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ta Clientes " sheetId="1" r:id="rId4"/>
    <sheet state="visible" name="Programacion 2024" sheetId="2" r:id="rId5"/>
    <sheet state="visible" name="Programacion 2025" sheetId="3" r:id="rId6"/>
    <sheet state="visible" name="Programacion 2026" sheetId="4" r:id="rId7"/>
    <sheet state="visible" name="ASISTENCIA UBITEC" sheetId="5" r:id="rId8"/>
    <sheet state="visible" name="Stock Oficina" sheetId="6" r:id="rId9"/>
    <sheet state="visible" name="GASTOS" sheetId="7" r:id="rId10"/>
    <sheet state="visible" name="STOCK MATERIALES " sheetId="8" r:id="rId11"/>
  </sheets>
  <definedNames>
    <definedName hidden="1" localSheetId="0" name="_xlnm._FilterDatabase">'Alta Clientes '!$A$2:$AE$249</definedName>
    <definedName hidden="1" localSheetId="1" name="_xlnm._FilterDatabase">'Programacion 2024'!$A$2:$K$1591</definedName>
    <definedName hidden="1" localSheetId="2" name="_xlnm._FilterDatabase">'Programacion 2025'!$A$2:$Y$2317</definedName>
    <definedName hidden="1" localSheetId="3" name="_xlnm._FilterDatabase">'Programacion 2026'!$A$2:$AA$1314</definedName>
    <definedName hidden="1" localSheetId="4" name="_xlnm._FilterDatabase">'ASISTENCIA UBITEC'!$A$1:$AU$1000</definedName>
    <definedName hidden="1" localSheetId="5" name="_xlnm._FilterDatabase">'Stock Oficina'!$B$1:$AB$1050</definedName>
  </definedNames>
  <calcPr/>
  <extLst>
    <ext uri="GoogleSheetsCustomDataVersion2">
      <go:sheetsCustomData xmlns:go="http://customooxmlschemas.google.com/" r:id="rId12" roundtripDataChecksum="AXlDG8a/P1/jyVoLvDphs5nfWMKEuQ+8ac9o7ChMS6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99">
      <text>
        <t xml:space="preserve">======
ID#AAABnYcAsJQ
LENOVO    (2025-07-15 20:33:33)
ANUALIDAD POR UNIDAD
SIM DE PREPAGO</t>
      </text>
    </comment>
    <comment authorId="0" ref="Z95">
      <text>
        <t xml:space="preserve">======
ID#AAABnYcAsJM
UBITEC    (2025-07-15 20:33:33)
Bonificacion en el Sensor de Temperatura</t>
      </text>
    </comment>
  </commentList>
  <extLst>
    <ext uri="GoogleSheetsCustomDataVersion2">
      <go:sheetsCustomData xmlns:go="http://customooxmlschemas.google.com/" r:id="rId1" roundtripDataSignature="AMtx7mg8vnHbPehQwtoFLQ/0NvktoXGca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143">
      <text>
        <t xml:space="preserve">INSTALACION $549
ANUALIDAD $3,600
DESCUENTO ANUALIDAD $300
======</t>
      </text>
    </comment>
    <comment authorId="0" ref="W1911">
      <text>
        <t xml:space="preserve">EQUIPO 
======</t>
      </text>
    </comment>
    <comment authorId="0" ref="W1110">
      <text>
        <t xml:space="preserve">EQUIPO $2,400.00
SEMESTRE $ 1,800.00
DESCUENTO SEMESTRE - $300
======</t>
      </text>
    </comment>
    <comment authorId="0" ref="W1044">
      <text>
        <t xml:space="preserve">PAGADA EL DÍA 11 JUNIO 2025
*SE PAGARON ESE DIA 4 INSTALACIONES PERO SOLO SE HABIAN INSTALADO 3 EN JUNIO 
======</t>
      </text>
    </comment>
    <comment authorId="0" ref="W1108">
      <text>
        <t xml:space="preserve">EQUIPO $2,400.00
SEMESTRE $ 1,800.00
DESCUENTO SEMESTRE - $300
======</t>
      </text>
    </comment>
    <comment authorId="0" ref="W1908">
      <text>
        <t xml:space="preserve">COSTO DE AMBOS SERVICIOS 
$900 
$450 MAS IVA POR SERVICIO 
======</t>
      </text>
    </comment>
    <comment authorId="0" ref="W1907">
      <text>
        <t xml:space="preserve">COSTO DE AMBOS SERVICIOS 
$900 
$450 MAS IVA POR SERVICIO 
======</t>
      </text>
    </comment>
    <comment authorId="0" ref="W1074">
      <text>
        <t xml:space="preserve">MIGRACION $350
MENSUALIDAD $300
======</t>
      </text>
    </comment>
    <comment authorId="0" ref="W1105">
      <text>
        <t xml:space="preserve">El cliente pago a Adrián en efectivo 
$2,100.00
======</t>
      </text>
    </comment>
    <comment authorId="0" ref="W1137">
      <text>
        <t xml:space="preserve">INSTALACION Y EQUIPO $ 1,400.00
MENSUALIDAD $300.00
DESUCENTO EQUIPO $700.00
======</t>
      </text>
    </comment>
    <comment authorId="0" ref="W1873">
      <text>
        <t xml:space="preserve">Costo de $650 + IVA
POR SER DOMICILIOS DIFERENTES 
======</t>
      </text>
    </comment>
    <comment authorId="0" ref="W1905">
      <text>
        <t xml:space="preserve">EQUIPO $2,400.00
SEMESTRE $ 1,800.00
DESCUENTO SEMESTRE - $300
======</t>
      </text>
    </comment>
    <comment authorId="0" ref="W1136">
      <text>
        <t xml:space="preserve">INSTALACION Y EQUIPO $ 1,400.00
MENSUALIDAD $300.00
DESUCENTO EQUIPO $700.00
======</t>
      </text>
    </comment>
    <comment authorId="0" ref="W1872">
      <text>
        <t xml:space="preserve">Costo de $650 + IVA
POR SER DOMICILIOS DIFERENTES 
======</t>
      </text>
    </comment>
    <comment authorId="0" ref="W1904">
      <text>
        <t xml:space="preserve">EQUIPO $2,400.00
SEMESTRE $ 1,800.00
DESCUENTO SEMESTRE - $300
======</t>
      </text>
    </comment>
    <comment authorId="0" ref="W1903">
      <text>
        <t xml:space="preserve">EQUIPO $2,400.00
SEMESTRE $ 1,800.00
DESCUENTO SEMESTRE - $300
======</t>
      </text>
    </comment>
    <comment authorId="0" ref="W1056">
      <text>
        <t xml:space="preserve">INSTALACION $549.00
ANUALIDAD $ 3,600.00
DESCUENTO - $ 600.00
======</t>
      </text>
    </comment>
    <comment authorId="0" ref="W1918">
      <text>
        <t xml:space="preserve">EQUIPO $2,400.00
SEMESTRE $ 1,800.00
DESCUENTO SEMESTRE - $300
======</t>
      </text>
    </comment>
    <comment authorId="0" ref="W1149">
      <text>
        <t xml:space="preserve">No se cobra por orden de Jose Luis
*CLIENTE COMENTA SE COBRE CON SALDO A FAVOR DE 1 INSTALACION PENDIENTE*
======</t>
      </text>
    </comment>
    <comment authorId="0" ref="W1917">
      <text>
        <t xml:space="preserve">EQUIPO $2,400.00
SEMESTRE $ 1,800.00
DESCUENTO SEMESTRE - $300
======</t>
      </text>
    </comment>
    <comment authorId="0" ref="W1916">
      <text>
        <t xml:space="preserve">EQUIPO $2,400.00
SEMESTRE $ 1,800.00
DESCUENTO SEMESTRE - $300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8">
      <text>
        <t xml:space="preserve">GARANTIA 
INSTALACION 20/10/2025 
======</t>
      </text>
    </comment>
  </commentList>
</comments>
</file>

<file path=xl/sharedStrings.xml><?xml version="1.0" encoding="utf-8"?>
<sst xmlns="http://schemas.openxmlformats.org/spreadsheetml/2006/main" count="78856" uniqueCount="13650">
  <si>
    <t xml:space="preserve">GENERALES DEL CLIENTE </t>
  </si>
  <si>
    <t xml:space="preserve">UNIDADES, ESQUEMA y  COSTOS </t>
  </si>
  <si>
    <t xml:space="preserve">SERVICIOS ADICIONALES </t>
  </si>
  <si>
    <t>PLAN</t>
  </si>
  <si>
    <t xml:space="preserve">BIENVENIDA </t>
  </si>
  <si>
    <t>Fecha</t>
  </si>
  <si>
    <t>Vendedor</t>
  </si>
  <si>
    <t xml:space="preserve">Nombre </t>
  </si>
  <si>
    <t>Telefono</t>
  </si>
  <si>
    <t xml:space="preserve">Correo </t>
  </si>
  <si>
    <t>Unidades</t>
  </si>
  <si>
    <t xml:space="preserve">Contrato </t>
  </si>
  <si>
    <t xml:space="preserve">Equipo </t>
  </si>
  <si>
    <t>Instalacion</t>
  </si>
  <si>
    <t xml:space="preserve">Migracion </t>
  </si>
  <si>
    <t>Reinstalacion</t>
  </si>
  <si>
    <t>Desinstalacion</t>
  </si>
  <si>
    <t>Configuracion</t>
  </si>
  <si>
    <t xml:space="preserve">Micrófono </t>
  </si>
  <si>
    <t>Roaming</t>
  </si>
  <si>
    <t>Sensor Temperatura</t>
  </si>
  <si>
    <t>Sensor Diesel</t>
  </si>
  <si>
    <t>Sensor de Puerta</t>
  </si>
  <si>
    <t xml:space="preserve">Dash Cam </t>
  </si>
  <si>
    <t>Camara Interior</t>
  </si>
  <si>
    <t>WEB SERVICE</t>
  </si>
  <si>
    <t>Mensualidad</t>
  </si>
  <si>
    <t xml:space="preserve">Financiamiento </t>
  </si>
  <si>
    <t>Semestre</t>
  </si>
  <si>
    <t xml:space="preserve">Anualidad </t>
  </si>
  <si>
    <t>Bonificacion</t>
  </si>
  <si>
    <t>Usuario</t>
  </si>
  <si>
    <t>Constraseña</t>
  </si>
  <si>
    <t xml:space="preserve">Jose Luis Oliva Rodriguez </t>
  </si>
  <si>
    <t>DEMO - TRANSPORTES MAVI 
(Sr. JORGE)</t>
  </si>
  <si>
    <t>ANTONIO MATINEZ 
(MYRCONSA)</t>
  </si>
  <si>
    <t>antonio@martinez.com</t>
  </si>
  <si>
    <t>COMODATO</t>
  </si>
  <si>
    <t>ERICK ESPARZA 
(MARIO ALEJANDRO LOPEZ)</t>
  </si>
  <si>
    <t>erick.esparzap@gmail.com</t>
  </si>
  <si>
    <t>Venta</t>
  </si>
  <si>
    <t>CAMBIO A ANUALIDAD</t>
  </si>
  <si>
    <t>EDGAR MURO 
(RAUL MURO RODRIGUEZ)</t>
  </si>
  <si>
    <t>Transportesmuro@hotmail.com</t>
  </si>
  <si>
    <t>EdgarMuro2024</t>
  </si>
  <si>
    <t>JUAN CARLOS MEJIA</t>
  </si>
  <si>
    <t xml:space="preserve">mejiahj@hotmail.com </t>
  </si>
  <si>
    <t>Reactivacion</t>
  </si>
  <si>
    <t>mejiahj@hotmail.com</t>
  </si>
  <si>
    <t>JuanMejia2024</t>
  </si>
  <si>
    <t>DANIEL FLORES OVIEDO</t>
  </si>
  <si>
    <t>floresoviedo86@gmail.com</t>
  </si>
  <si>
    <t>DanielFlores2024</t>
  </si>
  <si>
    <t xml:space="preserve">MIGUEL RAMIREZ </t>
  </si>
  <si>
    <t>Miguelrmz1997@gmail.com</t>
  </si>
  <si>
    <t>MiguelRamirez2024</t>
  </si>
  <si>
    <t>CARLOS JONATHAN MARTINEZ RIVERA</t>
  </si>
  <si>
    <t>jonathanrivera22929@gmail.com</t>
  </si>
  <si>
    <t>JonathanRivera2024</t>
  </si>
  <si>
    <t xml:space="preserve"> JUAN FRANCISCO BRIAGAS CANTU</t>
  </si>
  <si>
    <t>juanbrcantu@gmail.com</t>
  </si>
  <si>
    <t>JuanBriagas2024</t>
  </si>
  <si>
    <t>ALFONSO CABRERA HERNANDEZ</t>
  </si>
  <si>
    <t>Megaestructuras2@gmail.com</t>
  </si>
  <si>
    <t>Migracion</t>
  </si>
  <si>
    <t>AlfonsoCabrera2024</t>
  </si>
  <si>
    <t>JUAN LOPEZ</t>
  </si>
  <si>
    <t>marcosantillan2512@gmail.com</t>
  </si>
  <si>
    <t>-</t>
  </si>
  <si>
    <t>JuanLopez2024</t>
  </si>
  <si>
    <t>RAYMUNDO HERNANDEZ MARTINEZ
(MIGRACION - PLAY MOTORS)</t>
  </si>
  <si>
    <t>rayoherz@gmail.com</t>
  </si>
  <si>
    <t>Raymundo2024</t>
  </si>
  <si>
    <t>AGL FLETES ESPECIALIZADOS 
(ARIEL LUNA)</t>
  </si>
  <si>
    <t>fletesagl@gmail.com</t>
  </si>
  <si>
    <t>AGLFletes2024</t>
  </si>
  <si>
    <t>SITELECOM SERVICIOS DE INGENIERIA Y TELECOMUNICACIONES</t>
  </si>
  <si>
    <t>eber.sannicolas@sitelecom.lat</t>
  </si>
  <si>
    <t>Sitelecom2024</t>
  </si>
  <si>
    <t xml:space="preserve">COMERCIAL CHAPA </t>
  </si>
  <si>
    <t>ventas@comercialchapa.com</t>
  </si>
  <si>
    <t>DEMO</t>
  </si>
  <si>
    <t>ComercialChapa2024</t>
  </si>
  <si>
    <t>PATRICIO CANTU</t>
  </si>
  <si>
    <t>Patricioc.rivera@gmail.com</t>
  </si>
  <si>
    <t>PatricioCantu2024</t>
  </si>
  <si>
    <t>COMERCIALIZADORA FUERZA CEMENTERA 
(CANDY MORENO)</t>
  </si>
  <si>
    <t>candymoreno@grupoforza.com</t>
  </si>
  <si>
    <t>Grupoforza2024</t>
  </si>
  <si>
    <t>EDUARDO ALMAGUER 
(KARLA ZEBETH CLEMENTINA PEÑA MACIAS)</t>
  </si>
  <si>
    <t>abelardoalmaguer1991@gmail.com</t>
  </si>
  <si>
    <t>EduardoAlmaguer2024</t>
  </si>
  <si>
    <t xml:space="preserve">LUIS FERNANDO CARRILLO GARZA </t>
  </si>
  <si>
    <t>Fcarrillo9201@gmail.com</t>
  </si>
  <si>
    <t>FernandoCarrillo2024</t>
  </si>
  <si>
    <t>JOSE MARIO CABALLERO ALMAGUER</t>
  </si>
  <si>
    <t>caballeroalmaguerjose@gmail.com</t>
  </si>
  <si>
    <t>JoseMarioCaballero2024</t>
  </si>
  <si>
    <t>GRUPO SAR 
(ALAN RODRIGUEZ)</t>
  </si>
  <si>
    <t>alan.seconsultores@gmail.com</t>
  </si>
  <si>
    <t>GrupoSAR2024</t>
  </si>
  <si>
    <t>GUADALUPE PEREZ</t>
  </si>
  <si>
    <t>811214 8882</t>
  </si>
  <si>
    <t>guadalupepegar63@gmail.com.mx</t>
  </si>
  <si>
    <t>GuadalupePerez2024</t>
  </si>
  <si>
    <t>GPerez2024</t>
  </si>
  <si>
    <t xml:space="preserve">BAJA EN JUNIO </t>
  </si>
  <si>
    <t>MAC TRANSPORTACIONES 
(MIGUEL CASAS)</t>
  </si>
  <si>
    <t>operaciones@colviexpress.com.mx</t>
  </si>
  <si>
    <t xml:space="preserve">ADICIONAL </t>
  </si>
  <si>
    <t>K3 SOLUCIONES
(SUSANA CALVO)</t>
  </si>
  <si>
    <t>proyectos3@serviciosk3.mx</t>
  </si>
  <si>
    <t>K3Soluciones</t>
  </si>
  <si>
    <t>BARLO - 360 LOGISTICS 
(GENARO VENTURA)</t>
  </si>
  <si>
    <t>gventura@360logistics.com.mx</t>
  </si>
  <si>
    <t xml:space="preserve">gventura@360logistics.com.mx </t>
  </si>
  <si>
    <t>GermanVentura2024</t>
  </si>
  <si>
    <t>ALEXIS EDUARDO CAZARES ALVAREZ</t>
  </si>
  <si>
    <t>Shantal_riosd@hotmail.com</t>
  </si>
  <si>
    <t xml:space="preserve">Shantal_riosd@hotmail.com </t>
  </si>
  <si>
    <t>AlexixCazares2024</t>
  </si>
  <si>
    <t>AlexisCazares2024</t>
  </si>
  <si>
    <t>CARLOS MORENO 
(ALBERTO PEREZ - AYLIN VILLANUEVA)</t>
  </si>
  <si>
    <t xml:space="preserve">camionescm2025@outlook.com </t>
  </si>
  <si>
    <t>CarlosMoreno2024</t>
  </si>
  <si>
    <t>FERNANDO VILLARREAL</t>
  </si>
  <si>
    <t>Fvillarreal@finxert.com</t>
  </si>
  <si>
    <t>FernandoVillarreal2024</t>
  </si>
  <si>
    <t xml:space="preserve"> JESUS GERARDO SANTOS HERNANDEZ 
(NORSAN TRANSPORTACION Y LOGISTICA)</t>
  </si>
  <si>
    <t>gsantos@norsan.com.mx,</t>
  </si>
  <si>
    <t xml:space="preserve"> Norsan2025</t>
  </si>
  <si>
    <t xml:space="preserve">MISAEL SALAS </t>
  </si>
  <si>
    <t>danielsalashdz@hotmail.com</t>
  </si>
  <si>
    <t>Salas2025</t>
  </si>
  <si>
    <t xml:space="preserve">Liliana </t>
  </si>
  <si>
    <t>DANIA CRISANY GOMEZ SALAZAR</t>
  </si>
  <si>
    <t>Idaliaisabel74@hotmail.com</t>
  </si>
  <si>
    <t>IdaliaIsabel2024</t>
  </si>
  <si>
    <t>PABLO MORALES</t>
  </si>
  <si>
    <t>administracion@sindusa.com</t>
  </si>
  <si>
    <t>PabloMorales2024</t>
  </si>
  <si>
    <t>ERNESTO GOMEZ (TRANSPORTES BESERKER)</t>
  </si>
  <si>
    <t>ernesto.srtsirca@gmail.com</t>
  </si>
  <si>
    <t>ErnestoGomez2025</t>
  </si>
  <si>
    <t xml:space="preserve">Cuenta Adicional </t>
  </si>
  <si>
    <t>ELIZABETH RENTERIA</t>
  </si>
  <si>
    <t>renteriaelizabeth9@gmail.com</t>
  </si>
  <si>
    <t>ElizabethRenteria2025</t>
  </si>
  <si>
    <t>JOSE PABLO CASADO</t>
  </si>
  <si>
    <t>Jpcasadocanales@gmail.com</t>
  </si>
  <si>
    <t>PabloCasado2025</t>
  </si>
  <si>
    <t>USA MACHINERY (RAMIRO KARR)</t>
  </si>
  <si>
    <t>RAMIRO.KARR@USAMACHINERY.COM.MX</t>
  </si>
  <si>
    <t>UsaMachinery2025</t>
  </si>
  <si>
    <t>FREIGHT HP-PACK MEXICO, S.A. DE C.V. (David Francisco Arcos)</t>
  </si>
  <si>
    <t>Davidarcosfrancisco1991@gmail.com</t>
  </si>
  <si>
    <t>carlos.salinas@carlossalinas.mx</t>
  </si>
  <si>
    <t>C.salinas1</t>
  </si>
  <si>
    <t>FERNANDO VILLARREAL (PERSONAL)</t>
  </si>
  <si>
    <t>villarrealfernando@hotmail.com</t>
  </si>
  <si>
    <t>FVillarreal2025</t>
  </si>
  <si>
    <t>ALEXIS AYALA
(MIGRACION DE ALENY)</t>
  </si>
  <si>
    <t>axeye18@hotmail.com</t>
  </si>
  <si>
    <t>AlexisAyala2025</t>
  </si>
  <si>
    <t xml:space="preserve">TRANSFORMACION CARNICA 
(MAURO OROZCO) </t>
  </si>
  <si>
    <t>operaciones@transformacioncarnica.com</t>
  </si>
  <si>
    <t>Carnica2025</t>
  </si>
  <si>
    <t>BACOCA - HECTOR RODRIGUEZ
(MIGRACION LUIS CARLOS CABELLLO MARROQUIN)</t>
  </si>
  <si>
    <t>trafico.bacoca@hotmail.com</t>
  </si>
  <si>
    <t>Bacoca2025</t>
  </si>
  <si>
    <t>Mario Uliese Oliva Rodriguez</t>
  </si>
  <si>
    <t xml:space="preserve"> JONATHAN EDUARDO SANCHEZ LOPEZ </t>
  </si>
  <si>
    <t>jonaeduardolopez@gmail.com</t>
  </si>
  <si>
    <t xml:space="preserve">Venta </t>
  </si>
  <si>
    <t>EduardoLopez2025</t>
  </si>
  <si>
    <t xml:space="preserve">Oscar Alejandro Oliva Rodriguez </t>
  </si>
  <si>
    <t>BRIAN DAVID AYALA MORALES</t>
  </si>
  <si>
    <t>brian_arq16@hotmail.com</t>
  </si>
  <si>
    <t>BrianDavid2025</t>
  </si>
  <si>
    <t>SERGIO EDIÑHO ARRIAGA HERNANDEZ
(REINGRESO)</t>
  </si>
  <si>
    <t>se.arriaga@hotamil.com</t>
  </si>
  <si>
    <t>SergioArriaga2025</t>
  </si>
  <si>
    <t xml:space="preserve">BRENDA ELIZABETH MORIN DURAN
(BYG TRANSPORT) </t>
  </si>
  <si>
    <t>brendamorin10@gmail.com</t>
  </si>
  <si>
    <t>BrendaMorin2025</t>
  </si>
  <si>
    <t>JOSE ANTONO MANCERA GARCIA
(PALADIO / CINTHIA)</t>
  </si>
  <si>
    <t>paladio.seguiridad@gmail.com</t>
  </si>
  <si>
    <t>JoseAntonio2025</t>
  </si>
  <si>
    <t>JUAN IGNACIO HUERTA MENDOZA</t>
  </si>
  <si>
    <t>juanignaciohuertamendoza@gmail.com</t>
  </si>
  <si>
    <t>IgnacioHuerta2025</t>
  </si>
  <si>
    <t>JUAN BERNARDO LOPEZ
(KOPRIMO)</t>
  </si>
  <si>
    <t>Cgintegralcdmx@koprimo.com.mx</t>
  </si>
  <si>
    <t>TRACKSOLIDPRO</t>
  </si>
  <si>
    <t xml:space="preserve">ROGELIO CANTU GONZALEZ </t>
  </si>
  <si>
    <t>rogeliopc1124@gmail.com</t>
  </si>
  <si>
    <t>RogelioCantu2025</t>
  </si>
  <si>
    <t xml:space="preserve">JAVIER ARMENTA MAROQUIN </t>
  </si>
  <si>
    <t>transportesdelacero@gmail.com</t>
  </si>
  <si>
    <t>Financiamiento</t>
  </si>
  <si>
    <t>MANUEL HERRERA 
(APFEL)</t>
  </si>
  <si>
    <t>mherrera@apfel.com.mx</t>
  </si>
  <si>
    <t>MHerrera2025</t>
  </si>
  <si>
    <t>Recomendado</t>
  </si>
  <si>
    <t>CARLOS ALBERTO RODRIGUEZ REYES - QUERETARO (B.D.B. LOGISTICA)</t>
  </si>
  <si>
    <t>carlos24liva4@gmail.com</t>
  </si>
  <si>
    <t>CarlosRodriguez2025</t>
  </si>
  <si>
    <t>JAIME RENE REYES LOPEZ
(B.D.B. LOGISTICA)</t>
  </si>
  <si>
    <t>chosunico01@gmail.com</t>
  </si>
  <si>
    <t>JaimeReyes2025</t>
  </si>
  <si>
    <t>ISAI ZUÑIGA MENESES / MELANI ELISA AGUAS HERNANDEZ - (QUERETARO)
B.D.B. LOGISTICA</t>
  </si>
  <si>
    <t>4423211024
4425842048</t>
  </si>
  <si>
    <t>paqueteriazm42@gmail.com</t>
  </si>
  <si>
    <t>IsaiZuñiga2025</t>
  </si>
  <si>
    <t>JONATHAN MARCELO CEPEDA MOLINA - MONTERREY (B.D.B. LOGISTICA)</t>
  </si>
  <si>
    <t>jona.cepeda@hotmail.com</t>
  </si>
  <si>
    <t>JonathanCepeda2025</t>
  </si>
  <si>
    <t xml:space="preserve">JULIO ALBERTO TORRES OLIVARES </t>
  </si>
  <si>
    <t>juliotorres0023@gmail.com</t>
  </si>
  <si>
    <t>JulioTorres2025</t>
  </si>
  <si>
    <t>OSCAR MARTINEZ</t>
  </si>
  <si>
    <t>meni240384@hotmail.com</t>
  </si>
  <si>
    <t>OscarMartinez2025</t>
  </si>
  <si>
    <t>JOSE LUIS CASTRO 
(KAREN OFELIA MATA DELGADILLO)</t>
  </si>
  <si>
    <t>Karenmata.tmd@gmail.com</t>
  </si>
  <si>
    <t>Venta y Migracion</t>
  </si>
  <si>
    <t>JoseCastro2025</t>
  </si>
  <si>
    <t>RAMIRO RODRIGUEZ VEGA
(ADRIANA BEATRIZ CHAPA)</t>
  </si>
  <si>
    <t>transportes_rdz@yahoo.com</t>
  </si>
  <si>
    <t>RamiroRdz2025</t>
  </si>
  <si>
    <t>VICTOR MENDEZ</t>
  </si>
  <si>
    <t>victormendez017@gmail.com</t>
  </si>
  <si>
    <t>Prepago</t>
  </si>
  <si>
    <t>Victormendez</t>
  </si>
  <si>
    <t xml:space="preserve">BAANOL </t>
  </si>
  <si>
    <t>ERNESTO GOMEZ 
(DRASOL)</t>
  </si>
  <si>
    <t>Egomez@drasol.mx</t>
  </si>
  <si>
    <t>Ernestogomez2025</t>
  </si>
  <si>
    <t>HUMBERTO CABALLERO (PREPAGO)</t>
  </si>
  <si>
    <t xml:space="preserve">CONFIGURADO A TELEFONO DEL CLIENTE </t>
  </si>
  <si>
    <t>PREPAGO SIN PLATAFORMA</t>
  </si>
  <si>
    <t>GRUPO MOSERE - CENSERE 
(CAMBIO DE CONTRASEÑA)</t>
  </si>
  <si>
    <t>visorgps@mosere.co</t>
  </si>
  <si>
    <t>VisorMosere2025</t>
  </si>
  <si>
    <t>PBALO CADENA 
(WEB SERVICE)</t>
  </si>
  <si>
    <t>pablocadena@pablocadena</t>
  </si>
  <si>
    <t>Web Service</t>
  </si>
  <si>
    <t>Pabloc2025</t>
  </si>
  <si>
    <t xml:space="preserve">Unico pago </t>
  </si>
  <si>
    <t xml:space="preserve">SERGIO CISNEROS </t>
  </si>
  <si>
    <t>sergiocisiv@gmail.com</t>
  </si>
  <si>
    <t>SergioC2025</t>
  </si>
  <si>
    <t>ALICIA ANAHI PALOMINO COVARRUBIAS
(B.D.B. LOGISTICA)</t>
  </si>
  <si>
    <t>apalomino@plasarlogistic.com</t>
  </si>
  <si>
    <t>AliciaP2025</t>
  </si>
  <si>
    <t xml:space="preserve">DANIEL ESCAMILLA </t>
  </si>
  <si>
    <t>atencionviajero@gmail.com</t>
  </si>
  <si>
    <t>DanielE2025</t>
  </si>
  <si>
    <t>Javier Gonzalez (Saltillo)</t>
  </si>
  <si>
    <t>ANTONIO RAMIREZ
(REFRIGERADOS AREZ)</t>
  </si>
  <si>
    <t>tar.trafico23@gmail.com</t>
  </si>
  <si>
    <t>TArez2025</t>
  </si>
  <si>
    <t>Gestion Javier Gzz</t>
  </si>
  <si>
    <t>Reingreso</t>
  </si>
  <si>
    <t>ALEJANDRO GARZA MARTINEZ</t>
  </si>
  <si>
    <t>carbonfiberdrywall@gmail.com</t>
  </si>
  <si>
    <t>AlejandroG2025</t>
  </si>
  <si>
    <t xml:space="preserve">Liquida $250 saldo pendiente </t>
  </si>
  <si>
    <t>MARTIN MORIN</t>
  </si>
  <si>
    <t>martincmorin@hotmail.com</t>
  </si>
  <si>
    <t>MartinM2025</t>
  </si>
  <si>
    <t>CESAR CADENA</t>
  </si>
  <si>
    <t>cct.cadena@gmail.com</t>
  </si>
  <si>
    <t>CesarC2025</t>
  </si>
  <si>
    <t xml:space="preserve">Integrado en Plataforma sin Anualidad </t>
  </si>
  <si>
    <t>JOSE SANTOS HUERTA</t>
  </si>
  <si>
    <t>josesantosmx1@gmail.com</t>
  </si>
  <si>
    <t>JoseS2025</t>
  </si>
  <si>
    <t xml:space="preserve">BRANDON FLORES </t>
  </si>
  <si>
    <t>brandonflores06012002@gmail.com</t>
  </si>
  <si>
    <t>BrandonF2025</t>
  </si>
  <si>
    <t xml:space="preserve">MAGALY ORTIZ </t>
  </si>
  <si>
    <t>Magdaortiz657@gmail.com</t>
  </si>
  <si>
    <t>MagalyO2025</t>
  </si>
  <si>
    <t xml:space="preserve">SE DIO DE BAJA SU CUENTA NO CONTESTA </t>
  </si>
  <si>
    <t>ALEJANDRO FUENTES 
(GRUPO MALBER)</t>
  </si>
  <si>
    <t>alexf@malber.mx</t>
  </si>
  <si>
    <t>GMalber2025</t>
  </si>
  <si>
    <t>GRUPO MULTIMEDIOS 
(MIGUEL BAILEY)</t>
  </si>
  <si>
    <t xml:space="preserve">moises.rodriguez@multimedios.com </t>
  </si>
  <si>
    <t>Multimedios2025</t>
  </si>
  <si>
    <t xml:space="preserve">ANGEL ALEJANDRO SALAZAR DELGADO </t>
  </si>
  <si>
    <t xml:space="preserve">aasd_mty@hotmail.com </t>
  </si>
  <si>
    <t>AngelAS2025</t>
  </si>
  <si>
    <t>JUAN RAMIREZ</t>
  </si>
  <si>
    <t>jddra84@gmail.com</t>
  </si>
  <si>
    <t>JuanR2025</t>
  </si>
  <si>
    <t>ROSY CHAVANA</t>
  </si>
  <si>
    <t>Rosychavana@gmail.com</t>
  </si>
  <si>
    <t>RosyCH2025</t>
  </si>
  <si>
    <t>DAVID CRUZ PEREZ</t>
  </si>
  <si>
    <t>dcruz.perez@hotmail.com</t>
  </si>
  <si>
    <t>DavidC2025</t>
  </si>
  <si>
    <t>REYMOPACK, S.A. DE C.V.  
(Jose Edgardo Reyna Morales)</t>
  </si>
  <si>
    <t>direccion@reymopack.com</t>
  </si>
  <si>
    <t>Reymopack2025</t>
  </si>
  <si>
    <t>OMAR RENE ROJAS GARCIA</t>
  </si>
  <si>
    <t>Lizz1587@outlook.com</t>
  </si>
  <si>
    <t>OmarR2025</t>
  </si>
  <si>
    <t xml:space="preserve">SE REAGENDA Y NO SE GENERA LA CUENTA </t>
  </si>
  <si>
    <t>JC MOTORS 
(JOSE JUAN CONTRERAS GONZALEZ)</t>
  </si>
  <si>
    <t>José.juan.contreras0303@gmail</t>
  </si>
  <si>
    <t>JGMotors2025</t>
  </si>
  <si>
    <t>MARCO ERICK CAZARES LULE</t>
  </si>
  <si>
    <t>Mcazareslule@gmail.com</t>
  </si>
  <si>
    <t>MarcosC2025</t>
  </si>
  <si>
    <t>Jose.juan.contreras0303@gmail.com</t>
  </si>
  <si>
    <t>JCMotors2025</t>
  </si>
  <si>
    <t xml:space="preserve">CAMBIO DE USUARIO Y CONTRASEÑA </t>
  </si>
  <si>
    <t>MARIA DEL SOCORRO BOSQUEZ GARCÍA</t>
  </si>
  <si>
    <t>korybosquez@gmail.com</t>
  </si>
  <si>
    <t>MariaB2025</t>
  </si>
  <si>
    <t>GILBERTO CRUZ CRZU</t>
  </si>
  <si>
    <t>gilbertocruz_84@hotmail.com</t>
  </si>
  <si>
    <t>GilbertoC2025</t>
  </si>
  <si>
    <t>JOB ESPINOZA</t>
  </si>
  <si>
    <t>Job.cristovive7@gmail.com</t>
  </si>
  <si>
    <t>JobE2025</t>
  </si>
  <si>
    <t xml:space="preserve">MARIA DEL CARMEN OLIVA CARRILLO </t>
  </si>
  <si>
    <t>carmen070764@hotmail.com</t>
  </si>
  <si>
    <t>CELESTE ASTRID HERRERA HERNANDEZ</t>
  </si>
  <si>
    <t>Celeste.hhdz@gmail.com</t>
  </si>
  <si>
    <t>AstridH2025</t>
  </si>
  <si>
    <t>MYRIAM DEL CARMEN TELLO CERVANTES</t>
  </si>
  <si>
    <t>maytc1985@gmail.com</t>
  </si>
  <si>
    <t>MyriamT2025</t>
  </si>
  <si>
    <t>ALFONSO CABRERA HERNANDEZ
(CAMBIO DE CORREO)</t>
  </si>
  <si>
    <t>Jonathan.silva@silcast.mx</t>
  </si>
  <si>
    <t>INTEGMA SOLUTIONS ENTERPRISES
RUTA FRIA - DAVID ENCINAS</t>
  </si>
  <si>
    <t>contacto@rutafria.com</t>
  </si>
  <si>
    <t>Rutafria2025</t>
  </si>
  <si>
    <t xml:space="preserve">FREIGHT HP-PACK MEXICO, S.A. DE C.V. (David Francisco Arcos) - COLGATE </t>
  </si>
  <si>
    <t>CUENTA ADICIOAL</t>
  </si>
  <si>
    <t>hpcolgate@hpcolgate</t>
  </si>
  <si>
    <t>HPcolgate2025</t>
  </si>
  <si>
    <t>CUENTA SECUNDARIA COLGATE</t>
  </si>
  <si>
    <t>RUBEN MORENO / FLOR HERLINDA HERNANDEZ CUELLAR</t>
  </si>
  <si>
    <t>morerhernandez@hotmail.com</t>
  </si>
  <si>
    <t>RubenM2025</t>
  </si>
  <si>
    <t>FRANCISCO JAVIER CAMACHO LOPEZ</t>
  </si>
  <si>
    <t>Francisco_cam2111@outlook.com</t>
  </si>
  <si>
    <t>FranciscoJ2025</t>
  </si>
  <si>
    <t>JUAN ANTONIO GONZALEZ ALMAGUER</t>
  </si>
  <si>
    <t>grupodispuesto84@gmail.com</t>
  </si>
  <si>
    <t xml:space="preserve">JOSE HERIBERTO MORENO VILLARREAL
MIGRACION - RODRIGO MORENO </t>
  </si>
  <si>
    <t>jheriberto.morenov@gmail.com</t>
  </si>
  <si>
    <t>Josehm2025</t>
  </si>
  <si>
    <t>LUCERO CABALLERO ALMAGUER</t>
  </si>
  <si>
    <t>8123662876 / 8129210847</t>
  </si>
  <si>
    <t>lucerocaballero2019@hotmail.com</t>
  </si>
  <si>
    <t>Luceroc2025</t>
  </si>
  <si>
    <t>GUADALUPE ANGEL MARTINEZ RODRIGUEZ</t>
  </si>
  <si>
    <t>valeko_7@hotmail.com</t>
  </si>
  <si>
    <t>Angelm2025</t>
  </si>
  <si>
    <t>LEONOR YAZMIN RODRIGUEZ PICAZO
(JESUS RAMOS DE LA ROSA)
MIGRACION - ROBERTO CERVNTES (TDL)</t>
  </si>
  <si>
    <t>8124497359
8184707832</t>
  </si>
  <si>
    <t>leonorpicazo377@gmail.com</t>
  </si>
  <si>
    <t>Leonorr2025</t>
  </si>
  <si>
    <t xml:space="preserve">TRANSPORTES TORRES 
CUENTA DEMO </t>
  </si>
  <si>
    <t>transtorres@transtorres</t>
  </si>
  <si>
    <t>Torres2025</t>
  </si>
  <si>
    <t>360 LOGISTICS 
KOBREX</t>
  </si>
  <si>
    <t>360logistics@360logistics</t>
  </si>
  <si>
    <t>360Logistic</t>
  </si>
  <si>
    <t>VICTOR JOEL MARTINEZ GARCIA (TRANSPORTES GARCIA)</t>
  </si>
  <si>
    <t>victorjoel.ivansito@gmail.com</t>
  </si>
  <si>
    <t>Vjmartinez2025</t>
  </si>
  <si>
    <t>CESAR ZUÑIGA
YANI LIÑAN</t>
  </si>
  <si>
    <t>8261661929
8120001962</t>
  </si>
  <si>
    <t>cxc@texpron.com.mx</t>
  </si>
  <si>
    <t>Czuñiga2025</t>
  </si>
  <si>
    <t xml:space="preserve">INTEGMA SOLUTIONS ENTERPRISES
RUTA FRIA - DAVID ENCINAS
TRAXION GLOBAL </t>
  </si>
  <si>
    <t>j.gonzalezp@traxion.global</t>
  </si>
  <si>
    <t>Tglobal1</t>
  </si>
  <si>
    <t>JUAN ROMAN AGUILAR RENTERIA</t>
  </si>
  <si>
    <t>Juanaguilarr096@gmail.com</t>
  </si>
  <si>
    <t>Jaguilar2025</t>
  </si>
  <si>
    <t>MALENY ABIGAIL VARGAS RIVERA</t>
  </si>
  <si>
    <t>cp.maleny.vargas@gmail.com</t>
  </si>
  <si>
    <t>Mvargas2025</t>
  </si>
  <si>
    <t>HARI HERNANDEZ</t>
  </si>
  <si>
    <t>Jose.lerma@autolineasverdesmty.com</t>
  </si>
  <si>
    <t>Hhernandez2025</t>
  </si>
  <si>
    <t>BRENDA ZULEMA NUÑEZ RODRIGUEZ / MATERIALS LOGISTIC FLORES LLC</t>
  </si>
  <si>
    <t>BRENDAZULEMA1900NUNEZ@gmail.com</t>
  </si>
  <si>
    <t>Bnuñez2025</t>
  </si>
  <si>
    <t xml:space="preserve">RAUL FLORES </t>
  </si>
  <si>
    <t>bernalselene1390@gmail.com</t>
  </si>
  <si>
    <t>Rflores2025</t>
  </si>
  <si>
    <t>MARIO ULISES OLIVA RDZ</t>
  </si>
  <si>
    <t>molivardz@gmail.com</t>
  </si>
  <si>
    <t>Moliva2025</t>
  </si>
  <si>
    <t>Jarmenta2025</t>
  </si>
  <si>
    <t>JESSICA VILLAFUERTE PEREZ</t>
  </si>
  <si>
    <t>jessica_villafuerte@hotmail.com</t>
  </si>
  <si>
    <t>Jvillafuerte2025</t>
  </si>
  <si>
    <t>K3 SOLUCIONES
(ADICIONAL)</t>
  </si>
  <si>
    <t>servicios@serviciosk3.mx</t>
  </si>
  <si>
    <t>K3servicios</t>
  </si>
  <si>
    <t>MARCOS ALCANTARA</t>
  </si>
  <si>
    <t>mal889@hotmail.com</t>
  </si>
  <si>
    <t>Marcosa2025</t>
  </si>
  <si>
    <t>ALAN VALDEZ
(MIGRACION JONATHAN EDUARDO LOPEZ)</t>
  </si>
  <si>
    <t>jvaldezr.98@gmail.com</t>
  </si>
  <si>
    <t>Alanv2025</t>
  </si>
  <si>
    <t>EVER ALEMAN MEDINA</t>
  </si>
  <si>
    <t>Laloaleman33@gmail.com</t>
  </si>
  <si>
    <t>Evera2025</t>
  </si>
  <si>
    <t>VALDES
(BULLDOGS TRANSPORTES)</t>
  </si>
  <si>
    <t>valdes7008@hotmail.com</t>
  </si>
  <si>
    <t>Valdes2025</t>
  </si>
  <si>
    <t>ELIUD CAMARILLO RODRIGUEZ
(TECNICO UBITEC)</t>
  </si>
  <si>
    <t>Eliudcamarillor@gmail.com</t>
  </si>
  <si>
    <t>Uso de Plataforma</t>
  </si>
  <si>
    <t>Eliud2025</t>
  </si>
  <si>
    <t>JOSE LUIS AYALA</t>
  </si>
  <si>
    <t>licjoseluisayala@gmail.com</t>
  </si>
  <si>
    <t>Jlayala2025</t>
  </si>
  <si>
    <t>PRESTACOCHE - QUINEXUS</t>
  </si>
  <si>
    <t>aurora.sg@quinexus.mx</t>
  </si>
  <si>
    <t>Quinexus2025</t>
  </si>
  <si>
    <t>JESUS MARTINEZ</t>
  </si>
  <si>
    <t>rnelly0805@hotmail.com</t>
  </si>
  <si>
    <t>Jesusm2025</t>
  </si>
  <si>
    <t>TRANS-PIO
ADRIAN GALVAN / JESUS MONTEMAYOR</t>
  </si>
  <si>
    <t>(956) 483-2443
(956) 475-5532</t>
  </si>
  <si>
    <t xml:space="preserve"> agalvan@trans-pio.com 
Administracion@trans-pio.com 
facturacion@trans-pio.com</t>
  </si>
  <si>
    <t>agalvan@trans-pio.com</t>
  </si>
  <si>
    <t>Galvan2025</t>
  </si>
  <si>
    <t>JUAN PAULO MISAEL LEYVA AREVALO</t>
  </si>
  <si>
    <t>juan.leyvaar@outlook.com</t>
  </si>
  <si>
    <t>VENTA</t>
  </si>
  <si>
    <t>Jleyva2025</t>
  </si>
  <si>
    <t>BRAYAN ANTONIO TORRES RODRIGUEZ</t>
  </si>
  <si>
    <t>arvanos1997@gmail.com</t>
  </si>
  <si>
    <t>Btorres2025</t>
  </si>
  <si>
    <t>JOSE LUIS CASTILLO VALTIERRA</t>
  </si>
  <si>
    <t xml:space="preserve">joseluiscastillovaltierra@gmail.com
</t>
  </si>
  <si>
    <t>joseluiscastillovaltierra@gmail.com</t>
  </si>
  <si>
    <t>Jlcastillo2025</t>
  </si>
  <si>
    <t>L.O.F. TRANSPORTES
(EMILIANO FALCON RIVERA)</t>
  </si>
  <si>
    <t>loftransportes@gmail.com</t>
  </si>
  <si>
    <t>Lof2025</t>
  </si>
  <si>
    <t>Loft2025</t>
  </si>
  <si>
    <t>YAREHTZI PUENTE SANTOS</t>
  </si>
  <si>
    <t>Yaret.santos97@outlook.com</t>
  </si>
  <si>
    <t>Ypuente2025</t>
  </si>
  <si>
    <t>JOSE GUADALUPE PEREZ</t>
  </si>
  <si>
    <t>Gperez2025</t>
  </si>
  <si>
    <t>TRANSPORTES CONTRERAS
(FLORENTINO RAÚL CONTRERAS CERDA)</t>
  </si>
  <si>
    <t>contrerastruck@hotmail.com</t>
  </si>
  <si>
    <t>2 Y 8</t>
  </si>
  <si>
    <t>VENTA Y MIGRACION</t>
  </si>
  <si>
    <t>Raulc2025</t>
  </si>
  <si>
    <t>CRISTIAN LEONEL AZUA CALDERON - MAURICIO JAVIER SILVA</t>
  </si>
  <si>
    <t>8123333885
8119537723</t>
  </si>
  <si>
    <t>cristianleonelazua@gmail.com</t>
  </si>
  <si>
    <t>Cristianl2025</t>
  </si>
  <si>
    <t>SERVI QUIM DE MONTERREY 
(WENDY ARROYO / PABLO SILVA)</t>
  </si>
  <si>
    <t>8116982586
8183549800</t>
  </si>
  <si>
    <t>Ventas@sq.com.mx</t>
  </si>
  <si>
    <t>Sqmty2025</t>
  </si>
  <si>
    <t>demo@demo</t>
  </si>
  <si>
    <t>Demo2025</t>
  </si>
  <si>
    <t>CAFETOMEX 
(ITZEL)</t>
  </si>
  <si>
    <t xml:space="preserve"> 8112443753 
8115143452</t>
  </si>
  <si>
    <t>facturas@cafetomex.com</t>
  </si>
  <si>
    <t>Cafetomex2025</t>
  </si>
  <si>
    <t>ESTEHLA CHAIRES GUEVARA</t>
  </si>
  <si>
    <t>8138783032 
8180909997</t>
  </si>
  <si>
    <t>estrella63mont@gmail.com</t>
  </si>
  <si>
    <t>Estehla2025</t>
  </si>
  <si>
    <t>Estehela2025</t>
  </si>
  <si>
    <t>FULL DIAMOND PUBLICITY 
(RICARDO CORONA LUNA)</t>
  </si>
  <si>
    <t>8111796136
8136439743</t>
  </si>
  <si>
    <t xml:space="preserve">colr721210@gmail.com </t>
  </si>
  <si>
    <t>Rcorona2025</t>
  </si>
  <si>
    <t>Cambio de contraseña</t>
  </si>
  <si>
    <t>LUIS GERARDO BOLAÑOS GARCIA
(EXPRESS GERAL 21)</t>
  </si>
  <si>
    <t>expressgeral19@gmail.com</t>
  </si>
  <si>
    <t>Bolaños2025</t>
  </si>
  <si>
    <t>Eduardo2025</t>
  </si>
  <si>
    <t>FRANCISCO INZUNZA</t>
  </si>
  <si>
    <t>finzunza9@icloud.com</t>
  </si>
  <si>
    <t>Fcoi2025</t>
  </si>
  <si>
    <t>JESUS RICARDO RAZO LERMA</t>
  </si>
  <si>
    <t>riky-razzo@hotmail.com</t>
  </si>
  <si>
    <t>Jrazo2025</t>
  </si>
  <si>
    <t>JORGE TREVIÑO</t>
  </si>
  <si>
    <t>Jorgetre25@gmail.com</t>
  </si>
  <si>
    <t>Jorget2025</t>
  </si>
  <si>
    <t>SEYER MEDICAL S.A.S.
(JAVIER REYES)</t>
  </si>
  <si>
    <t>seyer.medical@gmail.com</t>
  </si>
  <si>
    <t>Seyermedical2025</t>
  </si>
  <si>
    <t>Carlitos_gzzb@hotmail.com</t>
  </si>
  <si>
    <t>CARLOS EMILIANO GONZALEZ BENAVIDES</t>
  </si>
  <si>
    <t>NYDIA ODIYLETTE ALVAREZ FLOTTE</t>
  </si>
  <si>
    <t>odylette@hotmail.com</t>
  </si>
  <si>
    <t>lydia2021</t>
  </si>
  <si>
    <t>YEIDI GUADALUPE MIRELES LUNA
(MEDICA LUNA)</t>
  </si>
  <si>
    <t>yeidi1440@gmail.com</t>
  </si>
  <si>
    <t>Ymireles2025</t>
  </si>
  <si>
    <t>JOSE ANTONIO MANCERA GARCIA 
(Paladio Seguridad)</t>
  </si>
  <si>
    <t>paladio.seguridad@gmail.com</t>
  </si>
  <si>
    <t>Paladio2025</t>
  </si>
  <si>
    <t>JOSUE SERVANDO ARELLANO GONZALEZ / JF. TRANSPORTACIONES</t>
  </si>
  <si>
    <t>josue_gro@hotmail.com</t>
  </si>
  <si>
    <t>Josues2025</t>
  </si>
  <si>
    <t>FABIAN GONZALEZ</t>
  </si>
  <si>
    <t>ING. CARLOS MUSA
(RECOMENDADO LIZETH ALVAREZ)</t>
  </si>
  <si>
    <t>carlosmusa9@hotmail.com</t>
  </si>
  <si>
    <t>Cmusa2025</t>
  </si>
  <si>
    <t>Adicional</t>
  </si>
  <si>
    <t>FRANCISCO ALVAREZ 
(GRUPO MOSERE - CENSERE)</t>
  </si>
  <si>
    <t>francisco.alvarez@grupocensere.com</t>
  </si>
  <si>
    <t>Falvarez2025</t>
  </si>
  <si>
    <t>CLAUDIA HERNANDEZ
(GRUPO MOSERE - CENSERE)</t>
  </si>
  <si>
    <t>claudia.hernandez@grupocensere.com</t>
  </si>
  <si>
    <t>Chernandez2025</t>
  </si>
  <si>
    <t>SIERRA LOGISTICS 
(JUAN SIERRA)</t>
  </si>
  <si>
    <t>CUENTA ESPEJO</t>
  </si>
  <si>
    <t>sierralogistics@sierralogistics.com</t>
  </si>
  <si>
    <t>Sierra2025</t>
  </si>
  <si>
    <t>JUAN ANGEL PEREZ
(GUERRERO)</t>
  </si>
  <si>
    <t>Juanangel140perez@gmail.com</t>
  </si>
  <si>
    <t>Jperez2025</t>
  </si>
  <si>
    <t>JESSICA XIMENA MENDOZA LEAL</t>
  </si>
  <si>
    <t>jessicaximenaml@hotmail.com</t>
  </si>
  <si>
    <t>Jmendoza2025</t>
  </si>
  <si>
    <t>SERGIO ELIUD GARCIA MENDOZA</t>
  </si>
  <si>
    <t>checogarcia_jr@hotmail.com</t>
  </si>
  <si>
    <t>Sgarcia2025</t>
  </si>
  <si>
    <t>JESUS ADRIAN EGUIA BARRON</t>
  </si>
  <si>
    <t>aeguia@betech.mx</t>
  </si>
  <si>
    <t>Jeguia2025</t>
  </si>
  <si>
    <t>SAN NICOLAS AUTOMOTRIZ SA DE CV 
(JAVIER CHAPA)</t>
  </si>
  <si>
    <t>cobranzasnautomotriz@gmail.com</t>
  </si>
  <si>
    <t>SNauto2025</t>
  </si>
  <si>
    <t xml:space="preserve">FRANCISCO HUMBERTO ESPINOZA </t>
  </si>
  <si>
    <t>betoemyary@gmail.com</t>
  </si>
  <si>
    <t>Fcohe2025</t>
  </si>
  <si>
    <t>JOSUE FERNANDEZBRANDO IVAN MARTINEZ GOVEA</t>
  </si>
  <si>
    <t>8119770958
8180181417</t>
  </si>
  <si>
    <t>jfhz25@icould.com</t>
  </si>
  <si>
    <t>ALAN VALDEZ
(CUENTA ADICIONAL)</t>
  </si>
  <si>
    <t>avadi@avadi.com</t>
  </si>
  <si>
    <t>Avadi2025</t>
  </si>
  <si>
    <t>LILIANA RUIZ URBINA
(CARLOS FLORES)</t>
  </si>
  <si>
    <t>8110227803
8123428913</t>
  </si>
  <si>
    <t>Multiservicios.camm@gmail.com</t>
  </si>
  <si>
    <t>Mscam2025</t>
  </si>
  <si>
    <t>LUIS SAENZ</t>
  </si>
  <si>
    <t>mimi831027@hotmail.com</t>
  </si>
  <si>
    <t>Lsaenz2025</t>
  </si>
  <si>
    <t>360 - BARLO
(INTEGRACION)</t>
  </si>
  <si>
    <t>360barlo@integracion.com</t>
  </si>
  <si>
    <t>360Barlo</t>
  </si>
  <si>
    <t xml:space="preserve">RENE CASTELLANOS MAYA </t>
  </si>
  <si>
    <t>renecastellanosmaya@gmail.com</t>
  </si>
  <si>
    <t>DASHCAM</t>
  </si>
  <si>
    <t>ECOTMED EVALUACIONES A.C.  
(OSCAR OJEDA JUAREZ)</t>
  </si>
  <si>
    <t>rsp020ecotmed@gmail.com</t>
  </si>
  <si>
    <t>Ecotmed2025</t>
  </si>
  <si>
    <t xml:space="preserve">RED DE CONTROL Y VIGILANCIA SA DE CV 
(FLOR DEL CASTILLO) </t>
  </si>
  <si>
    <t>reddecontrolyvigilancia@gmail.com</t>
  </si>
  <si>
    <t>Redcv2025</t>
  </si>
  <si>
    <t>Eliud Camarillo Rodriguez</t>
  </si>
  <si>
    <t>ALEJANDRO MACIAS GARZA</t>
  </si>
  <si>
    <t>am11arquitectos@gmail.com</t>
  </si>
  <si>
    <t>Amacias2025</t>
  </si>
  <si>
    <t>FREIGTH HP - PACK MEXICO
(DAVID FRANCISCO ARCOS)
ATMUS</t>
  </si>
  <si>
    <t>hpatmus@hpatmus.com</t>
  </si>
  <si>
    <t>Atmus2025</t>
  </si>
  <si>
    <t>MULTISERVICIOS GASTRONOMICOS 
(MANUEL ABRAHAM RANGEL AREVALO)</t>
  </si>
  <si>
    <t>multi.gastronomicos@outlook.com</t>
  </si>
  <si>
    <t>Mgas2025</t>
  </si>
  <si>
    <t>ANGELICA MARIA LUGA CABRERA</t>
  </si>
  <si>
    <t>angeyammar25@gmail.com</t>
  </si>
  <si>
    <t>Amlc2025</t>
  </si>
  <si>
    <t>OSCAR BARRIENTOS SANJUAN</t>
  </si>
  <si>
    <t>Aruna131218@gmail.com</t>
  </si>
  <si>
    <t>Obsj2025</t>
  </si>
  <si>
    <t>hpsandoval@hpsandoval.com</t>
  </si>
  <si>
    <t>Sandoval2025</t>
  </si>
  <si>
    <t>AUTOS COLON
(CESAR ADRIAN GONZALEZ MUNGUIA)</t>
  </si>
  <si>
    <t>Cesar_gzz22@hotmail.com</t>
  </si>
  <si>
    <t>Autoscolon</t>
  </si>
  <si>
    <t>BANOOL</t>
  </si>
  <si>
    <t>JUAN ALEJANDRO CLIMACO MARTINEZ 
(RAGABEL)</t>
  </si>
  <si>
    <t>ragabelsadecv@gmail.com</t>
  </si>
  <si>
    <t>Ragabel2025</t>
  </si>
  <si>
    <t xml:space="preserve">JOSE JORGE SUAREZ RODRIGUEZ </t>
  </si>
  <si>
    <t>jsuarezrdz@gmail.com</t>
  </si>
  <si>
    <t>Jorges2025</t>
  </si>
  <si>
    <t>ANGEL MARIO GARZA MANCHA</t>
  </si>
  <si>
    <t>mariogrz@hotmail.com</t>
  </si>
  <si>
    <t>Mariog2025</t>
  </si>
  <si>
    <t>EDGAR CORONADO 
(CUENTA ADICIONAL)</t>
  </si>
  <si>
    <t>regiocredito@hotmail.com</t>
  </si>
  <si>
    <t xml:space="preserve">regiocredito@hotmail.com </t>
  </si>
  <si>
    <t>Regioc2025</t>
  </si>
  <si>
    <t>SERALSA 
(ESMERALDA LERMA)</t>
  </si>
  <si>
    <t>esmelerma@gmail.com</t>
  </si>
  <si>
    <t>MIGRACION Y COMODATO</t>
  </si>
  <si>
    <t>Seralsa2025</t>
  </si>
  <si>
    <t xml:space="preserve">        renteriaelizabeth9@gmail.com</t>
  </si>
  <si>
    <t xml:space="preserve">	renteriaelizabeth9@gmail.com</t>
  </si>
  <si>
    <t>Renteria2025</t>
  </si>
  <si>
    <t>LBAMBOO 
(GRECIA MERAZ)</t>
  </si>
  <si>
    <t>Greciameraz@gmail.com</t>
  </si>
  <si>
    <t>Lbamboo2025</t>
  </si>
  <si>
    <t>VENTURA PARTS 
(MARTIN GALVAN)</t>
  </si>
  <si>
    <t>comprasinternacionales@venturaparts.com</t>
  </si>
  <si>
    <t>ANUALIDAD</t>
  </si>
  <si>
    <t>Venturap2025</t>
  </si>
  <si>
    <t>PATRICIO OCHOA</t>
  </si>
  <si>
    <t>patricioochoa1952@gmail.com</t>
  </si>
  <si>
    <t>Pochoa2025</t>
  </si>
  <si>
    <t>ISMAEL MENDEZ CIFUENTES
(COMPRA DE T-SURU JOSE LUIS)</t>
  </si>
  <si>
    <t>PENDIENTE</t>
  </si>
  <si>
    <t>ismaelmendezcifuentes93@gmail.com</t>
  </si>
  <si>
    <t xml:space="preserve">PENDIENTE </t>
  </si>
  <si>
    <t>LLAMAR EN DICIEMBRE PARA VERIFICAR QUE SE QUEDARA CON EL SERVICIO</t>
  </si>
  <si>
    <t>ISRAEL LEAL SIFUENTES</t>
  </si>
  <si>
    <t>Islesi75@gmail.com</t>
  </si>
  <si>
    <t xml:space="preserve">DISTRIBUIDRO </t>
  </si>
  <si>
    <t>DISTRIBUCION Y VENTA DE EQUIPOS, TRATO DIRECTO CON JOSE LUIS</t>
  </si>
  <si>
    <t xml:space="preserve">Israel Leal Sifuentes </t>
  </si>
  <si>
    <t>GUSTAVO ISRAEL ACEVEDO LOZANO</t>
  </si>
  <si>
    <t>acevedol13@yahoo.com.mx</t>
  </si>
  <si>
    <t>Acevedo2025</t>
  </si>
  <si>
    <t xml:space="preserve">SERGIO GARCIA ORCHIDS </t>
  </si>
  <si>
    <t>Yiyissergio@hotmail.com</t>
  </si>
  <si>
    <t>ORLANDO JUAREZ</t>
  </si>
  <si>
    <t>Tractopartesnando@gmail.com</t>
  </si>
  <si>
    <t>Ojuarez2025</t>
  </si>
  <si>
    <t>MARIA MAGDALENA AGUILLON BLANCO</t>
  </si>
  <si>
    <t>ventas@madasadelnorte.com</t>
  </si>
  <si>
    <t>Maguillon2025</t>
  </si>
  <si>
    <t>EDUARDO RODRIGUEZ GARZA</t>
  </si>
  <si>
    <t>Eduardorodriguezgarza85@gmail.com</t>
  </si>
  <si>
    <t>Ergarza2025</t>
  </si>
  <si>
    <t xml:space="preserve">ALFONSO CALDERON GARCIA / KARLA GARCIA </t>
  </si>
  <si>
    <t>acalderon@dicamo.com.mx</t>
  </si>
  <si>
    <t>ADRIAN GONZALEZ</t>
  </si>
  <si>
    <t>adrian.gonzalez@global-solutions.live</t>
  </si>
  <si>
    <t>Adriang2025</t>
  </si>
  <si>
    <t xml:space="preserve">MIGUEL R. ALMARAZ CRUZ </t>
  </si>
  <si>
    <t>malmaraz@hotmail.com</t>
  </si>
  <si>
    <t>Malmaraz2025</t>
  </si>
  <si>
    <t>CARNES DE AGUASCALIENTES / MARIO FERNANDO LOERA RUIZ</t>
  </si>
  <si>
    <t>cda0012025@gmail.com</t>
  </si>
  <si>
    <t>Carnesa2025</t>
  </si>
  <si>
    <t xml:space="preserve">JOSE GERARDO SABAS GUERRERO BEJAR </t>
  </si>
  <si>
    <t>Joseg.bejar92@gmail.com</t>
  </si>
  <si>
    <t>Joseg2025</t>
  </si>
  <si>
    <t>360 LOGISTICS 
(CUENTA ADICIONAL)</t>
  </si>
  <si>
    <t>aleacionesmetalurgicas@360.com</t>
  </si>
  <si>
    <t>Amet3602025</t>
  </si>
  <si>
    <t>FERNANDO ISRAEL FERNANDEZ LEAL</t>
  </si>
  <si>
    <t>Fernandoisraelfernandezleal@gmail.com</t>
  </si>
  <si>
    <t>Ffernandez2025</t>
  </si>
  <si>
    <t>PEDRO SALAZAR REYES</t>
  </si>
  <si>
    <t>petersalaz_ar@hotmail.com</t>
  </si>
  <si>
    <t>Psalazar2026</t>
  </si>
  <si>
    <t>ALBERTO MEDINA</t>
  </si>
  <si>
    <t>JOSE ANGEL CANALES TREVIÑO</t>
  </si>
  <si>
    <t>autoexpress_cavazos@hotmail.com</t>
  </si>
  <si>
    <t>Jcanales2026</t>
  </si>
  <si>
    <t xml:space="preserve">SILVIA NOEMI GUAJARDO RODRIGUEZ </t>
  </si>
  <si>
    <t>Silvia_guajardo@yahoo.com</t>
  </si>
  <si>
    <t>Silviag2026</t>
  </si>
  <si>
    <t>KATYA JANETH PEQUEÑO ESPINOZA</t>
  </si>
  <si>
    <t>madeleynjaneth233@gmail.com</t>
  </si>
  <si>
    <t>MAXIMO DE JESUS LOPEZ BAZAN</t>
  </si>
  <si>
    <t>imaxlopez05@gmail.com</t>
  </si>
  <si>
    <t>FRANCISCO JAVIER GARCIA TORRES</t>
  </si>
  <si>
    <t>Jgarciat81@gmail.com</t>
  </si>
  <si>
    <t>Equipo en venta $1499 +iva equipo y 1er mes de servicio (mensualidad $249)</t>
  </si>
  <si>
    <t>NATALIA NAIM FLORES CAVAZOS / REMOLQUES CAVAZOS 
ABRAHAM BRANDY MENDOZA</t>
  </si>
  <si>
    <t>naimfc@hotmail.com</t>
  </si>
  <si>
    <t xml:space="preserve">PABLO EDUARDO MENDEZ LUIS </t>
  </si>
  <si>
    <t>tpm201288@gmail.com</t>
  </si>
  <si>
    <t>Pmendez2026</t>
  </si>
  <si>
    <t>TOURS FRAIRE 
(CARMINA DE MONSERRAT TEJADA NAVARRO)</t>
  </si>
  <si>
    <t>mtejada@mtejada.com</t>
  </si>
  <si>
    <t>Mtejada2026</t>
  </si>
  <si>
    <t xml:space="preserve">DALTON INTEGRAL LOGISTIC 
(MELISSA MORALES) (MANUEL DE JESUS MORALES ROJAS) </t>
  </si>
  <si>
    <t>melissamorales@daltonlogistica.com</t>
  </si>
  <si>
    <t>Mmorales2026</t>
  </si>
  <si>
    <t>BRENDA ELIZABETH MARTINEZ RIVERA</t>
  </si>
  <si>
    <t>brendaemtz86@gmail.com</t>
  </si>
  <si>
    <t>Bmtz2026</t>
  </si>
  <si>
    <t>FRANCISCO DE JESUS OLIVA CORTEZ</t>
  </si>
  <si>
    <t>jesusoliva924@gmail.com</t>
  </si>
  <si>
    <t>Joliva2026</t>
  </si>
  <si>
    <t>Jorge Rivera</t>
  </si>
  <si>
    <t>CARLOS FRANCISCO AYALA BRISEÑO</t>
  </si>
  <si>
    <t>Lorenajosefinabeltran1@gmail.com</t>
  </si>
  <si>
    <t>Cayala2026</t>
  </si>
  <si>
    <t>MARIO GUARDADO</t>
  </si>
  <si>
    <t>JOSE CRISTOBAL GONZALEZ BARRIOS</t>
  </si>
  <si>
    <t>cgrefrigerados@gmail.com</t>
  </si>
  <si>
    <t>Cgref2026</t>
  </si>
  <si>
    <t>SUCABRITO
(LUCIA ABELDAÑO)
(RAFAEL QUIJANO)</t>
  </si>
  <si>
    <t>8123864061
8135529440</t>
  </si>
  <si>
    <t>lucia.avendano@kria.com.mx</t>
  </si>
  <si>
    <t>Sucabrito2026</t>
  </si>
  <si>
    <t>LUIS JAIME MARROQUIN GARZA
IRIS MARICELA MARROQUIN GUZMAN</t>
  </si>
  <si>
    <t>8282940780
8281008416</t>
  </si>
  <si>
    <t>Transport_tmg@outlook.com</t>
  </si>
  <si>
    <t>Jmarroquin2026</t>
  </si>
  <si>
    <t>MARIO ALBERTO ARELLANO DE LA GARZA</t>
  </si>
  <si>
    <t>yareluna_26@hotmail.com</t>
  </si>
  <si>
    <t>DAISY ORALIA MARTINEZ ADAUTO</t>
  </si>
  <si>
    <t>daisyadauto7@gmail.com</t>
  </si>
  <si>
    <t>JAVIER ALAMILLO
(LUBALT)</t>
  </si>
  <si>
    <t>lubalt@outlook.com</t>
  </si>
  <si>
    <t>Lubalt2026</t>
  </si>
  <si>
    <t>MIGRACION</t>
  </si>
  <si>
    <t>GASU DIESEL REPAIR
(CARLOS OMAR GARZA SUAREZ)</t>
  </si>
  <si>
    <t>gasudieselrepair@hotmail.com</t>
  </si>
  <si>
    <t>ADRIAN RIVAS MORALES</t>
  </si>
  <si>
    <t>adrianrivasmorales@gmail.com</t>
  </si>
  <si>
    <t>RICARDO RAFAEL SANTANA GARZA</t>
  </si>
  <si>
    <t>Ricardo_sg84@hotmail.com</t>
  </si>
  <si>
    <t>Rsantana2026</t>
  </si>
  <si>
    <t>EDGAR CEDILLO
(COMERCIALIZADORA ECG)</t>
  </si>
  <si>
    <t>Maquinasautomotrices@hotmail.com</t>
  </si>
  <si>
    <t>Cecg2026</t>
  </si>
  <si>
    <t>PAOLA IVETTE VELAZQUEZ ESPINOSA</t>
  </si>
  <si>
    <t>paovelazquez2298@gmail.com</t>
  </si>
  <si>
    <t>Paolav2026</t>
  </si>
  <si>
    <t>SAMUEL ALEJANDRO CERDA BARRON</t>
  </si>
  <si>
    <t>scerda719@gmail.com</t>
  </si>
  <si>
    <t>ERICK ALEJANDRO MUÑIZ ESPINOZA</t>
  </si>
  <si>
    <t>yoannayazminme@gmail.com</t>
  </si>
  <si>
    <t>Ymuñiz2026</t>
  </si>
  <si>
    <t>EQUIPOS HIDRAULICOS Y ELÉCTRICOS RANGEL
(CESAR ANGEL DURAN RANGEL)</t>
  </si>
  <si>
    <t>pagos.jeersa@hotmail.com</t>
  </si>
  <si>
    <t>EHEr2026</t>
  </si>
  <si>
    <t>TRANSPORTES BLACK MAMBA
(BERNARDO GARCIA)</t>
  </si>
  <si>
    <t>bernardo@progressumdesarrollos.com</t>
  </si>
  <si>
    <t>Bgarcia2026</t>
  </si>
  <si>
    <t>(TRANSPORTES NAMA)
NAZARIO JAVIER GARZA ORTIZ
DIVANHI YAMILET GARZA DE LEON</t>
  </si>
  <si>
    <t>8184581026
8134026428</t>
  </si>
  <si>
    <t>Transportesnama@gmail.com</t>
  </si>
  <si>
    <t>Tnama2026</t>
  </si>
  <si>
    <t>Llego a la Oficina</t>
  </si>
  <si>
    <t>CARLOS ALBERTO LEYVA BUSTILLOS
(PLACIDO LEYVA)</t>
  </si>
  <si>
    <t>8114131992
8119652012</t>
  </si>
  <si>
    <t>carlosa.leyva@gmail.com</t>
  </si>
  <si>
    <t>SIN COSTO</t>
  </si>
  <si>
    <t>Cleyva2026</t>
  </si>
  <si>
    <t>JAIME ALANIS MARTINEZ</t>
  </si>
  <si>
    <t>alanis.7@gmail.com</t>
  </si>
  <si>
    <t>JOSE ALEJANDRO BRIONES</t>
  </si>
  <si>
    <t>Josebriones0993@gmail.com</t>
  </si>
  <si>
    <t>Jbriones2026</t>
  </si>
  <si>
    <t>HECTOR EDUARDO VARGAS MORENO</t>
  </si>
  <si>
    <t>Hectorvargaas26@gmail.com</t>
  </si>
  <si>
    <t>Hvargas2026</t>
  </si>
  <si>
    <t>ROBERTO CERVANTES
(TRANSPORTES TDL)
CUENTA SECUNDARIA</t>
  </si>
  <si>
    <t>armasfrancass10@gmail.com</t>
  </si>
  <si>
    <t>Armas2026</t>
  </si>
  <si>
    <t>TERRANEUTRA INMOBILIARIA
(ADRIAN CAVAZOS)</t>
  </si>
  <si>
    <t>terraneutrainmobiliaria@gmail.com
terraneutrafacturas@gmail.com</t>
  </si>
  <si>
    <t>terraneutrainmobiliaria@gmail.com</t>
  </si>
  <si>
    <t>Terrani2026</t>
  </si>
  <si>
    <t>JESUS ALEJANDRO IVAN TORRES MORAN
(LIZBETH FLORE GRIMALDO)</t>
  </si>
  <si>
    <t>alejandrotorresmoran@gmail.com
grimaldolizbeth68@gmail.com</t>
  </si>
  <si>
    <t>CARLOS EDUARDO GARCIA LOPEZ</t>
  </si>
  <si>
    <t>carlos.cmetransportes@gmail.com</t>
  </si>
  <si>
    <t>MARIO OLVERA</t>
  </si>
  <si>
    <t>superamaya.vega@hotmail.com</t>
  </si>
  <si>
    <t>Samaya2026</t>
  </si>
  <si>
    <t>FRANCISCO JAVIER MEDRANO</t>
  </si>
  <si>
    <t>nelsoncalderopinales@gmail.com</t>
  </si>
  <si>
    <t>fco.med.bri90@gmail.com</t>
  </si>
  <si>
    <t>sábado,junio 6, 2026</t>
  </si>
  <si>
    <t xml:space="preserve">MONSTEL 
LUIS ROBERTO PRIETO 
ANGELICA BÁEZ BERZOSA </t>
  </si>
  <si>
    <t>5516195590
8112228559</t>
  </si>
  <si>
    <t>monstel@monstel.com</t>
  </si>
  <si>
    <t>Monstel2026</t>
  </si>
  <si>
    <t>lunes,junio,8,2026</t>
  </si>
  <si>
    <t>JORGE GOMÉZ</t>
  </si>
  <si>
    <t>jorgegmzmtzz@gmail.com</t>
  </si>
  <si>
    <t>vierne,12,junio,2026</t>
  </si>
  <si>
    <t>KARINA SALAZAR-DIRMEX</t>
  </si>
  <si>
    <t>81 2950 7010</t>
  </si>
  <si>
    <t>janete@dimrex.com</t>
  </si>
  <si>
    <t>martes,16,junio,2026</t>
  </si>
  <si>
    <t xml:space="preserve">HORACIO TAMEZ </t>
  </si>
  <si>
    <t>ehtl1971@gmail.com</t>
  </si>
  <si>
    <t xml:space="preserve">Programacion de Servicios </t>
  </si>
  <si>
    <t xml:space="preserve">Horario </t>
  </si>
  <si>
    <t xml:space="preserve">Cliente </t>
  </si>
  <si>
    <t>Can</t>
  </si>
  <si>
    <t xml:space="preserve">Servicio </t>
  </si>
  <si>
    <t xml:space="preserve">Unidad </t>
  </si>
  <si>
    <t xml:space="preserve">Reporte </t>
  </si>
  <si>
    <t xml:space="preserve">Contacto </t>
  </si>
  <si>
    <t xml:space="preserve">Domicilio </t>
  </si>
  <si>
    <t xml:space="preserve">Técnico </t>
  </si>
  <si>
    <t xml:space="preserve">Notas Adicionales </t>
  </si>
  <si>
    <t xml:space="preserve">UBITEC </t>
  </si>
  <si>
    <t>B.D.B. COMPANY</t>
  </si>
  <si>
    <t>Alberto Perez 
(Hugo Sanchez)</t>
  </si>
  <si>
    <t>Revision</t>
  </si>
  <si>
    <t>007 Internacional Blanco</t>
  </si>
  <si>
    <t>Sin Nombre de Col 7, Cadereyta Jiménez, N.L.
https://www.google.com/maps/place/25%C2%B033'51.6%22N+100%C2%B000'20.4%22W/@25.5643196,-100.0082435,17z/data=!3m1!4b1!4m4!3m3!8m2!3d25.5643196!4d-100.0056686?hl=es&amp;entry=ttu</t>
  </si>
  <si>
    <t>Eliud</t>
  </si>
  <si>
    <t>Alejandro Marmolejo (Aleny)</t>
  </si>
  <si>
    <t>Des-instalacion</t>
  </si>
  <si>
    <t xml:space="preserve">Jeep Cherokee 2015 Roja 
(No. 082) </t>
  </si>
  <si>
    <t>Aleny  Tel. 8125679540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</si>
  <si>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</si>
  <si>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Oscar</t>
  </si>
  <si>
    <t>Re-instalacion</t>
  </si>
  <si>
    <t>Honda Odyssey 2015</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</si>
  <si>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</si>
  <si>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Apfel</t>
  </si>
  <si>
    <t>Honda Civic</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</si>
  <si>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</si>
  <si>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700 FORD EDGE VERDE</t>
  </si>
  <si>
    <t>Gral. José María Morelos y Pavón 837, Centro, 66400 San Nicolás de los Garza, N.L.
https://www.google.com/maps/place/Gral.+Jos%C3%A9+Mar%C3%ADa+Morelos+y+Pav%C3%B3n+837,+Centro,+66400+San+Nicol%C3%A1s+de+los+Garza,+N.L./@25.7482487,-100.2902534,19z/data=!3m1!4b1!4m6!3m5!1s0x86629493118ded89:0xd878d83b34bd3235!8m2!3d25.7482475!4d-100.2896097!16s%2Fg%2F11c2fkcb5q?hl=es&amp;entry=ttu</t>
  </si>
  <si>
    <t>Edgar Coronado</t>
  </si>
  <si>
    <t>CHEVROLET EQUINOX NEGRA</t>
  </si>
  <si>
    <t xml:space="preserve">EDGAR CORONADO PAGO $1,000 POR AMBOS SERVICIOS </t>
  </si>
  <si>
    <t>Play Motors</t>
  </si>
  <si>
    <t xml:space="preserve">BMW X6 2021 Blanca </t>
  </si>
  <si>
    <t>Play Motors - C. Washington 1985, Maria Luisa, Centro, 64000 Monterrey, N.L. 
https://www.google.com/maps/place/Play+Motors/@25.6765594,-100.3330223,20z/data=!4m12!1m5!3m4!2zMjXCsDQwJzM1LjciTiAxMDDCsDE5JzU5LjUiVw!8m2!3d25.6765833!4d-100.3331944!3m5!1s0x866295f67e3d2823:0x460fad677483818a!8m2!3d25.676574!4d-100.333202!16s%2Fg%2F11b6c57c3x?hl=es&amp;entry=ttu</t>
  </si>
  <si>
    <t>No. 109 FRANCISCO RODRIGUEZ BMW X6 2021 BLANCO 
BLOQUEO A BOMBA DE GASOLINA</t>
  </si>
  <si>
    <t>Moveo Renta de Autos 
(Edgar Guajardo)</t>
  </si>
  <si>
    <t>TOYOTA HIACE 
RYU-899-A</t>
  </si>
  <si>
    <r>
      <rPr>
        <rFont val="Calibri"/>
        <b/>
        <color theme="1"/>
        <sz val="11.0"/>
      </rPr>
      <t>Domicilio -</t>
    </r>
    <r>
      <rPr>
        <rFont val="Calibri"/>
        <color theme="1"/>
        <sz val="11.0"/>
      </rPr>
      <t xml:space="preserve"> Av. Revolución 300, Buenos Aires, 64800 Monterrey, N.L.</t>
    </r>
    <r>
      <rPr>
        <rFont val="Calibri"/>
        <color theme="1"/>
        <sz val="10.0"/>
      </rPr>
      <t xml:space="preserve">
</t>
    </r>
    <r>
      <rPr>
        <rFont val="Calibri"/>
        <color theme="1"/>
        <sz val="8.0"/>
      </rPr>
      <t xml:space="preserve">
https://www.google.com/maps/place/Moveo+Renta+de+Autos+-+Servicios+Ejecutivos/@25.6674274,-100.2833906,17z/data=!3m1!4b1!4m6!3m5!1s0x8662bf9f7d3d80b7:0xec21612508c82704!8m2!3d25.6674274!4d-100.2833906!16s%2Fg%2F11fy4jgkz6?hl=es-MX&amp;entry=ttu</t>
    </r>
  </si>
  <si>
    <t>CANCELADO</t>
  </si>
  <si>
    <t>Mazada Blanco 2013 
Gerardo Limón Hernandez Tel. 8118062505</t>
  </si>
  <si>
    <t>C. Tercera 418, Praderas de Girasoles, 66056 Cdad. Gral. Escobedo, N.L.
https://www.google.com/maps/place/C.+Tercera+418,+Praderas+de+Girasoles,+66056+Cdad.+Gral.+Escobedo,+N.L./@25.7933573,-100.3225441,18.75z/data=!4m10!1m2!2m1!1sCalle+Tercera+418,+Colonia+Praderas+de+Girasoles,+C.P.+66056+General+Escobedo,+Nuevo+Le%C3%B3n!3m6!1s0x866293be7664c41d:0x8b99ab1c5a1a52b4!8m2!3d25.7933641!4d-100.3218698!15sClpDYWxsZSBUZXJjZXJhIDQxOCwgQ29sb25pYSBQcmFkZXJhcyBkZSBHaXJhc29sZXMsIEMuUC4gNjYwNTYgR2VuZXJhbCBFc2NvYmVkbywgTnVldm8gTGXDs26SARFjb21wb3VuZF9idWlsZGluZ-ABAA!16s%2Fg%2F11dxhzlw__?entry=ttu</t>
  </si>
  <si>
    <t>Cancelado - se reagenda 05-Agosto-2024</t>
  </si>
  <si>
    <t>Rodrigo Soto</t>
  </si>
  <si>
    <t>Toyoya Yaris Azul</t>
  </si>
  <si>
    <t>Lote Carlos Coronado, Rodrigo va a pagar este servicio</t>
  </si>
  <si>
    <t xml:space="preserve">ULTIMO DIA DE TRABAJO OSCAR </t>
  </si>
  <si>
    <t xml:space="preserve">099 HONDA CR-V GRIS
107 ALFREDO JAIME RAPTOR 2020 NEGRA </t>
  </si>
  <si>
    <t>C. Washington 1973, Maria Luisa, Centro, 64000 Monterrey, N.L.
https://www.google.com/maps/place/C.+Washington+1973,+Maria+Luisa,+Centro,+64000+Monterrey,+N.L./@25.6765382,-100.3330759,19.75z/data=!4m12!1m5!3m4!2zMjXCsDQwJzM1LjciTiAxMDDCsDE5JzU5LjUiVw!8m2!3d25.6765938!4d-100.3331985!3m5!1s0x866295f5d516b2d5:0x45fc9a5ace306c9f!8m2!3d25.6765592!4d-100.3330194!16s%2Fg%2F11rg5wn8gx?hl=es&amp;entry=ttu</t>
  </si>
  <si>
    <t>Gerardo Flores (Prepago)</t>
  </si>
  <si>
    <t>Terramont 2024</t>
  </si>
  <si>
    <t>Galeria del Arte Ote. 270-318, Galerías de Camino Real 2o Sector, 67177 Guadalupe, N.L.
https://www.google.com/maps/place/25%C2%B039'15.8%22N+100%C2%B013'38.6%22W/@25.6543914,-100.2314215,16.25z/data=!4m4!3m3!8m2!3d25.6543941!4d-100.2273788?hl=es&amp;entry=ttu</t>
  </si>
  <si>
    <t>GMC Yukon</t>
  </si>
  <si>
    <t>Av. Eloy Cavazos #3810, Frac. El Peñon Gpe. N.L Local 4, 67182 Monterrey, N.L. 
https://www.google.com/maps/place/Innova+Cel/@25.6570511,-100.2228089,20.54z/data=!4m9!1m2!2m1!1smaps!3m5!1s0x8662c1cc8484f6cb:0x9f394354ece1e784!8m2!3d25.6570986!4d-100.2225872!16s%2Fg%2F11p12hvhy2?entry=ttu</t>
  </si>
  <si>
    <t>Pago</t>
  </si>
  <si>
    <t>Recoger pago en efectivo de mensualidad 
$7,200</t>
  </si>
  <si>
    <t>COMPAÑIA MADERERA CUAUHTEMOC (Daniel Cardenas)</t>
  </si>
  <si>
    <t>NISSAN NP300 
RG-5895-A</t>
  </si>
  <si>
    <t>Av. Ignacio Morones Prieto 1814, Nuevas Colonias, 64710 Monterrey, N.L.
https://www.google.com/maps/place/COMPA%C3%91IA+MADERERA+CUAUHTEMOC/@25.6653896,-100.3332644,17z/data=!3m1!4b1!4m6!3m5!1s0x8662be1bd73812db:0x698fe9edca79ac88!8m2!3d25.6653896!4d-100.3332644!16s%2Fg%2F1pv2cvxnw?hl=es-MX&amp;entry=ttu</t>
  </si>
  <si>
    <t>NISSAN NP300
PW-8161-B</t>
  </si>
  <si>
    <t>PW7318A TRANSIT</t>
  </si>
  <si>
    <t>Calle Rep. Mexicana 110, Miraflores, 66414 San Nicolás de los Garza, N.L.
https://www.google.com/maps/place/Jr/@25.7551005,-100.2768833,19.25z/data=!4m6!3m5!1s0x866294bc0a7cf663:0x5d0f79746890d1ea!8m2!3d25.7550231!4d-100.2768723!16s%2Fg%2F11c5zzf2k3?hl=es-US&amp;entry=ttu</t>
  </si>
  <si>
    <t>729 FORD FOCUS 2015 NEGRO</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</si>
  <si>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</si>
  <si>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Roberto Cervantes (Transportes TDL)</t>
  </si>
  <si>
    <t>Recoger pago en efectivo de mensualidad 
$4,200</t>
  </si>
  <si>
    <t>Pago 
(No estaba disponible e insiste en depositar a una cuenta)</t>
  </si>
  <si>
    <t>VW Terramont 2024</t>
  </si>
  <si>
    <t>Cambio de GPS 
(No se pudo realizar cliente salio a McAllen)</t>
  </si>
  <si>
    <t xml:space="preserve">Moliendas y Alimentos </t>
  </si>
  <si>
    <t xml:space="preserve">Sensor de Combustible </t>
  </si>
  <si>
    <t>Juan Zuazua 700, Del Nte., 64500 Monterrey, N.L.
https://www.google.com/maps/place/Moliendas+y+Alimentos/@25.708964,-100.3052631,18.75z/data=!4m14!1m7!3m6!1s0x866295817ed8bc45:0xd2759427130a4fd!2sMoliendas+y+Alimentos!8m2!3d25.7088761!4d-100.3041527!16s%2Fg%2F1tfcz78c!3m5!1s0x866295817ed8bc45:0xd2759427130a4fd!8m2!3d25.7088761!4d-100.3041527!16s%2Fg%2F1tfcz78c?entry=ttu</t>
  </si>
  <si>
    <t xml:space="preserve">Prestacoche </t>
  </si>
  <si>
    <t>FORD MUSTANG BLANCO 2015
LUIS ALBERTO RUIZ GENOVEZ</t>
  </si>
  <si>
    <t xml:space="preserve">Des-instalacion de equipo </t>
  </si>
  <si>
    <t>Larralde 113, Chepevera, 64030 Monterrey, N.L.  
https://www.google.com/maps/place/Larralde+113,+Chepevera,+64030+Monterrey,+N.L./@25.679815,-100.3493382,17z/data=!3m1!4b1!4m6!3m5!1s0x866295fc344c4203:0x99a37d98f5ddea9a!8m2!3d25.679815!4d-100.3467633!16s%2Fg%2F11c1zt4_vd?entry=ttu</t>
  </si>
  <si>
    <t xml:space="preserve">Des-instalacion, Eliud estaba ocupado con el sensor en Moliendas y no alcanzo a llegar </t>
  </si>
  <si>
    <t xml:space="preserve">Le marcan a Oscar para recoger pago, ya se le pidio que se comunique a la oficina </t>
  </si>
  <si>
    <t>Chrysler Town&amp;Country 
Horacio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</si>
  <si>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</si>
  <si>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Alejandro Briones </t>
  </si>
  <si>
    <t>INSTALACION</t>
  </si>
  <si>
    <t>Honda CR-V 2017 (con microfono)</t>
  </si>
  <si>
    <r>
      <rPr>
        <rFont val="Calibri"/>
        <b/>
        <color theme="1"/>
        <sz val="11.0"/>
      </rPr>
      <t>Domicilio - Oficina UBITEC</t>
    </r>
    <r>
      <rPr>
        <rFont val="Calibri"/>
        <color theme="1"/>
        <sz val="11.0"/>
      </rPr>
      <t xml:space="preserve"> - Av Eloy Cavazos 3810, Fraccionamiento El Peñón, 67182 Guadalupe, N.L.</t>
    </r>
    <r>
      <rPr>
        <rFont val="Calibri"/>
        <color theme="1"/>
        <sz val="10.0"/>
      </rPr>
      <t xml:space="preserve">
</t>
    </r>
    <r>
      <rPr>
        <rFont val="Calibri"/>
        <color theme="1"/>
        <sz val="9.0"/>
      </rPr>
      <t xml:space="preserve">
https://www.google.com/maps/place/Gasolinera+Gulf/@25.657615,-100.2225418,3a,75y,132.7h,94.41t/data=!3m7!1e1!3m5!1s7Sdio10_p0nk1xebxlASeQ!2e0!6shttps:%2F%2Fstreetviewpixels-pa.googleapis.com%2Fv1%2Fthumbnail%3Fpanoid%3D7Sdio10_p0nk1xebxlASeQ%26cb_client%3Dmaps_sv.share%26w%3D900%26h%3D600%26yaw%3D132.69880847697846%26pitch%3D-4.41435235313017%26thumbfov%3D90!7i16384!8i8192!4m6!3m5!1s0x8662c038d3fe27ff:0x153f37ac034e4b46!8m2!3d25.6572962!4d-100.2224347!16s%2Fg%2F1tdx4k8r?coh=205410&amp;entry=ttu</t>
    </r>
  </si>
  <si>
    <t xml:space="preserve">Corporativo Telcel </t>
  </si>
  <si>
    <t>Recoger SIMS</t>
  </si>
  <si>
    <t xml:space="preserve">Se cambia GPS ya configurado </t>
  </si>
  <si>
    <t>Jeep Cherokee</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</si>
  <si>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</si>
  <si>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</si>
  <si>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No 5 KW BLANCO 
RA-0468-B</t>
  </si>
  <si>
    <t xml:space="preserve">Reportan mal calibracion de equipo, pero si estaba reportando </t>
  </si>
  <si>
    <t>Se cobran $1,200 ya que el sensor y el equipo si estaban reportando y se reaclibron</t>
  </si>
  <si>
    <t>Chrysler Town&amp;Country
Contacto Horacio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</si>
  <si>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</si>
  <si>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Jose Luis</t>
  </si>
  <si>
    <t>FORD F-150 LOBO PLATINO PLATA</t>
  </si>
  <si>
    <t>Cuando la unidad es bloqueada, genera un ruido como si fuera la alarma</t>
  </si>
  <si>
    <r>
      <rPr>
        <rFont val="Calibri"/>
        <b/>
        <color theme="1"/>
        <sz val="10.0"/>
      </rPr>
      <t xml:space="preserve">Casa Roberto Cervantes </t>
    </r>
    <r>
      <rPr>
        <rFont val="Calibri"/>
        <color theme="1"/>
        <sz val="10.0"/>
      </rPr>
      <t xml:space="preserve">
Montalto Residencial - Av Julian Treviño Elizondo 1099 y Margarito Garza Gonzalez, P.º Montalto, 66634 Cdad. Apodaca, N.L. 
https://www.google.com/maps/place/Montalto+Residencial/@25.7453127,-100.1831653,17z/data=!3m1!4b1!4m6!3m5!1s0x8662eb45c537dbb7:0x7a6656a91a27d75f!8m2!3d25.7453127!4d-100.1805904!16s%2Fg%2F11h6w9py52?hl=es-US&amp;entry=ttu</t>
    </r>
  </si>
  <si>
    <t xml:space="preserve">No se va a cobrar, el relay estaba mal puesto </t>
  </si>
  <si>
    <t>CHEVROLET SONIC 2016 
Cte. Irving Omar Tel. 8182533514</t>
  </si>
  <si>
    <t xml:space="preserve">No se agenda el servicios porque el domicilio no lo muestra maps y Sr. Del Angel no nos confirmo el domicilio </t>
  </si>
  <si>
    <t xml:space="preserve">Calle San Rafael No. 1186 Colonia: Mitras Poniente C.P. 66023 Nuevo León.
</t>
  </si>
  <si>
    <t>Reagendado Martes 13-Agosto-2024</t>
  </si>
  <si>
    <t>PU6166B
Contaco Daniel Gzz Tel. 8124071008</t>
  </si>
  <si>
    <t>Veronica Hurtado - Ya se encuentra reportando en la plataforma</t>
  </si>
  <si>
    <r>
      <rPr>
        <rFont val="Calibri"/>
        <b/>
        <color theme="1"/>
        <sz val="10.0"/>
      </rPr>
      <t>Tarde de Lluvia 324 - Tarde de Lluvia 324, 66673 Pesquería, N.L.</t>
    </r>
    <r>
      <rPr>
        <rFont val="Calibri"/>
        <color theme="1"/>
        <sz val="10.0"/>
      </rPr>
      <t xml:space="preserve">
https://www.google.com/maps/place/Tarde+de+Lluvia+324,+66673+Pesquer%C3%ADa,+N.L./@25.755392,-100.1086573,19z/data=!3m1!4b1!4m5!3m4!1s0x8662e8ebdd70eb81:0x4aaec0af07fc7744!8m2!3d25.7553908!4d-100.1080136?hl=es&amp;entry=ttu</t>
    </r>
  </si>
  <si>
    <t>Autoredes El Bajio</t>
  </si>
  <si>
    <t>Camion 
Contacto Jorge Arzola Tel. 8332610688</t>
  </si>
  <si>
    <t>Instalacion Foranea
Unidad nueva</t>
  </si>
  <si>
    <r>
      <rPr>
        <rFont val="Calibri"/>
        <b/>
        <color theme="1"/>
        <sz val="10.0"/>
      </rPr>
      <t xml:space="preserve">Pedro J. Méndez 91, Poniente, 89670 Aldama, Tamps. </t>
    </r>
    <r>
      <rPr>
        <rFont val="Calibri"/>
        <color theme="1"/>
        <sz val="10.0"/>
      </rPr>
      <t xml:space="preserve">
https://www.google.com/maps/place/OXXO+GAS/@22.9229,-98.081417,17z/data=!3m1!4b1!4m6!3m5!1s0x8678391a509a7463:0x2177fbf6baf58647!8m2!3d22.9229!4d-98.081417!16s%2Fg%2F11h5rtqt6c?entry=ttu</t>
    </r>
  </si>
  <si>
    <t>Servicio Foraneo</t>
  </si>
  <si>
    <t>PP4348B 
Contacto Antonio Garcia Tel. 8120383351</t>
  </si>
  <si>
    <t>Ya se encuentra reportando en la plataforma</t>
  </si>
  <si>
    <r>
      <rPr>
        <rFont val="Calibri"/>
        <b/>
        <color theme="1"/>
        <sz val="10.0"/>
      </rPr>
      <t>Av. De Las Industrias - Hacienda de los Ayala, 66072 Cdad. Gral. Escobedo, N.L. 
Av. De Las Industrias Supermanzana libramiento Lote oriente 128, Sin Nombre de Col 2, 66072 Cdad. Gral. Escobedo, N.L.</t>
    </r>
    <r>
      <rPr>
        <rFont val="Calibri"/>
        <color theme="1"/>
        <sz val="10.0"/>
      </rPr>
      <t xml:space="preserve">
https://www.google.com/maps/place/Av.+De+Las+Industrias,+Hacienda+de+los+Ayala,+66072+Cdad.+Gral.+Escobedo,+N.L./@25.7966444,-100.3524075,17z/data=!3m1!4b1!4m10!1m2!2m1!1sAv.+De+Las+Industrias+Supermanzana+libramiento+128,+Sin+Nombre+de+Col+2,+66072+Cdad.+Gral.+Escobedo,+N.L.!3m6!1s0x866293d7ceb7aa1f:0x837dded191984569!8m2!3d25.7966396!4d-100.3477941!15sCmlBdi4gRGUgTGFzIEluZHVzdHJpYXMgU3VwZXJtYW56YW5hIGxpYnJhbWllbnRvIDEyOCwgU2luIE5vbWJyZSBkZSBDb2wgMiwgNjYwNzIgQ2RhZC4gR3JhbC4gRXNjb2JlZG8sIE4uTC6SAQVyb3V0ZeABAA!16s%2Fg%2F1vppsyxd?entry=ttu</t>
    </r>
  </si>
  <si>
    <t>PX7281A 
Contacto Jorge Rodriguez</t>
  </si>
  <si>
    <t xml:space="preserve">En taller - no esta reportando </t>
  </si>
  <si>
    <r>
      <rPr>
        <rFont val="Calibri"/>
        <b/>
        <color theme="1"/>
        <sz val="10.0"/>
      </rPr>
      <t>Taller Jr - Calle Rep. Mexicana 110, Miraflores, 66414 San Nicolás de los Garza, N.L.</t>
    </r>
    <r>
      <rPr>
        <rFont val="Calibri"/>
        <color theme="1"/>
        <sz val="10.0"/>
      </rPr>
      <t xml:space="preserve"> 
https://www.google.com/maps/place/Jr/@25.7530084,-100.290963,14.57z/data=!4m14!1m7!3m6!1s0x866294bc0a7cf663:0x5d0f79746890d1ea!2sJr!8m2!3d25.7550231!4d-100.2768723!16s%2Fg%2F11c5zzf2k3!3m5!1s0x866294bc0a7cf663:0x5d0f79746890d1ea!8m2!3d25.7550231!4d-100.2768723!16s%2Fg%2F11c5zzf2k3?hl=es-US&amp;entry=ttu</t>
    </r>
  </si>
  <si>
    <t>HONDA CIVIC 2010 
Contacto. Hernan Martinez Araujo Tel.  8135630323 / 8112393020</t>
  </si>
  <si>
    <t xml:space="preserve">Se reagenda en otro horario porque no habia confirmado el domicilio </t>
  </si>
  <si>
    <t>Calle Monte Etna No. 507 Colonia: Mitras Poniente C.P. 66023 Nuevo León.</t>
  </si>
  <si>
    <t xml:space="preserve">No habían pasado bien el domicilio y nos mandan ubicación y domicilio </t>
  </si>
  <si>
    <t>HYUNDAI SONATA 2015 NEGRA 
CTE. JAIME OCTAVIO TALAMANTES TALAMANTES</t>
  </si>
  <si>
    <t>No da su ubicación</t>
  </si>
  <si>
    <t>Calle Monte Etna 507, Mitras Poniente, 66023 Mitras Poniente, N.L.
https://www.google.com/maps/place/Calle+Monte+Etna+507,+Mitras+Poniente,+66023+Mitras+Poniente,+N.L./@25.7815502,-100.4297959,18.5z/data=!4m6!3m5!1s0x866290a2dcbcd175:0xc7b15351c2899dac!8m2!3d25.7816045!4d-100.4294823!16s%2Fg%2F11dxkd_k1w?entry=ttu</t>
  </si>
  <si>
    <t>0 CHEVROLET EQUINOX AZUL 2016</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</si>
  <si>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</si>
  <si>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Yadira Marmolejo - Autos MG (Leticia)</t>
  </si>
  <si>
    <t>0 JEEP CHEROKEE 2015 GRIS</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</si>
  <si>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</si>
  <si>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Visita en Falso</t>
  </si>
  <si>
    <t>Cliente no recibe a Eliud, comenta que tenia consulta en el medico y que la visita debio ser un día antes.</t>
  </si>
  <si>
    <t>Calle San Rafael No. 1186 Colonia: Mitras Poniente C.P. 66023 Nuevo León. 
Mitras Poniente, 66023 Villas del Poniente, N.L.
https://www.google.com/maps/place/25%C2%B047'11.6%22N+100%C2%B025'32.4%22W/@25.7865873,-100.4258257,19.25z/data=!4m4!3m3!8m2!3d25.7865542!4d-100.4256704?hl=es&amp;entry=ttu</t>
  </si>
  <si>
    <t>FORD FOCUS 2016 
Cte. Johana Judith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</si>
  <si>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</si>
  <si>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PU6169B KANGOO</t>
  </si>
  <si>
    <t xml:space="preserve">No responde comandos y esta bloqueada </t>
  </si>
  <si>
    <t>Servicio automotriz inyection total - Av Portal del Valle 244, 66643 Monterrey, N.L.
https://www.google.com/maps/place/Servicio+automotriz+inyection+total/@25.7574309,-100.177402,12.5z/data=!4m6!3m5!1s0x8662e9da20457591:0xcdd95ab0a970d06d!8m2!3d25.7419509!4d-100.1377339!16s%2Fg%2F11svbgp6qj?entry=ttu</t>
  </si>
  <si>
    <t>Comentan que en el taller le retiran equipo por falla, se re-instala y equipo responde a todo, no presenta falla</t>
  </si>
  <si>
    <t xml:space="preserve">Transportes TDL Roberto Cervantes </t>
  </si>
  <si>
    <t xml:space="preserve"> 06 Freightliner 
Chofer Lechugin Tel. 8132624021</t>
  </si>
  <si>
    <t xml:space="preserve">No esta aplicando el bloqueo </t>
  </si>
  <si>
    <t>Ceibo 3990-4016, Rafael Ramírez (U.p.), 67185 Guadalupe, N.L.
https://www.google.com/maps/place/25%C2%B040'07.9%22N+100%C2%B013'03.2%22W/@25.669065,-100.2179879,16.25z/data=!4m4!3m3!8m2!3d25.668863!4d-100.217555?entry=ttu</t>
  </si>
  <si>
    <t>Se le instala un bloqueo a la marcha ya que a ignición no se apaga aunque se corte el cable, creo debe estar punteado por ahí.</t>
  </si>
  <si>
    <t>065 DODGE RAM 2020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</si>
  <si>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</si>
  <si>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Des-instalacion Cancelada, cliente se ocupo y no podría ir</t>
  </si>
  <si>
    <t>004 CHEVROLET CRUZE BLANCO 2014</t>
  </si>
  <si>
    <t>Jade 945, Pedregal de Santa Monica, 67250 Jardines de la Silla, N.L.
https://www.google.com/maps/place/Jade+945,+Pedregal+de+Santa+Monica,+67250+Jardines+de+la+Silla,+N.L./@25.6272478,-100.1826948,17z/data=!3m1!4b1!4m6!3m5!1s0x8662c17ac080c44b:0x936bdea6149fae12!8m2!3d25.6272478!4d-100.1801199!16s%2Fg%2F11g6_792kv?entry=ttu</t>
  </si>
  <si>
    <t xml:space="preserve">Se cancela eliud no puede llegar por instalacion en Allende </t>
  </si>
  <si>
    <t>Gladiator 2020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</si>
  <si>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</si>
  <si>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Miguel Casas</t>
  </si>
  <si>
    <t xml:space="preserve">Camion Rabon Blanco </t>
  </si>
  <si>
    <t>Gral Zuazua, N.L. 
https://www.google.com/maps/place/25%C2%B053'05.7%22N+100%C2%B005'48.0%22W/@25.8849239,-100.099247,17z/data=!3m1!4b1!4m4!3m3!8m2!3d25.8849239!4d-100.0966721?hl=es&amp;entry=ttu</t>
  </si>
  <si>
    <t>Chevrolet Equinox 2013</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</si>
  <si>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</si>
  <si>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VW Jetta Blanco </t>
  </si>
  <si>
    <t>Autos Concordía - Av. de la Concordia #618-local B 
Av. de la Concordia #618, Ebanos IV, 66612 Cdad. Apodaca, N.L.
https://www.google.com/maps/place/Av.+de+la+Concordia+%23618-local+B,+Ebanos+IV,+66612+Cdad.+Apodaca,+N.L./@25.784207,-100.2398478,20.75z/data=!4m12!1m5!3m4!2zMjXCsDQ3JzAzLjUiTiAxMDDCsDE0JzIyLjciVw!8m2!3d25.7843072!4d-100.2396246!3m5!1s0x8662eca2e81dd34f:0x756a319221b4e4a1!8m2!3d25.7841752!4d-100.2396208!16s%2Fg%2F11n00y03m8?entry=ttu</t>
  </si>
  <si>
    <t>Ford Edge 2010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</si>
  <si>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</si>
  <si>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Jose Luis </t>
  </si>
  <si>
    <t>Ford Escape 2015 
Contacto Javier Rdz Tel. 8125652836</t>
  </si>
  <si>
    <t>Sabino 530, Bosques Real I, 66612 Cdad. Apodaca, N.L.
https://www.google.com/maps/place/25%C2%B046'58.9%22N+100%C2%B014'33.1%22W/@25.7830353,-100.2450905,17z/data=!3m1!4b1!4m4!3m3!8m2!3d25.7830353!4d-100.2425156?hl=es&amp;entry=ttu</t>
  </si>
  <si>
    <t xml:space="preserve">Eliud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</si>
  <si>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</si>
  <si>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Des-instalacion - se reprograma para el lunes 19-Agosto-2024</t>
  </si>
  <si>
    <t>Carlos Lopez</t>
  </si>
  <si>
    <t xml:space="preserve">Nissan T-suru Blanco </t>
  </si>
  <si>
    <t xml:space="preserve">Prepago </t>
  </si>
  <si>
    <t>Gral Zuazua, 65766 N.L. 
https://www.google.com/maps/place/25%C2%B052'41.3%22N+100%C2%B011'57.0%22W/@25.87813,-100.2017399,17z/data=!3m1!4b1!4m4!3m3!8m2!3d25.87813!4d-100.199165?entry=ttu</t>
  </si>
  <si>
    <t>Dodge Journey 2013 Rojo</t>
  </si>
  <si>
    <t xml:space="preserve">Instalacion pagada en efectivo </t>
  </si>
  <si>
    <t>Domicilio Gral. José María Morelos y Pavón 837, Centro, 66400 San Nicolás de los Garza, N.L. 
https://www.google.com/maps/place/Gral.+Jos%C3%A9+Mar%C3%ADa+Morelos+y+Pav%C3%B3n+837,+Centro,+66400+San+Nicol%C3%A1s+de+los+Garza,+N.L./@25.74815,-100.2895723,19z/data=!4m6!3m5!1s0x86629493118ded89:0xd878d83b34bd3235!8m2!3d25.7482475!4d-100.2896097!16s%2Fg%2F11c2fkcb5q?entry=ttu</t>
  </si>
  <si>
    <t>Jeep 2015</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</si>
  <si>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</si>
  <si>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Hyundai Elantra 2015</t>
  </si>
  <si>
    <t xml:space="preserve">Solicitan des-instalacion, pero unidad no traia equipo </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</si>
  <si>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</si>
  <si>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Pendiente por confirmar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</si>
  <si>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</si>
  <si>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Toyota Corolla 2010
Cte Ramón Hernandez Cruz  Tel. 8111535408</t>
  </si>
  <si>
    <t>Bugambilia 232, Villas de Santa Rosa, 66610 Santa Rosa, N.L.
https://www.google.com/maps/place/Autos+Gero/@25.8062836,-100.2195174,17z/data=!3m1!4b1!4m6!3m5!1s0x8662ed8c84421ca7:0xe124d415606395c5!8m2!3d25.8062836!4d-100.2195174!16s%2Fg%2F11sn_3lslf?entry=ttu</t>
  </si>
  <si>
    <t>Dodge Journey 2016 Negra
Cte. Paul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</si>
  <si>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</si>
  <si>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Carlos Zepeda</t>
  </si>
  <si>
    <t>Chevrolet Beat Plata</t>
  </si>
  <si>
    <r>
      <rPr>
        <rFont val="Calibri"/>
        <b/>
        <color theme="1"/>
        <sz val="11.0"/>
      </rPr>
      <t>Domiclio -</t>
    </r>
    <r>
      <rPr>
        <rFont val="Calibri"/>
        <color theme="1"/>
        <sz val="11.0"/>
      </rPr>
      <t xml:space="preserve"> C. Cerro el Centinela 188, Fraccionamiento Cantabria, Residencial, 25023 Saltillo, Coah. - C27M+2G4 Saltillo, Coahuila de Zaragoza</t>
    </r>
    <r>
      <rPr>
        <rFont val="Calibri"/>
        <color theme="1"/>
        <sz val="10.0"/>
      </rPr>
      <t xml:space="preserve">
</t>
    </r>
    <r>
      <rPr>
        <rFont val="Calibri"/>
        <color theme="1"/>
        <sz val="8.0"/>
      </rPr>
      <t>https://www.google.com/maps/place/25%C2%B024'45.1%22N+100%C2%B057'58.3%22W/@25.4123715,-100.96654,18.5z/data=!4m4!3m3!8m2!3d25.4125195!4d-100.9661865!5m1!1e2?hl=es&amp;entry=ttu&amp;g_ep=EgoyMDI0MTAyOS4wIKXMDSoASAFQAw%3D%3D</t>
    </r>
  </si>
  <si>
    <t>Javier Gonzalez</t>
  </si>
  <si>
    <t>GMC Terrain Negra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</si>
  <si>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</si>
  <si>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Motoconformadora 
Caterpilla</t>
  </si>
  <si>
    <t xml:space="preserve">Sabinas Hidalgo </t>
  </si>
  <si>
    <t xml:space="preserve"> Chevrolet Equinox</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</si>
  <si>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</si>
  <si>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</si>
  <si>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</si>
  <si>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Dex Materiales </t>
  </si>
  <si>
    <t>DXC-P-05</t>
  </si>
  <si>
    <t>DEX Materiales Cadereyta 
Carr Cadereyta, San Mateo km.7, 67480 Cadereyta Jiménez, N.L.
https://www.google.com/maps/place/25%C2%B035'45.0%22N+100%C2%B001'58.7%22W/@25.595825,-100.0355569,17z/data=!3m1!4b1!4m4!3m3!8m2!3d25.595825!4d-100.032982?hl=es&amp;entry=ttu</t>
  </si>
  <si>
    <t>CHEVROLET MALIBU 2015</t>
  </si>
  <si>
    <t>Contacto. Angel Santos Tranquilino  Tel. 8121235857</t>
  </si>
  <si>
    <t>Rio Laja 101, 67267 Cdad. Benito Juárez, N.L.
https://www.google.com/maps/place/25%C2%B039'38.3%22N+100%C2%B006'37.4%22W/@25.661297,-100.1164981,15.75z/data=!4m4!3m3!8m2!3d25.6606293!4d-100.1103745?hl=es&amp;entry=ttu</t>
  </si>
  <si>
    <t xml:space="preserve">Luis Carlos Cabello Marroquin </t>
  </si>
  <si>
    <t>2 Planas 
2 Cajas</t>
  </si>
  <si>
    <t>Dirigirse con Hector Rodriguez 
Tel. 8115538897</t>
  </si>
  <si>
    <t>Antonio E. Marcos 302, Ex-Hacienda Santa Rosa, 66613 Cdad. Apodaca, N.L. 
https://www.google.com/maps/place/25%C2%B049'27.2%22N+100%C2%B015'04.0%22W/@25.8242082,-100.2536923,17z/data=!3m1!4b1!4m4!3m3!8m2!3d25.8242082!4d-100.2511174?hl=es&amp;entry=ttu</t>
  </si>
  <si>
    <t>Perfiles Chapa</t>
  </si>
  <si>
    <t>HINO 300 2024 BLANCO</t>
  </si>
  <si>
    <t xml:space="preserve">Comodato </t>
  </si>
  <si>
    <t>Av Maestro Israel Cavazos Garza 7832, Rincón de Guadalupe, 67198 Guadalupe, N.L.
https://www.google.com/maps/place/25%C2%B039'08.6%22N+100%C2%B011'09.6%22W/@25.6523803,-100.1885652,17z/data=!3m1!4b1!4m4!3m3!8m2!3d25.6523803!4d-100.1859903?hl=es&amp;entry=ttu</t>
  </si>
  <si>
    <t>NISSAN VERSA BLANCO
CTE. ALDO AZAEL DURON GUTIERREZ</t>
  </si>
  <si>
    <t>El equipo sera entragado por parte de Prestacoche en sus Oficinas (Llevar SIM Prepago)</t>
  </si>
  <si>
    <t>Oficina Prestacoche - Larralde 113, Chepevera, 64030 Monterrey, N.L.  
https://www.google.com/maps/place/Larralde+113,+Chepevera,+64030+Monterrey,+N.L./@25.679815,-100.3493382,17z/data=!3m1!4b1!4m6!3m5!1s0x866295fc344c4203:0x99a37d98f5ddea9a!8m2!3d25.679815!4d-100.3467633!16s%2Fg%2F11c1zt4_vd?entry=ttu</t>
  </si>
  <si>
    <t>RECALIBRACION</t>
  </si>
  <si>
    <t xml:space="preserve">05 
06 </t>
  </si>
  <si>
    <t xml:space="preserve">Chevrolet Tahoe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</si>
  <si>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</si>
  <si>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Honda Odyssey Blanca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</si>
  <si>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</si>
  <si>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</si>
  <si>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Gerardo Nieto</t>
  </si>
  <si>
    <t>Ford F150</t>
  </si>
  <si>
    <t>Micrófono no funciona</t>
  </si>
  <si>
    <t>Av. Francisco I. Madero 1620 - Edificio multiusos
https://www.google.com/maps/place/Av.+Francisco+I.+Madero+1620,+Centro,+64000+Monterrey,+N.L./@25.6852515,-100.3304603,17z/data=!3m1!4b1!4m6!3m5!1s0x866295f2af05e7a5:0xc5337a123081e9a9!8m2!3d25.6852515!4d-100.3278854!16s%2Fg%2F11c25btnr1?entry=ttu</t>
  </si>
  <si>
    <t>Garisa</t>
  </si>
  <si>
    <t>07 PK-8662-A</t>
  </si>
  <si>
    <t>Contacto Veronica Coronado</t>
  </si>
  <si>
    <t xml:space="preserve">Hidalgo 1202, Los Altos, 66052 Cdad. Gral. Escobedo, N.L.
https://www.google.com/maps/place/Hidalgo+1202,+Los+Altos,+66052+Cdad.+Gral.+Escobedo,+N.L./@25.7976587,-100.2886541,17z/data=!3m1!4b1!4m5!3m4!1s0x8662931445c9d585:0xd22124211357f278!8m2!3d25.7976587!4d-100.2860792?entry=ttu&amp;g_ep=EgoyMDI0MDgyMS4wIKXMDSoASAFQAw%3D%3D
</t>
  </si>
  <si>
    <t xml:space="preserve"> VW seat 2016</t>
  </si>
  <si>
    <t>Cte. Argelia Natali Del Angel  Tel. 8134032943</t>
  </si>
  <si>
    <t>C. N5 432, Metroplex I, 66612 Cdad. Apodaca, N.L. 
https://www.google.com/maps/place/C.+N5+432,+Metroplex+I,+66612+Cdad.+Apodaca,+N.L./@25.7890658,-100.2530113,17z/data=!3m1!4b1!4m6!3m5!1s0x8662ecb0ebb0a125:0xacf13574eac97618!8m2!3d25.7890658!4d-100.2504364!16s%2Fg%2F11dxl9qvm9?entry=ttu</t>
  </si>
  <si>
    <t xml:space="preserve">Dodge Challenger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</si>
  <si>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</si>
  <si>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Ford Explorer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</si>
  <si>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</si>
  <si>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Chervolet Equinox Negra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</si>
  <si>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</si>
  <si>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Hyundai Negro</t>
  </si>
  <si>
    <t xml:space="preserve">HYUNDAI SONATA </t>
  </si>
  <si>
    <t>Cte. Gabriel Moreno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</si>
  <si>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</si>
  <si>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(No. 032) GMC SIERRA PLATA 
Cte. Félix Melendez  Tel. 8128956431</t>
  </si>
  <si>
    <t>Domicilio particular</t>
  </si>
  <si>
    <t>Clavel, Hector Caballero, 67275 Héctor Caballero, N.L.
https://www.google.com/maps/place/25%C2%B038'12.0%22N+100%C2%B007'30.7%22W/@25.6366787,-100.1277656,17z/data=!3m1!4b1!4m4!3m3!8m2!3d25.6366787!4d-100.1251907?hl=es&amp;entry=ttu&amp;g_ep=EgoyMDI0MDgyMS4wIKXMDSoASAFQAw%3D%3D</t>
  </si>
  <si>
    <t xml:space="preserve">Chervolet Equinox 2015 </t>
  </si>
  <si>
    <t>Cliente Karina Gzz  Tel. 8180126113</t>
  </si>
  <si>
    <t>Lote Seminuevos MG1 - 1a Avenida 213, México 86, 67194 Guadalupe, N.L.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</si>
  <si>
    <t>Guilermo Villarreal</t>
  </si>
  <si>
    <t>PX-8704-B KODIAC</t>
  </si>
  <si>
    <t xml:space="preserve">Unidad no esta reportando </t>
  </si>
  <si>
    <t>Mezquital 204-200, Carrizalejo 3ER. Sector, 65760 Gral. Zuazua, N.L. 
https://www.google.com/maps/place/Mezquital+204-200,+Carrizalejo+3ER.+Sector,+65760+Gral.+Zuazua,+N.L./@25.8845022,-100.1258589,17z/data=!3m1!4b1!4m5!3m4!1s0x8662f1d2d5d5bbb3:0xbb2a68a58fa00b73!8m2!3d25.8845022!4d-100.1258589?entry=ttu&amp;g_ep=EgoyMDI0MDgyMy4wIKXMDSoASAFQAw%3D%3D</t>
  </si>
  <si>
    <t>GMC TERRAIN SLE Negra 2016</t>
  </si>
  <si>
    <t>Leticia  Tel. 8124896793</t>
  </si>
  <si>
    <r>
      <rPr>
        <rFont val="Calibri"/>
        <b/>
        <color theme="1"/>
        <sz val="11.0"/>
      </rPr>
      <t>Domicilio - Palapa</t>
    </r>
    <r>
      <rPr>
        <rFont val="Calibri"/>
        <color theme="1"/>
        <sz val="11.0"/>
      </rPr>
      <t xml:space="preserve">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</si>
  <si>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425 VW Bora Plata 2009</t>
  </si>
  <si>
    <t>No aplica bloqueo</t>
  </si>
  <si>
    <t>Oficinas Apfel - Av. José Vasconcelos 1501, Zona Valle Poniente, 66240 San Pedro Garza García, N.L.
https://www.google.com/maps/place/PLAZA+EXPRESS/@25.6573335,-100.3934606,17z/data=!3m1!4b1!4m6!3m5!1s0x8662bd9cc95eb025:0x194ca3ebe2ffffa9!8m2!3d25.6573335!4d-100.3908857!16s%2Fg%2F11cm_hq0m_?entry=ttu</t>
  </si>
  <si>
    <t>VW JETTA 2009 NEGRO</t>
  </si>
  <si>
    <t>Cte. JOSE ARTEMIO CAMPOS GARCIA</t>
  </si>
  <si>
    <t>Oficina Prestacoche Larralde 113, Chepevera 64030, Monterrey, N.L.
https://www.google.com/maps/place/Larralde+113,+Chepevera,+64030+Monterrey,+N.L./@25.679815,-100.3493382,17z/data=!3m1!4b1!4m6!3m5!1s0x866295fc344c4203:0x99a37d98f5ddea9a!8m2!3d25.679815!4d-100.3467633!16s%2Fg%2F11c1zt4_vd?entry=ttu</t>
  </si>
  <si>
    <t xml:space="preserve">Cesar Garcia </t>
  </si>
  <si>
    <t>SPLINTER Placas FDJ-999-A</t>
  </si>
  <si>
    <t>Unidad no esta actualizando desde el 26-Agosto-2024 
Sr. Sr Eduardo Rdz</t>
  </si>
  <si>
    <t>Juan Álvarez 498, Centro, 64000 Monterrey, N.L.
https://www.google.com/maps/place/Juan+%C3%81lvarez+498,+Centro,+64000+Monterrey,+N.L./@25.6728554,-100.3245697,17z/data=!4m6!3m5!1s0x8662be2060032e79:0x99fd3683e3d08d15!8m2!3d25.6728823!4d-100.3245635!16s%2Fg%2F11csptv37y?hl=es&amp;entry=ttu&amp;g_ep=EgoyMDI0MDgyMy4wIKXMDSoASAFQAw%3D%3D</t>
  </si>
  <si>
    <t>NISSAN VERSA 2016</t>
  </si>
  <si>
    <t>Cliente Liliana Rosales  Tel. 8127007667</t>
  </si>
  <si>
    <t>Luis IX 5411, Valle de Los Reyes, 67180 Guadalupe, N.L.
https://www.google.com/maps/place/Luis+IX+5411,+Valle+de+Los+Reyes,+67180+Guadalupe,+N.L./@25.6579914,-100.2091046,17z/data=!3m1!4b1!4m6!3m5!1s0x8662c1b7ca5bfddd:0xb17f7308944418f7!8m2!3d25.6579914!4d-100.2065297!16s%2Fg%2F11c4pr5fr6?entry=ttu&amp;g_ep=EgoyMDI0MDgyMy4wIKXMDSoASAFQAw%3D%3D</t>
  </si>
  <si>
    <t>Genaro Eliano Gomez Puente 
(Perfiles y Herrajes Eloy Cavazos)</t>
  </si>
  <si>
    <t>Nissan Rojo</t>
  </si>
  <si>
    <t>Comunicaciones 5029, S.C.O.P., 67198 Guadalupe, N.L. 
https://www.google.com/maps/place/Comunicaciones+5029,+S.C.O.P.,+67198+Guadalupe,+N.L./@25.6530819,-100.2003326,17z/data=!4m6!3m5!1s0x8662c1bbdb3119db:0xe44bd7992bfeb8e0!8m2!3d25.6531557!4d-100.2002567!16s%2Fg%2F11lfbr_bxj?hl=es&amp;entry=ttu&amp;g_ep=EgoyMDI0MDgyMy4wIKXMDSoASAFQAw%3D%3D</t>
  </si>
  <si>
    <t xml:space="preserve">Recoger equipo </t>
  </si>
  <si>
    <t xml:space="preserve">Tracker Coban Plateado </t>
  </si>
  <si>
    <t>IMEI 868166059177360</t>
  </si>
  <si>
    <r>
      <rPr>
        <rFont val="Calibri"/>
        <b/>
        <color theme="1"/>
        <sz val="11.0"/>
      </rPr>
      <t>Domicilio -</t>
    </r>
    <r>
      <rPr>
        <rFont val="Calibri"/>
        <color theme="1"/>
        <sz val="11.0"/>
      </rPr>
      <t xml:space="preserve"> Av. Revolución 300, Buenos Aires, 64800 Monterrey, N.L.</t>
    </r>
    <r>
      <rPr>
        <rFont val="Calibri"/>
        <color theme="1"/>
        <sz val="10.0"/>
      </rPr>
      <t xml:space="preserve">
</t>
    </r>
    <r>
      <rPr>
        <rFont val="Calibri"/>
        <color theme="1"/>
        <sz val="8.0"/>
      </rPr>
      <t xml:space="preserve">
https://www.google.com/maps/place/Moveo+Renta+de+Autos+-+Servicios+Ejecutivos/@25.6674274,-100.2833906,17z/data=!3m1!4b1!4m6!3m5!1s0x8662bf9f7d3d80b7:0xec21612508c82704!8m2!3d25.6674274!4d-100.2833906!16s%2Fg%2F11fy4jgkz6?hl=es-MX&amp;entry=ttu</t>
    </r>
  </si>
  <si>
    <t xml:space="preserve">No estaba el equipo en el lugar </t>
  </si>
  <si>
    <t>Rodolfo Saucedo</t>
  </si>
  <si>
    <t>Ford Explorer 2014
(Prepago con bloqueo)</t>
  </si>
  <si>
    <t>Contacto Rodolfo Saucedo Tel. 8119538265</t>
  </si>
  <si>
    <t>Quiché 436, Azteca, 67150 Guadalupe, N.L.
https://www.google.com/maps/place/Quich%C3%A9+436,+Azteca,+67150+Guadalupe,+N.L./@25.6858648,-100.2369159,17z/data=!4m6!3m5!1s0x8662ea9f6b63bef5:0x44e347c52a092c97!8m2!3d25.6845692!4d-100.2355748!16s%2Fg%2F11c28ngjqs?entry=ttu&amp;g_ep=EgoyMDI0MDgyMy4wIKXMDSoASAFQAw%3D%3D</t>
  </si>
  <si>
    <t>TACOMA ROJA</t>
  </si>
  <si>
    <t xml:space="preserve">Nissan Francisco </t>
  </si>
  <si>
    <t>FORD MUSTANG 2015 
CTE. LUIS ALBERTO RUIZ GENOVEZ</t>
  </si>
  <si>
    <t>Carr. Monterrey - Saltillo Km 339, El Lechugal, 66362 Santa Catarina, N.L. 
https://www.google.com/maps/place/Carr.+Monterrey+-+Saltillo+Km+339,+El+Lechugal,+66362+Santa+Catarina,+N.L./@25.6755777,-100.4432409,21z/data=!4m6!3m5!1s0x866298031a659c2d:0x2c0c7866f821f776!8m2!3d25.6755595!4d-100.4431126!16s%2Fg%2F11q2nm0_wv?entry=ttu&amp;g_ep=EgoyMDI0MDgyMy4wIKXMDSoASAFQAw%3D%3D</t>
  </si>
  <si>
    <t>AVEO 2015 ROJO
CTE. TOMAS GARCIA ESTRADA</t>
  </si>
  <si>
    <t>AVEO GRIS
CTE. VANESA GUADALUPE MEDELLIN RODRIGUEZ</t>
  </si>
  <si>
    <t xml:space="preserve">Ford Explorer 2016 Plata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</si>
  <si>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</si>
  <si>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Ford F-150 2016 Blanca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</si>
  <si>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</si>
  <si>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DODGE GRAND CARAVAN 2016</t>
  </si>
  <si>
    <t xml:space="preserve">Cte. Jesus Gonzalez 
Yadira Tel. 8123357734 </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</si>
  <si>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</si>
  <si>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KIA FORTE (No. 014)</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</si>
  <si>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</si>
  <si>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Israel Betancourt </t>
  </si>
  <si>
    <t>GRUA 
GMC BLANCA</t>
  </si>
  <si>
    <t xml:space="preserve">SIN REGISTRO </t>
  </si>
  <si>
    <t>BUICK ENCLAVE 2014</t>
  </si>
  <si>
    <t>Cliente VICTOR EDUARDO LUNA GODINA 
Contacto 8134444175 Misael Lot</t>
  </si>
  <si>
    <t>Domicilio C. Sierra de Gomas 623-461, Cerro de La Silla (U.c.), 67190 Guadalupe, N.L. 
https://www.google.com/maps/place/25%C2%B039'56.6%22N+100%C2%B011'35.1%22W/@25.6656813,-100.1959931,17z/data=!4m4!3m3!8m2!3d25.6657181!4d-100.1930847?hl=es&amp;entry=ttu&amp;g_ep=EgoyMDI0MDkwMi4xIKXMDSoASAFQAw%3D%3D</t>
  </si>
  <si>
    <t>Domicilio Juan Zuazua 700, Del Nte., 64500 Monterrey, N.L.
https://www.google.com/maps/place/Moliendas+y+Alimentos/@25.708964,-100.3052631,18.75z/data=!4m14!1m7!3m6!1s0x866295817ed8bc45:0xd2759427130a4fd!2sMoliendas+y+Alimentos!8m2!3d25.7088761!4d-100.3041527!16s%2Fg%2F1tfcz78c!3m5!1s0x866295817ed8bc45:0xd2759427130a4fd!8m2!3d25.7088761!4d-100.3041527!16s%2Fg%2F1tfcz78c?entry=ttu</t>
  </si>
  <si>
    <t>TOYOTA YARIS 2014</t>
  </si>
  <si>
    <t>LITZY VALERIA CASTILLO RAMIREZ  Tel. 8119809372</t>
  </si>
  <si>
    <t>Domicilio Zapoteca 542, Monte Alban ÌII, 66649 Cdad. Apodaca, N.L.
https://www.google.com/maps/place/Zapoteca+542,+Monte+Alban+%C3%8CII,+66649+Cdad.+Apodaca,+N.L./@25.7171982,-100.1741442,17z/data=!3m1!4b1!4m6!3m5!1s0x8662ea2775aa0877:0x3decdc61c8014d05!8m2!3d25.7171982!4d-100.1715693!16s%2Fg%2F11dxm1hfh6?entry=ttu&amp;g_ep=EgoyMDI0MDkwMi4xIKXMDSoASAFQAw%3D%3D</t>
  </si>
  <si>
    <t xml:space="preserve">Unidad no encendia y no tenia batería, comento el cliente personal del lote iba a ir a llevarles bateria y demas, pero no llegaron se les espero hasta las 4:58 pm </t>
  </si>
  <si>
    <t>CHEVROLET EQUINOX 2011</t>
  </si>
  <si>
    <t>CTE. ALEJANDRO ISRAEL ARIZPE MARTINEZ</t>
  </si>
  <si>
    <t>FORD EXPLORER BLANCA</t>
  </si>
  <si>
    <t>CTE. LUIS REY ROSIS CAZARES</t>
  </si>
  <si>
    <t>VW VENTO BLANCO 2017</t>
  </si>
  <si>
    <t>CTE. JORGE ARMANDO CAMPOS GONZALES</t>
  </si>
  <si>
    <t>DODGE CARAVAN 2015</t>
  </si>
  <si>
    <t>Domicilio C. Gonzalitos 115, Centro, 66400 San Nicolás de los Garza, N.L.
https://www.google.com/maps/place/25%C2%B044'53.4%22N+100%C2%B017'22.9%22W/@25.7478675,-100.2898138,19z/data=!4m11!1m6!3m5!2zMjXCsDQ0JzUzLjQiTiAxMDDCsDE3JzIyLjkiVw!8m2!3d25.7481715!4d-100.28969!10e5!3m3!8m2!3d25.7481715!4d-100.28969?hl=es&amp;entry=ttu&amp;g_ep=EgoyMDI0MDkwNC4wIKXMDSoASAFQAw%3D%3D</t>
  </si>
  <si>
    <t>camioneta roja
Nissan Victor</t>
  </si>
  <si>
    <t xml:space="preserve">No estan reportando </t>
  </si>
  <si>
    <t>Ford Fusion 2010</t>
  </si>
  <si>
    <t>Dirigirse con Multiservicios Aircool mty / Moises Sepulveda Tel. 8126935220
Cte. Maria Fernanda Salazar Tel. 8134444175 Misael Lote</t>
  </si>
  <si>
    <t>Domicilio C. Topacio 201a, Pedregal de Linda Vista, 67110 Guadalupe, N.L.
https://www.google.com/maps/place/C.+Topacio+201a,+Pedregal+de+Linda+Vista,+67110+Guadalupe,+N.L./@25.7155161,-100.2201549,14.75z/data=!4m6!3m5!1s0x8662ea5ba431ac89:0x5a3047137fcd59de!8m2!3d25.7138453!4d-100.2070586!16s%2Fg%2F11shkwn8sf?entry=ttu&amp;g_ep=EgoyMDI0MDkwNC4wIKXMDSoASAFQAw%3D%3D</t>
  </si>
  <si>
    <t xml:space="preserve">Veronica Cantu Cano </t>
  </si>
  <si>
    <t>Veronica Cantu Cano 
Tel. 8180771959</t>
  </si>
  <si>
    <t>Domicilio Colonial del Valle 358, Colonial San Miguel, 67113 test city, N.L. 
https://www.google.com/maps/place/Colonial+del+Valle+358,+Colonial+San+Miguel,+67113+test+city,+N.L./@25.713941,-100.1924024,17z/data=!3m1!4b1!4m6!3m5!1s0x8662ea3927bec67d:0x32f8c9f477a984c7!8m2!3d25.713941!4d-100.1898275!16s%2Fg%2F11lmp6sk2y?entry=ttu&amp;g_ep=EgoyMDI0MDkwMi4xIKXMDSoASAFQAw%3D%3D</t>
  </si>
  <si>
    <t xml:space="preserve">NISSAN ALTIMA 2015 </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</si>
  <si>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</si>
  <si>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046 Jeep Cherokee Blanca 4X4</t>
  </si>
  <si>
    <t xml:space="preserve">Unidad no encendia, tomar de instalación ya no tenia corriente, por lo  que no reportaba y el bloqueo aplico </t>
  </si>
  <si>
    <t>Domciilio Sierra de Lampazos 1209, Acueducto, 67193 Guadalupe, N.L.
https://www.google.com/maps/place/Sierra+de+Lampazos+1209,+Acueducto,+67193+Guadalupe,+N.L./@25.6423335,-100.180873,19z/data=!3m1!4b1!4m6!3m5!1s0x8662c18341bfa069:0xccb1485594141163!8m2!3d25.6423323!4d-100.1802293!16s%2Fg%2F11wb1vgn1s?hl=es&amp;entry=ttu&amp;g_ep=EgoyMDI0MDkwNC4wIKXMDSoASAFQAw%3D%3D</t>
  </si>
  <si>
    <t>CHEVROLET TAHOE 
(No. 065)</t>
  </si>
  <si>
    <t>No. 065</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</si>
  <si>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</si>
  <si>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Luis Mario Guzmán Tel. 8120967789
Veronica Cantu Cano 
Tel. 8180771959</t>
  </si>
  <si>
    <t>Domicilio Etolia 437, Valle de San Carlos, 66437 San Nicolás de los Garza, N.L.
https://www.google.com/maps/place/Etolia+437,+Valle+de+San+Carlos,+66437+San+Nicol%C3%A1s+de+los+Garza,+N.L./@25.755387,-100.2588519,17z/data=!3m1!4b1!4m6!3m5!1s0x8662eb4c765b079b:0x8cbdf0b2f84a01c4!8m2!3d25.755387!4d-100.256277!16s%2Fg%2F11csly3xpz?entry=ttu&amp;g_ep=EgoyMDI0MDkwNC4wIKXMDSoASAFQAw%3D%3D</t>
  </si>
  <si>
    <t>Luis Gerardo Bolaños</t>
  </si>
  <si>
    <t xml:space="preserve">SE REAGENDA PARA EL DIA SIGUIENTE, ELIUD SE QUEDA SIN FRENOS </t>
  </si>
  <si>
    <t>Luis Gerardo Bolaños  Tel. 8110270226</t>
  </si>
  <si>
    <r>
      <rPr>
        <rFont val="Calibri"/>
        <b/>
        <color theme="1"/>
        <sz val="11.0"/>
      </rPr>
      <t>Domicilio</t>
    </r>
    <r>
      <rPr>
        <rFont val="Calibri"/>
        <color theme="1"/>
        <sz val="11.0"/>
      </rPr>
      <t xml:space="preserve"> - Santa Rosa, N.L.</t>
    </r>
    <r>
      <rPr>
        <rFont val="Calibri"/>
        <color theme="1"/>
        <sz val="10.0"/>
      </rPr>
      <t xml:space="preserve">
</t>
    </r>
    <r>
      <rPr>
        <rFont val="Calibri"/>
        <color theme="1"/>
        <sz val="8.0"/>
      </rPr>
      <t xml:space="preserve">
https://www.google.com/maps/place/25%C2%B049'36.2%22N+100%C2%B013'44.1%22W/@25.8265987,-100.2293241,18.75z/data=!4m4!3m3!8m2!3d25.826727!4d-100.228905?entry=ttu&amp;g_ep=EgoyMDI0MDkwNC4wIKXMDSoASAFQAw%3D%3D</t>
    </r>
  </si>
  <si>
    <t>Dodge Ram 4000 2011</t>
  </si>
  <si>
    <t>Julio Cesar / Contacto 8180126113</t>
  </si>
  <si>
    <t>Domicilio Gral. Nicolás Bravo 527, locality, 67100 Monterrey, N.L.
https://www.google.com/maps/place/Gral.+Nicol%C3%A1s+Bravo+527,+locality,+67100+Monterrey,+N.L./@25.6811844,-100.2556395,17.5z/data=!4m5!3m4!1s0x8662eaa9934ff10d:0xf27ced7a90a84a97!8m2!3d25.6810046!4d-100.2534825?entry=ttu&amp;g_ep=EgoyMDI0MDkwNC4wIKXMDSoASAFQAw%3D%3D</t>
  </si>
  <si>
    <t xml:space="preserve">Alimentos Guper </t>
  </si>
  <si>
    <t>Nancy Paola Perales 
Tel. 8118014266
Ella hará entrega de los equipos</t>
  </si>
  <si>
    <t>Domicilio Av. Sta. Cruz 222, Col. Santa Cruz, 67196 Guadalupe, N.L.
https://www.google.com/maps/place/25%C2%B040'01.7%22N+100%C2%B009'39.3%22W/@25.667143,-100.1634779,17z/data=!3m1!4b1!4m4!3m3!8m2!3d25.667143!4d-100.160903?hl=es&amp;entry=ttu</t>
  </si>
  <si>
    <t>Karla Gonzale</t>
  </si>
  <si>
    <t>HONDA BR-V GRIS</t>
  </si>
  <si>
    <t>Karla Gonzalez Tel. 8140606802</t>
  </si>
  <si>
    <t>Del León, San Juan, 67300 Santiago, N.L. 
https://www.google.com/maps/place/25%C2%B028'49.4%22N+100%C2%B010'08.7%22W/@25.4803852,-100.1716594,17z/data=!3m1!4b1!4m4!3m3!8m2!3d25.4803852!4d-100.1690845?entry=ttu&amp;g_ep=EgoyMDI0MDkwOC4wIKXMDSoASAFQAw%3D%3D</t>
  </si>
  <si>
    <t xml:space="preserve"> 01 KW T800
02 PLANA T600
01 PLANA T800
02 KW T600</t>
  </si>
  <si>
    <r>
      <rPr>
        <rFont val="Calibri"/>
        <b/>
        <color theme="1"/>
        <sz val="11.0"/>
      </rPr>
      <t>Domicilio</t>
    </r>
    <r>
      <rPr>
        <rFont val="Calibri"/>
        <color theme="1"/>
        <sz val="11.0"/>
      </rPr>
      <t xml:space="preserve"> - Santa Rosa, N.L.</t>
    </r>
    <r>
      <rPr>
        <rFont val="Calibri"/>
        <color theme="1"/>
        <sz val="10.0"/>
      </rPr>
      <t xml:space="preserve">
</t>
    </r>
    <r>
      <rPr>
        <rFont val="Calibri"/>
        <color theme="1"/>
        <sz val="8.0"/>
      </rPr>
      <t xml:space="preserve">
https://www.google.com/maps/place/25%C2%B049'36.2%22N+100%C2%B013'44.1%22W/@25.8265987,-100.2293241,18.75z/data=!4m4!3m3!8m2!3d25.826727!4d-100.228905?entry=ttu&amp;g_ep=EgoyMDI0MDkwNC4wIKXMDSoASAFQAw%3D%3D</t>
    </r>
  </si>
  <si>
    <t>JUAN JOSE GARCIA ARROYO
MAZDA 3 2016 8444043382
EMANUEL ESPINOSA NIÑO 
SWIFT 2015 8441328888</t>
  </si>
  <si>
    <t>Domicilio Carmen Aguirre de Fuentes 480, Zona Centro, 25000 Saltillo, Coah.
https://www.google.com/maps/place/Carmen+Aguirre+de+Fuentes+480,+Zona+Centro,+25000+Saltillo,+Coah./@25.4329623,-101.0011853,17z/data=!3m1!4b1!4m6!3m5!1s0x868872a1442344af:0xc3bf2d0840d4487f!8m2!3d25.4329623!4d-100.9986104!16s%2Fg%2F11c2b3k1zk?entry=ttu&amp;g_ep=EgoyMDI0MDkwNC4wIKXMDSoASAFQAw%3D%3D</t>
  </si>
  <si>
    <t>Argelio Arrambide</t>
  </si>
  <si>
    <t xml:space="preserve">INTERNATIONAL BLANCO </t>
  </si>
  <si>
    <t>Contacto Argelio Arrambide Tel. 8112446019</t>
  </si>
  <si>
    <t>Domicilio. Lic. Benito Juárez, Ejido Zuazua, 65760 Gral. Zuazua, N.L. 
https://www.google.com/maps/place/25%C2%B053'12.1%22N+100%C2%B007'31.4%22W/@25.8867016,-100.1279564,17z/data=!3m1!4b1!4m4!3m3!8m2!3d25.8867016!4d-100.1253815?hl=es&amp;entry=ttu&amp;g_ep=EgoyMDI0MDkwNC4wIKXMDSoASAFQAw%3D%3D</t>
  </si>
  <si>
    <t>JEEP CHEROKEE ROJA</t>
  </si>
  <si>
    <t xml:space="preserve">Lote Veronica </t>
  </si>
  <si>
    <t>084 DODGE GRAND CARAVAN 
099 JEEP CHEROKEE BLANCA 2015</t>
  </si>
  <si>
    <t>Bodega frenta a Bodega de servicios</t>
  </si>
  <si>
    <t>FORD FOCUS 2015 BLANCO 
KIA SORENTO 2016 VINO</t>
  </si>
  <si>
    <t>Bodega y Palapa</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</si>
  <si>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</si>
  <si>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Jesus Humberto Alberto Perez Medina </t>
  </si>
  <si>
    <t>Chevrolet Tornado Van 2024</t>
  </si>
  <si>
    <t>Contacto Humberto Alberto Perez Medina Tel. 8112366432</t>
  </si>
  <si>
    <t>Domicilio Lic. Miguel Alemán Velasco 336, Unión de Colonos Benito Juárez, 66415 San Nicolás de los Garza, N.L.
https://www.google.com/maps/place/25%C2%B045'49.6%22N+100%C2%B015'59.3%22W/@25.7637825,-100.2690544,17z/data=!3m1!4b1!4m4!3m3!8m2!3d25.7637825!4d-100.2664795?hl=es&amp;entry=ttu&amp;g_ep=EgoyMDI0MDkwOC4wIKXMDSoASAFQAw%3D%3D</t>
  </si>
  <si>
    <t>Carpack</t>
  </si>
  <si>
    <t>Abby 8110374873</t>
  </si>
  <si>
    <t>Domicilio Aaron Sáenz 110, Crispín Treviño, 67204 Guadalupe, N.L. 
https://www.google.com/maps/place/25%C2%B040'14.9%22N+100%C2%B010'50.2%22W/@25.6708107,-100.1831932,17z/data=!3m1!4b1!4m4!3m3!8m2!3d25.6708107!4d-100.1806183?hl=es&amp;entry=ttu&amp;g_ep=EgoyMDI0MDkwOC4wIKXMDSoASAFQAw%3D%3D</t>
  </si>
  <si>
    <t>Cte. LITZY VALERIA CASTILLO RAMIREZ  Tel. 8119809372</t>
  </si>
  <si>
    <t>Favor a Proveedor</t>
  </si>
  <si>
    <t>VW VIRTUS 2024</t>
  </si>
  <si>
    <t>Domicilio Lat. Carr. Nacional 85 Nte., Residencial La Escondida, 64988 Monterrey, N.L. 
https://www.google.com/maps/place/25%C2%B035'38.3%22N+100%C2%B015'37.3%22W/@25.5939636,-100.262928,17z/data=!3m1!4b1!4m4!3m3!8m2!3d25.5939636!4d-100.2603531?hl=es&amp;entry=ttu&amp;g_ep=EgoyMDI0MDkxMC4wIKXMDSoASAFQAw%3D%3D</t>
  </si>
  <si>
    <t>Mensualidad Septiembre</t>
  </si>
  <si>
    <t>NISSAN VERSA AZUL</t>
  </si>
  <si>
    <t xml:space="preserve">CTE. JUAN MANUEL RODRIGUEZ CRISTOBAL </t>
  </si>
  <si>
    <t>Aarón Arriata</t>
  </si>
  <si>
    <t>Comodato Instalacion</t>
  </si>
  <si>
    <t>NISSAN MARCH</t>
  </si>
  <si>
    <t>Contacto Aarón Arriata Tel. 8123390793</t>
  </si>
  <si>
    <t>Domicilio Taller Mecanico y Electrico CG, C. E Sexta 839, El Tripon, 66613 Cdad. Apodaca, N.L.
https://www.google.com/maps/place/25%C2%B048'35.1%22N+100%C2%B014'57.5%22W/@25.8097401,-100.2518883,17z/data=!3m1!4b1!4m4!3m3!8m2!3d25.8097401!4d-100.2493134?hl=es&amp;entry=ttu&amp;g_ep=EgoyMDI0MDkxMC4wIKXMDSoASAFQAw%3D%3D</t>
  </si>
  <si>
    <t>Solo se reliza 1 instalacion</t>
  </si>
  <si>
    <t>PW7318A TRANSIT BLANCA</t>
  </si>
  <si>
    <t>Contacto Jorge Rodríguez (propietario del taller)</t>
  </si>
  <si>
    <t>Domicilio Taller Jr - Calle Rep. Mexicana 110, Miraflores, 66414 San Nicolás de los Garza, N.L.
https://www.google.com/maps/place/Jr/@25.7550231,-100.2768723,15z/data=!4m6!3m5!1s0x866294bc0a7cf663:0x5d0f79746890d1ea!8m2!3d25.7550231!4d-100.2768723!16s%2Fg%2F11c5zzf2k3?hl=es-US&amp;entry=ttu&amp;g_ep=EgoyMDI0MDkxMC4wIKXMDSoASAFQAw%3D%3D</t>
  </si>
  <si>
    <t>Sergio Gonzalez</t>
  </si>
  <si>
    <t>Contacto Sergio Gonzalez Tel. 8186542753</t>
  </si>
  <si>
    <t>Domicilio Extintores y Equipos Monterrey, 
Juan Zuazua 804, Centro, 64000 Monterrey, N.L.
https://www.google.com/maps/place/Extintores+y+Equipos+Monterrey/@25.6819106,-100.3078053,17z/data=!3m1!4b1!4m6!3m5!1s0x866296395aad7187:0xb717779dca1451bf!8m2!3d25.6819106!4d-100.3078053!16s%2Fg%2F1tf6mmxf?entry=ttu&amp;g_ep=EgoyMDI0MDkxMC4wIKXMDSoASAFQAw%3D%3D</t>
  </si>
  <si>
    <t xml:space="preserve">Mauricio Elizondo </t>
  </si>
  <si>
    <t>Contacto Ricardo Widu  Tel. 8111701555</t>
  </si>
  <si>
    <t>Domiicilio Cedis Fragua - Carretera a García km. 11.5, 66000, García, N.L.
https://www.google.com/maps/place/Cedis+Fragua/@25.803096,-100.6151965,11.5z/data=!4m6!3m5!1s0x86629d966f52b50b:0x192ad6dcbaf54829!8m2!3d25.7784629!4d-100.5688453!16s%2Fg%2F11knrhp5h9?entry=ttu&amp;g_ep=EgoyMDI0MDkxMS4wIKXMDSoASAFQAw%3D%3D</t>
  </si>
  <si>
    <t xml:space="preserve">FORD ESCAPE (No. 107)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</si>
  <si>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</si>
  <si>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FORD FOCUS SEDAN BLANCO 2015</t>
  </si>
  <si>
    <t>Bodega</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</si>
  <si>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</si>
  <si>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FORD FOCUS 2012 PLATA </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</si>
  <si>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</si>
  <si>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FORD ESCAPE PLATA 2015 (216-1)</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</si>
  <si>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</si>
  <si>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VW PASSAT GRIS 2016</t>
  </si>
  <si>
    <t>Palapa</t>
  </si>
  <si>
    <r>
      <rPr>
        <rFont val="Calibri"/>
        <b/>
        <color theme="1"/>
        <sz val="11.0"/>
      </rPr>
      <t>Domicilio - Palapa</t>
    </r>
    <r>
      <rPr>
        <rFont val="Calibri"/>
        <color theme="1"/>
        <sz val="11.0"/>
      </rPr>
      <t xml:space="preserve">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</si>
  <si>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Fabiola Ortiz</t>
  </si>
  <si>
    <t xml:space="preserve"> Fabiola Ortiz  Tel. 8180824502</t>
  </si>
  <si>
    <t>Domicilo P.º de las Mitras 394-178, Vision de la Huasteca 1er Sector, 66369 Cdad. Santa Catarina, N.L.
https://www.google.com/maps/place/25%C2%B042'19.7%22N+100%C2%B027'21.5%22W/@25.705484,-100.4585529,17z/data=!3m1!4b1!4m4!3m3!8m2!3d25.705484!4d-100.455978?entry=ttu&amp;g_ep=EgoyMDI0MDkxMS4wIKXMDSoASAFQAw%3D%3D</t>
  </si>
  <si>
    <t>Pipa</t>
  </si>
  <si>
    <t>Encendio un testigo y hay que descrtar si es el GPS</t>
  </si>
  <si>
    <t xml:space="preserve">Eduardo Barranco </t>
  </si>
  <si>
    <t>Camiones</t>
  </si>
  <si>
    <t>Contacto Eduardo Barranco Tel. 8116305133</t>
  </si>
  <si>
    <t>Domicilo Av Agualeguas, La Concordia, 66064 Cdad. Gral. Escobedo, N.L. 
https://www.google.com/maps/place/25%C2%B048'04.7%22N+100%C2%B023'24.1%22W/@25.8013172,-100.3926048,17z/data=!3m1!4b1!4m4!3m3!8m2!3d25.8013172!4d-100.3900299?hl=es&amp;entry=ttu&amp;g_ep=EgoyMDI0MDkxMS4wIKXMDSoASAFQAw%3D%3D</t>
  </si>
  <si>
    <t>Escalade 2015 (No. 054)</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</si>
  <si>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</si>
  <si>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Jaquelin Peña Rivera </t>
  </si>
  <si>
    <t>Ford Fiesta 2016</t>
  </si>
  <si>
    <t>Jaquelin Peña Rivera Tel. 8120401612</t>
  </si>
  <si>
    <t>Domicilio calle de la Anácua 732, Fresnos 4to sector en apodaca
https://maps.app.goo.gl/Wyw8V7m7RfHcLXhCA?g_st=iw</t>
  </si>
  <si>
    <t xml:space="preserve">Pablo Ernesto Cadena </t>
  </si>
  <si>
    <t>Contacto Pablo Ernesto Cadena Tel. 8117222636</t>
  </si>
  <si>
    <t>Domicilio Burano, Muran Residencial, 66612 Cdad. Apodaca, N.L.
https://www.google.com/maps/place/25%C2%B047'55.3%22N+100%C2%B015'35.6%22W/@25.7986906,-100.2624507,17z/data=!3m1!4b1!4m4!3m3!8m2!3d25.7986906!4d-100.2598758?hl=es&amp;entry=ttu&amp;g_ep=EgoyMDI0MDkxNi4wIKXMDSoASAFQAw%3D%3D</t>
  </si>
  <si>
    <t>Jair Rubinstein Serrano</t>
  </si>
  <si>
    <t>Jeep Blanco</t>
  </si>
  <si>
    <t>Jair Rubinstein Serrano  Tel. 8126122282</t>
  </si>
  <si>
    <t>Domicilio. Sound Super Street / C. Zacatecas 160, Jardines de Capellanía, 67484 Cadereyta Jiménez, N.L.
https://www.google.com/maps/place/Sound+Super+Street/@25.5840978,-99.9902377,17z/data=!3m1!4b1!4m6!3m5!1s0x8662d95f74889df9:0xd9ed69d3afcabbd4!8m2!3d25.5840978!4d-99.9902377!16s%2Fg%2F11b70cbm15?entry=ttu&amp;g_ep=EgoyMDI0MDkxNi4wIKXMDSoASAFQAw%3D%3D</t>
  </si>
  <si>
    <t>VW BORA ROJO 2010</t>
  </si>
  <si>
    <t>Juan Carlos Aguilar  Tel. 8126613832</t>
  </si>
  <si>
    <t xml:space="preserve">Domicilio Mayo Sur 213, Virginia Tafich, 66374 Cdad. Santa Catarina, N.L.
https://www.google.com/maps/place/Mayo+Sur+213,+Virginia+Tafich,+66374+Cdad.+Santa+Catarina,+N.L./@25.6676772,-100.4576308,17z/data=!3m1!4b1!4m6!3m5!1s0x86629809a1cf17d5:0x102d49171bf4622f!8m2!3d25.6676772!4d-100.4550559!16s%2Fg%2F11lmp44f3s?entry=ttu&amp;g_ep=EgoyMDI0MDkxNi4wIKXMDSoASAFQAw%3D%3D
</t>
  </si>
  <si>
    <t xml:space="preserve">MCJ Chiller </t>
  </si>
  <si>
    <t>HILUX 14 (PL-4340-B)</t>
  </si>
  <si>
    <t>CONTACTO ANGELES LUNA TEL. 8180936096</t>
  </si>
  <si>
    <t>Domicilio Colonial del Valle 353, Colonial San Miguel, 67113 test city, N.L.
https://www.google.com/maps/place/Colonial+del+Valle+353,+Colonial+San+Miguel,+67113+test+city,+N.L./@25.7140891,-100.192085,17z/data=!3m1!4b1!4m6!3m5!1s0x8662ea3924396b33:0xf68878b824e2ca29!8m2!3d25.7140891!4d-100.1895101!16s%2Fg%2F11lmp1y3g4?entry=ttu&amp;g_ep=EgoyMDI0MDkxNi4wIKXMDSoASAFQAw%3D%3D</t>
  </si>
  <si>
    <t>S10 MAX BLANCA 
(RD-8930-B)</t>
  </si>
  <si>
    <t>FORD MUSTANG 2015 NEGRO</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</si>
  <si>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</si>
  <si>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GMC SIERRA 2020 BLANCA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</si>
  <si>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</si>
  <si>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Contacto Jose Luis</t>
  </si>
  <si>
    <t>Renault oroch</t>
  </si>
  <si>
    <t>Domicilio Caudillo del Sur 1601, Valle de San Rafael, 67110 Guadalupe, N.L.
https://www.google.com/maps/place/Tortiller%C3%ADa+Andrea/@25.6962763,-100.2099123,17z/data=!3m1!4b1!4m6!3m5!1s0x8662eb53ba1c4a01:0xfb744944ad36d0a!8m2!3d25.6962763!4d-100.2099123!16s%2Fg%2F11lk_6x4pb?entry=ttu&amp;g_ep=EgoyMDI0MDkxNi4wIKXMDSoASAFQAw%3D%3D</t>
  </si>
  <si>
    <t>06 KW</t>
  </si>
  <si>
    <t xml:space="preserve">Esta mandando comandos de desconexion de bateria constantmente y Diesel no esta correcto </t>
  </si>
  <si>
    <t>Domicilio Juan Zuazua 700, Del Nte., 64500 Monterrey, N.L.
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t>
  </si>
  <si>
    <t>Servicios Estrategicos Soto 
(Veronica Matamoros)</t>
  </si>
  <si>
    <t xml:space="preserve">Chevrolet Aveo </t>
  </si>
  <si>
    <t xml:space="preserve">Veronica Matamoros </t>
  </si>
  <si>
    <r>
      <rPr>
        <rFont val="Calibri"/>
        <b/>
        <color theme="1"/>
        <sz val="11.0"/>
      </rPr>
      <t>Domicilio - Oficina UBITEC</t>
    </r>
    <r>
      <rPr>
        <rFont val="Calibri"/>
        <color theme="1"/>
        <sz val="11.0"/>
      </rPr>
      <t xml:space="preserve"> - Av Eloy Cavazos 3810, Fraccionamiento El Peñón, 67182 Guadalupe, N.L.</t>
    </r>
    <r>
      <rPr>
        <rFont val="Calibri"/>
        <color theme="1"/>
        <sz val="10.0"/>
      </rPr>
      <t xml:space="preserve">
</t>
    </r>
    <r>
      <rPr>
        <rFont val="Calibri"/>
        <color theme="1"/>
        <sz val="9.0"/>
      </rPr>
      <t xml:space="preserve">
https://www.google.com/maps/place/Gasolinera+Gulf/@25.657615,-100.2225418,3a,75y,132.7h,94.41t/data=!3m7!1e1!3m5!1s7Sdio10_p0nk1xebxlASeQ!2e0!6shttps:%2F%2Fstreetviewpixels-pa.googleapis.com%2Fv1%2Fthumbnail%3Fpanoid%3D7Sdio10_p0nk1xebxlASeQ%26cb_client%3Dmaps_sv.share%26w%3D900%26h%3D600%26yaw%3D132.69880847697846%26pitch%3D-4.41435235313017%26thumbfov%3D90!7i16384!8i8192!4m6!3m5!1s0x8662c038d3fe27ff:0x153f37ac034e4b46!8m2!3d25.6572962!4d-100.2224347!16s%2Fg%2F1tdx4k8r?coh=205410&amp;entry=ttu</t>
    </r>
  </si>
  <si>
    <t>TERRAIN 2012</t>
  </si>
  <si>
    <t>Cte. JESUS SEBASTIAN SERNA DE LA ROSA</t>
  </si>
  <si>
    <t>TERRAIN (No. 052)</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</si>
  <si>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</si>
  <si>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Carnes Ribhaus</t>
  </si>
  <si>
    <t xml:space="preserve">Moto Roja </t>
  </si>
  <si>
    <t>Contacto Srta. Roberta Treviño Tel. 8119097008</t>
  </si>
  <si>
    <r>
      <rPr>
        <rFont val="Calibri"/>
        <b/>
        <color theme="1"/>
        <sz val="11.0"/>
      </rPr>
      <t xml:space="preserve">Domicilio - </t>
    </r>
    <r>
      <rPr>
        <rFont val="Calibri"/>
        <color theme="1"/>
        <sz val="11.0"/>
      </rPr>
      <t>Paseo de los Leones #2883, Cumbres 4º. Sector Secc B, 64610 Monterrey, N.L.</t>
    </r>
    <r>
      <rPr>
        <rFont val="Calibri"/>
        <color theme="1"/>
        <sz val="10.0"/>
      </rPr>
      <t xml:space="preserve">
</t>
    </r>
    <r>
      <rPr>
        <rFont val="Calibri"/>
        <color theme="1"/>
        <sz val="8.0"/>
      </rPr>
      <t xml:space="preserve">
https://www.google.com/maps/place/CARNES+RIBHAUS+-+CUMBRES/@25.7209761,-100.3882327,18.25z/data=!4m6!3m5!1s0x866296f912fd16fb:0x4041f8e40660afb0!8m2!3d25.7209285!4d-100.3871563!16s%2Fg%2F1tp08jxc?entry=ttu</t>
    </r>
  </si>
  <si>
    <t>SE REAGENDA PARA EL LUNES 23-SEPTIEMBRE-2024</t>
  </si>
  <si>
    <t xml:space="preserve">FORD ESCAPE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</si>
  <si>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</si>
  <si>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GMC TERRAIN 2014</t>
  </si>
  <si>
    <t>Cte. Ivan De Jesus Luna Garcia  Tel. 8123390459</t>
  </si>
  <si>
    <t>Pesquería 703, Nueva Esperanza, 66064 Cdad. Gral. Escobedo, N.L. 
https://www.google.com/maps/place/Pesquer%C3%ADa+703,+Nueva+Esperanza,+66064+Cdad.+Gral.+Escobedo,+N.L./@25.7977883,-100.3961028,17z/data=!3m1!4b1!4m6!3m5!1s0x8662911d4bbced83:0xb0cd17b1a75e55cd!8m2!3d25.7977883!4d-100.3935279!16s%2Fg%2F11cs6g_jrr?entry=ttu&amp;g_ep=EgoyMDI0MDkxNi4wIKXMDSoASAFQAw%3D%3D</t>
  </si>
  <si>
    <t>International tipo rabon</t>
  </si>
  <si>
    <t>Jose Macias (Ahí se encuentra en el lugar)</t>
  </si>
  <si>
    <t>Domicilio 67353 Los Sabinos de Arriba, N.L. 
https://www.google.com/maps/place/25%C2%B018'53.7%22N+99%C2%B059'37.9%22W/@25.3149261,-99.9964485,17z/data=!3m1!4b1!4m4!3m3!8m2!3d25.3149261!4d-99.9938736?hl=es&amp;entry=ttu&amp;g_ep=EgoyMDI0MDkxNi4wIKXMDSoASAFQAw%3D%3D</t>
  </si>
  <si>
    <t xml:space="preserve">Leonardo Hernandez Ramos </t>
  </si>
  <si>
    <t>KW Amarillo</t>
  </si>
  <si>
    <t>AUDI A1 2012</t>
  </si>
  <si>
    <t xml:space="preserve">CTE. AMERICA TERAN PONCHE </t>
  </si>
  <si>
    <t xml:space="preserve">Visita en Falso, el cliente cancelo al momento de la cita </t>
  </si>
  <si>
    <t xml:space="preserve">CHEVROLET EQUINOX </t>
  </si>
  <si>
    <t xml:space="preserve">SE LO PIDIERON A JOSE LUIS </t>
  </si>
  <si>
    <t>Domicilio C. Gonzalitos 540, Centro, 66400 San Nicolás de los Garza, N.L.
https://www.google.com/maps/place/C.+Gonzalitos+540,+Centro,+66400+San+Nicol%C3%A1s+de+los+Garza,+N.L./@25.7487557,-100.2853194,18.54z/data=!4m6!3m5!1s0x8662949518fecebb:0x26650d394caa8b7a!8m2!3d25.7489739!4d-100.2847534!16s%2Fg%2F11g6s5ll_2?entry=ttu</t>
  </si>
  <si>
    <t>Ernesto Gomez</t>
  </si>
  <si>
    <t>Contacto Ernesto Gomez Tel. 8120019256</t>
  </si>
  <si>
    <t>Domicilio - Manolo Martínez 107, Del Prado, 64410 Monterrey, N.L.
https://www.google.com/maps/place/Manolo+Mart%C3%ADnez+107,+Del+Prado,+64410+Monterrey,+N.L./@25.7017482,-100.3107639,17z/data=!3m1!4b1!4m6!3m5!1s0x866295a3d492c627:0xac76450db8dcd765!8m2!3d25.7017482!4d-100.3107639!16s%2Fg%2F11c220b609?entry=ttu&amp;g_ep=EgoyMDI0MDkxOC4xIKXMDSoASAFQAw%3D%3D</t>
  </si>
  <si>
    <t xml:space="preserve">PR7286B Dodge Rapid Blanca </t>
  </si>
  <si>
    <t>Contacto Luis Martinez 
(Está en ese taller, pero no enciende, me pidieron comando de encendido, pero en la plataforma aparece "Sin Conexión", El taller me dice que si tiene pila la unidad)</t>
  </si>
  <si>
    <t>Domicilio Refaccionaria Martínez - Carretera Nacional Km 243, 1, El Alamo Col, San Pedro, 67330 Santiago, N.L.
https://www.google.com/maps/place/Refaccionaria+Mart%C3%ADnez/@25.3796336,-100.1136088,19.25z/data=!4m6!3m5!1s0x8662cdb992230e09:0x55852fa537902a4b!8m2!3d25.3796629!4d-100.1126032!16s%2Fg%2F11bw8lyj1g?hl=es-MX&amp;entry=ttu&amp;g_ep=EgoyMDI0MDkxOC4xIKXMDSoASAFQAw%3D%3D</t>
  </si>
  <si>
    <t>HONDA CR-V PLATA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</si>
  <si>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</si>
  <si>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Ricardo Fernandez Gonzalez</t>
  </si>
  <si>
    <t>EJEC. ALEJANDRO MARCH BLANCO PJ1475B</t>
  </si>
  <si>
    <t>Ricardo Fernandez Gzz Tel. 8182876522</t>
  </si>
  <si>
    <t>Domicilio R98P+575 García, Nuevo León
https://www.google.com/maps/place/25%C2%B048'55.4%22N+100%C2%B036'51.4%22W/@25.8153877,-100.616848,17z/data=!3m1!4b1!4m4!3m3!8m2!3d25.8153877!4d-100.6142731?hl=es&amp;entry=ttu&amp;g_ep=EgoyMDI0MDkxOC4xIKXMDSoASAFQAw%3D%3D</t>
  </si>
  <si>
    <t xml:space="preserve">Alejandro Garza </t>
  </si>
  <si>
    <t>Contacto Alejandro Garza Tel. 8182004521</t>
  </si>
  <si>
    <t>Domicilio Gral. Ignacio Zaragoza S/N, Centro de Benito Juárez, 67250 Cdad. Benito Juárez, N.L.
https://www.google.com/maps/place/Presidencia+Municipal+de+Ju%C3%A1rez+Nuevo+Le%C3%B3n/@25.6462873,-100.0908958,17z/data=!3m1!4b1!4m6!3m5!1s0x8662c2d9a62a2eed:0xe8e37c0841caea60!8m2!3d25.6462873!4d-100.0908958!16s%2Fg%2F1tdfcjkl?entry=ttu&amp;g_ep=EgoyMDI0MDkxOC4xIKXMDSoASAFQAw%3D%3D</t>
  </si>
  <si>
    <t>SUF213B</t>
  </si>
  <si>
    <t>Contacto Elizabeth Osorio Mendoza Tel. 5632725909</t>
  </si>
  <si>
    <t>Domicilio V8X8+6JP Fraccionamiento Zirándaro, Guanajuato 
https://www.google.com/maps/place/20%C2%B053'53.1%22N+100%C2%B041'00.3%22W/@20.8980846,-100.6859855,17z/data=!3m1!4b1!4m4!3m3!8m2!3d20.8980846!4d-100.6834106?hl=es&amp;entry=ttu&amp;g_ep=EgoyMDI0MDkyMy4wIKXMDSoASAFQAw%3D%3D</t>
  </si>
  <si>
    <t xml:space="preserve">Tecnico Foraneo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</si>
  <si>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</si>
  <si>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Con Micrófono </t>
  </si>
  <si>
    <t>Contacto Gerado Nieto Tel. 81 1184 1231</t>
  </si>
  <si>
    <t>Domicilio Av. Francisco I. Madero 1620, Centro, 64000 Monterrey, N.L. 
https://www.google.com/maps/place/Av.+Francisco+I.+Madero+1620,+Centro,+64000+Monterrey,+N.L./@25.6852515,-100.3304603,17z/data=!3m1!4b1!4m6!3m5!1s0x866295f2af05e7a5:0xc5337a123081e9a9!8m2!3d25.6852515!4d-100.3278854!16s%2Fg%2F11c25btnr1?entry=ttu&amp;g_ep=EgoyMDI0MDkyMy4wIKXMDSoASAFQAw%3D%3D</t>
  </si>
  <si>
    <t>TOYOTA SIENNA 2011 ROJA</t>
  </si>
  <si>
    <t>No da señal el equipo (Posible cambio de SIM)
Cte. GUILLERMO CASTILLO RAMÍREZ</t>
  </si>
  <si>
    <t>Domicilio - Av Jorge Treviño 408, Sin Nombre de Col 14, 66400 San Nicolás de los Garza, N.L.
https://www.google.com.mx/maps/place/Daytona+Car+Wash/@25.7498636,-100.2914424,14.75z/data=!4m6!3m5!1s0x866295f6bb1986fb:0x790a057f03060fb5!8m2!3d25.7480433!4d-100.2867812!16s%2Fg%2F11qn1ff5ct?entry=ttu&amp;g_ep=EgoyMDI0MDkyMi4wIKXMDSoASAFQAw%3D%3D</t>
  </si>
  <si>
    <t>Pablo Rodriguez</t>
  </si>
  <si>
    <t>Renault BLANCA</t>
  </si>
  <si>
    <t>Contacto Pablo Rodriguez</t>
  </si>
  <si>
    <t>DODGE JOURNEY BLANCA</t>
  </si>
  <si>
    <t>Cte. Luis Mireles
Contacto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</si>
  <si>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</si>
  <si>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CHEVROLET MALIBU </t>
  </si>
  <si>
    <t>Contacto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</si>
  <si>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</si>
  <si>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MAZDA 2 GRIS OXFORD</t>
  </si>
  <si>
    <t>Mario del Angel</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</si>
  <si>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</si>
  <si>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FRONTIER ROJA 2016</t>
  </si>
  <si>
    <t>Hay que corroborar que cuente con GPS, si ya lo tiene posiblemnete requiera cambio de SIM
Cte. REFUGIO SALVADOR RAMIREZ FLORES</t>
  </si>
  <si>
    <t>Domicilio QJC4+5WF Monterrey, Nuevo León - C. CUMBRES PINOS 153, RESERVA CUMBRES, MTY 
https://www.google.com/maps/place/25%C2%B046'13.5%22N+100%C2%B023'33.7%22W/@25.770428,-100.392691,17z/data=!3m1!4b1!4m4!3m3!8m2!3d25.770428!4d-100.392691?entry=ttu&amp;g_ep=EgoyMDI0MDkyMy4wIKXMDSoASAFQAw%3D%3D</t>
  </si>
  <si>
    <t>Multiservicios Internacionales</t>
  </si>
  <si>
    <t>JAC FRISON BLANCA PJ-9150-B</t>
  </si>
  <si>
    <t>ADRIAN BARRON Tel. 8118061063
Dejo de reportar 2024-09-23 13:55:35 TELTONIKA FMC130, el día de hoy la unidad se apago y se encuentra en la agencia, urge ir a habilitarla ya que en la agencia le comentaron que la falla era debido al GPS</t>
  </si>
  <si>
    <t>Domicilio JAC Store Monterrey - Av Alfonso Reyes 1000 Nte, Cuauhtemoc, Cuauhtémoc, 66400 San Nicolás de los Garza, N.L.
https://www.google.com/maps/place/JAC+Store+Monterrey/@25.7257178,-100.3074685,15z/data=!4m6!3m5!1s0x8662955b248c5cdf:0xe36786ad28158ee4!8m2!3d25.7257178!4d-100.3074685!16s%2Fg%2F11h444b0jd?entry=ttu&amp;g_ep=EgoyMDI0MDkyMy4wIKXMDSoASAFQAw%3D%3D</t>
  </si>
  <si>
    <t>Externo</t>
  </si>
  <si>
    <t>Pago de equipo por Baja</t>
  </si>
  <si>
    <t>$1,850 Efectivo entregado a Eliud</t>
  </si>
  <si>
    <t>Juan Antonio Gonzalez</t>
  </si>
  <si>
    <t>310j Amarilla</t>
  </si>
  <si>
    <t>Contacto Juan Antonio Gzz 
Configurado Tel. 8110718689 / 8123942605</t>
  </si>
  <si>
    <t>Domicilio Santiago, N.L.</t>
  </si>
  <si>
    <t xml:space="preserve">Erick Esparza </t>
  </si>
  <si>
    <t>NISSAN MARCH 2021</t>
  </si>
  <si>
    <t>Contacto Erick Esparza Tel. 8117404327</t>
  </si>
  <si>
    <t>Domicilio Paseo María Elena 1033, Valle del mirador, Monterrey 
https://www.google.com/maps/place/25%C2%B038'25.0%22N+100%C2%B018'53.3%22W/@25.6402643,-100.3173791,17z/data=!3m1!4b1!4m4!3m3!8m2!3d25.6402643!4d-100.3148042?hl=es&amp;entry=ttu&amp;g_ep=EgoyMDI0MDkyMy4wIKXMDSoASAFQAw%3D%3D</t>
  </si>
  <si>
    <t xml:space="preserve">Gruas Tegmesa </t>
  </si>
  <si>
    <t>PK-9430-A NISSAN NP300 BLANCA</t>
  </si>
  <si>
    <t>Dejaron de reportar el 23-Septiembre-2024 
Hay que hacer remplazo de equipos</t>
  </si>
  <si>
    <t>Domicilio PFCH+467 Cdad. Santa Catarina, Nuevo León
https://www.google.com/maps/place/25%C2%B043'13.1%22N+100%C2%B031'19.1%22W/@25.720295,-100.5245323,689m/data=!3m2!1e3!4b1!4m4!3m3!8m2!3d25.720295!4d-100.5219574?hl=es&amp;entry=ttu&amp;g_ep=EgoyMDI0MDkyMy4wIKXMDSoASAFQAw%3D%3D</t>
  </si>
  <si>
    <t xml:space="preserve">Antonio de Jesus Garcia </t>
  </si>
  <si>
    <t xml:space="preserve">RA-2449-B 03 FREIGTHLINER BLANCO </t>
  </si>
  <si>
    <t>Unidad bloqueada por equipo Hay que hacer remplazo de equipo Teltonika - Dejaron de reportar el 23-Septiembre-2024 
Contacto Alberto Castillo Tel. 8132624411</t>
  </si>
  <si>
    <t>Domicilio QHJH+5J9 Mitras Poniente, Nuevo León
https://www.google.com/maps/place/25%C2%B046'49.5%22N+100%C2%B025'15.2%22W/@25.7692006,-100.4044384,12.25z/data=!4m4!3m3!8m2!3d25.7804116!4d-100.4208807?hl=es&amp;entry=ttu&amp;g_ep=EgoyMDI0MDkyMy4wIKXMDSoASAFQAw%3D%3D</t>
  </si>
  <si>
    <t>PR-5495-B NISSAN NP300 BLANCA</t>
  </si>
  <si>
    <t>Domicilio Aurora Caballero 206, Andrés Caballero Moreno Agropecuaria, 66080 Cd Gral Escobedo, N.L.
https://www.google.com/maps/place/25%C2%B050'45.4%22N+100%C2%B018'12.0%22W/@25.8459444,-100.3033333,17z/data=!3m1!4b1!4m4!3m3!8m2!3d25.8459444!4d-100.3033333?hl=es</t>
  </si>
  <si>
    <t>Dodge Ram 2020
Ram Limited Black E 2020</t>
  </si>
  <si>
    <t>Contacto Jose Juan Hijo  Tel. 8126215357</t>
  </si>
  <si>
    <t>Domicilio MGCH+HRF Cdad. Santa Catarina, Nuevo León
https://www.google.com/maps/place/25%C2%B040'17.2%22N+100%C2%B028'13.7%22W/@25.6714295,-100.4730344,17z/data=!3m1!4b1!4m4!3m3!8m2!3d25.6714295!4d-100.4704595?entry=ttu&amp;g_ep=EgoyMDI0MDkyMy4wIKXMDSoASAFQAw%3D%3D</t>
  </si>
  <si>
    <t>Cte. GUILLERMO CASTILLO RAMÍREZ 
Tel. 8115659091</t>
  </si>
  <si>
    <t>Alyger</t>
  </si>
  <si>
    <t>DODGE DURANGO 2015</t>
  </si>
  <si>
    <t>No se bloquea la unidad al momento de mandar el cdigo</t>
  </si>
  <si>
    <t>Carbograf</t>
  </si>
  <si>
    <t>T-33</t>
  </si>
  <si>
    <t>Equipos Telonika FMC130, dejaron de reportar el 23-Sep-2024
Unidades cuentan con sensor de Diesel</t>
  </si>
  <si>
    <t>Domicilio Taller Najera PRWQ+PWR Cdad. Apodaca, Nuevo León
https://www.google.com/maps/place/25%C2%B044'48.7%22N+100%C2%B009'36.8%22W/@25.7468611,-100.1602222,17z/data=!3m1!4b1!4m4!3m3!8m2!3d25.7468611!4d-100.1602222?entry=ttu&amp;g_ep=EgoyMDI0MDkyNC4wIKXMDSoASAFQAw%3D%3D</t>
  </si>
  <si>
    <t>T-16
T-33
T-35</t>
  </si>
  <si>
    <t>Domicilio - Carbograf Industrial Carretera a Miguel Alemán Km 29.8 No. 2526, Carr. Miguel Alemán 2526, Pesqueria, 66650 Pesquería, N.L.  
https://www.google.com/maps/place/Carbograf+Industrial/@25.8055607,-100.0912787,688m/data=!3m2!1e3!4b1!4m6!3m5!1s0x866296ec2a1f2bc7:0x7d84be35e2ca1d58!8m2!3d25.8055607!4d-100.0912787!16s%2Fg%2F1tf43cws?entry=ttu&amp;g_ep=EgoyMDI0MDkyMy4wIKXMDSoASAFQAw%3D%3D</t>
  </si>
  <si>
    <t>COROLLA BLANCO</t>
  </si>
  <si>
    <t>CARLOS MICHAELLE RODRIGUEZ PERALES</t>
  </si>
  <si>
    <t>GMC SIERRA 2020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</si>
  <si>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</si>
  <si>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Visita en falso, unidad ya tenia GPS</t>
  </si>
  <si>
    <t xml:space="preserve">Jose Luis Almaguer </t>
  </si>
  <si>
    <t>TRACTO 01</t>
  </si>
  <si>
    <t>Equipos Telonika FMC130, dejaron de reportar el 23-Sep-2024 
Adan. Tel 8261548175</t>
  </si>
  <si>
    <t>Domicilio Independencia Puerto 67350 Cdad. de Allende, N.L.
https://www.google.com/maps/place/Independencia+Puerto,+67350+Cdad.+de+Allende,+N.L./@25.2859149,-100.0110366,15z/data=!3m1!4b1!4m6!3m5!1s0x867d2c8d7ee49ad5:0x78e1a143b29348d2!8m2!3d25.2890976!4d-100.0107966!16s%2Fg%2F1tcx7ftx?entry=ttu&amp;g_ep=EgoyMDI0MDkyNS4wIKXMDSoASAFQAw%3D%3D</t>
  </si>
  <si>
    <t>Cambio de gps / sin cobro</t>
  </si>
  <si>
    <t xml:space="preserve">Transmarsell </t>
  </si>
  <si>
    <t>16 - RAM 4000</t>
  </si>
  <si>
    <t>Equipos Telonika FMC130, dejaron de reportar el 23-Sep-2024</t>
  </si>
  <si>
    <t>Domicilio Telecomunicaciones 2317, Col. SCT, Guadalupe 
https://www.google.com/maps/place/25%C2%B038'50.7%22N+100%C2%B010'15.5%22W/@25.6474019,-100.1735383,17z/data=!3m1!4b1!4m4!3m3!8m2!3d25.6474019!4d-100.1709634?hl=es&amp;entry=ttu&amp;g_ep=EgoyMDI0MDkyNC4wIKXMDSoASAFQAw%3D%3D</t>
  </si>
  <si>
    <t>Cambio de GPS / Con cobro</t>
  </si>
  <si>
    <t>Honda Civic 2010</t>
  </si>
  <si>
    <t>Cte. Sanjuana Acevedo  / Contacto Tel. 8116842776</t>
  </si>
  <si>
    <t>Domicilio Car Wash y Estética Automotriz SS Clean - C. Sierra de Gomas 614, Col. Cerro de la Silla, 67190 Guadalupe, N.L.
https://www.google.com/maps/place/Car+Wash+y+Est%C3%A9tica+Automotriz+SS+Clean/@25.6656947,-100.1938989,18.96z/data=!4m12!1m5!3m4!2zMjXCsDM5JzU2LjIiTiAxMDDCsDExJzM1LjMiVw!8m2!3d25.6655998!4d-100.1931381!3m5!1s0x8662c1a61d179b7b:0x5a3a69fffc7e5e3d!8m2!3d25.6656347!4d-100.1932315!16s%2Fg%2F11rtqd0l0s?hl=es&amp;entry=ttu&amp;g_ep=EgoyMDI0MDkyNS4wIKXMDSoASAFQAw%3D%3D</t>
  </si>
  <si>
    <t>108 Ford Focus gris oxford en piel 2016</t>
  </si>
  <si>
    <r>
      <rPr>
        <rFont val="Calibri"/>
        <color theme="1"/>
        <sz val="10.0"/>
      </rPr>
      <t xml:space="preserve">Domicilio </t>
    </r>
    <r>
      <rPr>
        <rFont val="Calibri"/>
        <b/>
        <color theme="1"/>
        <sz val="10.0"/>
      </rPr>
      <t>Bodega</t>
    </r>
    <r>
      <rPr>
        <rFont val="Calibri"/>
        <color theme="1"/>
        <sz val="10.0"/>
      </rPr>
      <t xml:space="preserve">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</si>
  <si>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Chevrolet Silverado 2019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</si>
  <si>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</si>
  <si>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SEAT IBIZA 2011</t>
  </si>
  <si>
    <t>Cliente Mauricio Jesus Cruz Zavala  Tel. 8113019970</t>
  </si>
  <si>
    <r>
      <rPr>
        <rFont val="Calibri"/>
        <b/>
        <color theme="1"/>
        <sz val="9.0"/>
      </rPr>
      <t>Domicilio</t>
    </r>
    <r>
      <rPr>
        <rFont val="Calibri"/>
        <color theme="1"/>
        <sz val="9.0"/>
      </rPr>
      <t xml:space="preserve"> Capela 513, San Miguel 3ER Sector Golondrinas, 66640 Cdad. Apodaca, N.L.
https://www.google.com/maps/place/Capela+513,+San+Miguel+3ER+Sector+Golondrinas,+66640+Cdad.+Apodaca,+N.L./@25.731112,-100.1827259,17z/data=!3m1!4b1!4m6!3m5!1s0x8662ea2d4a80690f:0xa3025bcfb694c903!8m2!3d25.731112!4d-100.180151!16s%2Fg%2F11c24yd7kx?entry=ttu&amp;g_ep=EgoyMDI0MDkyNS4wIKXMDSoASAFQAw%3D%3D</t>
    </r>
  </si>
  <si>
    <t>VW JETTA 2016</t>
  </si>
  <si>
    <t>Cliente Juan Humberto / Contacto Srta. Blanca 8136191211</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</si>
  <si>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</si>
  <si>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FORD EXPLORER 2013 BLANCA</t>
  </si>
  <si>
    <t>Cte. FELIX RUIZ CHAVEZ</t>
  </si>
  <si>
    <r>
      <rPr>
        <rFont val="Calibri"/>
        <color theme="1"/>
        <sz val="10.0"/>
      </rPr>
      <t xml:space="preserve">Domicilio </t>
    </r>
    <r>
      <rPr>
        <rFont val="Calibri"/>
        <b/>
        <color theme="1"/>
        <sz val="10.0"/>
      </rPr>
      <t>Oficina Prestacoche</t>
    </r>
    <r>
      <rPr>
        <rFont val="Calibri"/>
        <color theme="1"/>
        <sz val="10.0"/>
      </rPr>
      <t xml:space="preserve"> Larralde 113, Chepevera 64030, Monterrey, N.L.
https://www.google.com/maps/place/Larralde+113,+Chepevera,+64030+Monterrey,+N.L./@25.679815,-100.3493382,17z/data=!3m1!4b1!4m6!3m5!1s0x866295fc344c4203:0x99a37d98f5ddea9a!8m2!3d25.679815!4d-100.3467633!16s%2Fg%2F11c1zt4_vd?entry=ttu</t>
    </r>
  </si>
  <si>
    <t xml:space="preserve">Revision </t>
  </si>
  <si>
    <t xml:space="preserve">NISSAN VERSA 2020 BLANCO </t>
  </si>
  <si>
    <t>No da señal. Posiblemente requiera cambio de SIM
Cte. RAYMUNDO DE ALEJANDRO CABELLO</t>
  </si>
  <si>
    <r>
      <rPr>
        <rFont val="Calibri"/>
        <color theme="1"/>
        <sz val="10.0"/>
      </rPr>
      <t xml:space="preserve">Domicilio </t>
    </r>
    <r>
      <rPr>
        <rFont val="Calibri"/>
        <b/>
        <color theme="1"/>
        <sz val="10.0"/>
      </rPr>
      <t>Oficina Prestacoche</t>
    </r>
    <r>
      <rPr>
        <rFont val="Calibri"/>
        <color theme="1"/>
        <sz val="10.0"/>
      </rPr>
      <t xml:space="preserve"> Larralde 113, Chepevera 64030, Monterrey, N.L.
https://www.google.com/maps/place/Larralde+113,+Chepevera,+64030+Monterrey,+N.L./@25.679815,-100.3493382,17z/data=!3m1!4b1!4m6!3m5!1s0x866295fc344c4203:0x99a37d98f5ddea9a!8m2!3d25.679815!4d-100.3467633!16s%2Fg%2F11c1zt4_vd?entry=ttu</t>
    </r>
  </si>
  <si>
    <t xml:space="preserve">DODGE JOURNEY 2013 </t>
  </si>
  <si>
    <t>No da señal. Posiblemente requiera cambio de SIM
Cte. ROGELIO GARAY ROBLES</t>
  </si>
  <si>
    <r>
      <rPr>
        <rFont val="Calibri"/>
        <color theme="1"/>
        <sz val="10.0"/>
      </rPr>
      <t xml:space="preserve">Domicilio </t>
    </r>
    <r>
      <rPr>
        <rFont val="Calibri"/>
        <b/>
        <color theme="1"/>
        <sz val="10.0"/>
      </rPr>
      <t>Oficina Prestacoche</t>
    </r>
    <r>
      <rPr>
        <rFont val="Calibri"/>
        <color theme="1"/>
        <sz val="10.0"/>
      </rPr>
      <t xml:space="preserve"> Larralde 113, Chepevera 64030, Monterrey, N.L.
https://www.google.com/maps/place/Larralde+113,+Chepevera,+64030+Monterrey,+N.L./@25.679815,-100.3493382,17z/data=!3m1!4b1!4m6!3m5!1s0x866295fc344c4203:0x99a37d98f5ddea9a!8m2!3d25.679815!4d-100.3467633!16s%2Fg%2F11c1zt4_vd?entry=ttu</t>
    </r>
  </si>
  <si>
    <t xml:space="preserve">ASUETO </t>
  </si>
  <si>
    <t>Cambio de GPS</t>
  </si>
  <si>
    <t>Remplazo de Equipo Teltonika FMC130</t>
  </si>
  <si>
    <r>
      <rPr>
        <rFont val="Calibri"/>
        <b/>
        <color theme="1"/>
        <sz val="10.0"/>
      </rPr>
      <t>Domicilio</t>
    </r>
    <r>
      <rPr>
        <rFont val="Calibri"/>
        <color theme="1"/>
        <sz val="10.0"/>
      </rPr>
      <t xml:space="preserve"> P.º de la Reforma 6505, Campestre Mederos, 64950 Monterrey, N.L. 
https://www.google.com/maps/place/P.%C2%BA+de+la+Reforma+6505,+Campestre+Mederos,+64950+Monterrey,+N.L./@25.598524,-100.2684809,17z/data=!3m1!4b1!4m6!3m5!1s0x8662bf5a26826481:0x1a69e1853464185f!8m2!3d25.598524!4d-100.265906!16s%2Fg%2F11crvnn_vd?entry=ttu&amp;g_ep=EgoyMDI0MDkyNS4wIKXMDSoASAFQAw%3D%3D</t>
    </r>
  </si>
  <si>
    <t>Cita</t>
  </si>
  <si>
    <t xml:space="preserve">Jose Luis Oliva </t>
  </si>
  <si>
    <t xml:space="preserve">Cita con Aurora Segundo </t>
  </si>
  <si>
    <r>
      <rPr>
        <rFont val="Calibri"/>
        <b/>
        <color theme="1"/>
        <sz val="11.0"/>
      </rPr>
      <t>Oficina Prestacoche</t>
    </r>
    <r>
      <rPr>
        <rFont val="Calibri"/>
        <color theme="1"/>
        <sz val="11.0"/>
      </rPr>
      <t xml:space="preserve"> Larralde 113, Chepevera 64030, Monterrey, N.L.</t>
    </r>
    <r>
      <rPr>
        <rFont val="Calibri"/>
        <color theme="1"/>
        <sz val="10.0"/>
      </rPr>
      <t xml:space="preserve">
</t>
    </r>
    <r>
      <rPr>
        <rFont val="Calibri"/>
        <color theme="1"/>
        <sz val="9.0"/>
      </rPr>
      <t>https://www.google.com/maps/place/Larralde+113,+Chepevera,+64030+Monterrey,+N.L./@25.679815,-100.3493382,17z/data=!3m1!4b1!4m6!3m5!1s0x866295fc344c4203:0x99a37d98f5ddea9a!8m2!3d25.679815!4d-100.3467633!16s%2Fg%2F11c1zt4_vd?entry=ttu</t>
    </r>
  </si>
  <si>
    <t>CHEVROLET SILVERADO 3500 2005</t>
  </si>
  <si>
    <t>Cte. Daniel Reta / Contacto Hector 8119907146</t>
  </si>
  <si>
    <t>Domicilio Calle JGLeal 1814 colonia terminal - MPQ3+V4X Monterrey, Nuevo León
https://www.google.com/maps/place/25%C2%B041'23.0%22N+100%C2%B017'49.7%22W/@25.6906692,-100.3031059,15.75z/data=!4m4!3m3!8m2!3d25.6897335!4d-100.2971268?hl=es&amp;entry=ttu&amp;g_ep=EgoyMDI0MDkyOS4wIKXMDSoASAFQAw%3D%3D</t>
  </si>
  <si>
    <r>
      <rPr>
        <rFont val="Calibri"/>
        <b/>
        <color theme="1"/>
        <sz val="11.0"/>
      </rPr>
      <t xml:space="preserve">Domicilio </t>
    </r>
    <r>
      <rPr>
        <rFont val="Calibri"/>
        <b val="0"/>
        <color theme="1"/>
        <sz val="11.0"/>
      </rPr>
      <t>MGWC+2V9 Cdad. Santa Catarina, Nuevo León - Antiguo Camino a Villa de García, Residencial Santa Catarina, Santa Catarina, Nuevo León, 66367, México</t>
    </r>
    <r>
      <rPr>
        <rFont val="Calibri"/>
        <b val="0"/>
        <color theme="1"/>
        <sz val="10.0"/>
      </rPr>
      <t xml:space="preserve">
</t>
    </r>
    <r>
      <rPr>
        <rFont val="Calibri"/>
        <b val="0"/>
        <color theme="1"/>
        <sz val="9.0"/>
      </rPr>
      <t>https://www.google.com/maps/place/25%C2%B041'42.1%22N+100%C2%B028'40.0%22W/@25.6953401,-100.4802389,17.5z/data=!4m4!3m3!8m2!3d25.6950273!4d-100.4777734?hl=es&amp;entry=ttu&amp;g_ep=EgoyMDI0MDkzMC4wIKXMDSoASAFQAw%3D%3D</t>
    </r>
  </si>
  <si>
    <t xml:space="preserve">Cambio de equipo por error en instalacion </t>
  </si>
  <si>
    <t>CHEVROLET MALIBU 2016</t>
  </si>
  <si>
    <t>1 pm En adelante  / Cte. Omar Alejandro Jimenez Tovar Tel. 8125921421</t>
  </si>
  <si>
    <r>
      <rPr>
        <rFont val="Calibri"/>
        <b/>
        <color theme="1"/>
        <sz val="9.0"/>
      </rPr>
      <t>Domicilio</t>
    </r>
    <r>
      <rPr>
        <rFont val="Calibri"/>
        <color theme="1"/>
        <sz val="9.0"/>
      </rPr>
      <t xml:space="preserve"> Pedro Maíz 567 / Edificio multiusos
Pedro Maíz 567, La Nogalera 1er Sector, 66417 San Nicolás de los Garza, N.L.
https://www.google.com/maps/place/Pedro+Ma%C3%ADz+567,+La+Nogalera+1er+Sector,+66417+San+Nicol%C3%A1s+de+los+Garza,+N.L./@25.7629849,-100.2744523,20.5z/data=!4m10!1m2!2m1!1sPedro+Maiz+567,+Nogalera+San+Nicolas+de+los+Garza,Cp.66417!3m6!1s0x866294a4546c7ae3:0x3ae1c30fa3b2fbf5!8m2!3d25.7630267!4d-100.2742858!15sCjpQZWRybyBNYWl6IDU2NywgTm9nYWxlcmEgU2FuIE5pY29sYXMgZGUgbG9zIEdhcnphLENwLjY2NDE3kgERY29tcG91bmRfYnVpbGRpbmfgAQA!16s%2Fg%2F11g6_3zhhm?entry=ttu&amp;g_ep=EgoyMDI0MDkyNS4wIKXMDSoASAFQAw%3D%3D</t>
    </r>
  </si>
  <si>
    <t xml:space="preserve">cliente no lo puede recibir en este horario </t>
  </si>
  <si>
    <t>ECONOLINE 2011</t>
  </si>
  <si>
    <r>
      <rPr>
        <rFont val="Calibri"/>
        <b/>
        <color theme="1"/>
        <sz val="9.0"/>
      </rPr>
      <t>Domicilio</t>
    </r>
    <r>
      <rPr>
        <rFont val="Calibri"/>
        <color theme="1"/>
        <sz val="9.0"/>
      </rPr>
      <t xml:space="preserve"> Pedro Maíz 567 / Edificio multiusos
Pedro Maíz 567, La Nogalera 1er Sector, 66417 San Nicolás de los Garza, N.L.
https://www.google.com/maps/place/Pedro+Ma%C3%ADz+567,+La+Nogalera+1er+Sector,+66417+San+Nicol%C3%A1s+de+los+Garza,+N.L./@25.7629849,-100.2744523,20.5z/data=!4m10!1m2!2m1!1sPedro+Maiz+567,+Nogalera+San+Nicolas+de+los+Garza,Cp.66417!3m6!1s0x866294a4546c7ae3:0x3ae1c30fa3b2fbf5!8m2!3d25.7630267!4d-100.2742858!15sCjpQZWRybyBNYWl6IDU2NywgTm9nYWxlcmEgU2FuIE5pY29sYXMgZGUgbG9zIEdhcnphLENwLjY2NDE3kgERY29tcG91bmRfYnVpbGRpbmfgAQA!16s%2Fg%2F11g6_3zhhm?entry=ttu&amp;g_ep=EgoyMDI0MDkyNS4wIKXMDSoASAFQAw%3D%3D</t>
    </r>
  </si>
  <si>
    <t xml:space="preserve">Tecnico se comunica con cliente y comenta que la unidad esta en taller y el día de hoy no estará disponible </t>
  </si>
  <si>
    <t xml:space="preserve">098 JUAN RAMOS TOYOTA SIENNA 2016 GRIS </t>
  </si>
  <si>
    <t xml:space="preserve">Equipo ya lo habian desinstalado ellos, solo se recoge equipo </t>
  </si>
  <si>
    <r>
      <rPr>
        <rFont val="Calibri"/>
        <b/>
        <color theme="1"/>
        <sz val="11.0"/>
      </rPr>
      <t>Domicilio</t>
    </r>
    <r>
      <rPr>
        <rFont val="Calibri"/>
        <color theme="1"/>
        <sz val="11.0"/>
      </rPr>
      <t xml:space="preserve"> C. Washington 1985, Maria Luisa, Centro, 64000 Monterrey, N.L.</t>
    </r>
    <r>
      <rPr>
        <rFont val="Calibri"/>
        <color theme="1"/>
        <sz val="10.0"/>
      </rPr>
      <t xml:space="preserve">
</t>
    </r>
    <r>
      <rPr>
        <rFont val="Calibri"/>
        <color theme="1"/>
        <sz val="9.0"/>
      </rPr>
      <t>https://www.google.com/maps/place/Play+Motors/@25.676147,-100.3346942,18z/data=!4m7!3m6!1s0x866295f67e3d2823:0x460fad677483818a!4b1!8m2!3d25.676574!4d-100.333202!16s%2Fg%2F11b6c57c3x?entry=ttu</t>
    </r>
  </si>
  <si>
    <t>VW JETTA 2014</t>
  </si>
  <si>
    <r>
      <rPr>
        <rFont val="Calibri"/>
        <b/>
        <color theme="1"/>
        <sz val="11.0"/>
      </rPr>
      <t xml:space="preserve">Domicilio </t>
    </r>
    <r>
      <rPr>
        <rFont val="Calibri"/>
        <color theme="1"/>
        <sz val="11.0"/>
      </rPr>
      <t>C. Gonzalitos 115, Centro, 66400 San Nicolás de los Garza, N.L.</t>
    </r>
    <r>
      <rPr>
        <rFont val="Calibri"/>
        <color theme="1"/>
        <sz val="10.0"/>
      </rPr>
      <t xml:space="preserve">
</t>
    </r>
    <r>
      <rPr>
        <rFont val="Calibri"/>
        <color theme="1"/>
        <sz val="9.0"/>
      </rPr>
      <t>https://www.google.com/maps/place/25%C2%B044'53.4%22N+100%C2%B017'22.9%22W/@25.7478675,-100.2898138,19z/data=!4m11!1m6!3m5!2zMjXCsDQ0JzUzLjQiTiAxMDDCsDE3JzIyLjkiVw!8m2!3d25.7481715!4d-100.28969!10e5!3m3!8m2!3d25.7481715!4d-100.28969?hl=es&amp;entry=ttu&amp;g_ep=EgoyMDI0MDkwNC4wIKXMDSoASAFQAw%3D%3D</t>
    </r>
  </si>
  <si>
    <t xml:space="preserve">FORD ESCAPE 2015 CON PLATA </t>
  </si>
  <si>
    <r>
      <rPr>
        <rFont val="Calibri"/>
        <b/>
        <color theme="1"/>
        <sz val="11.0"/>
      </rPr>
      <t>Domicilio - Palapa</t>
    </r>
    <r>
      <rPr>
        <rFont val="Calibri"/>
        <color theme="1"/>
        <sz val="11.0"/>
      </rPr>
      <t xml:space="preserve">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</si>
  <si>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Fernando Reyes (Primo Rodrigo Soto)</t>
  </si>
  <si>
    <r>
      <rPr>
        <rFont val="Calibri"/>
        <b/>
        <color theme="1"/>
        <sz val="11.0"/>
      </rPr>
      <t>Domicilio - Oficina UBITEC</t>
    </r>
    <r>
      <rPr>
        <rFont val="Calibri"/>
        <color theme="1"/>
        <sz val="11.0"/>
      </rPr>
      <t xml:space="preserve"> - Av Eloy Cavazos 3810, Fraccionamiento El Peñón, 67182 Guadalupe, N.L.</t>
    </r>
    <r>
      <rPr>
        <rFont val="Calibri"/>
        <color theme="1"/>
        <sz val="10.0"/>
      </rPr>
      <t xml:space="preserve">
</t>
    </r>
    <r>
      <rPr>
        <rFont val="Calibri"/>
        <color theme="1"/>
        <sz val="9.0"/>
      </rPr>
      <t xml:space="preserve">
https://www.google.com/maps/place/Gasolinera+Gulf/@25.657615,-100.2225418,3a,75y,132.7h,94.41t/data=!3m7!1e1!3m5!1s7Sdio10_p0nk1xebxlASeQ!2e0!6shttps:%2F%2Fstreetviewpixels-pa.googleapis.com%2Fv1%2Fthumbnail%3Fpanoid%3D7Sdio10_p0nk1xebxlASeQ%26cb_client%3Dmaps_sv.share%26w%3D900%26h%3D600%26yaw%3D132.69880847697846%26pitch%3D-4.41435235313017%26thumbfov%3D90!7i16384!8i8192!4m6!3m5!1s0x8662c038d3fe27ff:0x153f37ac034e4b46!8m2!3d25.6572962!4d-100.2224347!16s%2Fg%2F1tdx4k8r?coh=205410&amp;entry=ttu</t>
    </r>
  </si>
  <si>
    <t>Mac Transportaciones (Miguel Casas)</t>
  </si>
  <si>
    <t>Contacto Miguel Casas Tel. 8120226975</t>
  </si>
  <si>
    <r>
      <rPr>
        <rFont val="Calibri"/>
        <b/>
        <color theme="1"/>
        <sz val="11.0"/>
      </rPr>
      <t xml:space="preserve"> Domicilio Patio Zuazua - </t>
    </r>
    <r>
      <rPr>
        <rFont val="Calibri"/>
        <color theme="1"/>
        <sz val="11.0"/>
      </rPr>
      <t>Gral Zuazua, N.L. 
https://www.google.com/maps/place/25%C2%B053'05.7%22N+100%C2%B005'48.0%22W/@25.8849239,-100.099247,17z/data=!3m1!4b1!4m4!3m3!8m2!3d25.8849239!4d-100.0966721?hl=es&amp;entry=ttu</t>
    </r>
  </si>
  <si>
    <t>TELCEL</t>
  </si>
  <si>
    <t>RECOGER SIMS</t>
  </si>
  <si>
    <t>DODGE JOURNEY 2013</t>
  </si>
  <si>
    <t>El gps no da señal
Cte. ROGELIO GARAY ROBLES</t>
  </si>
  <si>
    <r>
      <rPr>
        <rFont val="Calibri"/>
        <b/>
        <color theme="1"/>
        <sz val="11.0"/>
      </rPr>
      <t>Oficina Prestacoche</t>
    </r>
    <r>
      <rPr>
        <rFont val="Calibri"/>
        <color theme="1"/>
        <sz val="11.0"/>
      </rPr>
      <t xml:space="preserve"> Larralde 113, Chepevera 64030, Monterrey, N.L.</t>
    </r>
    <r>
      <rPr>
        <rFont val="Calibri"/>
        <color theme="1"/>
        <sz val="10.0"/>
      </rPr>
      <t xml:space="preserve">
</t>
    </r>
    <r>
      <rPr>
        <rFont val="Calibri"/>
        <color theme="1"/>
        <sz val="9.0"/>
      </rPr>
      <t>https://www.google.com/maps/place/Larralde+113,+Chepevera,+64030+Monterrey,+N.L./@25.679815,-100.3493382,17z/data=!3m1!4b1!4m6!3m5!1s0x866295fc344c4203:0x99a37d98f5ddea9a!8m2!3d25.679815!4d-100.3467633!16s%2Fg%2F11c1zt4_vd?entry=ttu</t>
    </r>
  </si>
  <si>
    <t>Antonio Martinez 
(MYRCONSA)</t>
  </si>
  <si>
    <t>Antonio Martinez - Tel. 8115377636</t>
  </si>
  <si>
    <r>
      <rPr>
        <rFont val="Calibri"/>
        <b/>
        <color theme="1"/>
        <sz val="11.0"/>
      </rPr>
      <t>Domicilio</t>
    </r>
    <r>
      <rPr>
        <rFont val="Calibri"/>
        <color theme="1"/>
        <sz val="11.0"/>
      </rPr>
      <t xml:space="preserve"> Antonio Garza Villarreal, Sin Nombre de Col 12, 66630 Cdad. Apodaca, N.L.</t>
    </r>
    <r>
      <rPr>
        <rFont val="Calibri"/>
        <color theme="1"/>
        <sz val="10.0"/>
      </rPr>
      <t xml:space="preserve">
</t>
    </r>
    <r>
      <rPr>
        <rFont val="Calibri"/>
        <color theme="1"/>
        <sz val="9.0"/>
      </rPr>
      <t xml:space="preserve">
https://www.google.com/maps/place/25%C2%B045'31.1%22N+100%C2%B014'23.4%22W/@25.758632,-100.2424199,17z/data=!3m1!4b1!4m4!3m3!8m2!3d25.758632!4d-100.239845?entry=ttu</t>
    </r>
  </si>
  <si>
    <t xml:space="preserve">08 PK-8663-A </t>
  </si>
  <si>
    <t>Unidad dejo de transmitir 2024-09-28 09:28:45, equipo QUECLINK  MODELO GV300
Contacto Veronica Coronado Tel. 8117001470</t>
  </si>
  <si>
    <r>
      <rPr>
        <rFont val="Calibri"/>
        <b/>
        <color theme="1"/>
        <sz val="11.0"/>
      </rPr>
      <t>Domicilio - TUPRONSA</t>
    </r>
    <r>
      <rPr>
        <rFont val="Calibri"/>
        <color theme="1"/>
        <sz val="11.0"/>
      </rPr>
      <t xml:space="preserve"> Tubería y Productos del Norte, S.A. de C.V. QPX7+5GX Cdad. Gral. Escobedo, Nuevo León - Hidalgo 1204, Los Altos, 66052 Cdad. Gral. Escobedo, N.L.</t>
    </r>
    <r>
      <rPr>
        <rFont val="Calibri"/>
        <color theme="1"/>
        <sz val="10.0"/>
      </rPr>
      <t xml:space="preserve">
</t>
    </r>
    <r>
      <rPr>
        <rFont val="Calibri"/>
        <color theme="1"/>
        <sz val="9.0"/>
      </rPr>
      <t>https://www.google.com/maps/place/TUPRONSA+Tuber%C3%ADa+y+Productos+del+Norte,+S.A.+de+C.V./@25.7980289,-100.2861432,21z/data=!4m12!1m5!3m4!2zMjXCsDQ3JzUyLjciTiAxMDDCsDE3JzEwLjEiVw!8m2!3d25.7979813!4d-100.2861252!3m5!1s0x866293766fcde5a3:0x1f4b6a28cd107e71!8m2!3d25.7980831!4d-100.2860088!16s%2Fg%2F1tr8l_nn?hl=es&amp;entry=ttu&amp;g_ep=EgoyMDI0MTAwMi4xIKXMDSoASAFQAw%3D%3D</t>
    </r>
  </si>
  <si>
    <t>MAZDA 6 ROJA</t>
  </si>
  <si>
    <t>Osvaldo Mendoza Lara 
Tel. 8131923340</t>
  </si>
  <si>
    <r>
      <rPr>
        <rFont val="Calibri"/>
        <b/>
        <color theme="1"/>
        <sz val="9.0"/>
      </rPr>
      <t>Domicilio</t>
    </r>
    <r>
      <rPr>
        <rFont val="Calibri"/>
        <color theme="1"/>
        <sz val="9.0"/>
      </rPr>
      <t xml:space="preserve"> Juan Escutia 1234, Lagos de Chapultepec, 66489 San Nicolás de los Garza, N.L. 
https://www.google.com/maps/place/Juan+Escutia+1234,+Lagos+de+Chapultepec,+66489+San+Nicol%C3%A1s+de+los+Garza,+N.L./@25.7284548,-100.26792,17z/data=!3m1!4b1!4m6!3m5!1s0x866294d6fa2cf4d9:0x61f9a4ca642975a6!8m2!3d25.7284548!4d-100.26792!16s%2Fg%2F11dxl9m49f?entry=ttu&amp;g_ep=EgoyMDI0MTAwMi4xIKXMDSoASAFQAw%3D%3D</t>
    </r>
  </si>
  <si>
    <t>Elena Morales Valencia</t>
  </si>
  <si>
    <t>Nissan Kicks Advance L4 Imp 2017</t>
  </si>
  <si>
    <t xml:space="preserve">Elena Morales Valencia   Tel. 8110048906 </t>
  </si>
  <si>
    <r>
      <rPr>
        <rFont val="Calibri"/>
        <b/>
        <color theme="1"/>
        <sz val="11.0"/>
      </rPr>
      <t>Domicilio</t>
    </r>
    <r>
      <rPr>
        <rFont val="Calibri"/>
        <color theme="1"/>
        <sz val="11.0"/>
      </rPr>
      <t xml:space="preserve"> Industrias Vermont S.A. de C.V. Camino a Río La Silla 200 Col. Los Lermasn Guadalupe , N.L. C.P. 67190</t>
    </r>
    <r>
      <rPr>
        <rFont val="Calibri"/>
        <color theme="1"/>
        <sz val="10.0"/>
      </rPr>
      <t xml:space="preserve">
</t>
    </r>
    <r>
      <rPr>
        <rFont val="Calibri"/>
        <color theme="1"/>
        <sz val="9.0"/>
      </rPr>
      <t>https://www.google.com/maps/place/25%C2%B040'37.5%22N+100%C2%B011'14.4%22W/@25.676679,-100.1875287,19.38z/data=!4m4!3m3!8m2!3d25.6770692!4d-100.1873418?hl=es&amp;entry=ttu&amp;g_ep=EgoyMDI0MTAwMi4xIKXMDSoASAFQAw%3D%3D</t>
    </r>
  </si>
  <si>
    <t xml:space="preserve">Eduardo Monte </t>
  </si>
  <si>
    <t>Nissan Np</t>
  </si>
  <si>
    <t xml:space="preserve">Eduardo Montes  Tel. 8128668458 </t>
  </si>
  <si>
    <r>
      <rPr>
        <rFont val="Calibri"/>
        <b/>
        <color theme="1"/>
        <sz val="11.0"/>
      </rPr>
      <t>Domicilio</t>
    </r>
    <r>
      <rPr>
        <rFont val="Calibri"/>
        <color theme="1"/>
        <sz val="11.0"/>
      </rPr>
      <t xml:space="preserve"> PR69+43J Guadalupe, Nuevo León </t>
    </r>
    <r>
      <rPr>
        <rFont val="Calibri"/>
        <color theme="1"/>
        <sz val="10.0"/>
      </rPr>
      <t xml:space="preserve">
</t>
    </r>
    <r>
      <rPr>
        <rFont val="Calibri"/>
        <color theme="1"/>
        <sz val="9.0"/>
      </rPr>
      <t>https://www.google.com/maps/place/25%C2%B042'37.2%22N+100%C2%B010'56.5%22W/@25.7103944,-100.1828947,20.25z/data=!4m4!3m3!8m2!3d25.710333!4d-100.18235?entry=ttu&amp;g_ep=EgoyMDI0MTAwMi4xIKXMDSoASAFQAw%3D%3D</t>
    </r>
  </si>
  <si>
    <t>TRANSPORTES 2M (Jose Angel Mendez)</t>
  </si>
  <si>
    <t>FREIGHTLIER M2 2014</t>
  </si>
  <si>
    <t>Contacto Jose Angel Menedez Tel. 8126008976</t>
  </si>
  <si>
    <r>
      <rPr>
        <rFont val="Calibri"/>
        <b/>
        <color theme="1"/>
        <sz val="11.0"/>
      </rPr>
      <t>Domicilio</t>
    </r>
    <r>
      <rPr>
        <rFont val="Calibri"/>
        <color theme="1"/>
        <sz val="11.0"/>
      </rPr>
      <t xml:space="preserve"> Trouw Nutrition México S.A. de C.V. - Av. Cuatro 102, Central de Carga, 66494 San Nicolás de los Garza, N.L.</t>
    </r>
    <r>
      <rPr>
        <rFont val="Calibri"/>
        <color theme="1"/>
        <sz val="10.0"/>
      </rPr>
      <t xml:space="preserve">
</t>
    </r>
    <r>
      <rPr>
        <rFont val="Calibri"/>
        <color theme="1"/>
        <sz val="9.0"/>
      </rPr>
      <t>https://www.google.com/maps/place/Trouw+Nutrition+M%C3%A9xico+S.A.+de+C.V./@25.7094109,-100.2404738,17z/data=!3m1!4b1!4m6!3m5!1s0x8662eac17b049a8f:0xffe151166df64c11!8m2!3d25.7094109!4d-100.2404738!16s%2Fg%2F1yg4d0qpy?entry=ttu&amp;g_ep=EgoyMDI0MTAwMi4xIKXMDSoASAFQAw%3D%3D</t>
    </r>
  </si>
  <si>
    <t>TORTON BLANCO 20-AU-3C</t>
  </si>
  <si>
    <t xml:space="preserve">falla constantemente en el reporte y tarda en actualizar </t>
  </si>
  <si>
    <r>
      <rPr>
        <rFont val="Calibri"/>
        <b/>
        <color theme="1"/>
        <sz val="11.0"/>
      </rPr>
      <t>Domicilio</t>
    </r>
    <r>
      <rPr>
        <rFont val="Calibri"/>
        <color theme="1"/>
        <sz val="11.0"/>
      </rPr>
      <t xml:space="preserve"> Trouw Nutrition México S.A. de C.V. - Av. Cuatro 102, Central de Carga, 66494 San Nicolás de los Garza, N.L.</t>
    </r>
    <r>
      <rPr>
        <rFont val="Calibri"/>
        <color theme="1"/>
        <sz val="10.0"/>
      </rPr>
      <t xml:space="preserve">
</t>
    </r>
    <r>
      <rPr>
        <rFont val="Calibri"/>
        <color theme="1"/>
        <sz val="9.0"/>
      </rPr>
      <t>https://www.google.com/maps/place/Trouw+Nutrition+M%C3%A9xico+S.A.+de+C.V./@25.7094109,-100.2404738,17z/data=!3m1!4b1!4m6!3m5!1s0x8662eac17b049a8f:0xffe151166df64c11!8m2!3d25.7094109!4d-100.2404738!16s%2Fg%2F1yg4d0qpy?entry=ttu&amp;g_ep=EgoyMDI0MTAwMi4xIKXMDSoASAFQAw%3D%3D</t>
    </r>
  </si>
  <si>
    <t xml:space="preserve">Luis Lopez </t>
  </si>
  <si>
    <t xml:space="preserve">Sprinter </t>
  </si>
  <si>
    <t>Equipo Teltonika posible cambios de equipos</t>
  </si>
  <si>
    <r>
      <rPr>
        <rFont val="Calibri"/>
        <b/>
        <color theme="1"/>
        <sz val="11.0"/>
      </rPr>
      <t>Domicilio</t>
    </r>
    <r>
      <rPr>
        <rFont val="Calibri"/>
        <color theme="1"/>
        <sz val="11.0"/>
      </rPr>
      <t xml:space="preserve"> Agustín de Iturbide 620, Sin Nombre de Col 10, 66400 San Nicolás de los Garza, N.L.</t>
    </r>
    <r>
      <rPr>
        <rFont val="Calibri"/>
        <color theme="1"/>
        <sz val="10.0"/>
      </rPr>
      <t xml:space="preserve">
</t>
    </r>
    <r>
      <rPr>
        <rFont val="Calibri"/>
        <color theme="1"/>
        <sz val="9.0"/>
      </rPr>
      <t>https://www.google.com/maps/place/GRUPO+LOGISTICO+TTM+S.A+DE+C.V./@25.7498188,-100.2955427,20z/data=!4m12!1m5!3m4!2zMjXCsDQ0JzU5LjIiTiAxMDDCsDE3JzQzLjQiVw!8m2!3d25.749767!4d-100.295397!3m5!1s0x866295b23bd21349:0x3d299748354550a7!8m2!3d25.7496381!4d-100.2954054!16s%2Fg%2F11fmg50tc4?hl=es&amp;entry=ttu&amp;g_ep=EgoyMDI0MTAwMi4xIKXMDSoASAFQAw%3D%3D</t>
    </r>
  </si>
  <si>
    <t>Elantra azul 2016 
Ford Focus 2016</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</si>
  <si>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</si>
  <si>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Eduardo Lopez 
(Vulkanizadora los Gûeros)</t>
  </si>
  <si>
    <t>DashCam 
Contacto Eduardo Lopez Tel. 8281191343</t>
  </si>
  <si>
    <r>
      <rPr>
        <rFont val="Calibri"/>
        <b/>
        <color theme="1"/>
        <sz val="10.0"/>
      </rPr>
      <t>Domicilio</t>
    </r>
    <r>
      <rPr>
        <rFont val="Calibri"/>
        <color theme="1"/>
        <sz val="10.0"/>
      </rPr>
      <t xml:space="preserve"> Vulkanizadora “Los Güeros”- JVGX+95M Cdad. Benito Juárez, Nuevo León
</t>
    </r>
    <r>
      <rPr>
        <rFont val="Calibri"/>
        <color theme="1"/>
        <sz val="9.0"/>
      </rPr>
      <t>https://www.google.com/maps/place/25%C2%B037'33.5%22N+100%C2%B006'07.4%22W/@25.6280823,-100.1035097,14.25z/data=!4m4!3m3!8m2!3d25.6259689!4d-100.102066?hl=es&amp;entry=ttu&amp;g_ep=EgoyMDI0MTAwMi4xIKXMDSoASAFQAw%3D%3D</t>
    </r>
  </si>
  <si>
    <t xml:space="preserve">Ford Raptor 2018 Azul </t>
  </si>
  <si>
    <r>
      <rPr>
        <rFont val="Calibri"/>
        <b/>
        <color theme="1"/>
        <sz val="10.0"/>
      </rPr>
      <t>Domicilio</t>
    </r>
    <r>
      <rPr>
        <rFont val="Calibri"/>
        <color theme="1"/>
        <sz val="10.0"/>
      </rPr>
      <t xml:space="preserve"> C. Washington 1985, Maria Luisa, Centro, 64000 Monterrey, N.L.
</t>
    </r>
    <r>
      <rPr>
        <rFont val="Calibri"/>
        <color theme="1"/>
        <sz val="9.0"/>
      </rPr>
      <t>https://www.google.com/maps/place/Play+Motors/@25.676147,-100.3346942,18z/data=!4m7!3m6!1s0x866295f67e3d2823:0x460fad677483818a!4b1!8m2!3d25.676574!4d-100.333202!16s%2Fg%2F11b6c57c3x?entry=ttu</t>
    </r>
  </si>
  <si>
    <t>Contacto Hugo Sanchez Tel. 8281485051</t>
  </si>
  <si>
    <r>
      <rPr>
        <rFont val="Calibri"/>
        <b/>
        <color theme="1"/>
        <sz val="9.0"/>
      </rPr>
      <t>Domicilio</t>
    </r>
    <r>
      <rPr>
        <rFont val="Calibri"/>
        <color theme="1"/>
        <sz val="9.0"/>
      </rPr>
      <t xml:space="preserve"> Sin Nombre de Col 7, Cadereyta Jiménez, N.L.
https://www.google.com/maps/place/25%C2%B033'51.6%22N+100%C2%B000'20.4%22W/@25.5643196,-100.0082435,17z/data=!3m1!4b1!4m4!3m3!8m2!3d25.5643196!4d-100.0056686?hl=es&amp;entry=ttu</t>
    </r>
  </si>
  <si>
    <r>
      <rPr>
        <rFont val="Calibri"/>
        <b/>
        <color theme="1"/>
        <sz val="9.0"/>
      </rPr>
      <t>Domicilio</t>
    </r>
    <r>
      <rPr>
        <rFont val="Calibri"/>
        <color theme="1"/>
        <sz val="9.0"/>
      </rPr>
      <t xml:space="preserve"> Sin Nombre de Col 7, Cadereyta Jiménez, N.L.
https://www.google.com/maps/place/25%C2%B033'51.6%22N+100%C2%B000'20.4%22W/@25.5643196,-100.0082435,17z/data=!3m1!4b1!4m4!3m3!8m2!3d25.5643196!4d-100.0056686?hl=es&amp;entry=ttu</t>
    </r>
  </si>
  <si>
    <t>Nissan Pathfinder 2016</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</si>
  <si>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</si>
  <si>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GMC Yukon 2021</t>
  </si>
  <si>
    <r>
      <rPr>
        <rFont val="Calibri"/>
        <b/>
        <color theme="1"/>
        <sz val="10.0"/>
      </rPr>
      <t>Domicilio</t>
    </r>
    <r>
      <rPr>
        <rFont val="Calibri"/>
        <color theme="1"/>
        <sz val="10.0"/>
      </rPr>
      <t xml:space="preserve"> C. Washington 1985, Maria Luisa, Centro, 64000 Monterrey, N.L.
</t>
    </r>
    <r>
      <rPr>
        <rFont val="Calibri"/>
        <color theme="1"/>
        <sz val="9.0"/>
      </rPr>
      <t>https://www.google.com/maps/place/Play+Motors/@25.676147,-100.3346942,18z/data=!4m7!3m6!1s0x866295f67e3d2823:0x460fad677483818a!4b1!8m2!3d25.676574!4d-100.333202!16s%2Fg%2F11b6c57c3x?entry=ttu</t>
    </r>
  </si>
  <si>
    <r>
      <rPr>
        <rFont val="Calibri"/>
        <b/>
        <color theme="1"/>
        <sz val="10.0"/>
      </rPr>
      <t>Domicilio</t>
    </r>
    <r>
      <rPr>
        <rFont val="Calibri"/>
        <color theme="1"/>
        <sz val="10.0"/>
      </rPr>
      <t xml:space="preserve"> Vulkanizadora “Los Güeros”- JVGX+95M Cdad. Benito Juárez, Nuevo León
</t>
    </r>
    <r>
      <rPr>
        <rFont val="Calibri"/>
        <color theme="1"/>
        <sz val="9.0"/>
      </rPr>
      <t>https://www.google.com/maps/place/25%C2%B037'33.5%22N+100%C2%B006'07.4%22W/@25.6280823,-100.1035097,14.25z/data=!4m4!3m3!8m2!3d25.6259689!4d-100.102066?hl=es&amp;entry=ttu&amp;g_ep=EgoyMDI0MTAwMi4xIKXMDSoASAFQAw%3D%3D</t>
    </r>
  </si>
  <si>
    <t>Vuelta a taller</t>
  </si>
  <si>
    <t>Revision de Vento</t>
  </si>
  <si>
    <t>Hyundai Elantra 2016</t>
  </si>
  <si>
    <t xml:space="preserve">Contacto Gina  Tel. 8123886850 </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</si>
  <si>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</si>
  <si>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Torton </t>
  </si>
  <si>
    <t>Miguel Casas  Tel. 8120226975</t>
  </si>
  <si>
    <r>
      <rPr>
        <rFont val="Calibri"/>
        <b/>
        <color theme="1"/>
        <sz val="11.0"/>
      </rPr>
      <t xml:space="preserve"> Domicilio Patio Zuazua - </t>
    </r>
    <r>
      <rPr>
        <rFont val="Calibri"/>
        <color theme="1"/>
        <sz val="11.0"/>
      </rPr>
      <t>Gral Zuazua, N.L. 
https://www.google.com/maps/place/25%C2%B053'05.7%22N+100%C2%B005'48.0%22W/@25.8849239,-100.099247,17z/data=!3m1!4b1!4m4!3m3!8m2!3d25.8849239!4d-100.0966721?hl=es&amp;entry=ttu</t>
    </r>
  </si>
  <si>
    <t>Rodrigo Moreno</t>
  </si>
  <si>
    <t>1 Carro 
1 Cuatrimoto</t>
  </si>
  <si>
    <t>Contacto Rodrigo Moreno Tel. 4482388445</t>
  </si>
  <si>
    <r>
      <rPr>
        <rFont val="Calibri"/>
        <b/>
        <color theme="1"/>
        <sz val="10.0"/>
      </rPr>
      <t>Domicilio</t>
    </r>
    <r>
      <rPr>
        <rFont val="Calibri"/>
        <color theme="1"/>
        <sz val="10.0"/>
      </rPr>
      <t xml:space="preserve"> Vía Antares 181, Cumbres Antares, Monterrey N.L. - Prol Ruiz Cortines S/N, Cumbres Antares, 64349 Monterrey, N.L.
</t>
    </r>
    <r>
      <rPr>
        <rFont val="Calibri"/>
        <color theme="1"/>
        <sz val="9.0"/>
      </rPr>
      <t>https://www.google.com/maps/place/Cumbres+Antares/@25.7582669,-100.4075134,18.25z/data=!4m7!3m6!1s0x8662973260a6ab63:0xf9a4cb1218c6a8e3!4b1!8m2!3d25.7589411!4d-100.4069665!16s%2Fg%2F11ckvfhdyz?hl=es&amp;entry=ttu&amp;g_ep=EgoyMDI0MTAwNy4xIKXMDSoASAFQAw%3D%3D</t>
    </r>
  </si>
  <si>
    <t>Ford F-150</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</si>
  <si>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</si>
  <si>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</si>
  <si>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Jose Tamez</t>
  </si>
  <si>
    <t xml:space="preserve">Contacto Jose Tamez Tel. </t>
  </si>
  <si>
    <r>
      <rPr>
        <rFont val="Calibri"/>
        <b/>
        <color theme="1"/>
        <sz val="10.0"/>
      </rPr>
      <t>Domicilio</t>
    </r>
    <r>
      <rPr>
        <rFont val="Calibri"/>
        <color theme="1"/>
        <sz val="10.0"/>
      </rPr>
      <t xml:space="preserve"> Dr. Ramon Flores A. - 8X82+P99 Lazarillos de Abajo, Nuevo León
</t>
    </r>
    <r>
      <rPr>
        <rFont val="Calibri"/>
        <color theme="1"/>
        <sz val="9.0"/>
      </rPr>
      <t>https://www.google.com/maps/place/25%C2%B019'00.4%22N+100%C2%B002'56.4%22W/@25.316769,-100.049183,20.5z/data=!4m4!3m3!8m2!3d25.316786!4d-100.049002?entry=ttu&amp;g_ep=EgoyMDI0MTAwNy4xIKXMDSoASAFQAw%3D%3D</t>
    </r>
  </si>
  <si>
    <t xml:space="preserve">Roberto Avila </t>
  </si>
  <si>
    <t>Contacto Juan Herrera  Tel. 8117477079</t>
  </si>
  <si>
    <r>
      <rPr>
        <rFont val="Calibri"/>
        <b/>
        <color theme="1"/>
        <sz val="10.0"/>
      </rPr>
      <t>Domicilio</t>
    </r>
    <r>
      <rPr>
        <rFont val="Calibri"/>
        <color theme="1"/>
        <sz val="10.0"/>
      </rPr>
      <t xml:space="preserve"> Santiago cantu 322 - RP92+242 Cdad. Gral. Escobedo, Nuevo León
</t>
    </r>
    <r>
      <rPr>
        <rFont val="Calibri"/>
        <color theme="1"/>
        <sz val="9.0"/>
      </rPr>
      <t>https://www.google.com/maps/place/25%C2%B049'03.0%22N+100%C2%B017'59.0%22W/@25.8175096,-100.3022961,17z/data=!3m1!4b1!4m4!3m3!8m2!3d25.8175096!4d-100.2997212?hl=es&amp;entry=ttu&amp;g_ep=EgoyMDI0MTAwOS4wIKXMDSoASAFQAw%3D%3D</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</si>
  <si>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</si>
  <si>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Fumigaz 
(Manuel Rico)</t>
  </si>
  <si>
    <t xml:space="preserve">Alberto Rico Tel. 8126791965 </t>
  </si>
  <si>
    <r>
      <rPr>
        <rFont val="Calibri"/>
        <b/>
        <color theme="1"/>
        <sz val="10.0"/>
      </rPr>
      <t>Domicilio</t>
    </r>
    <r>
      <rPr>
        <rFont val="Calibri"/>
        <color theme="1"/>
        <sz val="10.0"/>
      </rPr>
      <t xml:space="preserve"> Jerónimo Treviño Ote. 657, Centro, 64000 Monterrey, N.L. 
</t>
    </r>
    <r>
      <rPr>
        <rFont val="Calibri"/>
        <color theme="1"/>
        <sz val="9.0"/>
      </rPr>
      <t>https://www.google.com/maps/place/Jer%C3%B3nimo+Trevi%C3%B1o+Ote.+657,+Centro,+64000+Monterrey,+N.L./@25.6809941,-100.3082395,21z/data=!4m5!3m4!1s0x866295817b480509:0xe1f47d94332da68a!8m2!3d25.6809248!4d-100.3080182?entry=ttu&amp;g_ep=EgoyMDI0MTAwOC4wIKXMDSoASAFQAw%3D%3D</t>
    </r>
  </si>
  <si>
    <r>
      <rPr>
        <rFont val="Calibri"/>
        <b/>
        <color theme="1"/>
        <sz val="10.0"/>
      </rPr>
      <t>Domicilio</t>
    </r>
    <r>
      <rPr>
        <rFont val="Calibri"/>
        <color theme="1"/>
        <sz val="10.0"/>
      </rPr>
      <t xml:space="preserve"> Av. Cristóbal Colón 1933, Terminal, 64580 Monterrey, N.L.
https://www.google.com/maps/place/Av.+Crist%C3%B3bal+Col%C3%B3n+1933,+Terminal,+64580+Monterrey,+N.L./@25.6840343,-100.2956663,20.04z/data=!4m10!1m2!2m1!1sav.+colon+1933+oriente+!3m6!1s0x8662957b113e68ad:0x942987139acce7e3!8m2!3d25.6840883!4d-100.2955202!15sChZhdi4gY29sb24gMTkzMyBvcmllbnRlkgERY29tcG91bmRfYnVpbGRpbmfgAQA!16s%2Fg%2F11c12zspyr?entry=ttu&amp;g_ep=EgoyMDI0MTAwOC4wIKXMDSoASAFQAw%3D%3D</t>
    </r>
  </si>
  <si>
    <t>Ford Explorer</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</si>
  <si>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</si>
  <si>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</si>
  <si>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Eduardo Ventura</t>
  </si>
  <si>
    <t>Peugeot modelo Parnert Rapid 2024.</t>
  </si>
  <si>
    <t>Contacto. Noel David Perez Rojas 
Tel: 8180916525</t>
  </si>
  <si>
    <r>
      <rPr>
        <rFont val="Calibri"/>
        <b/>
        <color theme="1"/>
        <sz val="10.0"/>
      </rPr>
      <t>Domicilio</t>
    </r>
    <r>
      <rPr>
        <rFont val="Calibri"/>
        <color theme="1"/>
        <sz val="10.0"/>
      </rPr>
      <t xml:space="preserve"> - C. de Los 4 Parques 2016, Cumbres 2o. Sector Secc C, 64610 Monterrey, N.L.
</t>
    </r>
    <r>
      <rPr>
        <rFont val="Calibri"/>
        <color theme="1"/>
        <sz val="9.0"/>
      </rPr>
      <t>https://www.google.com/maps/place/C.+de+Los+4+Parques+2016,+Cumbres+2o.+Sector+Secc+C,+64610+Monterrey,+N.L./@25.7034217,-100.3719295,17z/data=!3m1!4b1!4m6!3m5!1s0x866296682bf0f86f:0xde14f98bf8bbbf51!8m2!3d25.7034217!4d-100.3719295!16s%2Fg%2F11csppzysf?entry=ttu&amp;g_ep=EgoyMDI0MTAwOS4wIKXMDSoASAFQAw%3D%3D</t>
    </r>
  </si>
  <si>
    <t>Silvia Neria</t>
  </si>
  <si>
    <t>CHEVROLET CHEYENNE 98 NEGRA</t>
  </si>
  <si>
    <t>Unidad no esta actualizando, desde el día 30-Septiembre-2024, equipo TELTONIKA FMC130</t>
  </si>
  <si>
    <r>
      <rPr>
        <rFont val="Calibri"/>
        <b/>
        <color theme="1"/>
        <sz val="10.0"/>
      </rPr>
      <t>Domicilio -</t>
    </r>
    <r>
      <rPr>
        <rFont val="Calibri"/>
        <color theme="1"/>
        <sz val="10.0"/>
      </rPr>
      <t xml:space="preserve"> Cto. de las Quintas 709, Residencial Las Quintas, 67167 Guadalupe, N.L.
</t>
    </r>
    <r>
      <rPr>
        <rFont val="Calibri"/>
        <color theme="1"/>
        <sz val="9.0"/>
      </rPr>
      <t>https://www.google.com/maps/place/Cto.+de+las+Quintas+709,+Residencial+Las+Quintas,+67167+Guadalupe,+N.L./@25.688968,-100.2123705,17z/data=!3m1!4b1!4m6!3m5!1s0x8662ea7c063b095f:0xd323f5c6411239a6!8m2!3d25.688968!4d-100.2097956!16s%2Fg%2F11csh1fd7t?entry=ttu&amp;g_ep=EgoyMDI0MTAwOS4wIKXMDSoASAFQAw%3D%3D</t>
    </r>
  </si>
  <si>
    <t xml:space="preserve">Dodge Journey </t>
  </si>
  <si>
    <t xml:space="preserve">Unidad presento un corto y le tuvieron que cambiar la bomba de la gasolina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</si>
  <si>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</si>
  <si>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Boton de panico </t>
  </si>
  <si>
    <t xml:space="preserve">Contacto Hector Rodriguez Tel. 4421885414 </t>
  </si>
  <si>
    <r>
      <rPr>
        <rFont val="Calibri"/>
        <b/>
        <color theme="1"/>
        <sz val="10.0"/>
      </rPr>
      <t>Domicilio -</t>
    </r>
    <r>
      <rPr>
        <rFont val="Calibri"/>
        <color theme="1"/>
        <sz val="10.0"/>
      </rPr>
      <t xml:space="preserve"> Antonio E. Marcos 302, Ex-Hacienda Santa Rosa, 66613 Cdad. Apodaca, N.L. 
https://www.google.com/maps/place/25%C2%B049'27.2%22N+100%C2%B015'04.0%22W/@25.8242082,-100.2536923,17z/data=!3m1!4b1!4m4!3m3!8m2!3d25.8242082!4d-100.2511174?hl=es&amp;entry=ttu</t>
    </r>
  </si>
  <si>
    <t xml:space="preserve">Grupo CENSERE - MOSERE </t>
  </si>
  <si>
    <t>Motos</t>
  </si>
  <si>
    <t>Contacto Oscar García Tel. 8120398804</t>
  </si>
  <si>
    <r>
      <rPr>
        <rFont val="Calibri"/>
        <b/>
        <color theme="1"/>
        <sz val="10.0"/>
      </rPr>
      <t>Domicilio -</t>
    </r>
    <r>
      <rPr>
        <rFont val="Calibri"/>
        <color theme="1"/>
        <sz val="10.0"/>
      </rPr>
      <t xml:space="preserve"> Av. A. Ruiz Cortines Pte. 2650, Provivienda Guadalupe, 67110 Guadalupe, N.L.
https://www.google.com/maps/place/PLANTA+CEDIS+MOSERE+CAF%C3%89+GOURMET/@25.7068664,-100.1991563,17z/data=!3m1!4b1!4m6!3m5!1s0x8662ea4204050f49:0xac6ce5e797eef6ac!8m2!3d25.7068664!4d-100.1991563!16s%2Fg%2F11g6j8yx47?entry=ttu</t>
    </r>
  </si>
  <si>
    <t>Chevrolet silverado 3500 2005</t>
  </si>
  <si>
    <t xml:space="preserve">Contacto. Sr. Hector  Tel. 8119907146 </t>
  </si>
  <si>
    <r>
      <rPr>
        <rFont val="Calibri"/>
        <b/>
        <color theme="1"/>
        <sz val="9.0"/>
      </rPr>
      <t>Domicilio</t>
    </r>
    <r>
      <rPr>
        <rFont val="Calibri"/>
        <color theme="1"/>
        <sz val="9.0"/>
      </rPr>
      <t xml:space="preserve"> - 2a. de S. Francisco 1540, Cantú, 64550 Monterrey, N.L. 
https://www.google.com/maps/place/2a.+de+S.+Francisco+1540,+Cant%C3%BA,+64550+Monterrey,+N.L./@25.6932932,-100.298713,19.25z/data=!4m6!3m5!1s0x866295715bef7ff9:0x6f7b1bdb4b2d0007!8m2!3d25.6933175!4d-100.2982654!16s%2Fg%2F11c1h7qtg6?entry=ttu&amp;g_ep=EgoyMDI0MTAxMy4wIKXMDSoASAFQAw%3D%3D</t>
    </r>
  </si>
  <si>
    <t>CHEVROLET SPARK 2014</t>
  </si>
  <si>
    <t>Contacto Julio Ismael Sanchez Garcia  Tel. 8127475376</t>
  </si>
  <si>
    <r>
      <rPr>
        <rFont val="Calibri"/>
        <b/>
        <color theme="1"/>
        <sz val="9.0"/>
      </rPr>
      <t>Domicilio</t>
    </r>
    <r>
      <rPr>
        <rFont val="Calibri"/>
        <color theme="1"/>
        <sz val="9.0"/>
      </rPr>
      <t xml:space="preserve"> - Hda. La Silla 336, Hacienda La Silla, 67199 Guadalupe, N.L. 
https://www.google.com/maps/place/Hda.+La+Silla+336,+Hacienda+La+Silla,+67199+Guadalupe,+N.L./@25.6484806,-100.1745705,17z/data=!3m1!4b1!4m6!3m5!1s0x8662c187bf579ff9:0xa055c9c8936e3c63!8m2!3d25.6484806!4d-100.1719956!16s%2Fg%2F11dxlbldc8?entry=ttu&amp;g_ep=EgoyMDI0MTAxNC4wIKXMDSoASAFQAw%3D%3D</t>
    </r>
  </si>
  <si>
    <t xml:space="preserve">MCJ CHILLER </t>
  </si>
  <si>
    <t>TOYOTA RAV4</t>
  </si>
  <si>
    <t>Contacto María de los Angeles Luna Chapa Tel. 8180936096</t>
  </si>
  <si>
    <r>
      <rPr>
        <rFont val="Calibri"/>
        <b/>
        <color theme="1"/>
        <sz val="10.0"/>
      </rPr>
      <t>Domicilio</t>
    </r>
    <r>
      <rPr>
        <rFont val="Calibri"/>
        <color theme="1"/>
        <sz val="10.0"/>
      </rPr>
      <t xml:space="preserve"> - Colonial del Valle 353, Colonial San Miguel, 67113 test city, N.L. 
</t>
    </r>
    <r>
      <rPr>
        <rFont val="Calibri"/>
        <color theme="1"/>
        <sz val="9.0"/>
      </rPr>
      <t>https://www.google.com/maps/place/Colonial+del+Valle+353,+Colonial+San+Miguel,+67113+test+city,+N.L./@25.7140891,-100.192085,17z/data=!3m1!4b1!4m6!3m5!1s0x8662ea3924396b33:0xf68878b824e2ca29!8m2!3d25.7140891!4d-100.1895101!16s%2Fg%2F11lmp1y3g4?entry=ttu&amp;g_ep=EgoyMDI0MTAxMy4wIKXMDSoASAFQAw%3D%3D</t>
    </r>
  </si>
  <si>
    <t xml:space="preserve">UMEGAMEDIOSCOMERCIAL MONTERREY </t>
  </si>
  <si>
    <t>JEEP LIMITED 2015 GRIS</t>
  </si>
  <si>
    <t>Contacto Jorge</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</si>
  <si>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</si>
  <si>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Jose Lopes</t>
  </si>
  <si>
    <t xml:space="preserve">Tracto 2016 International </t>
  </si>
  <si>
    <t>Contacto Jose Lopez  Tel. 8183060391</t>
  </si>
  <si>
    <r>
      <rPr>
        <rFont val="Calibri"/>
        <b/>
        <color theme="1"/>
        <sz val="10.0"/>
      </rPr>
      <t>Domicilio</t>
    </r>
    <r>
      <rPr>
        <rFont val="Calibri"/>
        <color theme="1"/>
        <sz val="10.0"/>
      </rPr>
      <t xml:space="preserve"> - Calle Río Mayo 115 Privadas de Santa Rosa 2do Sector, 66610 Cdad. Apodaca, N.L.
</t>
    </r>
    <r>
      <rPr>
        <rFont val="Calibri"/>
        <color theme="1"/>
        <sz val="9.0"/>
      </rPr>
      <t>https://www.google.com/maps/place/Rio+Mayo,+Privadas+de+Santa+Rosa+2do+Sector,+66610+Cdad.+Apodaca,+N.L./@25.8081951,-100.2356537,19.75z/data=!4m15!1m8!3m7!1s0x8662ece86e99f0d5:0xb9cf1695428a5f51!2sRio+Mayo,+Privadas+de+Santa+Rosa+2do+Sector,+66610+Cdad.+Apodaca,+N.L.!3b1!8m2!3d25.8083329!4d-100.2354126!16s%2Fg%2F11c5gbn3vw!3m5!1s0x8662ece86e99f0d5:0xb9cf1695428a5f51!8m2!3d25.8083329!4d-100.2354126!16s%2Fg%2F11c5gbn3vw?entry=ttu&amp;g_ep=EgoyMDI0MTAxNS4wIKXMDSoASAFQAw%3D%3D</t>
    </r>
  </si>
  <si>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</si>
  <si>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r>
      <rPr>
        <rFont val="Calibri"/>
        <color theme="1"/>
        <sz val="10.0"/>
      </rPr>
      <t xml:space="preserve">No se encontraba la unidad  
</t>
    </r>
    <r>
      <rPr>
        <rFont val="Calibri"/>
        <b/>
        <color theme="1"/>
        <sz val="10.0"/>
      </rPr>
      <t>POR ESTA OCASIÓN NO SE VA A COBRAR LA VISITA EN FALSO 
PROXIMA OCASIÓN SERAN $250</t>
    </r>
  </si>
  <si>
    <t>Jeep Cherokee 2015 (No.131)</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</si>
  <si>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</si>
  <si>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Kia Sorento 2016</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</si>
  <si>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</si>
  <si>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753 Honda civic 2010</t>
  </si>
  <si>
    <t>el vehículo no enciende y comentan que la bateria es nueva 
Contacto Sanjuana Acevedo Álvarez  Tel. 8187785528</t>
  </si>
  <si>
    <r>
      <rPr>
        <rFont val="Calibri"/>
        <b/>
        <color theme="1"/>
        <sz val="9.0"/>
      </rPr>
      <t>Domicilio - Pedro Coronel 330 Edificio multiusos</t>
    </r>
    <r>
      <rPr>
        <rFont val="Calibri"/>
        <color theme="1"/>
        <sz val="9.0"/>
      </rPr>
      <t xml:space="preserve">
Pedro Coronel 330, Real de San Miguel, 67114 Guadalupe, N.L.
https://www.google.com/maps/place/Pedro+Coronel+330,+Real+de+San+Miguel,+67114+Guadalupe,+N.L./@25.7162858,-100.1998717,17z/data=!3m1!4b1!4m6!3m5!1s0x8662ea466f48f8cf:0x2790a3d83086bf95!8m2!3d25.7162858!4d-100.1972968!16s%2Fg%2F11cspqn9pf?entry=ttu&amp;g_ep=EgoyMDI0MTAxNi4wIKXMDSoASAFQAw%3D%3D</t>
    </r>
  </si>
  <si>
    <t>AGL FLETES ESPECIALIZADOS (Sr. ARIEL LUNA)</t>
  </si>
  <si>
    <t>INSTALACIONES</t>
  </si>
  <si>
    <t>Ariel Luna Tel. 8119742676</t>
  </si>
  <si>
    <r>
      <rPr>
        <rFont val="Calibri"/>
        <b/>
        <color theme="1"/>
        <sz val="10.0"/>
      </rPr>
      <t xml:space="preserve">Domicilio - </t>
    </r>
    <r>
      <rPr>
        <rFont val="Calibri"/>
        <b val="0"/>
        <color theme="1"/>
        <sz val="10.0"/>
      </rPr>
      <t xml:space="preserve">Starcorr de Mexico, Día del Empresario 1100, San Miguel, 67114 Guadalupe, N.L. 
</t>
    </r>
    <r>
      <rPr>
        <rFont val="Calibri"/>
        <b val="0"/>
        <color theme="1"/>
        <sz val="9.0"/>
      </rPr>
      <t>https://www.google.com/maps/place/Starcorr+de+Mexico/@25.703841,-100.1802603,15z/data=!4m6!3m5!1s0x8662eba127e8be47:0x6f33d7b32b475d4c!8m2!3d25.703841!4d-100.1802603!16s%2Fg%2F11fph82ys9?hl=es-MX&amp;entry=ttu&amp;g_ep=EgoyMDI0MTAxNi4wIKXMDSoASAFQAw%3D%3D</t>
    </r>
  </si>
  <si>
    <t>ERAN 4 INSTALACIONES, SOLO SE ENCONTABAN 2 UNIDADES Y SE  REPORGRAMARON 2 INSTALACIONES PARA EL LUNES 21-OCTUBRE-2024</t>
  </si>
  <si>
    <t xml:space="preserve">VW Jetta </t>
  </si>
  <si>
    <r>
      <rPr>
        <rFont val="Calibri"/>
        <b/>
        <color theme="1"/>
        <sz val="10.0"/>
      </rPr>
      <t xml:space="preserve">Domicilio - </t>
    </r>
    <r>
      <rPr>
        <rFont val="Calibri"/>
        <color theme="1"/>
        <sz val="10.0"/>
      </rPr>
      <t xml:space="preserve">Casa de Rodrigo Soto 
Los Faisanes 1er Sector, 67169 Guadalupe, N.L.
</t>
    </r>
    <r>
      <rPr>
        <rFont val="Calibri"/>
        <color theme="1"/>
        <sz val="9.0"/>
      </rPr>
      <t xml:space="preserve">
https://www.google.com/maps/place/Los+Faisanes+1er+Sector,+67169+Guadalupe,+N.L./@25.6881799,-100.1851061,17z/data=!3m1!4b1!4m6!3m5!1s0x8662ea063a109025:0x4add1a8fc0ab0a68!8m2!3d25.6881751!4d-100.1804927!16s%2Fg%2F11g64l9zr_?entry=ttu&amp;g_ep=EgoyMDI0MTAxNi4wIKXMDSoASAFQAw%3D%3D</t>
    </r>
  </si>
  <si>
    <t xml:space="preserve">SE REINCORPORA OSCAR A UBITEC </t>
  </si>
  <si>
    <t xml:space="preserve">Horacio Martinez </t>
  </si>
  <si>
    <t>06 RB3562B</t>
  </si>
  <si>
    <t>Horacio Martinez  Tel. 8126904043</t>
  </si>
  <si>
    <r>
      <rPr>
        <rFont val="Calibri"/>
        <b/>
        <color theme="1"/>
        <sz val="10.0"/>
      </rPr>
      <t xml:space="preserve">Domicilio - Iturbide 413 Edificio multiusos 
</t>
    </r>
    <r>
      <rPr>
        <rFont val="Calibri"/>
        <b val="0"/>
        <color theme="1"/>
        <sz val="10.0"/>
      </rPr>
      <t xml:space="preserve">Iturbide 413, Cabecera Municipal (Apodaca), Apodaca Centro, 66600 Cdad. Apodaca, N.L.
</t>
    </r>
    <r>
      <rPr>
        <rFont val="Calibri"/>
        <b val="0"/>
        <color theme="1"/>
        <sz val="9.0"/>
      </rPr>
      <t>https://www.google.com/maps/place/Iturbide+413,+Cabecera+Municipal+(Apodaca),+Apodaca+Centro,+66600+Cdad.+Apodaca,+N.L./@25.7753509,-100.1956094,17z/data=!3m1!4b1!4m6!3m5!1s0x8662eb8acc12190b:0x42be5e8e26b75c22!8m2!3d25.7753509!4d-100.1930345!16s%2Fg%2F11fpnt6h50?entry=ttu&amp;g_ep=EgoyMDI0MTAxNi4wIKXMDSoASAFQAw%3D%3D</t>
    </r>
  </si>
  <si>
    <t>Mazda cx5 2023</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</si>
  <si>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</si>
  <si>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</si>
  <si>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 xml:space="preserve">Jeep Cherokee y Sportage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</si>
  <si>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</si>
  <si>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Edgar Muro</t>
  </si>
  <si>
    <t>Sr. Edgar Muro  Tel. 8122553176</t>
  </si>
  <si>
    <r>
      <rPr>
        <rFont val="Calibri"/>
        <b/>
        <color theme="1"/>
        <sz val="10.0"/>
      </rPr>
      <t>Domicilio</t>
    </r>
    <r>
      <rPr>
        <rFont val="Calibri"/>
        <color theme="1"/>
        <sz val="10.0"/>
      </rPr>
      <t xml:space="preserve"> - PRQQ+8C6 Cdad. Apodaca, Nuevo León
Sta. Clara y Reforma 
https://www.google.com/maps/place/25%C2%B044'17.8%22N+100%C2%B009'41.3%22W/@25.7407464,-100.1705419,15.5z/data=!4m4!3m3!8m2!3d25.7382832!4d-100.1614838?hl=es&amp;entry=ttu&amp;g_ep=EgoyMDI0MTAxNi4wIKXMDSoASAFQAw%3D%3D</t>
    </r>
  </si>
  <si>
    <t>EN TOTAL SERAN 5 INSTALACIONS, HOY SOLO SE REALIZARAN 2  
QUEDAN PENDIENTES 3</t>
  </si>
  <si>
    <r>
      <rPr>
        <rFont val="Calibri"/>
        <b/>
        <color theme="1"/>
        <sz val="10.0"/>
      </rPr>
      <t xml:space="preserve">Domicilio - </t>
    </r>
    <r>
      <rPr>
        <rFont val="Calibri"/>
        <b val="0"/>
        <color theme="1"/>
        <sz val="10.0"/>
      </rPr>
      <t xml:space="preserve">Starcorr de Mexico, Día del Empresario 1100, San Miguel, 67114 Guadalupe, N.L. 
</t>
    </r>
    <r>
      <rPr>
        <rFont val="Calibri"/>
        <b val="0"/>
        <color theme="1"/>
        <sz val="9.0"/>
      </rPr>
      <t>https://www.google.com/maps/place/Starcorr+de+Mexico/@25.703841,-100.1802603,15z/data=!4m6!3m5!1s0x8662eba127e8be47:0x6f33d7b32b475d4c!8m2!3d25.703841!4d-100.1802603!16s%2Fg%2F11fph82ys9?hl=es-MX&amp;entry=ttu&amp;g_ep=EgoyMDI0MTAxNi4wIKXMDSoASAFQAw%3D%3D</t>
    </r>
  </si>
  <si>
    <t xml:space="preserve">FORD ESCAPE ROJA 2016 </t>
  </si>
  <si>
    <t>Contacto Srta. Gina  Tel.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</si>
  <si>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</si>
  <si>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PU6173B KANGOO</t>
  </si>
  <si>
    <t>Contacto Ángel Quiroz Tel. 4152169895</t>
  </si>
  <si>
    <t>Domicilio - V8X8+7JV Fraccionamiento Zirándaro, Guanajuato 
https://www.google.com/maps/place/20%C2%B053'53.7%22N+100%C2%B041'00.4%22W/@20.89825,-100.6860193,17z/data=!3m1!4b1!4m4!3m3!8m2!3d20.89825!4d-100.6834444?entry=ttu&amp;g_ep=EgoyMDI0MTAxNS4wIKXMDSoASAFQAw%3D%3D</t>
  </si>
  <si>
    <t xml:space="preserve">Servicio Foraneo </t>
  </si>
  <si>
    <t>DEMO
MARVIC 
(PETROLIFICOS LEON)</t>
  </si>
  <si>
    <t xml:space="preserve">KW Tracto Gris </t>
  </si>
  <si>
    <t>Cuenta DEMO</t>
  </si>
  <si>
    <t xml:space="preserve">Tractos </t>
  </si>
  <si>
    <t>Contato Sr. Edgar Muro  Tel. 8122553176</t>
  </si>
  <si>
    <r>
      <rPr>
        <rFont val="Calibri"/>
        <b/>
        <color theme="1"/>
        <sz val="11.0"/>
      </rPr>
      <t>Domicilio</t>
    </r>
    <r>
      <rPr>
        <rFont val="Calibri"/>
        <color theme="1"/>
        <sz val="11.0"/>
      </rPr>
      <t xml:space="preserve"> - PRQQ+8C6 Cdad. Apodaca, Nuevo León
Sta. Clara y Reforma </t>
    </r>
    <r>
      <rPr>
        <rFont val="Calibri"/>
        <color theme="1"/>
        <sz val="10.0"/>
      </rPr>
      <t xml:space="preserve">
</t>
    </r>
    <r>
      <rPr>
        <rFont val="Calibri"/>
        <color theme="1"/>
        <sz val="9.0"/>
      </rPr>
      <t>https://www.google.com/maps/place/25%C2%B044'17.8%22N+100%C2%B009'41.3%22W/@25.7407464,-100.1705419,15.5z/data=!4m4!3m3!8m2!3d25.7382832!4d-100.1614838?hl=es&amp;entry=ttu&amp;g_ep=EgoyMDI0MTAxNi4wIKXMDSoASAFQAw%3D%3D</t>
    </r>
  </si>
  <si>
    <t>EN TOTAL SERAN 5 INSTALACIONS, 
21-OCTUBRE-2024 - 2 INSTALACIONES 
HOY SE REALIZARAN 2  
QUEDAN PENDIENTES 1</t>
  </si>
  <si>
    <t>IBIZA 2016 NEGRO</t>
  </si>
  <si>
    <t>Cliente JOSE LUIS RODRIGUEZ AMBRIZ</t>
  </si>
  <si>
    <r>
      <rPr>
        <rFont val="Calibri"/>
        <b/>
        <color theme="1"/>
        <sz val="11.0"/>
      </rPr>
      <t>Domicilio Oficina Prestacoche</t>
    </r>
    <r>
      <rPr>
        <rFont val="Calibri"/>
        <color theme="1"/>
        <sz val="11.0"/>
      </rPr>
      <t xml:space="preserve"> - Larralde 113, Chepevera 64030, Monterrey, N.L.</t>
    </r>
    <r>
      <rPr>
        <rFont val="Calibri"/>
        <color theme="1"/>
        <sz val="10.0"/>
      </rPr>
      <t xml:space="preserve">
</t>
    </r>
    <r>
      <rPr>
        <rFont val="Calibri"/>
        <color theme="1"/>
        <sz val="9.0"/>
      </rPr>
      <t>https://www.google.com/maps/place/Larralde+113,+Chepevera,+64030+Monterrey,+N.L./@25.679815,-100.3493382,17z/data=!3m1!4b1!4m6!3m5!1s0x866295fc344c4203:0x99a37d98f5ddea9a!8m2!3d25.679815!4d-100.3467633!16s%2Fg%2F11c1zt4_vd?entry=ttu</t>
    </r>
  </si>
  <si>
    <t xml:space="preserve">Instalacion </t>
  </si>
  <si>
    <t>INFINITI QX70 2017 GRIS</t>
  </si>
  <si>
    <t>Contacto Rodolfo Saucedo  Tel. 8119538265</t>
  </si>
  <si>
    <r>
      <rPr>
        <rFont val="Calibri"/>
        <b/>
        <color theme="1"/>
        <sz val="11.0"/>
      </rPr>
      <t>Domicilio</t>
    </r>
    <r>
      <rPr>
        <rFont val="Calibri"/>
        <color theme="1"/>
        <sz val="11.0"/>
      </rPr>
      <t xml:space="preserve"> - Quiché 436, Azteca, 67150 Guadalupe, N.L.</t>
    </r>
    <r>
      <rPr>
        <rFont val="Calibri"/>
        <color theme="1"/>
        <sz val="10.0"/>
      </rPr>
      <t xml:space="preserve">
</t>
    </r>
    <r>
      <rPr>
        <rFont val="Calibri"/>
        <color theme="1"/>
        <sz val="9.0"/>
      </rPr>
      <t>https://www.google.com/maps/place/Quich%C3%A9+436,+Azteca,+67150+Guadalupe,+N.L./@25.6845692,-100.2381497,17z/data=!3m1!4b1!4m6!3m5!1s0x8662ea9f6b63bef5:0x44e347c52a092c97!8m2!3d25.6845692!4d-100.2355748!16s%2Fg%2F11c28ngjqs?entry=ttu&amp;g_ep=EgoyMDI0MTAyMi4wIKXMDSoASAFQAw%3D%3D</t>
    </r>
  </si>
  <si>
    <t xml:space="preserve">Ford fusión 2017 Blanco </t>
  </si>
  <si>
    <r>
      <rPr>
        <rFont val="Calibri"/>
        <b/>
        <color theme="1"/>
        <sz val="11.0"/>
      </rPr>
      <t>Domicilio - Palapa</t>
    </r>
    <r>
      <rPr>
        <rFont val="Calibri"/>
        <color theme="1"/>
        <sz val="11.0"/>
      </rPr>
      <t xml:space="preserve">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</si>
  <si>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eliud</t>
  </si>
  <si>
    <t xml:space="preserve">VW TIGUAN NEGRA </t>
  </si>
  <si>
    <t>Contacto Rodrigo Moreno  Tel. 4482388445</t>
  </si>
  <si>
    <r>
      <rPr>
        <rFont val="Calibri"/>
        <b/>
        <color theme="1"/>
        <sz val="9.0"/>
      </rPr>
      <t>Domicilio</t>
    </r>
    <r>
      <rPr>
        <rFont val="Calibri"/>
        <color theme="1"/>
        <sz val="9.0"/>
      </rPr>
      <t xml:space="preserve"> - Vía Antares 181, Cumbres Antares, Monterrey N.L.
Prol Ruiz Cortines S/N, Cumbres Antares, 64349 Monterrey, N.L</t>
    </r>
    <r>
      <rPr>
        <rFont val="Calibri"/>
        <color theme="1"/>
        <sz val="10.0"/>
      </rPr>
      <t xml:space="preserve">
</t>
    </r>
    <r>
      <rPr>
        <rFont val="Calibri"/>
        <color theme="1"/>
        <sz val="9.0"/>
      </rPr>
      <t>https://www.google.com/maps/place/Cumbres+Antares/@25.7576447,-100.4080276,17z/data=!4m6!3m5!1s0x8662973260a6ab63:0xf9a4cb1218c6a8e3!8m2!3d25.7589411!4d-100.4069665!16s%2Fg%2F11ckvfhdyz?hl=es&amp;entry=ttu&amp;g_ep=EgoyMDI0MTAyMi4wIKXMDSoASAFQAw%3D%3D</t>
    </r>
  </si>
  <si>
    <t>Cambio de SIM</t>
  </si>
  <si>
    <r>
      <rPr>
        <rFont val="Calibri"/>
        <b/>
        <color theme="1"/>
        <sz val="9.0"/>
      </rPr>
      <t>Domicilio</t>
    </r>
    <r>
      <rPr>
        <rFont val="Calibri"/>
        <color theme="1"/>
        <sz val="9.0"/>
      </rPr>
      <t xml:space="preserve"> - Vía Antares 181, Cumbres Antares, Monterrey N.L.
Prol Ruiz Cortines S/N, Cumbres Antares, 64349 Monterrey, N.L</t>
    </r>
    <r>
      <rPr>
        <rFont val="Calibri"/>
        <color theme="1"/>
        <sz val="10.0"/>
      </rPr>
      <t xml:space="preserve">
</t>
    </r>
    <r>
      <rPr>
        <rFont val="Calibri"/>
        <color theme="1"/>
        <sz val="9.0"/>
      </rPr>
      <t>https://www.google.com/maps/place/Cumbres+Antares/@25.7576447,-100.4080276,17z/data=!4m6!3m5!1s0x8662973260a6ab63:0xf9a4cb1218c6a8e3!8m2!3d25.7589411!4d-100.4069665!16s%2Fg%2F11ckvfhdyz?hl=es&amp;entry=ttu&amp;g_ep=EgoyMDI0MTAyMi4wIKXMDSoASAFQAw%3D%3D</t>
    </r>
  </si>
  <si>
    <t>RA8225B CAP GRIS</t>
  </si>
  <si>
    <t>Contacto Sr. Mario Tel. 6181869688</t>
  </si>
  <si>
    <r>
      <rPr>
        <rFont val="Calibri"/>
        <b/>
        <color theme="1"/>
        <sz val="10.0"/>
      </rPr>
      <t xml:space="preserve">Domicilio - SMT2 </t>
    </r>
    <r>
      <rPr>
        <rFont val="Calibri"/>
        <b val="0"/>
        <color theme="1"/>
        <sz val="10.0"/>
      </rPr>
      <t xml:space="preserve">Av. Los Angeles 1732, Juana de Arco, 64510 Monterrey, N.L.
</t>
    </r>
    <r>
      <rPr>
        <rFont val="Calibri"/>
        <b val="0"/>
        <color theme="1"/>
        <sz val="9.0"/>
      </rPr>
      <t>https://www.google.com/maps/place/Mercado+libre/@25.7076083,-100.2872525,17z/data=!3m1!4b1!4m6!3m5!1s0x866295b8b20d2083:0x4da3a3a274fe60dd!8m2!3d25.7076083!4d-100.2872525!16s%2Fg%2F11qg45jvp2?entry=ttu&amp;g_ep=EgoyMDI0MTAyMi4wIKXMDSoASAFQAw%3D%3D</t>
    </r>
  </si>
  <si>
    <t xml:space="preserve">VISITA EN FALSO 
Sr. Mario le comenta a Oscar que se encontraba en el CEDIS de García y no le habían avisado de a revisión </t>
  </si>
  <si>
    <t>Challenger 2015</t>
  </si>
  <si>
    <t>Contacto Tel. 8129108425</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</si>
  <si>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</si>
  <si>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GMC TERRAIN 2014 BLANCA </t>
  </si>
  <si>
    <t>LEONEL ESPINOZA VALLES   
8116969298</t>
  </si>
  <si>
    <r>
      <rPr>
        <rFont val="Calibri"/>
        <b/>
        <color theme="1"/>
        <sz val="10.0"/>
      </rPr>
      <t xml:space="preserve">Domicilio - Particular </t>
    </r>
    <r>
      <rPr>
        <rFont val="Calibri"/>
        <color theme="1"/>
        <sz val="10.0"/>
      </rPr>
      <t xml:space="preserve">
C. Altamira 948a, 66673 Pesquería, N.L. 
</t>
    </r>
    <r>
      <rPr>
        <rFont val="Calibri"/>
        <color theme="1"/>
        <sz val="9.0"/>
      </rPr>
      <t>https://www.google.com/maps/place/C.+Altamira+948a,+66673+Pesquer%C3%ADa,+N.L./@25.7500326,-100.0974489,17z/data=!3m1!4b1!4m10!1m2!2m1!1sAltamira+948+A,+Col+Cantoral,+Pesqueria+Nuevo+Leon!3m6!1s0x8662e89010fb14cb:0xb3c237d2dc5bb407!8m2!3d25.7500278!4d-100.0928355!15sCjJBbHRhbWlyYSA5NDggQSwgQ29sIENhbnRvcmFsLCBQZXNxdWVyaWEgTnVldm8gTGVvbpIBEWNvbXBvdW5kX2J1aWxkaW5n4AEA!16s%2Fg%2F11w7q4m361?entry=ttu&amp;g_ep=EgoyMDI0MTAyMi4wIKXMDSoASAFQAw%3D%3D</t>
    </r>
  </si>
  <si>
    <t>Freigthliner Cascadia 2015</t>
  </si>
  <si>
    <r>
      <rPr>
        <rFont val="Calibri"/>
        <b/>
        <color theme="1"/>
        <sz val="10.0"/>
      </rPr>
      <t xml:space="preserve">Domicilio - </t>
    </r>
    <r>
      <rPr>
        <rFont val="Calibri"/>
        <color theme="1"/>
        <sz val="10.0"/>
      </rPr>
      <t xml:space="preserve">Keramos 107, Del Prado, 64410 Monterrey, N.L.
</t>
    </r>
    <r>
      <rPr>
        <rFont val="Calibri"/>
        <color theme="1"/>
        <sz val="9.0"/>
      </rPr>
      <t>https://www.google.com/maps/place/Keramos+107,+Del+Prado,+64410+Monterrey,+N.L./@25.702101,-100.3134296,17z/data=!3m1!4b1!4m6!3m5!1s0x866295a3d14520f9:0xe390b538eccd9a66!8m2!3d25.702101!4d-100.3108547!16s%2Fg%2F11kbwm7m0m?entry=ttu&amp;g_ep=EgoyMDI0MTAyMy4wIKXMDSoASAFQAw%3D%3D</t>
    </r>
  </si>
  <si>
    <t>Contacto David Javier Pérez Montoya Tel. 8116228993</t>
  </si>
  <si>
    <r>
      <rPr>
        <rFont val="Calibri"/>
        <b/>
        <color theme="1"/>
        <sz val="9.0"/>
      </rPr>
      <t xml:space="preserve">Domicilio - </t>
    </r>
    <r>
      <rPr>
        <rFont val="Calibri"/>
        <b val="0"/>
        <color theme="1"/>
        <sz val="9.0"/>
      </rPr>
      <t>Rio Jamapa 342, 67134 Guadalupe, N.L. 
https://www.google.com/maps/place/Rio+Jamapa+342,+67134+Guadalupe,+N.L./@25.685279,-100.1810751,17z/data=!3m1!4b1!4m6!3m5!1s0x8662ea0779c6f0f3:0xb9f8c1bb6bd576cf!8m2!3d25.685279!4d-100.1785002!16s%2Fg%2F11c74d39r5?entry=ttu&amp;g_ep=EgoyMDI0MTAyMy4wIKXMDSoASAFQAw%3D%3D</t>
    </r>
  </si>
  <si>
    <t>UMEGAMEDIOSCOMERCIAL SALTILLO</t>
  </si>
  <si>
    <t>Ford Figo</t>
  </si>
  <si>
    <t xml:space="preserve">2 equipos des-instalados en cada unidad, entregados a Sr. </t>
  </si>
  <si>
    <r>
      <rPr>
        <rFont val="Calibri"/>
        <b/>
        <color theme="1"/>
        <sz val="11.0"/>
      </rPr>
      <t xml:space="preserve">Domicilio </t>
    </r>
    <r>
      <rPr>
        <rFont val="Calibri"/>
        <color theme="1"/>
        <sz val="11.0"/>
      </rPr>
      <t xml:space="preserve"> - Saltillo 
Lat. Blvr. Fundadores 209-LOCAL 4, Zona Centro, 25350 Arteaga, Coah. </t>
    </r>
    <r>
      <rPr>
        <rFont val="Calibri"/>
        <color theme="1"/>
        <sz val="10.0"/>
      </rPr>
      <t xml:space="preserve">
</t>
    </r>
    <r>
      <rPr>
        <rFont val="Calibri"/>
        <color theme="1"/>
        <sz val="9.0"/>
      </rPr>
      <t>https://www.google.com/maps/place/Lat.+Blvr.+Fundadores+209-LOCAL+4,+Zona+Centro,+25350+Arteaga,+Coah./@25.446653,-100.8493542,17z/data=!3m1!4b1!4m5!3m4!1s0x86880e2ae45ef037:0x9646aacfb2a7cd32!8m2!3d25.446653!4d-100.8467793?entry=ttu&amp;g_ep=EgoyMDI0MTAyMy4wIKXMDSoASAFQAw%3D%3D</t>
    </r>
  </si>
  <si>
    <t>Mercedes cla 250</t>
  </si>
  <si>
    <r>
      <rPr>
        <rFont val="Calibri"/>
        <b/>
        <color theme="1"/>
        <sz val="11.0"/>
      </rPr>
      <t xml:space="preserve">Domicilio </t>
    </r>
    <r>
      <rPr>
        <rFont val="Calibri"/>
        <color theme="1"/>
        <sz val="11.0"/>
      </rPr>
      <t xml:space="preserve"> - Saltillo 
Lat. Blvr. Fundadores 209-LOCAL 4, Zona Centro, 25350 Arteaga, Coah. </t>
    </r>
    <r>
      <rPr>
        <rFont val="Calibri"/>
        <color theme="1"/>
        <sz val="10.0"/>
      </rPr>
      <t xml:space="preserve">
</t>
    </r>
    <r>
      <rPr>
        <rFont val="Calibri"/>
        <color theme="1"/>
        <sz val="9.0"/>
      </rPr>
      <t>https://www.google.com/maps/place/Lat.+Blvr.+Fundadores+209-LOCAL+4,+Zona+Centro,+25350+Arteaga,+Coah./@25.446653,-100.8493542,17z/data=!3m1!4b1!4m5!3m4!1s0x86880e2ae45ef037:0x9646aacfb2a7cd32!8m2!3d25.446653!4d-100.8467793?entry=ttu&amp;g_ep=EgoyMDI0MTAyMy4wIKXMDSoASAFQAw%3D%3D</t>
    </r>
  </si>
  <si>
    <t xml:space="preserve">(Acertrans)
Arturo Sifuentes </t>
  </si>
  <si>
    <t>#08 CAMIÓN 3.5 TON</t>
  </si>
  <si>
    <t xml:space="preserve">Revision de unidad no esta reportando desde 2024-09-14 05:18:51
Contacto Sr. René </t>
  </si>
  <si>
    <r>
      <rPr>
        <rFont val="Calibri"/>
        <b/>
        <color theme="1"/>
        <sz val="11.0"/>
      </rPr>
      <t>Domicilio</t>
    </r>
    <r>
      <rPr>
        <rFont val="Calibri"/>
        <color theme="1"/>
        <sz val="11.0"/>
      </rPr>
      <t xml:space="preserve"> - QQ99+38G Cdad. Apodaca, Nuevo León
</t>
    </r>
    <r>
      <rPr>
        <rFont val="Calibri"/>
        <color theme="1"/>
        <sz val="10.0"/>
      </rPr>
      <t xml:space="preserve">
</t>
    </r>
    <r>
      <rPr>
        <rFont val="Calibri"/>
        <color theme="1"/>
        <sz val="9.0"/>
      </rPr>
      <t>https://www.google.com/maps/place/25%C2%B046'03.6%22N+100%C2%B013'54.1%22W/@25.7676751,-100.2342614,17z/data=!3m1!4b1!4m4!3m3!8m2!3d25.7676751!4d-100.2316865?hl=es&amp;entry=ttu&amp;g_ep=EgoyMDI0MTAyMy4wIKXMDSoASAFQAw%3D%3D</t>
    </r>
  </si>
  <si>
    <t>RA4642A</t>
  </si>
  <si>
    <t>Hoy no quiso encender, me recibo los comandos de encendido pero no dio marcha ni nada, se llevo a taller pero se cree que es el gps
Contacto. Jesus Mdz Tel. 8115666163</t>
  </si>
  <si>
    <r>
      <rPr>
        <rFont val="Calibri"/>
        <b/>
        <color theme="1"/>
        <sz val="11.0"/>
      </rPr>
      <t>Domicilio</t>
    </r>
    <r>
      <rPr>
        <rFont val="Calibri"/>
        <color theme="1"/>
        <sz val="11.0"/>
      </rPr>
      <t xml:space="preserve"> - Cdad. de Guaymas 5409, Plutarco Elías Calles, 64108 Monterrey, N.L. </t>
    </r>
    <r>
      <rPr>
        <rFont val="Calibri"/>
        <color theme="1"/>
        <sz val="10.0"/>
      </rPr>
      <t xml:space="preserve">
</t>
    </r>
    <r>
      <rPr>
        <rFont val="Calibri"/>
        <color theme="1"/>
        <sz val="8.0"/>
      </rPr>
      <t>https://www.google.com/maps/place/Cdad.+de+Guaymas+5409,+Plutarco+El%C3%ADas+Calles,+64108+Monterrey,+N.L./@25.763471,-100.3859397,13z/data=!4m6!3m5!1s0x866296d05cdc66eb:0x342465d4617bb096!8m2!3d25.7535254!4d-100.3856553!16s%2Fg%2F11c2df8ykv?hl=es&amp;entry=ttu&amp;g_ep=EgoyMDI0MTAyMy4wIKXMDSoASAFQAw%3D%3D</t>
    </r>
  </si>
  <si>
    <t xml:space="preserve">No había nadie en el taller </t>
  </si>
  <si>
    <t>Nissan Tiida 2013</t>
  </si>
  <si>
    <t>Contacto Mario Marga  
(Cliente cree que es la causa de que no arranque su auto, a pesar que nunca se mandó el bloqueo)</t>
  </si>
  <si>
    <r>
      <rPr>
        <rFont val="Calibri"/>
        <b/>
        <color theme="1"/>
        <sz val="11.0"/>
      </rPr>
      <t>Domicilio</t>
    </r>
    <r>
      <rPr>
        <rFont val="Calibri"/>
        <color theme="1"/>
        <sz val="11.0"/>
      </rPr>
      <t xml:space="preserve"> - Particular 
C. Aleli 443, Hacienda Las Margaritas 6to. Sector, 66647 Cdad. Apodaca, N.L.</t>
    </r>
    <r>
      <rPr>
        <rFont val="Calibri"/>
        <color theme="1"/>
        <sz val="10.0"/>
      </rPr>
      <t xml:space="preserve">
</t>
    </r>
    <r>
      <rPr>
        <rFont val="Calibri"/>
        <color theme="1"/>
        <sz val="8.0"/>
      </rPr>
      <t>https://www.google.com/maps/place/C.+Aleli+443,+Hacienda+Las+Margaritas+6to.+Sector,+66647+Cdad.+Apodaca,+N.L./@25.7084521,-100.1836898,13.5z/data=!4m6!3m5!1s0x8662e99213d131e5:0x3e00b94b94ef4ce8!8m2!3d25.7141936!4d-100.1581737!16s%2Fg%2F11csfn21fl?entry=ttu&amp;g_ep=EgoyMDI0MTAyMy4wIKXMDSoASAFQAw%3D%3D</t>
    </r>
  </si>
  <si>
    <t>02 CHEVROLET BLANCO</t>
  </si>
  <si>
    <t>(Dejó de reportar 2024-09-24 10:28:38 - TELTONIKA FMC130, requiere cambio de equipo)
Contacto Oscar Akex  Tel. 8187067073</t>
  </si>
  <si>
    <r>
      <rPr>
        <rFont val="Calibri"/>
        <b/>
        <color theme="1"/>
        <sz val="11.0"/>
      </rPr>
      <t>Domicilio</t>
    </r>
    <r>
      <rPr>
        <rFont val="Calibri"/>
        <color theme="1"/>
        <sz val="11.0"/>
      </rPr>
      <t xml:space="preserve"> - MV3P+RCJ Cdad. Benito Juárez, Nuevo León</t>
    </r>
    <r>
      <rPr>
        <rFont val="Calibri"/>
        <color theme="1"/>
        <sz val="10.0"/>
      </rPr>
      <t xml:space="preserve">
</t>
    </r>
    <r>
      <rPr>
        <rFont val="Calibri"/>
        <color theme="1"/>
        <sz val="8.0"/>
      </rPr>
      <t>https://www.google.com/maps/place/25%C2%B039'16.6%22N+100%C2%B006'50.4%22W/@25.6545897,-100.1165545,17z/data=!4m4!3m3!8m2!3d25.6545977!4d-100.1139885?hl=es&amp;entry=ttu&amp;g_ep=EgoyMDI0MTAyMy4wIKXMDSoASAFQAw%3D%3D</t>
    </r>
  </si>
  <si>
    <t xml:space="preserve">La unidad no tenia el GPS, Sr. Roberto Cervantes autoriza la instalacion de </t>
  </si>
  <si>
    <t>Daniel Flores Oviedo</t>
  </si>
  <si>
    <t>Tortón</t>
  </si>
  <si>
    <t>Contacto Sr. Daniel Flores Tel. 8129719919</t>
  </si>
  <si>
    <r>
      <rPr>
        <rFont val="Calibri"/>
        <b/>
        <color theme="1"/>
        <sz val="11.0"/>
      </rPr>
      <t xml:space="preserve">Domicilio - </t>
    </r>
    <r>
      <rPr>
        <rFont val="Calibri"/>
        <b val="0"/>
        <color theme="1"/>
        <sz val="11.0"/>
      </rPr>
      <t>Av. Cumbres Elite Premier 106, 66035 Mitras Poniente, N.L.</t>
    </r>
    <r>
      <rPr>
        <rFont val="Calibri"/>
        <b val="0"/>
        <color theme="1"/>
        <sz val="10.0"/>
      </rPr>
      <t xml:space="preserve">
</t>
    </r>
    <r>
      <rPr>
        <rFont val="Calibri"/>
        <b val="0"/>
        <color theme="1"/>
        <sz val="8.0"/>
      </rPr>
      <t>https://www.google.com/maps/place/Av.+Cumbres+Elite+Premier+106,+66035+Mitras+Poniente,+N.L./@25.7488122,-100.4339913,17z/data=!3m1!4b1!4m5!3m4!1s0x86629750b23e1bef:0x911bc86abb417e92!8m2!3d25.7488122!4d-100.4339913?entry=ttu&amp;g_ep=EgoyMDI0MTAyNy4wIKXMDSoASAFQAw%3D%3D</t>
    </r>
  </si>
  <si>
    <t>Cliente pago en efectivo $2,500 
(Equipo y 2 Mensualidades)</t>
  </si>
  <si>
    <t>Miguel Angel Ramirez</t>
  </si>
  <si>
    <t>Nissan</t>
  </si>
  <si>
    <t>Contacto Miguel Ramirez  Tel. 8261066890</t>
  </si>
  <si>
    <r>
      <rPr>
        <rFont val="Calibri"/>
        <b/>
        <color theme="1"/>
        <sz val="11.0"/>
      </rPr>
      <t xml:space="preserve">Domicilio - </t>
    </r>
    <r>
      <rPr>
        <rFont val="Calibri"/>
        <b val="0"/>
        <color theme="1"/>
        <sz val="11.0"/>
      </rPr>
      <t>JPQ8+4MP Monterrey, Nuevo León</t>
    </r>
    <r>
      <rPr>
        <rFont val="Calibri"/>
        <b val="0"/>
        <color theme="1"/>
        <sz val="10.0"/>
      </rPr>
      <t xml:space="preserve">
</t>
    </r>
    <r>
      <rPr>
        <rFont val="Calibri"/>
        <b val="0"/>
        <color theme="1"/>
        <sz val="8.0"/>
      </rPr>
      <t>https://www.google.com/maps/place/25%C2%B038'16.3%22N+100%C2%B016'59.9%22W/@25.6377511,-100.2835391,20z/data=!4m4!3m3!8m2!3d25.6378498!4d-100.2832947?hl=es&amp;entry=ttu&amp;g_ep=EgoyMDI0MTAyNy4wIKXMDSoASAFQAw%3D%3D</t>
    </r>
  </si>
  <si>
    <t>Andres Coronado</t>
  </si>
  <si>
    <t xml:space="preserve">Ford Fusion Arena </t>
  </si>
  <si>
    <t xml:space="preserve">Domicilio - </t>
  </si>
  <si>
    <t>Kia Soul 2020</t>
  </si>
  <si>
    <t>Equipos 
868120302680399 
862476051115391</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</si>
  <si>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</si>
  <si>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T-Suru</t>
  </si>
  <si>
    <r>
      <rPr>
        <rFont val="Calibri"/>
        <b/>
        <color theme="1"/>
        <sz val="11.0"/>
      </rPr>
      <t>Domicilio</t>
    </r>
    <r>
      <rPr>
        <rFont val="Calibri"/>
        <color theme="1"/>
        <sz val="11.0"/>
      </rPr>
      <t xml:space="preserve"> - Sucursal San Jeronimo 
Blvd. Puerta del Sol 534-5, Colinas de San Jerónimo, 64630 Monterrey, N.L.</t>
    </r>
    <r>
      <rPr>
        <rFont val="Calibri"/>
        <color theme="1"/>
        <sz val="10.0"/>
      </rPr>
      <t xml:space="preserve">
</t>
    </r>
    <r>
      <rPr>
        <rFont val="Calibri"/>
        <color theme="1"/>
        <sz val="8.0"/>
      </rPr>
      <t>https://www.google.com/maps/place/CARNES+RIBHAUS+-+SAN+JER%C3%93NIMO/@25.686161,-100.3647297,15z/data=!4m6!3m5!1s0x8662914e2c20a3e9:0x860fc81bf2d38482!8m2!3d25.686161!4d-100.3647297!16s%2Fg%2F1tdqb_jq?entry=ttu&amp;g_ep=EgoyMDI0MTAyMy4wIKXMDSoASAFQAw%3D%3D</t>
    </r>
  </si>
  <si>
    <t>Partner</t>
  </si>
  <si>
    <r>
      <rPr>
        <rFont val="Calibri"/>
        <b/>
        <color theme="1"/>
        <sz val="11.0"/>
      </rPr>
      <t>Domicilio</t>
    </r>
    <r>
      <rPr>
        <rFont val="Calibri"/>
        <color theme="1"/>
        <sz val="11.0"/>
      </rPr>
      <t xml:space="preserve"> - Sucursal San Jeronimo 
Blvd. Puerta del Sol 534-5, Colinas de San Jerónimo, 64630 Monterrey, N.L.</t>
    </r>
    <r>
      <rPr>
        <rFont val="Calibri"/>
        <color theme="1"/>
        <sz val="10.0"/>
      </rPr>
      <t xml:space="preserve">
</t>
    </r>
    <r>
      <rPr>
        <rFont val="Calibri"/>
        <color theme="1"/>
        <sz val="8.0"/>
      </rPr>
      <t>https://www.google.com/maps/place/CARNES+RIBHAUS+-+SAN+JER%C3%93NIMO/@25.686161,-100.3647297,15z/data=!4m6!3m5!1s0x8662914e2c20a3e9:0x860fc81bf2d38482!8m2!3d25.686161!4d-100.3647297!16s%2Fg%2F1tdqb_jq?entry=ttu&amp;g_ep=EgoyMDI0MTAyMy4wIKXMDSoASAFQAw%3D%3D</t>
    </r>
  </si>
  <si>
    <r>
      <rPr>
        <rFont val="Calibri"/>
        <b/>
        <color theme="1"/>
        <sz val="11.0"/>
      </rPr>
      <t>Domicilio</t>
    </r>
    <r>
      <rPr>
        <rFont val="Calibri"/>
        <color theme="1"/>
        <sz val="11.0"/>
      </rPr>
      <t xml:space="preserve"> - Cdad. de Guaymas 5409, Plutarco Elías Calles, 64108 Monterrey, N.L. </t>
    </r>
    <r>
      <rPr>
        <rFont val="Calibri"/>
        <color theme="1"/>
        <sz val="10.0"/>
      </rPr>
      <t xml:space="preserve">
</t>
    </r>
    <r>
      <rPr>
        <rFont val="Calibri"/>
        <color theme="1"/>
        <sz val="8.0"/>
      </rPr>
      <t>https://www.google.com/maps/place/Cdad.+de+Guaymas+5409,+Plutarco+El%C3%ADas+Calles,+64108+Monterrey,+N.L./@25.763471,-100.3859397,13z/data=!4m6!3m5!1s0x866296d05cdc66eb:0x342465d4617bb096!8m2!3d25.7535254!4d-100.3856553!16s%2Fg%2F11c2df8ykv?hl=es&amp;entry=ttu&amp;g_ep=EgoyMDI0MTAyMy4wIKXMDSoASAFQAw%3D%3D</t>
    </r>
  </si>
  <si>
    <t>Contacto Noel Pérez 8180916525</t>
  </si>
  <si>
    <r>
      <rPr>
        <rFont val="Calibri"/>
        <b/>
        <color theme="1"/>
        <sz val="11.0"/>
      </rPr>
      <t>Domicilio -</t>
    </r>
    <r>
      <rPr>
        <rFont val="Calibri"/>
        <color theme="1"/>
        <sz val="11.0"/>
      </rPr>
      <t xml:space="preserve"> Julio Cesar 620, Cumbres 3o. Sector, 64610 Monterrey, N.L.</t>
    </r>
    <r>
      <rPr>
        <rFont val="Calibri"/>
        <color theme="1"/>
        <sz val="10.0"/>
      </rPr>
      <t xml:space="preserve">
</t>
    </r>
    <r>
      <rPr>
        <rFont val="Calibri"/>
        <color theme="1"/>
        <sz val="8.0"/>
      </rPr>
      <t>https://www.google.com/maps/place/Julio+Cesar+620,+Cumbres+3o.+Sector,+64610+Monterrey,+N.L./@25.7180233,-100.3801167,17z/data=!3m1!4b1!4m6!3m5!1s0x866296f5fb5b39a9:0xae55a2fd529f4290!8m2!3d25.7180233!4d-100.3775418!16s%2Fg%2F11csjch_x8?entry=ttu&amp;g_ep=EgoyMDI0MTAyNy4wIKXMDSoASAFQAw%3D%3D</t>
    </r>
  </si>
  <si>
    <t xml:space="preserve">Mensajeria </t>
  </si>
  <si>
    <t>GPS</t>
  </si>
  <si>
    <t xml:space="preserve">Envio de equipos </t>
  </si>
  <si>
    <t xml:space="preserve">Andres Avalos </t>
  </si>
  <si>
    <r>
      <rPr>
        <rFont val="Calibri"/>
        <b/>
        <color theme="1"/>
        <sz val="10.0"/>
      </rPr>
      <t>Envío Oaxaca / 1 Equipo</t>
    </r>
    <r>
      <rPr>
        <rFont val="Calibri"/>
        <color theme="1"/>
        <sz val="10.0"/>
      </rPr>
      <t xml:space="preserve">
</t>
    </r>
    <r>
      <rPr>
        <rFont val="Calibri"/>
        <b/>
        <color theme="1"/>
        <sz val="10.0"/>
      </rPr>
      <t>Recibe</t>
    </r>
    <r>
      <rPr>
        <rFont val="Calibri"/>
        <color theme="1"/>
        <sz val="10.0"/>
      </rPr>
      <t xml:space="preserve"> Andrés Ávalos
</t>
    </r>
    <r>
      <rPr>
        <rFont val="Calibri"/>
        <b/>
        <color theme="1"/>
        <sz val="10.0"/>
      </rPr>
      <t>Paquetexpress</t>
    </r>
    <r>
      <rPr>
        <rFont val="Calibri"/>
        <color theme="1"/>
        <sz val="10.0"/>
      </rPr>
      <t xml:space="preserve"> / </t>
    </r>
    <r>
      <rPr>
        <rFont val="Calibri"/>
        <b/>
        <color theme="1"/>
        <sz val="10.0"/>
      </rPr>
      <t>Domicilio</t>
    </r>
    <r>
      <rPr>
        <rFont val="Calibri"/>
        <color theme="1"/>
        <sz val="10.0"/>
      </rPr>
      <t xml:space="preserve"> Av. Riveras del Atoyac número 220, El Pilar, 68285 San Lorenzo Cacaotepec, Oax.
</t>
    </r>
    <r>
      <rPr>
        <rFont val="Calibri"/>
        <color theme="1"/>
        <sz val="8.0"/>
      </rPr>
      <t>https://www.google.com/maps/place/Paquetexpress/@17.1053576,-96.7632092,14z/data=!4m6!3m5!1s0x85c71f42a33a272d:0x1f8659aaac029ca8!8m2!3d17.1147708!4d-96.7673344!16s%2Fg%2F11c0rlwbm8!5m1!1e1?entry=ttu&amp;g_ep=EgoyMDI0MTAyNy4wIKXMDSoASAFQAw%3D%3D</t>
    </r>
  </si>
  <si>
    <r>
      <rPr>
        <rFont val="Calibri"/>
        <b/>
        <color theme="1"/>
        <sz val="10.0"/>
      </rPr>
      <t xml:space="preserve">Envío Hidalgo / 4 Equipos </t>
    </r>
    <r>
      <rPr>
        <rFont val="Calibri"/>
        <color theme="1"/>
        <sz val="10.0"/>
      </rPr>
      <t xml:space="preserve">
</t>
    </r>
    <r>
      <rPr>
        <rFont val="Calibri"/>
        <b/>
        <color theme="1"/>
        <sz val="10.0"/>
      </rPr>
      <t>Recibe</t>
    </r>
    <r>
      <rPr>
        <rFont val="Calibri"/>
        <color theme="1"/>
        <sz val="10.0"/>
      </rPr>
      <t xml:space="preserve"> Rodrigo Salvador Delgado Gómez
</t>
    </r>
    <r>
      <rPr>
        <rFont val="Calibri"/>
        <b/>
        <color theme="1"/>
        <sz val="10.0"/>
      </rPr>
      <t>DHL Express Service Point (TULA) / Domiiclio</t>
    </r>
    <r>
      <rPr>
        <rFont val="Calibri"/>
        <color theme="1"/>
        <sz val="10.0"/>
      </rPr>
      <t xml:space="preserve"> Tula - Refinería 249-Local 3, El Cielito, 42800 Tula de Allende, Hgo.
</t>
    </r>
    <r>
      <rPr>
        <rFont val="Calibri"/>
        <color theme="1"/>
        <sz val="8.0"/>
      </rPr>
      <t>https://www.google.com.mx/maps/place/DHL+Express+Service+Point+(TULA)/@20.0529499,-99.3371015,17z/data=!3m1!4b1!4m6!3m5!1s0x85d22d1e5800af21:0x6327110c56bc7d93!8m2!3d20.0529499!4d-99.3345266!16s%2Fg%2F1v3khw3k?entry=ttu&amp;g_ep=EgoyMDI0MTAyNy4wIKXMDSoASAFQAw%3D%3D</t>
    </r>
  </si>
  <si>
    <t xml:space="preserve">MG5 BLANCO -  No reporta 
CAN-AM CUATRIMOTO NEGRA - Tiene cables sueltos y se dejaron a la vista 
VW TIGUAN NEGRA - Tiene encendido un testigo de las bolsas de aire  </t>
  </si>
  <si>
    <r>
      <rPr>
        <rFont val="Calibri"/>
        <b/>
        <color theme="1"/>
        <sz val="11.0"/>
      </rPr>
      <t>Domicilio -</t>
    </r>
    <r>
      <rPr>
        <rFont val="Calibri"/>
        <color theme="1"/>
        <sz val="11.0"/>
      </rPr>
      <t xml:space="preserve"> Vía Antares 181, Cumbres Antares, Monterrey N.L. - Prol Ruiz Cortines S/N, Cumbres Antares, 64349 Monterrey, N.L</t>
    </r>
    <r>
      <rPr>
        <rFont val="Calibri"/>
        <color theme="1"/>
        <sz val="10.0"/>
      </rPr>
      <t xml:space="preserve">.
</t>
    </r>
    <r>
      <rPr>
        <rFont val="Calibri"/>
        <color theme="1"/>
        <sz val="8.0"/>
      </rPr>
      <t>https://www.google.com/maps/place/Cumbres+Antares/@25.7582669,-100.4075134,18.25z/data=!4m7!3m6!1s0x8662973260a6ab63:0xf9a4cb1218c6a8e3!4b1!8m2!3d25.7589411!4d-100.4069665!16s%2Fg%2F11ckvfhdyz?hl=es&amp;entry=ttu&amp;g_ep=EgoyMDI0MTAwNy4xIKXMDSoASAFQAw%3D%3D</t>
    </r>
  </si>
  <si>
    <t>CHEVROLET EQUINOX 2013</t>
  </si>
  <si>
    <r>
      <rPr>
        <rFont val="Calibri"/>
        <b/>
        <color theme="1"/>
        <sz val="11.0"/>
      </rPr>
      <t>Domicilio</t>
    </r>
    <r>
      <rPr>
        <rFont val="Calibri"/>
        <color theme="1"/>
        <sz val="11.0"/>
      </rPr>
      <t xml:space="preserve"> - C. Gonzalitos 115, Centro, 66400 San Nicolás de los Garza, N.L.</t>
    </r>
    <r>
      <rPr>
        <rFont val="Calibri"/>
        <color theme="1"/>
        <sz val="10.0"/>
      </rPr>
      <t xml:space="preserve">
</t>
    </r>
    <r>
      <rPr>
        <rFont val="Calibri"/>
        <color theme="1"/>
        <sz val="8.0"/>
      </rPr>
      <t>https://www.google.com/maps/place/25%C2%B044'53.4%22N+100%C2%B017'22.9%22W/@25.7478675,-100.2898138,19z/data=!4m11!1m6!3m5!2zMjXCsDQ0JzUzLjQiTiAxMDDCsDE3JzIyLjkiVw!8m2!3d25.7481715!4d-100.28969!10e5!3m3!8m2!3d25.7481715!4d-100.28969?hl=es&amp;entry=ttu&amp;g_ep=EgoyMDI0MDkwNC4wIKXMDSoASAFQAw%3D%3D</t>
    </r>
  </si>
  <si>
    <t>instalacion</t>
  </si>
  <si>
    <t>CHEVROLET EQUINOX 2014</t>
  </si>
  <si>
    <r>
      <rPr>
        <rFont val="Calibri"/>
        <b/>
        <color theme="1"/>
        <sz val="11.0"/>
      </rPr>
      <t>Domicilio</t>
    </r>
    <r>
      <rPr>
        <rFont val="Calibri"/>
        <color theme="1"/>
        <sz val="11.0"/>
      </rPr>
      <t xml:space="preserve"> - C. Gonzalitos 115, Centro, 66400 San Nicolás de los Garza, N.L.</t>
    </r>
    <r>
      <rPr>
        <rFont val="Calibri"/>
        <color theme="1"/>
        <sz val="10.0"/>
      </rPr>
      <t xml:space="preserve">
</t>
    </r>
    <r>
      <rPr>
        <rFont val="Calibri"/>
        <color theme="1"/>
        <sz val="8.0"/>
      </rPr>
      <t>https://www.google.com/maps/place/25%C2%B044'53.4%22N+100%C2%B017'22.9%22W/@25.7478675,-100.2898138,19z/data=!4m11!1m6!3m5!2zMjXCsDQ0JzUzLjQiTiAxMDDCsDE3JzIyLjkiVw!8m2!3d25.7481715!4d-100.28969!10e5!3m3!8m2!3d25.7481715!4d-100.28969?hl=es&amp;entry=ttu&amp;g_ep=EgoyMDI0MDkwNC4wIKXMDSoASAFQAw%3D%3D</t>
    </r>
  </si>
  <si>
    <t xml:space="preserve">Jonathan Rivera </t>
  </si>
  <si>
    <t>Contacto Jonathan Rivera  Tel. 8116965321</t>
  </si>
  <si>
    <r>
      <rPr>
        <rFont val="Calibri"/>
        <b/>
        <color theme="1"/>
        <sz val="11.0"/>
      </rPr>
      <t>Domicilio - Oficina UBITEC</t>
    </r>
    <r>
      <rPr>
        <rFont val="Calibri"/>
        <color theme="1"/>
        <sz val="11.0"/>
      </rPr>
      <t xml:space="preserve"> - Av Eloy Cavazos 3810, Fraccionamiento El Peñón, 67182 Guadalupe, N.L.</t>
    </r>
    <r>
      <rPr>
        <rFont val="Calibri"/>
        <color theme="1"/>
        <sz val="10.0"/>
      </rPr>
      <t xml:space="preserve">
</t>
    </r>
    <r>
      <rPr>
        <rFont val="Calibri"/>
        <color theme="1"/>
        <sz val="8.0"/>
      </rPr>
      <t xml:space="preserve">
https://www.google.com/maps/place/Gasolinera+Gulf/@25.657615,-100.2225418,3a,75y,132.7h,94.41t/data=!3m7!1e1!3m5!1s7Sdio10_p0nk1xebxlASeQ!2e0!6shttps:%2F%2Fstreetviewpixels-pa.googleapis.com%2Fv1%2Fthumbnail%3Fpanoid%3D7Sdio10_p0nk1xebxlASeQ%26cb_client%3Dmaps_sv.share%26w%3D900%26h%3D600%26yaw%3D132.69880847697846%26pitch%3D-4.41435235313017%26thumbfov%3D90!7i16384!8i8192!4m6!3m5!1s0x8662c038d3fe27ff:0x153f37ac034e4b46!8m2!3d25.6572962!4d-100.2224347!16s%2Fg%2F1tdx4k8r?coh=205410&amp;entry=ttu</t>
    </r>
  </si>
  <si>
    <t>KIA SORENTO VINO</t>
  </si>
  <si>
    <r>
      <rPr>
        <rFont val="Calibri"/>
        <b/>
        <color theme="1"/>
        <sz val="11.0"/>
      </rPr>
      <t>Domicilio - Palapa</t>
    </r>
    <r>
      <rPr>
        <rFont val="Calibri"/>
        <color theme="1"/>
        <sz val="11.0"/>
      </rPr>
      <t xml:space="preserve">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</si>
  <si>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 xml:space="preserve"> Revision</t>
  </si>
  <si>
    <t>Unidad F150 Roja</t>
  </si>
  <si>
    <t>Contacto Gerardo Nieto  Tel. 8111841231</t>
  </si>
  <si>
    <r>
      <rPr>
        <rFont val="Calibri"/>
        <b/>
        <color theme="1"/>
        <sz val="11.0"/>
      </rPr>
      <t xml:space="preserve">Domicilio - </t>
    </r>
    <r>
      <rPr>
        <rFont val="Calibri"/>
        <color theme="1"/>
        <sz val="11.0"/>
      </rPr>
      <t>Av. Francisco I. Madero 1620, Centro, 64000 Monterrey, N.L.</t>
    </r>
    <r>
      <rPr>
        <rFont val="Calibri"/>
        <color theme="1"/>
        <sz val="10.0"/>
      </rPr>
      <t xml:space="preserve">
</t>
    </r>
    <r>
      <rPr>
        <rFont val="Calibri"/>
        <color theme="1"/>
        <sz val="8.0"/>
      </rPr>
      <t>https://www.google.com/maps/place/Av.+Francisco+I.+Madero+1620,+Centro,+64000+Monterrey,+N.L./@25.6852515,-100.3304603,17z/data=!3m1!4b1!4m6!3m5!1s0x866295f2af05e7a5:0xc5337a123081e9a9!8m2!3d25.6852515!4d-100.3278854!16s%2Fg%2F11c25btnr1!5m1!1e1?entry=ttu&amp;g_ep=EgoyMDI0MTAyNy4wIKXMDSoASAFQAw%3D%3D</t>
    </r>
  </si>
  <si>
    <t xml:space="preserve">Contacto Mario Marga </t>
  </si>
  <si>
    <r>
      <rPr>
        <rFont val="Calibri"/>
        <b/>
        <color theme="1"/>
        <sz val="11.0"/>
      </rPr>
      <t>Domicilio -</t>
    </r>
    <r>
      <rPr>
        <rFont val="Calibri"/>
        <color theme="1"/>
        <sz val="11.0"/>
      </rPr>
      <t xml:space="preserve"> C. Aleli 443, Hacienda Las Margaritas 6to. Sector, 66647 Cdad. Apodaca, N.L</t>
    </r>
    <r>
      <rPr>
        <rFont val="Calibri"/>
        <color theme="1"/>
        <sz val="10.0"/>
      </rPr>
      <t xml:space="preserve">.
</t>
    </r>
    <r>
      <rPr>
        <rFont val="Calibri"/>
        <color theme="1"/>
        <sz val="8.0"/>
      </rPr>
      <t>https://www.google.com/maps/place/C.+Aleli+443,+Hacienda+Las+Margaritas+6to.+Sector,+66647+Cdad.+Apodaca,+N.L./@25.7084521,-100.1836898,13.5z/data=!4m6!3m5!1s0x8662e99213d131e5:0x3e00b94b94ef4ce8!8m2!3d25.7141936!4d-100.1581737!16s%2Fg%2F11csfn21fl?entry=ttu&amp;g_ep=EgoyMDI0MTAyMy4wIKXMDSoASAFQAw%3D%3D</t>
    </r>
  </si>
  <si>
    <r>
      <rPr>
        <rFont val="Calibri"/>
        <b/>
        <color theme="1"/>
        <sz val="11.0"/>
      </rPr>
      <t>Domicilio</t>
    </r>
    <r>
      <rPr>
        <rFont val="Calibri"/>
        <color theme="1"/>
        <sz val="11.0"/>
      </rPr>
      <t xml:space="preserve"> - Cdad. de Guaymas 5409, Plutarco Elías Calles, 64108 Monterrey, N.L. </t>
    </r>
    <r>
      <rPr>
        <rFont val="Calibri"/>
        <color theme="1"/>
        <sz val="10.0"/>
      </rPr>
      <t xml:space="preserve">
</t>
    </r>
    <r>
      <rPr>
        <rFont val="Calibri"/>
        <color theme="1"/>
        <sz val="8.0"/>
      </rPr>
      <t>https://www.google.com/maps/place/Cdad.+de+Guaymas+5409,+Plutarco+El%C3%ADas+Calles,+64108+Monterrey,+N.L./@25.763471,-100.3859397,13z/data=!4m6!3m5!1s0x866296d05cdc66eb:0x342465d4617bb096!8m2!3d25.7535254!4d-100.3856553!16s%2Fg%2F11c2df8ykv?hl=es&amp;entry=ttu&amp;g_ep=EgoyMDI0MTAyMy4wIKXMDSoASAFQAw%3D%3D</t>
    </r>
  </si>
  <si>
    <t xml:space="preserve"> </t>
  </si>
  <si>
    <t>Karen, es la chica que está ahí en sucursal</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</si>
  <si>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</si>
  <si>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Juan Francisco Briagas</t>
  </si>
  <si>
    <t>Nissan Sentra 2019
Estándar</t>
  </si>
  <si>
    <r>
      <rPr>
        <rFont val="Calibri"/>
        <b/>
        <color theme="1"/>
        <sz val="11.0"/>
      </rPr>
      <t>Domicilio</t>
    </r>
    <r>
      <rPr>
        <rFont val="Calibri"/>
        <color theme="1"/>
        <sz val="11.0"/>
      </rPr>
      <t xml:space="preserve"> - C. de los Aperos 938, Bosques de Linda Vista, 66473 San Nicolás de los Garza, N.L.</t>
    </r>
    <r>
      <rPr>
        <rFont val="Calibri"/>
        <color theme="1"/>
        <sz val="10.0"/>
      </rPr>
      <t xml:space="preserve">
</t>
    </r>
    <r>
      <rPr>
        <rFont val="Calibri"/>
        <color theme="1"/>
        <sz val="8.0"/>
      </rPr>
      <t>https://www.google.com/maps/place/C.+de+los+Aperos+938,+Bosques+de+Linda+Vista,+66473+San+Nicol%C3%A1s+de+los+Garza,+N.L./@25.7169908,-100.2162759,17z/data=!3m1!4b1!4m6!3m5!1s0x8662ea5821e8dd3f:0x251b6f0a9e20e09f!8m2!3d25.7169908!4d-100.213701!16s%2Fg%2F11c5ptj9s9!5m1!1e1?entry=ttu&amp;g_ep=EgoyMDI0MTAyOS4wIKXMDSoASAFQAw%3D%3D</t>
    </r>
  </si>
  <si>
    <t>DODGE RAM 2016 NEGRA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</si>
  <si>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</si>
  <si>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No estaba la unidad en el lote </t>
  </si>
  <si>
    <t>Instituto Vidaurri de Ojos - Oftalmologia 
(Daniela Medellin)</t>
  </si>
  <si>
    <t>HONDA ODYSSEY 2025</t>
  </si>
  <si>
    <t>Contacto Daniela Medellin  Tel. 8115888485</t>
  </si>
  <si>
    <r>
      <rPr>
        <rFont val="Calibri"/>
        <b/>
        <color theme="1"/>
        <sz val="11.0"/>
      </rPr>
      <t>Domcilio -</t>
    </r>
    <r>
      <rPr>
        <rFont val="Calibri"/>
        <color theme="1"/>
        <sz val="11.0"/>
      </rPr>
      <t xml:space="preserve"> De La Clínica 2520, Sertoma, 64718 Monterrey, N.L.</t>
    </r>
    <r>
      <rPr>
        <rFont val="Calibri"/>
        <color theme="1"/>
        <sz val="10.0"/>
      </rPr>
      <t xml:space="preserve">
</t>
    </r>
    <r>
      <rPr>
        <rFont val="Calibri"/>
        <color theme="1"/>
        <sz val="8.0"/>
      </rPr>
      <t xml:space="preserve">
https://www.google.com/maps/place/De+La+Cl%C3%ADnica+2520,+Sertoma,+64718+Monterrey,+N.L./@25.6677909,-100.3522547,17z/data=!3m1!4b1!4m6!3m5!1s0x8662be00a0c89b7d:0x971fd56ce904cdc5!8m2!3d25.6677909!4d-100.3496798!16s%2Fg%2F11cspx33h9?entry=ttu</t>
    </r>
  </si>
  <si>
    <t>Jesus Agustin Gutierrez Nolan</t>
  </si>
  <si>
    <t>Chevrolet Aveo 2017</t>
  </si>
  <si>
    <t>Jesus Agustín Gutiérrez Nolan
Tel. 8713780994</t>
  </si>
  <si>
    <r>
      <rPr>
        <rFont val="Calibri"/>
        <b/>
        <color theme="1"/>
        <sz val="11.0"/>
      </rPr>
      <t xml:space="preserve">Domicilio - </t>
    </r>
    <r>
      <rPr>
        <rFont val="Calibri"/>
        <color theme="1"/>
        <sz val="11.0"/>
      </rPr>
      <t>Hacienda Sta. Cecilia 422, Hacienda el Campanario, 66643 Campestre Huinalá, N.L.</t>
    </r>
    <r>
      <rPr>
        <rFont val="Calibri"/>
        <b/>
        <color theme="1"/>
        <sz val="10.0"/>
      </rPr>
      <t xml:space="preserve">
</t>
    </r>
    <r>
      <rPr>
        <rFont val="Calibri"/>
        <color theme="1"/>
        <sz val="8.0"/>
      </rPr>
      <t>https://www.google.com/maps/place/Hacienda+Sta.+Cecilia+422,+Hacienda+el+Campanario,+66643+Campestre+Huinal%C3%A1,+N.L./@25.7311215,-100.1401092,17z/data=!4m6!3m5!1s0x8662e9a634b8ce1d:0x91f93d27bd1573ec!8m2!3d25.7311698!4d-100.1383389!16s%2Fg%2F11g6_5mkwn!5m1!1e1?entry=ttu&amp;g_ep=EgoyMDI0MTAyOS4wIKXMDSoASAFQAw%3D%3D</t>
    </r>
  </si>
  <si>
    <t>DODGE RAM 2016</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</si>
  <si>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</si>
  <si>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Mario Caballero</t>
  </si>
  <si>
    <t>Tracto</t>
  </si>
  <si>
    <t>Juan Cantu Tel. 8114738855</t>
  </si>
  <si>
    <r>
      <rPr>
        <rFont val="Calibri"/>
        <b/>
        <color theme="1"/>
        <sz val="10.0"/>
      </rPr>
      <t>Domicilio</t>
    </r>
    <r>
      <rPr>
        <rFont val="Calibri"/>
        <color theme="1"/>
        <sz val="10.0"/>
      </rPr>
      <t xml:space="preserve"> - Hidalgo 1090, Sin Nombre, Tia Lencha, 65554 Ciénega de Flores, N.L.
</t>
    </r>
    <r>
      <rPr>
        <rFont val="Calibri"/>
        <color theme="1"/>
        <sz val="8.0"/>
      </rPr>
      <t>https://www.google.com/maps/place/Hidalgo+1090,+Sin+Nombre,+Tia+Lencha,+65554+Ci%C3%A9nega+de+Flores,+N.L./@25.9476635,-100.1633633,17z/data=!3m1!4b1!4m6!3m5!1s0x8662f15ceb494ebd:0x7f9a3aee46ea8b6a!8m2!3d25.9476635!4d-100.1607884!16s%2Fg%2F11rkl62xd_!5m1!1e1?entry=ttu&amp;g_ep=EgoyMDI0MTAyOS4wIKXMDSoASAFQAw%3D%3D</t>
    </r>
  </si>
  <si>
    <t>Contacto Miguel Casas  Tel. 8120226975</t>
  </si>
  <si>
    <r>
      <rPr>
        <rFont val="Calibri"/>
        <b/>
        <color theme="1"/>
        <sz val="11.0"/>
      </rPr>
      <t>Domicilio</t>
    </r>
    <r>
      <rPr>
        <rFont val="Calibri"/>
        <color theme="1"/>
        <sz val="11.0"/>
      </rPr>
      <t xml:space="preserve"> - C. Chayote 102, Fernando Amilpa, 66052 Cdad. Gral. Escobedo, N.L.</t>
    </r>
    <r>
      <rPr>
        <rFont val="Calibri"/>
        <color theme="1"/>
        <sz val="10.0"/>
      </rPr>
      <t xml:space="preserve">
</t>
    </r>
    <r>
      <rPr>
        <rFont val="Calibri"/>
        <color theme="1"/>
        <sz val="8.0"/>
      </rPr>
      <t>https://www.google.com/maps/place/C.+Chayote+102,+Fernando+Amilpa,+66052+Cdad.+Gral.+Escobedo,+N.L./@25.8035474,-100.2637032,20z/data=!4m12!1m5!3m4!2zMjXCsDQ4JzEyLjkiTiAxMDDCsDE1JzQ3LjkiVw!8m2!3d25.803581!4d-100.263294!3m5!1s0x86629333a51c3387:0xaf934bff02d872a2!8m2!3d25.8035357!4d-100.2633972!16s%2Fg%2F11svn17cj9!5m1!1e1?hl=es&amp;entry=ttu&amp;g_ep=EgoyMDI0MTAyOS4wIKXMDSoASAFQAw%3D%3D</t>
    </r>
  </si>
  <si>
    <t>Jetta #134</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</si>
  <si>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</si>
  <si>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TH-02 47UT9X </t>
  </si>
  <si>
    <t>No esta actualizando el nivel de Diesel
Contacto Didier de la cruz ordoñez  Tel. 8211415680</t>
  </si>
  <si>
    <r>
      <rPr>
        <rFont val="Calibri"/>
        <b/>
        <color theme="1"/>
        <sz val="11.0"/>
      </rPr>
      <t>Domicilio</t>
    </r>
    <r>
      <rPr>
        <rFont val="Calibri"/>
        <color theme="1"/>
        <sz val="11.0"/>
      </rPr>
      <t xml:space="preserve"> - Antonio E. Marcos 302, Ex-Hacienda Santa Rosa, 66613 Cdad. Apodaca, N.L.</t>
    </r>
    <r>
      <rPr>
        <rFont val="Calibri"/>
        <color theme="1"/>
        <sz val="10.0"/>
      </rPr>
      <t xml:space="preserve">
</t>
    </r>
    <r>
      <rPr>
        <rFont val="Calibri"/>
        <color theme="1"/>
        <sz val="8.0"/>
      </rPr>
      <t xml:space="preserve">
https://www.google.com/maps/place/Antonio+E.+Marcos+302,+Ex-Hacienda+Santa+Rosa,+66613+Cdad.+Apodaca,+N.L./@25.8242886,-100.253803,17z/data=!3m1!4b1!4m6!3m5!1s0x8662ed28e750acd5:0xb4a015a6de98f606!8m2!3d25.8242886!4d-100.2512281!16s%2Fg%2F11jsskkmbs!5m1!1e1?entry=ttu&amp;g_ep=EgoyMDI0MTAyOS4wIKXMDSoASAFQAw%3D%3D</t>
    </r>
  </si>
  <si>
    <t>Audi Q8 Negra</t>
  </si>
  <si>
    <r>
      <rPr>
        <rFont val="Calibri"/>
        <b/>
        <color theme="1"/>
        <sz val="11.0"/>
      </rPr>
      <t>Domicilio -</t>
    </r>
    <r>
      <rPr>
        <rFont val="Calibri"/>
        <color theme="1"/>
        <sz val="11.0"/>
      </rPr>
      <t xml:space="preserve"> C. Washington 1985, Maria Luisa, Centro, 64000 Monterrey, N.L.</t>
    </r>
    <r>
      <rPr>
        <rFont val="Calibri"/>
        <color theme="1"/>
        <sz val="10.0"/>
      </rPr>
      <t xml:space="preserve">
</t>
    </r>
    <r>
      <rPr>
        <rFont val="Calibri"/>
        <color theme="1"/>
        <sz val="8.0"/>
      </rPr>
      <t xml:space="preserve">
https://www.google.com/maps/place/Play+Motors/@25.676147,-100.3346942,18z/data=!4m7!3m6!1s0x866295f67e3d2823:0x460fad677483818a!4b1!8m2!3d25.676574!4d-100.333202!16s%2Fg%2F11b6c57c3x?entry=ttu</t>
    </r>
  </si>
  <si>
    <t>Renault Panter Blanca</t>
  </si>
  <si>
    <t>Contacto Sr. Noel Pérez Tel. 8180916525</t>
  </si>
  <si>
    <r>
      <rPr>
        <rFont val="Calibri"/>
        <b/>
        <color theme="1"/>
        <sz val="11.0"/>
      </rPr>
      <t>Domicilio</t>
    </r>
    <r>
      <rPr>
        <rFont val="Calibri"/>
        <color theme="1"/>
        <sz val="11.0"/>
      </rPr>
      <t xml:space="preserve"> - C. de Los 4 Parques 2016, Cumbres 2o. Sector Secc C, 64610 Monterrey, N.L.</t>
    </r>
    <r>
      <rPr>
        <rFont val="Calibri"/>
        <color theme="1"/>
        <sz val="10.0"/>
      </rPr>
      <t xml:space="preserve">
</t>
    </r>
    <r>
      <rPr>
        <rFont val="Calibri"/>
        <color theme="1"/>
        <sz val="8.0"/>
      </rPr>
      <t>https://www.google.com/maps/place/C.+de+Los+4+Parques+2016,+Cumbres+2o.+Sector+Secc+C,+64610+Monterrey,+N.L./@25.7034217,-100.3719295,17z/data=!3m1!4b1!4m6!3m5!1s0x866296682bf0f86f:0xde14f98bf8bbbf51!8m2!3d25.7034217!4d-100.3719295!16s%2Fg%2F11csppzysf!5m1!1e1?entry=ttu&amp;g_ep=EgoyMDI0MTAyOS4wIKXMDSoASAFQAw%3D%3D</t>
    </r>
  </si>
  <si>
    <r>
      <rPr>
        <rFont val="Calibri"/>
        <b/>
        <color theme="1"/>
        <sz val="11.0"/>
      </rPr>
      <t>Domicilio</t>
    </r>
    <r>
      <rPr>
        <rFont val="Calibri"/>
        <color theme="1"/>
        <sz val="11.0"/>
      </rPr>
      <t xml:space="preserve"> - C. de Los 4 Parques 2016, Cumbres 2o. Sector Secc C, 64610 Monterrey, N.L.</t>
    </r>
    <r>
      <rPr>
        <rFont val="Calibri"/>
        <color theme="1"/>
        <sz val="10.0"/>
      </rPr>
      <t xml:space="preserve">
</t>
    </r>
    <r>
      <rPr>
        <rFont val="Calibri"/>
        <color theme="1"/>
        <sz val="8.0"/>
      </rPr>
      <t>https://www.google.com/maps/place/C.+de+Los+4+Parques+2016,+Cumbres+2o.+Sector+Secc+C,+64610+Monterrey,+N.L./@25.7034217,-100.3719295,17z/data=!3m1!4b1!4m6!3m5!1s0x866296682bf0f86f:0xde14f98bf8bbbf51!8m2!3d25.7034217!4d-100.3719295!16s%2Fg%2F11csppzysf!5m1!1e1?entry=ttu&amp;g_ep=EgoyMDI0MTAyOS4wIKXMDSoASAFQAw%3D%3D</t>
    </r>
  </si>
  <si>
    <t xml:space="preserve">Retiro de Bloqueo </t>
  </si>
  <si>
    <r>
      <rPr>
        <rFont val="Calibri"/>
        <b/>
        <color theme="1"/>
        <sz val="11.0"/>
      </rPr>
      <t>Domicilio</t>
    </r>
    <r>
      <rPr>
        <rFont val="Calibri"/>
        <color theme="1"/>
        <sz val="11.0"/>
      </rPr>
      <t xml:space="preserve"> - VM7P+VV7 El Jaral, Nuevo León </t>
    </r>
    <r>
      <rPr>
        <rFont val="Calibri"/>
        <color theme="1"/>
        <sz val="10.0"/>
      </rPr>
      <t xml:space="preserve">
</t>
    </r>
    <r>
      <rPr>
        <rFont val="Calibri"/>
        <color theme="1"/>
        <sz val="8.0"/>
      </rPr>
      <t>https://www.google.com/maps/place/25%C2%B051'52.8%22N+100%C2%B018'46.2%22W/@25.8646717,-100.3153953,17z/data=!3m1!4b1!4m4!3m3!8m2!3d25.8646717!4d-100.3128204!5m1!1e1?hl=es&amp;entry=ttu&amp;g_ep=EgoyMDI0MTAyOS4wIKXMDSoASAFQAw%3D%3D</t>
    </r>
  </si>
  <si>
    <t>Pago en efectivo de $1,000</t>
  </si>
  <si>
    <t xml:space="preserve">Dodge Atitud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</si>
  <si>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</si>
  <si>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Cambio la hora para 1:30 pm </t>
  </si>
  <si>
    <t>SITELECOM / ANDRES AVALOS</t>
  </si>
  <si>
    <t>HRY-432-D NISSAN V-DRIVE ROJO</t>
  </si>
  <si>
    <t xml:space="preserve">Tecnico Hidalgo </t>
  </si>
  <si>
    <t>HH-4242-H NISSAN PLATA</t>
  </si>
  <si>
    <t>Dodge Neon 2020</t>
  </si>
  <si>
    <t xml:space="preserve">Dejo de dar señal </t>
  </si>
  <si>
    <t>Sr. Jorge</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</si>
  <si>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</si>
  <si>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Cliente no llego a la cita y no lo pudieron localizar </t>
  </si>
  <si>
    <t>DODGE ATITUD</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</si>
  <si>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</si>
  <si>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HYUNDAI SONATA 2015 </t>
  </si>
  <si>
    <r>
      <rPr>
        <rFont val="Calibri"/>
        <b/>
        <color theme="1"/>
        <sz val="12.0"/>
      </rPr>
      <t>Domicilio -</t>
    </r>
    <r>
      <rPr>
        <rFont val="Calibri"/>
        <color theme="1"/>
        <sz val="12.0"/>
      </rPr>
      <t xml:space="preserve"> Palapa /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</si>
  <si>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FORD FOCUS 2013 (No. 267)</t>
  </si>
  <si>
    <t>Leticia</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</si>
  <si>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</si>
  <si>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CHEVROLET TRAVERSE LT 2017</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</si>
  <si>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</si>
  <si>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CHRYSLER TOWN&amp;COUNTRY NEGRA</t>
  </si>
  <si>
    <t>Rodrgo Soto</t>
  </si>
  <si>
    <r>
      <rPr>
        <rFont val="Calibri"/>
        <b/>
        <color theme="1"/>
        <sz val="9.0"/>
      </rPr>
      <t xml:space="preserve">Domicilio - Pabellón Ciudadano 
</t>
    </r>
    <r>
      <rPr>
        <rFont val="Calibri"/>
        <color theme="1"/>
        <sz val="9.0"/>
      </rPr>
      <t>C. Washington 2000, Obrera, 64010 Monterrey, N.L. 
https://www.google.com/maps/place/Pabell%C3%B3n+Ciudadano/@25.6759904,-100.2918351,15z/data=!4m6!3m5!1s0x8662bfd86cdf6d0b:0x7d930941e57f3d7f!8m2!3d25.6759904!4d-100.2918351!16s%2Fg%2F11b77pykhv!5m1!1e1?entry=ttu&amp;g_ep=EgoyMDI0MTAyOS4wIKXMDSoASAFQAw%3D%3D</t>
    </r>
  </si>
  <si>
    <t>Juan Lopez (Juan Mejía)</t>
  </si>
  <si>
    <t>TOYOTA HIACE 2015</t>
  </si>
  <si>
    <t>Contacto Juan Lopez  Tel. 9214098554</t>
  </si>
  <si>
    <r>
      <rPr>
        <rFont val="Calibri"/>
        <b/>
        <color theme="1"/>
        <sz val="11.0"/>
      </rPr>
      <t>Domicilio -</t>
    </r>
    <r>
      <rPr>
        <rFont val="Calibri"/>
        <color theme="1"/>
        <sz val="11.0"/>
      </rPr>
      <t xml:space="preserve"> Av. las Nuevas Puentes 712, Villas Premier, 66612 Cdad. Apodaca, N.L.</t>
    </r>
    <r>
      <rPr>
        <rFont val="Calibri"/>
        <color theme="1"/>
        <sz val="10.0"/>
      </rPr>
      <t xml:space="preserve">
</t>
    </r>
    <r>
      <rPr>
        <rFont val="Calibri"/>
        <color theme="1"/>
        <sz val="8.0"/>
      </rPr>
      <t>https://www.google.com/maps/place/Av.+las+Nuevas+Puentes+712,+Villas+Premier,+66612+Cdad.+Apodaca,+N.L./@25.7984874,-100.2548667,19z/data=!4m10!1m2!2m1!1sAv.+las+nuevas+Puentes+712,+Privadas+del+Rey+1er+sector,+Apodaca+x+Metroplex!3m6!1s0x8662ecca243b6ef1:0x4fd11be6bb6a06d4!8m2!3d25.7982267!4d-100.2548097!15sCkxBdi4gbGFzIG51ZXZhcyBQdWVudGVzIDcxMiwgUHJpdmFkYXMgZGVsIFJleSAxZXIgc2VjdG9yLCBBcG9kYWNhIHggTWV0cm9wbGV4kgERY29tcG91bmRfYnVpbGRpbmfgAQA!16s%2Fg%2F11thqdxhgk!5m1!1e1?entry=ttu&amp;g_ep=EgoyMDI0MTAyOS4wIKXMDSoASAFQAw%3D%3D</t>
    </r>
  </si>
  <si>
    <t xml:space="preserve">DODGE RAM </t>
  </si>
  <si>
    <r>
      <rPr>
        <rFont val="Calibri"/>
        <b/>
        <color theme="1"/>
        <sz val="11.0"/>
      </rPr>
      <t>Domicilio</t>
    </r>
    <r>
      <rPr>
        <rFont val="Calibri"/>
        <color theme="1"/>
        <sz val="11.0"/>
      </rPr>
      <t xml:space="preserve"> - Starcorr de Mexico, Día del Empresario 1100, San Miguel, 67114 Guadalupe, N.L. </t>
    </r>
    <r>
      <rPr>
        <rFont val="Calibri"/>
        <color theme="1"/>
        <sz val="10.0"/>
      </rPr>
      <t xml:space="preserve">
</t>
    </r>
    <r>
      <rPr>
        <rFont val="Calibri"/>
        <color theme="1"/>
        <sz val="8.0"/>
      </rPr>
      <t>https://www.google.com/maps/place/Starcorr+de+Mexico/@25.703841,-100.1802603,15z/data=!4m6!3m5!1s0x8662eba127e8be47:0x6f33d7b32b475d4c!8m2!3d25.703841!4d-100.1802603!16s%2Fg%2F11fph82ys9?hl=es-MX&amp;entry=ttu&amp;g_ep=EgoyMDI0MTAxNi4wIKXMDSoASAFQAw%3D%3D</t>
    </r>
  </si>
  <si>
    <t xml:space="preserve">Falto 1 unidad se va a programar para mañana </t>
  </si>
  <si>
    <r>
      <rPr>
        <rFont val="Calibri"/>
        <b/>
        <color theme="1"/>
        <sz val="11.0"/>
      </rPr>
      <t>Domicilio</t>
    </r>
    <r>
      <rPr>
        <rFont val="Calibri"/>
        <color theme="1"/>
        <sz val="11.0"/>
      </rPr>
      <t xml:space="preserve"> - Starcorr de Mexico, Día del Empresario 1100, San Miguel, 67114 Guadalupe, N.L. </t>
    </r>
    <r>
      <rPr>
        <rFont val="Calibri"/>
        <color theme="1"/>
        <sz val="10.0"/>
      </rPr>
      <t xml:space="preserve">
</t>
    </r>
    <r>
      <rPr>
        <rFont val="Calibri"/>
        <color theme="1"/>
        <sz val="8.0"/>
      </rPr>
      <t>https://www.google.com/maps/place/Starcorr+de+Mexico/@25.703841,-100.1802603,15z/data=!4m6!3m5!1s0x8662eba127e8be47:0x6f33d7b32b475d4c!8m2!3d25.703841!4d-100.1802603!16s%2Fg%2F11fph82ys9?hl=es-MX&amp;entry=ttu&amp;g_ep=EgoyMDI0MTAxNi4wIKXMDSoASAFQAw%3D%3D</t>
    </r>
  </si>
  <si>
    <t>HL-4464-H PEUGEOT PARTNER 2025 BLANCA</t>
  </si>
  <si>
    <r>
      <rPr>
        <rFont val="Calibri"/>
        <b/>
        <color theme="1"/>
        <sz val="11.0"/>
      </rPr>
      <t xml:space="preserve">Domicilio - </t>
    </r>
    <r>
      <rPr>
        <rFont val="Calibri"/>
        <color theme="1"/>
        <sz val="11.0"/>
      </rPr>
      <t>Cam. Nacional 40, Bugambilias, 71246 Oaxaca de Juárez, Oax.</t>
    </r>
    <r>
      <rPr>
        <rFont val="Calibri"/>
        <color theme="1"/>
        <sz val="10.0"/>
      </rPr>
      <t xml:space="preserve">
</t>
    </r>
    <r>
      <rPr>
        <rFont val="Calibri"/>
        <color theme="1"/>
        <sz val="8.0"/>
      </rPr>
      <t>https://www.google.com/maps/place/Cam.+Nacional+40,+Bugambilias,+71246+Oaxaca+de+Ju%C3%A1rez,+Oax./@17.1005711,-96.7572366,15.75z/data=!4m10!1m2!2m1!1s40+Cam.+Nacional,%C2%A0Oaxaca+de+Ju%C3%A1rez,+Oaxaca!3m6!1s0x85c71f5926f26a17:0x1072246943488621!8m2!3d17.10008!4d-96.752312!15sCiw0MCBDYW0uIE5hY2lvbmFsLMKgT2F4YWNhIGRlIEp1w6FyZXosIE9heGFjYZIBEGdlb2NvZGVkX2FkZHJlc3PgAQA!16s%2Fg%2F11sk114w8t!5m1!1e2?hl=es&amp;entry=ttu&amp;g_ep=EgoyMDI0MTAyOS4wIKXMDSoASAFQAw%3D%3D</t>
    </r>
  </si>
  <si>
    <t>Técnico Oaxaca</t>
  </si>
  <si>
    <t xml:space="preserve">GlobalTec - Jamzin </t>
  </si>
  <si>
    <t xml:space="preserve">PL-5693-B Nissan Roja </t>
  </si>
  <si>
    <t>Dejaron de transmitir</t>
  </si>
  <si>
    <t>Contacto Genaro Eliano  Tel 8119919110</t>
  </si>
  <si>
    <r>
      <rPr>
        <rFont val="Calibri"/>
        <b/>
        <color theme="1"/>
        <sz val="11.0"/>
      </rPr>
      <t xml:space="preserve">Domicilio - </t>
    </r>
    <r>
      <rPr>
        <rFont val="Calibri"/>
        <color theme="1"/>
        <sz val="11.0"/>
      </rPr>
      <t>Telégrafos 5029, S.C.O.P., 67198 Guadalupe, N.L.</t>
    </r>
    <r>
      <rPr>
        <rFont val="Calibri"/>
        <b/>
        <color theme="1"/>
        <sz val="10.0"/>
      </rPr>
      <t xml:space="preserve">
</t>
    </r>
    <r>
      <rPr>
        <rFont val="Calibri"/>
        <color theme="1"/>
        <sz val="8.0"/>
      </rPr>
      <t>https://www.google.com/maps/place/Tel%C3%A9grafos+5029,+S.C.O.P.,+67198+Guadalupe,+N.L./@25.6530958,-100.2029707,17z/data=!3m1!4b1!4m6!3m5!1s0x8662c1f5f024f591:0x2465457170ca2652!8m2!3d25.6530958!4d-100.2003958!16s%2Fg%2F11w336qs72!5m1!1e1?entry=ttu&amp;g_ep=EgoyMDI0MTAyOS4wIKXMDSoASAFQAw%3D%3D</t>
    </r>
  </si>
  <si>
    <t xml:space="preserve">Equipo si estaba transmitiendo pero no generaba el bloqueo, se realiza remplazo con costo, pierde garantía por manipulaciones anteriores </t>
  </si>
  <si>
    <t xml:space="preserve">RE-03-312 Nissan Victor (Placas PL-5694-B) </t>
  </si>
  <si>
    <r>
      <rPr>
        <rFont val="Calibri"/>
        <b/>
        <color theme="1"/>
        <sz val="11.0"/>
      </rPr>
      <t xml:space="preserve">Domicilio - </t>
    </r>
    <r>
      <rPr>
        <rFont val="Calibri"/>
        <color theme="1"/>
        <sz val="11.0"/>
      </rPr>
      <t>Telégrafos 5029, S.C.O.P., 67198 Guadalupe, N.L.</t>
    </r>
    <r>
      <rPr>
        <rFont val="Calibri"/>
        <b/>
        <color theme="1"/>
        <sz val="10.0"/>
      </rPr>
      <t xml:space="preserve">
</t>
    </r>
    <r>
      <rPr>
        <rFont val="Calibri"/>
        <color theme="1"/>
        <sz val="8.0"/>
      </rPr>
      <t>https://www.google.com/maps/place/Tel%C3%A9grafos+5029,+S.C.O.P.,+67198+Guadalupe,+N.L./@25.6530958,-100.2029707,17z/data=!3m1!4b1!4m6!3m5!1s0x8662c1f5f024f591:0x2465457170ca2652!8m2!3d25.6530958!4d-100.2003958!16s%2Fg%2F11w336qs72!5m1!1e1?entry=ttu&amp;g_ep=EgoyMDI0MTAyOS4wIKXMDSoASAFQAw%3D%3D</t>
    </r>
  </si>
  <si>
    <t xml:space="preserve">Equipo si estaba transmitiendo, le fue retirado el relay, se le instalo uno nuevo y se dejo trabajando el bloqueo </t>
  </si>
  <si>
    <t xml:space="preserve">PL-5694-B Nissan Francisco </t>
  </si>
  <si>
    <r>
      <rPr>
        <rFont val="Calibri"/>
        <b/>
        <color theme="1"/>
        <sz val="11.0"/>
      </rPr>
      <t xml:space="preserve">Domicilio - </t>
    </r>
    <r>
      <rPr>
        <rFont val="Calibri"/>
        <color theme="1"/>
        <sz val="11.0"/>
      </rPr>
      <t>Telégrafos 5029, S.C.O.P., 67198 Guadalupe, N.L.</t>
    </r>
    <r>
      <rPr>
        <rFont val="Calibri"/>
        <b/>
        <color theme="1"/>
        <sz val="10.0"/>
      </rPr>
      <t xml:space="preserve">
</t>
    </r>
    <r>
      <rPr>
        <rFont val="Calibri"/>
        <color theme="1"/>
        <sz val="8.0"/>
      </rPr>
      <t>https://www.google.com/maps/place/Tel%C3%A9grafos+5029,+S.C.O.P.,+67198+Guadalupe,+N.L./@25.6530958,-100.2029707,17z/data=!3m1!4b1!4m6!3m5!1s0x8662c1f5f024f591:0x2465457170ca2652!8m2!3d25.6530958!4d-100.2003958!16s%2Fg%2F11w336qs72!5m1!1e1?entry=ttu&amp;g_ep=EgoyMDI0MTAyOS4wIKXMDSoASAFQAw%3D%3D</t>
    </r>
  </si>
  <si>
    <t xml:space="preserve">Equipo si estaba transmitiendo, si aplicaba el bloqueo y no tenia manipulación el equipo o la instalación, pero la unidad tenia una falla con la bateria, posiblemente esto estaba generando que no aplicara el bloqueo </t>
  </si>
  <si>
    <t>TOYOTA SIENNA BLANCA</t>
  </si>
  <si>
    <r>
      <rPr>
        <rFont val="Calibri"/>
        <b/>
        <color theme="1"/>
        <sz val="11.0"/>
      </rPr>
      <t>Domicilio -</t>
    </r>
    <r>
      <rPr>
        <rFont val="Calibri"/>
        <color theme="1"/>
        <sz val="11.0"/>
      </rPr>
      <t xml:space="preserve"> Av. las Nuevas Puentes 712, Villas Premier, 66612 Cdad. Apodaca, N.L.</t>
    </r>
    <r>
      <rPr>
        <rFont val="Calibri"/>
        <color theme="1"/>
        <sz val="10.0"/>
      </rPr>
      <t xml:space="preserve">
</t>
    </r>
    <r>
      <rPr>
        <rFont val="Calibri"/>
        <color theme="1"/>
        <sz val="8.0"/>
      </rPr>
      <t>https://www.google.com/maps/place/Av.+las+Nuevas+Puentes+712,+Villas+Premier,+66612+Cdad.+Apodaca,+N.L./@25.7984874,-100.2548667,19z/data=!4m10!1m2!2m1!1sAv.+las+nuevas+Puentes+712,+Privadas+del+Rey+1er+sector,+Apodaca+x+Metroplex!3m6!1s0x8662ecca243b6ef1:0x4fd11be6bb6a06d4!8m2!3d25.7982267!4d-100.2548097!15sCkxBdi4gbGFzIG51ZXZhcyBQdWVudGVzIDcxMiwgUHJpdmFkYXMgZGVsIFJleSAxZXIgc2VjdG9yLCBBcG9kYWNhIHggTWV0cm9wbGV4kgERY29tcG91bmRfYnVpbGRpbmfgAQA!16s%2Fg%2F11thqdxhgk!5m1!1e1?entry=ttu&amp;g_ep=EgoyMDI0MTAyOS4wIKXMDSoASAFQAw%3D%3D</t>
    </r>
  </si>
  <si>
    <r>
      <rPr>
        <rFont val="Calibri"/>
        <b/>
        <color theme="1"/>
        <sz val="11.0"/>
      </rPr>
      <t>Domicilio -</t>
    </r>
    <r>
      <rPr>
        <rFont val="Calibri"/>
        <color theme="1"/>
        <sz val="11.0"/>
      </rPr>
      <t xml:space="preserve"> Av. las Nuevas Puentes 712, Villas Premier, 66612 Cdad. Apodaca, N.L.</t>
    </r>
    <r>
      <rPr>
        <rFont val="Calibri"/>
        <color theme="1"/>
        <sz val="10.0"/>
      </rPr>
      <t xml:space="preserve">
</t>
    </r>
    <r>
      <rPr>
        <rFont val="Calibri"/>
        <color theme="1"/>
        <sz val="8.0"/>
      </rPr>
      <t>https://www.google.com/maps/place/Av.+las+Nuevas+Puentes+712,+Villas+Premier,+66612+Cdad.+Apodaca,+N.L./@25.7984874,-100.2548667,19z/data=!4m10!1m2!2m1!1sAv.+las+nuevas+Puentes+712,+Privadas+del+Rey+1er+sector,+Apodaca+x+Metroplex!3m6!1s0x8662ecca243b6ef1:0x4fd11be6bb6a06d4!8m2!3d25.7982267!4d-100.2548097!15sCkxBdi4gbGFzIG51ZXZhcyBQdWVudGVzIDcxMiwgUHJpdmFkYXMgZGVsIFJleSAxZXIgc2VjdG9yLCBBcG9kYWNhIHggTWV0cm9wbGV4kgERY29tcG91bmRfYnVpbGRpbmfgAQA!16s%2Fg%2F11thqdxhgk!5m1!1e1?entry=ttu&amp;g_ep=EgoyMDI0MTAyOS4wIKXMDSoASAFQAw%3D%3D</t>
    </r>
  </si>
  <si>
    <t>Equipo fue entregado al Sr. Juan Lopez
No se cobro el servicio</t>
  </si>
  <si>
    <t xml:space="preserve">Lambi </t>
  </si>
  <si>
    <t>PT6352A RAM BLANCO</t>
  </si>
  <si>
    <t>Unidad dejaron de reportar, es equipo Teltonika que se quedaron congelados desde Septiembre</t>
  </si>
  <si>
    <t>Contacto Carlos Castillo Tel. 8115552577</t>
  </si>
  <si>
    <r>
      <rPr>
        <rFont val="Calibri"/>
        <b/>
        <color theme="1"/>
        <sz val="11.0"/>
      </rPr>
      <t xml:space="preserve">Domicilio - </t>
    </r>
    <r>
      <rPr>
        <rFont val="Calibri"/>
        <color theme="1"/>
        <sz val="11.0"/>
      </rPr>
      <t xml:space="preserve">Av. las Torres 402, Parque Industrial Escobedo, 66050 Cdad. Gral. Escobedo, N.L. </t>
    </r>
    <r>
      <rPr>
        <rFont val="Calibri"/>
        <color theme="1"/>
        <sz val="10.0"/>
      </rPr>
      <t xml:space="preserve">
</t>
    </r>
    <r>
      <rPr>
        <rFont val="Calibri"/>
        <color theme="1"/>
        <sz val="8.0"/>
      </rPr>
      <t>https://www.google.com/maps/place/Av.+las+Torres+402,+Parque+Industrial+Escobedo,+66050+Cdad.+Gral.+Escobedo,+N.L./@25.807898,-100.3580231,17z/data=!3m1!4b1!4m6!3m5!1s0x866291794b28e807:0x21b599b65a9c7c1c!8m2!3d25.807898!4d-100.3554482!16s%2Fg%2F11c57dk0p0!5m1!1e1?entry=ttu&amp;g_ep=EgoyMDI0MTAyOS4wIKXMDSoASAFQAw%3D%3D</t>
    </r>
  </si>
  <si>
    <t>PV2286A RAM BLANCO</t>
  </si>
  <si>
    <r>
      <rPr>
        <rFont val="Calibri"/>
        <b/>
        <color theme="1"/>
        <sz val="11.0"/>
      </rPr>
      <t xml:space="preserve">Domicilio - </t>
    </r>
    <r>
      <rPr>
        <rFont val="Calibri"/>
        <color theme="1"/>
        <sz val="11.0"/>
      </rPr>
      <t xml:space="preserve">Av. las Torres 402, Parque Industrial Escobedo, 66050 Cdad. Gral. Escobedo, N.L. </t>
    </r>
    <r>
      <rPr>
        <rFont val="Calibri"/>
        <color theme="1"/>
        <sz val="10.0"/>
      </rPr>
      <t xml:space="preserve">
</t>
    </r>
    <r>
      <rPr>
        <rFont val="Calibri"/>
        <color theme="1"/>
        <sz val="8.0"/>
      </rPr>
      <t>https://www.google.com/maps/place/Av.+las+Torres+402,+Parque+Industrial+Escobedo,+66050+Cdad.+Gral.+Escobedo,+N.L./@25.807898,-100.3580231,17z/data=!3m1!4b1!4m6!3m5!1s0x866291794b28e807:0x21b599b65a9c7c1c!8m2!3d25.807898!4d-100.3554482!16s%2Fg%2F11c57dk0p0!5m1!1e1?entry=ttu&amp;g_ep=EgoyMDI0MTAyOS4wIKXMDSoASAFQAw%3D%3D</t>
    </r>
  </si>
  <si>
    <t>SGZ324A NISSAN VERSA NARANJA</t>
  </si>
  <si>
    <r>
      <rPr>
        <rFont val="Calibri"/>
        <b/>
        <color theme="1"/>
        <sz val="11.0"/>
      </rPr>
      <t xml:space="preserve">Domicilio - </t>
    </r>
    <r>
      <rPr>
        <rFont val="Calibri"/>
        <color theme="1"/>
        <sz val="11.0"/>
      </rPr>
      <t xml:space="preserve">Av. las Torres 402, Parque Industrial Escobedo, 66050 Cdad. Gral. Escobedo, N.L. </t>
    </r>
    <r>
      <rPr>
        <rFont val="Calibri"/>
        <color theme="1"/>
        <sz val="10.0"/>
      </rPr>
      <t xml:space="preserve">
</t>
    </r>
    <r>
      <rPr>
        <rFont val="Calibri"/>
        <color theme="1"/>
        <sz val="8.0"/>
      </rPr>
      <t>https://www.google.com/maps/place/Av.+las+Torres+402,+Parque+Industrial+Escobedo,+66050+Cdad.+Gral.+Escobedo,+N.L./@25.807898,-100.3580231,17z/data=!3m1!4b1!4m6!3m5!1s0x866291794b28e807:0x21b599b65a9c7c1c!8m2!3d25.807898!4d-100.3554482!16s%2Fg%2F11c57dk0p0!5m1!1e1?entry=ttu&amp;g_ep=EgoyMDI0MTAyOS4wIKXMDSoASAFQAw%3D%3D</t>
    </r>
  </si>
  <si>
    <t>Equipo lo trae Eliud</t>
  </si>
  <si>
    <t>CHEVROLET SUBURUBAN NEGRA</t>
  </si>
  <si>
    <t>Carlos Zepeda Tel. 8444557538</t>
  </si>
  <si>
    <r>
      <rPr>
        <rFont val="Calibri"/>
        <b/>
        <color theme="1"/>
        <sz val="11.0"/>
      </rPr>
      <t>Domiclio -</t>
    </r>
    <r>
      <rPr>
        <rFont val="Calibri"/>
        <color theme="1"/>
        <sz val="11.0"/>
      </rPr>
      <t xml:space="preserve"> C. Cerro el Centinela 188, Fraccionamiento Cantabria, Residencial, 25023 Saltillo, Coah. - C27M+2G4 Saltillo, Coahuila de Zaragoza</t>
    </r>
    <r>
      <rPr>
        <rFont val="Calibri"/>
        <color theme="1"/>
        <sz val="10.0"/>
      </rPr>
      <t xml:space="preserve">
</t>
    </r>
    <r>
      <rPr>
        <rFont val="Calibri"/>
        <color theme="1"/>
        <sz val="8.0"/>
      </rPr>
      <t>https://www.google.com/maps/place/25%C2%B024'45.1%22N+100%C2%B057'58.3%22W/@25.4123715,-100.96654,18.5z/data=!4m4!3m3!8m2!3d25.4125195!4d-100.9661865!5m1!1e2?hl=es&amp;entry=ttu&amp;g_ep=EgoyMDI0MTAyOS4wIKXMDSoASAFQAw%3D%3D</t>
    </r>
  </si>
  <si>
    <t xml:space="preserve">8.00 am </t>
  </si>
  <si>
    <t>Carbograft</t>
  </si>
  <si>
    <t xml:space="preserve">T-22 </t>
  </si>
  <si>
    <t xml:space="preserve">Unidad dejo de reportar el 28-Octubre-2024, no contesta comando </t>
  </si>
  <si>
    <t>Alberto Luna</t>
  </si>
  <si>
    <r>
      <rPr>
        <rFont val="Calibri"/>
        <b/>
        <color theme="1"/>
        <sz val="11.0"/>
      </rPr>
      <t xml:space="preserve">Domicilio - </t>
    </r>
    <r>
      <rPr>
        <rFont val="Calibri"/>
        <color theme="1"/>
        <sz val="11.0"/>
      </rPr>
      <t>Carbograf Industrial
Carretera a Miguel Alemán Km 29.8 No. 2526, Carr. Miguel Alemán 2526, Pesqueria, 66650 Pesquería, N.L.</t>
    </r>
    <r>
      <rPr>
        <rFont val="Calibri"/>
        <color theme="1"/>
        <sz val="10.0"/>
      </rPr>
      <t xml:space="preserve">
</t>
    </r>
    <r>
      <rPr>
        <rFont val="Calibri"/>
        <color theme="1"/>
        <sz val="8.0"/>
      </rPr>
      <t>https://www.google.com/maps/place/Carbograf+Industrial/@25.8055607,-100.0912787,688m/data=!3m2!1e3!4b1!4m6!3m5!1s0x866296ec2a1f2bc7:0x7d84be35e2ca1d58!8m2!3d25.8055607!4d-100.0912787!16s%2Fg%2F1tf43cws!5m1!1e1?entry=ttu&amp;g_ep=EgoyMDI0MTAyOS4wIKXMDSoASAFQAw%3D%3D</t>
    </r>
  </si>
  <si>
    <t xml:space="preserve">Se le relizo reset y equipo vuelve a reportar </t>
  </si>
  <si>
    <r>
      <rPr>
        <rFont val="Calibri"/>
        <b/>
        <color theme="1"/>
        <sz val="11.0"/>
      </rPr>
      <t xml:space="preserve">Domicilio - </t>
    </r>
    <r>
      <rPr>
        <rFont val="Calibri"/>
        <color theme="1"/>
        <sz val="11.0"/>
      </rPr>
      <t>Carbograf Industrial
Carretera a Miguel Alemán Km 29.8 No. 2526, Carr. Miguel Alemán 2526, Pesqueria, 66650 Pesquería, N.L.</t>
    </r>
    <r>
      <rPr>
        <rFont val="Calibri"/>
        <color theme="1"/>
        <sz val="10.0"/>
      </rPr>
      <t xml:space="preserve">
</t>
    </r>
    <r>
      <rPr>
        <rFont val="Calibri"/>
        <color theme="1"/>
        <sz val="8.0"/>
      </rPr>
      <t>https://www.google.com/maps/place/Carbograf+Industrial/@25.8055607,-100.0912787,688m/data=!3m2!1e3!4b1!4m6!3m5!1s0x866296ec2a1f2bc7:0x7d84be35e2ca1d58!8m2!3d25.8055607!4d-100.0912787!16s%2Fg%2F1tf43cws!5m1!1e1?entry=ttu&amp;g_ep=EgoyMDI0MTAyOS4wIKXMDSoASAFQAw%3D%3D</t>
    </r>
  </si>
  <si>
    <t xml:space="preserve">Unidad no tenia el equipo, se lo des-instalaron en el taller mecanico en el que estuvo, se le instala un equipo nuevo </t>
  </si>
  <si>
    <t>Sinergix / Ender Industrial</t>
  </si>
  <si>
    <t xml:space="preserve">TRACTO KENWORTH </t>
  </si>
  <si>
    <t>3WKAD40X8CF834876 / RE-5702-B</t>
  </si>
  <si>
    <t>Lic Claudia Vela 8180767896</t>
  </si>
  <si>
    <r>
      <rPr>
        <rFont val="Calibri"/>
        <b/>
        <color theme="1"/>
        <sz val="11.0"/>
      </rPr>
      <t xml:space="preserve">Domicilio - </t>
    </r>
    <r>
      <rPr>
        <rFont val="Calibri"/>
        <color theme="1"/>
        <sz val="11.0"/>
      </rPr>
      <t>Ender Industrial
Rectángulos 216, Arco Vial, 66000 Parque Industrial Cdad. Mitras, N.L.</t>
    </r>
    <r>
      <rPr>
        <rFont val="Calibri"/>
        <color theme="1"/>
        <sz val="10.0"/>
      </rPr>
      <t xml:space="preserve">
</t>
    </r>
    <r>
      <rPr>
        <rFont val="Calibri"/>
        <color theme="1"/>
        <sz val="8.0"/>
      </rPr>
      <t>https://www.google.com/maps/place/Ender+Industrial/@25.7814476,-100.4638578,145m/data=!3m1!1e3!4m12!1m5!3m4!2zMjXCsDQ2JzU1LjAiTiAxMDDCsDI3JzQ3LjgiVw!8m2!3d25.7819444!4d-100.4632778!3m5!1s0x86629bc3c6146817:0x92a8813db542a62b!8m2!3d25.78128!4d-100.4639868!16s%2Fg%2F11jt3q96fw!5m1!1e1?hl=es&amp;entry=ttu&amp;g_ep=EgoyMDI0MTAyOS4wIKXMDSoASAFQAw%3D%3D</t>
    </r>
  </si>
  <si>
    <t>No. 24 PV-2696-B</t>
  </si>
  <si>
    <t xml:space="preserve">Dejo de reportar antier a las 8:30 pm </t>
  </si>
  <si>
    <t>Miguel Casas Tel. 8120226975</t>
  </si>
  <si>
    <r>
      <rPr>
        <rFont val="Calibri"/>
        <b/>
        <color theme="1"/>
        <sz val="11.0"/>
      </rPr>
      <t xml:space="preserve">Domicilio - </t>
    </r>
    <r>
      <rPr>
        <rFont val="Calibri"/>
        <b val="0"/>
        <color theme="1"/>
        <sz val="11.0"/>
      </rPr>
      <t xml:space="preserve">C. Chayote 102, Fernando Amilpa, 66052 Cdad. Gral. Escobedo, N.L.
</t>
    </r>
    <r>
      <rPr>
        <rFont val="Calibri"/>
        <b val="0"/>
        <color theme="1"/>
        <sz val="8.0"/>
      </rPr>
      <t>https://www.google.com/maps/place/C.+Chayote+102,+Fernando+Amilpa,+66052+Cdad.+Gral.+Escobedo,+N.L./@25.8035474,-100.2637032,20z/data=!4m12!1m5!3m4!2zMjXCsDQ4JzEyLjkiTiAxMDDCsDE1JzQ3LjkiVw!8m2!3d25.803581!4d-100.263294!3m5!1s0x86629333a51c3387:0xaf934bff02d872a2!8m2!3d25.8035357!4d-100.2633972!16s%2Fg%2F11svn17cj9!5m1!1e1?hl=es&amp;entry=ttu&amp;g_ep=EgoyMDI0MTAyOS4wIKXMDSoASAFQAw%3D%3D</t>
    </r>
  </si>
  <si>
    <t xml:space="preserve">11 am - se les a visa que el tecnico esta a 30  min de llegar y nos piden que se cancele la revisión, nos avisará mas tarde </t>
  </si>
  <si>
    <t>02 - DODGE RAM</t>
  </si>
  <si>
    <t xml:space="preserve"> chófer me comenta que el.camion se apaga y como que se bloquea y después de 10 minutos prende y no fallaba será lo del GPS</t>
  </si>
  <si>
    <t xml:space="preserve">Parque industrial </t>
  </si>
  <si>
    <t>El equipo no está bloqueado.
Posible falla en batería o alternador, la batería no tiene suficiente carga, por eso el equipo mando fallas de energía</t>
  </si>
  <si>
    <t>Abel de la Garza</t>
  </si>
  <si>
    <t>NISSAN NP 300 RF-18-716</t>
  </si>
  <si>
    <t>Dejó de reportar domingo 2024-11-03 23:51:11</t>
  </si>
  <si>
    <t>Valeria de la Garza Tel. 8112765083</t>
  </si>
  <si>
    <r>
      <rPr>
        <rFont val="Calibri"/>
        <b/>
        <color theme="1"/>
        <sz val="11.0"/>
      </rPr>
      <t xml:space="preserve">Domicilio - </t>
    </r>
    <r>
      <rPr>
        <rFont val="Calibri"/>
        <color theme="1"/>
        <sz val="11.0"/>
      </rPr>
      <t>Prol. Cananea 1008, Acero, 64580 Monterrey, N.L.</t>
    </r>
    <r>
      <rPr>
        <rFont val="Calibri"/>
        <color theme="1"/>
        <sz val="10.0"/>
      </rPr>
      <t xml:space="preserve">
</t>
    </r>
    <r>
      <rPr>
        <rFont val="Calibri"/>
        <color theme="1"/>
        <sz val="8.0"/>
      </rPr>
      <t>https://www.google.com/maps/place/Prol.+Cananea+1008,+Acero,+64580+Monterrey,+N.L./@25.6824557,-100.2931929,17z/data=!4m6!3m5!1s0x8662956380620723:0xd59bb8649b559ba4!8m2!3d25.6824557!4d-100.290618!16s%2Fg%2F11c2jt63wx!5m1!1e2?entry=ttu&amp;g_ep=EgoyMDI0MTAyOS4wIKXMDSoASAFQAw%3D%3D</t>
    </r>
  </si>
  <si>
    <t>CHEVROLET EQUINOX NEGRA 2015</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</si>
  <si>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</si>
  <si>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Nissan 2023</t>
  </si>
  <si>
    <t>Juan Herrera  Tel. 8117477079</t>
  </si>
  <si>
    <r>
      <rPr>
        <rFont val="Calibri"/>
        <b/>
        <color theme="1"/>
        <sz val="11.0"/>
      </rPr>
      <t xml:space="preserve">Domicilio - </t>
    </r>
    <r>
      <rPr>
        <rFont val="Calibri"/>
        <color theme="1"/>
        <sz val="11.0"/>
      </rPr>
      <t>Melchor Ocampo 135, Las Encinas, 66050 Cdad. Gral. Escobedo, N.L.</t>
    </r>
    <r>
      <rPr>
        <rFont val="Calibri"/>
        <color theme="1"/>
        <sz val="10.0"/>
      </rPr>
      <t xml:space="preserve">
</t>
    </r>
    <r>
      <rPr>
        <rFont val="Calibri"/>
        <color theme="1"/>
        <sz val="8.0"/>
      </rPr>
      <t>https://www.google.com/maps/place/Melchor+Ocampo+135,+Las+Encinas,+66050+Cdad.+Gral.+Escobedo,+N.L./@25.8039454,-100.312063,17z/data=!3m1!4b1!4m6!3m5!1s0x866293a61dda7447:0x293f7a8fa363eb28!8m2!3d25.8039454!4d-100.3094881!16s%2Fg%2F11c5m_4g2b!5m1!1e2?entry=ttu&amp;g_ep=EgoyMDI0MTEwNS4wIKXMDSoASAFQAw%3D%3D</t>
    </r>
  </si>
  <si>
    <t>Ford 350 mod 2016</t>
  </si>
  <si>
    <r>
      <rPr>
        <rFont val="Calibri"/>
        <b/>
        <color theme="1"/>
        <sz val="11.0"/>
      </rPr>
      <t xml:space="preserve">Domicilio - </t>
    </r>
    <r>
      <rPr>
        <rFont val="Calibri"/>
        <color theme="1"/>
        <sz val="11.0"/>
      </rPr>
      <t>Melchor Ocampo 135, Las Encinas, 66050 Cdad. Gral. Escobedo, N.L.</t>
    </r>
    <r>
      <rPr>
        <rFont val="Calibri"/>
        <color theme="1"/>
        <sz val="10.0"/>
      </rPr>
      <t xml:space="preserve">
</t>
    </r>
    <r>
      <rPr>
        <rFont val="Calibri"/>
        <color theme="1"/>
        <sz val="8.0"/>
      </rPr>
      <t>https://www.google.com/maps/place/Melchor+Ocampo+135,+Las+Encinas,+66050+Cdad.+Gral.+Escobedo,+N.L./@25.8039454,-100.312063,17z/data=!3m1!4b1!4m6!3m5!1s0x866293a61dda7447:0x293f7a8fa363eb28!8m2!3d25.8039454!4d-100.3094881!16s%2Fg%2F11c5m_4g2b!5m1!1e2?entry=ttu&amp;g_ep=EgoyMDI0MTEwNS4wIKXMDSoASAFQAw%3D%3D</t>
    </r>
  </si>
  <si>
    <t>FORD F350 2009</t>
  </si>
  <si>
    <t>Cubrir de 2:30 a 5:00 pm</t>
  </si>
  <si>
    <t>Cliente Daniel Reta Cisneros Tel. 8120104202</t>
  </si>
  <si>
    <r>
      <rPr>
        <rFont val="Calibri"/>
        <b/>
        <color theme="1"/>
        <sz val="9.0"/>
      </rPr>
      <t>Domicilio</t>
    </r>
    <r>
      <rPr>
        <rFont val="Calibri"/>
        <color theme="1"/>
        <sz val="9.0"/>
      </rPr>
      <t xml:space="preserve"> - Villa Azul 119, Villa Azul, 66012 García, N.L.
https://www.google.com/maps/place/Villa+Azul+119,+Villa+Azul,+66012+Garc%C3%ADa,+N.L./@25.8199891,-100.6187662,17z/data=!3m1!4b1!4m6!3m5!1s0x86629d5ef83c9659:0x921f776b6a3f0113!8m2!3d25.8199891!4d-100.6161913!16s%2Fg%2F11tdm4_v6h!5m1!1e2?entry=ttu&amp;g_ep=EgoyMDI0MTEwNi4wIKXMDSoASAFQAw%3D%3D</t>
    </r>
  </si>
  <si>
    <t>GMC TERRAIN 2016 GRIS OBSCURO (9472)</t>
  </si>
  <si>
    <t xml:space="preserve">Avisar antes de ir </t>
  </si>
  <si>
    <t>Contacto 8136191211</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</si>
  <si>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</si>
  <si>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r>
      <rPr>
        <rFont val="Calibri"/>
        <b/>
        <color theme="1"/>
        <sz val="11.0"/>
      </rPr>
      <t>Domicilio</t>
    </r>
    <r>
      <rPr>
        <rFont val="Calibri"/>
        <color theme="1"/>
        <sz val="11.0"/>
      </rPr>
      <t xml:space="preserve"> Antonio Garza Villarreal, Sin Nombre de Col 12, 66630 Cdad. Apodaca, N.L.</t>
    </r>
    <r>
      <rPr>
        <rFont val="Calibri"/>
        <color theme="1"/>
        <sz val="10.0"/>
      </rPr>
      <t xml:space="preserve">
</t>
    </r>
    <r>
      <rPr>
        <rFont val="Calibri"/>
        <color theme="1"/>
        <sz val="9.0"/>
      </rPr>
      <t xml:space="preserve">
https://www.google.com/maps/place/25%C2%B045'31.1%22N+100%C2%B014'23.4%22W/@25.758632,-100.2424199,17z/data=!3m1!4b1!4m4!3m3!8m2!3d25.758632!4d-100.239845?entry=ttu</t>
    </r>
  </si>
  <si>
    <t>PU6166B</t>
  </si>
  <si>
    <t>la unidad entro a taller y para moverla desconectaron el gps y ya quedo asi</t>
  </si>
  <si>
    <t>Sr. Hugo Mejorado  Tel. 8261054102</t>
  </si>
  <si>
    <r>
      <rPr>
        <rFont val="Calibri"/>
        <b/>
        <color theme="1"/>
        <sz val="11.0"/>
      </rPr>
      <t>Domicilio</t>
    </r>
    <r>
      <rPr>
        <rFont val="Calibri"/>
        <color theme="1"/>
        <sz val="11.0"/>
      </rPr>
      <t xml:space="preserve"> - C.7 S/N, RINCÓN DE LOS NARANJOS, MONTEMORELOS N.L. </t>
    </r>
    <r>
      <rPr>
        <rFont val="Calibri"/>
        <color theme="1"/>
        <sz val="10.0"/>
      </rPr>
      <t xml:space="preserve">
</t>
    </r>
    <r>
      <rPr>
        <rFont val="Calibri"/>
        <color theme="1"/>
        <sz val="8.0"/>
      </rPr>
      <t>https://www.google.com/maps/place/25%C2%B012'14.9%22N+99%C2%B049'45.6%22W/@25.2041937,-99.8292808,20.25z/data=!4m4!3m3!8m2!3d25.204145!4d-99.829321!5m1!1e2?entry=ttu&amp;g_ep=EgoyMDI0MTEwNi4wIKXMDSoASAFQAw%3D%3D</t>
    </r>
  </si>
  <si>
    <t xml:space="preserve">Bloqueo puenteado, equipo no realiza bloqueo y presentaba falla en transmision. 
Autorizan remplazo de equipo </t>
  </si>
  <si>
    <t xml:space="preserve">CHERVOLET CAMARO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</si>
  <si>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</si>
  <si>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NISSAN TIIDA </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</si>
  <si>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</si>
  <si>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No llegaron a tiempo, cliente comenta que su cliente se regreso a su casa</t>
  </si>
  <si>
    <t xml:space="preserve">MINI COOPER </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</si>
  <si>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</si>
  <si>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 xml:space="preserve">CHEVROLET TRAX 2016 ROJA </t>
  </si>
  <si>
    <t xml:space="preserve">No da señal el equipo </t>
  </si>
  <si>
    <t>Srta. Karol</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</si>
  <si>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</si>
  <si>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Llego a las 11
Equipo totalmente desconectado, se realiza re-instalacion y se hacen pruebas de bloqueo, se entrega la unidad sin testigos. 
Equipo Re-instalado 865784051096009</t>
  </si>
  <si>
    <t>CHEVROLET TRAX 2016</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</si>
  <si>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</si>
  <si>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Llego a las 11
Euipo totalmente desconectado, se realiza re-instalacion y se hacen pruebas de bloqueo, se entrega la unidad sin testigos. 
Equipo Re-instalado 865784051096009</t>
  </si>
  <si>
    <t>DODGE ATITUD 2020</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</si>
  <si>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</si>
  <si>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No llego unidad </t>
  </si>
  <si>
    <t>CHEVROLET CRUZE</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</si>
  <si>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</si>
  <si>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Cancelan el servicio 2 min antes de las 12</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</si>
  <si>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</si>
  <si>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CHEVROLET CAMARO 2015 ROJO</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</si>
  <si>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</si>
  <si>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Carro estaba en taller de pintura y no le dan acceso a la unidad se reprograma para mañana a medio día </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</si>
  <si>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</si>
  <si>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 xml:space="preserve">Se retiran 2 equipos de la unidad </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</si>
  <si>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9.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</si>
  <si>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 xml:space="preserve">No llega unidad </t>
  </si>
  <si>
    <t xml:space="preserve">DEX MATERIALES </t>
  </si>
  <si>
    <t xml:space="preserve"> NISSAN VERSA NARANJA 
(MARYSOL)</t>
  </si>
  <si>
    <t>FALLA EN CONEXIÓN</t>
  </si>
  <si>
    <t>Sr. Omar</t>
  </si>
  <si>
    <r>
      <rPr>
        <rFont val="Calibri"/>
        <b/>
        <color theme="1"/>
        <sz val="10.0"/>
      </rPr>
      <t xml:space="preserve">Domicilio - </t>
    </r>
    <r>
      <rPr>
        <rFont val="Calibri"/>
        <b val="0"/>
        <color theme="1"/>
        <sz val="10.0"/>
      </rPr>
      <t xml:space="preserve">67483 Cadereyta Jiménez, N.L.
</t>
    </r>
    <r>
      <rPr>
        <rFont val="Calibri"/>
        <b val="0"/>
        <color theme="1"/>
        <sz val="8.0"/>
      </rPr>
      <t>https://www.google.com/maps/place/Calle+Vicente+Guerrero,+67483+Cadereyta+Jim%C3%A9nez,+N.L./@25.6032579,-99.9875833,17.25z/data=!4m6!3m5!1s0x8662d9535ee93c93:0xcccd4a43b49051a5!8m2!3d25.6032401!4d-99.9853888!16s%2Fg%2F1td0t9mz!5m1!1e2?hl=es&amp;entry=ttu&amp;g_ep=EgoyMDI0MTEwNi4wIKXMDSoASAFQAw%3D%3D</t>
    </r>
  </si>
  <si>
    <t xml:space="preserve">Tiene cortado el cable de la bomba, no se encontro ningun fusible malo y no estaab quemado. 
Se solda cable de la bomba </t>
  </si>
  <si>
    <t>CHEVROLET EQUINOX 2015 BLANCA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</si>
  <si>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</si>
  <si>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 </t>
    </r>
    <r>
      <rPr>
        <rFont val="Calibri"/>
        <b val="0"/>
        <color theme="1"/>
        <sz val="11.0"/>
      </rPr>
      <t xml:space="preserve">Av. Jardin de las Lomas 915, Las Lomas Sector Jardines, 66024 Villas del Poniente, N.L.
</t>
    </r>
    <r>
      <rPr>
        <rFont val="Calibri"/>
        <b val="0"/>
        <color theme="1"/>
        <sz val="10.0"/>
      </rPr>
      <t xml:space="preserve">
</t>
    </r>
    <r>
      <rPr>
        <rFont val="Calibri"/>
        <b val="0"/>
        <color theme="1"/>
        <sz val="8.0"/>
      </rPr>
      <t>https://www.google.com/maps/place/Av.+Jardin+de+las+Lomas+915,+Las+Lomas+Sector+Jardines,+66024+Villas+del+Poniente,+N.L./@25.7631465,-100.4369599,17z/data=!3m1!4b1!4m6!3m5!1s0x866290ab81801b59:0xade8c270cc18ea7e!8m2!3d25.7631465!4d-100.434385!16s%2Fg%2F11jylqg58t!5m1!1e2?entry=ttu&amp;g_ep=EgoyMDI0MTExMC4wIKXMDSoASAFQAw%3D%3D</t>
    </r>
  </si>
  <si>
    <t>Demo</t>
  </si>
  <si>
    <t>Contacto Srita Merary</t>
  </si>
  <si>
    <r>
      <rPr>
        <rFont val="Calibri"/>
        <b/>
        <color theme="1"/>
        <sz val="11.0"/>
      </rPr>
      <t xml:space="preserve">Domicilio - </t>
    </r>
    <r>
      <rPr>
        <rFont val="Calibri"/>
        <color theme="1"/>
        <sz val="11.0"/>
      </rPr>
      <t>MMPR+CQM Monterrey, Nuevo León</t>
    </r>
    <r>
      <rPr>
        <rFont val="Calibri"/>
        <color theme="1"/>
        <sz val="10.0"/>
      </rPr>
      <t xml:space="preserve">
</t>
    </r>
    <r>
      <rPr>
        <rFont val="Calibri"/>
        <color theme="1"/>
        <sz val="8.0"/>
      </rPr>
      <t>https://www.google.com/maps/place/25%C2%B041'10.0%22N+100%C2%B018'29.1%22W/@25.6865069,-100.312785,16z/data=!4m4!3m3!8m2!3d25.686096!4d-100.308075!5m1!1e2?entry=ttu&amp;g_ep=EgoyMDI0MTEwNi4wIKXMDSoASAFQAw%3D%3D</t>
    </r>
  </si>
  <si>
    <t>Contacto 8136191211
Carlos Everardo Inarra</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</si>
  <si>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</si>
  <si>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MCJ CHILLER</t>
  </si>
  <si>
    <t>Ford</t>
  </si>
  <si>
    <t>solo hay que dejarles el equipo y retirar la SIM</t>
  </si>
  <si>
    <t>María de los Angeles Luna Chapa Tel. 8180936096</t>
  </si>
  <si>
    <r>
      <rPr>
        <rFont val="Calibri"/>
        <b/>
        <color theme="1"/>
        <sz val="11.0"/>
      </rPr>
      <t>Domicilio -</t>
    </r>
    <r>
      <rPr>
        <rFont val="Calibri"/>
        <color theme="1"/>
        <sz val="11.0"/>
      </rPr>
      <t xml:space="preserve"> Colonial del Valle 353, Colonial San Miguel, 67113 test city, N.L. </t>
    </r>
    <r>
      <rPr>
        <rFont val="Calibri"/>
        <color theme="1"/>
        <sz val="10.0"/>
      </rPr>
      <t xml:space="preserve">
</t>
    </r>
    <r>
      <rPr>
        <rFont val="Calibri"/>
        <color theme="1"/>
        <sz val="8.0"/>
      </rPr>
      <t>https://www.google.com/maps/place/Colonial+del+Valle+353,+Colonial+San+Miguel,+67113+test+city,+N.L./@25.7140891,-100.192085,17z/data=!3m1!4b1!4m6!3m5!1s0x8662ea3924396b33:0xf68878b824e2ca29!8m2!3d25.7140891!4d-100.1895101!16s%2Fg%2F11lmp1y3g4?entry=ttu&amp;g_ep=EgoyMDI0MTAxMy4wIKXMDSoASAFQAw%3D%3D</t>
    </r>
  </si>
  <si>
    <t>NISSAN TIIDA</t>
  </si>
  <si>
    <t>Le haran una pruebas a un tiida y luego volver a instalar</t>
  </si>
  <si>
    <t>Sr. Juan</t>
  </si>
  <si>
    <r>
      <rPr>
        <rFont val="Calibri"/>
        <b/>
        <color theme="1"/>
        <sz val="11.0"/>
      </rPr>
      <t>Domicilio</t>
    </r>
    <r>
      <rPr>
        <rFont val="Calibri"/>
        <color theme="1"/>
        <sz val="11.0"/>
      </rPr>
      <t xml:space="preserve"> - Shalom Servicios Automotriz
Hermenegildo Galeana 297, Joaquín Garza y Garza, 67110 Cdad. Benito Juárez, N.L.</t>
    </r>
    <r>
      <rPr>
        <rFont val="Calibri"/>
        <color theme="1"/>
        <sz val="10.0"/>
      </rPr>
      <t xml:space="preserve">
</t>
    </r>
    <r>
      <rPr>
        <rFont val="Calibri"/>
        <color theme="1"/>
        <sz val="8.0"/>
      </rPr>
      <t>https://www.google.com/maps/place/Shalom+Servicios+Automotriz/@25.6474155,-100.1240609,13.75z/data=!4m6!3m5!1s0x8662c2d94893580d:0x6c9cac211f1d65cf!8m2!3d25.6481074!4d-100.0969238!16s%2Fg%2F11q3v46l11!5m1!1e2?entry=ttu&amp;g_ep=EgoyMDI0MTEwNi4wIKXMDSoASAFQAw%3D%3D</t>
    </r>
  </si>
  <si>
    <t>Contacto 8136191211
Carlos de Jesús Oyervides</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</si>
  <si>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</si>
  <si>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Patricio Cantu </t>
  </si>
  <si>
    <t>Patricion Cantu Tel. 8116397420</t>
  </si>
  <si>
    <r>
      <rPr>
        <rFont val="Calibri"/>
        <b/>
        <color theme="1"/>
        <sz val="11.0"/>
      </rPr>
      <t>Domicilio</t>
    </r>
    <r>
      <rPr>
        <rFont val="Calibri"/>
        <color theme="1"/>
        <sz val="11.0"/>
      </rPr>
      <t xml:space="preserve"> - 6a. Avenida 604, Jardines de Anahuac 3er Sector, 66463 San Nicolás de los Garza, N.L.</t>
    </r>
    <r>
      <rPr>
        <rFont val="Calibri"/>
        <color theme="1"/>
        <sz val="10.0"/>
      </rPr>
      <t xml:space="preserve"> 
</t>
    </r>
    <r>
      <rPr>
        <rFont val="Calibri"/>
        <color theme="1"/>
        <sz val="8.0"/>
      </rPr>
      <t>https://www.google.com/maps/place/6a.+Avenida+604,+Jardines+de+Anahuac+3er+Sector,+66463+San+Nicol%C3%A1s+de+los+Garza,+N.L./@25.7312009,-100.2821606,17z/data=!3m1!4b1!4m6!3m5!1s0x866294dc3344603d:0x1fda928695edbc21!8m2!3d25.7312009!4d-100.2795857!16s%2Fg%2F11c2fhlldp!5m1!1e2?hl=es-mx&amp;entry=ttu&amp;g_ep=EgoyMDI0MTEwNi4wIKXMDSoASAFQAw%3D%3D</t>
    </r>
  </si>
  <si>
    <t>DASH CAM</t>
  </si>
  <si>
    <r>
      <rPr>
        <rFont val="Calibri"/>
        <b/>
        <color theme="1"/>
        <sz val="11.0"/>
      </rPr>
      <t xml:space="preserve">Domicilio - </t>
    </r>
    <r>
      <rPr>
        <rFont val="Calibri"/>
        <color theme="1"/>
        <sz val="11.0"/>
      </rPr>
      <t xml:space="preserve">Santiago </t>
    </r>
  </si>
  <si>
    <t>TRACTOCAMION</t>
  </si>
  <si>
    <t>Contacto Ricardo Hernandez</t>
  </si>
  <si>
    <r>
      <rPr>
        <rFont val="Calibri"/>
        <b/>
        <color theme="1"/>
        <sz val="11.0"/>
      </rPr>
      <t xml:space="preserve">Domicilio </t>
    </r>
    <r>
      <rPr>
        <rFont val="Calibri"/>
        <b val="0"/>
        <color theme="1"/>
        <sz val="11.0"/>
      </rPr>
      <t xml:space="preserve">- Vía de Madrid 150-a, Nueva Castilla, 66052 Cdad. Gral. Escobedo, N.L.
</t>
    </r>
    <r>
      <rPr>
        <rFont val="Calibri"/>
        <b val="0"/>
        <color theme="1"/>
        <sz val="10.0"/>
      </rPr>
      <t xml:space="preserve">
</t>
    </r>
    <r>
      <rPr>
        <rFont val="Calibri"/>
        <b val="0"/>
        <color theme="1"/>
        <sz val="8.0"/>
      </rPr>
      <t>https://www.google.com/maps/place/V%C3%ADa+de+Madrid+150-a,+Nueva+Castilla,+66052+Cdad.+Gral.+Escobedo,+N.L./@25.8099026,-100.2757401,18z/data=!4m5!3m4!1s0x866293248a1c9795:0x970cb556c6a43c98!8m2!3d25.8093584!4d-100.2757626!5m1!1e2?entry=ttu&amp;g_ep=EgoyMDI0MTExMC4wIKXMDSoASAFQAw%3D%3D</t>
    </r>
  </si>
  <si>
    <r>
      <rPr>
        <rFont val="Calibri"/>
        <b/>
        <color theme="1"/>
        <sz val="11.0"/>
      </rPr>
      <t xml:space="preserve">Domicilio - </t>
    </r>
    <r>
      <rPr>
        <rFont val="Calibri"/>
        <b val="0"/>
        <color theme="1"/>
        <sz val="11.0"/>
      </rPr>
      <t>Regio Moto 
Av. Ruiz Cortines 4828, Valle Verde 3, 64339 Monterrey, N.L.</t>
    </r>
    <r>
      <rPr>
        <rFont val="Calibri"/>
        <b val="0"/>
        <color theme="1"/>
        <sz val="10.0"/>
      </rPr>
      <t xml:space="preserve">
</t>
    </r>
    <r>
      <rPr>
        <rFont val="Calibri"/>
        <b val="0"/>
        <color theme="1"/>
        <sz val="8.0"/>
      </rPr>
      <t>https://www.google.com/maps/place/Regio+Moto/@25.719675,-100.3660817,21z/data=!3m1!5s0x86629689f2a697f3:0xa45ac21a5b3e781c!4m6!3m5!1s0x866297cd1bcb552d:0xae6ebb8ee0919bda!8m2!3d25.7195573!4d-100.3659442!16s%2Fg%2F11j_t_5yfh!5m1!1e2?entry=ttu&amp;g_ep=EgoyMDI0MTExMC4wIKXMDSoASAFQAw%3D%3D</t>
    </r>
  </si>
  <si>
    <t xml:space="preserve">Nissan NP300 </t>
  </si>
  <si>
    <t xml:space="preserve">No nos da señal su GPS 
862476050281517 - CORTE </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</si>
  <si>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</si>
  <si>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Moto</t>
  </si>
  <si>
    <t>PEDRO FLORES de clienta Roberta Treviño</t>
  </si>
  <si>
    <r>
      <rPr>
        <rFont val="Calibri"/>
        <b/>
        <color theme="1"/>
        <sz val="11.0"/>
      </rPr>
      <t>Domicilio - Matsuri Moto
Av. Revolución 525 Sur, Jardín Español, 64820 Monterrey, N.L.</t>
    </r>
    <r>
      <rPr>
        <rFont val="Calibri"/>
        <b/>
        <color theme="1"/>
        <sz val="10.0"/>
      </rPr>
      <t xml:space="preserve">
</t>
    </r>
    <r>
      <rPr>
        <rFont val="Calibri"/>
        <b val="0"/>
        <color theme="1"/>
        <sz val="8.0"/>
      </rPr>
      <t>https://www.google.com/maps/place/Matsuri+Moto/@25.6651307,-100.2836879,15z/data=!4m6!3m5!1s0x8662bfc2b60b05c1:0xadb670f318987e48!8m2!3d25.6651307!4d-100.2836879!16s%2Fg%2F11c1p6xsyk!5m1!1e2?entry=ttu&amp;g_ep=EgoyMDI0MTExMS4wIKXMDSoASAFQAw%3D%3D</t>
    </r>
  </si>
  <si>
    <r>
      <rPr>
        <rFont val="Calibri"/>
        <b/>
        <color theme="1"/>
        <sz val="11.0"/>
      </rPr>
      <t>Domicilio</t>
    </r>
    <r>
      <rPr>
        <rFont val="Calibri"/>
        <color theme="1"/>
        <sz val="11.0"/>
      </rPr>
      <t xml:space="preserve"> - Starcorr de Mexico, Día del Empresario 1100, San Miguel, 67114 Guadalupe, N.L. </t>
    </r>
    <r>
      <rPr>
        <rFont val="Calibri"/>
        <color theme="1"/>
        <sz val="10.0"/>
      </rPr>
      <t xml:space="preserve">
</t>
    </r>
    <r>
      <rPr>
        <rFont val="Calibri"/>
        <color theme="1"/>
        <sz val="8.0"/>
      </rPr>
      <t>https://www.google.com/maps/place/Starcorr+de+Mexico/@25.703841,-100.1802603,15z/data=!4m6!3m5!1s0x8662eba127e8be47:0x6f33d7b32b475d4c!8m2!3d25.703841!4d-100.1802603!16s%2Fg%2F11fph82ys9?hl=es-MX&amp;entry=ttu&amp;g_ep=EgoyMDI0MTAxNi4wIKXMDSoASAFQAw%3D%3D</t>
    </r>
  </si>
  <si>
    <t xml:space="preserve">10 DODGE RAM </t>
  </si>
  <si>
    <t xml:space="preserve">No enciende la unidad </t>
  </si>
  <si>
    <r>
      <rPr>
        <rFont val="Calibri"/>
        <b/>
        <color theme="1"/>
        <sz val="11.0"/>
      </rPr>
      <t>Domicilio</t>
    </r>
    <r>
      <rPr>
        <rFont val="Calibri"/>
        <color theme="1"/>
        <sz val="11.0"/>
      </rPr>
      <t xml:space="preserve"> - Starcorr de Mexico, Día del Empresario 1100, San Miguel, 67114 Guadalupe, N.L. </t>
    </r>
    <r>
      <rPr>
        <rFont val="Calibri"/>
        <color theme="1"/>
        <sz val="10.0"/>
      </rPr>
      <t xml:space="preserve">
</t>
    </r>
    <r>
      <rPr>
        <rFont val="Calibri"/>
        <color theme="1"/>
        <sz val="8.0"/>
      </rPr>
      <t>https://www.google.com/maps/place/Starcorr+de+Mexico/@25.703841,-100.1802603,15z/data=!4m6!3m5!1s0x8662eba127e8be47:0x6f33d7b32b475d4c!8m2!3d25.703841!4d-100.1802603!16s%2Fg%2F11fph82ys9?hl=es-MX&amp;entry=ttu&amp;g_ep=EgoyMDI0MTAxNi4wIKXMDSoASAFQAw%3D%3D</t>
    </r>
  </si>
  <si>
    <t>DODGE JOURNEY BLANCA 2015</t>
  </si>
  <si>
    <r>
      <rPr>
        <rFont val="Calibri"/>
        <b/>
        <color theme="1"/>
        <sz val="11.0"/>
      </rPr>
      <t>Domicilio</t>
    </r>
    <r>
      <rPr>
        <rFont val="Calibri"/>
        <color theme="1"/>
        <sz val="11.0"/>
      </rPr>
      <t xml:space="preserve"> - Palapa /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</si>
  <si>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 xml:space="preserve">Nydia Alvarez </t>
  </si>
  <si>
    <t>RETRO</t>
  </si>
  <si>
    <t>Marco Operador Tel. 8124404186</t>
  </si>
  <si>
    <r>
      <rPr>
        <rFont val="Calibri"/>
        <b/>
        <color theme="1"/>
        <sz val="11.0"/>
      </rPr>
      <t>Domicilio</t>
    </r>
    <r>
      <rPr>
        <rFont val="Calibri"/>
        <color theme="1"/>
        <sz val="11.0"/>
      </rPr>
      <t xml:space="preserve"> - VPVX+78Q Parque Industrial Del Nte., Nuevo León</t>
    </r>
    <r>
      <rPr>
        <rFont val="Calibri"/>
        <color theme="1"/>
        <sz val="10.0"/>
      </rPr>
      <t xml:space="preserve">
</t>
    </r>
    <r>
      <rPr>
        <rFont val="Calibri"/>
        <color theme="1"/>
        <sz val="8.0"/>
      </rPr>
      <t>https://www.google.com/maps/place/25%C2%B053'35.5%22N+100%C2%B015'05.9%22W/@25.8932046,-100.2542005,17z/data=!3m1!4b1!4m4!3m3!8m2!3d25.8932046!4d-100.2516256!5m1!1e2?hl=es&amp;entry=ttu&amp;g_ep=EgoyMDI0MTExMi4wIKXMDSoASAFQAw%3D%3D</t>
    </r>
  </si>
  <si>
    <t>Kia Rio 2017</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</si>
  <si>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</si>
  <si>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DODGE CHALLENGER 2017 GRIS OXFORD</t>
  </si>
  <si>
    <t>Equipos 
8657---052328765 
862476050288439</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</si>
  <si>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</si>
  <si>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2 EQUIPOS DESINSTALADOS, ENTREGADOS EN LA SUCURSAL </t>
  </si>
  <si>
    <t>HYUNDAI ELANTRA 2017</t>
  </si>
  <si>
    <t>Cte. Julio Alonso 
Contacto.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</si>
  <si>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</si>
  <si>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CHEVROLET OPTIMA 2017 </t>
  </si>
  <si>
    <t>Cte. Sergio Valadez 
Contacto. 8123886850</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</si>
  <si>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</si>
  <si>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 xml:space="preserve">UNIDAD NO ESTABA EN EL LOTE, SE LA HABIAN LLEVADO A UN TALLER </t>
  </si>
  <si>
    <t>FORD FUSION 2016 GRIS PLATA</t>
  </si>
  <si>
    <t>Cte. EMMA ADRIANA JACOBO TORRES  Tel. 8180288966</t>
  </si>
  <si>
    <r>
      <rPr>
        <rFont val="Calibri"/>
        <b/>
        <color theme="1"/>
        <sz val="9.0"/>
      </rPr>
      <t>Domicilio</t>
    </r>
    <r>
      <rPr>
        <rFont val="Calibri"/>
        <color theme="1"/>
        <sz val="9.0"/>
      </rPr>
      <t xml:space="preserve"> - España 1122, Vivienda Digna, 66647 Cdad. Apodaca, N.L.
https://www.google.com/maps/place/Espa%C3%B1a+1122,+Vivienda+Digna,+66647+Cdad.+Apodaca,+N.L./@25.7078551,-100.1490771,17z/data=!3m1!4b1!4m6!3m5!1s0x8662e9c049d28deb:0x9ed7596c28cb743f!8m2!3d25.7078551!4d-100.1465022!16s%2Fg%2F11c2d190zw!5m1!1e2?entry=ttu&amp;g_ep=EgoyMDI0MTExMy4xIKXMDSoASAFQAw%3D%3D</t>
    </r>
  </si>
  <si>
    <t>CHEVROLET SONIC 2016 NEGRO</t>
  </si>
  <si>
    <t>EQUIPOS 
862476051563608 
862476051550985</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</si>
  <si>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</si>
  <si>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</si>
  <si>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GMC TERRAIN 2016 (No. 033)</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</si>
  <si>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</si>
  <si>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4:30 p.m. </t>
  </si>
  <si>
    <t>NISSAN FRONTIER AZUL</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</si>
  <si>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</si>
  <si>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VW VENTO 2017 BLANCO</t>
  </si>
  <si>
    <t>LEOPOLDO MANUEL FERNANDEZ REYES - Tel. 9982402875</t>
  </si>
  <si>
    <r>
      <rPr>
        <rFont val="Calibri"/>
        <b/>
        <color theme="1"/>
        <sz val="11.0"/>
      </rPr>
      <t>Domicilio</t>
    </r>
    <r>
      <rPr>
        <rFont val="Calibri"/>
        <color theme="1"/>
        <sz val="11.0"/>
      </rPr>
      <t xml:space="preserve"> - Jardines del sur 4 Pegaso 53-5-6, cancún </t>
    </r>
    <r>
      <rPr>
        <rFont val="Calibri"/>
        <color theme="1"/>
        <sz val="10.0"/>
      </rPr>
      <t xml:space="preserve">
</t>
    </r>
    <r>
      <rPr>
        <rFont val="Calibri"/>
        <color theme="1"/>
        <sz val="8.0"/>
      </rPr>
      <t>https://maps.app.goo.gl/tgGqPtvZ75Rn3Jzp7</t>
    </r>
  </si>
  <si>
    <t>Jax</t>
  </si>
  <si>
    <t xml:space="preserve">Equipo se lo queda el técnico </t>
  </si>
  <si>
    <t>Jose Adrian Treviño Rocha</t>
  </si>
  <si>
    <t xml:space="preserve">Unidad 04 </t>
  </si>
  <si>
    <t>(Equipo no esta reportando desde el 16 de Noviembre, GPS 863756050067761 QUECLINK GV5MG, manda directo a buzón)</t>
  </si>
  <si>
    <t>Contacto Jorge del Angel - Tel. 8115317800</t>
  </si>
  <si>
    <r>
      <rPr>
        <rFont val="Calibri"/>
        <b/>
        <color theme="1"/>
        <sz val="11.0"/>
      </rPr>
      <t>Domicilio</t>
    </r>
    <r>
      <rPr>
        <rFont val="Calibri"/>
        <color theme="1"/>
        <sz val="11.0"/>
      </rPr>
      <t xml:space="preserve"> - Airport Technology Park, Av. del Parque 2020, 66650 Pesquería, N.L.</t>
    </r>
    <r>
      <rPr>
        <rFont val="Calibri"/>
        <color theme="1"/>
        <sz val="10.0"/>
      </rPr>
      <t xml:space="preserve">
</t>
    </r>
    <r>
      <rPr>
        <rFont val="Calibri"/>
        <color theme="1"/>
        <sz val="8.0"/>
      </rPr>
      <t xml:space="preserve">
https://www.google.com/maps/place/NPC+INDUSTRIAL+DE+MONTERREY+SA+DE+CV/@25.8246587,-100.0476967,17z/data=!3m1!4b1!4m6!3m5!1s0x8662e5e0a2308703:0x333846f3ae6831a3!8m2!3d25.8246587!4d-100.0476967!16s%2Fg%2F11c2lb57sb!5m1!1e2?entry=ttu&amp;g_ep=EgoyMDI0MTExNy4wIKXMDSoASAFQAw%3D%3D</t>
    </r>
  </si>
  <si>
    <t xml:space="preserve">Se le dio reset al equipo </t>
  </si>
  <si>
    <t xml:space="preserve"> VERSA DRIVE 2021 BLANCO</t>
  </si>
  <si>
    <t>JOSE GUILLERMO TZEC COCOM - Tel. 9981927186</t>
  </si>
  <si>
    <t xml:space="preserve">Srta. Paola </t>
  </si>
  <si>
    <r>
      <rPr>
        <rFont val="Calibri"/>
        <b/>
        <color theme="1"/>
        <sz val="10.0"/>
      </rPr>
      <t>Domicilio -</t>
    </r>
    <r>
      <rPr>
        <rFont val="Calibri"/>
        <color theme="1"/>
        <sz val="10.0"/>
      </rPr>
      <t xml:space="preserve"> C. 111 124, 77534 Cancún, Q.R.
</t>
    </r>
    <r>
      <rPr>
        <rFont val="Calibri"/>
        <color theme="1"/>
        <sz val="8.0"/>
      </rPr>
      <t>https://www.google.com/maps/place/21%C2%B008'39.5%22N+86%C2%B051'44.8%22W/@21.1443015,-86.8650099,17z/data=!3m1!4b1!4m4!3m3!8m2!3d21.1443015!4d-86.862435?hl=es&amp;entry=ttu&amp;g_ep=EgoyMDI0MTExOC4wIKXMDSoASAFQAw%3D%3D</t>
    </r>
  </si>
  <si>
    <t>AUDI A5</t>
  </si>
  <si>
    <t>WENDY YAZMIN CARRIZALES GONZALEZ</t>
  </si>
  <si>
    <t>Maria Elena Elizondo Ordonez  Tel. 8111819636</t>
  </si>
  <si>
    <r>
      <rPr>
        <rFont val="Calibri"/>
        <b/>
        <color theme="1"/>
        <sz val="9.0"/>
      </rPr>
      <t>Domicilio</t>
    </r>
    <r>
      <rPr>
        <rFont val="Calibri"/>
        <color theme="1"/>
        <sz val="9.0"/>
      </rPr>
      <t xml:space="preserve"> - C. Altamisa #1001, Las Plazas, 64102 Monterrey, N.L. (Bodega H)
https://www.google.com/maps/place/C.+Altamisa+%231001,+Las+Plazas,+64102+Monterrey,+N.L./@25.7660028,-100.4072358,17z/data=!3m1!4b1!4m6!3m5!1s0x866290d268524371:0xeb174c561872fb81!8m2!3d25.7660028!4d-100.4046609!16s%2Fg%2F11cs6blx76!5m1!1e2?entry=ttu&amp;g_ep=EgoyMDI0MTExNy4wIKXMDSoASAFQAw%3D%3D</t>
    </r>
  </si>
  <si>
    <t xml:space="preserve">Se adelanta servicio de las 4 a las 2:30 </t>
  </si>
  <si>
    <t>CHEVROLET EQUINOX BLANCA 2014 (No. 086)</t>
  </si>
  <si>
    <t xml:space="preserve">CRYSTIAN FRANCISCO AGUIRRE SIP </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</si>
  <si>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</si>
  <si>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La unidad no llega a tiempo </t>
  </si>
  <si>
    <t>210 VW BORA PLATA 2006</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</si>
  <si>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</si>
  <si>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CHEVROLET AVEO ROJO</t>
  </si>
  <si>
    <r>
      <rPr>
        <rFont val="Calibri"/>
        <b/>
        <color theme="1"/>
        <sz val="11.0"/>
      </rPr>
      <t>Domicilio</t>
    </r>
    <r>
      <rPr>
        <rFont val="Calibri"/>
        <color theme="1"/>
        <sz val="11.0"/>
      </rPr>
      <t xml:space="preserve"> - Palapa /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</si>
  <si>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</si>
  <si>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Arturo García / Carlos Sandoval </t>
  </si>
  <si>
    <t>02 KW T600</t>
  </si>
  <si>
    <t xml:space="preserve">Luis Gerardo Bolaños </t>
  </si>
  <si>
    <r>
      <rPr>
        <rFont val="Calibri"/>
        <b/>
        <color theme="1"/>
        <sz val="11.0"/>
      </rPr>
      <t>Domicilio</t>
    </r>
    <r>
      <rPr>
        <rFont val="Calibri"/>
        <color theme="1"/>
        <sz val="11.0"/>
      </rPr>
      <t xml:space="preserve"> - Santa Rosa, N.L.</t>
    </r>
    <r>
      <rPr>
        <rFont val="Calibri"/>
        <color theme="1"/>
        <sz val="10.0"/>
      </rPr>
      <t xml:space="preserve">
</t>
    </r>
    <r>
      <rPr>
        <rFont val="Calibri"/>
        <color theme="1"/>
        <sz val="8.0"/>
      </rPr>
      <t xml:space="preserve">
https://www.google.com/maps/place/25%C2%B049'36.2%22N+100%C2%B013'44.1%22W/@25.8265987,-100.2293241,18.75z/data=!4m4!3m3!8m2!3d25.826727!4d-100.228905?entry=ttu&amp;g_ep=EgoyMDI0MDkwNC4wIKXMDSoASAFQAw%3D%3D</t>
    </r>
  </si>
  <si>
    <t>CHEVROLET EQUINOX 2016</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</si>
  <si>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</si>
  <si>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GMC YUKON PLATA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</si>
  <si>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</si>
  <si>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01 PLANA T800</t>
  </si>
  <si>
    <t>Dejaron de transmitir 2024-09-10 12:58:43</t>
  </si>
  <si>
    <r>
      <rPr>
        <rFont val="Calibri"/>
        <b/>
        <color theme="1"/>
        <sz val="11.0"/>
      </rPr>
      <t>Domicilio</t>
    </r>
    <r>
      <rPr>
        <rFont val="Calibri"/>
        <color theme="1"/>
        <sz val="11.0"/>
      </rPr>
      <t xml:space="preserve"> - Santa Rosa, N.L.</t>
    </r>
    <r>
      <rPr>
        <rFont val="Calibri"/>
        <color theme="1"/>
        <sz val="10.0"/>
      </rPr>
      <t xml:space="preserve">
</t>
    </r>
    <r>
      <rPr>
        <rFont val="Calibri"/>
        <color theme="1"/>
        <sz val="8.0"/>
      </rPr>
      <t xml:space="preserve">
https://www.google.com/maps/place/25%C2%B049'36.2%22N+100%C2%B013'44.1%22W/@25.8265987,-100.2293241,18.75z/data=!4m4!3m3!8m2!3d25.826727!4d-100.228905?entry=ttu&amp;g_ep=EgoyMDI0MDkwNC4wIKXMDSoASAFQAw%3D%3D</t>
    </r>
  </si>
  <si>
    <t xml:space="preserve"> 02 PLANA T600</t>
  </si>
  <si>
    <r>
      <rPr>
        <rFont val="Calibri"/>
        <b/>
        <color theme="1"/>
        <sz val="11.0"/>
      </rPr>
      <t>Domicilio</t>
    </r>
    <r>
      <rPr>
        <rFont val="Calibri"/>
        <color theme="1"/>
        <sz val="11.0"/>
      </rPr>
      <t xml:space="preserve"> - Santa Rosa, N.L.</t>
    </r>
    <r>
      <rPr>
        <rFont val="Calibri"/>
        <color theme="1"/>
        <sz val="10.0"/>
      </rPr>
      <t xml:space="preserve">
</t>
    </r>
    <r>
      <rPr>
        <rFont val="Calibri"/>
        <color theme="1"/>
        <sz val="8.0"/>
      </rPr>
      <t xml:space="preserve">
https://www.google.com/maps/place/25%C2%B049'36.2%22N+100%C2%B013'44.1%22W/@25.8265987,-100.2293241,18.75z/data=!4m4!3m3!8m2!3d25.826727!4d-100.228905?entry=ttu&amp;g_ep=EgoyMDI0MDkwNC4wIKXMDSoASAFQAw%3D%3D</t>
    </r>
  </si>
  <si>
    <t xml:space="preserve">SORENTO 2017 </t>
  </si>
  <si>
    <t>Tel. 8123886850 
Cte. Mario Alberto Garcia Cardenas</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</si>
  <si>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</si>
  <si>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NISSAN NP300 GRIS 2023 
PLACAS HH4935H</t>
  </si>
  <si>
    <t>Ellos entregaran el equipo para su instalacion</t>
  </si>
  <si>
    <t>Daniel Jiménez Tel. 5611997651</t>
  </si>
  <si>
    <r>
      <rPr>
        <rFont val="Calibri"/>
        <b/>
        <color theme="1"/>
        <sz val="11.0"/>
      </rPr>
      <t>Domicilio</t>
    </r>
    <r>
      <rPr>
        <rFont val="Calibri"/>
        <color theme="1"/>
        <sz val="11.0"/>
      </rPr>
      <t xml:space="preserve"> - Reforma 8, Centro, 42150 Ajacuba, Hgo.</t>
    </r>
    <r>
      <rPr>
        <rFont val="Calibri"/>
        <color theme="1"/>
        <sz val="10.0"/>
      </rPr>
      <t xml:space="preserve">
</t>
    </r>
    <r>
      <rPr>
        <rFont val="Calibri"/>
        <color theme="1"/>
        <sz val="8.0"/>
      </rPr>
      <t>https://www.google.com/maps/place/Reforma+8,+Centro,+42150+Ajacuba,+Hgo./@20.0973007,-99.125342,17z/data=!3m1!4b1!4m5!3m4!1s0x85d17f5fce1e80bf:0x40bcc549afbe87d2!8m2!3d20.0973007!4d-99.1227671!5m1!1e2?entry=ttu&amp;g_ep=EgoyMDI0MTExNy4wIKXMDSoASAFQAw%3D%3D</t>
    </r>
  </si>
  <si>
    <t xml:space="preserve">Foraneo </t>
  </si>
  <si>
    <t>NISSAN V-DRIVE AZUL 2024 PLACAS HRH727D</t>
  </si>
  <si>
    <r>
      <rPr>
        <rFont val="Calibri"/>
        <b/>
        <color theme="1"/>
        <sz val="11.0"/>
      </rPr>
      <t>Domicilio</t>
    </r>
    <r>
      <rPr>
        <rFont val="Calibri"/>
        <color theme="1"/>
        <sz val="11.0"/>
      </rPr>
      <t xml:space="preserve"> - Reforma 8, Centro, 42150 Ajacuba, Hgo.</t>
    </r>
    <r>
      <rPr>
        <rFont val="Calibri"/>
        <color theme="1"/>
        <sz val="10.0"/>
      </rPr>
      <t xml:space="preserve">
</t>
    </r>
    <r>
      <rPr>
        <rFont val="Calibri"/>
        <color theme="1"/>
        <sz val="8.0"/>
      </rPr>
      <t>https://www.google.com/maps/place/Reforma+8,+Centro,+42150+Ajacuba,+Hgo./@20.0973007,-99.125342,17z/data=!3m1!4b1!4m5!3m4!1s0x85d17f5fce1e80bf:0x40bcc549afbe87d2!8m2!3d20.0973007!4d-99.1227671!5m1!1e2?entry=ttu&amp;g_ep=EgoyMDI0MTExNy4wIKXMDSoASAFQAw%3D%3D</t>
    </r>
  </si>
  <si>
    <t xml:space="preserve">NISSAN MARCH </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</si>
  <si>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</si>
  <si>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Changan Alsvin
Changan Unik</t>
  </si>
  <si>
    <r>
      <rPr>
        <rFont val="Calibri"/>
        <b/>
        <color theme="1"/>
        <sz val="11.0"/>
      </rPr>
      <t>Domicilio</t>
    </r>
    <r>
      <rPr>
        <rFont val="Calibri"/>
        <color theme="1"/>
        <sz val="11.0"/>
      </rPr>
      <t xml:space="preserve"> - CHANGAN Gonzalitos 
Av. Gonzalitos Jardín 555 Sur, Obispado, 64050 Monterrey, N.L.</t>
    </r>
    <r>
      <rPr>
        <rFont val="Calibri"/>
        <color theme="1"/>
        <sz val="10.0"/>
      </rPr>
      <t xml:space="preserve">
</t>
    </r>
    <r>
      <rPr>
        <rFont val="Calibri"/>
        <color theme="1"/>
        <sz val="8.0"/>
      </rPr>
      <t>https://www.google.com/maps/place/CHANGAN+Gonzalitos/@25.6752104,-100.3520369,15z/data=!4m6!3m5!1s0x86629600f4618fcb:0x6a81a54ecbd2823c!8m2!3d25.6752104!4d-100.3520369!16s%2Fg%2F1vcjmp5z!5m1!1e2?entry=ttu&amp;g_ep=EgoyMDI0MTExOC4wIKXMDSoASAFQAw%3D%3D</t>
    </r>
  </si>
  <si>
    <t>CHEVROLET SILVERDO 2500 2015</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</si>
  <si>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</si>
  <si>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IBIZA NEGRO 2015</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</si>
  <si>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</si>
  <si>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Camion</t>
  </si>
  <si>
    <r>
      <rPr>
        <rFont val="Calibri"/>
        <b/>
        <color theme="1"/>
        <sz val="10.0"/>
      </rPr>
      <t xml:space="preserve">Domicilio - </t>
    </r>
    <r>
      <rPr>
        <rFont val="Calibri"/>
        <b val="0"/>
        <color theme="1"/>
        <sz val="10.0"/>
      </rPr>
      <t>RMP5+48C Cdad. Gral. Escobedo, Nuevo León</t>
    </r>
    <r>
      <rPr>
        <rFont val="Calibri"/>
        <b/>
        <color theme="1"/>
        <sz val="10.0"/>
      </rPr>
      <t xml:space="preserve">
</t>
    </r>
    <r>
      <rPr>
        <rFont val="Calibri"/>
        <b val="0"/>
        <color theme="1"/>
        <sz val="8.0"/>
      </rPr>
      <t>https://www.google.com/maps/place/25%C2%B050'07.2%22N+100%C2%B020'30.3%22W/@25.835324,-100.3443159,17z/data=!3m1!4b1!4m4!3m3!8m2!3d25.835324!4d-100.341741!5m1!1e2?hl=es&amp;entry=ttu&amp;g_ep=EgoyMDI0MTExOS4yIKXMDSoASAFQAw%3D%3D</t>
    </r>
  </si>
  <si>
    <t>FORD ESCAPE 2013</t>
  </si>
  <si>
    <t>JESUS HUMBERTO NAVA RAMIREZ</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</si>
  <si>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</si>
  <si>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MAZDA 2 2016</t>
  </si>
  <si>
    <t xml:space="preserve">AIDE ELENA TORRES AGUILAR </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</si>
  <si>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</si>
  <si>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HONDA CR-V 2016</t>
  </si>
  <si>
    <t>MARIANA FLORES GARCIA 9981807862</t>
  </si>
  <si>
    <r>
      <rPr>
        <rFont val="Calibri"/>
        <b/>
        <color theme="1"/>
        <sz val="11.0"/>
      </rPr>
      <t>Domicilio</t>
    </r>
    <r>
      <rPr>
        <rFont val="Calibri"/>
        <color theme="1"/>
        <sz val="11.0"/>
      </rPr>
      <t xml:space="preserve"> - Reg 202 Fraccionamiento real las quintas, cancun 
</t>
    </r>
    <r>
      <rPr>
        <rFont val="Calibri"/>
        <color theme="1"/>
        <sz val="9.0"/>
      </rPr>
      <t>5453+X28 Cancún, Quintana Roo
https://www.google.com/maps/place/21%C2%B009'35.7%22N+86%C2%B053'50.7%22W/@21.159917,-86.8999919,17z/data=!3m1!4b1!4m4!3m3!8m2!3d21.159917!4d-86.897417!5m1!1e2?entry=ttu&amp;g_ep=EgoyMDI0MTExOC4wIKXMDSoASAFQAw%3D%3D</t>
    </r>
  </si>
  <si>
    <t>Fernando Carrillo</t>
  </si>
  <si>
    <t>3500 toneladas es un 
CHEVROLET SILVERADO y DODGE RAM</t>
  </si>
  <si>
    <t>FERNANDO CARRILLO TEL. 8120369793</t>
  </si>
  <si>
    <r>
      <rPr>
        <rFont val="Calibri"/>
        <b/>
        <color theme="1"/>
        <sz val="11.0"/>
      </rPr>
      <t xml:space="preserve">Domicilio - </t>
    </r>
    <r>
      <rPr>
        <rFont val="Calibri"/>
        <color theme="1"/>
        <sz val="11.0"/>
      </rPr>
      <t>Universidad Iberoamericana 216, Villa Universidad, 66420 San Nicolás de los Garza, N.L.</t>
    </r>
    <r>
      <rPr>
        <rFont val="Calibri"/>
        <color theme="1"/>
        <sz val="10.0"/>
      </rPr>
      <t xml:space="preserve">
</t>
    </r>
    <r>
      <rPr>
        <rFont val="Calibri"/>
        <color theme="1"/>
        <sz val="8.0"/>
      </rPr>
      <t>https://www.google.com/maps/place/Universidad+Iberoamericana+216,+Villa+Universidad,+66420+San+Nicol%C3%A1s+de+los+Garza,+N.L./@25.7477049,-100.3027722,17z/data=!3m1!4b1!4m6!3m5!1s0x8662948aeee0dcc5:0x4c59f69ed667ee40!8m2!3d25.7477049!4d-100.3027722!16s%2Fg%2F11c22ydjdw!5m1!1e2?entry=ttu&amp;g_ep=EgoyMDI0MTExOC4wIKXMDSoASAFQAw%3D%3D</t>
    </r>
  </si>
  <si>
    <t>CHEVROLET AVEO 2012</t>
  </si>
  <si>
    <t>Luis Montiel  Tel. 8121911747</t>
  </si>
  <si>
    <r>
      <rPr>
        <rFont val="Calibri"/>
        <b/>
        <color theme="1"/>
        <sz val="9.0"/>
      </rPr>
      <t>Domicilio -</t>
    </r>
    <r>
      <rPr>
        <rFont val="Calibri"/>
        <color theme="1"/>
        <sz val="9.0"/>
      </rPr>
      <t xml:space="preserve"> Monte Fuji 110, 66024 Mitras Poniente, N.L.
https://www.google.com/maps/place/Monte+Fuji+110,+66024+Mitras+Poniente,+N.L./@25.7733502,-100.4410872,17z/data=!3m1!4b1!4m5!3m4!1s0x866290a7bdc7d75f:0xececbc3edd1666a1!8m2!3d25.7733502!4d-100.4385123!5m1!1e2?entry=ttu&amp;g_ep=EgoyMDI0MTExOS4yIKXMDSoASAFQAw%3D%3D</t>
    </r>
  </si>
  <si>
    <t xml:space="preserve">Domicilio estaba mal, Sr. Del Angel cambio el nombre de la calle </t>
  </si>
  <si>
    <t xml:space="preserve">Alejandro Escareño </t>
  </si>
  <si>
    <t xml:space="preserve">Camion </t>
  </si>
  <si>
    <t>Jose savedra  Cel. 8119138605</t>
  </si>
  <si>
    <r>
      <rPr>
        <rFont val="Calibri"/>
        <b/>
        <color theme="1"/>
        <sz val="11.0"/>
      </rPr>
      <t>Domicilio</t>
    </r>
    <r>
      <rPr>
        <rFont val="Calibri"/>
        <color theme="1"/>
        <sz val="11.0"/>
      </rPr>
      <t xml:space="preserve"> - Juan Francisco Caballero 1012, Andrés Caballero Moreno Agropecuaria, 66080 Agropecuario Andrés Caballero M, N.L. 
</t>
    </r>
    <r>
      <rPr>
        <rFont val="Calibri"/>
        <color theme="1"/>
        <sz val="8.0"/>
      </rPr>
      <t>https://www.google.com/maps/place/Taller+Mecanico+Zu%C3%B1iga/@25.8259662,-100.2976931,17z/data=!3m1!4b1!4m6!3m5!1s0x866292fa49cb6205:0xebc46aeedfa888db!8m2!3d25.8259662!4d-100.2976931!16s%2Fg%2F11g7cvnkvy!5m1!1e2?entry=ttu&amp;g_ep=EgoyMDI0MTExOS4yIKXMDSoASAFQAw%3D%3D</t>
    </r>
  </si>
  <si>
    <r>
      <rPr>
        <rFont val="Calibri"/>
        <b/>
        <color theme="1"/>
        <sz val="11.0"/>
      </rPr>
      <t xml:space="preserve">Domicilio - </t>
    </r>
    <r>
      <rPr>
        <rFont val="Calibri"/>
        <b val="0"/>
        <color theme="1"/>
        <sz val="11.0"/>
      </rPr>
      <t>Carr. Monterrey - Nuevo Laredo Km. 12.9, Nueva Castilla, 66050 Cdad. Gral. Escobedo, N.L.</t>
    </r>
    <r>
      <rPr>
        <rFont val="Calibri"/>
        <b/>
        <color theme="1"/>
        <sz val="11.0"/>
      </rPr>
      <t xml:space="preserve">
</t>
    </r>
    <r>
      <rPr>
        <rFont val="Calibri"/>
        <b val="0"/>
        <color theme="1"/>
        <sz val="8.0"/>
      </rPr>
      <t xml:space="preserve">
https://www.google.com/maps/place/XCF+S.A.+de+C.V./@25.8033427,-100.2767448,18.53z/data=!4m6!3m5!1s0x8662933b78ced7e5:0x6799f872d652eb71!8m2!3d25.8036509!4d-100.2762673!16s%2Fg%2F11b637t9ck!5m1!1e2?entry=ttu&amp;g_ep=EgoyMDI0MTExOS4yIKXMDSoASAFQAw%3D%3D</t>
    </r>
  </si>
  <si>
    <t>Retro</t>
  </si>
  <si>
    <t>Operador Carlos  Tel. 8114808675</t>
  </si>
  <si>
    <r>
      <rPr>
        <rFont val="Calibri"/>
        <b/>
        <color theme="1"/>
        <sz val="11.0"/>
      </rPr>
      <t>Domicilio</t>
    </r>
    <r>
      <rPr>
        <rFont val="Calibri"/>
        <color theme="1"/>
        <sz val="11.0"/>
      </rPr>
      <t xml:space="preserve"> - WM2M+V26 Interpuerto Monterrey, Nuevo León</t>
    </r>
    <r>
      <rPr>
        <rFont val="Calibri"/>
        <color theme="1"/>
        <sz val="10.0"/>
      </rPr>
      <t xml:space="preserve">
</t>
    </r>
    <r>
      <rPr>
        <rFont val="Calibri"/>
        <color theme="1"/>
        <sz val="8.0"/>
      </rPr>
      <t>https://www.google.com/maps/place/25%C2%B054'07.8%22N+100%C2%B019'02.9%22W/@25.902153,-100.317473,17z/data=!3m1!4b1!4m4!3m3!8m2!3d25.902153!4d-100.317473!5m1!1e2?entry=ttu&amp;g_ep=EgoyMDI0MTExOS4yIKXMDSoASAFQAw%3D%3D</t>
    </r>
  </si>
  <si>
    <t>Liliana hace HomeOffice</t>
  </si>
  <si>
    <t xml:space="preserve">RAYAS SERVICIOS Y DESARROLLOS INTEGRALES </t>
  </si>
  <si>
    <t xml:space="preserve">EYH-526-C SPRINTER BLANCA </t>
  </si>
  <si>
    <t>Alonso Hernandez</t>
  </si>
  <si>
    <r>
      <rPr>
        <rFont val="Calibri"/>
        <b/>
        <color theme="1"/>
        <sz val="11.0"/>
      </rPr>
      <t>Domicilio</t>
    </r>
    <r>
      <rPr>
        <rFont val="Calibri"/>
        <color theme="1"/>
        <sz val="11.0"/>
      </rPr>
      <t xml:space="preserve"> - QMXP+JGQ Cdad. Gral. Escobedo, Nuevo León</t>
    </r>
    <r>
      <rPr>
        <rFont val="Calibri"/>
        <color theme="1"/>
        <sz val="10.0"/>
      </rPr>
      <t xml:space="preserve">
</t>
    </r>
    <r>
      <rPr>
        <rFont val="Calibri"/>
        <color theme="1"/>
        <sz val="8.0"/>
      </rPr>
      <t>https://www.google.com/maps/place/25%C2%B047'56.7%22N+100%C2%B018'49.1%22W/@25.799224,-100.3138332,19.9z/data=!4m5!3m4!4b1!8m2!3d25.799086!4d-100.313637!5m1!1e2?entry=ttu&amp;g_ep=EgoyMDI0MTExOS4yIKXMDSoASAFQAw%3D%3D</t>
    </r>
  </si>
  <si>
    <t>La revision se llevo acabo en Palacio Federal - Guadalupe 
La unidad fallo y le quitaron el gps, la falla fue ajena al equipo, se reinstala sin bloqueo a petición del cliente y la agencia desde servicios anteriores</t>
  </si>
  <si>
    <t>MG 2021</t>
  </si>
  <si>
    <t>GPS de seguimiento 
IMEI 868120302682791</t>
  </si>
  <si>
    <t>Aida Enriquez 
8667630809</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</si>
  <si>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</si>
  <si>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Revisión - Cancelan servicio a las 10 am </t>
  </si>
  <si>
    <t>NISSAN NP30</t>
  </si>
  <si>
    <t>IMEI 862476051583739</t>
  </si>
  <si>
    <t>Olga 8444962381</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</si>
  <si>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</si>
  <si>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GPS CON CORTE 
IMEI 86247605281517</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</si>
  <si>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</si>
  <si>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GPS PARA SEGUIMIENTO 
IMEI 862476051563608</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</si>
  <si>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</si>
  <si>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CHEVROLET BEAT  </t>
  </si>
  <si>
    <r>
      <rPr>
        <rFont val="Calibri"/>
        <b/>
        <color theme="1"/>
        <sz val="11.0"/>
      </rPr>
      <t>Domiclio -</t>
    </r>
    <r>
      <rPr>
        <rFont val="Calibri"/>
        <color theme="1"/>
        <sz val="11.0"/>
      </rPr>
      <t xml:space="preserve"> 92Q5+67R Saltillo, Coahuila de Zaragoza
</t>
    </r>
    <r>
      <rPr>
        <rFont val="Calibri"/>
        <color theme="1"/>
        <sz val="10.0"/>
      </rPr>
      <t xml:space="preserve">
</t>
    </r>
    <r>
      <rPr>
        <rFont val="Calibri"/>
        <color theme="1"/>
        <sz val="8.0"/>
      </rPr>
      <t>https://www.google.com/maps/place/25%C2%B023'17.2%22N+100%C2%B059'30.7%22W/@25.3880246,-100.9921282,19.75z/data=!4m4!3m3!8m2!3d25.3881035!4d-100.9918518!5m1!1e2?hl=es&amp;entry=ttu&amp;g_ep=EgoyMDI0MTEyNC4xIKXMDSoASAFQAw%3D%3D</t>
    </r>
  </si>
  <si>
    <t xml:space="preserve">Cambio de domicilio </t>
  </si>
  <si>
    <t>CHEVROLET BEAT</t>
  </si>
  <si>
    <r>
      <rPr>
        <rFont val="Calibri"/>
        <b/>
        <color theme="1"/>
        <sz val="11.0"/>
      </rPr>
      <t>Domicilio</t>
    </r>
    <r>
      <rPr>
        <rFont val="Calibri"/>
        <color theme="1"/>
        <sz val="11.0"/>
      </rPr>
      <t xml:space="preserve"> - C. Laureles 1186, Ignacio Zaragoza, 25016 Saltillo, Coah.</t>
    </r>
    <r>
      <rPr>
        <rFont val="Calibri"/>
        <color theme="1"/>
        <sz val="10.0"/>
      </rPr>
      <t xml:space="preserve">
</t>
    </r>
    <r>
      <rPr>
        <rFont val="Calibri"/>
        <color theme="1"/>
        <sz val="8.0"/>
      </rPr>
      <t>https://www.google.com/maps/place/C.+Laureles+1186,+Ignacio+Zaragoza,+25016+Saltillo,+Coah./@25.4217096,-100.9306052,19z/data=!4m6!3m5!1s0x86880d9f25195b65:0xf4516ef6ab1454e0!8m2!3d25.4217714!4d-100.9307018!16s%2Fg%2F11c2738n9p!5m1!1e2?entry=ttu&amp;g_ep=EgoyMDI0MTEyNC4xIKXMDSoASAFQAw%3D%3D</t>
    </r>
  </si>
  <si>
    <t>ALAN RODRIGUEZ 
(GRUPO SAR)</t>
  </si>
  <si>
    <t>3001 CAMION BOMBEROS
 CHEVROLET SUBURBAN BLANCA
 GRAND i10 BLANCO
 TOYOTA AVANZA BLANCA
 TOYOTA CAMRY BLANCO</t>
  </si>
  <si>
    <t>CON MICROFONO</t>
  </si>
  <si>
    <t>Sr. Alan Rodriguez  Tel. 8122133300</t>
  </si>
  <si>
    <r>
      <rPr>
        <rFont val="Calibri"/>
        <b/>
        <color theme="1"/>
        <sz val="11.0"/>
      </rPr>
      <t>Domicilio -</t>
    </r>
    <r>
      <rPr>
        <rFont val="Calibri"/>
        <color theme="1"/>
        <sz val="11.0"/>
      </rPr>
      <t xml:space="preserve"> Lerma 107, Las Brisas 1o. Sector, 64780 Monterrey, N.L.</t>
    </r>
    <r>
      <rPr>
        <rFont val="Calibri"/>
        <color theme="1"/>
        <sz val="10.0"/>
      </rPr>
      <t xml:space="preserve">
</t>
    </r>
    <r>
      <rPr>
        <rFont val="Calibri"/>
        <color theme="1"/>
        <sz val="8.0"/>
      </rPr>
      <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t>
    </r>
  </si>
  <si>
    <t>Guadalupe Perez</t>
  </si>
  <si>
    <t xml:space="preserve">HONDA CR-V CAFÉ </t>
  </si>
  <si>
    <t>GUADALUPE PEREZ  Tel. 8112148882</t>
  </si>
  <si>
    <r>
      <rPr>
        <rFont val="Calibri"/>
        <b/>
        <color theme="1"/>
        <sz val="11.0"/>
      </rPr>
      <t xml:space="preserve">Domicilio - </t>
    </r>
    <r>
      <rPr>
        <rFont val="Calibri"/>
        <b val="0"/>
        <color theme="1"/>
        <sz val="11.0"/>
      </rPr>
      <t>Oficina UBITEC - Av Eloy Cavazos 3810, Fraccionamiento El Peñón, 67182 Guadalupe, N.L.</t>
    </r>
    <r>
      <rPr>
        <rFont val="Calibri"/>
        <b/>
        <color theme="1"/>
        <sz val="11.0"/>
      </rPr>
      <t xml:space="preserve">
</t>
    </r>
    <r>
      <rPr>
        <rFont val="Calibri"/>
        <b val="0"/>
        <color theme="1"/>
        <sz val="8.0"/>
      </rPr>
      <t>https://www.google.com/maps/place/Gasolinera+Gulf/@25.657615,-100.2225418,3a,75y,132.7h,94.41t/data=!3m7!1e1!3m5!1s7Sdio10_p0nk1xebxlASeQ!2e0!6shttps:%2F%2</t>
    </r>
  </si>
  <si>
    <t xml:space="preserve">VW JETTA 2015 </t>
  </si>
  <si>
    <t>Porfirio Santos
Contacto tel. 8134191953</t>
  </si>
  <si>
    <r>
      <rPr>
        <rFont val="Calibri"/>
        <b/>
        <color theme="1"/>
        <sz val="9.0"/>
      </rPr>
      <t>Domicilio -</t>
    </r>
    <r>
      <rPr>
        <rFont val="Calibri"/>
        <color theme="1"/>
        <sz val="9.0"/>
      </rPr>
      <t xml:space="preserve"> Av. Tolteca 2505-2305, Tolteca, 67175 Guadalupe, N.L.
https://www.google.com/maps/place/Av.+Tolteca+2505-2305,+Tolteca,+67175+Guadalupe,+N.L./@25.6643037,-100.2418166,17z/data=!3m1!4b1!4m5!3m4!1s0x8662c016412064a5:0x5fd05e868f292647!8m2!3d25.6643037!4d-100.2392417!5m1!1e2?entry=ttu&amp;g_ep=EgoyMDI0MTExOS4yIKXMDSoASAFQAw%3D%3D</t>
    </r>
  </si>
  <si>
    <t xml:space="preserve">Sergio Ediñho Arriaga Hernandez </t>
  </si>
  <si>
    <r>
      <rPr>
        <rFont val="Calibri"/>
        <b/>
        <color theme="1"/>
        <sz val="11.0"/>
      </rPr>
      <t>Domicilio</t>
    </r>
    <r>
      <rPr>
        <rFont val="Calibri"/>
        <color theme="1"/>
        <sz val="11.0"/>
      </rPr>
      <t xml:space="preserve"> - RPGV+HVX Cdad. Apodaca, Nuevo León</t>
    </r>
    <r>
      <rPr>
        <rFont val="Calibri"/>
        <color theme="1"/>
        <sz val="10.0"/>
      </rPr>
      <t xml:space="preserve">
</t>
    </r>
    <r>
      <rPr>
        <rFont val="Calibri"/>
        <color theme="1"/>
        <sz val="8.0"/>
      </rPr>
      <t>https://www.google.com/maps/place/25%C2%B049'35.4%22N+100%C2%B015'19.0%22W/@25.82649,-100.2578469,17z/data=!3m1!4b1!4m4!3m3!8m2!3d25.82649!4d-100.255272!5m1!1e2?entry=ttu&amp;g_ep=EgoyMDI0MTExOS4yIKXMDSoASAFQAw%3D%3D</t>
    </r>
  </si>
  <si>
    <t xml:space="preserve">Cliente cambia la cita y despues ya no le contesta a Jose Luis </t>
  </si>
  <si>
    <r>
      <rPr>
        <rFont val="Calibri"/>
        <b/>
        <color theme="1"/>
        <sz val="11.0"/>
      </rPr>
      <t>Domicilio</t>
    </r>
    <r>
      <rPr>
        <rFont val="Calibri"/>
        <color theme="1"/>
        <sz val="11.0"/>
      </rPr>
      <t xml:space="preserve"> - RPGV+HVX Cdad. Apodaca, Nuevo León</t>
    </r>
    <r>
      <rPr>
        <rFont val="Calibri"/>
        <color theme="1"/>
        <sz val="10.0"/>
      </rPr>
      <t xml:space="preserve">
</t>
    </r>
    <r>
      <rPr>
        <rFont val="Calibri"/>
        <color theme="1"/>
        <sz val="8.0"/>
      </rPr>
      <t>https://www.google.com/maps/place/25%C2%B049'35.4%22N+100%C2%B015'19.0%22W/@25.82649,-100.2578469,17z/data=!3m1!4b1!4m4!3m3!8m2!3d25.82649!4d-100.255272!5m1!1e2?entry=ttu&amp;g_ep=EgoyMDI0MTExOS4yIKXMDSoASAFQAw%3D%3D</t>
    </r>
  </si>
  <si>
    <t>FORD EXPLORER ROJA</t>
  </si>
  <si>
    <t>Héctor Salazar</t>
  </si>
  <si>
    <r>
      <rPr>
        <rFont val="Calibri"/>
        <b/>
        <color theme="1"/>
        <sz val="11.0"/>
      </rPr>
      <t>Domicilio</t>
    </r>
    <r>
      <rPr>
        <rFont val="Calibri"/>
        <color theme="1"/>
        <sz val="11.0"/>
      </rPr>
      <t xml:space="preserve"> - Radiadores, Mofles y Climas Malbu 
Av Eloy Cavazos 4411, 2 De Mayo, 67180 Guadalupe, N.L. </t>
    </r>
    <r>
      <rPr>
        <rFont val="Calibri"/>
        <color theme="1"/>
        <sz val="10.0"/>
      </rPr>
      <t xml:space="preserve">
</t>
    </r>
    <r>
      <rPr>
        <rFont val="Calibri"/>
        <color theme="1"/>
        <sz val="8.0"/>
      </rPr>
      <t>https://www.google.com/maps/place/Radiadores,+Mofles+y+Climas+Malbu/@25.6557794,-100.2138328,20z/data=!4m12!1m5!3m4!2zMjXCsDM5JzIwLjgiTiAxMDDCsDEyJzQ5LjIiVw!8m2!3d25.6557778!4d-100.2136667!3m5!1s0x8662c1cf298deefb:0xdce936b8f8fb7e5c!8m2!3d25.6558173!4d-100.2134491!16s%2Fg%2F1ptycd9xs!5m1!1e2?hl=es&amp;entry=ttu&amp;g_ep=EgoyMDI0MTEyNC4xIKXMDSoASAFQAw%3D%3D</t>
    </r>
  </si>
  <si>
    <t>GRUPO DIESEL HH 
(Marisol Alvarado)</t>
  </si>
  <si>
    <t>VW JETTA NEGRO (JLF7842)</t>
  </si>
  <si>
    <t>Christian Guillermo Hernández  Tel. 3330774550</t>
  </si>
  <si>
    <r>
      <rPr>
        <rFont val="Calibri"/>
        <b/>
        <color theme="1"/>
        <sz val="11.0"/>
      </rPr>
      <t>Domicilio</t>
    </r>
    <r>
      <rPr>
        <rFont val="Calibri"/>
        <color theme="1"/>
        <sz val="11.0"/>
      </rPr>
      <t xml:space="preserve"> - Grupo Diesel HH
Carr. Guadalajara - Tepic 8880, San Juan de Ocotán, 45019 Zapopan, Jal.</t>
    </r>
    <r>
      <rPr>
        <rFont val="Calibri"/>
        <color theme="1"/>
        <sz val="10.0"/>
      </rPr>
      <t xml:space="preserve">
</t>
    </r>
    <r>
      <rPr>
        <rFont val="Calibri"/>
        <color theme="1"/>
        <sz val="8.0"/>
      </rPr>
      <t>https://www.google.com/maps/place/Grupo+Diesel+HH/@20.7236766,-103.5004882,17z/data=!3m1!4b1!4m6!3m5!1s0x8428a8dc7ffca58b:0x5c5c40f9ca9487d7!8m2!3d20.7236766!4d-103.5004882!16s%2Fg%2F11f1pz19ld!5m1!1e2?entry=ttu&amp;g_ep=EgoyMDI0MTEyNC4xIKXMDSoASAFQAw%3D%3D</t>
    </r>
  </si>
  <si>
    <t>Técnico Gdl 
(Eduardo)</t>
  </si>
  <si>
    <t>DODGE RAM 700</t>
  </si>
  <si>
    <r>
      <rPr>
        <rFont val="Calibri"/>
        <b/>
        <color theme="1"/>
        <sz val="11.0"/>
      </rPr>
      <t>Domicilio</t>
    </r>
    <r>
      <rPr>
        <rFont val="Calibri"/>
        <color theme="1"/>
        <sz val="11.0"/>
      </rPr>
      <t xml:space="preserve"> - Grupo Diesel HH
Carr. Guadalajara - Tepic 8880, San Juan de Ocotán, 45019 Zapopan, Jal.</t>
    </r>
    <r>
      <rPr>
        <rFont val="Calibri"/>
        <color theme="1"/>
        <sz val="10.0"/>
      </rPr>
      <t xml:space="preserve">
</t>
    </r>
    <r>
      <rPr>
        <rFont val="Calibri"/>
        <color theme="1"/>
        <sz val="8.0"/>
      </rPr>
      <t>https://www.google.com/maps/place/Grupo+Diesel+HH/@20.7236766,-103.5004882,17z/data=!3m1!4b1!4m6!3m5!1s0x8428a8dc7ffca58b:0x5c5c40f9ca9487d7!8m2!3d20.7236766!4d-103.5004882!16s%2Fg%2F11f1pz19ld!5m1!1e2?entry=ttu&amp;g_ep=EgoyMDI0MTEyNC4xIKXMDSoASAFQAw%3D%3D</t>
    </r>
  </si>
  <si>
    <t>GMC TERRAIN 2017</t>
  </si>
  <si>
    <t>IMEI 862476051583606</t>
  </si>
  <si>
    <t>Esmeralda Tel. 8442124958</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</si>
  <si>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</si>
  <si>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Eliud sale a la 1</t>
  </si>
  <si>
    <t>AUDI</t>
  </si>
  <si>
    <t>Jose Tames Tel. 8110665375</t>
  </si>
  <si>
    <r>
      <rPr>
        <rFont val="Calibri"/>
        <b/>
        <color theme="1"/>
        <sz val="11.0"/>
      </rPr>
      <t>Domicilio</t>
    </r>
    <r>
      <rPr>
        <rFont val="Calibri"/>
        <color theme="1"/>
        <sz val="11.0"/>
      </rPr>
      <t xml:space="preserve"> - Cronos 539, 67350 Cdad. de Allende, N.L. </t>
    </r>
    <r>
      <rPr>
        <rFont val="Calibri"/>
        <color theme="1"/>
        <sz val="10.0"/>
      </rPr>
      <t xml:space="preserve">
</t>
    </r>
    <r>
      <rPr>
        <rFont val="Calibri"/>
        <color theme="1"/>
        <sz val="8.0"/>
      </rPr>
      <t>https://www.google.com/maps/place/Cronos+540,+67350+Cdad.+de+Allende,+N.L./@25.3045882,-100.0384566,17z/data=!3m1!4b1!4m12!1m5!3m4!2zMjXCsDE4JzE3LjAiTiAxMDDCsDAyJzAxLjkiVw!8m2!3d25.3047119!4d-100.0338577!3m5!1s0x867d2cd8fa698259:0x6cf7d4779e2b9034!8m2!3d25.3045834!4d-100.0338432!16s%2Fg%2F11shp1g29b?hl=es&amp;entry=ttu&amp;g_ep=EgoyMDI0MTEyNC4xIKXMDSoASAFQAw%3D%3D</t>
    </r>
  </si>
  <si>
    <t>TOYOTA SIENNA</t>
  </si>
  <si>
    <r>
      <rPr>
        <rFont val="Calibri"/>
        <b/>
        <color theme="1"/>
        <sz val="11.0"/>
      </rPr>
      <t>Domicilio</t>
    </r>
    <r>
      <rPr>
        <rFont val="Calibri"/>
        <color theme="1"/>
        <sz val="11.0"/>
      </rPr>
      <t xml:space="preserve"> - Cronos 539, 67350 Cdad. de Allende, N.L. </t>
    </r>
    <r>
      <rPr>
        <rFont val="Calibri"/>
        <color theme="1"/>
        <sz val="10.0"/>
      </rPr>
      <t xml:space="preserve">
</t>
    </r>
    <r>
      <rPr>
        <rFont val="Calibri"/>
        <color theme="1"/>
        <sz val="8.0"/>
      </rPr>
      <t>https://www.google.com/maps/place/Cronos+540,+67350+Cdad.+de+Allende,+N.L./@25.3045882,-100.0384566,17z/data=!3m1!4b1!4m12!1m5!3m4!2zMjXCsDE4JzE3LjAiTiAxMDDCsDAyJzAxLjkiVw!8m2!3d25.3047119!4d-100.0338577!3m5!1s0x867d2cd8fa698259:0x6cf7d4779e2b9034!8m2!3d25.3045834!4d-100.0338432!16s%2Fg%2F11shp1g29b?hl=es&amp;entry=ttu&amp;g_ep=EgoyMDI0MTEyNC4xIKXMDSoASAFQAw%3D%3D</t>
    </r>
  </si>
  <si>
    <t>HONDA PILOT 2016</t>
  </si>
  <si>
    <t>CORTE 862476051583606</t>
  </si>
  <si>
    <t>Imelda 8140740934</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</si>
  <si>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</si>
  <si>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SEGUIMIENTO 862476051550985</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</si>
  <si>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</si>
  <si>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12 PX3414A</t>
  </si>
  <si>
    <t>Angel Nicolas  Tel. 5545565467</t>
  </si>
  <si>
    <r>
      <rPr>
        <rFont val="Calibri"/>
        <b/>
        <color theme="1"/>
        <sz val="11.0"/>
      </rPr>
      <t>Domicilio</t>
    </r>
    <r>
      <rPr>
        <rFont val="Calibri"/>
        <color theme="1"/>
        <sz val="11.0"/>
      </rPr>
      <t xml:space="preserve"> - QGVR+9G4 Parque Industrial Cdad. Mitras, Nuevo León </t>
    </r>
    <r>
      <rPr>
        <rFont val="Calibri"/>
        <color theme="1"/>
        <sz val="10.0"/>
      </rPr>
      <t xml:space="preserve">
</t>
    </r>
    <r>
      <rPr>
        <rFont val="Calibri"/>
        <color theme="1"/>
        <sz val="8.0"/>
      </rPr>
      <t>https://www.google.com/maps/place/25%C2%B047'36.2%22N+100%C2%B027'31.2%22W/@25.7933861,-100.4612421,17z/data=!3m1!4b1!4m4!3m3!8m2!3d25.7933861!4d-100.4586672?hl=es&amp;entry=ttu&amp;g_ep=EgoyMDI0MTEyNC4xIKXMDSoASAFQAw%3D%3D</t>
    </r>
  </si>
  <si>
    <t>Acertrans 
(Arturo Sifuentes)</t>
  </si>
  <si>
    <t>Rene Martinez</t>
  </si>
  <si>
    <r>
      <rPr>
        <rFont val="Calibri"/>
        <b/>
        <color theme="1"/>
        <sz val="11.0"/>
      </rPr>
      <t xml:space="preserve">Domicilio - </t>
    </r>
    <r>
      <rPr>
        <rFont val="Calibri"/>
        <color theme="1"/>
        <sz val="11.0"/>
      </rPr>
      <t>Mini-Super San Juan</t>
    </r>
    <r>
      <rPr>
        <rFont val="Calibri"/>
        <b/>
        <color theme="1"/>
        <sz val="11.0"/>
      </rPr>
      <t xml:space="preserve">
</t>
    </r>
    <r>
      <rPr>
        <rFont val="Calibri"/>
        <color theme="1"/>
        <sz val="11.0"/>
      </rPr>
      <t xml:space="preserve">Antiguo Camino Santo Domingo, 66630 Cdad. Apodaca, N.L. </t>
    </r>
    <r>
      <rPr>
        <rFont val="Calibri"/>
        <color theme="1"/>
        <sz val="10.0"/>
      </rPr>
      <t xml:space="preserve">
</t>
    </r>
    <r>
      <rPr>
        <rFont val="Calibri"/>
        <color theme="1"/>
        <sz val="8.0"/>
      </rPr>
      <t>https://www.google.com/maps/place/Mini-Super+San+Juan/@25.768267,-100.2307437,21z/data=!4m12!1m5!3m4!2zMjXCsDQ2JzA1LjciTiAxMDDCsDEzJzUwLjEiVw!8m2!3d25.7682563!4d-100.2305954!3m5!1s0x8662eb640b11033b:0x7d79cbaae284fac7!8m2!3d25.7683582!4d-100.2305959!16s%2Fg%2F11j7db48_c?hl=es&amp;entry=ttu&amp;g_ep=EgoyMDI0MTEyNC4xIKXMDSoASAFQAw%3D%3D</t>
    </r>
  </si>
  <si>
    <t xml:space="preserve">CHEVROLET AVEO </t>
  </si>
  <si>
    <t>CORTE 865784051095928 
SEGUIMIENTO 865784050375941</t>
  </si>
  <si>
    <t>Jorge Cerecero Tel. 8441762961</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</si>
  <si>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</si>
  <si>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Cliente no llego a la cita, se reporgrama </t>
  </si>
  <si>
    <t>CHEVROLET OPTRA</t>
  </si>
  <si>
    <t>CORTE 862476050268340
SEGUIMIENTO 359857081931511</t>
  </si>
  <si>
    <t>Maria Tel. 8781380811</t>
  </si>
  <si>
    <r>
      <rPr>
        <rFont val="Calibri"/>
        <b/>
        <color theme="1"/>
        <sz val="11.0"/>
      </rPr>
      <t>Domicilio</t>
    </r>
    <r>
      <rPr>
        <rFont val="Calibri"/>
        <color theme="1"/>
        <sz val="11.0"/>
      </rPr>
      <t xml:space="preserve"> - Albaricoque 139, Saltillo 2000, 25115 Saltillo, Coah.
</t>
    </r>
    <r>
      <rPr>
        <rFont val="Calibri"/>
        <color theme="1"/>
        <sz val="8.0"/>
      </rPr>
      <t>https://www.google.com/maps/place/Albaricoque+139,+Saltillo+2000,+25115+Saltillo,+Coah./@25.4691987,-101.0279833,17z/data=!3m1!4b1!4m6!3m5!1s0x86886d082257acc1:0xf872a04dec3383!8m2!3d25.4691987!4d-101.0254084!16s%2Fg%2F11pk9ycdp_?entry=ttu&amp;g_ep=EgoyMDI0MTEyNC4xIKXMDSoASAFQAw%3D%3D</t>
    </r>
  </si>
  <si>
    <t xml:space="preserve">Equipos los tiene Javi </t>
  </si>
  <si>
    <t>2 Freightliner</t>
  </si>
  <si>
    <t>Dejo de reportar el día de antier - GPS 303 TRACKER IMEI 864893039429124</t>
  </si>
  <si>
    <t>Sr. Luis</t>
  </si>
  <si>
    <r>
      <rPr>
        <rFont val="Calibri"/>
        <b/>
        <color theme="1"/>
        <sz val="9.0"/>
      </rPr>
      <t>Domicilio</t>
    </r>
    <r>
      <rPr>
        <rFont val="Calibri"/>
        <color theme="1"/>
        <sz val="9.0"/>
      </rPr>
      <t xml:space="preserve"> - Juan Zuazua 700, Del Nte., 64500 Monterrey, N.L.
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t>
    </r>
  </si>
  <si>
    <t>CHEVROLET MALIBU GUINDO</t>
  </si>
  <si>
    <t>Jesús Antonio de León Torres 
Tel. 8135927159</t>
  </si>
  <si>
    <r>
      <rPr>
        <rFont val="Calibri"/>
        <b/>
        <color theme="1"/>
        <sz val="9.0"/>
      </rPr>
      <t>Domicilio</t>
    </r>
    <r>
      <rPr>
        <rFont val="Calibri"/>
        <color theme="1"/>
        <sz val="9.0"/>
      </rPr>
      <t xml:space="preserve"> - Av. Adolfo Ruiz Cortines Ote. 148, Villa de San Antonio, 67112Guadalupe Guadalupe, N.L.
https://www.google.com/maps/place/Av.+Adolfo+Ruiz+Cortines+Ote.+148,+Villa+de+San+Antonio,+67112Guadalupe+Guadalupe,+N.L./@25.705518,-100.2070864,17z/data=!3m1!4b1!4m6!3m5!1s0x8662eb233a1d4179:0x44caa535b8fc4b0d!8m2!3d25.705518!4d-100.2045115!16s%2Fg%2F11g1fst40z!5m1!1e2?entry=ttu&amp;g_ep=EgoyMDI0MTEyNC4xIKXMDSoASAFQAw%3D%3D</t>
    </r>
  </si>
  <si>
    <t xml:space="preserve">CHEVROLET ONIX 2023 </t>
  </si>
  <si>
    <t>CORTE 862476055271505 
SEGUIMIENTO 862476055271729</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</si>
  <si>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</si>
  <si>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MUDANZA RODRIGUEZ 
(JONATHAN RODRIGUEZ)</t>
  </si>
  <si>
    <t>FORD 450 2007</t>
  </si>
  <si>
    <t xml:space="preserve">Posiblemente se requiera un cambio de SIM PREPAGO </t>
  </si>
  <si>
    <t>Jonathan Rodriguez Tel. 8117416886</t>
  </si>
  <si>
    <r>
      <rPr>
        <rFont val="Calibri"/>
        <b/>
        <color theme="1"/>
        <sz val="11.0"/>
      </rPr>
      <t>Domicilio</t>
    </r>
    <r>
      <rPr>
        <rFont val="Calibri"/>
        <color theme="1"/>
        <sz val="11.0"/>
      </rPr>
      <t xml:space="preserve"> - Imsa 1003, Barrio Topo Chico, 64102 Monterrey, N.L. </t>
    </r>
    <r>
      <rPr>
        <rFont val="Calibri"/>
        <color theme="1"/>
        <sz val="10.0"/>
      </rPr>
      <t xml:space="preserve">
</t>
    </r>
    <r>
      <rPr>
        <rFont val="Calibri"/>
        <color theme="1"/>
        <sz val="8.0"/>
      </rPr>
      <t>https://www.google.com/maps/place/Imsa+1003,+Barrio+Topo+Chico,+64102+Monterrey,+N.L./@25.7816527,-100.3877544,17z/data=!3m1!4b1!4m6!3m5!1s0x866291236691b34f:0xf641bde0d119605f!8m2!3d25.7816527!4d-100.3851795!16s%2Fg%2F11c5kc7779?entry=ttu&amp;g_ep=EgoyMDI0MTEyNC4xIKXMDSoASAFQAw%3D%3D</t>
    </r>
  </si>
  <si>
    <t>CHEVROLET SONIC 2014</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</si>
  <si>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</si>
  <si>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</si>
  <si>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MITSUBISHI LANCER 2009 GUINDO</t>
  </si>
  <si>
    <t>Cte. Jesus Manuel Cardona Chavez</t>
  </si>
  <si>
    <t>Tel.  8112088585</t>
  </si>
  <si>
    <r>
      <rPr>
        <rFont val="Calibri"/>
        <b/>
        <color theme="1"/>
        <sz val="9.0"/>
      </rPr>
      <t>Domicilio</t>
    </r>
    <r>
      <rPr>
        <rFont val="Calibri"/>
        <color theme="1"/>
        <sz val="9.0"/>
      </rPr>
      <t xml:space="preserve"> - Lote Car Wash y Estética Automotriz SS Clean - Guadalupe 
C. Sierra de Gomas 614, Col. Cerro de la Silla, 67190 Guadalupe, N.L. 
https://www.google.com/maps/place/25%C2%B039'56.2%22N+100%C2%B011'35.3%22W/@25.6655488,-100.1938433,18.75z/data=!4m4!3m3!8m2!3d25.6655998!4d-100.1931381?hl=es&amp;entry=ttu</t>
    </r>
  </si>
  <si>
    <t>La persona que traia llaves de la unida dno llego, se le espero 1 hra</t>
  </si>
  <si>
    <t>070 JEEP COMPASS</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</si>
  <si>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</si>
  <si>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No llega la unidad, se reagenda para las 2 pm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</si>
  <si>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</si>
  <si>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Unidad CUERVO 009 (KENWORTH BLANCO - 34-AA-5U)</t>
  </si>
  <si>
    <t>(No esta generando reporte desde 2024-11-04 21:46:36, equipo COBAN PLATEADO)</t>
  </si>
  <si>
    <t>Erick González Tel. 8281194355</t>
  </si>
  <si>
    <r>
      <rPr>
        <rFont val="Calibri"/>
        <b/>
        <color theme="1"/>
        <sz val="9.0"/>
      </rPr>
      <t>Domicilio</t>
    </r>
    <r>
      <rPr>
        <rFont val="Calibri"/>
        <color theme="1"/>
        <sz val="9.0"/>
      </rPr>
      <t xml:space="preserve"> Sin Nombre de Col 7, Cadereyta Jiménez, N.L.
https://www.google.com/maps/place/25%C2%B033'51.6%22N+100%C2%B000'20.4%22W/@25.5643196,-100.0082435,17z/data=!3m1!4b1!4m4!3m3!8m2!3d25.5643196!4d-100.0056686?hl=es&amp;entry=ttu</t>
    </r>
  </si>
  <si>
    <t xml:space="preserve">Solciitan revisión pero se cancela porque no sabían si se cambiaría el domicilio </t>
  </si>
  <si>
    <t>Equipo 
359857081953036
862476050276582</t>
  </si>
  <si>
    <t>Ruben Tel. 8124281146</t>
  </si>
  <si>
    <r>
      <rPr>
        <rFont val="Calibri"/>
        <b/>
        <color theme="1"/>
        <sz val="11.0"/>
      </rPr>
      <t>Domicilio</t>
    </r>
    <r>
      <rPr>
        <rFont val="Calibri"/>
        <color theme="1"/>
        <sz val="11.0"/>
      </rPr>
      <t xml:space="preserve"> En el estacionamiento de fundidora donde hacen revisiones para plaqueo de Autos
MPHC+4F3 Monterrey, Nuevo León</t>
    </r>
    <r>
      <rPr>
        <rFont val="Calibri"/>
        <color theme="1"/>
        <sz val="10.0"/>
      </rPr>
      <t xml:space="preserve">
</t>
    </r>
    <r>
      <rPr>
        <rFont val="Calibri"/>
        <color theme="1"/>
        <sz val="8.0"/>
      </rPr>
      <t>https://www.google.com/maps/place/25%C2%B040'39.9%22N+100%C2%B016'43.8%22W/@25.677924,-100.2826156,16z/data=!4m4!3m3!8m2!3d25.67775!4d-100.278831?entry=ttu&amp;g_ep=EgoyMDI0MTEyNC4xIKXMDSoASAFQAw%3D%3D</t>
    </r>
  </si>
  <si>
    <t>GMC ACADIA</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</si>
  <si>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</si>
  <si>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GMC TERRAIN 2016 BLANCA </t>
  </si>
  <si>
    <t xml:space="preserve">Marco Esquivel </t>
  </si>
  <si>
    <t>Contacto Tel. 8180501161</t>
  </si>
  <si>
    <r>
      <rPr>
        <rFont val="Calibri"/>
        <b/>
        <color theme="1"/>
        <sz val="9.0"/>
      </rPr>
      <t>Domicilio -</t>
    </r>
    <r>
      <rPr>
        <rFont val="Calibri"/>
        <color theme="1"/>
        <sz val="9.0"/>
      </rPr>
      <t xml:space="preserve"> C. Washington 2000, Obrera, 64010 Monterrey, N.L.
https://www.google.com/maps/place/Pabell%C3%B3n+Ciudadano/@25.6759904,-100.2918351,15z/data=!4m6!3m5!1s0x8662bfd86cdf6d0b:0x7d930941e57f3d7f!8m2!3d25.6759904!4d-100.2918351!16s%2Fg%2F11b77pykhv?entry=ttu&amp;g_ep=EgoyMDI0MTEyNC4xIKXMDSoASAFQAw%3D%3D</t>
    </r>
  </si>
  <si>
    <t xml:space="preserve"> UMEGAMEDIOSCOMERCIAL SALTILLO</t>
  </si>
  <si>
    <t>MIRAGE 2021</t>
  </si>
  <si>
    <t>865784051067786 Corte
865784051116328 Seguimiento</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</si>
  <si>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</si>
  <si>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 xml:space="preserve">Carpack </t>
  </si>
  <si>
    <t>NISSAN 2 2005</t>
  </si>
  <si>
    <t>Elizabeth Campos Tel. 8116635976</t>
  </si>
  <si>
    <r>
      <rPr>
        <rFont val="Calibri"/>
        <b/>
        <color theme="1"/>
        <sz val="11.0"/>
      </rPr>
      <t xml:space="preserve">Domicilio - </t>
    </r>
    <r>
      <rPr>
        <rFont val="Calibri"/>
        <color theme="1"/>
        <sz val="11.0"/>
      </rPr>
      <t xml:space="preserve">Aaron Sáenz 110, Crispín Treviño, 67204 Guadalupe, N.L. </t>
    </r>
    <r>
      <rPr>
        <rFont val="Calibri"/>
        <color theme="1"/>
        <sz val="10.0"/>
      </rPr>
      <t xml:space="preserve">
</t>
    </r>
    <r>
      <rPr>
        <rFont val="Calibri"/>
        <color theme="1"/>
        <sz val="8.0"/>
      </rPr>
      <t>https://www.google.com/maps/place/Aaron+S%C3%A1enz+110,+Crisp%C3%ADn+Trevi%C3%B1o,+67204+Guadalupe,+N.L./@25.6705537,-100.1829356,17z/data=!3m1!4b1!4m6!3m5!1s0x8662c1f0376d0367:0x4657535b899d36a6!8m2!3d25.6705537!4d-100.1803607!16s%2Fg%2F11wb1p5kt4?entry=ttu&amp;g_ep=EgoyMDI0MTEyNC4xIKXMDSoASAFQAw%3D%3D</t>
    </r>
  </si>
  <si>
    <t>Carlos Lopez Tel. 8186697047</t>
  </si>
  <si>
    <r>
      <rPr>
        <rFont val="Calibri"/>
        <b/>
        <color theme="1"/>
        <sz val="11.0"/>
      </rPr>
      <t>Domicilio 66613 Cdad. Apodaca, N.L.</t>
    </r>
    <r>
      <rPr>
        <rFont val="Calibri"/>
        <color theme="1"/>
        <sz val="10.0"/>
      </rPr>
      <t xml:space="preserve">
</t>
    </r>
    <r>
      <rPr>
        <rFont val="Calibri"/>
        <color theme="1"/>
        <sz val="8.0"/>
      </rPr>
      <t>https://www.google.com/maps/place/25%C2%B048'56.4%22N+100%C2%B014'49.6%22W/@25.8156667,-100.249686,17z/data=!3m1!4b1!4m4!3m3!8m2!3d25.8156667!4d-100.2471111?entry=ttu&amp;g_ep=EgoyMDI0MDkxMS4wIKXMDSoASAFQAw%3D%3D</t>
    </r>
  </si>
  <si>
    <t>ESCAPE TITANIUM NEGRA</t>
  </si>
  <si>
    <t>Tel.  8136191211</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</si>
  <si>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</si>
  <si>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CHALLENGER 2016</t>
  </si>
  <si>
    <t xml:space="preserve">No nos da señal 
862476051115565 CORTE </t>
  </si>
  <si>
    <t>Karol 8442806262</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</si>
  <si>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</si>
  <si>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</si>
  <si>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06 KW BLANCO</t>
  </si>
  <si>
    <t xml:space="preserve"> Rodrigo </t>
  </si>
  <si>
    <r>
      <rPr>
        <rFont val="Calibri"/>
        <b/>
        <color theme="1"/>
        <sz val="11.0"/>
      </rPr>
      <t>Domicilio</t>
    </r>
    <r>
      <rPr>
        <rFont val="Calibri"/>
        <color theme="1"/>
        <sz val="11.0"/>
      </rPr>
      <t xml:space="preserve"> - Centro de Gral Zuazua, 65750 Gral. Zuazua, N.L.
VVVQ+89Q Gral. Zuazua, Nuevo León</t>
    </r>
    <r>
      <rPr>
        <rFont val="Calibri"/>
        <color theme="1"/>
        <sz val="10.0"/>
      </rPr>
      <t xml:space="preserve">
</t>
    </r>
    <r>
      <rPr>
        <rFont val="Calibri"/>
        <color theme="1"/>
        <sz val="8.0"/>
      </rPr>
      <t>https://www.google.com/maps/place/25%C2%B053'36.0%22N+100%C2%B006'41.5%22W/@25.8934658,-100.1116144,21z/data=!4m4!3m3!8m2!3d25.8933333!4d-100.1115278?hl=es&amp;entry=ttu&amp;g_ep=EgoyMDI0MTIwMS4xIKXMDSoASAFQAw%3D%3D</t>
    </r>
  </si>
  <si>
    <t>GMC SIERRA 2013</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</si>
  <si>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</si>
  <si>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DODGE RAM</t>
  </si>
  <si>
    <r>
      <rPr>
        <rFont val="Calibri"/>
        <b/>
        <color theme="1"/>
        <sz val="11.0"/>
      </rPr>
      <t>Domicilio</t>
    </r>
    <r>
      <rPr>
        <rFont val="Calibri"/>
        <color theme="1"/>
        <sz val="11.0"/>
      </rPr>
      <t xml:space="preserve"> - Starcorr de Mexico, Día del Empresario 1100, San Miguel, 67114 Guadalupe, N.L. </t>
    </r>
    <r>
      <rPr>
        <rFont val="Calibri"/>
        <color theme="1"/>
        <sz val="10.0"/>
      </rPr>
      <t xml:space="preserve">
</t>
    </r>
    <r>
      <rPr>
        <rFont val="Calibri"/>
        <color theme="1"/>
        <sz val="8.0"/>
      </rPr>
      <t>https://www.google.com/maps/place/Starcorr+de+Mexico/@25.703841,-100.1802603,15z/data=!4m6!3m5!1s0x8662eba127e8be47:0x6f33d7b32b475d4c!8m2!3d25.703841!4d-100.1802603!16s%2Fg%2F11fph82ys9?hl=es-MX&amp;entry=ttu&amp;g_ep=EgoyMDI0MTAxNi4wIKXMDSoASAFQAw%3D%3D</t>
    </r>
  </si>
  <si>
    <t>FORD EXPLORER</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</si>
  <si>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</si>
  <si>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Thermo 02</t>
  </si>
  <si>
    <t xml:space="preserve">Sensor de Diesel no esta marcando </t>
  </si>
  <si>
    <t>Axel Sanchez  Tel. 8211182633</t>
  </si>
  <si>
    <r>
      <rPr>
        <rFont val="Calibri"/>
        <b/>
        <color theme="1"/>
        <sz val="11.0"/>
      </rPr>
      <t>Domicilio</t>
    </r>
    <r>
      <rPr>
        <rFont val="Calibri"/>
        <color theme="1"/>
        <sz val="11.0"/>
      </rPr>
      <t xml:space="preserve"> - Antonio E. Marcos 302, Ex-Hacienda Santa Rosa, 66613 Cdad. Apodaca, N.L.</t>
    </r>
    <r>
      <rPr>
        <rFont val="Calibri"/>
        <color theme="1"/>
        <sz val="10.0"/>
      </rPr>
      <t xml:space="preserve">
</t>
    </r>
    <r>
      <rPr>
        <rFont val="Calibri"/>
        <color theme="1"/>
        <sz val="8.0"/>
      </rPr>
      <t>https://www.google.com/maps/place/Antonio+E.+Marcos+302,+Ex-Hacienda+Santa+Rosa,+66613+Cdad.+Apodaca,+N.L./@25.8242886,-100.253803,17z/data=!3m1!4b1!4m6!3m5!1s0x8662ed28e750acd5:0xb4a015a6de98f606!8m2!3d25.8242886!4d-100.2512281!16s%2Fg%2F11jsskkmbs!5m1!1e1?entry=ttu&amp;g_ep=EgoyMDI0MTAyOS4wIKXMDSoASAFQAw%3D%3D</t>
    </r>
  </si>
  <si>
    <t>EyO</t>
  </si>
  <si>
    <t xml:space="preserve">K3 Soluciones </t>
  </si>
  <si>
    <t>Nissan 2019 NP300 blanca</t>
  </si>
  <si>
    <t>Susana Calvo  Tel. 8116954703</t>
  </si>
  <si>
    <r>
      <rPr>
        <rFont val="Calibri"/>
        <b/>
        <color theme="1"/>
        <sz val="11.0"/>
      </rPr>
      <t xml:space="preserve">Domicilio </t>
    </r>
    <r>
      <rPr>
        <rFont val="Calibri"/>
        <color theme="1"/>
        <sz val="11.0"/>
      </rPr>
      <t>- Mirto 908, La Moderna, 64530 Monterrey, N.L.</t>
    </r>
    <r>
      <rPr>
        <rFont val="Calibri"/>
        <color theme="1"/>
        <sz val="10.0"/>
      </rPr>
      <t xml:space="preserve">
</t>
    </r>
    <r>
      <rPr>
        <rFont val="Calibri"/>
        <color theme="1"/>
        <sz val="8.0"/>
      </rPr>
      <t>https://www.google.com/maps/place/Mirto+908,+La+Moderna,+64530+Monterrey,+N.L./@25.6971029,-100.2915007,17z/data=!3m1!4b1!4m6!3m5!1s0x8662956c607c4191:0xcb0dc641abad3cc3!8m2!3d25.6971029!4d-100.2889258!16s%2Fg%2F11h9bh9j_l?entry=ttu&amp;g_ep=EgoyMDI0MTIwMi4wIKXMDSoASAFQAw%3D%3D</t>
    </r>
  </si>
  <si>
    <t xml:space="preserve">Se cambia el hoario porque estaban con Luis Carlos Cabello Marroquin </t>
  </si>
  <si>
    <r>
      <rPr>
        <rFont val="Calibri"/>
        <b/>
        <color theme="1"/>
        <sz val="11.0"/>
      </rPr>
      <t xml:space="preserve">Domicilio </t>
    </r>
    <r>
      <rPr>
        <rFont val="Calibri"/>
        <color theme="1"/>
        <sz val="11.0"/>
      </rPr>
      <t>- Mirto 908, La Moderna, 64530 Monterrey, N.L.</t>
    </r>
    <r>
      <rPr>
        <rFont val="Calibri"/>
        <color theme="1"/>
        <sz val="10.0"/>
      </rPr>
      <t xml:space="preserve">
</t>
    </r>
    <r>
      <rPr>
        <rFont val="Calibri"/>
        <color theme="1"/>
        <sz val="8.0"/>
      </rPr>
      <t>https://www.google.com/maps/place/Mirto+908,+La+Moderna,+64530+Monterrey,+N.L./@25.6971029,-100.2915007,17z/data=!3m1!4b1!4m6!3m5!1s0x8662956c607c4191:0xcb0dc641abad3cc3!8m2!3d25.6971029!4d-100.2889258!16s%2Fg%2F11h9bh9j_l?entry=ttu&amp;g_ep=EgoyMDI0MTIwMi4wIKXMDSoASAFQAw%3D%3D</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</si>
  <si>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</si>
  <si>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Iban en Wal-Mart cuando se comunicaron y comento que no tenia la unidad</t>
  </si>
  <si>
    <t xml:space="preserve">DODGE RAM 2015 </t>
  </si>
  <si>
    <t xml:space="preserve">No nos da señal 
868120307780426 CORTE </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</si>
  <si>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</si>
  <si>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NISSAN VERSA 2017</t>
  </si>
  <si>
    <t>Equipos 
359857081955569 corte
865784052337469 seg</t>
  </si>
  <si>
    <t>Preguntan por Rubén
Tel. 8129353047</t>
  </si>
  <si>
    <r>
      <rPr>
        <rFont val="Calibri"/>
        <b/>
        <color theme="1"/>
        <sz val="11.0"/>
      </rPr>
      <t>Domicilio</t>
    </r>
    <r>
      <rPr>
        <rFont val="Calibri"/>
        <color theme="1"/>
        <sz val="11.0"/>
      </rPr>
      <t xml:space="preserve"> - Albuquerque 224, Cumbres San Agustín, 64346 Monterrey, N.L.</t>
    </r>
    <r>
      <rPr>
        <rFont val="Calibri"/>
        <color theme="1"/>
        <sz val="10.0"/>
      </rPr>
      <t xml:space="preserve">
</t>
    </r>
    <r>
      <rPr>
        <rFont val="Calibri"/>
        <color theme="1"/>
        <sz val="8.0"/>
      </rPr>
      <t>https://www.google.com/maps/place/Albuquerque+224,+Cumbres+San+Agust%C3%ADn,+64346+Monterrey,+N.L./@25.7674145,-100.4197236,17z/data=!3m1!4b1!4m6!3m5!1s0x866290c9fe6a1ff9:0x159cb03991176c35!8m2!3d25.7674145!4d-100.4171487!16s%2Fg%2F11cs8qfpdw?entry=ttu&amp;g_ep=EgoyMDI0MTIwMy4wIKXMDSoASAFQAw%3D%3D</t>
    </r>
  </si>
  <si>
    <t xml:space="preserve">Solo se encontro el equipo de corte </t>
  </si>
  <si>
    <t>360 Logistics</t>
  </si>
  <si>
    <t>TRACTO Y 3 1/2</t>
  </si>
  <si>
    <r>
      <rPr>
        <rFont val="Calibri"/>
        <b/>
        <color theme="1"/>
        <sz val="11.0"/>
      </rPr>
      <t>Domicilio</t>
    </r>
    <r>
      <rPr>
        <rFont val="Calibri"/>
        <color theme="1"/>
        <sz val="11.0"/>
      </rPr>
      <t xml:space="preserve"> - Cesáreo Sepúlveda 107, La Encarcacion, Cdad. Apodaca, N.L. 66633</t>
    </r>
    <r>
      <rPr>
        <rFont val="Calibri"/>
        <color theme="1"/>
        <sz val="10.0"/>
      </rPr>
      <t xml:space="preserve">
</t>
    </r>
    <r>
      <rPr>
        <rFont val="Calibri"/>
        <color theme="1"/>
        <sz val="8.0"/>
      </rPr>
      <t>https://www.google.com/maps/place/360+Logistics/@25.7352569,-100.2038095,18.75z/data=!4m12!1m5!3m4!2zMjXCsDQ0JzA2LjYiTiAxMDDCsDEyJzExLjgiVw!8m2!3d25.735165!4d-100.203272!3m5!1s0x8662ebb21d43ed0b:0xb83eea1ed437c2e7!8m2!3d25.7353076!4d-100.203125!16s%2Fg%2F11c2q31z9_?hl=es&amp;entry=ttu</t>
    </r>
  </si>
  <si>
    <t>CHEVROLET CRUZE 2013 NEGRO</t>
  </si>
  <si>
    <t>CTE. GUSTAVO ALEJANDRO URBINA VENEGAS</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</si>
  <si>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</si>
  <si>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ISMAEL ALEJANDRO ESCAREÑO / TRACTO TRANSPORTES FRASAGA</t>
  </si>
  <si>
    <t xml:space="preserve">KENWORTH UNIDAD 13 </t>
  </si>
  <si>
    <t>Jose Saavedra Cel. 8119138605</t>
  </si>
  <si>
    <t>Domicilio WMV3+XJ8 Carmen, Nuevo León
https://www.google.com/maps/place/25%C2%B056'41.7%22N+100%C2%B020'45.3%22W/@25.9448986,-100.3460774,20.75z/data=!4m4!3m3!8m2!3d25.944914!4d-100.345929!5m1!1e2?hl=es&amp;entry=ttu&amp;g_ep=EgoyMDI0MTIwMy4wIKXMDSoASAFQAw%3D%3D</t>
  </si>
  <si>
    <t>NISSAN VERSA</t>
  </si>
  <si>
    <r>
      <rPr>
        <rFont val="Calibri"/>
        <b/>
        <color theme="1"/>
        <sz val="11.0"/>
      </rPr>
      <t>Domicilio</t>
    </r>
    <r>
      <rPr>
        <rFont val="Calibri"/>
        <color theme="1"/>
        <sz val="11.0"/>
      </rPr>
      <t xml:space="preserve"> - Oficina UBITEC - Av Eloy Cavazos 3810, Fraccionamiento El Peñón, 67182 Guadalupe, N.L.</t>
    </r>
    <r>
      <rPr>
        <rFont val="Calibri"/>
        <color theme="1"/>
        <sz val="10.0"/>
      </rPr>
      <t xml:space="preserve">
</t>
    </r>
    <r>
      <rPr>
        <rFont val="Calibri"/>
        <color theme="1"/>
        <sz val="8.0"/>
      </rPr>
      <t>https://www.google.com/maps/place/Gasolinera+Gulf/@25.657615,-100.2225418,3a,75y,132.7h,94.41t/data=!3m7!1e1!3m5!1s7Sdio10_p0nk1xebxlASeQ!2e0!6shttps:%2F%2</t>
    </r>
  </si>
  <si>
    <t>MITSUBISHI LANCHER 2009 ROJO</t>
  </si>
  <si>
    <t>Jesus Manuel Cardona Chavez Tel. 8129792293</t>
  </si>
  <si>
    <r>
      <rPr>
        <rFont val="Calibri"/>
        <b/>
        <color theme="1"/>
        <sz val="9.0"/>
      </rPr>
      <t>Domicilio</t>
    </r>
    <r>
      <rPr>
        <rFont val="Calibri"/>
        <color theme="1"/>
        <sz val="9.0"/>
      </rPr>
      <t xml:space="preserve"> Los Cactus 222, 66649 Cdad. Apodaca, N.L.
https://www.google.com/maps/place/Los+Cactus+222,+66649+Cdad.+Apodaca,+N.L./@25.7142414,-100.1845363,17z/data=!3m1!4b1!4m10!1m2!2m1!1sLOS+CACTUS+222,+Golondrinas,+C.P.+66649+Ciudad+Apodaca+Nuevo+Le%C3%B3n!3m6!1s0x8662ea2499231c57:0x40d31ce7d6c21370!8m2!3d25.7142366!4d-100.1799229!15sCkJMT1MgQ0FDVFVTIDIyMiwgR29sb25kcmluYXMsIEMuUC4gNjY2NDkgQ2l1ZGFkIEFwb2RhY2EgTnVldm8gTGXDs26SARFjb21wb3VuZF9idWlsZGluZ-ABAA!16s%2Fg%2F11w7q53556!5m1!1e2?entry=ttu&amp;g_ep=EgoyMDI0MTIwNC4wIKXMDSoASAFQAw%3D%3D</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</si>
  <si>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</si>
  <si>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LLEGO TARDE AL SERVICIO Y YA NO ESTABA LA UNIDAD </t>
  </si>
  <si>
    <t>JOSUE FERNANDEZ</t>
  </si>
  <si>
    <t>CAJAS SECAS</t>
  </si>
  <si>
    <t>Josue Fernandez 8119770958</t>
  </si>
  <si>
    <r>
      <rPr>
        <rFont val="Calibri"/>
        <b/>
        <color theme="1"/>
        <sz val="11.0"/>
      </rPr>
      <t>Domicilio</t>
    </r>
    <r>
      <rPr>
        <rFont val="Calibri"/>
        <color theme="1"/>
        <sz val="11.0"/>
      </rPr>
      <t xml:space="preserve"> - Cam. Mezquital-santa Rosa 2745, Parque Logistico Gunde, 66630 Cdad. Apodaca, N.L. / Bodega L</t>
    </r>
    <r>
      <rPr>
        <rFont val="Calibri"/>
        <color theme="1"/>
        <sz val="10.0"/>
      </rPr>
      <t xml:space="preserve">
</t>
    </r>
    <r>
      <rPr>
        <rFont val="Calibri"/>
        <color theme="1"/>
        <sz val="8.0"/>
      </rPr>
      <t>https://www.google.com/maps/place/Parque+Logistico+Gunde+2745/@25.7627943,-100.2356901,17z/data=!3m1!4b1!4m6!3m5!1s0x8662eb7368f2d8fb:0x15e9d7497ed89755!8m2!3d25.7627943!4d-100.2331152!16s%2Fg%2F11ffltqs75?entry=ttu</t>
    </r>
  </si>
  <si>
    <t xml:space="preserve">VW BORA </t>
  </si>
  <si>
    <t>Lourdes Esthela Tel. 8186935795</t>
  </si>
  <si>
    <r>
      <rPr>
        <rFont val="Calibri"/>
        <b/>
        <color theme="1"/>
        <sz val="9.0"/>
      </rPr>
      <t>Domicilio</t>
    </r>
    <r>
      <rPr>
        <rFont val="Calibri"/>
        <color theme="1"/>
        <sz val="9.0"/>
      </rPr>
      <t xml:space="preserve"> - Golondrina 242, 67266 Cdad. Benito Juárez, N.L.
https://www.google.com/maps/place/Golondrina+242,+67266+Cdad.+Benito+Ju%C3%A1rez,+N.L./@25.6275402,-100.1159192,17z/data=!3m1!4b1!4m6!3m5!1s0x8662c311cc8b437d:0x9a382fd8d2c1df93!8m2!3d25.6275402!4d-100.1133443!16s%2Fg%2F11tb2wpg2q!5m1!1e2?entry=ttu&amp;g_ep=EgoyMDI0MTIwNC4wIKXMDSoASAFQAw%3D%3D</t>
    </r>
  </si>
  <si>
    <t>FORD FUSION 2010</t>
  </si>
  <si>
    <t xml:space="preserve">Edgar Coronado </t>
  </si>
  <si>
    <r>
      <rPr>
        <rFont val="Calibri"/>
        <b/>
        <color theme="1"/>
        <sz val="11.0"/>
      </rPr>
      <t>Domicilio</t>
    </r>
    <r>
      <rPr>
        <rFont val="Calibri"/>
        <color theme="1"/>
        <sz val="11.0"/>
      </rPr>
      <t xml:space="preserve"> - C. Gonzalitos 115, Centro, 66400 San Nicolás de los Garza, N.L.</t>
    </r>
    <r>
      <rPr>
        <rFont val="Calibri"/>
        <color theme="1"/>
        <sz val="10.0"/>
      </rPr>
      <t xml:space="preserve">
</t>
    </r>
    <r>
      <rPr>
        <rFont val="Calibri"/>
        <color theme="1"/>
        <sz val="8.0"/>
      </rPr>
      <t>https://www.google.com/maps/place/25%C2%B044'53.4%22N+100%C2%B017'22.9%22W/@25.7478675,-100.2898138,19z/data=!4m11!1m6!3m5!2zMjXCsDQ0JzUzLjQiTiAxMDDCsDE3JzIyLjkiVw!8m2!3d25.7481715!4d-100.28969!10e5!3m3!8m2!3d25.7481715!4d-100.28969?hl=es&amp;entry=ttu&amp;g_ep=EgoyMDI0MDkwNC4wIKXMDSoASAFQAw%3D%3D</t>
    </r>
  </si>
  <si>
    <t>ING. ALEJANDRO GUAJARDO</t>
  </si>
  <si>
    <t>Ing. Alejandro Guajardo Tel. 8119090130</t>
  </si>
  <si>
    <r>
      <rPr>
        <rFont val="Calibri"/>
        <b/>
        <color theme="1"/>
        <sz val="11.0"/>
      </rPr>
      <t>Domicilio</t>
    </r>
    <r>
      <rPr>
        <rFont val="Calibri"/>
        <color theme="1"/>
        <sz val="11.0"/>
      </rPr>
      <t xml:space="preserve"> - Del Refugio 4042, Jardín de Las Torres, 64754 Monterrey, N.L. </t>
    </r>
    <r>
      <rPr>
        <rFont val="Calibri"/>
        <color theme="1"/>
        <sz val="10.0"/>
      </rPr>
      <t xml:space="preserve">
</t>
    </r>
    <r>
      <rPr>
        <rFont val="Calibri"/>
        <color theme="1"/>
        <sz val="8.0"/>
      </rPr>
      <t>https://www.google.com/maps/place/Del+Refugio+4042,+Jard%C3%ADn+de+Las+Torres,+64754+Monterrey,+N.L./@25.633618,-100.3083253,16.5z/data=!4m12!1m5!3m4!2zMjXCsDM4JzA5LjciTiAxMDDCsDE4JzM4LjkiVw!8m2!3d25.6360188!4d-100.3107986!3m5!1s0x8662be5160efaaa5:0xffca8dd0b577f3d8!8m2!3d25.6359414!4d-100.3107325!16s%2Fg%2F11c4zw2hdb!5m1!1e2?hl=es&amp;entry=ttu&amp;g_ep=EgoyMDI0MTIwNC4wIKXMDSoASAFQAw%3D%3D</t>
    </r>
  </si>
  <si>
    <t xml:space="preserve">CHECAR SI GPS ES FUNCIONAL PARA MIGRARLO </t>
  </si>
  <si>
    <r>
      <rPr>
        <rFont val="Calibri"/>
        <b/>
        <color theme="1"/>
        <sz val="11.0"/>
      </rPr>
      <t>Domicilio</t>
    </r>
    <r>
      <rPr>
        <rFont val="Calibri"/>
        <color theme="1"/>
        <sz val="11.0"/>
      </rPr>
      <t xml:space="preserve"> - Del Refugio 4042, Jardín de Las Torres, 64754 Monterrey, N.L. </t>
    </r>
    <r>
      <rPr>
        <rFont val="Calibri"/>
        <color theme="1"/>
        <sz val="10.0"/>
      </rPr>
      <t xml:space="preserve">
</t>
    </r>
    <r>
      <rPr>
        <rFont val="Calibri"/>
        <color theme="1"/>
        <sz val="8.0"/>
      </rPr>
      <t>https://www.google.com/maps/place/Del+Refugio+4042,+Jard%C3%ADn+de+Las+Torres,+64754+Monterrey,+N.L./@25.633618,-100.3083253,16.5z/data=!4m12!1m5!3m4!2zMjXCsDM4JzA5LjciTiAxMDDCsDE4JzM4LjkiVw!8m2!3d25.6360188!4d-100.3107986!3m5!1s0x8662be5160efaaa5:0xffca8dd0b577f3d8!8m2!3d25.6359414!4d-100.3107325!16s%2Fg%2F11c4zw2hdb!5m1!1e2?hl=es&amp;entry=ttu&amp;g_ep=EgoyMDI0MTIwNC4wIKXMDSoASAFQAw%3D%3D</t>
    </r>
  </si>
  <si>
    <t xml:space="preserve">GMC SIERRA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</si>
  <si>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</si>
  <si>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NISSAN ROUGE PLATA 20016</t>
  </si>
  <si>
    <r>
      <rPr>
        <rFont val="Calibri"/>
        <b/>
        <color theme="1"/>
        <sz val="11.0"/>
      </rPr>
      <t>Domicilio</t>
    </r>
    <r>
      <rPr>
        <rFont val="Calibri"/>
        <color theme="1"/>
        <sz val="11.0"/>
      </rPr>
      <t xml:space="preserve"> - Palapa /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</si>
  <si>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Tractocamión kenworth blanco 
Tractocamión negro</t>
  </si>
  <si>
    <t>Hugo Sánchez 8281485051</t>
  </si>
  <si>
    <r>
      <rPr>
        <rFont val="Calibri"/>
        <b/>
        <color theme="1"/>
        <sz val="9.0"/>
      </rPr>
      <t>Domicilio</t>
    </r>
    <r>
      <rPr>
        <rFont val="Calibri"/>
        <color theme="1"/>
        <sz val="9.0"/>
      </rPr>
      <t xml:space="preserve"> - Sin Nombre de Col 7, Cadereyta Jiménez, N.L.
https://www.google.com/maps/place/25%C2%B033'51.6%22N+100%C2%B000'20.4%22W/@25.5643196,-100.0082435,17z/data=!3m1!4b1!4m4!3m3!8m2!3d25.5643196!4d-100.0056686?hl=es&amp;entry=ttu</t>
    </r>
  </si>
  <si>
    <t xml:space="preserve">Solo se instalo el KW Negro </t>
  </si>
  <si>
    <t xml:space="preserve">CHRYSLER TOW&amp;COUNTRY </t>
  </si>
  <si>
    <t xml:space="preserve">Cliente JOSE LUIS </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</si>
  <si>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</si>
  <si>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JAC FRISON T8</t>
  </si>
  <si>
    <r>
      <rPr>
        <rFont val="Calibri"/>
        <b/>
        <color theme="1"/>
        <sz val="11.0"/>
      </rPr>
      <t xml:space="preserve">Domicilio - </t>
    </r>
    <r>
      <rPr>
        <rFont val="Calibri"/>
        <color theme="1"/>
        <sz val="11.0"/>
      </rPr>
      <t>Av. Diego Díaz de Berlanga 1038, Las Puentes 1 5o Sector, 66460 San Nicolás de los Garza, N.L.</t>
    </r>
    <r>
      <rPr>
        <rFont val="Calibri"/>
        <b/>
        <color theme="1"/>
        <sz val="11.0"/>
      </rPr>
      <t xml:space="preserve">
</t>
    </r>
    <r>
      <rPr>
        <rFont val="Calibri"/>
        <color theme="1"/>
        <sz val="8.0"/>
      </rPr>
      <t>https://www.google.com/maps/place/Av.+Diego+D%C3%ADaz+de+Berlanga+1038,+Las+Puentes+1+5o+Sector,+66460+San+Nicol%C3%A1s+de+los+Garza,+N.L./@25.7352009,-100.2696762,17z/data=!4m5!3m4!1s0x866294cb79ccd8cd:0x36d65dc6597f0de4!8m2!3d25.7437071!4d-100.2626787!5m1!1e2?hl=es&amp;entry=ttu&amp;g_ep=EgoyMDI0MTIwNC4wIKXMDSoASAFQAw%3D%3D</t>
    </r>
  </si>
  <si>
    <t xml:space="preserve">Tractocamión kenworth blanco </t>
  </si>
  <si>
    <r>
      <rPr>
        <rFont val="Calibri"/>
        <b/>
        <color theme="1"/>
        <sz val="9.0"/>
      </rPr>
      <t>Domicilio</t>
    </r>
    <r>
      <rPr>
        <rFont val="Calibri"/>
        <color theme="1"/>
        <sz val="9.0"/>
      </rPr>
      <t xml:space="preserve"> - Sin Nombre de Col 7, Cadereyta Jiménez, N.L.
https://www.google.com/maps/place/25%C2%B033'51.6%22N+100%C2%B000'20.4%22W/@25.5643196,-100.0082435,17z/data=!3m1!4b1!4m4!3m3!8m2!3d25.5643196!4d-100.0056686?hl=es&amp;entry=ttu</t>
    </r>
  </si>
  <si>
    <t>Tecnico trae los equipos</t>
  </si>
  <si>
    <r>
      <rPr>
        <rFont val="Calibri"/>
        <b/>
        <color theme="1"/>
        <sz val="11.0"/>
      </rPr>
      <t>Domicilio</t>
    </r>
    <r>
      <rPr>
        <rFont val="Calibri"/>
        <color theme="1"/>
        <sz val="11.0"/>
      </rPr>
      <t xml:space="preserve"> - Reforma 8, Centro, 42150 Ajacuba, Hgo.</t>
    </r>
    <r>
      <rPr>
        <rFont val="Calibri"/>
        <color theme="1"/>
        <sz val="10.0"/>
      </rPr>
      <t xml:space="preserve">
</t>
    </r>
    <r>
      <rPr>
        <rFont val="Calibri"/>
        <color theme="1"/>
        <sz val="8.0"/>
      </rPr>
      <t>https://www.google.com/maps/place/Reforma+8,+Centro,+42150+Ajacuba,+Hgo./@20.0973007,-99.125342,17z/data=!3m1!4b1!4m5!3m4!1s0x85d17f5fce1e80bf:0x40bcc549afbe87d2!8m2!3d20.0973007!4d-99.1227671!5m1!1e2?entry=ttu&amp;g_ep=EgoyMDI0MTExNy4wIKXMDSoASAFQAw%3D%3D</t>
    </r>
  </si>
  <si>
    <r>
      <rPr>
        <rFont val="Calibri"/>
        <b/>
        <color theme="1"/>
        <sz val="11.0"/>
      </rPr>
      <t>Domicilio</t>
    </r>
    <r>
      <rPr>
        <rFont val="Calibri"/>
        <color theme="1"/>
        <sz val="11.0"/>
      </rPr>
      <t xml:space="preserve"> - Reforma 8, Centro, 42150 Ajacuba, Hgo.</t>
    </r>
    <r>
      <rPr>
        <rFont val="Calibri"/>
        <color theme="1"/>
        <sz val="10.0"/>
      </rPr>
      <t xml:space="preserve">
</t>
    </r>
    <r>
      <rPr>
        <rFont val="Calibri"/>
        <color theme="1"/>
        <sz val="8.0"/>
      </rPr>
      <t>https://www.google.com/maps/place/Reforma+8,+Centro,+42150+Ajacuba,+Hgo./@20.0973007,-99.125342,17z/data=!3m1!4b1!4m5!3m4!1s0x85d17f5fce1e80bf:0x40bcc549afbe87d2!8m2!3d20.0973007!4d-99.1227671!5m1!1e2?entry=ttu&amp;g_ep=EgoyMDI0MTExNy4wIKXMDSoASAFQAw%3D%3D</t>
    </r>
  </si>
  <si>
    <r>
      <rPr>
        <rFont val="Calibri"/>
        <b/>
        <color theme="1"/>
        <sz val="11.0"/>
      </rPr>
      <t>Domicilio</t>
    </r>
    <r>
      <rPr>
        <rFont val="Calibri"/>
        <color theme="1"/>
        <sz val="11.0"/>
      </rPr>
      <t xml:space="preserve"> - Reforma 8, Centro, 42150 Ajacuba, Hgo.</t>
    </r>
    <r>
      <rPr>
        <rFont val="Calibri"/>
        <color theme="1"/>
        <sz val="10.0"/>
      </rPr>
      <t xml:space="preserve">
</t>
    </r>
    <r>
      <rPr>
        <rFont val="Calibri"/>
        <color theme="1"/>
        <sz val="8.0"/>
      </rPr>
      <t>https://www.google.com/maps/place/Reforma+8,+Centro,+42150+Ajacuba,+Hgo./@20.0973007,-99.125342,17z/data=!3m1!4b1!4m5!3m4!1s0x85d17f5fce1e80bf:0x40bcc549afbe87d2!8m2!3d20.0973007!4d-99.1227671!5m1!1e2?entry=ttu&amp;g_ep=EgoyMDI0MTExNy4wIKXMDSoASAFQAw%3D%3D</t>
    </r>
  </si>
  <si>
    <t xml:space="preserve">Queda pendiente 1 instalacion </t>
  </si>
  <si>
    <t xml:space="preserve">ACCENT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</si>
  <si>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</si>
  <si>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HONDA ACCORD 2009 BLANCO </t>
  </si>
  <si>
    <t>Cte. Eber Velazquez Nava Tel. 9212037277</t>
  </si>
  <si>
    <r>
      <rPr>
        <rFont val="Calibri"/>
        <b/>
        <color theme="1"/>
        <sz val="9.0"/>
      </rPr>
      <t>Domicilio</t>
    </r>
    <r>
      <rPr>
        <rFont val="Calibri"/>
        <color theme="1"/>
        <sz val="9.0"/>
      </rPr>
      <t xml:space="preserve"> - Canelos 139, Sin Nombre de Col 1, 67267 Cdad. Benito Juárez, N.L. 
https://www.google.com/maps/place/Canelos+139,+Sin+Nombre+de+Col+1,+67267+Cdad.+Benito+Ju%C3%A1rez,+N.L./@25.6546599,-100.1138436,17z/data=!3m1!4b1!4m9!1m2!2m1!1sCanelos+139,+Fraccionamiento+El+Sabinal,+C.P.+67257+Ciudad+Benito+Ju%C3%A1rez+Nuevo+Le%C3%B3n.!3m5!1s0x8662c2ef51347555:0x5752c4fa24ec15f2!8m2!3d25.6546551!4d-100.1092302!15sClZDYW5lbG9zIDEzOSwgRnJhY2Npb25hbWllbnRvIEVsIFNhYmluYWwsIEMuUC4gNjcyNTcgQ2l1ZGFkIEJlbml0byBKdcOhcmV6IE51ZXZvIExlw7NuLpIBEGdlb2NvZGVkX2FkZHJlc3PgAQA!5m1!1e2?entry=ttu&amp;g_ep=EgoyMDI0MTIwNC4wIKXMDSoASAFQAw%3D%3D</t>
    </r>
  </si>
  <si>
    <t>Reagendado para el Jueves 12-Diciembre-2024</t>
  </si>
  <si>
    <t>Motos 
Eduardo Torres 77RZU4
CARLOS DELGADO 67RZP2</t>
  </si>
  <si>
    <t xml:space="preserve"> 2024-09-26 09:34:09
constantemente se desconecta</t>
  </si>
  <si>
    <t>Oscar García Tel. 8120398804</t>
  </si>
  <si>
    <r>
      <rPr>
        <rFont val="Calibri"/>
        <b/>
        <color theme="1"/>
        <sz val="11.0"/>
      </rPr>
      <t>Domicilio -</t>
    </r>
    <r>
      <rPr>
        <rFont val="Calibri"/>
        <color theme="1"/>
        <sz val="11.0"/>
      </rPr>
      <t xml:space="preserve"> Av. A. Ruiz Cortines Pte. 2650, Provivienda Guadalupe, 67110 Guadalupe, N.L.</t>
    </r>
    <r>
      <rPr>
        <rFont val="Calibri"/>
        <color theme="1"/>
        <sz val="10.0"/>
      </rPr>
      <t xml:space="preserve">
</t>
    </r>
    <r>
      <rPr>
        <rFont val="Calibri"/>
        <color theme="1"/>
        <sz val="8.0"/>
      </rPr>
      <t>https://www.google.com/maps/place/PLANTA+CEDIS+MOSERE+CAF%C3%89+GOURMET/@25.7068664,-100.1991563,17z/data=!3m1!4b1!4m6!3m5!1s0x8662ea4204050f49:0xac6ce5e797eef6ac!8m2!3d25.7068664!4d-100.1991563!16s%2Fg%2F11g6j8yx47?entry=ttu</t>
    </r>
  </si>
  <si>
    <t>JUAN JAVIER CABRIALES</t>
  </si>
  <si>
    <t xml:space="preserve">Hablarle para confirmar </t>
  </si>
  <si>
    <t>TRACTO 
TRACTO</t>
  </si>
  <si>
    <t>359857081955569 
359857081953036</t>
  </si>
  <si>
    <t>8110190718 Eva Vasconcelos
8116363567 Carlos Gonzalez</t>
  </si>
  <si>
    <r>
      <rPr>
        <rFont val="Calibri"/>
        <b/>
        <color theme="1"/>
        <sz val="11.0"/>
      </rPr>
      <t>Domicilio</t>
    </r>
    <r>
      <rPr>
        <rFont val="Calibri"/>
        <color theme="1"/>
        <sz val="11.0"/>
      </rPr>
      <t xml:space="preserve"> - 
66610 Prados de Santa Rosa, N.L. </t>
    </r>
    <r>
      <rPr>
        <rFont val="Calibri"/>
        <color theme="1"/>
        <sz val="10.0"/>
      </rPr>
      <t xml:space="preserve">
</t>
    </r>
    <r>
      <rPr>
        <rFont val="Calibri"/>
        <color theme="1"/>
        <sz val="8.0"/>
      </rPr>
      <t xml:space="preserve">
https://www.google.com/maps/place/66610+Prados+de+Santa+Rosa,+N.L./@25.8128835,-100.2229078,17z/data=!3m1!4b1!4m6!3m5!1s0x8662ecfa50573061:0x3ba7aa979326e0f6!8m2!3d25.8128835!4d-100.2229078!16s%2Fg%2F11sk4pxyg6!5m1!1e2?entry=ttu&amp;g_ep=EgoyMDI0MTIwOS4wIKXMDSoASAFQAw%3D%3D</t>
    </r>
  </si>
  <si>
    <t xml:space="preserve">Dejo de reportar ayer por la tarde </t>
  </si>
  <si>
    <r>
      <rPr>
        <rFont val="Calibri"/>
        <b/>
        <color theme="1"/>
        <sz val="11.0"/>
      </rPr>
      <t>Domicilio</t>
    </r>
    <r>
      <rPr>
        <rFont val="Calibri"/>
        <color theme="1"/>
        <sz val="11.0"/>
      </rPr>
      <t xml:space="preserve"> - Oficina UBITEC - Av Eloy Cavazos 3810, Fraccionamiento El Peñón, 67182 Guadalupe, N.L.</t>
    </r>
    <r>
      <rPr>
        <rFont val="Calibri"/>
        <color theme="1"/>
        <sz val="10.0"/>
      </rPr>
      <t xml:space="preserve">
</t>
    </r>
    <r>
      <rPr>
        <rFont val="Calibri"/>
        <color theme="1"/>
        <sz val="8.0"/>
      </rPr>
      <t>https://www.google.com/maps/place/Gasolinera+Gulf/@25.657615,-100.2225418,3a,75y,132.7h,94.41t/data=!3m7!1e1!3m5!1s7Sdio10_p0nk1xebxlASeQ!2e0!6shttps:%2F%2</t>
    </r>
  </si>
  <si>
    <t>8115843926 (Avisar antes de ir)</t>
  </si>
  <si>
    <r>
      <rPr>
        <rFont val="Calibri"/>
        <b/>
        <color theme="1"/>
        <sz val="9.0"/>
      </rPr>
      <t>Domicilio</t>
    </r>
    <r>
      <rPr>
        <rFont val="Calibri"/>
        <color theme="1"/>
        <sz val="9.0"/>
      </rPr>
      <t xml:space="preserve"> - QPHV+PXW Cdad. Apodaca, Nuevo León
https://www.google.com/maps/place/25%C2%B046'45.7%22N+100%C2%B015'18.1%22W/@25.7794103,-100.2555105,19.5z/data=!4m4!3m3!8m2!3d25.7793503!4d-100.2550354!5m1!1e2?hl=es&amp;entry=ttu&amp;g_ep=EgoyMDI0MTIxMC4wIKXMDSoASAFQAw%3D%3D</t>
    </r>
  </si>
  <si>
    <r>
      <rPr>
        <rFont val="Calibri"/>
        <b/>
        <color theme="1"/>
        <sz val="9.0"/>
      </rPr>
      <t>Domicilio</t>
    </r>
    <r>
      <rPr>
        <rFont val="Calibri"/>
        <color theme="1"/>
        <sz val="9.0"/>
      </rPr>
      <t xml:space="preserve"> - Canelos 139, Sin Nombre de Col 1, 67267 Cdad. Benito Juárez, N.L. 
https://www.google.com/maps/place/Canelos+139,+Sin+Nombre+de+Col+1,+67267+Cdad.+Benito+Ju%C3%A1rez,+N.L./@25.6546599,-100.1138436,17z/data=!3m1!4b1!4m9!1m2!2m1!1sCanelos+139,+Fraccionamiento+El+Sabinal,+C.P.+67257+Ciudad+Benito+Ju%C3%A1rez+Nuevo+Le%C3%B3n.!3m5!1s0x8662c2ef51347555:0x5752c4fa24ec15f2!8m2!3d25.6546551!4d-100.1092302!15sClZDYW5lbG9zIDEzOSwgRnJhY2Npb25hbWllbnRvIEVsIFNhYmluYWwsIEMuUC4gNjcyNTcgQ2l1ZGFkIEJlbml0byBKdcOhcmV6IE51ZXZvIExlw7NuLpIBEGdlb2NvZGVkX2FkZHJlc3PgAQA!5m1!1e2?entry=ttu&amp;g_ep=EgoyMDI0MTIwNC4wIKXMDSoASAFQAw%3D%3D</t>
    </r>
  </si>
  <si>
    <t xml:space="preserve">DODGE RAM BLANCO </t>
  </si>
  <si>
    <t>Juan Javier Cabriales  Tel. 8129472650</t>
  </si>
  <si>
    <r>
      <rPr>
        <rFont val="Calibri"/>
        <b/>
        <color theme="1"/>
        <sz val="11.0"/>
      </rPr>
      <t>Domicilio -</t>
    </r>
    <r>
      <rPr>
        <rFont val="Calibri"/>
        <color theme="1"/>
        <sz val="11.0"/>
      </rPr>
      <t xml:space="preserve"> Aranjuez 100, Fraccionamiento Santaluz 1er Sector, Parque Industrial Escobedo, 66062 Cdad. Gral. Escobedo, N.L.</t>
    </r>
    <r>
      <rPr>
        <rFont val="Calibri"/>
        <b/>
        <color theme="1"/>
        <sz val="11.0"/>
      </rPr>
      <t xml:space="preserve">
</t>
    </r>
    <r>
      <rPr>
        <rFont val="Calibri"/>
        <color theme="1"/>
        <sz val="8.0"/>
      </rPr>
      <t>https://www.google.com/maps/place/Aranjuez+100,+Fraccionamiento+Santaluz+1er+Sector,+Parque+Industrial+Escobedo,+66062+Cdad.+Gral.+Escobedo,+N.L./@25.8048975,-100.3447339,20.75z/data=!4m12!1m5!3m4!2zMjXCsDQ4JzE3LjciTiAxMDDCsDIwJzQwLjQiVw!8m2!3d25.8049045!4d-100.3445419!3m5!1s0x866293d6d6b07153:0xdb6e4acfd8d7ac37!8m2!3d25.8048485!4d-100.3445776!16s%2Fg%2F11csldxwfz!5m1!1e2?hl=es&amp;entry=ttu&amp;g_ep=EgoyMDI0MTIxMC4wIKXMDSoASAFQAw%3D%3D</t>
    </r>
  </si>
  <si>
    <t xml:space="preserve">138 DODGE JOURNEY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</si>
  <si>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</si>
  <si>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TAHOE</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</si>
  <si>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</si>
  <si>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Mustang ecobost 2015</t>
  </si>
  <si>
    <t>Comenta el cliente que que está en taller porque no da marcha o algo así que desconectaron la pila y que si no se desprogramó el GPS o algo</t>
  </si>
  <si>
    <t>Eduardo García 8133778166</t>
  </si>
  <si>
    <r>
      <rPr>
        <rFont val="Calibri"/>
        <b/>
        <color theme="1"/>
        <sz val="11.0"/>
      </rPr>
      <t>Domicilio</t>
    </r>
    <r>
      <rPr>
        <rFont val="Calibri"/>
        <color theme="1"/>
        <sz val="11.0"/>
      </rPr>
      <t xml:space="preserve"> - Av. Xochimilco 2305, Misión Santa Fe, 67199 Guadalupe, N.L. </t>
    </r>
    <r>
      <rPr>
        <rFont val="Calibri"/>
        <color theme="1"/>
        <sz val="10.0"/>
      </rPr>
      <t xml:space="preserve">
</t>
    </r>
    <r>
      <rPr>
        <rFont val="Calibri"/>
        <color theme="1"/>
        <sz val="8.0"/>
      </rPr>
      <t>https://www.google.com/maps/place/Av.+Xochimilco+2305,+Misi%C3%B3n+Santa+Fe,+67199+Guadalupe,+N.L./@25.6485542,-100.1773313,17z/data=!3m1!4b1!4m6!3m5!1s0x8662c186144411cd:0x3bf55c8f194cca10!8m2!3d25.6485542!4d-100.1747564!16s%2Fg%2F11dxlb1b3_!5m1!1e2?entry=ttu&amp;g_ep=EgoyMDI0MTIxMC4wIKXMDSoASAFQAw%3D%3D</t>
    </r>
  </si>
  <si>
    <t>FINPAIS</t>
  </si>
  <si>
    <t xml:space="preserve">RRN-382-B NISSAN SENTRA GRIS </t>
  </si>
  <si>
    <t>La unidad tiene una desconexion desde la siguiente fecha 2024-05-13 16:54:03</t>
  </si>
  <si>
    <t>Lic. Garza  Tel. 818470139</t>
  </si>
  <si>
    <r>
      <rPr>
        <rFont val="Calibri"/>
        <b/>
        <color theme="1"/>
        <sz val="11.0"/>
      </rPr>
      <t>Domicilio</t>
    </r>
    <r>
      <rPr>
        <rFont val="Calibri"/>
        <color theme="1"/>
        <sz val="11.0"/>
      </rPr>
      <t xml:space="preserve"> - Priv. Liendo 709, Centro, 64060 Monterrey, N.L.</t>
    </r>
    <r>
      <rPr>
        <rFont val="Calibri"/>
        <color theme="1"/>
        <sz val="10.0"/>
      </rPr>
      <t xml:space="preserve">
</t>
    </r>
    <r>
      <rPr>
        <rFont val="Calibri"/>
        <color theme="1"/>
        <sz val="8.0"/>
      </rPr>
      <t>https://www.google.com/maps/place/Priv.+Liendo+709,+Centro,+64060+Monterrey,+N.L./@25.6715723,-100.3384394,19.75z/data=!4m10!1m2!2m1!1sprivada+liendo+709,+col.+Centro!3m6!1s0x8662be1d30dbbea5:0x575da37656a39cdc!8m2!3d25.6715415!4d-100.338102!15sCh9wcml2YWRhIGxpZW5kbyA3MDksIGNvbC4gQ2VudHJvkgERY29tcG91bmRfYnVpbGRpbmfgAQA!16s%2Fg%2F11c2flr3hr!5m1!1e2?entry=ttu&amp;g_ep=EgoyMDI0MTIwOS4wIKXMDSoASAFQAw%3D%3D</t>
    </r>
  </si>
  <si>
    <t>CHEVROLET CRUZE 2017 PLATA</t>
  </si>
  <si>
    <t>Jorge / Karol 8442806262</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</si>
  <si>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</si>
  <si>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</si>
  <si>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CHEVROLET CRUZE 2010</t>
  </si>
  <si>
    <r>
      <rPr>
        <rFont val="Calibri"/>
        <b/>
        <color theme="1"/>
        <sz val="11.0"/>
      </rPr>
      <t>Domicilio</t>
    </r>
    <r>
      <rPr>
        <rFont val="Calibri"/>
        <color theme="1"/>
        <sz val="11.0"/>
      </rPr>
      <t xml:space="preserve"> - C. Gonzalitos 115, Centro, 66400 San Nicolás de los Garza, N.L.</t>
    </r>
    <r>
      <rPr>
        <rFont val="Calibri"/>
        <color theme="1"/>
        <sz val="10.0"/>
      </rPr>
      <t xml:space="preserve">
</t>
    </r>
    <r>
      <rPr>
        <rFont val="Calibri"/>
        <color theme="1"/>
        <sz val="8.0"/>
      </rPr>
      <t>https://www.google.com/maps/place/25%C2%B044'53.4%22N+100%C2%B017'22.9%22W/@25.7478675,-100.2898138,19z/data=!4m11!1m6!3m5!2zMjXCsDQ0JzUzLjQiTiAxMDDCsDE3JzIyLjkiVw!8m2!3d25.7481715!4d-100.28969!10e5!3m3!8m2!3d25.7481715!4d-100.28969?hl=es&amp;entry=ttu&amp;g_ep=EgoyMDI0MDkwNC4wIKXMDSoASAFQAw%3D%3D</t>
    </r>
  </si>
  <si>
    <t>TOYOTA AVANZA</t>
  </si>
  <si>
    <t>Alan Rodriguez  Tel. 8122133300</t>
  </si>
  <si>
    <r>
      <rPr>
        <rFont val="Calibri"/>
        <b/>
        <color theme="1"/>
        <sz val="11.0"/>
      </rPr>
      <t>Domicilio -</t>
    </r>
    <r>
      <rPr>
        <rFont val="Calibri"/>
        <color theme="1"/>
        <sz val="11.0"/>
      </rPr>
      <t xml:space="preserve"> Lerma 107, Las Brisas 1o. Sector, 64780 Monterrey, N.L.</t>
    </r>
    <r>
      <rPr>
        <rFont val="Calibri"/>
        <color theme="1"/>
        <sz val="10.0"/>
      </rPr>
      <t xml:space="preserve">
</t>
    </r>
    <r>
      <rPr>
        <rFont val="Calibri"/>
        <color theme="1"/>
        <sz val="8.0"/>
      </rPr>
      <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t>
    </r>
  </si>
  <si>
    <t>CHEVROLET AVEO NEGRO 2019</t>
  </si>
  <si>
    <t>Cte. FLORES RAMIREZ FRANCISCO JAVIER</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</si>
  <si>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</si>
  <si>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AARON MARTINEZ</t>
  </si>
  <si>
    <t>04 KW BLANCO 83-AD-2Z</t>
  </si>
  <si>
    <t>Aarón Martinez  Tel. 8114137946</t>
  </si>
  <si>
    <r>
      <rPr>
        <rFont val="Calibri"/>
        <b/>
        <color theme="1"/>
        <sz val="11.0"/>
      </rPr>
      <t>Domicilio</t>
    </r>
    <r>
      <rPr>
        <rFont val="Calibri"/>
        <color theme="1"/>
        <sz val="11.0"/>
      </rPr>
      <t xml:space="preserve"> - VPG5+5XV Simeprodeso, Nuevo León</t>
    </r>
    <r>
      <rPr>
        <rFont val="Calibri"/>
        <color theme="1"/>
        <sz val="10.0"/>
      </rPr>
      <t xml:space="preserve">
</t>
    </r>
    <r>
      <rPr>
        <rFont val="Calibri"/>
        <color theme="1"/>
        <sz val="8.0"/>
      </rPr>
      <t>https://www.google.com/maps/place/25%C2%B052'31.7%22N+100%C2%B017'24.3%22W/@25.8754327,-100.2901118,20.5z/data=!4m4!3m3!8m2!3d25.8754768!4d-100.2900848!5m1!1e2?hl=es&amp;entry=ttu&amp;g_ep=EgoyMDI0MTIxMS4wIKXMDSoASAFQAw%3D%3D</t>
    </r>
  </si>
  <si>
    <t xml:space="preserve">Autoriza cambio de equipo costo de $1,950 + IVA, entrega en $1,000 en efectivo </t>
  </si>
  <si>
    <t xml:space="preserve">PEUGEOT PARTNER PARID </t>
  </si>
  <si>
    <t>Noel Pérez 8180916525</t>
  </si>
  <si>
    <r>
      <rPr>
        <rFont val="Calibri"/>
        <b/>
        <color theme="1"/>
        <sz val="11.0"/>
      </rPr>
      <t>Domicilio</t>
    </r>
    <r>
      <rPr>
        <rFont val="Calibri"/>
        <color theme="1"/>
        <sz val="11.0"/>
      </rPr>
      <t xml:space="preserve"> - C. de Los 4 Parques 2016, Cumbres 2o. Sector Secc C, 64610 Monterrey, N.L.</t>
    </r>
    <r>
      <rPr>
        <rFont val="Calibri"/>
        <color theme="1"/>
        <sz val="10.0"/>
      </rPr>
      <t xml:space="preserve">
</t>
    </r>
    <r>
      <rPr>
        <rFont val="Calibri"/>
        <color theme="1"/>
        <sz val="8.0"/>
      </rPr>
      <t>https://www.google.com/maps/place/C.+de+Los+4+Parques+2016,+Cumbres+2o.+Sector+Secc+C,+64610+Monterrey,+N.L./@25.7034217,-100.3719295,17z/data=!3m1!4b1!4m6!3m5!1s0x866296682bf0f86f:0xde14f98bf8bbbf51!8m2!3d25.7034217!4d-100.3719295!16s%2Fg%2F11csppzysf!5m1!1e2?entry=ttu&amp;g_ep=EgoyMDI0MTIxMS4wIKXMDSoASAFQAw%3D%3D</t>
    </r>
  </si>
  <si>
    <t>FORD FOCUS BLANCO 2013</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</si>
  <si>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</si>
  <si>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263 CHEVROLET EQUINOX LT ROJO TINTO </t>
  </si>
  <si>
    <t>Cliente citado a esta hora</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</si>
  <si>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</si>
  <si>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EQUINOX NEGRA 2015 
JEEP CHEROKEE LATITUD NEGRA 2015</t>
  </si>
  <si>
    <r>
      <rPr>
        <rFont val="Calibri"/>
        <b/>
        <color theme="1"/>
        <sz val="11.0"/>
      </rPr>
      <t>Domicilio</t>
    </r>
    <r>
      <rPr>
        <rFont val="Calibri"/>
        <color theme="1"/>
        <sz val="11.0"/>
      </rPr>
      <t xml:space="preserve"> - Palapa / Autos MGC Guadalupe 7703, Santa María, 67198 Guadalupe, N.L. </t>
    </r>
    <r>
      <rPr>
        <rFont val="Calibri"/>
        <color theme="1"/>
        <sz val="10.0"/>
      </rPr>
      <t xml:space="preserve">
</t>
    </r>
    <r>
      <rPr>
        <rFont val="Calibri"/>
        <color theme="1"/>
        <sz val="8.0"/>
      </rPr>
      <t>https://www.google.com/maps/place/Comit%C3%A9+de+campa%C3%B1a+Oliverio+Tijerina/@25.6506622,-100.1935517,20.5z/data=!4m15!1m8!3m7!1s0x8662c196c18230e7:0xb9e7b39806d395b4!2sR</t>
    </r>
  </si>
  <si>
    <t>CS 3838-JH 
(No ha actualizado la posicion desde su instalacion)</t>
  </si>
  <si>
    <r>
      <rPr>
        <rFont val="Calibri"/>
        <b/>
        <color theme="1"/>
        <sz val="11.0"/>
      </rPr>
      <t>Domicilio</t>
    </r>
    <r>
      <rPr>
        <rFont val="Calibri"/>
        <color theme="1"/>
        <sz val="11.0"/>
      </rPr>
      <t xml:space="preserve"> - Cam. Mezquital-santa Rosa 2745, Parque Logistico Gunde, 66630 Cdad. Apodaca, N.L. / Bodega L</t>
    </r>
    <r>
      <rPr>
        <rFont val="Calibri"/>
        <color theme="1"/>
        <sz val="10.0"/>
      </rPr>
      <t xml:space="preserve">
</t>
    </r>
    <r>
      <rPr>
        <rFont val="Calibri"/>
        <color theme="1"/>
        <sz val="8.0"/>
      </rPr>
      <t>https://www.google.com/maps/place/Parque+Logistico+Gunde+2745/@25.7627943,-100.2356901,17z/data=!3m1!4b1!4m6!3m5!1s0x8662eb7368f2d8fb:0x15e9d7497ed89755!8m2!3d25.7627943!4d-100.2331152!16s%2Fg%2F11ffltqs75?entry=ttu</t>
    </r>
  </si>
  <si>
    <t>187 DODGE JOURNEY PLATA 2013</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</si>
  <si>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</si>
  <si>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FERNANDO VILLARREAL </t>
  </si>
  <si>
    <t>ACURA MDX 2009</t>
  </si>
  <si>
    <t>Esquina con Ruperto Martínez, frente al INEA</t>
  </si>
  <si>
    <t>Fernando Villarreal 8123486430</t>
  </si>
  <si>
    <r>
      <rPr>
        <rFont val="Calibri"/>
        <b/>
        <color theme="1"/>
        <sz val="11.0"/>
      </rPr>
      <t>Domicilio</t>
    </r>
    <r>
      <rPr>
        <rFont val="Calibri"/>
        <color theme="1"/>
        <sz val="11.0"/>
      </rPr>
      <t xml:space="preserve"> - Cl. Rafael Platón Sánchez 243, Centro, 64000 Monterrey, N.L. </t>
    </r>
    <r>
      <rPr>
        <rFont val="Calibri"/>
        <color theme="1"/>
        <sz val="10.0"/>
      </rPr>
      <t xml:space="preserve">
</t>
    </r>
    <r>
      <rPr>
        <rFont val="Calibri"/>
        <color theme="1"/>
        <sz val="8.0"/>
      </rPr>
      <t>https://www.google.com/maps/place/Cl.+Rafael+Plat%C3%B3n+S%C3%A1nchez+243,+Centro,+64000+Monterrey,+N.L./@25.6735965,-100.3055255,17z/data=!3m1!4b1!4m6!3m5!1s0x8662bfd510063681:0xa5d0c8a36422f86!8m2!3d25.6735965!4d-100.3029506!16s%2Fg%2F11c5r55d33!5m1!1e2?entry=ttu&amp;g_ep=EgoyMDI0MTIxMS4wIKXMDSoASAFQAw%3D%3D</t>
    </r>
  </si>
  <si>
    <t>FORD ESCAPE 2016</t>
  </si>
  <si>
    <r>
      <rPr>
        <rFont val="Calibri"/>
        <b/>
        <color theme="1"/>
        <sz val="11.0"/>
      </rPr>
      <t>Domicilio</t>
    </r>
    <r>
      <rPr>
        <rFont val="Calibri"/>
        <color theme="1"/>
        <sz val="11.0"/>
      </rPr>
      <t xml:space="preserve"> - Cl. Rafael Platón Sánchez 243, Centro, 64000 Monterrey, N.L. </t>
    </r>
    <r>
      <rPr>
        <rFont val="Calibri"/>
        <color theme="1"/>
        <sz val="10.0"/>
      </rPr>
      <t xml:space="preserve">
</t>
    </r>
    <r>
      <rPr>
        <rFont val="Calibri"/>
        <color theme="1"/>
        <sz val="8.0"/>
      </rPr>
      <t>https://www.google.com/maps/place/Cl.+Rafael+Plat%C3%B3n+S%C3%A1nchez+243,+Centro,+64000+Monterrey,+N.L./@25.6735965,-100.3055255,17z/data=!3m1!4b1!4m6!3m5!1s0x8662bfd510063681:0xa5d0c8a36422f86!8m2!3d25.6735965!4d-100.3029506!16s%2Fg%2F11c5r55d33!5m1!1e2?entry=ttu&amp;g_ep=EgoyMDI0MTIxMS4wIKXMDSoASAFQAw%3D%3D</t>
    </r>
  </si>
  <si>
    <t xml:space="preserve">CHRYSLER DODGE RAM 700 2017 </t>
  </si>
  <si>
    <t>Equipos IMEI 
•Corte: 862476055278666
•Seguimiento:  862476055274947</t>
  </si>
  <si>
    <t>Irene Junco  Tel. 8141041645</t>
  </si>
  <si>
    <r>
      <rPr>
        <rFont val="Calibri"/>
        <b/>
        <color theme="1"/>
        <sz val="11.0"/>
      </rPr>
      <t>Domicilio</t>
    </r>
    <r>
      <rPr>
        <rFont val="Calibri"/>
        <color theme="1"/>
        <sz val="11.0"/>
      </rPr>
      <t xml:space="preserve"> - Plaza Sta.Mónica - Av. Revolución 3725, Villa del Río, 64850 Monterrey, N.L.</t>
    </r>
    <r>
      <rPr>
        <rFont val="Calibri"/>
        <color theme="1"/>
        <sz val="10.0"/>
      </rPr>
      <t xml:space="preserve">
</t>
    </r>
    <r>
      <rPr>
        <rFont val="Calibri"/>
        <color theme="1"/>
        <sz val="8.0"/>
      </rPr>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r>
  </si>
  <si>
    <t>NISSAN ALTIMA NEGRO</t>
  </si>
  <si>
    <t xml:space="preserve">CTE. BLANCA GABRIELA SIFUENTES GARCIA </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</si>
  <si>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</si>
  <si>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TIGGO 2023</t>
  </si>
  <si>
    <t>Equipos. 
Corte.- 862476055278799
Seguimiento.- 862476055274962</t>
  </si>
  <si>
    <t>Contacto Jorge / Karol 8442806262</t>
  </si>
  <si>
    <r>
      <rPr>
        <rFont val="Calibri"/>
        <b/>
        <color theme="1"/>
        <sz val="11.0"/>
      </rPr>
      <t>Domicilio</t>
    </r>
    <r>
      <rPr>
        <rFont val="Calibri"/>
        <color theme="1"/>
        <sz val="11.0"/>
      </rPr>
      <t xml:space="preserve"> - Sucursal Saltillo 
Blvd. Eulalio Gutiérrez Treviño 1110, Praderas Oriente, 25000 Saltillo, Coah.</t>
    </r>
    <r>
      <rPr>
        <rFont val="Calibri"/>
        <color theme="1"/>
        <sz val="10.0"/>
      </rPr>
      <t xml:space="preserve">
</t>
    </r>
    <r>
      <rPr>
        <rFont val="Calibri"/>
        <color theme="1"/>
        <sz val="8.0"/>
      </rPr>
      <t>https://www.google.com/maps/place/Blvd.+Eulalio+Guti%C3%A9rrez+Trevi%C3%B1o+1110,+Praderas+Oriente,+25000+Saltillo,+Coah./@25.4406345,-100.9618505,17z/data=!3m1!4b1!4m6!3m5!1s0x86880d5ff5961c89:0xc8b637e60e24b877!8m2!3d25.4406345!4d-100.9592756!16s%2Fg%2F11c5r5mgpm?entry=ttu&amp;g_ep=EgoyMDI0MTAyMy4wIKXMDSoASAFQAw%3D%3D</t>
    </r>
  </si>
  <si>
    <t>DODGE RAM mod. 2015
FORD  mod. 2022</t>
  </si>
  <si>
    <t>Roberto Avila Tel. 8180882340</t>
  </si>
  <si>
    <r>
      <rPr>
        <rFont val="Calibri"/>
        <b/>
        <color theme="1"/>
        <sz val="11.0"/>
      </rPr>
      <t>Domicilio</t>
    </r>
    <r>
      <rPr>
        <rFont val="Calibri"/>
        <color theme="1"/>
        <sz val="11.0"/>
      </rPr>
      <t xml:space="preserve"> - Santiago cantu 322, Col. Agropecuaria 
RP92+242 Cdad. Gral. Escobedo, Nuevo León </t>
    </r>
    <r>
      <rPr>
        <rFont val="Calibri"/>
        <color theme="1"/>
        <sz val="10.0"/>
      </rPr>
      <t xml:space="preserve">
</t>
    </r>
    <r>
      <rPr>
        <rFont val="Calibri"/>
        <color theme="1"/>
        <sz val="8.0"/>
      </rPr>
      <t>https://www.google.com/maps/place/25%C2%B049'03.0%22N+100%C2%B017'59.0%22W/@25.8175096,-100.3022961,17z/data=!3m1!4b1!4m4!3m3!8m2!3d25.8175096!4d-100.2997212!5m1!1e2?hl=es&amp;entry=ttu&amp;g_ep=EgoyMDI0MTIxMS4wIKXMDSoASAFQAw%3D%3D</t>
    </r>
  </si>
  <si>
    <t>TM3 (Foton)</t>
  </si>
  <si>
    <t>Abraham Carvajal  Tel. 8116252398</t>
  </si>
  <si>
    <r>
      <rPr>
        <rFont val="Calibri"/>
        <b/>
        <color theme="1"/>
        <sz val="11.0"/>
      </rPr>
      <t>Domicilio</t>
    </r>
    <r>
      <rPr>
        <rFont val="Calibri"/>
        <color theme="1"/>
        <sz val="11.0"/>
      </rPr>
      <t xml:space="preserve"> - Keramos 107, Del Prado, 64410 Monterrey, N.L.</t>
    </r>
    <r>
      <rPr>
        <rFont val="Calibri"/>
        <color theme="1"/>
        <sz val="10.0"/>
      </rPr>
      <t xml:space="preserve">
</t>
    </r>
    <r>
      <rPr>
        <rFont val="Calibri"/>
        <color theme="1"/>
        <sz val="8.0"/>
      </rPr>
      <t>https://www.google.com/maps/place/Keramos+107,+Del+Prado,+64410+Monterrey,+N.L./@25.702101,-100.3134296,17z/data=!3m1!4b1!4m6!3m5!1s0x866295a3d14520f9:0xe390b538eccd9a66!8m2!3d25.702101!4d-100.3108547!16s%2Fg%2F11kbwm7m0m!5m1!1e2?entry=ttu&amp;g_ep=EgoyMDI0MTIxMS4wIKXMDSoASAFQAw%3D%3D</t>
    </r>
  </si>
  <si>
    <t>NISSAN NP300</t>
  </si>
  <si>
    <r>
      <rPr>
        <rFont val="Calibri"/>
        <b/>
        <color theme="1"/>
        <sz val="11.0"/>
      </rPr>
      <t>Domicilio</t>
    </r>
    <r>
      <rPr>
        <rFont val="Calibri"/>
        <color theme="1"/>
        <sz val="11.0"/>
      </rPr>
      <t xml:space="preserve"> - Keramos 107, Del Prado, 64410 Monterrey, N.L.</t>
    </r>
    <r>
      <rPr>
        <rFont val="Calibri"/>
        <color theme="1"/>
        <sz val="10.0"/>
      </rPr>
      <t xml:space="preserve">
</t>
    </r>
    <r>
      <rPr>
        <rFont val="Calibri"/>
        <color theme="1"/>
        <sz val="8.0"/>
      </rPr>
      <t>https://www.google.com/maps/place/Keramos+107,+Del+Prado,+64410+Monterrey,+N.L./@25.702101,-100.3134296,17z/data=!3m1!4b1!4m6!3m5!1s0x866295a3d14520f9:0xe390b538eccd9a66!8m2!3d25.702101!4d-100.310</t>
    </r>
  </si>
  <si>
    <t xml:space="preserve">107 CHEVROLET SILVERADO </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</si>
  <si>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</si>
  <si>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Dodge Wagon H 100 2013</t>
  </si>
  <si>
    <t>Vickie Gonzalez  Tel. 8441224220</t>
  </si>
  <si>
    <r>
      <rPr>
        <rFont val="Calibri"/>
        <b/>
        <color theme="1"/>
        <sz val="10.0"/>
      </rPr>
      <t>Domicilio</t>
    </r>
    <r>
      <rPr>
        <rFont val="Calibri"/>
        <color theme="1"/>
        <sz val="10.0"/>
      </rPr>
      <t xml:space="preserve"> - Sucursal Saltillo 
Blvd. Eulalio Gutiérrez Treviño 1110, Praderas Oriente, 25000 Saltillo, Coah.
https://www.google.com/maps/place/Blvd.+Eulalio+Guti%C3%A9rrez+Trevi%C3%B1o+1110,+Praderas+Oriente,+25000+Saltillo,+Coah./@25.4406345,-100.9618505,17z/data=!3m1!4b1!4m6!3m5!1s0x86880d5ff5961c89:0xc8b637e60e24b877!8m2!3d25.4406345!4d-100.9592756!16s%2Fg%2F11c5r5mgpm?entry=ttu&amp;g_ep=EgoyMDI0MTAyMy4wIKXMDSoASAFQAw%3D%3D</t>
    </r>
  </si>
  <si>
    <t>CHRYSLER 200</t>
  </si>
  <si>
    <r>
      <rPr>
        <rFont val="Calibri"/>
        <b/>
        <color theme="1"/>
        <sz val="11.0"/>
      </rPr>
      <t>Domicilio -</t>
    </r>
    <r>
      <rPr>
        <rFont val="Calibri"/>
        <color theme="1"/>
        <sz val="11.0"/>
      </rPr>
      <t xml:space="preserve"> Tu Auto -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</si>
  <si>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Peugeot Rapid Blanca 2025 </t>
  </si>
  <si>
    <t>Mariné Del Valle Mendoza Perez  Tel. 8119949256</t>
  </si>
  <si>
    <r>
      <rPr>
        <rFont val="Calibri"/>
        <b/>
        <color theme="1"/>
        <sz val="11.0"/>
      </rPr>
      <t>Domicilio</t>
    </r>
    <r>
      <rPr>
        <rFont val="Calibri"/>
        <color theme="1"/>
        <sz val="11.0"/>
      </rPr>
      <t xml:space="preserve"> - Julio Cesar 620, Cumbres 3o. Sector, 64610 Monterrey, N.L. </t>
    </r>
    <r>
      <rPr>
        <rFont val="Calibri"/>
        <color theme="1"/>
        <sz val="10.0"/>
      </rPr>
      <t xml:space="preserve">
</t>
    </r>
    <r>
      <rPr>
        <rFont val="Calibri"/>
        <color theme="1"/>
        <sz val="8.0"/>
      </rPr>
      <t>https://www.google.com/maps/place/Julio+Cesar+620,+Cumbres+3o.+Sector,+64610+Monterrey,+N.L./@25.7180233,-100.3775418,17z/data=!3m1!4b1!4m6!3m5!1s0x866296f5fb5b39a9:0xae55a2fd529f4290!8m2!3d25.7180233!4d-100.3775418!16s%2Fg%2F11csjch_x8!5m1!1e2?entry=ttu&amp;g_ep=EgoyMDI0MTIxMS4wIKXMDSoASAFQAw%3D%3D</t>
    </r>
  </si>
  <si>
    <t>CHEVROLET MATIZ 2012</t>
  </si>
  <si>
    <t>Rosa Nelly  Tel. 8111535408</t>
  </si>
  <si>
    <r>
      <rPr>
        <rFont val="Calibri"/>
        <b/>
        <color theme="1"/>
        <sz val="9.0"/>
      </rPr>
      <t>Domicilio</t>
    </r>
    <r>
      <rPr>
        <rFont val="Calibri"/>
        <color theme="1"/>
        <sz val="9.0"/>
      </rPr>
      <t xml:space="preserve"> - Bugambilia 232, Villas de Santa Rosa, 66610 Santa Rosa, N.L.
https://www.google.com/maps/place/Bugambilia+232,+Villas+de+Santa+Rosa,+66610+Santa+Rosa,+N.L./@25.8062836,-100.2220923,17z/data=!3m1!4b1!4m6!3m5!1s0x8662ecf6c1abf257:0x5bd45677765b33fb!8m2!3d25.8062836!4d-100.2195174!16s%2Fg%2F11rpc19pxf!5m1!1e2?entry=ttu&amp;g_ep=EgoyMDI0MTIxMS4wIKXMDSoASAFQAw%3D%3D</t>
    </r>
  </si>
  <si>
    <t>Zulema pide que el servicio se reagende para el día de mañana a las 12 en oficinas de Apfel (San Pedro)</t>
  </si>
  <si>
    <t>FORD ESCAPE 2014 BLANCA</t>
  </si>
  <si>
    <t xml:space="preserve">CTE. BLAS ARGUELLO VAZQUEZ </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</si>
  <si>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</si>
  <si>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Aurora Banda</t>
  </si>
  <si>
    <r>
      <rPr>
        <rFont val="Calibri"/>
        <b/>
        <color theme="1"/>
        <sz val="9.0"/>
      </rPr>
      <t>Domicilio -</t>
    </r>
    <r>
      <rPr>
        <rFont val="Calibri"/>
        <color theme="1"/>
        <sz val="9.0"/>
      </rPr>
      <t xml:space="preserve"> Av. José Vasconcelos 1501, Zona Valle Poniente, 66240 San Pedro Garza García, N.L.
https://www.google.com/maps/place/PLAZA+EXPRESS/@25.6573335,-100.3934606,17z/data=!3m1!4b1!4m6!3m5!1s0x8662bd9cc95eb025:0x194ca3ebe2ffffa9!8m2!3d25.6573335!4d-100.3908857!16s%2Fg%2F11cm_hq0m_?entry=ttu</t>
    </r>
  </si>
  <si>
    <r>
      <rPr>
        <rFont val="Calibri"/>
        <b/>
        <color theme="1"/>
        <sz val="11.0"/>
      </rPr>
      <t>Domicilio -</t>
    </r>
    <r>
      <rPr>
        <rFont val="Calibri"/>
        <color theme="1"/>
        <sz val="11.0"/>
      </rPr>
      <t xml:space="preserve"> Antonio Garza Villarreal, Sin Nombre de Col 12, 66630 Cdad. Apodaca, N.L.</t>
    </r>
    <r>
      <rPr>
        <rFont val="Calibri"/>
        <color theme="1"/>
        <sz val="10.0"/>
      </rPr>
      <t xml:space="preserve">
</t>
    </r>
    <r>
      <rPr>
        <rFont val="Calibri"/>
        <color theme="1"/>
        <sz val="8.0"/>
      </rPr>
      <t>https://www.google.com/maps/place/25%C2%B045'31.1%22N+100%C2%B014'23.4%22W/@25.758632,-100.2424199,17z/data=!3m1!4b1!4m4!3m3!8m2!3d25.758632!4d-100.239845?entry=ttu</t>
    </r>
  </si>
  <si>
    <t>Lic. Marco Esquivel 
(Apfel 2)</t>
  </si>
  <si>
    <t>CHEVROLET AVEO 2018</t>
  </si>
  <si>
    <t>Orlando (Lote Villarreal)  Tel. 8121072306</t>
  </si>
  <si>
    <r>
      <rPr>
        <rFont val="Calibri"/>
        <b/>
        <color theme="1"/>
        <sz val="9.0"/>
      </rPr>
      <t>Domicilio</t>
    </r>
    <r>
      <rPr>
        <rFont val="Calibri"/>
        <color theme="1"/>
        <sz val="9.0"/>
      </rPr>
      <t xml:space="preserve"> - Vía Milano 421, Joyas de Anáhuac Sector Florencia, Joyas de Anahuac, 66055 Cdad. Gral. Escobedo, N.L.
https://www.google.com/maps/place/V%C3%ADa+Milano+421,+Joyas+de+An%C3%A1huac+Sector+Florencia,+Joyas+de+Anahuac,+66055+Cdad.+Gral.+Escobedo,+N.L./@25.7774873,-100.3141828,17z/data=!3m1!4b1!4m6!3m5!1s0x8662938461903b05:0xd12677a87fc2f35f!8m2!3d25.7774873!4d-100.3116079!16s%2Fg%2F11c5r6t8ff!5m1!1e2?entry=ttu&amp;g_ep=EgoyMDI0MTIxMS4wIKXMDSoASAFQAw%3D%3D</t>
    </r>
  </si>
  <si>
    <t>GMC SIERRA</t>
  </si>
  <si>
    <r>
      <rPr>
        <rFont val="Calibri"/>
        <b/>
        <color theme="1"/>
        <sz val="11.0"/>
      </rPr>
      <t>Domicilio -</t>
    </r>
    <r>
      <rPr>
        <rFont val="Calibri"/>
        <color theme="1"/>
        <sz val="11.0"/>
      </rPr>
      <t xml:space="preserve"> Tu Auto -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</si>
  <si>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 xml:space="preserve">JEEP CHEROKEE </t>
  </si>
  <si>
    <r>
      <rPr>
        <rFont val="Calibri"/>
        <b/>
        <color theme="1"/>
        <sz val="11.0"/>
      </rPr>
      <t>Domicilio -</t>
    </r>
    <r>
      <rPr>
        <rFont val="Calibri"/>
        <color theme="1"/>
        <sz val="11.0"/>
      </rPr>
      <t xml:space="preserve"> Tu Auto -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</si>
  <si>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Domicilio -</t>
    </r>
    <r>
      <rPr>
        <rFont val="Calibri"/>
        <color theme="1"/>
        <sz val="11.0"/>
      </rPr>
      <t xml:space="preserve"> Tu Auto -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</si>
  <si>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</si>
  <si>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Eleodoro Aguirre</t>
  </si>
  <si>
    <t xml:space="preserve">FREIGTHLINER NEGRO </t>
  </si>
  <si>
    <t>Eduardo Aguirre Tel. 8140056755</t>
  </si>
  <si>
    <r>
      <rPr>
        <rFont val="Calibri"/>
        <b/>
        <color theme="1"/>
        <sz val="11.0"/>
      </rPr>
      <t>Domicilio</t>
    </r>
    <r>
      <rPr>
        <rFont val="Calibri"/>
        <color theme="1"/>
        <sz val="11.0"/>
      </rPr>
      <t xml:space="preserve"> - 8X4X+586 El Maguey, Nuevo León</t>
    </r>
    <r>
      <rPr>
        <rFont val="Calibri"/>
        <color theme="1"/>
        <sz val="10.0"/>
      </rPr>
      <t xml:space="preserve">
</t>
    </r>
    <r>
      <rPr>
        <rFont val="Calibri"/>
        <color theme="1"/>
        <sz val="8.0"/>
      </rPr>
      <t>https://www.google.com/maps/place/25%C2%B018'19.5%22N+100%C2%B000'06.2%22W/@25.3054392,-100.0022726,19z/data=!4m4!3m3!8m2!3d25.3054199!4d-100.0017319!5m1!1e2?hl=es&amp;entry=ttu&amp;g_ep=EgoyMDI0MTIxMS4wIKXMDSoASAFQAw%3D%3D</t>
    </r>
  </si>
  <si>
    <t>FREIGTHLINER AZUL</t>
  </si>
  <si>
    <r>
      <rPr>
        <rFont val="Calibri"/>
        <b/>
        <color theme="1"/>
        <sz val="11.0"/>
      </rPr>
      <t>Domicilio</t>
    </r>
    <r>
      <rPr>
        <rFont val="Calibri"/>
        <color theme="1"/>
        <sz val="11.0"/>
      </rPr>
      <t xml:space="preserve"> - 8X4X+586 El Maguey, Nuevo León</t>
    </r>
    <r>
      <rPr>
        <rFont val="Calibri"/>
        <color theme="1"/>
        <sz val="10.0"/>
      </rPr>
      <t xml:space="preserve">
</t>
    </r>
    <r>
      <rPr>
        <rFont val="Calibri"/>
        <color theme="1"/>
        <sz val="8.0"/>
      </rPr>
      <t>https://www.google.com/maps/place/25%C2%B018'19.5%22N+100%C2%B000'06.2%22W/@25.3054392,-100.0022726,19z/data=!4m4!3m3!8m2!3d25.3054199!4d-100.0017319!5m1!1e2?hl=es&amp;entry=ttu&amp;g_ep=EgoyMDI0MTIxMS4wIKXMDSoASAFQAw%3D%3D</t>
    </r>
  </si>
  <si>
    <t>CHEVROLET AVEO BLANCO RWT794B</t>
  </si>
  <si>
    <t xml:space="preserve">TELTONIKA </t>
  </si>
  <si>
    <t>Gustavo Silva  Tel. 8123631263</t>
  </si>
  <si>
    <r>
      <rPr>
        <rFont val="Calibri"/>
        <b/>
        <color theme="1"/>
        <sz val="11.0"/>
      </rPr>
      <t>Domicilio -</t>
    </r>
    <r>
      <rPr>
        <rFont val="Calibri"/>
        <color theme="1"/>
        <sz val="11.0"/>
      </rPr>
      <t xml:space="preserve"> Av. Revolución 300, Buenos Aires, 64800 Monterrey, N.L.</t>
    </r>
    <r>
      <rPr>
        <rFont val="Calibri"/>
        <color theme="1"/>
        <sz val="10.0"/>
      </rPr>
      <t xml:space="preserve">
</t>
    </r>
    <r>
      <rPr>
        <rFont val="Calibri"/>
        <color theme="1"/>
        <sz val="8.0"/>
      </rPr>
      <t xml:space="preserve">
https://www.google.com/maps/place/Moveo+Renta+de+Autos+-+Servicios+Ejecutivos/@25.6674274,-100.2833906,17z/data=!3m1!4b1!4m6!3m5!1s0x8662bf9f7d3d80b7:0xec21612508c82704!8m2!3d25.6674274!4d-100.2833906!16s%2Fg%2F11fy4jgkz6?hl=es-MX&amp;entry=ttu</t>
    </r>
  </si>
  <si>
    <t>Recoleccion</t>
  </si>
  <si>
    <t xml:space="preserve">Solicitar equipo COBAN pendiente </t>
  </si>
  <si>
    <t>Tracker Coban Plateado 
IMEI 868166059177360</t>
  </si>
  <si>
    <r>
      <rPr>
        <rFont val="Calibri"/>
        <b/>
        <color theme="1"/>
        <sz val="11.0"/>
      </rPr>
      <t>Domicilio -</t>
    </r>
    <r>
      <rPr>
        <rFont val="Calibri"/>
        <color theme="1"/>
        <sz val="11.0"/>
      </rPr>
      <t xml:space="preserve"> Av. Revolución 300, Buenos Aires, 64800 Monterrey, N.L.</t>
    </r>
    <r>
      <rPr>
        <rFont val="Calibri"/>
        <color theme="1"/>
        <sz val="10.0"/>
      </rPr>
      <t xml:space="preserve">
</t>
    </r>
    <r>
      <rPr>
        <rFont val="Calibri"/>
        <color theme="1"/>
        <sz val="8.0"/>
      </rPr>
      <t xml:space="preserve">
https://www.google.com/maps/place/Moveo+Renta+de+Autos+-+Servicios+Ejecutivos/@25.6674274,-100.2833906,17z/data=!3m1!4b1!4m6!3m5!1s0x8662bf9f7d3d80b7:0xec21612508c82704!8m2!3d25.6674274!4d-100.2833906!16s%2Fg%2F11fy4jgkz6?hl=es-MX&amp;entry=ttu</t>
    </r>
  </si>
  <si>
    <t>VW PASSAT</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</si>
  <si>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</si>
  <si>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Jorge Cerecero 8441762961</t>
  </si>
  <si>
    <r>
      <rPr>
        <rFont val="Calibri"/>
        <b/>
        <color theme="1"/>
        <sz val="10.0"/>
      </rPr>
      <t>Domicilio</t>
    </r>
    <r>
      <rPr>
        <rFont val="Calibri"/>
        <color theme="1"/>
        <sz val="10.0"/>
      </rPr>
      <t xml:space="preserve"> - Sucursal Saltillo 
Blvd. Eulalio Gutiérrez Treviño 1110, Praderas Oriente, 25000 Saltillo, Coah.
https://www.google.com/maps/place/Blvd.+Eulalio+Guti%C3%A9rrez+Trevi%C3%B1o+1110,+Praderas+Oriente,+25000+Saltillo,+Coah./@25.4406345,-100.9618505,17z/data=!3m1!4b1!4m6!3m5!1s0x86880d5ff5961c89:0xc8b637e60e24b877!8m2!3d25.4406345!4d-100.9592756!16s%2Fg%2F11c5r5mgpm?entry=ttu&amp;g_ep=EgoyMDI0MTAyMy4wIKXMDSoASAFQAw%3D%3D</t>
    </r>
  </si>
  <si>
    <t>FORD LOBO FX4 2005 ROJA</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</si>
  <si>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</si>
  <si>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 xml:space="preserve">JEEP COMPASS VINO 2014 </t>
  </si>
  <si>
    <t xml:space="preserve">REVISAR QUE CUENTE CON EQUIPO GPS Y </t>
  </si>
  <si>
    <r>
      <rPr>
        <rFont val="Calibri"/>
        <b/>
        <color theme="1"/>
        <sz val="11.0"/>
      </rPr>
      <t>Domicilio -</t>
    </r>
    <r>
      <rPr>
        <rFont val="Calibri"/>
        <color theme="1"/>
        <sz val="11.0"/>
      </rPr>
      <t xml:space="preserve"> Bodega / Autos MGC Av Eloy Cavazos 7607, Rincón de Guadalupe, 67193 Guadalupe, N.L.
</t>
    </r>
    <r>
      <rPr>
        <rFont val="Calibri"/>
        <color theme="1"/>
        <sz val="10.0"/>
      </rPr>
      <t xml:space="preserve">
</t>
    </r>
    <r>
      <rPr>
        <rFont val="Calibri"/>
        <color theme="1"/>
        <sz val="8.0"/>
      </rPr>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</si>
  <si>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r>
      <rPr>
        <rFont val="Calibri"/>
        <b/>
        <color theme="1"/>
        <sz val="9.0"/>
      </rPr>
      <t>Domicilio -</t>
    </r>
    <r>
      <rPr>
        <rFont val="Calibri"/>
        <color theme="1"/>
        <sz val="9.0"/>
      </rPr>
      <t xml:space="preserve"> Sin Nombre de Col 7, Cadereyta Jiménez, N.L.
https://www.google.com/maps/place/25%C2%B033'51.6%22N+100%C2%B000'20.4%22W/@25.5643196,-100.0082435,17z/data=!3m1!4b1!4m4!3m3!8m2!3d25.5643196!4d-100.0056686?hl=es&amp;entry=ttu</t>
    </r>
  </si>
  <si>
    <t>008 CHERVOLET EQUINOX GRIS 2013</t>
  </si>
  <si>
    <r>
      <rPr>
        <rFont val="Calibri"/>
        <b/>
        <color theme="1"/>
        <sz val="11.0"/>
      </rPr>
      <t xml:space="preserve">Domicilio 
</t>
    </r>
    <r>
      <rPr>
        <rFont val="Calibri"/>
        <color theme="1"/>
        <sz val="11.0"/>
      </rPr>
      <t>Tu Auto</t>
    </r>
    <r>
      <rPr>
        <rFont val="Calibri"/>
        <b/>
        <color theme="1"/>
        <sz val="11.0"/>
      </rPr>
      <t xml:space="preserve"> </t>
    </r>
    <r>
      <rPr>
        <rFont val="Calibri"/>
        <color theme="1"/>
        <sz val="11.0"/>
      </rPr>
      <t xml:space="preserve">- Av Eloy Cavazos 7305, Santa María Sector C, 67198 Guadalupe, N.L. </t>
    </r>
    <r>
      <rPr>
        <rFont val="Calibri"/>
        <color theme="1"/>
        <sz val="10.0"/>
      </rPr>
      <t xml:space="preserve">
</t>
    </r>
    <r>
      <rPr>
        <rFont val="Calibri"/>
        <color theme="1"/>
        <sz val="8.0"/>
      </rPr>
      <t>https://www.google.com/maps/place/Tu+Auto/@25.6507437,-100.1935111,21z/data=!4m12!1m5!3m4!2zMjXCsDM5JzAyLjciTiAxMDDCsDExJzM2LjEiVw!8m2!3d25.650747!4d-100.193371!3m5!1s0x8662c12f378375b7:0xfd2fbc2ec472c69e!8m2!3d25.650</t>
    </r>
  </si>
  <si>
    <t>132 GMC ARCADIA GRIS 2016</t>
  </si>
  <si>
    <r>
      <rPr>
        <rFont val="Calibri"/>
        <b/>
        <color theme="1"/>
        <sz val="9.0"/>
      </rPr>
      <t xml:space="preserve">Domicilio 
</t>
    </r>
    <r>
      <rPr>
        <rFont val="Calibri"/>
        <color theme="1"/>
        <sz val="9.0"/>
      </rPr>
      <t>Tu Auto</t>
    </r>
    <r>
      <rPr>
        <rFont val="Calibri"/>
        <b/>
        <color theme="1"/>
        <sz val="9.0"/>
      </rPr>
      <t xml:space="preserve"> </t>
    </r>
    <r>
      <rPr>
        <rFont val="Calibri"/>
        <color theme="1"/>
        <sz val="9.0"/>
      </rPr>
      <t>- Av Eloy Cavazos 7305, Santa María Sector C, 67198 Guadalupe, N.L. 
https://www.google.com/maps/place/Tu+Auto/@25.6507437,-100.1935111,21z/data=!4m12!1m5!3m4!2zMjXCsDM5JzAyLjciTiAxMDDCsDExJzM2LjEiVw!8m2!3d25.650747!4d-100.193371!3m5!1s0x8662c12f378375b7:0xfd2fbc2ec472c69e!8m2!3d25.650</t>
    </r>
  </si>
  <si>
    <t>HYUNDAI SONATA 2016 AZUL</t>
  </si>
  <si>
    <t>Cte. Josue Angel / Contacto Tel. 8136191211</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</si>
  <si>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</si>
  <si>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Eduardo Tamez (Prepago)</t>
  </si>
  <si>
    <t>TOYOTA YARIS 2016</t>
  </si>
  <si>
    <t>Prepago 
EQUIPO $1,800</t>
  </si>
  <si>
    <t xml:space="preserve">Eduardo Tamez Tel. </t>
  </si>
  <si>
    <t>Domicilio - Oficina UBITEC - Av Eloy Cavazos 3810, Fraccionamiento El Peñón, 67182 Guadalupe, N.L.
https://www.google.com/maps/place/Gasolinera+Gulf/@25.657615,-100.2225418,3a,75y,132.7h,94.41t/data=!3m7!1e1!3m5!1s7Sdio10_p0nk1xebxlASeQ!2e0!6shttps:%2F%2</t>
  </si>
  <si>
    <t xml:space="preserve">PAGO EN EFECTIVO ENTREGADO A ELIUD </t>
  </si>
  <si>
    <t>EDARDO VENTURA</t>
  </si>
  <si>
    <t>Claudio Tel. 8116082199</t>
  </si>
  <si>
    <t>Domicilio Agencia Refran Autos Monterrey
Gral. Pablo González Garza 444, San Jerónimo, 64640 Monterrey, N.L.
https://www.google.com/maps/place/Refran+Autos+Monterrey/@25.6783505,-100.3569992,17z/data=!3m1!4b1!4m6!3m5!1s0x866296047dbb47c7:0x48bbeb192f5c479d!8m2!3d25.6783505!4d-100.3569992!16s%2Fg%2F1tgpbq2s!5m1!1e2?entry=ttu&amp;g_ep=EgoyMDI1MDEwMi4wIKXMDSoASAFQAw%3D%3D</t>
  </si>
  <si>
    <t>CAMBIO DE DOMICILIO</t>
  </si>
  <si>
    <t>STAR TRUCK 2024</t>
  </si>
  <si>
    <t>Sr. Arturo</t>
  </si>
  <si>
    <r>
      <rPr>
        <rFont val="Calibri"/>
        <b/>
        <color theme="1"/>
        <sz val="8.0"/>
      </rPr>
      <t>Domicilio</t>
    </r>
    <r>
      <rPr>
        <rFont val="Calibri"/>
        <color theme="1"/>
        <sz val="8.0"/>
      </rPr>
      <t xml:space="preserve"> - CHANGAN Gonzalitos 
Av. Gonzalitos Jardín 555 Sur, Obispado, 64050 Monterrey, N.L.
https://www.google.com/maps/place/CHANGAN+Gonzalitos/@25.6752104,-100.3520369,15z/data=!4m6!3m5!1s0x86629600f4618fcb:0x6a81a54ecbd2823c!8m2!3d25.6752104!4d-100.3520369!16s%2Fg%2F1vcjmp5z!5m1!1e2?entry=ttu&amp;g_ep=EgoyMDI0MTExOC4wIKXMDSoASAFQAw%3D%3D</t>
    </r>
  </si>
  <si>
    <t>05
16</t>
  </si>
  <si>
    <t>REVISIONES UNIDADES  NO ESTAN REPORTANDO</t>
  </si>
  <si>
    <t xml:space="preserve">Gerardo Jasso </t>
  </si>
  <si>
    <t>Domicilio JWX3+MQ2 Cdad. Benito Juárez, Nuevo León
https://www.google.com/maps/place/25%C2%B038'56.9%22N+100%C2%B005'44.2%22W/@25.6491366,-100.0958068,20.25z/data=!4m4!3m3!8m2!3d25.6491335!4d-100.0956066!5m1!1e2?hl=es&amp;entry=ttu&amp;g_ep=EgoyMDI1MDEyMC4wIKXMDSoASAFQAw%3D%3D</t>
  </si>
  <si>
    <t>ELIUD VA TARDE AL SERVICIO, CLIENTE SOLICITA REPROGRAMACION PARA JUEVES 26-DIC-2024</t>
  </si>
  <si>
    <t>NISSAN VERSA BLANCO 2016</t>
  </si>
  <si>
    <r>
      <rPr>
        <rFont val="Calibri"/>
        <b/>
        <color theme="1"/>
        <sz val="9.0"/>
      </rPr>
      <t>Domicilio -</t>
    </r>
    <r>
      <rPr>
        <rFont val="Calibri"/>
        <color theme="1"/>
        <sz val="9.0"/>
      </rPr>
      <t xml:space="preserve"> Bodega / Autos MGC Av Eloy Cavazos 7607, Rincón de Guadalupe, 67193 Guadalupe, N.L.
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r>
  </si>
  <si>
    <t>KIA OPTIMA 2016 BLANCO</t>
  </si>
  <si>
    <t>Contacto 8115843926</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</si>
  <si>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</si>
  <si>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NAVIDAD 🎄</t>
  </si>
  <si>
    <t>NO HABIA NADIE EN SUS INSTALACIONES 
SE COMUNICA SR. CIRO 8124179292 PARA REAGENDAR MAÑANA A LAS 4
NO SE COBA VISITA EN FALSO</t>
  </si>
  <si>
    <t>KW BLANCO</t>
  </si>
  <si>
    <r>
      <rPr>
        <rFont val="Calibri"/>
        <b/>
        <color theme="1"/>
        <sz val="9.0"/>
      </rPr>
      <t>Domicilio -</t>
    </r>
    <r>
      <rPr>
        <rFont val="Calibri"/>
        <color theme="1"/>
        <sz val="9.0"/>
      </rPr>
      <t xml:space="preserve"> Sin Nombre de Col 7, Cadereyta Jiménez, N.L.
https://www.google.com/maps/place/25%C2%B033'51.6%22N+100%C2%B000'20.4%22W/@25.5643196,-100.0082435,17z/data=!3m1!4b1!4m4!3m3!8m2!3d25.5643196!4d-100.0056686?hl=es&amp;entry=ttu</t>
    </r>
  </si>
  <si>
    <t xml:space="preserve">15 mil </t>
  </si>
  <si>
    <r>
      <rPr>
        <rFont val="Calibri"/>
        <b/>
        <color theme="1"/>
        <sz val="9.0"/>
      </rPr>
      <t xml:space="preserve">Domicilio 
</t>
    </r>
    <r>
      <rPr>
        <rFont val="Calibri"/>
        <color theme="1"/>
        <sz val="9.0"/>
      </rPr>
      <t>Tu Auto</t>
    </r>
    <r>
      <rPr>
        <rFont val="Calibri"/>
        <b/>
        <color theme="1"/>
        <sz val="9.0"/>
      </rPr>
      <t xml:space="preserve"> </t>
    </r>
    <r>
      <rPr>
        <rFont val="Calibri"/>
        <color theme="1"/>
        <sz val="9.0"/>
      </rPr>
      <t>- Av Eloy Cavazos 7305, Santa María Sector C, 67198 Guadalupe, N.L. 
https://www.google.com/maps/place/Tu+Auto/@25.6507437,-100.1935111,21z/data=!4m12!1m5!3m4!2zMjXCsDM5JzAyLjciTiAxMDDCsDExJzM2LjEiVw!8m2!3d25.650747!4d-100.193371!3m5!1s0x8662c12f378375b7:0xfd2fbc2ec472c69e!8m2!3d25.650</t>
    </r>
  </si>
  <si>
    <t>Daniel Montemayor</t>
  </si>
  <si>
    <t>RAM 400 BLANCO</t>
  </si>
  <si>
    <t>Daniel Montemayor Tel. 8112059083</t>
  </si>
  <si>
    <t>Domicilio Calle Díaz De La Vega 3201, Sin Nombre de Col 19, 64299 Monterrey, N.L.
https://www.google.com/maps/place/Calle+D%C3%ADaz+De+La+Vega+3201,+Sin+Nombre+de+Col+19,+64299+Monterrey,+N.L./@25.7078689,-100.3328556,17z/data=!3m1!4b1!4m6!3m5!1s0x866295c609b792f5:0x2f85193dd3400f76!8m2!3d25.7078689!4d-100.3328556!16s%2Fg%2F11lfbrqns1!5m1!1e2?entry=ttu&amp;g_ep=EgoyMDI1MDEyMC4wIKXMDSoASAFQAw%3D%3D</t>
  </si>
  <si>
    <t>REUBICACION DASHCAM</t>
  </si>
  <si>
    <t>REUBICAR 2 CAMARAS QUE TIENE DENTRO DE LAS CAJAS Y PONERLAS DENTRO DE LA CABINA VIENDO AL OPERADOR</t>
  </si>
  <si>
    <t>GERARDO SANTOS</t>
  </si>
  <si>
    <t>CASCADIA 2016 BLANCO</t>
  </si>
  <si>
    <t>Gerardo Santos</t>
  </si>
  <si>
    <t>Domicilio Monclova Primer Sector
RH7W+R7W Monclova Primer Sector, Nuevo León 
https://www.google.com/maps/place/25%C2%B048'52.6%22N+100%C2%B024'15.5%22W/@25.8145641,-100.4043716,20z/data=!4m4!3m3!8m2!3d25.8146111!4d-100.4043056!5m1!1e2?entry=ttu&amp;g_ep=EgoyMDI1MDEyMC4wIKXMDSoASAFQAw%3D%3D</t>
  </si>
  <si>
    <t xml:space="preserve">CLIENTE PAGO EN EFECTIVO $2,150, SE LO ENTREGO A ELIUD </t>
  </si>
  <si>
    <r>
      <rPr>
        <rFont val="Calibri"/>
        <b/>
        <color theme="1"/>
        <sz val="8.0"/>
      </rPr>
      <t xml:space="preserve">Domicilio 
</t>
    </r>
    <r>
      <rPr>
        <rFont val="Calibri"/>
        <color theme="1"/>
        <sz val="8.0"/>
      </rPr>
      <t>Tu Auto</t>
    </r>
    <r>
      <rPr>
        <rFont val="Calibri"/>
        <b/>
        <color theme="1"/>
        <sz val="8.0"/>
      </rPr>
      <t xml:space="preserve"> </t>
    </r>
    <r>
      <rPr>
        <rFont val="Calibri"/>
        <color theme="1"/>
        <sz val="8.0"/>
      </rPr>
      <t>- Av Eloy Cavazos 7305, Santa María Sector C, 67198 Guadalupe, N.L. 
https://www.google.com/maps/place/Tu+Auto/@25.6507437,-100.1935111,21z/data=!4m12!1m5!3m4!2zMjXCsDM5JzAyLjciTiAxMDDCsDExJzM2LjEiVw!8m2!3d25.650747!4d-100.193371!3m5!1s0x8662c12f378375b7:0xfd2fbc2ec472c69e!8m2!3d25.650</t>
    </r>
  </si>
  <si>
    <t>CAMION GRUA</t>
  </si>
  <si>
    <t>PREPAGO</t>
  </si>
  <si>
    <t>Israel Betancourt</t>
  </si>
  <si>
    <t>Domicilio Presa Lázaro Cárdenas 112, Acapulco, 67198 Guadalupe, N.L.
https://www.google.com/maps/place/Presa+L%C3%A1zaro+C%C3%A1rdenas+112,+Acapulco,+67198+Guadalupe,+N.L./@25.6602357,-100.1986018,17z/data=!3m1!4b1!4m6!3m5!1s0x8662c1c753eb470d:0x2d2195d16e316455!8m2!3d25.6602357!4d-100.1986018!16s%2Fg%2F11w7q444qy!5m1!1e2?entry=ttu&amp;g_ep=EgoyMDI1MDEyMC4wIKXMDSoASAFQAw%3D%3D</t>
  </si>
  <si>
    <t xml:space="preserve">NO HABIA NADIE EN EL DOMICILIO, SE REPROGRAMA PARA LA TARDE </t>
  </si>
  <si>
    <t>REVISION</t>
  </si>
  <si>
    <t xml:space="preserve">012 JEEP CHEROKEE </t>
  </si>
  <si>
    <r>
      <rPr>
        <rFont val="Calibri"/>
        <b/>
        <color theme="1"/>
        <sz val="8.0"/>
      </rPr>
      <t xml:space="preserve">Domicilio 
</t>
    </r>
    <r>
      <rPr>
        <rFont val="Calibri"/>
        <color theme="1"/>
        <sz val="8.0"/>
      </rPr>
      <t>Tu Auto</t>
    </r>
    <r>
      <rPr>
        <rFont val="Calibri"/>
        <b/>
        <color theme="1"/>
        <sz val="8.0"/>
      </rPr>
      <t xml:space="preserve"> </t>
    </r>
    <r>
      <rPr>
        <rFont val="Calibri"/>
        <color theme="1"/>
        <sz val="8.0"/>
      </rPr>
      <t>- Av Eloy Cavazos 7305, Santa María Sector C, 67198 Guadalupe, N.L. 
https://www.google.com/maps/place/Tu+Auto/@25.6507437,-100.1935111,21z/data=!4m12!1m5!3m4!2zMjXCsDM5JzAyLjciTiAxMDDCsDExJzM2LjEiVw!8m2!3d25.650747!4d-100.193371!3m5!1s0x8662c12f378375b7:0xfd2fbc2ec472c69e!8m2!3d25.650</t>
    </r>
  </si>
  <si>
    <t>CAMION GRUA
DODGE RAM BLANCA</t>
  </si>
  <si>
    <t>VW JETTA CAFÉ</t>
  </si>
  <si>
    <t xml:space="preserve">CTE. VALERIA VALENZUELA DELGADO </t>
  </si>
  <si>
    <r>
      <rPr>
        <rFont val="Calibri"/>
        <b/>
        <color theme="1"/>
        <sz val="11.0"/>
      </rPr>
      <t xml:space="preserve">Domicilio - </t>
    </r>
    <r>
      <rPr>
        <rFont val="Calibri"/>
        <b val="0"/>
        <color theme="1"/>
        <sz val="11.0"/>
      </rPr>
      <t xml:space="preserve">Pedro P. Quintanilla 380, Chepevera, 64030 Monterrey, N.L. </t>
    </r>
    <r>
      <rPr>
        <rFont val="Calibri"/>
        <b val="0"/>
        <color theme="1"/>
        <sz val="10.0"/>
      </rPr>
      <t xml:space="preserve">
</t>
    </r>
    <r>
      <rPr>
        <rFont val="Calibri"/>
        <b val="0"/>
        <color theme="1"/>
        <sz val="8.0"/>
      </rPr>
      <t>https://www.google.com/maps/place/Pedro+P.+Quintanilla+380,+Chepevera,+64030+Monterrey,+N.L./@25.681181,-100.3519395,17z/data=!3m1!4b1!4m6!3m5!1s0x866295fd82382a29:0xc1008dc83ee53633!8m2!3d25.681181!4d-100.3493646!16s%2Fg%2F11c1bhddd5!5m1!1e2?entry=ttu&amp;g_ep=EgoyMDI0MTExNy4wIKXMDSoASAFQAw%3D%3D</t>
    </r>
  </si>
  <si>
    <t>074 GMC SIERRA GRIS 2019</t>
  </si>
  <si>
    <r>
      <rPr>
        <rFont val="Calibri"/>
        <b/>
        <color theme="1"/>
        <sz val="8.0"/>
      </rPr>
      <t xml:space="preserve">Domicilio 
</t>
    </r>
    <r>
      <rPr>
        <rFont val="Calibri"/>
        <color theme="1"/>
        <sz val="8.0"/>
      </rPr>
      <t>Tu Auto</t>
    </r>
    <r>
      <rPr>
        <rFont val="Calibri"/>
        <b/>
        <color theme="1"/>
        <sz val="8.0"/>
      </rPr>
      <t xml:space="preserve"> </t>
    </r>
    <r>
      <rPr>
        <rFont val="Calibri"/>
        <color theme="1"/>
        <sz val="8.0"/>
      </rPr>
      <t>- Av Eloy Cavazos 7305, Santa María Sector C, 67198 Guadalupe, N.L. 
https://www.google.com/maps/place/Tu+Auto/@25.6507437,-100.1935111,21z/data=!4m12!1m5!3m4!2zMjXCsDM5JzAyLjciTiAxMDDCsDExJzM2LjEiVw!8m2!3d25.650747!4d-100.193371!3m5!1s0x8662c12f378375b7:0xfd2fbc2ec472c69e!8m2!3d25.650</t>
    </r>
  </si>
  <si>
    <t>DESCANSO</t>
  </si>
  <si>
    <t>MAZDA 3 2015 BLANCO</t>
  </si>
  <si>
    <r>
      <rPr>
        <rFont val="Calibri"/>
        <b/>
        <color theme="1"/>
        <sz val="8.0"/>
      </rPr>
      <t xml:space="preserve">Domicilio - </t>
    </r>
    <r>
      <rPr>
        <rFont val="Calibri"/>
        <b val="0"/>
        <color theme="1"/>
        <sz val="8.0"/>
      </rPr>
      <t>Pedro P. Quintanilla 380, Chepevera, 64030 Monterrey, N.L. 
https://www.google.com/maps/place/Pedro+P.+Quintanilla+380,+Chepevera,+64030+Monterrey,+N.L./@25.681181,-100.3519395,17z/data=!3m1!4b1!4m6!3m5!1s0x866295fd82382a29:0xc1008dc83ee53633!8m2!3d25.681181!4d-100.3493646!16s%2Fg%2F11c1bhddd5!5m1!1e2?entry=ttu&amp;g_ep=EgoyMDI0MTExNy4wIKXMDSoASAFQAw%3D%3D</t>
    </r>
  </si>
  <si>
    <t xml:space="preserve">REAGENDADO PARA LAS 12:10 PM </t>
  </si>
  <si>
    <r>
      <rPr>
        <rFont val="Calibri"/>
        <b/>
        <color theme="1"/>
        <sz val="8.0"/>
      </rPr>
      <t xml:space="preserve">Domicilio - </t>
    </r>
    <r>
      <rPr>
        <rFont val="Calibri"/>
        <b val="0"/>
        <color theme="1"/>
        <sz val="8.0"/>
      </rPr>
      <t>Pedro P. Quintanilla 380, Chepevera, 64030 Monterrey, N.L. 
https://www.google.com/maps/place/Pedro+P.+Quintanilla+380,+Chepevera,+64030+Monterrey,+N.L./@25.681181,-100.3519395,17z/data=!3m1!4b1!4m6!3m5!1s0x866295fd82382a29:0xc1008dc83ee53633!8m2!3d25.681181!4d-100.3493646!16s%2Fg%2F11c1bhddd5!5m1!1e2?entry=ttu&amp;g_ep=EgoyMDI0MTExNy4wIKXMDSoASAFQAw%3D%3D</t>
    </r>
  </si>
  <si>
    <t>KIA SORENTO CAFE</t>
  </si>
  <si>
    <t>Cte. Patricia</t>
  </si>
  <si>
    <r>
      <rPr>
        <rFont val="Calibri"/>
        <b/>
        <color theme="1"/>
        <sz val="9.0"/>
      </rPr>
      <t>Domicilio</t>
    </r>
    <r>
      <rPr>
        <rFont val="Calibri"/>
        <color theme="1"/>
        <sz val="9.0"/>
      </rPr>
      <t xml:space="preserve"> - </t>
    </r>
    <r>
      <rPr>
        <rFont val="Calibri"/>
        <b/>
        <color theme="1"/>
        <sz val="9.0"/>
      </rPr>
      <t xml:space="preserve">Lote Autos Margon </t>
    </r>
    <r>
      <rPr>
        <rFont val="Calibri"/>
        <color theme="1"/>
        <sz val="9.0"/>
      </rPr>
      <t xml:space="preserve">
Av Afganistán 152, Prados de La Cieneguita, 66636 Cdad. Apodaca, N.L. 
https://www.google.com/maps/place/Av+Afganist%C3%A1n+152,+Prados+de+La+Cieneguita,+66636+Cdad.+Apodaca,+N.L./@25.780529,-100.2567384,17z/data=!3m1!4b1!4m6!3m5!1s0x8662ecae9ebfe0c9:0x1bd4f69c4dfd0d3!8m2!3d25.780529!4d-100.2541635!16s%2Fg%2F11c5r5gzzb?entry=ttu</t>
    </r>
  </si>
  <si>
    <t>FRANCISCO SANCHEZ 
(SH TRANSPORTES)</t>
  </si>
  <si>
    <t>CAMBIO DE GPS</t>
  </si>
  <si>
    <t>SSL-963-A</t>
  </si>
  <si>
    <t xml:space="preserve">EQUIPO TELTONIKA DEJO DE REPOTAR </t>
  </si>
  <si>
    <t xml:space="preserve">Domicilio Oficina UBITEC GPS </t>
  </si>
  <si>
    <t>SE CAMBIA POR EQUIPO COBAN Y SIM VODAFONE</t>
  </si>
  <si>
    <t xml:space="preserve">CAMBIO DE GPS </t>
  </si>
  <si>
    <t>23-LBA-67</t>
  </si>
  <si>
    <t>No. 12 NISSAN PY-2449-A
No. 16 NISSAN RB 9989 B
No. 05 NISSAN RH-8940-A</t>
  </si>
  <si>
    <t xml:space="preserve">No. 12 EQUIPO DESCONECTADO SE VUELEV A CONECTAR Y SE DEJA REPORTANDO 
No. 16 EQUIPO FUE REINSTALADO, LE FUE DESINSTALADO POR EL CLIENTE 
No. 05 EQUIPO DESCONECTADO, SE VUELVE A CONECTAR U SE DEJA REPORTANDO </t>
  </si>
  <si>
    <t xml:space="preserve">VACACIONES LILIANA </t>
  </si>
  <si>
    <t>Programacion de Servicios 2025</t>
  </si>
  <si>
    <t>Semana</t>
  </si>
  <si>
    <t>FyC</t>
  </si>
  <si>
    <t xml:space="preserve">Solicita </t>
  </si>
  <si>
    <t>Cliente</t>
  </si>
  <si>
    <t>Ubicación</t>
  </si>
  <si>
    <t>Llegada</t>
  </si>
  <si>
    <t>IMEI</t>
  </si>
  <si>
    <t>SIM</t>
  </si>
  <si>
    <t>NO. SERIE</t>
  </si>
  <si>
    <t>PLACAS</t>
  </si>
  <si>
    <t>ESQUEMA</t>
  </si>
  <si>
    <t xml:space="preserve">SUBTOTAL </t>
  </si>
  <si>
    <t>IVA</t>
  </si>
  <si>
    <t>TOTAL</t>
  </si>
  <si>
    <t>S01</t>
  </si>
  <si>
    <t>ASUETO</t>
  </si>
  <si>
    <t>ASUETO AÑO NUEVO 🎉</t>
  </si>
  <si>
    <t>América del Norte 113, Las Americas, 67128 Guadalupe, N.L.</t>
  </si>
  <si>
    <t>EDGAR MURO</t>
  </si>
  <si>
    <t>02 
FREIGHTLINER BLANCO</t>
  </si>
  <si>
    <t>NO REPORTA</t>
  </si>
  <si>
    <t>Edgar Muro Tel. 8122553176</t>
  </si>
  <si>
    <t>Av. Gaspar Castaño 
PRQQ+8PC Cdad. Apodaca, Nuevo León</t>
  </si>
  <si>
    <t>https://www.google.com/maps/place/25%C2%B044'17.9%22N+100%C2%B009'38.6%22W/@25.738208,-100.1606418,19.75z/data=!4m4!3m3!8m2!3d25.738302!4d-100.160728!5m1!1e2?entry=ttu&amp;g_ep=EgoyMDI1MDIwMi4wIKXMDSoASAFQAw%3D%3D</t>
  </si>
  <si>
    <t>NO HAY RASTROS DE  MANIPULACION Y EQUIPO SE ENCUENTRA TRANSMITIENDO</t>
  </si>
  <si>
    <t>REVISION SIN COSTO</t>
  </si>
  <si>
    <t>EDGAR CORONADO</t>
  </si>
  <si>
    <t>CHEVROLET EQUINOX NEGRA 2014</t>
  </si>
  <si>
    <t>INSTALACION NUEVA</t>
  </si>
  <si>
    <t>Edgar Coronado Tel. 8128609998</t>
  </si>
  <si>
    <t>C. Gonzalitos 115, Centro, 66400 San Nicolás de los Garza, N.L.</t>
  </si>
  <si>
    <t>https://www.google.com/maps/place/25%C2%B044'53.4%22N+100%C2%B017'22.9%22W/@25.7478675,-100.2898138,19z/data=!4m11!1m6!3m5!2zMjXCsDQ0JzUzLjQiTiAxMDDCsDE3JzIyLjkiVw!8m2!3d25.7481715!4d-100.28969!10e5!3m3!8m2!3d25.7481715!4d-100.28969?hl=es&amp;entry=ttu&amp;g_ep=EgoyMDI0MDkwNC4wIKXMDSoASAFQAw%3D%3D</t>
  </si>
  <si>
    <t xml:space="preserve">SIN COMENTARIOS </t>
  </si>
  <si>
    <t xml:space="preserve">JOSE LUIS </t>
  </si>
  <si>
    <t>MISAEL SALAS</t>
  </si>
  <si>
    <t>DESINSTALACION</t>
  </si>
  <si>
    <t>DESINSTALACION DE EQUIPO</t>
  </si>
  <si>
    <t>Daniel Salas Tel. 8119899106</t>
  </si>
  <si>
    <t>Autos Saji Crédito y Contado 
16A. Calle 229, Miguel Alemán, 66470 San Nicolás de los Garza, N.L.</t>
  </si>
  <si>
    <t>https://www.google.com/maps/place/Autos+Saji+Cr%C3%A9dito+y+Contado/@25.7160906,-100.2240914,20z/data=!4m12!1m5!3m4!2zMjXCsDQyJzU3LjgiTiAxMDDCsDEzJzI1LjkiVw!8m2!3d25.716061!4d-100.223854!3m5!1s0x8662ebe62ce084cf:0xd9ff392cebba39b5!8m2!3d25.7160057!4d-100.2239321!16s%2Fg%2F11vlhz3cf2!5m1!1e2?entry=ttu&amp;g_ep=EgoyMDI1MDIwMy4wIKXMDSoASAFQAw%3D%3D</t>
  </si>
  <si>
    <t>JOSE LUIS</t>
  </si>
  <si>
    <t xml:space="preserve">RE-INSTALACION </t>
  </si>
  <si>
    <t>KIA SONATA ROJA 2016</t>
  </si>
  <si>
    <t xml:space="preserve">REINSTALACION DE EQUIPO </t>
  </si>
  <si>
    <t>CAMBIA A ESQUEMA MENSUAL $250</t>
  </si>
  <si>
    <t>AUTOS MG 
(YADIRA MARMOLEJO - LETICIA)</t>
  </si>
  <si>
    <t>278 FORD FOCUS SEDAN SE NEGRO 2014</t>
  </si>
  <si>
    <t>Bodega / Autos MGC 
Av Eloy Cavazos 7607, Rincón de Guadalupe, 67193 Guadalupe, N.L.</t>
  </si>
  <si>
    <t>https://www.google.com/maps/place/Av+Eloy+Cavazos+7607,+Rinc%C3%B3n+de+Guadalupe,+67193+Guadalupe,+N.L./@25.650312,-100.1940101,17z/data=!3m1!4b1!4m6!3m5!1s0x8662c197c0ecfa21:0x2aa21d6ad2256f66!8m2!3d25.6503072!4d-100.1914352!16s%2Fg%2F11w4c3rftq!5m1!1e2?entry=ttu&amp;g_ep=EgoyMDI1MDEyMi4wIKXMDSoASAFQAw%3D%3D</t>
  </si>
  <si>
    <t>SH TRANSPORTACIONES 
(FRANCISCO SANCHEZ)</t>
  </si>
  <si>
    <t xml:space="preserve">37-LBA-06 - SPRINTER
MERCEDES BENZ BLANCA </t>
  </si>
  <si>
    <t>SOLICITAN REVISION, PERO EL EQUIPO LE FUE ENTREGADO EN MANO AL TECNICO PARA INSTALACION</t>
  </si>
  <si>
    <t>Oficina UBITEC 
Av Eloy Cavazos 3810, Fraccionamiento El Peñón, 67182 Guadalupe, N.L.</t>
  </si>
  <si>
    <t>https://www.google.com/maps/place/Gasolinera+Gulf/@25.657615,-100.2225418,3a,75y,132.7h,94.41t/data=!3m7!1e1!3m5!1s7Sdio10_p0nk1xebxlASeQ!2e0!6shttps:%2F%2</t>
  </si>
  <si>
    <t>OPERADOR LE ENTREGO EL EQUIPO EN MANO A ELIUD, GPS PORTATIL (EQUIPO NO TIENE CABLE DE IGNICION, SOLO CORRIENTE TIERRA Y BLOQUEO)</t>
  </si>
  <si>
    <t>S02</t>
  </si>
  <si>
    <t>JOSE HERNANDEZ</t>
  </si>
  <si>
    <t>PM1803B</t>
  </si>
  <si>
    <t>Para descartar problemas de GPS</t>
  </si>
  <si>
    <t>Luis Miguel Martinez Tel. 8115216983</t>
  </si>
  <si>
    <t>Refaccionaria Martínez 
Carretera Nacional Km 243, 1, El Alamo Col, San Pedro, 67330 Santiago, N.L.</t>
  </si>
  <si>
    <t>https://www.google.com/maps/place/Refaccionaria+Mart%C3%ADnez/@25.3796629,-100.1126032,17z/data=!3m1!4b1!4m6!3m5!1s0x8662cdb992230e09:0x55852fa537902a4b!8m2!3d25.3796629!4d-100.1126032!16s%2Fg%2F11bw8lyj1g!5m1!1e2?hl=es-MX&amp;entry=ttu&amp;g_ep=EgoyMDI0MTIxMS4wIKXMDSoASAFQAw%3D%3D</t>
  </si>
  <si>
    <t>EQUIPO E INSTALACION SIN MANIPULACION, SE ENCUENTRA ENCENDIDO Y REPORTANDO EN LA PLATAFORMA, REALIZAMOS PRUEBAS DE BLOQUEO. 
LA FALLA QUE PRESENTA LA UNIDAD ES AJENA AL GPS</t>
  </si>
  <si>
    <t xml:space="preserve">RODOLFO LOPEZ AGUIRRE </t>
  </si>
  <si>
    <t>360 LOGISTICS</t>
  </si>
  <si>
    <t>RABON #14</t>
  </si>
  <si>
    <t>Germán Ventura Tel. 8120368396</t>
  </si>
  <si>
    <t>360 Logistics
66633, Cesáreo Sepúlveda 107, La Encarcacion, Cdad. Apodaca, N.L.</t>
  </si>
  <si>
    <t>https://www.google.com/maps/place/360+Logistics/@25.7352569,-100.2038095,18.75z/data=!4m12!1m5!3m4!2zMjXCsDQ0JzA2LjYiTiAxMDDCsDEyJzExLjgiVw!8m2!3d25.735165!4d-100.203272!3m5!1s0x8662ebb21d43ed0b:0xb83eea1ed437c2e7!8m2!3d25.7353076!4d-100.203125!16s%2Fg%2F11c2q31z9_?hl=es&amp;entry=ttu</t>
  </si>
  <si>
    <t xml:space="preserve">CON PRUEBAS DE BLOQUEO </t>
  </si>
  <si>
    <t>ALENY</t>
  </si>
  <si>
    <t>ALEJANDRO MARMOLEJO (Aleny)</t>
  </si>
  <si>
    <t>CHEVROLET SILVERADO 2019</t>
  </si>
  <si>
    <t>Tu Auto
 Av Eloy Cavazos 7305, Santa María Sector C, 67198 Guadalupe, N.L.</t>
  </si>
  <si>
    <t>https://www.google.com/maps/place/Tu+Auto/@25.6507437,-100.1935111,21z/data=!4m12!1m5!3m4!2zMjXCsDM5JzAyLjciTiAxMDDCsDExJzM2LjEiVw!8m2!3d25.650747!4d-100.193371!3m5!1s0x8662c12f378375b7:0xfd2fbc2ec472c69e!8m2!3d25.650</t>
  </si>
  <si>
    <t>057 DODGE JOURNEY 2012 ROJA</t>
  </si>
  <si>
    <t xml:space="preserve">Aleny solicita que se haga la revision en otro domicilio </t>
  </si>
  <si>
    <t>Enrique Rivera  Tel. 8133939623</t>
  </si>
  <si>
    <t>Vulcanizadora Rivera 
Av. Revolución 405, Ladrillera, 64830 Monterrey, N.L.</t>
  </si>
  <si>
    <t>https://www.google.com/maps/place/Av.+Revoluci%C3%B3n+405,+Ladrillera,+64830+Monterrey,+N.L./@25.6547526,-100.2807744,17z/data=!3m1!4b1!4m6!3m5!1s0x8662bfeb39a6c357:0x5aa8e080472b1ebe!8m2!3d25.6547526!4d-100.2781995!16s%2Fg%2F11csd2wrkf!5m1!1e2?entry=ttu&amp;g_ep=EgoyMDI0MTIxMS4wIKXMDSoASAFQAw%3D%3D</t>
  </si>
  <si>
    <t xml:space="preserve">REINSTALACION </t>
  </si>
  <si>
    <t xml:space="preserve">MINI COOPER BLANCO </t>
  </si>
  <si>
    <t>AYLIN VILLANUEVA</t>
  </si>
  <si>
    <t>ALBERTO PEREZ</t>
  </si>
  <si>
    <t xml:space="preserve">002 KW BLANCO </t>
  </si>
  <si>
    <t xml:space="preserve">DESINSTALACION DE EQUIPO </t>
  </si>
  <si>
    <t>Hugo Sanchez Tel. 8281485051</t>
  </si>
  <si>
    <t>Sin Nombre de Col 7, Cadereyta Jiménez, N.L.</t>
  </si>
  <si>
    <t>https://www.google.com/maps/place/25%C2%B033'51.6%22N+100%C2%B000'20.4%22W/@25.5643196,-100.0082435,17z/data=!3m1!4b1!4m4!3m3!8m2!3d25.5643196!4d-100.0056686?hl=es&amp;entry=ttu</t>
  </si>
  <si>
    <t xml:space="preserve">ELIUD TRAE EL EQUIPO </t>
  </si>
  <si>
    <t xml:space="preserve">ELENA MORALES </t>
  </si>
  <si>
    <t>ELENA MORALES VALENCIA</t>
  </si>
  <si>
    <t>NISSAN KICKS NARANJA SJP-964-B</t>
  </si>
  <si>
    <t>Alexis  Tel. 8132647654</t>
  </si>
  <si>
    <t xml:space="preserve"> Valle de San Juan 121, 67266 Cdad. Benito Juárez, N.L.</t>
  </si>
  <si>
    <t>https://www.google.com/maps/place/Valle+de+San+Juan+121,+67266+Cdad.+Benito+Ju%C3%A1rez,+N.L./@25.6280677,-100.1089224,20.58z/data=!4m6!3m5!1s0x8662c3172aaaf669:0xb8592c1d670b8385!8m2!3d25.6280456!4d-100.1087078!16s%2Fg%2F11lmp4mv0x!5m1!1e2?hl=es&amp;entry=ttu&amp;g_ep=EgoyMDI1MDEwMS4wIKXMDSoASAFQAw%3D%3D</t>
  </si>
  <si>
    <t>AURORA SEGUNDO</t>
  </si>
  <si>
    <t xml:space="preserve">PRESTACOCHE </t>
  </si>
  <si>
    <t>GMC TERRAIN 2013</t>
  </si>
  <si>
    <t xml:space="preserve">Pedro P. Quintanilla 380, Chepevera, 64030 Monterrey, N.L. </t>
  </si>
  <si>
    <t>https://www.google.com/maps/place/Pedro+P.+Quintanilla+380,+Chepevera,+64030+Monterrey,+N.L./@25.681181,-100.3519395,17z/data=!3m1!4b1!4m6!3m5!1s0x866295fd82382a29:0xc1008dc83ee53633!8m2!3d25.681181!4d-100.3493646!16s%2Fg%2F11c1bhddd5!5m1!1e2?entry=ttu&amp;g_ep=EgoyMDI0MTExNy4wIKXMDSoASAFQAw%3D%3D</t>
  </si>
  <si>
    <t>EQUIPO BAJO RESGUARDO DE PRESTACOCHE</t>
  </si>
  <si>
    <t xml:space="preserve">DANIEL MONTEMAYOR </t>
  </si>
  <si>
    <t>DANIEL  MONTEMAYOR</t>
  </si>
  <si>
    <t xml:space="preserve">C106 
DODGE RAM 4000 2024 </t>
  </si>
  <si>
    <t>Lampocontrol technologies
ROMULO DIAZ DE LA VEGA, Thomas Alba Edison Supermanzana EDINSON, 64400 Monterrey, N.L.</t>
  </si>
  <si>
    <t>https://www.google.com/maps/place/Lampocontrol+technologies/@25.7078118,-100.3329587,17z/data=!3m1!4b1!4m6!3m5!1s0x86629532107977a1:0x3e84234bfb0bfea1!8m2!3d25.7078118!4d-100.3329587!16s%2Fg%2F11v_4qz6d6?entry=ttu</t>
  </si>
  <si>
    <t xml:space="preserve">ARIEL LUNA </t>
  </si>
  <si>
    <t>ARIEL LUNA 
(AGL FLETES ESPECIALIZADOS)</t>
  </si>
  <si>
    <t>15 (DODGE RAM)</t>
  </si>
  <si>
    <t>Sr. Victor / Ariel Luna Tel. 8119742676</t>
  </si>
  <si>
    <t xml:space="preserve">Starcorr de Mexico, Día del Empresario 1100, San Miguel, 67114 Guadalupe, N.L. </t>
  </si>
  <si>
    <t>https://www.google.com/maps/place/Starcorr+de+Mexico/@25.703841,-100.1802603,15z/data=!4m6!3m5!1s0x8662eba127e8be47:0x6f33d7b32b475d4c!8m2!3d25.703841!4d-100.1802603!16s%2Fg%2F11fph82ys9?hl=es-MX&amp;entry=ttu&amp;g_ep=EgoyMDI0MTAxNi4wIKXMDSoASAFQAw%3D%3D</t>
  </si>
  <si>
    <t xml:space="preserve">MARIO DEL ANGEL </t>
  </si>
  <si>
    <t>APFEL</t>
  </si>
  <si>
    <t xml:space="preserve">787 CHEVROLET SONIC 2015 BLANCO </t>
  </si>
  <si>
    <t>Valentin  Tel. 8127007667</t>
  </si>
  <si>
    <t>Luis IX 5411, Valle de Los Reyes, 67180 Guadalupe, N.L.</t>
  </si>
  <si>
    <t>https://www.google.com/maps/place/Luis+IX+5411,+Valle+de+Los+Reyes,+67180+Guadalupe,+N.L./@25.6579914,-100.2091046,17z/data=!3m1!4b1!4m6!3m5!1s0x8662c1b7ca5bfddd:0xb17f7308944418f7!8m2!3d25.6579914!4d-100.2065297!16s%2Fg%2F11c4pr5fr6!5m1!1e2?entry=ttu&amp;g_ep=EgoyMDI1MDEwMS4wIKXMDSoASAFQAw%3D%3D</t>
  </si>
  <si>
    <t>COBAN PLATEADO</t>
  </si>
  <si>
    <t>1G1JE5SBXF4102238</t>
  </si>
  <si>
    <t>LRB-9394</t>
  </si>
  <si>
    <t>DODGE JOURNEY 2016</t>
  </si>
  <si>
    <t xml:space="preserve">RODRIGO SOTO </t>
  </si>
  <si>
    <t>CHEVROLET TRAVERSE</t>
  </si>
  <si>
    <t>Rodrigo Soto Tel. 8126900903</t>
  </si>
  <si>
    <t xml:space="preserve">Casa Rodrigo Soto 
Faisán Lady 2026, Los Faisanes Sector El Dorado, 67169 Guadalupe, N.L. </t>
  </si>
  <si>
    <t>https://www.google.com/maps/place/Fais%C3%A1n+Lady+2026,+Los+Faisanes+Sector+El+Dorado,+67169+Guadalupe,+N.L./@25.6874014,-100.174706,20.5z/data=!4m12!1m5!3m4!2zMjXCsDQxJzE0LjgiTiAxMDDCsDEwJzI4LjMiVw!8m2!3d25.687441!4d-100.174532!3m5!1s0x8662ea00de3da1f3:0x58749bb426f90907!8m2!3d25.6875576!4d-100.1745866!16s%2Fg%2F11w7q5r9qd!5m1!1e2?hl=es&amp;entry=ttu&amp;g_ep=EgoyMDI1MDEwMi4wIKXMDSoASAFQAw%3D%3D</t>
  </si>
  <si>
    <t xml:space="preserve">DANIA </t>
  </si>
  <si>
    <t xml:space="preserve">TOTOTA HILUX 
NISSAN 2010 
NISSAN 2015 
CAMION DODGE RAM </t>
  </si>
  <si>
    <t>Isabel Salazar Tel. 8118147220</t>
  </si>
  <si>
    <t>Av. Suizos 219, 66648 Cdad. Apodaca, N.L.</t>
  </si>
  <si>
    <t>https://www.google.com/maps/place/Av.+Suizos+219,+66648+Cdad.+Apodaca,+N.L./@25.7165144,-100.1896687,14z/data=!4m6!3m5!1s0x8662ea2c844e19e5:0x93f54dae97fbdae9!8m2!3d25.7291072!4d-100.1764454!16s%2Fg%2F11c22w_nj9!5m1!1e2?entry=ttu&amp;g_ep=EgoyMDI1MDEwMi4wIKXMDSoASAFQAw%3D%3D</t>
  </si>
  <si>
    <t>NO ESTABA LAS OTRAS 2 UNIDADES, SE REPOGRAMAN PARA EL DÍA DE MAÑANA</t>
  </si>
  <si>
    <t>MAGALI (FALTA)</t>
  </si>
  <si>
    <t xml:space="preserve">JEEP PATRIOT BEIGE 2016 </t>
  </si>
  <si>
    <t xml:space="preserve">Palapa / Autos MGC Guadalupe 7703, Santa María, 67198 Guadalupe, N.L. </t>
  </si>
  <si>
    <t>https://www.google.com/maps/place/Comit%C3%A9+de+campa%C3%B1a+Oliverio+Tijerina/@25.6506622,-100.1935517,20.5z/data=!4m15!1m8!3m7!1s0x8662c196c18230e7:0xb9e7b39806d395b4!2sR</t>
  </si>
  <si>
    <t>TOYOTA HILUX</t>
  </si>
  <si>
    <t>$1,8500 
$249</t>
  </si>
  <si>
    <t>Pablo Morales Tel. 8135295622</t>
  </si>
  <si>
    <t xml:space="preserve">C. Carr. a Villa Juarez 212, Loma de la Paz, 66647 Loma la Paz, N.L. </t>
  </si>
  <si>
    <t>https://www.google.com/maps/place/BURCAT+POWER+NL/@25.7055563,-100.1434741,14.75z/data=!4m6!3m5!1s0x8662e9afb505f9c7:0xce3d1ac1e30aa8f7!8m2!3d25.7113412!4d-100.1358181!16s%2Fg%2F11kk8h29ns!5m1!1e2?entry=ttu&amp;g_ep=EgoyMDI1MDEwMi4wIKXMDSoASAFQAw%3D%3D</t>
  </si>
  <si>
    <t>29-LBA-39</t>
  </si>
  <si>
    <t xml:space="preserve">REMPLAZO DE EQUIPO DE TELTONIKA </t>
  </si>
  <si>
    <t xml:space="preserve">NO SE REMPLZO EL EQUIPO, TENIA COBAN LA UNIDAD Y SI ESTABA REPORTANDO </t>
  </si>
  <si>
    <t xml:space="preserve">CTE COMENTA NO ESTARNA LAS UNIDADES DISPONIBLES, PIDE QUE SE REAGENDEN PARA EL DIA VIERNES A LAS 9 AM </t>
  </si>
  <si>
    <t xml:space="preserve">JOSE TAMEZ / JUAN HUMBERTO TAMEZ </t>
  </si>
  <si>
    <t>KN K3 BLANCO</t>
  </si>
  <si>
    <t>Juan Humberto Tamez 8261058660</t>
  </si>
  <si>
    <t xml:space="preserve"> Dr. Ramon Flores A. - 8X82+P99 Lazarillos de Abajo, Nuevo León</t>
  </si>
  <si>
    <t>https://www.google.com/maps/place/25%C2%B019'00.4%22N+100%C2%B002'56.4%22W/@25.316769,-100.049183,20.5z/data=!4m4!3m3!8m2!3d25.316786!4d-100.049002?entry=ttu&amp;g_ep=EgoyMDI0MTAwNy4xIKXMDSoASAFQAw%3D%3D</t>
  </si>
  <si>
    <t xml:space="preserve">CANCELADO POR MAL CLIMA Y SERVICIOS QUE NO SE CONTEMPLARON </t>
  </si>
  <si>
    <t>TRACTO TR-4</t>
  </si>
  <si>
    <t xml:space="preserve">SEGUIMIENTO, YA TRAE EQUIPO DE CORTE </t>
  </si>
  <si>
    <t>Carlos Gonzalez Tel. 8116363567</t>
  </si>
  <si>
    <t xml:space="preserve">Sta Rosa- Mezquital, Blvd. Torre del Mar, Prados de Santa Rosa, Nuevo Leon, 66610 </t>
  </si>
  <si>
    <t>https://maps.app.goo.gl/FkAzH1rHZ5hCXYmcA?g_st=iw</t>
  </si>
  <si>
    <t xml:space="preserve">LA UNIDAD NO ESTABA EN EL DOMICILIO </t>
  </si>
  <si>
    <t>TRACTO TR-5</t>
  </si>
  <si>
    <t>ERNESTO GOMEZ</t>
  </si>
  <si>
    <t>INTERNATIONAL</t>
  </si>
  <si>
    <t>Luis Ernesto Botello Tel. 8110771221</t>
  </si>
  <si>
    <t xml:space="preserve"> Parihuelas 605, 67286 Los Rehiletes, N.L.</t>
  </si>
  <si>
    <t>https://www.google.com/maps/place/Parihuelas+605,+67286+Los+Rehiletes,+N.L./@25.6025309,-100.1737058,15.25z/data=!4m5!3m4!1s0x8662c1585d41a469:0x3064ea855c027a4b!8m2!3d25.6058349!4d-100.1723803!5m1!1e2?entry=ttu&amp;g_ep=EgoyMDI1MDEwNi4xIKXMDSoASAFQAw%3D%3D</t>
  </si>
  <si>
    <t>VW JETTA AZUL</t>
  </si>
  <si>
    <t xml:space="preserve">Casa Rodrigo Soto 
Faisán Lady 2018, Los Faisanes Sector El Dorado, 67169 Guadalupe, N.L.
</t>
  </si>
  <si>
    <t>https://www.google.com/maps/place/Fais%C3%A1n+Lady+2018,+Los+Faisanes+Sector+El+Dorado,+67169+Guadalupe,+N.L./@25.6874397,-100.1771736,17z/data=!3m1!4b1!4m5!3m4!1s0x8662ea00d8df3877:0x8b01721a6f74cd74!8m2!3d25.6874397!4d-100.1745987!5m1!1e2?entry=ttu&amp;g_ep=EgoyMDI1MDEwNi4xIKXMDSoASAFQAw%3D%3D</t>
  </si>
  <si>
    <t xml:space="preserve">788 CHEVROLET MALIBU 2017 NEGRO </t>
  </si>
  <si>
    <t>Cte. Bryan Kalef
Contacto. 8136191211</t>
  </si>
  <si>
    <t>Autos Importados Margon 
Av Afganistán 152, Prados de La Cieneguita, 66636 Cdad. Apodaca, N.L.</t>
  </si>
  <si>
    <t>https://www.google.com/maps/place/Av+Afganist%C3%A1n+152,+Prados+de+La+Cieneguita,+66636+Cdad.+Apodaca,+N.L./@25.780529,-100.2567384,17z/data=!3m1!4b1!4m6!3m5!1s0x8662ecae9ebfe0c9:0x1bd4f69c4dfd0d3!8m2!3d25.780529!4d-100.2541635!16s%2Fg%2F11c5r5gzzb?entry=ttu</t>
  </si>
  <si>
    <t>1G1ZH5SX9HF127998</t>
  </si>
  <si>
    <t>CHIREY OMODA</t>
  </si>
  <si>
    <t>CORTE 862476055279581
SEG 862476055279755</t>
  </si>
  <si>
    <t>Jorge 3339741683</t>
  </si>
  <si>
    <t>Go! Autoprenda 
Blvd. Eulalio Gutiérrez Treviño 1110-Local 9, Las Praderas, 25295 Saltillo, Coah.</t>
  </si>
  <si>
    <t>https://www.google.com/maps/place/Go!+Autoprenda/@25.4406055,-100.9592099,20z/data=!4m6!3m5!1s0x86880d5ff5965555:0x1fbde4fe0ed72ca8!8m2!3d25.4406345!4d-100.9592756!16s%2Fg%2F11sqq53l0g!5m1!1e2?entry=ttu&amp;g_ep=EgoyMDI1MDEyOC4wIKXMDSoASAFQAw%3D%3D</t>
  </si>
  <si>
    <t>CHEVROLET CAVALIER</t>
  </si>
  <si>
    <t>CORTE 862476055280381
SEG 862476055280589</t>
  </si>
  <si>
    <t>NISSAN SENTRA ADVANCE 2018</t>
  </si>
  <si>
    <t>Alejandro Tel.  8144873080</t>
  </si>
  <si>
    <t>Av. Sendero Divisorio 447, El Centenario, 66059 Cdad. Gral. Escobedo, N.L.</t>
  </si>
  <si>
    <t>https://www.google.com/maps/place/Autos+Sendero/@25.7685112,-100.2878214,17z/data=!3m1!4b1!4m6!3m5!1s0x8662951f0dcadb39:0xef739484a12aed0e!8m2!3d25.7685112!4d-100.2878214!16s%2Fg%2F11tjq01dhf!5m1!1e2?entry=ttu&amp;g_ep=EgoyMDI1MDEwNy4wIKXMDSoASAFQAw%3D%3D</t>
  </si>
  <si>
    <t xml:space="preserve">3 CHEVROLET SILVERADO 3500 HD 2016
1 CHEVROLET SILVERADO 3500 HD 2013 </t>
  </si>
  <si>
    <t>Luis Bustillos Tel. 8135529009</t>
  </si>
  <si>
    <t xml:space="preserve">Hyundai Materials Mexico 
66679 Pesquería, N.L. </t>
  </si>
  <si>
    <t>https://www.google.com/maps/place/Hyundai+Materials+Mexico/@25.761529,-99.996244,17z/data=!4m12!1m5!3m4!2zMjXCsDQ1JzQxLjUiTiA5OcKwNTknNDYuNSJX!8m2!3d25.7615278!4d-99.99625!3m5!1s0x8662e6ccd4ff77b9:0x45dac57ca9868c9c!8m2!3d25.7620009!4d-99.996545!16s%2Fg%2F11c1v20yft!5m1!1e2?entry=ttu&amp;g_ep=EgoyMDI1MDEwNi4xIKXMDSoASAFQAw%3D%3D</t>
  </si>
  <si>
    <t>KIA 2018 CORTE</t>
  </si>
  <si>
    <t>Motivo de la Revision SIN SEÑAL
Corte (No. Serie - IMEI) 862476050275055</t>
  </si>
  <si>
    <t>Eva Tel. 8110190718</t>
  </si>
  <si>
    <t>Plaza Sta.Mónica - Av. Revolución 3725, Villa del Río, 64850 Monterrey, N.L.</t>
  </si>
  <si>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t>
  </si>
  <si>
    <t>Unidad no reporta desde 2024-05-27 20:15:09</t>
  </si>
  <si>
    <t>Antonio Gallegos  Tel. 4741110708</t>
  </si>
  <si>
    <t>PASEO LOS TOVAR, CARETERA SAN MIGUEL-QURETARO
BODEGA 8   KM 4.5, COL. CAÑAJO, FRENTE A ZIRANDARO</t>
  </si>
  <si>
    <t xml:space="preserve">
V8X8+6JV Fraccionamiento Zirándaro, Guanajuato
https://www.google.com/maps/place/20%C2%B053'53.2%22N+100%C2%B041'00.4%22W/@20.8982858,-100.6839337,19.4z/data=!4m5!3m4!4b1!8m2!3d20.8981202!4d-100.6834432!5m1!1e2?hl=es&amp;entry=ttu&amp;g_ep=EgoyMDI1MDEwNy4wIKXMDSoASAFQAw%3D%3D</t>
  </si>
  <si>
    <t>Tecnico Guanajuato</t>
  </si>
  <si>
    <t>LA UNIDAD NO TENIA EL GPS, SOLO CONTABA CON EL ARNES, TAMBIEN SE VA A COBRAR UNA VISITA EN FALSO POR EL TIEMPO DE ESPERA (1:40 HRS)</t>
  </si>
  <si>
    <t xml:space="preserve">NISSAN 2015 
CAMION DODGE RAM </t>
  </si>
  <si>
    <t xml:space="preserve">SOLO ESTABA EL CAMION, QUEDA PENDIENTE LA NISSAN </t>
  </si>
  <si>
    <t>CHEVROLET SILVERADO PIC UP 2017</t>
  </si>
  <si>
    <t>Elizabeth Rentería Tel. 8118100155</t>
  </si>
  <si>
    <t xml:space="preserve">World Gym Citadel 
Av. Miguel Alemán 1021, La Fe, 66477 San Nicolás de los Garza, N.L. </t>
  </si>
  <si>
    <t>https://www.google.com/maps/place/World+Gym+Citadel/@25.7281911,-100.2133621,17z/data=!3m1!4b1!4m6!3m5!1s0x8662eb2587e1db17:0x524db46f4a370bd3!8m2!3d25.7281911!4d-100.2133621!16s%2Fg%2F11h4xgkc93!5m1!1e2?entry=ttu&amp;g_ep=EgoyMDI1MDEwNy4wIKXMDSoASAFQAw%3D%3D</t>
  </si>
  <si>
    <t>CLIENTE NO CONTESTA LOS MENSAJES EN WHATSAPP</t>
  </si>
  <si>
    <t xml:space="preserve">VISITA EN FALSO </t>
  </si>
  <si>
    <t>PL1989B</t>
  </si>
  <si>
    <t xml:space="preserve">EQUIPO DE REPORTAR </t>
  </si>
  <si>
    <t>Mario Durango Tel. 6182613007</t>
  </si>
  <si>
    <t xml:space="preserve"> SMT2 
Av. Los Angeles 1732, Juana de Arco, 64510 Monterrey, N.L. </t>
  </si>
  <si>
    <t>https://www.google.com/maps/place/Av.+Los+Angeles+1732,+Juana+de+Arco,+64510+Monterrey,+N.L./@25.7077017,-100.2834418,19.25z/data=!4m6!3m5!1s0x8662951619b272fb:0xea5b785388a96e1e!8m2!3d25.7077824!4d-100.2830375!16s%2Fg%2F11c0pvp121!5m1!1e2?entry=ttu&amp;g_ep=EgoyMDI1MDEwNy4wIKXMDSoASAFQAw%3D%3D</t>
  </si>
  <si>
    <t>789 VW JETTA ROJO
VW JETTA 2016</t>
  </si>
  <si>
    <t>Oscar Yahir Escamilla Perez / Contacto Tel. 8136191211</t>
  </si>
  <si>
    <t>TRACKER GPS-311B</t>
  </si>
  <si>
    <t>3VWD17AJ2GM324831</t>
  </si>
  <si>
    <t>173 VW JETTA GRIS ACERO</t>
  </si>
  <si>
    <t>Cte. Claudia Ruiz / Contacto Tel. 8110035940</t>
  </si>
  <si>
    <t>INSTITUTO DE CONTROL VEHICULAR SANTA CRUZ 
Carr. A Reynosa 2301, Kalos, 67190 Guadalupe, N.L.</t>
  </si>
  <si>
    <t>https://www.google.com/maps/place/INSTITUTO+DE+CONTROL+VEHICULAR+SANTA+CRUZ/@25.6629545,-100.151861,17z/data=!3m1!4b1!4m6!3m5!1s0x8662c3896b312fcb:0xb04ab55d84f8a568!8m2!3d25.6629545!4d-100.151861!16s%2Fg%2F11ssfgvwdz!5m1!1e2?entry=ttu&amp;g_ep=EgoyMDI1MDEwOC4wIKXMDSoASAFQAw%3D%3D</t>
  </si>
  <si>
    <t>3VWDX7AJ4BM346207</t>
  </si>
  <si>
    <t>SMD-802-A</t>
  </si>
  <si>
    <t>Eduardo Almaguer  Tel. 8129204044 
José Pablo Casado Tel. 8187044501</t>
  </si>
  <si>
    <t xml:space="preserve"> Av Eloy Cavazos 2719, Vivienda Popular, 67176 Guadalupe, N.L.</t>
  </si>
  <si>
    <t>https://www.google.com/maps/place/Compra+Y+Venta+De+Metales/@25.6609289,-100.2351255,20z/data=!4m12!1m5!3m4!2zMjXCsDM5JzM5LjciTiAxMDDCsDE0JzA1LjQiVw!8m2!3d25.6610351!4d-100.2348376!3m5!1s0x8662c03e587f0e93:0x5ceb4c1c22b776d1!8m2!3d25.66109!4d-100.2347446!16s%2Fg%2F11bzz2gf3c!5m1!1e2?hl=es&amp;entry=ttu&amp;g_ep=EgoyMDI1MDEwOC4wIKXMDSoASAFQAw%3D%3D</t>
  </si>
  <si>
    <t>Dr. Ramon Flores A. - 8X82+P99 Lazarillos de Abajo, Nuevo León</t>
  </si>
  <si>
    <t xml:space="preserve">Cambio de equipo </t>
  </si>
  <si>
    <t>XCF S.A. de C.V.
Carr. Monterrey - Nuevo Laredo Km. 12.9, Nueva Castilla, 66050 Cdad. Gral. Escobedo, N.L.</t>
  </si>
  <si>
    <t>https://www.google.com/maps/place/XCF+S.A.+de+C.V./@25.8038089,-100.2765606,16.5z/data=!4m6!3m5!1s0x8662933b78ced7e5:0x6799f872d652eb71!8m2!3d25.8036509!4d-100.2762673!16s%2Fg%2F11b637t9ck!5m1!1e2?entry=ttu&amp;g_ep=EgoyMDI1MDEwOC4wIKXMDSoASAFQAw%3D%3D</t>
  </si>
  <si>
    <t>USA MACHINERY</t>
  </si>
  <si>
    <t xml:space="preserve">INSTALACION NUEVA </t>
  </si>
  <si>
    <t>Ramiro Karr Tel. 8123194917</t>
  </si>
  <si>
    <t>Usa Machinery and Rentals S.A. de C.V.
Río Pánuco 291, Ancira, 64720 Monterrey, N.L.</t>
  </si>
  <si>
    <t>https://www.google.com/maps/place/Usa+Machinery+and+Rentals+S.A.+de+C.V./@25.6531664,-100.3003933,20.25z/data=!4m12!1m5!3m4!2zMjXCsDM5JzExLjgiTiAxMDDCsDE4JzAxLjYiVw!8m2!3d25.6532688!4d-100.3004303!3m5!1s0x8662bfca0d928d6d:0xc5d3d449037b9fa3!8m2!3d25.6533126!4d-100.3004077!16s%2Fg%2F11cnwd_qkn!5m1!1e2?hl=es&amp;entry=ttu&amp;g_ep=EgoyMDI1MDEwOC4wIKXMDSoASAFQAw%3D%3D</t>
  </si>
  <si>
    <t>MITSUBISHI LANCER 2013</t>
  </si>
  <si>
    <t>Cte. Leonardo Ernesto Salinas Mata Tel. 8186919596</t>
  </si>
  <si>
    <t xml:space="preserve">Villa del Roble 110, Residencial Villa Luz, 66476 San Nicolás de los Garza, N.L. </t>
  </si>
  <si>
    <t>https://www.google.com/maps/place/Villa+del+Roble+110,+Residencial+Villa+Luz,+66476+San+Nicol%C3%A1s+de+los+Garza,+N.L./@25.7259199,-100.2431337,17z/data=!3m1!4b1!4m6!3m5!1s0x8662eadf767c17a1:0xb5474b72452d5b4b!8m2!3d25.7259199!4d-100.2405588!16s%2Fg%2F11c1zyn81c!5m1!1e2?entry=ttu&amp;g_ep=EgoyMDI1MDEwOC4wIKXMDSoASAFQAw%3D%3D</t>
  </si>
  <si>
    <t>VISITA EN FALSO</t>
  </si>
  <si>
    <t>S03</t>
  </si>
  <si>
    <t>040 -</t>
  </si>
  <si>
    <t xml:space="preserve">Tu Auto - Av Eloy Cavazos 7305, Santa María Sector C, 67198 Guadalupe, N.L. </t>
  </si>
  <si>
    <t>revisión mecánica/ mantenimiento con la unidad</t>
  </si>
  <si>
    <t>Juan sigifredo segovia valladares Tel. 8261515910</t>
  </si>
  <si>
    <t>Mercado libre / Enfrente del 7ven eleven
Av. Los Angeles 1732, Juana de Arco, 64510 Monterrey, N.L.</t>
  </si>
  <si>
    <t>https://www.google.com/maps/place/Mercado+libre/@25.7085158,-100.2901305,15.5z/data=!4m6!3m5!1s0x866295b8b20d2083:0x4da3a3a274fe60dd!8m2!3d25.7076083!4d-100.2872525!16s%2Fg%2F11qg45jvp2!5m1!1e2?entry=ttu&amp;g_ep=EgoyMDI1MDEwOC4wIKXMDSoASAFQAw%3D%3D</t>
  </si>
  <si>
    <t>TRACTO</t>
  </si>
  <si>
    <t>INSTALACION DE EQUIPO</t>
  </si>
  <si>
    <t>CB 48103</t>
  </si>
  <si>
    <t>FOTON</t>
  </si>
  <si>
    <t>Ernesto Gómez Tel.  8120019256</t>
  </si>
  <si>
    <t xml:space="preserve">Keramos 107, Col del Prado Mty </t>
  </si>
  <si>
    <t>https://www.google.com/maps/place/Keramos+107,+Del+Prado,+64410+Monterrey,+N.L./@25.702101,-100.3134296,17z/data=!3m1!4b1!4m6!3m5!1s0x866295a3d14520f9:0xe390b538eccd9a66!8m2!3d25.702101!4d-100.3108547!16s%2Fg%2F11kbwm7m0m!5m1!1e2?entry=ttu&amp;g_ep=EgoyMDI1MDEwOC4wIKXMDSoASAFQAw%3D%3D</t>
  </si>
  <si>
    <t xml:space="preserve">HYUNDAI SONATA 2016 NEGRO </t>
  </si>
  <si>
    <t>DESINSTALACION DE EQUIPO
CUANDO SE INSTALO SE ENCENDIERON SENSORES Y YA NO SE APAGARON</t>
  </si>
  <si>
    <t xml:space="preserve">UNIDAD PRENDIO TODOS LOS TESTIGOS </t>
  </si>
  <si>
    <t>JACOB JESUS MONROY</t>
  </si>
  <si>
    <t>SITELECOM</t>
  </si>
  <si>
    <t>CAPACITACION</t>
  </si>
  <si>
    <t>VIA ZOOM</t>
  </si>
  <si>
    <t xml:space="preserve">CAPACITACION
USO DE PLATAFORMA, APPLICACION Y HERRAMIENTAS </t>
  </si>
  <si>
    <t>Eva 8110190718</t>
  </si>
  <si>
    <t>AVENGER 2012</t>
  </si>
  <si>
    <t xml:space="preserve">ELIUD FALTA </t>
  </si>
  <si>
    <t>SHC-342-B VW GOL PLATA</t>
  </si>
  <si>
    <t>Unidad no reporta desde 2025-01-11 15:34:17</t>
  </si>
  <si>
    <t>006 CHEVROLET EQUINOX NEGRA 2014</t>
  </si>
  <si>
    <t>FREIGHT HP-PACK MEXICO, S.A. DE C.V. 
(DAVID FRANCISCO ARCOS)</t>
  </si>
  <si>
    <t>TRACTOS</t>
  </si>
  <si>
    <t xml:space="preserve">Don Carlos </t>
  </si>
  <si>
    <t>F4GG+92P Arteaga, Coahuila de Zaragoza</t>
  </si>
  <si>
    <t>https://www.google.com/maps/place/25%C2%B028'33.5%22N+100%C2%B052'29.7%22W/@25.4758378,-100.8751255,86m/data=!3m1!1e3!4m5!3m4!4b1!8m2!3d25.475964!4d-100.87492!5m1!1e1?hl=es&amp;entry=ttu&amp;g_ep=EgoyMDI1MDExMC4wIKXMDSoASAFQAw%3D%3D</t>
  </si>
  <si>
    <t>VW JETTA 
PEUGEOT PARTNER</t>
  </si>
  <si>
    <t xml:space="preserve">UNIDAD PEUGEOT PARTNER NO ENCIENDE, NO SE PUDO REALIZAR LA INSTALACION </t>
  </si>
  <si>
    <t>CHIREY OMODA GRIS OBSCURO</t>
  </si>
  <si>
    <t>Corte.- 862476055279755
Seguimiento.- 862476055279581</t>
  </si>
  <si>
    <t xml:space="preserve">Vickie Gonzalez  Tel. </t>
  </si>
  <si>
    <t xml:space="preserve">010 FL </t>
  </si>
  <si>
    <t>LE FUE DESINTALADO EL GPS</t>
  </si>
  <si>
    <t>FORD F-150 2013</t>
  </si>
  <si>
    <t>Corte 868120302683229
Seguimiento  868120302681942</t>
  </si>
  <si>
    <t>AIDA ALEJANDRA CUEVAS PEREZ 8442853724</t>
  </si>
  <si>
    <t>790 HONDA CIVIC 2011 PLATA</t>
  </si>
  <si>
    <t>Fidel Salvador Tel. 8112424048</t>
  </si>
  <si>
    <t>Hacienda de San Pastor 307, Villas de la Hacienda, 67288 Jardines de la Silla, N.L.</t>
  </si>
  <si>
    <t>https://www.google.com/maps/place/Hacienda+de+San+Pastor+307,+Villas+de+la+Hacienda,+67288+Jardines+de+la+Silla,+N.L./@25.6341717,-100.1668856,17z/data=!3m1!4b1!4m6!3m5!1s0x8662c3d3f390a5b3:0xff4c78c85aa93c73!8m2!3d25.6341717!4d-100.1643107!16s%2Fg%2F11y7ffn2qf!5m1!1e2?entry=ttu&amp;g_ep=EgoyMDI1MDExMC4wIKXMDSoASAFQAw%3D%3D</t>
  </si>
  <si>
    <t>RZL-709-B</t>
  </si>
  <si>
    <t xml:space="preserve">CHEVROLET SILVERADO </t>
  </si>
  <si>
    <t xml:space="preserve">UNIDAD LA PAGARON DE CONTADO, YA NO FUE NECESARIO EL GPS, COBRAR VISITA EN FALSO </t>
  </si>
  <si>
    <t>268 CHEVROLET CRUZE NEGRO 2012</t>
  </si>
  <si>
    <t>Héctor Iván Villarreal Tel. 8131317409</t>
  </si>
  <si>
    <t>C. Gardenia 105-135, 66648 Cdad. Apodaca, N.L.</t>
  </si>
  <si>
    <t>https://www.google.com/maps/place/C.+Gardenia+105-135,+66648+Cdad.+Apodaca,+N.L./@25.7213182,-100.1742878,18z/data=!3m1!4b1!4m6!3m5!1s0x8662ea2861936655:0x2c11c74701bc6b13!8m2!3d25.7213158!4d-100.1730003!16s%2Fg%2F11g63dbjkh!5m1!1e2?entry=ttu&amp;g_ep=EgoyMDI1MDExMC4wIKXMDSoASAFQAw%3D%3D</t>
  </si>
  <si>
    <t>SRD-63-41</t>
  </si>
  <si>
    <t>UBITEC</t>
  </si>
  <si>
    <t>TALLER</t>
  </si>
  <si>
    <t>VW VENTO</t>
  </si>
  <si>
    <t>SE METE A TALLER PARA ARREGLAR LA FACIA</t>
  </si>
  <si>
    <t xml:space="preserve"> F4GG+92P Arteaga, Coahuila de Zaragoza</t>
  </si>
  <si>
    <t>CARLOS MORENO 
(LACAR ENERGY LOGISTIC)</t>
  </si>
  <si>
    <t xml:space="preserve">014 KW </t>
  </si>
  <si>
    <t>CHEVROLET SILVERADO 1500 2016</t>
  </si>
  <si>
    <t>JAQUELINE CAROLINA FLORES ALEMAN
DESINSTALACION DE EQUIPO</t>
  </si>
  <si>
    <t>015 CASCADIA (FREIGTHLINER BLANCO)</t>
  </si>
  <si>
    <t>PV6415A</t>
  </si>
  <si>
    <t>JOSE LUIS ALVARADO Tel. 8717357921</t>
  </si>
  <si>
    <t>Martha Shade Zavala La Encantada, Tercera 860, 15 de Mayo, Parque Industrial, 35076 Gómez Palacio, Dgo.</t>
  </si>
  <si>
    <t>https://www.google.com/maps/place/Vishay+La+Laguna+S.+de+R.L.+de+C.V./@25.5755633,-103.4673162,17z/data=!3m1!4b1!4m6!3m5!1s0x868fd94159d15b09:0xf3b21dd095226b7c!8m2!3d25.5755633!4d-103.4673162!16s%2Fg%2F11jt6g44tp!5m1!1e2?entry=ttu&amp;g_ep=EgoyMDI1MDExNC4wIKXMDSoASAFQAw%3D%3D</t>
  </si>
  <si>
    <t xml:space="preserve">Durangp </t>
  </si>
  <si>
    <t xml:space="preserve">EQUIPO ESTA QUEBRADO HAY QUE REMPLAZARLO, SE LE HACE UN RESET PARA MANETNERLO CON REPORTE EN LO QUE SE ENVIA EL EQUIPO </t>
  </si>
  <si>
    <t>Instalarle equipo nuevo (ya se envió)</t>
  </si>
  <si>
    <t>Fabián Martínez Tel. 4423857511</t>
  </si>
  <si>
    <t>V8X8+6JV Fraccionamiento Zirándaro, Guanajuato
https://www.google.com/maps/place/20%C2%B053'53.2%22N+100%C2%B041'00.4%22W/@20.8982858,-100.6839337,19.4z/data=!4m5!3m4!4b1!8m2!3d20.8981202!4d-100.6834432!5m1!1e2?hl=es&amp;entry=ttu&amp;g_ep=EgoyMDI1MDEwNy4wIKXMDSoASAFQAw%3D%3D</t>
  </si>
  <si>
    <t>Queretaro</t>
  </si>
  <si>
    <t xml:space="preserve">TECNICO SALIO TARDE Y YA NO NOS RECIBIERON </t>
  </si>
  <si>
    <t>BARLO - 360 LOGITICS</t>
  </si>
  <si>
    <t>German Ventura Tel. 8120368396</t>
  </si>
  <si>
    <t xml:space="preserve">ELIUD IBA 10 MIN TARDE SE COMUNICO CON SR. VENTURA Y LE COMENTO QUE LA UNIDAD ESTABA EN CHIHUAHUA, SE LE AVISO A LA SRTA. SOFIA TREVIÑO PARA REAGENDAR LA VISITA </t>
  </si>
  <si>
    <t xml:space="preserve">NO SE DESINSTALA GPS, CLIENTE PIDE QUE SE QUEDE EL GPS Y TOMARA EL SERVICIO </t>
  </si>
  <si>
    <t xml:space="preserve">JAVIER ACUDE AL DOMICILIO, LAS UNIDADES NO ESTABAN EN EL DOMICILIO Y LE COMENTAN QUE SE COMUNICARIAN PARA REAGENDARLO PARA LA PROXIMA SEMANA </t>
  </si>
  <si>
    <t xml:space="preserve">K3 SOLUCIONES </t>
  </si>
  <si>
    <t xml:space="preserve"> REVISION</t>
  </si>
  <si>
    <t>PM-9811-B NISSAN</t>
  </si>
  <si>
    <t xml:space="preserve">TIENE DESFACE EN LA POSICION </t>
  </si>
  <si>
    <t>Susana Calvo, 8116954703</t>
  </si>
  <si>
    <t>Mirto 908, La Moderna, 64530 Monterrey, N.L.</t>
  </si>
  <si>
    <t>https://www.google.com/maps/place/Mirto+908,+La+Moderna,+64530+Monterrey,+N.L./@25.6971029,-100.2915007,17z/data=!3m1!4b1!4m6!3m5!1s0x8662956c607c4191:0xcb0dc641abad3cc3!8m2!3d25.6971029!4d-100.2889258!16s%2Fg%2F11h9bh9j_l!5m1!1e2?entry=ttu&amp;g_ep=EgoyMDI1MDExNC4wIKXMDSoASAFQAw%3D%3D</t>
  </si>
  <si>
    <t>12-LBA-58
(14-LBA-58)</t>
  </si>
  <si>
    <t>SMART 2013 AZUL</t>
  </si>
  <si>
    <t>Alejandro González 8112250069</t>
  </si>
  <si>
    <t>P.º de la Reforma 5650, Eduardo Elizondo, 64940 Monterrey, N.L. (Está en un taller)</t>
  </si>
  <si>
    <t>https://www.google.com/maps/place/P.%C2%BA+de+la+Reforma+5650,+Eduardo+Elizondo,+64940+Monterrey,+N.L./@25.6102326,-100.2777228,17z/data=!3m1!4b1!4m6!3m5!1s0x8662bf69a6cfcaf9:0x9c2a5dfc7559d15!8m2!3d25.6102278!4d-100.2751479!16s%2Fg%2F11lfbs0b_r!5m1!1e2?entry=ttu&amp;g_ep=EgoyMDI1MDExNC4wIKXMDSoASAFQAw%3D%3D</t>
  </si>
  <si>
    <t>ANGELES LUNA</t>
  </si>
  <si>
    <t>MCJ CHILLER SERVICE</t>
  </si>
  <si>
    <t>REINSTALACION</t>
  </si>
  <si>
    <t>CHEVROLET SILVERADO 2025, Placas RF4834B, Serie 3GCUK9ED0SG129737</t>
  </si>
  <si>
    <t>Jesus Manuel Rubio o Angeles Luna  Tel. 8180936096</t>
  </si>
  <si>
    <t xml:space="preserve">Colonial del Valle 353, Colonial San Miguel, 67113 test city, N.L. </t>
  </si>
  <si>
    <t>https://www.google.com/maps/place/Colonial+del+Valle+353,+Colonial+San+Miguel,+67113+test+city,+N.L./@25.7140891,-100.192085,17z/data=!3m1!4b1!4m6!3m5!1s0x8662ea3924396b33:0xf68878b824e2ca29!8m2!3d25.7140891!4d-100.1895101!16s%2Fg%2F11lmp1y3g4?entry=ttu&amp;g_ep=EgoyMDI0MTAxMy4wIKXMDSoASAFQAw%3D%3D</t>
  </si>
  <si>
    <t>OK</t>
  </si>
  <si>
    <t>EDUARDO SAENZ (TRANSPORTES ETI)</t>
  </si>
  <si>
    <t>CAMBIO DE SIM</t>
  </si>
  <si>
    <t>SILVERADO ROJO</t>
  </si>
  <si>
    <t>CAMBIO DE SIM PLAN</t>
  </si>
  <si>
    <t>Martin Pilo Tel. 8182753298</t>
  </si>
  <si>
    <t xml:space="preserve">Dip. Fernando Gómez Palacio 505, Constituyentes de Queretaro 2do Sector, 66490 San Nicolás de los Garza, N.L. </t>
  </si>
  <si>
    <t>https://www.google.com/maps/place/Dip.+Fernando+G%C3%B3mez+Palacio+505,+Constituyentes+de+Queretaro+2do+Sector,+66490+San+Nicol%C3%A1s+de+los+Garza,+N.L./@25.7168537,-100.263409,17z/data=!3m1!4b1!4m6!3m5!1s0x8662952d2789c8c9:0x1fa6076f6edce4df!8m2!3d25.7168537!4d-100.2608341!16s%2Fg%2F11c708z7gs!5m1!1e2?entry=ttu&amp;g_ep=EgoyMDI1MDExMC4wIKXMDSoASAFQAw%3D%3D</t>
  </si>
  <si>
    <t>279 JEEP CHEROKEE BLANCA 2015</t>
  </si>
  <si>
    <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t>
  </si>
  <si>
    <t>GRUAS TEGMESA</t>
  </si>
  <si>
    <t>RETIRADOS 
GT-05
GT-09
GT-11</t>
  </si>
  <si>
    <t>Ing Luna Tel. 8119043224</t>
  </si>
  <si>
    <t xml:space="preserve"> Aurora Caballero 1850, Andrés Caballero Moreno Agropecuaria, 66080 Cdad. Gral. Escobedo, N.L. </t>
  </si>
  <si>
    <t>https://www.google.com/maps/place/Aurora+Caballero+1850,+Andr%C3%A9s+Caballero+Moreno+Agropecuaria,+66080+Cdad.+Gral.+Escobedo,+N.L./@25.8460338,-100.3060207,17z/data=!3m1!4b1!4m6!3m5!1s0x866293d0f1143baf:0xc786284c7594cd77!8m2!3d25.8460338!4d-100.3034458!16s%2Fg%2F11wmhvyb0h!5m1!1e2?entry=ttu&amp;g_ep=EgoyMDI1MDEwOC4wIKXMDSoASAFQAw%3D%3D</t>
  </si>
  <si>
    <t>FORD EDGE 2016 ROJA</t>
  </si>
  <si>
    <t xml:space="preserve">Tu Auto 
Av Eloy Cavazos 7305, Santa María Sector C, 67198 Guadalupe, N.L. </t>
  </si>
  <si>
    <t>124 FORD F-150</t>
  </si>
  <si>
    <t>791 MITSUBISHI LANCER 2013 BLANCO</t>
  </si>
  <si>
    <t xml:space="preserve"> Villa del Roble 110, Residencial Villa Luz, 66476 San Nicolás de los Garza, N.L. </t>
  </si>
  <si>
    <t>TCN-429-A</t>
  </si>
  <si>
    <t>S04</t>
  </si>
  <si>
    <t xml:space="preserve">MUSTANG 2016 </t>
  </si>
  <si>
    <t>FORD LOBO 2019</t>
  </si>
  <si>
    <t>EDUARDO VARGAS CANTU
DESINSTALACION DE EQUIPO</t>
  </si>
  <si>
    <t xml:space="preserve">NO TIENE MANIPULACION LA INSTALACION O EL EQUIPO, SE REALIZA UN CAMBIO EN LA TIERRA </t>
  </si>
  <si>
    <t xml:space="preserve"> Av. Suizos 219, 66648 Cdad. Apodaca, N.L.</t>
  </si>
  <si>
    <t>NO ESTABA LA UNIDAD, SE REPROGRAMO PARA LAS 3 PM</t>
  </si>
  <si>
    <t xml:space="preserve"> Tu Auto 
Av Eloy Cavazos 7305, Santa María Sector C, 67198 Guadalupe, N.L. </t>
  </si>
  <si>
    <t>FORD FOCUS 2013 BLANCO</t>
  </si>
  <si>
    <t>Es revisión de equipo a la cual fue necesario quitarle el GPS ya que presentaba fallas, Revisar si el dispositivo no se dañó y se puede instalar o si es necesario cambiar de dispositivo</t>
  </si>
  <si>
    <t>Josue Fernandez 8119770958 / Abimael san Martín 8126006070</t>
  </si>
  <si>
    <t>Cam. Mezquital-santa Rosa 2745, Parque Logistico Gunde, 66630 Cdad. Apodaca, N.L. / Bodega L</t>
  </si>
  <si>
    <t>https://www.google.com/maps/place/Parque+Logistico+Gunde+2745/@25.7627943,-100.2356901,17z/data=!3m1!4b1!4m6!3m5!1s0x8662eb7368f2d8fb:0x15e9d7497ed89755!8m2!3d25.7627943!4d-100.2331152!16s%2Fg%2F11ffltqs75?entry=ttu
Parque Lo</t>
  </si>
  <si>
    <t xml:space="preserve">CAMBIO DE MODULO DE CONEXIÓN, MENCIONA EL CLIENTE QUE FALLABA </t>
  </si>
  <si>
    <t>VW JETTA PLATA 2014</t>
  </si>
  <si>
    <t>SILVIA NERI</t>
  </si>
  <si>
    <t>FORD ESCORTAZUL 1999</t>
  </si>
  <si>
    <t>Damian de la Cruz Ner Tel. 8115432266</t>
  </si>
  <si>
    <t>66490 Otomí No. 200 Col. Ex, Hacienda de Santo Domingo, 66490 San Nicolás de los Garza, N.L.</t>
  </si>
  <si>
    <t>https://www.google.com/maps/place/Grupo+Collado+S.A.+de+C.V.+Monterrey+Otom%C3%AD/@25.7375428,-100.2481883,17z/data=!3m1!4b1!4m6!3m5!1s0x8662eb25384b8345:0x8b6f973756de6065!8m2!3d25.7375428!4d-100.2481883!16s%2Fg%2F11dxdf9lpq!5m1!1e2?entry=ttu&amp;g_ep=EgoyMDI1MDExNS4wIKXMDSoASAFQAw%3D%3D</t>
  </si>
  <si>
    <t>025 TAHOE CAFÉ 2018</t>
  </si>
  <si>
    <t>FORD FIGO 2017</t>
  </si>
  <si>
    <t>Domicilio KarSpot
Cl. Rafael Platón Sánchez 243, Centro, 64000 Monterrey, N.L. 
https://www.google.com/maps/place/KarSpot/@25.6757458,-100.3025776,21z/data=!4m12!1m5!3m4!2zMjXCsDQwJzMyLjkiTiAxMDDCsDE4JzA5LjMiVw!8m2!3d25.6757927!4d-100.3025742!3m5!1s0x8662bf4b21394fa5:0x557edb5b271560c1!8m2!3d25.6758456!4d-100.3026082!16s%2Fg%2F11rj50wgsv!5m1!1e2?hl=es&amp;entry=ttu&amp;g_ep=EgoyMDI1MDExNS4wIKXMDSoASAFQAw%3D%3D</t>
  </si>
  <si>
    <t>CAJA SECA</t>
  </si>
  <si>
    <t>792 KIA OPTIMA 2016 AZUL</t>
  </si>
  <si>
    <t xml:space="preserve">INSTALACION DE EQUIPO </t>
  </si>
  <si>
    <t>Cte. Blanca Esthela Berzosa Gomez
Contacto  8123886850</t>
  </si>
  <si>
    <t xml:space="preserve">Lote Autos Margon 
Av Afganistán 152, Prados de La Cieneguita, 66636 Cdad. Apodaca, N.L. 
</t>
  </si>
  <si>
    <t>NISSAN SENTRA</t>
  </si>
  <si>
    <t>Corte (No. Serie - IMEI) 862476055279755 
Seguimiento (No. Serie - IMEI) 862476055279581</t>
  </si>
  <si>
    <t>MAZDA CX5</t>
  </si>
  <si>
    <t>Corte (No. Serie - IMEI) 8468 
Seguimiento (No. Serie - IMEI) 8625</t>
  </si>
  <si>
    <t xml:space="preserve">CLIENTE SE RETIRO CUANDO IBA LLEGANDO JAVI </t>
  </si>
  <si>
    <t>MAURO OROZCO 
(TRANSFORMACION CARNICA)</t>
  </si>
  <si>
    <t xml:space="preserve">ISUZU BLANCO </t>
  </si>
  <si>
    <t>Mauro Orozco Tel. 8180219903</t>
  </si>
  <si>
    <t>Domicilio Pedro Celestino Negrete 2813, Col. Talleres, Monterrey NL
https://www.google.com/maps/place/25%C2%B041'27.9%22N+100%C2%B020'20.5%22W/@25.6888804,-100.3461332,15z/data=!4m4!3m3!8m2!3d25.69108!4d-100.33902!5m1!1e2?entry=ttu&amp;g_ep=EgoyMDI1MDEyMC4wIKXMDSoASAFQAw%3D%3D</t>
  </si>
  <si>
    <t>BMW 328i BLANCO 2015</t>
  </si>
  <si>
    <t>JEEP WRANGLER</t>
  </si>
  <si>
    <t xml:space="preserve">REVISION DE UNIDAD </t>
  </si>
  <si>
    <t>Aurora Banda 8182596045</t>
  </si>
  <si>
    <t>Domicilio Coorporativo Apfel 
Plaza Express
Plaza Express, local 7 C. Vasconcelos 1501 7C Pte., 66226 San Pedro Garza García, Nuevo León, México</t>
  </si>
  <si>
    <t xml:space="preserve">https://www.google.com/maps/place/25%C2%B039'26.3%22N+100%C2%B023'26.8%22W/@25.6573029,-100.3933525,17z/data=!3m1!4b1!4m4!3m3!8m2!3d25.6573029!4d-100.3907776!5m1!1e2?hl=es&amp;entry=ttu&amp;g_ep=EgoyMDI1MDEyMC4wIKXMDSoASAFQAw%3D%3D </t>
  </si>
  <si>
    <t>CONFIRMAR QUE TENGA GPS, DE LO CONTRARIO INSTALARLE UNO</t>
  </si>
  <si>
    <t>Humberto Tamez 8261058660</t>
  </si>
  <si>
    <t>Domicilio Dr. Ramon Flores A. - 8X82+P99 Lazarillos de Abajo, Nuevo León
https://www.google.com/maps/place/25%C2%B019'00.4%22N+100%C2%B002'56.4%22W/@25.316769,-100.049183,20.5z/data=!4m4!3m3!8m2!3d25.316786!4d-100.049002?entry=ttu&amp;g_ep=EgoyMDI0MTAwNy4xIKXMDSoASAFQAw%3D%3D</t>
  </si>
  <si>
    <t>ELIEZER MARTINEZ</t>
  </si>
  <si>
    <t>AMAROK VW BLANCA 2018</t>
  </si>
  <si>
    <t>Jorge Siller  Tel. 8112555529</t>
  </si>
  <si>
    <t>Domicilio C. Pípila 302, Altamira, 64750 Monterrey, N.L.
https://www.google.com/maps/place/C.+P%C3%ADpila+302,+Altamira,+64750+Monterrey,+N.L./@25.6414122,-100.3075443,17z/data=!3m1!4b1!4m6!3m5!1s0x8662be4d4d6aa1dd:0x91353c5103af3fe0!8m2!3d25.6414122!4d-100.3049694!16s%2Fg%2F11c4x4mg4s!5m1!1e2?entry=ttu&amp;g_ep=EgoyMDI1MDEyMC4wIKXMDSoASAFQAw%3D%3D</t>
  </si>
  <si>
    <t>Oxxo Libramiento 
Libramiento Y Car # 57 S/N, Lib Lopez Portillo, 25350 Arteaga, Coah. 
https://www.google.com/maps/place/Oxxo+Libramiento/@25.4406034,-100.8893525,17z/data=!3m1!4b1!4m6!3m5!1s0x86880e00b132522f:0x6104316ca7f4ad4e!8m2!3d25.4406034!4d-100.8893525!16s%2Fg%2F11bxc58mhz!5m1!1e2?entry=ttu&amp;g_ep=EgoyMDI1MDEyMC4wIKXMDSoASAFQAw%3D%3D</t>
  </si>
  <si>
    <t xml:space="preserve">La unidad trae un corto en luces y afectó la alimentación de nuestro equipo cambié de alimentaciones y encendió equipo
</t>
  </si>
  <si>
    <t>18178
1024
20101</t>
  </si>
  <si>
    <t>MIGUEL CASAS</t>
  </si>
  <si>
    <t xml:space="preserve">Rabon </t>
  </si>
  <si>
    <t xml:space="preserve">Caja seca lo identifocan con el eco # 25
</t>
  </si>
  <si>
    <t xml:space="preserve">NO ERA EN ESTE DOMICILIO </t>
  </si>
  <si>
    <t>plataforma Identifican economico # 26</t>
  </si>
  <si>
    <t>VW JETTA MK6</t>
  </si>
  <si>
    <t>Caja seca lo identifocan con el eco # 25</t>
  </si>
  <si>
    <t xml:space="preserve">Patio Zuazua - Gral Zuazua, N.L. </t>
  </si>
  <si>
    <t>https://www.google.com/maps/place/25%C2%B053'05.7%22N+100%C2%B005'48.0%22W/@25.8849239,-100.099247,17z/data=!3m1!4b1!4m4!3m3!8m2!3d25.8849239!4d-100.0966721?hl=es&amp;entry=ttu</t>
  </si>
  <si>
    <t>18102 
18182</t>
  </si>
  <si>
    <t xml:space="preserve">Oxxo Libramiento 
Libramiento Y Car # 57 S/N, Lib Lopez Portillo, 25350 Arteaga, Coah. </t>
  </si>
  <si>
    <t>https://www.google.com/maps/place/Oxxo+Libramiento/@25.4406034,-100.8893525,17z/data=!3m1!4b1!4m6!3m5!1s0x86880e00b132522f:0x6104316ca7f4ad4e!8m2!3d25.4406034!4d-100.8893525!16s%2Fg%2F11bxc58mhz!5m1!1e2?entry=ttu&amp;g_ep=EgoyMDI1MDEyMC4wIKXMDSoASAFQAw%3D%3D</t>
  </si>
  <si>
    <t>568 JEEP COMPASS NEGRA</t>
  </si>
  <si>
    <t>Maricela Priscila Berenice Treviño Lozano Tel. 8136183765</t>
  </si>
  <si>
    <t>Prolongacion Melchor Ocampo 109, Revolución, Hidalgo Centro, 65600 Hidalgo, N.L.</t>
  </si>
  <si>
    <t>https://www.google.com/maps/place/Prolongacion+Melchor+Ocampo+109,+Revoluci%C3%B3n,+Hidalgo+Centro,+65600+Hidalgo,+N.L./@25.9931776,-100.4534503,14z/data=!4m6!3m5!1s0x86628622e70bf6bb:0x43e968eec6ef7515!8m2!3d25.9717982!4d-100.4493837!16s%2Fg%2F11hbqcjf14!5m1!1e2?entry=ttu&amp;g_ep=EgoyMDI1MDEyMC4wIKXMDSoASAFQAw%3D%3D</t>
  </si>
  <si>
    <t>1C4NJCBB8ED769770</t>
  </si>
  <si>
    <t>STA-442-B</t>
  </si>
  <si>
    <t>FORD EDGE 2013</t>
  </si>
  <si>
    <t>CONFIRMAR QUE TENGA GPS</t>
  </si>
  <si>
    <t>Domicilio Bodega 2 (Enfrente)</t>
  </si>
  <si>
    <t xml:space="preserve">JOURNEY GRIS OXFORD SIN QUEMACOCOS EN PIEL  </t>
  </si>
  <si>
    <t>VW BORA 2009</t>
  </si>
  <si>
    <t>Karen Liset Torres Quezada  Tel. 8130778313</t>
  </si>
  <si>
    <t>Honduras 134, Centro América, 67117 Guadalupe, N.L.</t>
  </si>
  <si>
    <t>https://www.google.com/maps/place/Honduras+134,+Centro+Am%C3%A9rica,+67117+Guadalupe,+N.L./@25.7293305,-100.1913615,17z/data=!3m1!4b1!4m6!3m5!1s0x8662ea34c73249ab:0x88606a6e11dcaf1e!8m2!3d25.7293305!4d-100.1887866!16s%2Fg%2F11c23hjjgb!5m1!1e2?entry=ttu&amp;g_ep=EgoyMDI1MDEyMC4wIKXMDSoASAFQAw%3D%3D</t>
  </si>
  <si>
    <t xml:space="preserve">VISITA EN FALSO, ESTABA LA UNIDAD PERO  NO ATENDIERON EN EL DOMICILIO Y CLIENTE TAMPOCO CONTESTO </t>
  </si>
  <si>
    <t>Cte. Blanca Esthela Berzosa Gomez / Contacto 8123886850</t>
  </si>
  <si>
    <t>793 CHEVROLET EQUINOX BLANCA</t>
  </si>
  <si>
    <t>Cte. Gustavo Lara / Contacto 8123886850</t>
  </si>
  <si>
    <t>2GNALDEK7H6296965</t>
  </si>
  <si>
    <t>01,02,03 
Internacional 2016</t>
  </si>
  <si>
    <t xml:space="preserve">LA 3ER UNIDAD NO ESTABA DISPONIBLE </t>
  </si>
  <si>
    <t xml:space="preserve">MACH BLANCO 
MARCH BLANCO </t>
  </si>
  <si>
    <t>Avenida Regio Parque No. 111 Col, Regio Parque Industrial, 67132 Guadalupe, N.L.</t>
  </si>
  <si>
    <t>https://www.google.com/maps/place/Transformacion+C%C3%A1rnica/@25.7026301,-100.1404374,18.5z/data=!4m12!1m5!3m4!2zMjXCsDQyJzEwLjIiTiAxMDDCsDA4JzIyLjciVw!8m2!3d25.702839!4d-100.139633!3m5!1s0x8662e9c44cfe1d2b:0x30b01934634bf797!8m2!3d25.7029872!4d-100.1390759!16s%2Fg%2F11cjh__pcc!5m1!1e2?hl=es&amp;entry=ttu&amp;g_ep=EgoyMDI1MDEyMi4wIKXMDSoASAFQAw%3D%3D</t>
  </si>
  <si>
    <t>794 MAZDA 2015 ROJO</t>
  </si>
  <si>
    <t>Claudia Ruiz Nava Tel. 8110035940</t>
  </si>
  <si>
    <t>Belfort 138, Benito Juárez, 67277 Cdad. Benito Juárez, N.L.</t>
  </si>
  <si>
    <t>https://www.google.com/maps/place/Belfort+138,+Benito+Ju%C3%A1rez,+67277+Cdad.+Benito+Ju%C3%A1rez,+N.L./@25.6537735,-100.1366885,17z/data=!3m1!4b1!4m6!3m5!1s0x8662c25a8bc94df7:0xc5bb6871c995457e!8m2!3d25.6537735!4d-100.1341136!16s%2Fg%2F11w7q45lph!5m1!1e2?entry=ttu&amp;g_ep=EgoyMDI1MDEyMS4wIKXMDSoASAFQAw%3D%3D</t>
  </si>
  <si>
    <t>3MZBM2V70FM165743</t>
  </si>
  <si>
    <t>RWV-711-B</t>
  </si>
  <si>
    <t>LUIS GERARDO BOLAÑOS</t>
  </si>
  <si>
    <t>02 KW T600
01 PLANA T800
02 PLANA T600
PLANA T600 2G</t>
  </si>
  <si>
    <t>Luis Gerardo Bolaños Tel. 8110270226</t>
  </si>
  <si>
    <t>Domicilio RQGC+R99 Santa Rosa, Nuevo León</t>
  </si>
  <si>
    <t>https://www.google.com/maps/place/25%C2%B049'37.3%22N+100%C2%B013'44.4%22W/@25.8270264,-100.2315788,17z/data=!3m1!4b1!4m4!3m3!8m2!3d25.8270264!4d-100.2290039!5m1!1e2?hl=es&amp;entry=ttu&amp;g_ep=EgoyMDI1MDEyMi4wIKXMDSoASAFQAw%3D%3D</t>
  </si>
  <si>
    <t>795 JEEP 2014 LIMITED GRIS
CHRYSLER JEEP 2014</t>
  </si>
  <si>
    <t>Nancy Maribel Arellano Silva Tel. 8118208505</t>
  </si>
  <si>
    <t>C. Alcala 113a, Col Paseo de Guadalupe, 67199 Guadalupe, N.L.</t>
  </si>
  <si>
    <t>https://www.google.com/maps/place/C.+Alcala+113a,+Col+Paseo+de+Guadalupe,+67199+Guadalupe,+N.L./@25.6563407,-100.1654636,17z/data=!3m1!4b1!4m6!3m5!1s0x8662c22475df525f:0x56b2fc2f3412d1bc!8m2!3d25.6563407!4d-100.1628887!16s%2Fg%2F11h554p3bc!5m1!1e2?entry=ttu&amp;g_ep=EgoyMDI1MDEyMS4wIKXMDSoASAFQAw%3D%3D</t>
  </si>
  <si>
    <t>1C4NJCCB1ED825918</t>
  </si>
  <si>
    <t>SYE-551-B</t>
  </si>
  <si>
    <t>303 FORD FOCUS 2012 PLATA</t>
  </si>
  <si>
    <t>Jesús Angel Caballero Gámez Tel. 8186572298</t>
  </si>
  <si>
    <t xml:space="preserve">Diana Laura Riojas de Colosio 618, Popular, 66550 Carmen, N.L. </t>
  </si>
  <si>
    <t>https://www.google.com/maps/place/Diana+Laura+Riojas+de+Colosio+618,+Popular,+66550+Carmen,+N.L./@25.9376933,-100.3585596,17z/data=!3m1!4b1!4m6!3m5!1s0x86628ea42e43b74f:0x85693369f888e204!8m2!3d25.9376933!4d-100.3559847!16s%2Fg%2F11wb1sl49k!5m1!1e2?entry=ttu&amp;g_ep=EgoyMDI1MDEyMS4wIKXMDSoASAFQAw%3D%3D</t>
  </si>
  <si>
    <t>1FAHP3H22CL297108</t>
  </si>
  <si>
    <t>SUH-252-A</t>
  </si>
  <si>
    <t>Domicilio Avenida Regio Parque No. 111 Col, Regio Parque Industrial, 67132 Guadalupe, N.L.
https://www.google.com/maps/place/Transformacion+C%C3%A1rnica/@25.7026301,-100.1404374,18.5z/data=!4m12!1m5!3m4!2zMjXCsDQyJzEwLjIiTiAxMDDCsDA4JzIyLjciVw!8m2!3d25.702839!4d-100.139633!3m5!1s0x8662e9c44cfe1d2b:0x30b01934634bf797!8m2!3d25.7029872!4d-100.1390759!16s%2Fg%2F11cjh__pcc!5m1!1e2?hl=es&amp;entry=ttu&amp;g_ep=EgoyMDI1MDEyMi4wIKXMDSoASAFQAw%3D%3D</t>
  </si>
  <si>
    <t>S05</t>
  </si>
  <si>
    <t>David Arcos Tel. 8110331916</t>
  </si>
  <si>
    <t xml:space="preserve">Los Pinos 335, Zona Industrial, 25905 Ramos Arizpe, Coah. </t>
  </si>
  <si>
    <t>https://www.google.com/maps/place/Pensi%C3%B3n+Los+Pinos/@25.528649,-100.9527458,17z/data=!3m1!4b1!4m6!3m5!1s0x868813c3c860cccf:0xf9991dd2c7bf4f59!8m2!3d25.528649!4d-100.9527458!16s%2Fg%2F11syfp0vrh!5m1!1e2?entry=ttu&amp;g_ep=EgoyMDI1MDEyMi4wIKXMDSoASAFQAw%3D%3D</t>
  </si>
  <si>
    <t xml:space="preserve">SOLO ESTABA ESTA UNIDAD, LA SEGUNDA SE TARDARIA 1 HRA EN LLEGAR AL DOMICILIO, PERO JAVI YA TIENE PROGRAMACION </t>
  </si>
  <si>
    <t xml:space="preserve">742 BUICK ENCLAVE 2014 NEGRA </t>
  </si>
  <si>
    <t>REVISION DE UNIDAD</t>
  </si>
  <si>
    <t>Víctor Eduardo Luna Godina Tel. 8132434326</t>
  </si>
  <si>
    <t>Flamingos 203, 66640 Cdad. Apodaca, N.L.</t>
  </si>
  <si>
    <t>https://www.google.com/maps/place/Flamingos+203,+66640+Cdad.+Apodaca,+N.L./@25.7276533,-100.1808647,17z/data=!3m1!4b1!4m6!3m5!1s0x8662ea2c45c2f547:0xb5de5b93b17024da!8m2!3d25.7276533!4d-100.1782898!16s%2Fg%2F11c6_jjw47!5m1!1e2?entry=ttu&amp;g_ep=EgoyMDI1MDEyMi4wIKXMDSoASAFQAw%3D%3D</t>
  </si>
  <si>
    <t>No enciende la unidad desde el dia sabado, le comentaron que pudiera tener un bloqueo pero no es asi, la unidad no se ha mandado a bloquear</t>
  </si>
  <si>
    <t>5GAKRBKD6EJ285798 / 5GAKRBKD6EJ285797</t>
  </si>
  <si>
    <t>TGJ-135-B</t>
  </si>
  <si>
    <t>02 INTERNATIONAL</t>
  </si>
  <si>
    <t xml:space="preserve">EQUIPO NO ACTUALIZA </t>
  </si>
  <si>
    <t>ok</t>
  </si>
  <si>
    <t xml:space="preserve">03 INTERNATIONAL </t>
  </si>
  <si>
    <t>TORTON KW PY-6946-B</t>
  </si>
  <si>
    <t>Transformacion Cárnica
Avenida Regio Parque No. 111 Col, Regio Parque Industrial, 67132 Guadalupe, N.L.</t>
  </si>
  <si>
    <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t>
  </si>
  <si>
    <t>KIA SPORTAGE 2021</t>
  </si>
  <si>
    <t>Corte (No. Serie - IMEI) 862476055626278
Seguimiento (No. Serie - IMEI) 862476055271281</t>
  </si>
  <si>
    <t>SAMUEL Tel. 6241575351</t>
  </si>
  <si>
    <t>Plaza Sta.Mónica 
Av. Revolución 3725, Villa del Río, 64850 Monterrey, N.L.</t>
  </si>
  <si>
    <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5m1!1e2?entry=ttu&amp;g_ep=EgoyMDI1MDEyMi4wIKXMDSoASAFQAw%3D%3D</t>
  </si>
  <si>
    <t xml:space="preserve">CLIENTE CANCELA LA CITA </t>
  </si>
  <si>
    <t>CARLOS NAVARRO GONZALEZ</t>
  </si>
  <si>
    <t>VW JETTA 2018</t>
  </si>
  <si>
    <t>Zoel Soraida Tel. 8125698371</t>
  </si>
  <si>
    <t>San Remo 1027 Los Puertos 2, 67258 Cdad. Benito Juárez, N.L.</t>
  </si>
  <si>
    <t>https://www.google.com/maps/place/Gladiators+Gym/@25.694544,-100.1105752,20.54z/data=!4m12!1m5!3m4!2zMjXCsDQxJzQwLjUiTiAxMDDCsDA2JzM3LjgiVw!8m2!3d25.6945833!4d-100.1105!3m5!1s0x8662e91ce0533b1f:0x5ab1a072de697187!8m2!3d25.6945885!4d-100.1106026!16s%2Fg%2F11h32zt3rj!5m1!1e2?hl=es&amp;entry=ttu&amp;g_ep=EgoyMDI1MDEyMi4wIKXMDSoASAFQAw%3D%3D</t>
  </si>
  <si>
    <t>Carlos Navarro Tel. 8115692935</t>
  </si>
  <si>
    <t>JWJC+3CM Cdad. Benito Juárez, Nuevo León</t>
  </si>
  <si>
    <t>https://www.google.com/maps/place/25%C2%B037'48.7%22N+100%C2%B004'44.2%22W/@25.6301026,-100.079414,19.75z/data=!4m4!3m3!8m2!3d25.6302032!4d-100.0789566!5m1!1e2?hl=es&amp;entry=ttu&amp;g_ep=EgoyMDI1MDEyMi4wIKXMDSoASAFQAw%3D%3D</t>
  </si>
  <si>
    <t>MOVEO RENTA DE AUTOS (EDGAR GUAJARDO)</t>
  </si>
  <si>
    <t xml:space="preserve">NISSAN VERSA NEGRO </t>
  </si>
  <si>
    <t xml:space="preserve"> Luis encargado de taller ‪8130777082</t>
  </si>
  <si>
    <t>Congreso Nte. 5276, Vieja Estanzuela, 64984 Monterrey, N.L.</t>
  </si>
  <si>
    <t>https://www.google.com/maps/place/Congreso+Nte.+5276,+Vieja+Estanzuela,+64984+Monterrey,+N.L./@25.5813551,-100.2442761,16.5z/data=!4m6!3m5!1s0x8662c74bcf9450c1:0xab146793e6a7231b!8m2!3d25.5815616!4d-100.2410124!16s%2Fg%2F11thq8jj9f!5m1!1e2?entry=ttu&amp;g_ep=EgoyMDI1MDEyMi4wIKXMDSoASAFQAw%3D%3D</t>
  </si>
  <si>
    <t>796 DODGE DURANGO SR NEGRA</t>
  </si>
  <si>
    <t>Autos Villarreal - Compra y venta de autos
Centro, 66400 San Nicolás de los Garza, N.L.</t>
  </si>
  <si>
    <t>https://www.google.com/maps/place/Compra+y+venta+de+autos/@25.7561693,-100.2958786,21z/data=!4m14!1m7!3m6!1s0x866295003ea79c2f:0x37340bfc10f5d99b!2sCompra+y+venta+de+autos!8m2!3d25.7561607!4d-100.295776!16s%2Fg%2F11lnnbj08k!3m5!1s0x866295003ea79c2f:0x37340bfc10f5d99b!8m2!3d25.7561607!4d-100.295776!16s%2Fg%2F11lnnbj08k?entry=ttu&amp;g_ep=EgoyMDI1MDEyMi4wIKXMDSoASAFQAw%3D%3D</t>
  </si>
  <si>
    <t>1C4SDHCT2GC484084</t>
  </si>
  <si>
    <t>JUAN MEJIA</t>
  </si>
  <si>
    <t>106 HINO BLANCO ST1612D</t>
  </si>
  <si>
    <t>Alan Mejía 
442 271 2035
4424145282</t>
  </si>
  <si>
    <t>Estacionamiento público 5 de febrero
Prol Zaragoza, Av. 5 de Febrero, Los Virreyes, 76175 Santiago de Querétaro, Qro.</t>
  </si>
  <si>
    <t>https://www.google.com/maps/place/Estacionamiento+p%C3%BAblico+5+de+febrero/@20.5806515,-100.4068081,18.75z/data=!4m6!3m5!1s0x85d345000829e681:0xda343082097277f6!8m2!3d20.5811812!4d-100.4069958!16s%2Fg%2F11wfptbr9y!5m1!1e2?entry=ttu&amp;g_ep=EgoyMDI1MDEyMi4wIKXMDSoASAFQAw%3D%3D</t>
  </si>
  <si>
    <t>Tecnico Queretaro</t>
  </si>
  <si>
    <t xml:space="preserve">Carlos Sienfuegos 
CAMBIO DE SIM PREPAGO A PLAN E INSTALACION DE BOTON DE PANICO </t>
  </si>
  <si>
    <t>KIA FORTE 2018</t>
  </si>
  <si>
    <t>Revisar posible manipulación del cliente
Corte (No. Serie - IMEI) 862476050275055
Seguimiento (No. Serie - IMEI) 862476050281921</t>
  </si>
  <si>
    <t>BLANCA Tel. 8119775860</t>
  </si>
  <si>
    <t xml:space="preserve">UNIDAD NO PRESENTABA MANIPULACION SOLO SE GENERO RESET EN AMBOS EQUIPOS Y SE REALIZAN PRUEBA 
CORTE INSTALADO DETRÁS DE TAPAS BAJO VOLANTE
SEGUIMIENTO INSTALADO LA PARED DE FUEGO EN KICK PANEL </t>
  </si>
  <si>
    <t>JEEP PATRIOT 2009</t>
  </si>
  <si>
    <t>REVISION DE UNIDAD
Revisión de equipo no prende unidad</t>
  </si>
  <si>
    <t>Sandra Elizabeth Moreno Hernandez  Tel. 8110422110</t>
  </si>
  <si>
    <t>C. 11 Pte. 521, Adolfo Lopez Mateos INFONAVIT, 66360 Cdad. Santa Catarina, N.L.</t>
  </si>
  <si>
    <t>https://www.google.com/maps/place/C.+11+Pte.+521,+Adolfo+Lopez+Mateos+INFONAVIT,+66360+Cdad.+Santa+Catarina,+N.L./@25.691694,-100.4559762,18.5z/data=!4m6!3m5!1s0x8662983c4861dfbb:0x19e761cf9bfca70!8m2!3d25.6919616!4d-100.4549394!16s%2Fg%2F11cp9bs9xr?entry=ttu&amp;g_ep=EgoyMDI1MDEyMi4wIKXMDSoASAFQAw%3D%3D</t>
  </si>
  <si>
    <t>NO ATIENDE NADIE EN EL DOMICILIO, CLIENTE NO CONTESTA LA LLAMADAS Y SE LE ESPERA 40 MIN</t>
  </si>
  <si>
    <t>14lba58</t>
  </si>
  <si>
    <t xml:space="preserve">No esta reportando desde el 17-Enero-2025
Equipo </t>
  </si>
  <si>
    <t>Mario Gonzalez Tel. 8118878772</t>
  </si>
  <si>
    <t>GRUPO LOGISTICO TTM S.A DE C.V.
Agustín de Iturbide 620, Sin Nombre de Col 10, 66400 San Nicolás de los Garza, N.L.</t>
  </si>
  <si>
    <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t>
  </si>
  <si>
    <t>OSCAR NO TIENE CARRO PARA MOVERSE, SE LE HABLA AL CLIENTE PARA REAGENDAR A LAS 2 PM</t>
  </si>
  <si>
    <t>RAM 4000 BLANCO 2025 
C 107</t>
  </si>
  <si>
    <t>Calle Díaz De La Vega 3201, Sin Nombre de Col 19, 64299 Monterrey, N.L.</t>
  </si>
  <si>
    <t>https://www.google.com/maps/place/Calle+D%C3%ADaz+De+La+Vega+3201,+Sin+Nombre+de+Col+19,+64299+Monterrey,+N.L./@25.7078689,-100.3328556,17z/data=!3m1!4b1!4m6!3m5!1s0x866295c609b792f5:0x2f85193dd3400f76!8m2!3d25.7078689!4d-100.3328556!16s%2Fg%2F11lfbrqns1!5m1!1e2?entry=ttu&amp;g_ep=EgoyMDI1MDEyMC4wIKXMDSoASAFQAw%3D%3D</t>
  </si>
  <si>
    <t xml:space="preserve">18110 
20107 
18123 </t>
  </si>
  <si>
    <t>Pensión Los Pinos 
Los Pinos 335, Zona Industrial, 25905 Ramos Arizpe, Coah.</t>
  </si>
  <si>
    <t>https://www.google.com/maps/place/Pensi%C3%B3n+Los+Pinos/@25.528649,-100.9527458,17z/data=!3m1!4b1!4m6!3m5!1s0x868813c3c860cccf:0xf9991dd2c7bf4f59!8m2!3d25.528649!4d-100.9527458!16s%2Fg%2F11syfp0vrh?entry=ttu&amp;g_ep=EgoyMDI1MDEyNi4wIKXMDSoASAFQAw%3D%3D</t>
  </si>
  <si>
    <t xml:space="preserve">CLIENTE SOLICITA SEA EN OTRO DOMICILIO LAS INSTALACIONES </t>
  </si>
  <si>
    <t>https://www.google.com.mx/maps/place/Oxxo+Libramiento/@25.4402587,-100.888769,3a,75y,304h,89.05t/data=!3m7!1e1!3m5!1sSnt_ipA27NGOTiH5QtZMaw!2e0!6shttps:%2F%2Fstreetviewpixels-pa.googleapis.com%2Fv1%2Fthumbnail%3Fcb_client%3Dmaps_sv.tactile%26w%3D900%26h%3D600%26pitch%3D0.9536640984580202%26panoid%3DSnt_ipA27NGOTiH5QtZMaw%26yaw%3D304.0008509533678!7i16384!8i8192!4m15!1m8!3m7!1s0x86880e00b132522f:0x6104316ca7f4ad4e!2sOxxo+Libramiento!8m2!3d25.4406034!4d-100.8893525!10e5!16s%2Fg%2F11bxc58mhz!3m5!1s0x86880e00b132522f:0x6104316ca7f4ad4e!8m2!3d25.4406034!4d-100.8893525!16s%2Fg%2F11bxc58mhz?entry=ttu&amp;g_ep=EgoyMDI1MDEyNy4wIKXMDSoASAFQAw%3D%3D</t>
  </si>
  <si>
    <t xml:space="preserve">SOLO LLEGA 1 UNIDAD AL DOMICILIO 18110, 20107 </t>
  </si>
  <si>
    <t>INSTALACION Y EQUIPO SE ENCUENTRAN EN ORDEN, SE GENERA RESET Y RECONFIGURACION CON SIM VODAFONE</t>
  </si>
  <si>
    <t>REINSTALACION DE EQUIPO, CUANDO SE INSTALO SE ENCENDIERON SENSORES Y YA NO SE APAGARON</t>
  </si>
  <si>
    <t xml:space="preserve">INSTALACION DE EQUIPO, SE HABIA RETIRADO PORQUE SE PRENDIERON TESTIGOS </t>
  </si>
  <si>
    <t>PLAY MOTORS 
(AGUSTIN CARLOS SANDOVAL)</t>
  </si>
  <si>
    <t>115 SAMUEL MONTOYA AUDI Q8 NEGRA</t>
  </si>
  <si>
    <t>Samuel Montoya Tel. 8186544612</t>
  </si>
  <si>
    <t>TUBACERO
Vicente Guerrero 3729, Del Nte., 64500 Monterrey, N.L.</t>
  </si>
  <si>
    <t>https://www.google.com/maps/place/Vicente+Guerrero+3729,+Del+Nte.,+64500+Monterrey,+N.L./@25.7138867,-100.3083372,21z/data=!4m6!3m5!1s0x866295a904ad4ff3:0xc8814b7726fde434!8m2!3d25.7138828!4d-100.3083196!16s%2Fg%2F11csm8c5q4?entry=ttu&amp;g_ep=EgoyMDI1MDEyNy4wIKXMDSoASAFQAw%3D%3D</t>
  </si>
  <si>
    <t xml:space="preserve">INSTALACION </t>
  </si>
  <si>
    <t>PROSTAR 2017</t>
  </si>
  <si>
    <t>INSTALACION DE RELAY 
Equipo de Corte 862476054405104</t>
  </si>
  <si>
    <t>Yara Gutierrez Tel. 8126807235</t>
  </si>
  <si>
    <t>Vía de Madrid 150, Nueva Castilla, 66052 Cdad. Gral. Escobedo, N.L.</t>
  </si>
  <si>
    <t>https://www.google.com/maps/place/25%C2%B048'34.6%22N+100%C2%B016'28.3%22W/@25.8096683,-100.2744877,19.5z/data=!4m4!3m3!8m2!3d25.8096111!4d-100.2745278?entry=ttu&amp;g_ep=EgoyMDI1MDEyNi4wIKXMDSoASAFQAw%3D%3D</t>
  </si>
  <si>
    <t xml:space="preserve">SE LE INSTALA RELAY Y SE REALIZAN PRUEBAS </t>
  </si>
  <si>
    <t>Equipo de corte queda detras de indicadores</t>
  </si>
  <si>
    <t>56-AU-2D</t>
  </si>
  <si>
    <t>EQUIPO NO TRANSMITE 
Equipo Seguimiento 862476054405195</t>
  </si>
  <si>
    <t xml:space="preserve">SE GENERA RESET EN EL EQUIPO Y VUELVE A REPORTAR </t>
  </si>
  <si>
    <t xml:space="preserve">Equipo de seguimiento queda detras del tablero principal
</t>
  </si>
  <si>
    <t>PROSTAR 2011</t>
  </si>
  <si>
    <t>INSTALACION DE RELAY 
Equipo de Corte 862476050288264</t>
  </si>
  <si>
    <t xml:space="preserve">LA UNIDAD NO LLEGO, ESTABA EN OPERACIÓN </t>
  </si>
  <si>
    <t>NO ESTA LA UNIDAD</t>
  </si>
  <si>
    <t xml:space="preserve">SIN COSTO </t>
  </si>
  <si>
    <t>EQUIPO NO TRANSMITE 
Equipo Seguimiento 862476050288595</t>
  </si>
  <si>
    <t>INSTALACION DE RELAY 
Equipo de Corte 868120302682767</t>
  </si>
  <si>
    <t>Equipo de corte esta dentro de esa tapa en el copiloto</t>
  </si>
  <si>
    <t>90-1R-3J</t>
  </si>
  <si>
    <t>EQUIPO NO TRANSMITE 
Equipo Seguimiento 862476050282051</t>
  </si>
  <si>
    <t>No cuenta con el equipo de seguimiento</t>
  </si>
  <si>
    <t>MARIA HERMILA SALAZAR CARREÑO</t>
  </si>
  <si>
    <t>SUZUKI FRDNX BLANCA
TREAMONT 2024</t>
  </si>
  <si>
    <t>Daniel Leal  Tel. 8138806529</t>
  </si>
  <si>
    <t xml:space="preserve">José Mariano Jiménez 212, Cabecera Municipal, 66050 Cdad. Gral. Escobedo, N.L. </t>
  </si>
  <si>
    <t>https://www.google.com/maps/place/Jos%C3%A9+Mariano+Jim%C3%A9nez+212,+Cabecera+Municipal,+66050+Cdad.+Gral.+Escobedo,+N.L./@25.808772,-100.320265,19z/data=!4m10!1m2!2m1!1sJos%C3%A9+Mariano+Jim%C3%A9nez+212,+Escobedo!3m6!1s0x866293b3d89d628d:0xc3c017f81048911!8m2!3d25.8092074!4d-100.3198574!15sCiRKb3PDqSBNYXJpYW5vIEppbcOpbmV6IDIxMiwgRXNjb2JlZG-SARFjb21wb3VuZF9idWlsZGluZ-ABAA!16s%2Fg%2F11c6y_8k8w?entry=ttu&amp;g_ep=EgoyMDI1MDEyNi4wIKXMDSoASAFQAw%3D%3D</t>
  </si>
  <si>
    <t>CAMBIARON EL KIA RO 2019 POR UNA SUZUKI FRDNX BLANCA</t>
  </si>
  <si>
    <t>PROSTAR 2012</t>
  </si>
  <si>
    <t>INSTALACION DE RELAY 
Equipo de Corte 868120302681678</t>
  </si>
  <si>
    <t>EQUIPO NO TRANSMITE 
Equipo Seguimiento 868120302679177</t>
  </si>
  <si>
    <t>INSTALACION DE RELAY 
Equipo de Corte 862476051086493</t>
  </si>
  <si>
    <t>EQUIPO NO TRANSMITE 
Equipo Seguimiento 862476051087731</t>
  </si>
  <si>
    <t>INSTALACION DE RELAY 
Equipo de Corte 862476051110129</t>
  </si>
  <si>
    <t>EQUIPO NO TRANSMITE 
Equipo Seguimiento 862476051111382</t>
  </si>
  <si>
    <t>24 PV-2696-B</t>
  </si>
  <si>
    <t>UNIDAD DEJO DE REPORTAR 2025-01-27 06:02:28</t>
  </si>
  <si>
    <t>XCF S.A. de C.V. 
Carr. Monterrey - Nuevo Laredo Km. 12.9, Nueva Castilla, 66050 Cdad. Gral. Escobedo, N.L.</t>
  </si>
  <si>
    <t>https://www.google.com/maps/place/XCF+S.A.+de+C.V./@25.8038089,-100.2765606,16z/data=!4m6!3m5!1s0x8662933b78ced7e5:0x6799f872d652eb71!8m2!3d25.8036509!4d-100.2762673!16s%2Fg%2F11b637t9ck!5m1!1e2?entry=ttu&amp;g_ep=EgoyMDI1MDEyNy4wIKXMDSoASAFQAw%3D%3D</t>
  </si>
  <si>
    <t>OSCAR ALEJANDRO OLIVA</t>
  </si>
  <si>
    <t>FORD RAPTOR NEGRA 2017</t>
  </si>
  <si>
    <t>Brian David Ayala Morales Tel. 8136301330</t>
  </si>
  <si>
    <t>Bruselas 425, Bosques del Nogalar, 66485 San Nicolás de los Garza, N.L.</t>
  </si>
  <si>
    <t>https://www.google.com/maps/place/Bruselas+425,+Bosques+del+Nogalar,+66485+San+Nicol%C3%A1s+de+los+Garza,+N.L./@25.7134869,-100.2822412,17z/data=!3m1!4b1!4m12!1m5!3m4!2zMjXCsDQyJzQ4LjQiTiAxMDDCsDE2JzM5LjAiVw!8m2!3d25.71345!4d-100.277491!3m5!1s0x866295234ff216e9:0x8b711b971c62021a!8m2!3d25.7134821!4d-100.2776278!16s%2Fg%2F11c5cfh9bb!5m1!1e2?hl=es&amp;entry=ttu&amp;g_ep=EgoyMDI1MDEyOC4wIKXMDSoASAFQAw%3D%3D</t>
  </si>
  <si>
    <t xml:space="preserve">CLIENTE NUEVO DE OSCAR </t>
  </si>
  <si>
    <t>078 ODYSSEY</t>
  </si>
  <si>
    <t>GLADIATOR GRIS 2020</t>
  </si>
  <si>
    <t>REINSTALACION DE EQUIPO</t>
  </si>
  <si>
    <t xml:space="preserve">CARLOS LOPEZ </t>
  </si>
  <si>
    <t xml:space="preserve"> INSTALACION</t>
  </si>
  <si>
    <t>TORTON</t>
  </si>
  <si>
    <t>Carlos Lopez  Tel. 8186697047</t>
  </si>
  <si>
    <t>WQF2+3W4 Pilares, Los Pilares, N.L.</t>
  </si>
  <si>
    <t>https://www.google.com/maps/place/25%C2%B055'21.5%22N+100%C2%B014'51.6%22W/@25.925992,-100.2835538,13.5z/data=!4m4!3m3!8m2!3d25.9226389!4d-100.2476667!5m1!1e2?entry=ttu&amp;g_ep=EgoyMDI1MDEyOC4wIKXMDSoASAFQAw%3D%3D</t>
  </si>
  <si>
    <t xml:space="preserve">CAMIONETA </t>
  </si>
  <si>
    <t xml:space="preserve"> No esta bloqueando, si manda notificaciones y cree que sea un problema en la tierra</t>
  </si>
  <si>
    <t>085 DODGE RAM</t>
  </si>
  <si>
    <t>797 TOYOTA RAV4 2008 BLANCA</t>
  </si>
  <si>
    <t>MARIO ALBERTO MORENO BECERRA  Tel. 8135601746</t>
  </si>
  <si>
    <t>Calle Paseo de los tulipanes No. 425 Fraccionamiento: Gardenias C.P. 67276 Ciudad Benito Juárez Nuevo León.
P.º de los Tulipanes 425, 67276 Monte Kristal, N.L.</t>
  </si>
  <si>
    <t>https://www.google.com/maps/place/P.%C2%BA+de+los+Tulipanes+425,+67276+Monte+Kristal,+N.L./@25.6330318,-100.155633,19z/data=!4m9!1m2!2m1!1sP.+de+los+tulipanes+425,+Gardenias+C.P.+67276+Ciudad+Benito+Ju%C3%A1rez+Nuevo+Le%C3%B3n!3m5!1s0x8662c3cea1783e7f:0x683f4179cac06a55!8m2!3d25.6329139!4d-100.1544735!15sCk9QLiBkZSBsb3MgdHVsaXBhbmVzIDQyNSwgR2FyZGVuaWFzIEMuUC4gNjcyNzYgQ2l1ZGFkIEJlbml0byBKdcOhcmV6IE51ZXZvIExlw7NukgEQZ2VvY29kZWRfYWRkcmVzc-ABAA!5m1!1e2?entry=ttu&amp;g_ep=EgoyMDI1MDEyMi4wIKXMDSoASAFQAw%3D%3D</t>
  </si>
  <si>
    <t>NISSAN KICK 2019</t>
  </si>
  <si>
    <t>Corte (No. Serie - IMEI) 5472
Seguimiento (No. Serie - IMEI) 7106</t>
  </si>
  <si>
    <t>Virginia 8442806262</t>
  </si>
  <si>
    <t>Corte (No. Serie - IMEI) 9375
Seguimiento (No. Serie - IMEI) 9573</t>
  </si>
  <si>
    <t>798 KIA SORENTO 2016 BLANCA</t>
  </si>
  <si>
    <t>Contacto 8123886850</t>
  </si>
  <si>
    <t>https://www.google.com/maps/place/Autos+importados+margon/@25.7804646,-100.2540252,17z/data=!3m1!4b1!4m6!3m5!1s0x8662ed16af726883:0x121e0922559cd0ef!8m2!3d25.7804646!4d-100.2540252!16s%2Fg%2F11w9x0j5gt!5m1!1e2?entry=ttu&amp;g_ep=EgoyMDI1MDEyOC4wIKXMDSoASAFQAw%3D%3D</t>
  </si>
  <si>
    <t>AMAROK GRIS 2004</t>
  </si>
  <si>
    <t>Gabriel Jimenez</t>
  </si>
  <si>
    <t>Volkswagen Autopolis Lindavista
Av. Constituyentes de Nuevo León 120, Alamo Corregidora, 64590 Monterrey, N.L.</t>
  </si>
  <si>
    <t>https://www.google.com/maps/place/Volkswagen+Autopolis+Lindavista/@25.6858628,-100.2620929,17z/data=!3m1!4b1!4m6!3m5!1s0x8662eaad2893ffff:0x72fa9a922d293ba!8m2!3d25.6858628!4d-100.2620929!16s%2Fg%2F11jzn5832l!5m1!1e2?entry=ttu&amp;g_ep=EgoyMDI1MDEyNy4wIKXMDSoASAFQAw%3D%3D</t>
  </si>
  <si>
    <t xml:space="preserve">LA UNIDAD NO SE ENCUENTRA EN ESTE DOMICILIO, PIDEN QUE ACUDAMOS A LA AGENCIA DE VW LA FE </t>
  </si>
  <si>
    <t>Volkswagen La Fe
666478, Villas de San Cristobal 2do Sector, 66478 Cdad. Apodaca, N.L.</t>
  </si>
  <si>
    <t>https://www.google.com/maps/place/Volkswagen+La+Fe/@25.7338371,-100.2224314,15z/data=!4m10!1m2!2m1!1sagencia+volkswagen+la+fe!3m6!1s0x8662eb70b5ec500b:0x221f7beda8a9217e!8m2!3d25.7338371!4d-100.2096862!15sChhhZ2VuY2lhIHZvbGtzd2FnZW4gbGEgZmWSAQpjYXJfZGVhbGVy4AEA!16s%2Fg%2F11gs_8h12z!5m1!1e2?entry=ttu&amp;g_ep=EgoyMDI1MDEyOS4xIKXMDSoASAFQAw%3D%3D</t>
  </si>
  <si>
    <t>FORD ESCAPE 2017 BLANCA</t>
  </si>
  <si>
    <t xml:space="preserve">AARON MARTINEZ </t>
  </si>
  <si>
    <t xml:space="preserve"> FREIGHTLINER CASCADIA</t>
  </si>
  <si>
    <t>César Tamez 8180927624</t>
  </si>
  <si>
    <t>Jesús Silva Flores, 67374 Lazarillos de Abajo, N.L.</t>
  </si>
  <si>
    <t>https://www.google.com/maps/place/Quinta+%22El+Recuerdo%22/@25.3128937,-100.0477864,16.75z/data=!4m6!3m5!1s0x867d2d0065369481:0x4b5ef5b8443d6d8d!8m2!3d25.3128286!4d-100.0476281!16s%2Fg%2F11w944d36q!5m1!1e2?entry=ttu&amp;g_ep=EgoyMDI1MDEyOC4wIKXMDSoASAFQAw%3D%3D</t>
  </si>
  <si>
    <t>0 CHEVROLET GLADIATOR GRIS 2020</t>
  </si>
  <si>
    <t>CHEVROLET SILVERADO Z71 2019 BLANCA</t>
  </si>
  <si>
    <t>AARON ARRATIA</t>
  </si>
  <si>
    <t xml:space="preserve">NISSAN D-RIVE 2025 </t>
  </si>
  <si>
    <t>Aaron Arratia Tel. 8123390793</t>
  </si>
  <si>
    <t>Taller Mecanico y Electrico CG, C. E Sexta 839, El Tripon, 66613 Cdad. Apodaca, N.L.</t>
  </si>
  <si>
    <t>https://www.google.com/maps/place/25%C2%B048'35.1%22N+100%C2%B014'57.5%22W/@25.8097401,-100.2518883,17z/data=!3m1!4b1!4m4!3m3!8m2!3d25.8097401!4d-100.2493134?hl=es&amp;entry=ttu&amp;g_ep=EgoyMDI0MDkxMC4wIKXMDSoASAFQAw%3D%3D</t>
  </si>
  <si>
    <t xml:space="preserve">NISSAN D-RIVE 2020 </t>
  </si>
  <si>
    <t>VW VENTO 2017</t>
  </si>
  <si>
    <t>S06</t>
  </si>
  <si>
    <t>Dejo de reportar 2025-01-31 14:18:40</t>
  </si>
  <si>
    <t>Contacto Operardo Julio Cesar</t>
  </si>
  <si>
    <t>Oxxo Libramiento
Libramiento Y Car # 57 S/N, Lib Lopez Portillo, 25350 Arteaga, Coah.</t>
  </si>
  <si>
    <t>https://www.google.com/maps/place/Oxxo+Libramiento/@25.4406034,-100.8893525,17z/data=!3m1!4b1!4m6!3m5!1s0x86880e00b132522f:0x6104316ca7f4ad4e!8m2!3d25.4406034!4d-100.8893525!16s%2Fg%2F11bxc58mhz!5m1!1e2?entry=ttu&amp;g_ep=EgoyMDI1MDEyOS4xIKXMDSoASAFQAw%3D%3D</t>
  </si>
  <si>
    <t xml:space="preserve">SE REALIZA RESET A EQUIPO, NO SE ENCUENTRA MANIPULACION EN EQUIPO O INSTALACION </t>
  </si>
  <si>
    <t>KIA RIO 2018</t>
  </si>
  <si>
    <t xml:space="preserve">CTE. RENE ALBERTO PACHECO MORALES
DESINSTALACION DE EQUIPO </t>
  </si>
  <si>
    <t>Srta. Paola Tel. 8134057752</t>
  </si>
  <si>
    <t xml:space="preserve">EQUIPO SE ENTREGO A REGUARDO DE SR. DANIEL </t>
  </si>
  <si>
    <t>057 MINICOOPER</t>
  </si>
  <si>
    <t>Jose Alberto Pérez 8671048139</t>
  </si>
  <si>
    <t>Universidad Tecnológica General Mariano Escobedo
Libramiento Noreste Km. 33.5, 66050 Cdad. Gral. Escobedo, N.L.</t>
  </si>
  <si>
    <t>https://www.google.com.mx/maps/place/Universidad+Tecnol%C3%B3gica+General+Mariano+Escobedo/@25.8278479,-100.3117375,12z/data=!4m6!3m5!1s0x866292c4a899da21:0xb71ca01b3638ffbe!8m2!3d25.8297225!4d-100.2766652!16s%2Fg%2F1tkbyn88?entry=ttu&amp;g_ep=EgoyMDI1MDIwMi4wIKXMDSoASAFQAw%3D%3D</t>
  </si>
  <si>
    <t>INTERNATIONAL ROJO</t>
  </si>
  <si>
    <t>David Francisco Arcos  Tel. 8110331916</t>
  </si>
  <si>
    <t>MQQM+M76 Guadalupe, Nuevo León</t>
  </si>
  <si>
    <t>https://www.google.com/maps/place/25%C2%B041'21.0%22N+100%C2%B013'00.7%22W/@25.6890667,-100.2171968,20z/data=!4m4!3m3!8m2!3d25.6891717!4d-100.2168726!5m1!1e2?hl=es&amp;entry=ttu&amp;g_ep=EgoyMDI1MDIwMi4wIKXMDSoASAFQAw%3D%3D</t>
  </si>
  <si>
    <t xml:space="preserve">SE INSTALA GPS Y SE DEJA PREPARACION PARA SENSOR DE TEMPERATURA </t>
  </si>
  <si>
    <t>AUTOEXPRESS MATA 
(LUIS A. MARROQUIN / EDGAR GARZA)</t>
  </si>
  <si>
    <t>FREIGTHLINER COLUMBIA VERDE 2007</t>
  </si>
  <si>
    <t>Posiblemnete solo requiere que se le ponga SIM nueva y reconfigurar, no nos dan mas información</t>
  </si>
  <si>
    <t>Salvador Carrillo Tel: 8711399649</t>
  </si>
  <si>
    <t>Gama Materiales Y Aceros
Av. Los Angeles No. 1800 Ote, Valle del Nogalar, 66480 San Nicolás de los Garza, N.L.</t>
  </si>
  <si>
    <t>https://www.google.com/maps/place/Gama+Materiales+Y+Aceros/@25.7094996,-100.2859827,19z/data=!4m12!1m5!3m4!2zMjXCsDQyJzM0LjUiTiAxMDDCsDE3JzA3LjEiVw!8m2!3d25.7095757!4d-100.2853068!3m5!1s0x8662ea761001aaeb:0x7ddb3174b1cc112!8m2!3d25.709056!4d-100.285511!16s%2Fg%2F1s04d2x06!5m1!1e2?hl=es&amp;entry=ttu&amp;g_ep=EgoyMDI1MDIwMi4wIKXMDSoASAFQAw%3D%3D</t>
  </si>
  <si>
    <t>SE REPROGRAMA PARA MAÑANA D</t>
  </si>
  <si>
    <t>DODGE DURANGO 2016</t>
  </si>
  <si>
    <t xml:space="preserve">SE REAGENDA PARA MAÑANA A LAS 9:30 AM </t>
  </si>
  <si>
    <t>047 DODGE JOURNEY PLATA 2013</t>
  </si>
  <si>
    <t xml:space="preserve">143 KIA SORENTO </t>
  </si>
  <si>
    <t xml:space="preserve">CLIENTE VA RETRASADO 30 MIN, SE ANTIENDE PRIMERO A YADIRA Y DESPUES VAN A REGRESAR </t>
  </si>
  <si>
    <t xml:space="preserve">FORD EDGE </t>
  </si>
  <si>
    <t>REACTIVACION</t>
  </si>
  <si>
    <t>Pensión El Paso 
Av. Los Angeles 1800 B, Valle del Nogalar, 66480 San Nicolás de los Garza, N.L.</t>
  </si>
  <si>
    <t>https://www.google.com/maps/place/Pensi%C3%B3n+El+Paso/@25.7101217,-100.2853608,20z/data=!4m12!1m5!3m4!2zMjXCsDQyJzM3LjAiTiAxMDDCsDE3JzA2LjIiVw!8m2!3d25.710271!4d-100.285043!3m5!1s0x86629516f8ec4033:0x5f8905d17c83d0!8m2!3d25.7100044!4d-100.2849193!16s%2Fg%2F11fxw7kvc6!5m1!1e2?hl=es&amp;entry=ttu&amp;g_ep=EgoyMDI1MDIwMi4wIKXMDSoASAFQAw%3D%3D</t>
  </si>
  <si>
    <t xml:space="preserve">CAMBIO DE SIM Y RECONEXION DE EQUIPO, SI TIENE BLOQUEO PERO NO SE REALIZAN PRUEBAS PORQUE EL CHOFER ESTABA MANEOBRANDO DEBAJO CON UNA MANEGERA DE DIESEL </t>
  </si>
  <si>
    <t>KIA RIO 2016 GRIS PLATA</t>
  </si>
  <si>
    <t>Cte. Hector Elias Moron / Contacto 8123886850</t>
  </si>
  <si>
    <t>ALENY COMENTA SU CLIENTA, LE DIJO QUE OTRO DIA</t>
  </si>
  <si>
    <t>18143 (INTERNATIONAL ROJO Placas 65-AN-3A)</t>
  </si>
  <si>
    <t>Fernando Martinez Tel. 4881492712</t>
  </si>
  <si>
    <t xml:space="preserve">1014 (FREIGHTLINER BLANCO, Placas 78-AR-6H) </t>
  </si>
  <si>
    <t xml:space="preserve">UNIDAD DEJO DE REPORTAR </t>
  </si>
  <si>
    <t>Fernando Torres Tel. 8115327870</t>
  </si>
  <si>
    <t>EQUIPO SE ENCUENTRA APAGADO, SIN MANIPULACION, NO SE GENERA COBRO EN SERVICIO</t>
  </si>
  <si>
    <t>055 CHEVROLET EQUINOX NEGRA 2015</t>
  </si>
  <si>
    <t xml:space="preserve">ALENY CANCELA EL SERVICIO, COMENTA QUE SU CLIENTA SE VA A QUEDAR CON EL SERVICIO Y QUE ELLA SE PONDRA EN CONTACTO, PERO SE DARA DE BAJA DE SU CUENTA </t>
  </si>
  <si>
    <t>ALIMENTOS GRUPER</t>
  </si>
  <si>
    <t>ECO 15</t>
  </si>
  <si>
    <t>NO HAY UNIDAD ASIGNADA CON ESTE NUMERO EN LA PLATAFORMA, HAY QUE REVISAR SI CUENTA CON EQUIPO</t>
  </si>
  <si>
    <t>Ciro Espino Tel. 8124179292</t>
  </si>
  <si>
    <t>Lic. Benito Juárez SN-I FABRICACION DE TOSTADAS CHARRAS, Joaquín Garza y Garza, 67267 Cdad. Benito Juárez, N.L.</t>
  </si>
  <si>
    <t>https://www.google.com/maps/place/Lic.+Benito+Ju%C3%A1rez+SN-I+FABRICACION+DE+TOSTADAS+CHARRAS,+Joaqu%C3%ADn+Garza+y+Garza,+67267+Cdad.+Benito+Ju%C3%A1rez,+N.L./@25.6491519,-100.0959079,20.25z/data=!4m12!1m5!3m4!2zMjXCsDM4JzU2LjkiTiAxMDDCsDA1JzQ0LjEiVw!8m2!3d25.6491481!4d-100.0955847!3m5!1s0x8662c2d962815115:0x365f3eab06b3badd!8m2!3d25.6493946!4d-100.0955541!16s%2Fg%2F11w7q4n5x3?hl=es&amp;entry=ttu&amp;g_ep=EgoyMDI1MDIwMy4wIKXMDSoASAFQAw%3D%3D</t>
  </si>
  <si>
    <t>Se encuentra el equipo desconectado, se realiza reconexión y reconfiguración de equipo, ya se encuentra reportando en la plataforma.</t>
  </si>
  <si>
    <t>DODGE DURANGO ROJA 2017</t>
  </si>
  <si>
    <t xml:space="preserve">ALENY CAMBIA LA PROGRAMACION DE A LAS 9:40 PM, PARA LA 11 AM </t>
  </si>
  <si>
    <t>RICARDO FERNANDEZ GONZALEZ</t>
  </si>
  <si>
    <t>Ricardo Fdz Tel. 8182876522</t>
  </si>
  <si>
    <t>TORRE CIBELES 
Planificadores 2802, Empleados Sfeo, Sin Nombre de Col 39, 64909 Monterrey, N.L.</t>
  </si>
  <si>
    <t>https://www.google.com/maps/place/Planificadores+2802,+Empleados+Sfeo,+Sin+Nombre+de+Col+39,+64909+Monterrey,+N.L./@25.625319,-100.3185056,13.5z/data=!4m6!3m5!1s0x8662bfaa0dd930c1:0x58e7871703160c87!8m2!3d25.6296361!4d-100.3003056!16s%2Fg%2F11j4pxfpp6?entry=ttu&amp;g_ep=EgoyMDI1MDIwNC4wIKXMDSoASAFQAw%3D%3D</t>
  </si>
  <si>
    <t xml:space="preserve">EQUIPO LO RECOGE ELIUD </t>
  </si>
  <si>
    <t xml:space="preserve">CHEVROLET ATHOE BLANCA 2015 </t>
  </si>
  <si>
    <t>CHECAR SI TRAE GPS, SI NO TRAE POSIBLEMENTE SE LE INSTALE GPS</t>
  </si>
  <si>
    <t>NISSAN VERSA BLANCO SSJ-416-B</t>
  </si>
  <si>
    <t>Alexis Eduardo Casares Álvarez Tel. 8118451157</t>
  </si>
  <si>
    <t xml:space="preserve">Nápoles 122, San Sebastián, 67198 Guadalupe, N.L. </t>
  </si>
  <si>
    <t>https://www.google.com/maps/place/N%C3%A1poles+122,+San+Sebasti%C3%A1n,+67198+Guadalupe,+N.L./@25.6670666,-100.2095901,17z/data=!3m1!4b1!4m10!1m2!2m1!1zTsOhcG9sZXMgMTIyLA!3m6!1s0x8662c1cf6ea509e9:0x45305aebf9a4d30!8m2!3d25.6670618!4d-100.2049767!15sCg1Ow6Fwb2xlcyAxMjIskgERY29tcG91bmRfYnVpbGRpbmfgAQA!16s%2Fg%2F11w7q8kffd?entry=ttu&amp;g_ep=EgoyMDI1MDIwNS4wIKXMDSoASAFQAw%3D%3D</t>
  </si>
  <si>
    <t>CON BLOQUEO Y MICROFONO</t>
  </si>
  <si>
    <t>CHEVROLET SILVERADO BLANCA PY-3211-B</t>
  </si>
  <si>
    <t>Nápoles 126, San Sebastián, 67198 Guadalupe, N.L.</t>
  </si>
  <si>
    <t>https://www.google.com/maps/place/N%C3%A1poles+126,+San+Sebasti%C3%A1n,+67198+Guadalupe,+N.L./@25.6670206,-100.2050853,20.25z/data=!4m12!1m5!3m4!2zMjXCsDQwJzAxLjciTiAxMDDCsDEyJzE3LjIiVw!8m2!3d25.6671238!4d-100.2047882!3m5!1s0x8662c1cf6f2c7043:0xc3fb306048c7ba7d!8m2!3d25.6670782!4d-100.2048023!16s%2Fg%2F11c4f5fz2h?hl=es&amp;entry=ttu&amp;g_ep=EgoyMDI1MDIwNS4wIKXMDSoASAFQAw%3D%3D</t>
  </si>
  <si>
    <t>629 JEEP PATRIOT 2009 ROJA</t>
  </si>
  <si>
    <t>Sandra Elizabeth Moreno Hernandez  Tel. 8110422110 - 8132446685</t>
  </si>
  <si>
    <t>C. 11 Ote. 521, Adolfo López Mateos, 66360 Cdad. Santa Catarina, N.L.</t>
  </si>
  <si>
    <t>https://www.google.com/maps?sca_esv=aed234037716436e&amp;output=search&amp;q=C.+11+Ote.+521,+Adolfo+L%C3%B3pez+Mateos,+66360+Cdad.+Santa+Catarina,+N.L.&amp;source=lnms&amp;fbs=ABzOT_BnMAgCWdhr5zilP5f1cnRv_6FWWhW1aWS8ltBwjq4YNuKYWuxK08s-B5Yickx9WgWUwUqC0VAoS1_d46dcZc6ODHMPahERofLTzCPw3vRMWHc3sQH8Gj0vkeTpGfNcF-5WSC-0Mfm7OEn9BWm2xb6OSPRQSoNe0i8QgUueV1Q-4n72Dtcg2TkeS4s32uEaliadrjt20jG</t>
  </si>
  <si>
    <t xml:space="preserve">LLEGA 1 HRA TARDE </t>
  </si>
  <si>
    <t>la falla que presenta la unidad es ajena al GPS en el encendió o arranque, funciona pero a veces no enciende. 
Se quedará instalado el equipo?</t>
  </si>
  <si>
    <t xml:space="preserve">CAMBIO DE DOMICILIO </t>
  </si>
  <si>
    <t>Diego quevedo  Tel. 3317159458</t>
  </si>
  <si>
    <t>Vía de Castilla, Nueva Castilla, 66052 Cdad. Gral. Escobedo, N.L.</t>
  </si>
  <si>
    <t>https://www.google.com/maps/place/Autoconsumo+Escobedo/@25.8245328,-100.2730357,16.29z/data=!4m6!3m5!1s0x8662933fe22a9ecf:0xd54151e804d868fb!8m2!3d25.8250904!4d-100.2723655!16s%2Fg%2F11vxxshdhv?entry=ttu&amp;g_ep=EgoyMDI1MDIwNS4xIKXMDSoASAFQAw%3D%3D</t>
  </si>
  <si>
    <t xml:space="preserve">CLIENTE CAMBIA EL DOMICILIO, A UN PUNTO MAS CERCANO </t>
  </si>
  <si>
    <t>LLEGA 45 MIN TARDE</t>
  </si>
  <si>
    <t>RPHG+69P Cdad. Gral. Escobedo, Nuevo León</t>
  </si>
  <si>
    <t>https://www.google.com/maps/place/25%C2%B049'41.1%22N+100%C2%B016'26.6%22W/@25.8280577,-100.2739778,18.99z/data=!4m4!3m3!8m2!3d25.828083!4d-100.274042?entry=ttu&amp;g_ep=EgoyMDI1MDIwNS4xIKXMDSoASAFQAw%3D%3D</t>
  </si>
  <si>
    <t>S07</t>
  </si>
  <si>
    <t>KIA FORTE</t>
  </si>
  <si>
    <t>Daniel Alejandro leal Salazar.
Tel: 8138806529</t>
  </si>
  <si>
    <t>CHEVROLET GROOVE BLANCA</t>
  </si>
  <si>
    <t>SERGIO EDIÑHO ARRIAGA HERNANDEZ</t>
  </si>
  <si>
    <t>REACTIVACION CAMBIO DE SIM</t>
  </si>
  <si>
    <t>Sergio Ediñho Arriaga Hernandez Tel. 8124025624</t>
  </si>
  <si>
    <t>REINGRESO, LIQUIDA SALDO Y SE REACTIVA</t>
  </si>
  <si>
    <t xml:space="preserve">SENSORES DE TEMPERTAURA </t>
  </si>
  <si>
    <t>ISUZU RF-8641-B</t>
  </si>
  <si>
    <t>SENSORES DE TEMPERATURA</t>
  </si>
  <si>
    <t>Sergio Treviño Tel. 8115611692</t>
  </si>
  <si>
    <t xml:space="preserve">SOLO SE INSTALO 1 SENSOR DE TEMPERATURA, NO COMENTARON NADA DE LA SEGUNDA UNIDAD </t>
  </si>
  <si>
    <t xml:space="preserve">NO ESTABA LA UNIDAD, NO LE DICEN NADA A ELIUD </t>
  </si>
  <si>
    <t>ELANTRA 2016 GRIS PLATA</t>
  </si>
  <si>
    <t xml:space="preserve">INSTALACION  NUEVA </t>
  </si>
  <si>
    <t>Cte. Sergio Javier Gaona / Contacto Tel. 8123886850</t>
  </si>
  <si>
    <t xml:space="preserve">SE CAMBIO EL HORARIO DE LAS 12 A LAS 5 Y POSTERIORMENTE SE REPROGRAMO PARA EL MARTES 11 A LAS 12 PM </t>
  </si>
  <si>
    <t>800 HYUNDAI ELANTRA 2016 GRIS PLATA</t>
  </si>
  <si>
    <t>NISSAN PS-8677-B</t>
  </si>
  <si>
    <t xml:space="preserve">NO ESTABA LA UNIDAD EN LA PLANTA </t>
  </si>
  <si>
    <t xml:space="preserve">ANTONIO MARTINEZ </t>
  </si>
  <si>
    <t>MAR603 PR9890B</t>
  </si>
  <si>
    <t xml:space="preserve">EL EQUIPO FUE RETIRADO POR EL CLIENTE </t>
  </si>
  <si>
    <t>Omar Tel. 8135505831 / Antonio Martinez - Tel. 8115377636</t>
  </si>
  <si>
    <t>Antonio Garza Villarreal 208, Sin Nombre de Col 12, 66632 Cdad. Apodaca, N.L.</t>
  </si>
  <si>
    <t>https://www.google.com/maps/place/Antonio+Garza+Villarreal+208,+Sin+Nombre+de+Col+12,+66632+Cdad.+Apodaca,+N.L./@25.7586325,-100.240028,21z/data=!4m12!1m5!3m4!2zMjXCsDQ1JzMxLjEiTiAxMDDCsDE0JzIzLjQiVw!8m2!3d25.758632!4d-100.239845!3m5!1s0x8662eb4251cb03a7:0x1b5de02da5d043ad!8m2!3d25.7586527!4d-100.2398691!16s%2Fg%2F11snpyd05z?entry=ttu&amp;g_ep=EgoyMDI1MDIxMC4wIKXMDSoASAFQAw%3D%3D</t>
  </si>
  <si>
    <t>EQUIPO FUE ARRANCADO, SE REALIZARON PRUEBAS PARA SU REINSTALACION, PERO NO ACTUALIZA.</t>
  </si>
  <si>
    <t xml:space="preserve">SE LE INSTALA EQUIPO NUEVO, YA QUE EL ANTERIOR NO ACTUALIZA LA POSICION </t>
  </si>
  <si>
    <t>PU6168B KANGOO</t>
  </si>
  <si>
    <t>La unidad no enciende, enviaron comando y llevaron a un mecanico</t>
  </si>
  <si>
    <t>Jaime Ruiz  Tel. 8180975506</t>
  </si>
  <si>
    <t>Cerro de La Silla 359, Provileón, 66070 Cdad. Gral. Escobedo, N.L.</t>
  </si>
  <si>
    <t>https://www.google.com/maps/place/Cerro+de+La+Silla+359,+Provile%C3%B3n,+66070+Cdad.+Gral.+Escobedo,+N.L./@25.7762525,-100.2938208,14.5z/data=!4m9!1m2!2m1!1s359+Cerro+de+La+Silla,+Cdad.+Gral.+Escobedo,+Nuevo+Le%C3%B3n!3m5!1s0x866293e948439db7:0xef411a0efc95fa5a!8m2!3d25.7854469!4d-100.3340592!15sCjgzNTkgQ2Vycm8gZGUgTGEgU2lsbGEsIENkYWQuIEdyYWwuIEVzY29iZWRvLCBOdWV2byBMZcOzbpIBEGdlb2NvZGVkX2FkZHJlc3PgAQA?entry=ttu&amp;g_ep=EgoyMDI1MDIxMC4wIKXMDSoASAFQAw%3D%3D</t>
  </si>
  <si>
    <t>CHEVROLET SONIC NEGRO</t>
  </si>
  <si>
    <t>CTE. LUIS FERNANDO VILLEGAS SAUCEDO
DESINSTALACION DE EQUIPO</t>
  </si>
  <si>
    <t xml:space="preserve">11 am - SRTA. AURORA SEGUNDO, SOLICITA LA CANCELACION DE SERVICIO </t>
  </si>
  <si>
    <t>ISUZU 2018</t>
  </si>
  <si>
    <t xml:space="preserve">MIGRACION CON SENSOR DE TEMPERATURA </t>
  </si>
  <si>
    <t>PS-8677-B</t>
  </si>
  <si>
    <t xml:space="preserve">UNIDAD NO ESTA ACTUALIZNADO SU POSICION Y LA RUTA LA MARCA MAL </t>
  </si>
  <si>
    <t xml:space="preserve">CHEVROLET AVEO 2018 </t>
  </si>
  <si>
    <t xml:space="preserve">
CTE. ALONDRA QUINTERO ALEJO
DESINSTALACION DE EQUIPO</t>
  </si>
  <si>
    <t xml:space="preserve">EQUIPO ENTREGADO A SRTA. PAOLA </t>
  </si>
  <si>
    <t>Equipos 862476051262342</t>
  </si>
  <si>
    <t>Rubén Rivera  Tel. 8129353047</t>
  </si>
  <si>
    <t>Albuquerque 224, Cumbres San Agustín, 64346 Monterrey, N.L.</t>
  </si>
  <si>
    <t>https://www.google.com/maps/place/Albuquerque+224,+Cumbres+San+Agust%C3%ADn,+64346+Monterrey,+N.L./@25.7672792,-100.4183289,17z/data=!4m6!3m5!1s0x866290c9fe6a1ff9:0x159cb03991176c35!8m2!3d25.7674145!4d-100.4171487!16s%2Fg%2F11cs8qfpdw?entry=ttu&amp;g_ep=EgoyMDI1MDIxMS4wIKXMDSoASAFQAw%3D%3D</t>
  </si>
  <si>
    <t xml:space="preserve">DESINSTALACION </t>
  </si>
  <si>
    <t>Corte (No. Serie - IMEI) 9573
Seguimiento (No. Serie - IMEI) 9375</t>
  </si>
  <si>
    <t xml:space="preserve">JORGE Tel. 3339741683 </t>
  </si>
  <si>
    <t>ESTABA PROGRAMADO A LA 1 Y SE ADENATO A LAS 11. 
INSTALACION DE LAS 11 OLVIDA LLAVE DE REPUESTO, SE INSTALA HASTA LAS 11</t>
  </si>
  <si>
    <t>Corte (No. Serie - IMEI) 3229
Seguimiento (No. Serie - IMEI) 1942</t>
  </si>
  <si>
    <t xml:space="preserve">LIC. MARCO ESQUIVEL / APFEL </t>
  </si>
  <si>
    <t>VW JETTA BLANCO 2016</t>
  </si>
  <si>
    <t>Autos Santo Domingo LM - Wero
Av. Anillo Eléctrico 120, Torres de Santo Domingo, 66449 San Nicolás de los Garza, N.L.</t>
  </si>
  <si>
    <t>https://www.google.com/maps/place/Av.+Anillo+El%C3%A9ctrico+120,+Torres+de+Santo+Domingo,+66449+San+Nicol%C3%A1s+de+los+Garza,+N.L./@25.7557177,-100.2506409,17z/data=!3m1!4b1!4m6!3m5!1s0x8662eb45e2b29b99:0x8e5331d72f59f52!8m2!3d25.7557177!4d-100.248066!16s%2Fg%2F11cs6pgx65?entry=ttu</t>
  </si>
  <si>
    <t xml:space="preserve">801 HIUNDAY ELANTRA 2016 NEGRO
</t>
  </si>
  <si>
    <t>Cte. Gpe Ricardo Almaguer / Contacto Tel. 8115843926</t>
  </si>
  <si>
    <t>Autos prados (Margon)
Av Afganistán 109, Prados de La Cieneguita, 66636 Cdad. Apodaca, N.L.</t>
  </si>
  <si>
    <t>https://www.google.com/maps/place/Av+Afganist%C3%A1n+109,+Prados+de+La+Cieneguita,+66636+Cdad.+Apodaca,+N.L./@25.7786295,-100.2558134,21z/data=!4m6!3m5!1s0x8662ecac0a975a19:0x35addc23b7a7dbb0!8m2!3d25.7786958!4d-100.2556859!16s%2Fg%2F11c5p4sl4k?entry=ttu&amp;g_ep=EgoyMDI1MDIxMS4wIKXMDSoASAFQAw%3D%3D</t>
  </si>
  <si>
    <t xml:space="preserve">ADELANTADO </t>
  </si>
  <si>
    <t xml:space="preserve">SE ADELANTA SERVICIO A LAS 11 AM </t>
  </si>
  <si>
    <t>PEUGEOT 301 2023</t>
  </si>
  <si>
    <t>065 DODGE ATITUD</t>
  </si>
  <si>
    <t>NO LLEGA LA UNIDAD</t>
  </si>
  <si>
    <t>VW JETTA 2017</t>
  </si>
  <si>
    <t>Cte. Eliud Isaac López Martínez  Tel. 8125800867</t>
  </si>
  <si>
    <t>Celestino Negrete 405, Ignacio Zaragoza, 67163 Monterrey, N.L.</t>
  </si>
  <si>
    <t>https://www.google.com/maps/place/Celestino+Negrete+405,+Ignacio+Zaragoza,+67163+Monterrey,+N.L./@25.6857172,-100.229303,17z/data=!3m1!4b1!4m6!3m5!1s0x8662ea9cb67ff939:0x2e3d4197d365f978!8m2!3d25.6857172!4d-100.2267281!16s%2Fg%2F11c70bzpxv?entry=ttu&amp;g_ep=EgoyMDI1MDIwOS4wIKXMDSoASAFQAw%3D%3D</t>
  </si>
  <si>
    <t>12 PM. SR. MARIO DEL ANGEL COMENTA QUE EL CLIENTE SOLICITA REAGENDAR PARA EL LUNES A LAS 2:30</t>
  </si>
  <si>
    <t xml:space="preserve">CANCELADO </t>
  </si>
  <si>
    <t>S08</t>
  </si>
  <si>
    <t>LUIS CARLOS CABELLO MARROQUIN</t>
  </si>
  <si>
    <t xml:space="preserve">TRACTO 
PLANA </t>
  </si>
  <si>
    <t>2 SENSORES DE DIESEL</t>
  </si>
  <si>
    <t>Axel Sanchez Tel. 8211182633</t>
  </si>
  <si>
    <t>Transportes Refrigerados Cabello
Antonio E. Marcos 302, Ex-Hacienda Santa Rosa, 66613 Cdad. Apodaca, N.L.</t>
  </si>
  <si>
    <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t>
  </si>
  <si>
    <t>802 FORD ESCAPE 2016 NEGRA</t>
  </si>
  <si>
    <t>Cte. Gustavo Adolfo González García Tel. 8126427400</t>
  </si>
  <si>
    <t>Canon del Pajonal 222, Las Sombrillas, 66369 Cdad. Santa Catarina, N.L.</t>
  </si>
  <si>
    <t>https://www.google.com/maps/place/Canon+del+Pajonal+222,+Las+Sombrillas,+66369+Cdad.+Santa+Catarina,+N.L./@25.7028351,-100.4578598,17z/data=!3m1!4b1!4m6!3m5!1s0x86629830df0e734f:0x30d65ec457f5686d!8m2!3d25.7028351!4d-100.4552849!16s%2Fg%2F11g6xqxgx6?entry=ttu&amp;g_ep=EgoyMDI1MDIxMi4wIKXMDSoASAFQAw%3D%3D</t>
  </si>
  <si>
    <t xml:space="preserve">803 VW JETTA 2017 NEGRO
</t>
  </si>
  <si>
    <t>BRENDA ELIZABETH MORIN DURAN</t>
  </si>
  <si>
    <t>FREIGTHLINER AZUL COLUMBIA</t>
  </si>
  <si>
    <t>Brenda Mprin Tel. 8132532094</t>
  </si>
  <si>
    <t xml:space="preserve">Orfebres 99, Lomas de Ciénega, 65558 Ciénega de Flores, N.L. </t>
  </si>
  <si>
    <t>https://www.google.com/maps/place/Orfebres+99,+Lomas+de+Ci%C3%A9nega,+65558+Ci%C3%A9nega+de+Flores,+N.L./@25.9621662,-100.1782755,21z/data=!4m12!1m5!3m4!2zMjXCsDU3JzQ0LjEiTiAxMDDCsDEwJzQxLjEiVw!8m2!3d25.96225!4d-100.1780833!3m5!1s0x8662f3f9033cb8ef:0x828f627126857158!8m2!3d25.9622997!4d-100.1781004!16s%2Fg%2F11qn_5_2x0?entry=ttu&amp;g_ep=EgoyMDI1MDIxMi4wIKXMDSoASAFQAw%3D%3D</t>
  </si>
  <si>
    <t>CAJA REFIRGERADA</t>
  </si>
  <si>
    <t>801 HYUNDAI ELANTRA 2016 NEGRO</t>
  </si>
  <si>
    <t>Cte. Maria Belem Arce 
Contacto Tel. 8129108425</t>
  </si>
  <si>
    <t xml:space="preserve">804 HYUNDAI SONATA 2015 PLATA
</t>
  </si>
  <si>
    <t>REINSTALACION DE EQUIPOS</t>
  </si>
  <si>
    <t>Cte. Adrian Rdz Niño
Contacto Tel. 8123886850</t>
  </si>
  <si>
    <t xml:space="preserve">SENSOR DE DIESEL </t>
  </si>
  <si>
    <t>NO HAY NADIE EN EL LUGAR QUE PUEDA AYUDAR A ELIUD Y EL TANQUE ESTABA PERFORDADO Y NO ESTABA DESINSTALADO</t>
  </si>
  <si>
    <t>805 KIA OPTIMA 2016 NEGRO
CHEVROLET OPTIMA 2016 77574</t>
  </si>
  <si>
    <t>FORD ESCAPE 2017</t>
  </si>
  <si>
    <t xml:space="preserve">12:37 PM SR. DEL ANGEL SOLICITA LA CANCELACION DE LA INSTALACION POR POSIBLE CAMBIO DE UNIDAD </t>
  </si>
  <si>
    <t>292 NISSAN FRONTIER 2014 BLANCA</t>
  </si>
  <si>
    <t>CTE. ERNESTO DAVID GONZALEZ HERNANDEZ
El de la camioneta no da señal, la unidad no enciende y no se encuentra bloqueado</t>
  </si>
  <si>
    <t>Aurora Segundo Tel. 8118211770</t>
  </si>
  <si>
    <t>SE REALIZO CAMBIO DE SIM Y PRUEBAS DE BLOQUEO 
(EQUIPO SI CONTESTA LOS MENSAJES) Teléfono 8132388521 / Contraseña 123456</t>
  </si>
  <si>
    <t xml:space="preserve">280 CHEVROLET SONIC 2015 BLANCO </t>
  </si>
  <si>
    <t>CTE. GUILLERMO ISSASI FERNANDEZ OSEGUEDA
El sonic da ubicación, recibe comandos de bloqueo pero la unidad como quiera enciende y sí se puede mover</t>
  </si>
  <si>
    <t>SE REALIZO CAMBIO DE RELAY Y PRUEBAS DE BLOQUEO 
(EQUIPO NO CONTESTA LOS MENSAJES, PERO SI APLICA LOS COMANDOS)  Teléfono 8129179514 / Contraseña 123456</t>
  </si>
  <si>
    <t>Cinthia Tel. 8126487524</t>
  </si>
  <si>
    <t>C. Presidencia Municipal Sur 1020, Nueva Estanzuela, 64988 Monterrey, N.L.</t>
  </si>
  <si>
    <t>https://www.google.com/maps/place/Permisionarios+del+Transporte+de+Monterrey,+S.C.+(Ruta+5+y+405)/@25.5789741,-100.2382941,20.75z/data=!4m12!1m5!3m4!2zMjXCsDM0JzQ0LjMiTiAxMDDCsDE0JzE3LjYiVw!8m2!3d25.5789722!4d-100.2382222!3m5!1s0x8662c749c3402f19:0xa76147d7f1c0b66f!8m2!3d25.5789554!4d-100.2380823!16s%2Fg%2F11bwfkdtnr?hl=es&amp;entry=ttu&amp;g_ep=EgoyMDI1MDIxMi4wIKXMDSoASAFQAw%3D%3D</t>
  </si>
  <si>
    <t>ACERTRANS 
(ARTURO SIFUENTES)</t>
  </si>
  <si>
    <t>04 KW BLANCO</t>
  </si>
  <si>
    <t>Reportan que la unidad dejo de reportar 13/02/2025, hoy ya esta reportando</t>
  </si>
  <si>
    <t>Tobías Nvo Chofer  Tel. 8123966727</t>
  </si>
  <si>
    <t>Adolfo López Mateos 44, Sin Nombre de Col 30, 66444 San Nicolás de los Garza, N.L.</t>
  </si>
  <si>
    <t>https://www.google.com/maps/place/Adolfo+L%C3%B3pez+Mateos+44,+Sin+Nombre+de+Col+30,+66444+San+Nicol%C3%A1s+de+los+Garza,+N.L./@25.7368545,-100.2485235,17z/data=!4m6!3m5!1s0x8662eb25671ec32b:0xb0f0b553170f6c01!8m2!3d25.7366003!4d-100.2483449!16s%2Fg%2F11mtdk2bph?hl=es&amp;entry=ttu&amp;g_ep=EgoyMDI1MDIxMi4wIKXMDSoASAFQAw%3D%3D</t>
  </si>
  <si>
    <t xml:space="preserve">SR. ARTURO SIGUIENTES, CONFIRMA QUE LA UNIDAD YA ESTA REPORTANDO EN LA PLATAFORMA Y CANCELA LA VISITA </t>
  </si>
  <si>
    <t>Ernesto Alemán Tel. 4445143651</t>
  </si>
  <si>
    <t xml:space="preserve">INSTALACION CON PRUEBAS DE BLOQUEO </t>
  </si>
  <si>
    <t>CARLOS SANDOVAL</t>
  </si>
  <si>
    <t>FORD RAPTOR 2018 AZUL</t>
  </si>
  <si>
    <t>Carlos Sandoval Tel. 8115022927</t>
  </si>
  <si>
    <t>C. Washington 1985, Maria Luisa, Centro, 64000 Monterrey, N.L.</t>
  </si>
  <si>
    <t>https://www.google.com/maps/place/Play+Motors/@25.676574,-100.333202,17z/data=!3m1!4b1!4m6!3m5!1s0x866295f67e3d2823:0x460fad677483818a!8m2!3d25.676574!4d-100.333202!16s%2Fg%2F11b6c57c3x?entry=ttu&amp;g_ep=EgoyMDI1MDIxMi4wIKXMDSoASAFQAw%3D%3D</t>
  </si>
  <si>
    <t>EQUIPO LO TRAE ELIUD</t>
  </si>
  <si>
    <t>URIEL SIERRA</t>
  </si>
  <si>
    <t xml:space="preserve">USO DE LA PLATAFORMA </t>
  </si>
  <si>
    <t>Meet de Google / 4 PERSONAS</t>
  </si>
  <si>
    <t>Uriel Sierra</t>
  </si>
  <si>
    <t>https://www.trackerworldwide.com/sharing/3093f6b06d5e9a04290f1f3ef8c2ed8a</t>
  </si>
  <si>
    <t>TERMINO A LA 1:15 PM</t>
  </si>
  <si>
    <t xml:space="preserve">MAYTE AGUSTIN </t>
  </si>
  <si>
    <t>B.D.B. LOGISTICA 
(MAYTE AGUSTIN)</t>
  </si>
  <si>
    <t>OPERACIÓN DE GPS Y QUE INCLUYE LA PLATAFORMA</t>
  </si>
  <si>
    <t>Mayte Agustin</t>
  </si>
  <si>
    <t>TERMINO A LAS 3:20 PM</t>
  </si>
  <si>
    <t>Adrian Sanchez  Tel. 4471711040</t>
  </si>
  <si>
    <t>GMC TERRAIN NEGRA 2016</t>
  </si>
  <si>
    <t xml:space="preserve">FORD FOCUS 2015 BLANCO </t>
  </si>
  <si>
    <t xml:space="preserve">CAMBIO DE GPS E INSTALACION DE SENSOR DE TEMPERATURA </t>
  </si>
  <si>
    <t xml:space="preserve">LA UNIDAD SALIO A RUTA Y NO SABEN A QUE HORA REGRESARIA </t>
  </si>
  <si>
    <t xml:space="preserve">INSTALACION NUEVA CON SENSOR DE TEMPERATURA </t>
  </si>
  <si>
    <t>LA UNIDAD NO ESTABA EN EL DOMICILIO, NOS SAN OTRO DOMICILIO PARA INSTALACION 4 PM</t>
  </si>
  <si>
    <t>JESUS AGUSTIN GUTIERREZ NOLAN</t>
  </si>
  <si>
    <t>NISSAN T-SURU</t>
  </si>
  <si>
    <t>Hacienda Sta. Cecilia 422, Hacienda el Campanario, 66643 Campestre Huinalá, N.L.</t>
  </si>
  <si>
    <t>https://www.google.com/maps/place/Hacienda+Sta.+Cecilia+422,+Hacienda+el+Campanario,+66643+Campestre+Huinal%C3%A1,+N.L./@25.7311698,-100.1409138,689m/data=!3m2!1e3!4b1!4m6!3m5!1s0x8662e9a634b8ce1d:0x91f93d27bd1573ec!8m2!3d25.7311698!4d-100.1383389!16s%2Fg%2F11g6_5mkwn?entry=ttu&amp;g_ep=EgoyMDI1MDIxNy4wIKXMDSoASAFQAw%3D%3D</t>
  </si>
  <si>
    <t>PAGO EN EFECTIVO $1,000</t>
  </si>
  <si>
    <t>CHEVROLET SPARK AZUL</t>
  </si>
  <si>
    <t>MIGRACION DE EQUIPO
(CAMBIO DE SIM Y RECONFIGURACION)</t>
  </si>
  <si>
    <t>Sr. Enrique</t>
  </si>
  <si>
    <t>Av. Valle de las Flores 721, Las Flores, 67130 Guadalupe, N.L.</t>
  </si>
  <si>
    <t>https://www.google.com/maps/place/Av.+Valle+de+las+Flores+721,+Las+Flores,+67130+Guadalupe,+N.L./@25.7041506,-100.1537642,21z/data=!4m14!1m7!3m6!1s0x8662e9ec0039c895:0xc0f0e06a9059d917!2sTacos+El+Relampago!8m2!3d25.7040195!4d-100.1537704!16s%2Fg%2F11cjkpx1bw!3m5!1s0x8662e9ec00c57363:0x440c1f5420206dd0!8m2!3d25.7042429!4d-100.1536421!16s%2Fg%2F11wb1tzgw1?entry=ttu&amp;g_ep=EgoyMDI1MDIxOC4wIKXMDSoASAFQAw%3D%3D</t>
  </si>
  <si>
    <t xml:space="preserve">806 FORD FOCUS 2016 BLANCO
</t>
  </si>
  <si>
    <t>Cte. Yolanda Espiricueta / Contacto 8123886850</t>
  </si>
  <si>
    <t>5:00pm</t>
  </si>
  <si>
    <t>REGRESA A INSTALACIONES DE CARNICA PARA REALIZAR EL CAMBIO DE EQUIPO</t>
  </si>
  <si>
    <t>GRACIELA GARCIA</t>
  </si>
  <si>
    <t xml:space="preserve">Graciela García  Tel. </t>
  </si>
  <si>
    <t>Av Bosques del Valle 207, Bosques del Valle 1er Sector, 66250 San Pedro Garza García, N.L.</t>
  </si>
  <si>
    <t>https://www.google.com/maps/place/Av+Bosques+del+Valle+207,+Bosques+del+Valle+1er+Sector,+66250+San+Pedro+Garza+Garc%C3%ADa,+N.L./@25.6489162,-100.3789355,17z/data=!3m1!4b1!4m6!3m5!1s0x8662bd95bf0c607b:0x3795a29e085d66dd!8m2!3d25.6489162!4d-100.3763606!16s%2Fg%2F11j0zyqtt1?entry=ttu&amp;g_ep=EgoyMDI1MDIxOS4xIKXMDSoASAFQAw%3D%3D</t>
  </si>
  <si>
    <t>SIMPLE Y DIRECTO - FAVOR JOSE LUIS 
SERVICO EXTERNO, SOLO INSTALACION
PREPAGO TEL. 8128970463</t>
  </si>
  <si>
    <t>SUBARU WRX 2016</t>
  </si>
  <si>
    <t>CTE. MARIA EUGENIA MORENO ZURITA
No da señal el GPS</t>
  </si>
  <si>
    <t>RECOGER EQUIPOS</t>
  </si>
  <si>
    <t>EQUIPOS EN COMODATO</t>
  </si>
  <si>
    <t>TORRE CIBELES, 5TO PISO OFICINA 25 CON SRTA. ANAHY</t>
  </si>
  <si>
    <t>GMC TERRAIN 2011</t>
  </si>
  <si>
    <t>LUIS DIONISIO SILVA SANCHEZ</t>
  </si>
  <si>
    <t>Puesta de Los Pinos 1307, Puesta del Sol, 67145 Guadalupe, N.L.</t>
  </si>
  <si>
    <t>https://www.google.com/maps/place/Puesta+de+Los+Pinos+1307,+Puesta+del+Sol,+67145+Guadalupe,+N.L./@25.6643786,-100.2597606,689m/data=!3m2!1e3!4b1!4m6!3m5!1s0x8662c0082b14e4d9:0x9f9dd8fd1611fb07!8m2!3d25.6643786!4d-100.2597606!16s%2Fg%2F11g6rln387?entry=ttu&amp;g_ep=EgoyMDI1MDIxMi4wIKXMDSoASAFQAw%3D%3D</t>
  </si>
  <si>
    <t>807 MITSUBISHI LANCE 2011 GRIS</t>
  </si>
  <si>
    <t>EDGAR URIEL GUTIERREZ COLLAZO Tel. 8124483280</t>
  </si>
  <si>
    <t>Vía Rhin 713, Nexxus Platino IV Sector, Joyas de Anahuac, 66055 Cdad. Gral. Escobedo, N.L.</t>
  </si>
  <si>
    <t>https://www.google.com/maps/place/V%C3%ADa+Rhin+713,+Nexxus+Platino+IV+Sector,+Joyas+de+Anahuac,+66055+Cdad.+Gral.+Escobedo,+N.L./@25.7737065,-100.3124087,17z/data=!3m1!4b1!4m6!3m5!1s0x8662938148b31fed:0xfaf20fc38186054b!8m2!3d25.7737065!4d-100.3098338!16s%2Fg%2F11c6w0n6c3?entry=ttu&amp;g_ep=EgoyMDI1MDIxOS4xIKXMDSoASAFQAw%3D%3D</t>
  </si>
  <si>
    <t xml:space="preserve">LLEGADA 10:20 AM 
CON PRUBAS DE BLOQUEO </t>
  </si>
  <si>
    <t>TRANSMARSELL 
(SERGIO LEAL)</t>
  </si>
  <si>
    <t xml:space="preserve">FREIGTHLINER BLANCO </t>
  </si>
  <si>
    <t>Johnael González o Jazmin Leal Tel. 8183646871</t>
  </si>
  <si>
    <t>Telecomunicaciones 7831-7763, S.c.t., 67199 Guadalupe, N.L.</t>
  </si>
  <si>
    <t>https://www.google.com/maps/place/25%C2%B038'50.3%22N+100%C2%B010'14.7%22W/@25.6473325,-100.1713009,19z/data=!4m4!3m3!8m2!3d25.6473056!4d-100.17075?hl=es&amp;entry=ttu</t>
  </si>
  <si>
    <t>Patricia Chávez  Tel. 8126290734 / Juan Eloy 8110119473</t>
  </si>
  <si>
    <t>Monterreal 416, Terranova Residencial, 67267 Cdad. Benito Juárez, N.L.</t>
  </si>
  <si>
    <t>https://www.google.com/maps/place/Monterreal+416,+Terranova+Residencial,+67267+Cdad.+Benito+Ju%C3%A1rez,+N.L./@25.6623716,-100.1124528,17z/data=!3m1!4b1!4m6!3m5!1s0x8662c2ec6620c2a1:0x810826b066dbbae9!8m2!3d25.6623716!4d-100.1098779!16s%2Fg%2F11wb1sw4xd?entry=ttu&amp;g_ep=EgoyMDI1MDIxNy4wIKXMDSoASAFQAw%3D%3D</t>
  </si>
  <si>
    <t xml:space="preserve">LLEGADA 1:20 PM </t>
  </si>
  <si>
    <t>S09</t>
  </si>
  <si>
    <t>EMPRENET</t>
  </si>
  <si>
    <t>INSTALACIONES CARNICA</t>
  </si>
  <si>
    <t>LOGAN ROJO 2015</t>
  </si>
  <si>
    <t xml:space="preserve">REVISION DE UNIDAD 
No da señal el GPS
CTE. MARTIN CUELLAR GONZALEZ </t>
  </si>
  <si>
    <t xml:space="preserve">CAMBIO DE SIM, PREPAGO, ESTA EN LA PLATAFORMA </t>
  </si>
  <si>
    <t>CAJAS REFRIGERADAS</t>
  </si>
  <si>
    <t>INSTALACIONES NUEVAS CON SENSOR DE TEMPERATURA</t>
  </si>
  <si>
    <t xml:space="preserve">SR. MAURO SOLICITA 8 INSTALACIONES, SOLO SE REALIZARON 2 EN CAJAS REFRIGERADAS, EL RESTO DE UNIDADES NO ESTABAN DISPONIBLES </t>
  </si>
  <si>
    <t>CARLOS LOPEZ</t>
  </si>
  <si>
    <t xml:space="preserve">MOTOCONFORMADORA </t>
  </si>
  <si>
    <t xml:space="preserve">NO CONTESTA LO COMANDOS , POSIBLE CAMBIO DE SIM PREPAGO </t>
  </si>
  <si>
    <t>Operador Teo Julio Tel. 8123201970</t>
  </si>
  <si>
    <t>WQ92+VW6 Pilares, Los Pilares, N.L.</t>
  </si>
  <si>
    <t>https://www.google.com/maps/place/25%C2%B055'10.8%22N+100%C2%B014'51.9%22W/@25.9196667,-100.2503249,17z/data=!3m1!4b1!4m4!3m3!8m2!3d25.9196667!4d-100.24775?entry=ttu&amp;g_ep=EgoyMDI1MDIxOS4xIKXMDSoASAFQAw%3D%3D</t>
  </si>
  <si>
    <t xml:space="preserve">LLEGO A LAS 8:55 AM 
SIM FUE BAJA, SE CAMBIA LA SIM Y SE RECONFIGURA </t>
  </si>
  <si>
    <t xml:space="preserve">B.D.B. COMPANY </t>
  </si>
  <si>
    <t xml:space="preserve">NO LLEGAN A TIEMPO </t>
  </si>
  <si>
    <t>PU6208B</t>
  </si>
  <si>
    <t>Lado chofer, base amortiguador llanta P1
CAMBIO DE SIM PLAN</t>
  </si>
  <si>
    <t>Jose Herna ndez Tel. 8135380343</t>
  </si>
  <si>
    <t>Plaza "Andenes" San Nicolás
Avenida Universidad 1250 nte, Villarreal, 66447 San Nicolás de los Garza, N.L.</t>
  </si>
  <si>
    <t>https://www.google.com/maps/place/Plaza+%22Andenes%22+San+Nicol%C3%A1s/@25.7640315,-100.2933178,17z/data=!3m1!4b1!4m6!3m5!1s0x866295bfcce037eb:0xe60896b4717ee67e!8m2!3d25.7640315!4d-100.2933178!16s%2Fg%2F11gjhf9mjs?entry=ttu&amp;g_ep=EgoyMDI1MDIxOS4xIKXMDSoASAFQAw%3D%3D</t>
  </si>
  <si>
    <t>MAURO OROZCO</t>
  </si>
  <si>
    <t xml:space="preserve">2 CHEVROLET AVEO 
3 CAJAS REFRIGERADAS CON SENSORES DE TEMPERATURA </t>
  </si>
  <si>
    <t>RETROEXCAVDORA</t>
  </si>
  <si>
    <t>SI DA TONO, CONTESTA COMANDOS, PERO NO APLICA BLOQUEO</t>
  </si>
  <si>
    <t>EQUIPO NO FUNCIONA, NO APLICA BLOQUE, SR LOPEZ AUTORIZA EL REMPLAZO, SE INSTALA EQUIPO NUEVO</t>
  </si>
  <si>
    <t xml:space="preserve">CAMBIO DE SIM, RECONFIGURACION Y PRUEBASD E BLOQUEO </t>
  </si>
  <si>
    <t>JUAN BERNARDO LOPEZ</t>
  </si>
  <si>
    <t>DASHCAM, 1 CAMARA INTERIOR</t>
  </si>
  <si>
    <t xml:space="preserve">TRANSPORTES ESCOLAR </t>
  </si>
  <si>
    <t>Marco Antonio Jimenez Tel. 5545027988</t>
  </si>
  <si>
    <t>KOPRIMO MONTERREY CEDIS
WM8C+FW, 66566 Carmen, N.L.</t>
  </si>
  <si>
    <t>https://www.google.com/maps/place/KOPRIMO+MONTERREY+CEDIS/@25.9158856,-100.327611,17.5z/data=!4m14!1m7!3m6!1s0x86628d0050a55c63:0xe47f4302cd5507a9!2sKOPRIMO+MONTERREY+CEDIS!8m2!3d25.9158927!4d-100.3277493!16s%2Fg%2F11y4nz_x7w!3m5!1s0x86628d0050a55c63:0xe47f4302cd5507a9!8m2!3d25.9158927!4d-100.3277493!16s%2Fg%2F11y4nz_x7w!5m1!1e2?entry=ttu&amp;g_ep=EgoyMDI1MDIyMy4xIKXMDSoASAFQAw%3D%3D</t>
  </si>
  <si>
    <t>NO LLEGA A TIEMPO 
SE REPROGRAMA PARA LAS 12PM</t>
  </si>
  <si>
    <t xml:space="preserve">NISSAN ALTIMA </t>
  </si>
  <si>
    <t>REVISION DE UNIDAD 
No da señal el GPS
CTE. ARMANDO SIFUENTES GARCIA</t>
  </si>
  <si>
    <t xml:space="preserve">9:47 am, SRTA. SEGUNDO LES COMENTA SU CLIENTE NO PODRA ACUDIR A LA REVISION </t>
  </si>
  <si>
    <t>FORD SUPER DUTY BLANCO</t>
  </si>
  <si>
    <t xml:space="preserve"> Ernesto Gómez Tel.  8120019256</t>
  </si>
  <si>
    <t>JUAN BERNARDO</t>
  </si>
  <si>
    <t>IGNACIO HUERTA</t>
  </si>
  <si>
    <t>Ignacio Huerta Tel. 8114683395</t>
  </si>
  <si>
    <t>Paraiso 365, Fraccionamiento Los Cometas, Monte Kristal, 67280 Arboledas de San Roque, N.L.</t>
  </si>
  <si>
    <t>https://www.google.com/maps/place/Paraiso+365,+Fraccionamiento+Los+Cometas,+Monte+Kristal,+67280+Arboledas+de+San+Roque,+N.L./@25.6092557,-100.1489744,20.5z/data=!4m6!3m5!1s0x8662c3ecb9cda109:0x35134232a64a048e!8m2!3d25.6093482!4d-100.1488091!16s%2Fg%2F11c5q19c8m!5m1!1e2?hl=es&amp;entry=ttu&amp;g_ep=EgoyMDI1MDIxOS4xIKXMDSoASAFQAw%3D%3D</t>
  </si>
  <si>
    <t>JESUS NOLAN</t>
  </si>
  <si>
    <t>CHEVROLET AVEO TAXI BLANCO/AMARILLO</t>
  </si>
  <si>
    <t>Dejo de reportar 2024-12-26 10:48:15</t>
  </si>
  <si>
    <t>ARGELIO ARRAMBIDE</t>
  </si>
  <si>
    <t xml:space="preserve">09 KW BLANCO </t>
  </si>
  <si>
    <t>Argelio Arrambide Tel. 8112446019</t>
  </si>
  <si>
    <t>Lic. Benito Juárez, Ejido Zuazua, 65760 Gral. Zuazua, N.L.</t>
  </si>
  <si>
    <t>https://www.google.com/maps/place/Lic.+Benito+Ju%C3%A1rez,+Ejido+Zuazua,+65760+Gral.+Zuazua,+N.L./@25.8868224,-100.1260944,20z/data=!4m6!3m5!1s0x8662f02d534aba87:0x4efd597541f8b1bb!8m2!3d25.8867972!4d-100.1255558!16s%2Fg%2F11g659k83p!5m1!1e2?hl=es&amp;entry=ttu&amp;g_ep=EgoyMDI1MDIyMy4xIKXMDSoASAFQAw%3D%3D</t>
  </si>
  <si>
    <t>ENTREGO 2 EQUIPOS RUPTELA EL CLIENTE PERO NO REPORTARON</t>
  </si>
  <si>
    <t>05 KW BLANCO</t>
  </si>
  <si>
    <t>NO CAMBIA LA POSICION</t>
  </si>
  <si>
    <t>144 JEEP CHEROKEE PLATA</t>
  </si>
  <si>
    <t xml:space="preserve">TOYOTA COROLLA </t>
  </si>
  <si>
    <t>DESINTALACION POR VENTA DE UNIDAD</t>
  </si>
  <si>
    <t>Ing. Jesús Manuel Rubio Tel. 8180936096</t>
  </si>
  <si>
    <t xml:space="preserve">CHEVROLET AVEO CESAR </t>
  </si>
  <si>
    <t>FORD MUSTANG</t>
  </si>
  <si>
    <t>FORD EXPLORER 2016</t>
  </si>
  <si>
    <t>MAZDA 3 2012</t>
  </si>
  <si>
    <t xml:space="preserve">CTE. VERONICA GABRIELA VILLANUEVA MANRIQUEZ
DESINSTALACION DE EQUIPO </t>
  </si>
  <si>
    <t>VERONICA GABRIELA VILLANUEVA MANRIQUEZ  Tel. 8446078364</t>
  </si>
  <si>
    <t>Cargo Gas Convenciones
Blvrd los Fundadores 8550, Sin Nombre de Col 13, 25016 Saltillo, Coah.</t>
  </si>
  <si>
    <t>https://www.google.com/maps/place/Cargo+Gas+Convenciones/@25.4359468,-100.9086589,17z/data=!4m6!3m5!1s0x86880df3ac9132f3:0x806b70ef179322c3!8m2!3d25.4355002!4d-100.9096002!16s%2Fg%2F11bxd_0k56!5m1!1e1?entry=ttu&amp;g_ep=EgoyMDI1MDIyNC4wIKXMDSoASAFQAw%3D%3D</t>
  </si>
  <si>
    <t>FORD FIGO 2017 BLANCO</t>
  </si>
  <si>
    <t>REVISION DE UNIDAD 
EL GPS NO DA SEÑAL
CTE. ELIXANDER OVIEDO LEDEZMA</t>
  </si>
  <si>
    <t>ELIXANDER OVIEDO LEDEZMA Tel. 8444646492</t>
  </si>
  <si>
    <t>Sierra Blanca, 25016 Saltillo, Coah.</t>
  </si>
  <si>
    <t>https://www.google.com/maps/place/25%C2%B024'45.9%22N+100%C2%B054'02.8%22W/@25.4127383,-100.9009581,21z/data=!4m4!3m3!8m2!3d25.41275!4d-100.9007778!5m1!1e1?entry=ttu&amp;g_ep=EgoyMDI1MDIyNC4wIKXMDSoASAFQAw%3D%3D</t>
  </si>
  <si>
    <t>CAJA 47 3NM-930-A</t>
  </si>
  <si>
    <t>1GRAA96265W702588</t>
  </si>
  <si>
    <t>3NM-930-A</t>
  </si>
  <si>
    <t>CAMARAS SE DESPEGAN Y HAY QUE IR A COLOCARLAS NUEVAMENTE</t>
  </si>
  <si>
    <t>FREIGTHLINER NEGRO</t>
  </si>
  <si>
    <t>Av. Gaspar Castaño 120, Real Hacienda de Huinala, 66644 Cdad. Apodaca, N.L.</t>
  </si>
  <si>
    <t>https://www.google.com/maps/place/Av.+Gaspar+Casta%C3%B1o+120,+Real+Hacienda+de+Huinala,+66644+Cdad.+Apodaca,+N.L./@25.7374602,-100.1612036,20.5z/data=!4m12!1m5!3m4!2zMjXCsDQ0JzE0LjgiTiAxMDDCsDA5JzM5LjIiVw!8m2!3d25.7374554!4d-100.1608963!3m5!1s0x8662e97990dbff5d:0x4b08a6e5acb38653!8m2!3d25.7374935!4d-100.1610706!16s%2Fg%2F11c6wbd9dr?hl=es&amp;entry=ttu&amp;g_ep=EgoyMDI1MDIyNC4wIKXMDSoASAFQAw%3D%3D</t>
  </si>
  <si>
    <t>FREIGTHLINER CASCADIA</t>
  </si>
  <si>
    <t>REYNA MERCADO</t>
  </si>
  <si>
    <t>02 CHRYSLER SEBRING AZUL RSX166A</t>
  </si>
  <si>
    <t xml:space="preserve">EQUIPO VOVLIO A REPORTAR EL DÍA 24 DE FEBRERO, SE LE NOTIFICO Y SE CANCELO LA REVISIÓ, SE LE ACTIVAN ALERTAS POR DESCONEXION </t>
  </si>
  <si>
    <t>Roberto Carlos Castro Tel. 8124214477</t>
  </si>
  <si>
    <t>Nuevo Amanecer 121, Residencial Apodaca, 66605 Cdad. Apodaca, N.L.</t>
  </si>
  <si>
    <t>https://www.google.com/maps/place/Nuevo+Amanecer+121,+Residencial+Apodaca,+66605+Cdad.+Apodaca,+N.L./@25.7951282,-100.1801759,20.5z/data=!4m6!3m5!1s0x8662ec1a22e5b0b1:0x3ba94e760312207f!8m2!3d25.7950968!4d-100.1799911!16s%2Fg%2F11m_f64t_6!5m1!1e2?entry=ttu&amp;g_ep=EgoyMDI1MDIyNC4wIKXMDSoASAFQAw%3D%3D</t>
  </si>
  <si>
    <t xml:space="preserve">808 NISSAN SENTRA 2016 GRIS
</t>
  </si>
  <si>
    <t>Sergio Felix Colunga Tel. 8134565461</t>
  </si>
  <si>
    <t>Portal de Leganes 454, Portal de Huinala, 66646 Cdad. Apodaca, N.L.</t>
  </si>
  <si>
    <t>https://www.google.com/maps/place/Portal+de+Leganes+454,+Portal+de+Huinala,+66646+Cdad.+Apodaca,+N.L./@25.7542964,-100.1549581,17z/data=!3m1!4b1!4m6!3m5!1s0x8662e96a36de192b:0xc906a37e9bbfb81a!8m2!3d25.7542916!4d-100.1523832!16s%2Fg%2F11c6vby6wh?entry=ttu&amp;g_ep=EgoyMDI1MDIxOS4xIKXMDSoASAFQAw%3D%3D</t>
  </si>
  <si>
    <t>Equipo 862476051258076</t>
  </si>
  <si>
    <t>JORGE GO</t>
  </si>
  <si>
    <t>UMEGAMEDIOSCOMERCIAL MONTERREY</t>
  </si>
  <si>
    <t>ENTREGA DE GPS</t>
  </si>
  <si>
    <t>ENTREGADE GPS</t>
  </si>
  <si>
    <t>Av Maestro Israel Cavazos Garza &amp; Av Eloy Cavazos</t>
  </si>
  <si>
    <t>https://www.google.com/maps/place/Av+Maestro+Israel+Cavazos+Garza+%26+Av+Eloy+Cavazos,+Rinc%C3%B3n+de+Guadalupe,+67198+Guadalupe,+N.L./@25.6491098,-100.1879693,19z/data=!4m6!3m5!1s0x8662c1975d9763ff:0xfd217f1a3d89615!8m2!3d25.6492964!4d-100.1884756!16s%2Fg%2F11f35qltx9?entry=ttu&amp;g_ep=EgoyMDI1MDIyNS4wIKXMDSoASAFQAw%3D%3D</t>
  </si>
  <si>
    <t>ENTREGA DE EQUIPOS</t>
  </si>
  <si>
    <t>BELLOTA ENEGRY 
(KATIA NAVA)</t>
  </si>
  <si>
    <t>DASHCMA NUEVA</t>
  </si>
  <si>
    <t xml:space="preserve">SE RELIZAN PRUEBAS, NO APLICA BLOQUEO, EL EQUIPO SE QUEDA INSTALADO, PERO SIGUE SIN BLOQUEAR  </t>
  </si>
  <si>
    <t xml:space="preserve">8:45 AM - SRTA. AURORA SEGUNDO SOLICITA CANCELACION DE REVISION, EL CLIENTE NO PODRA ACUDIR </t>
  </si>
  <si>
    <t>JESUS ALDAIR CABALLERO GARCIA</t>
  </si>
  <si>
    <t>Jesus Caballero Tel. 8110184001</t>
  </si>
  <si>
    <t>Leocadio Paez 109, Villa de las Huertas, 66375 Santa Catarina, N.L.</t>
  </si>
  <si>
    <t>https://www.google.com/maps/place/25%C2%B040'23.1%22N+100%C2%B027'25.2%22W/@25.673069,-100.4595833,17z/data=!3m1!4b1!4m4!3m3!8m2!3d25.673069!4d-100.4570084?hl=es&amp;entry=ttu</t>
  </si>
  <si>
    <t>2 EQUIPOS</t>
  </si>
  <si>
    <t>Sucursal Saltillo 
Blvd. Eulalio Gutiérrez Treviño 1110, Praderas Oriente, 25000 Saltillo, Coah.</t>
  </si>
  <si>
    <t>https://www.google.com/maps/place/Blvd.+Eulalio+Guti%C3%A9rrez+Trevi%C3%B1o+1110,+Praderas+Oriente,+25000+Saltillo,+Coah./@25.4406345,-100.9618505,17z/data=!3m1!4b1!4m6!3m5!1s0x86880d5ff5961c89:0xc8b637e60e24b877!8m2!3d25.4406345!4d-100.9592756!16s%2Fg%2F11c5r5mgpm?entry=ttu&amp;g_ep=EgoyMDI0MTAyMy4wIKXMDSoASAFQAw%3D%3D</t>
  </si>
  <si>
    <t>VW POLO 2021</t>
  </si>
  <si>
    <t>JEEP CHEROKEE 2017</t>
  </si>
  <si>
    <t>CANYON 2016</t>
  </si>
  <si>
    <t>BRAYAN DAVID AYALA MORALES</t>
  </si>
  <si>
    <t xml:space="preserve">BRAYAN DAVID AYALA MORALES </t>
  </si>
  <si>
    <t>CAMBIO DE IGNICION, NO GENERA LAS ALERTAS</t>
  </si>
  <si>
    <t>TOYOTA HILUX 2025</t>
  </si>
  <si>
    <t>Juan Garza Tel. 8124345517</t>
  </si>
  <si>
    <t>C. Carr. a Villa Juarez 212, Loma de la Paz, 66642 Loma la Paz, N.L.</t>
  </si>
  <si>
    <t>https://www.google.com/maps/place/C.+Carr.+a+Villa+Juarez+212,+Loma+de+la+Paz,+66642+Loma+la+Paz,+N.L./@25.7113226,-100.1384599,17z/data=!3m1!4b1!4m6!3m5!1s0x8662e9b7e371e2b7:0x7fa61e5231f9c0b9!8m2!3d25.7113226!4d-100.135885!16s%2Fg%2F11tb2xc43j!5m1!1e2?entry=ttu&amp;g_ep=EgoyMDI1MDIyNC4wIKXMDSoASAFQAw%3D%3D</t>
  </si>
  <si>
    <t xml:space="preserve">MTY ISUZU-18 PY-5864-A </t>
  </si>
  <si>
    <t>Dejo de reportar  2025-02-28 13:53:23 - TELTONIKA FMC130  8333015644</t>
  </si>
  <si>
    <t>S10</t>
  </si>
  <si>
    <t xml:space="preserve">CAJA 10 </t>
  </si>
  <si>
    <t>NO ACTUALIZA LA POSICION</t>
  </si>
  <si>
    <t xml:space="preserve">LA UNIDAD YA ESTABA TRANSMITIENDO DESDE EL VIERNES SIN INTERMITENCIA </t>
  </si>
  <si>
    <t>NISSAN X-TRIAL</t>
  </si>
  <si>
    <t>Corte (No. Serie - IMEI) 862476055278591
Seguimiento (No. Serie - IMEI) 862476055278757</t>
  </si>
  <si>
    <t xml:space="preserve">Gabriela Moreno Tel. </t>
  </si>
  <si>
    <t>Acacia 5302, Sin Nombre de Col 59, 64366 Monterrey, N.L.</t>
  </si>
  <si>
    <t>https://www.google.com/maps/place/Acacia+5302,+Sin+Nombre+de+Col+59,+64366+Monterrey,+N.L./@25.7253862,-100.4166348,13.5z/data=!4m5!3m4!1s0x866296f0c526f2b5:0x91ecd8e9f5ff5659!8m2!3d25.7239793!4d-100.3816642?entry=ttu&amp;g_ep=EgoyMDI1MDIyNi4xIKXMDSoASAFQAw%3D%3D</t>
  </si>
  <si>
    <t>CALIBRACION</t>
  </si>
  <si>
    <t>TRACTO Y REMOLQUE</t>
  </si>
  <si>
    <t>MTYL031 TRACTOR 21</t>
  </si>
  <si>
    <t>CORTE 868120302682767 INSTALAR RELAY
SEGUIMIENTO 862476050282051</t>
  </si>
  <si>
    <t>Yara Gutierez Tel. 8126807235</t>
  </si>
  <si>
    <t>https://www.google.com/maps/place/V%C3%ADa+de+Madrid+150/@25.810043,-100.2758013,19z/data=!4m7!3m6!1s0x866293248a1c9795:0x69664a98294a83f!4b1!8m2!3d25.8093522!4d-100.2757556!16s%2Fg%2F11dxf0zfq_?entry=ttu&amp;g_ep=EgoyMDI1MDIyNi4xIKXMDSoASAFQAw%3D%3D</t>
  </si>
  <si>
    <t xml:space="preserve">UNIDAD NO ESTA EN EL DOMICILIO Y NO SABEN HORA DE LLEGADA </t>
  </si>
  <si>
    <t>MTYL035 TRACTOR 64</t>
  </si>
  <si>
    <t>CORTE 862476051086493 INSTALAR RELAY
SEGUIMIENTO 862476051087731</t>
  </si>
  <si>
    <t>MTYL030 TRACTOR 20</t>
  </si>
  <si>
    <t>CORTE 862476050288264 INSTALAR RELAY
SEGUIMIENTO 862476050288595</t>
  </si>
  <si>
    <t xml:space="preserve">NO TIENE CABLEADO, COMPUTADORA Y PILAS.
SOLICITAN DESINSTALACION DE EQUIPOS </t>
  </si>
  <si>
    <t>FRANCISCO GO</t>
  </si>
  <si>
    <t xml:space="preserve">OSCAR TRAE AMBOS EQUIPOS </t>
  </si>
  <si>
    <t xml:space="preserve">FORD EDGE TITANIUM </t>
  </si>
  <si>
    <t xml:space="preserve">2:20 ALENY SOLICITA CANCELACION DE REINSTALACION </t>
  </si>
  <si>
    <t xml:space="preserve">LETICIA </t>
  </si>
  <si>
    <t xml:space="preserve">FORD ESCAPE 2013 </t>
  </si>
  <si>
    <t>Leticia Tel. 8124896793</t>
  </si>
  <si>
    <t>Plaza Fiesta Anáhuac 
Manuel L. Barragán Nte. 325, Anáhuac, 66450 San Nicolás de los Garza, N.L.</t>
  </si>
  <si>
    <t>https://www.google.com/maps/place/Plaza+Fiesta+An%C3%A1huac/@25.7428972,-100.3135177,17z/data=!3m1!4b1!4m6!3m5!1s0x8662945dafb9a707:0xc89fc164491b6cc7!8m2!3d25.7428972!4d-100.3135177!16s%2Fg%2F1ptx9w9_5?entry=ttu&amp;g_ep=EgoyMDI1MDIyNi4xIKXMDSoASAFQAw%3D%3D</t>
  </si>
  <si>
    <t>CHEVROLET SILVERADO</t>
  </si>
  <si>
    <t>CHECAR SI TRAE OTRO GPS</t>
  </si>
  <si>
    <t>Omar de Leon Tel. 8123323606</t>
  </si>
  <si>
    <t>Treviño Refacciones
Carr. a San Roque 102, FRACC. Sol Residencial, 67269 Cdad. Benito Juárez, N.L.</t>
  </si>
  <si>
    <t>https://www.google.com/maps/place/Trevi%C3%B1o+Refacciones/@25.6386594,-100.1556349,17z/data=!3m1!5s0x8662c3ccce9581cb:0x20c88bb55c8a4e3f!4m14!1m7!3m6!1s0x8662c3cccc7b65e1:0x66826f48c087bd3e!2sPlaza+Sendero+San+Roque!8m2!3d25.6387997!4d-100.1554096!16s%2Fg%2F1thr7lsd!3m5!1s0x8662c3cb51f905df:0x3b0e276057bbb176!8m2!3d25.6393534!4d-100.1529933!16s%2Fg%2F11gcmw7bpk?entry=ttu&amp;g_ep=EgoyMDI1MDMwMy4wIKXMDSoASAFQAw%3D%3D</t>
  </si>
  <si>
    <t>UNIDAD SIN GPS EXTERNO, NO SE ENCONTRO NADA 
(SIN COSTO)</t>
  </si>
  <si>
    <t xml:space="preserve">TH-01 y TH-02 </t>
  </si>
  <si>
    <t>revisar los equipos y conexión</t>
  </si>
  <si>
    <t xml:space="preserve">EVIDENCIA DE CABLEADO ARRANCADO, SE VE DIRECTAMENTE EL TEMA CON JOSE LUIS. 
LA VARILLA SE DAÑO POR UNA MALA MANEOBRA SE ARRANCARON LOS CABLES Y ESO PUDO HABER GENERADO LA FALLA </t>
  </si>
  <si>
    <t>NISSAN X-TRAIL BLANCA</t>
  </si>
  <si>
    <t>SEGUIMIENTO - 862476055278757
CORTE - 862476055278591</t>
  </si>
  <si>
    <t>Av Eloy Cavazos 3810, Fraccionamiento El Peñón, 67182 Guadalupe, N.L.</t>
  </si>
  <si>
    <t>https://www.google.com/maps/place/Gasolinera+Gulf/@25.6575082,-100.222236,17.75z/data=!4m12!1m5!3m4!2zMjXCsDM5JzI4LjQiTiAxMDDCsDEzJzE5LjUiVw!8m2!3d25.6578833!4d-100.2220805!3m5!1s0x8662c038d3fe27ff:0x153f37ac034e4b46!8m2!3d25.6572962!4d-100.2224347!16s%2Fg%2F1tdx4k8r?entry=ttu&amp;g_ep=EgoyMDI1MDMwMi4wIKXMDSoASAFQAw%3D%3D</t>
  </si>
  <si>
    <t xml:space="preserve">SE LE ENTREGAN AMBOS EQUIPOS AL SR. JORGE EN CEVICHERIA DE MARIO </t>
  </si>
  <si>
    <t xml:space="preserve">CHEVROLET CAVALIER </t>
  </si>
  <si>
    <t>Rogelio Cantu Gonzalez Tel. 8126280305</t>
  </si>
  <si>
    <t>150 CHEVROLET EQUINOX NEGRA 2013</t>
  </si>
  <si>
    <t>MAZDA 3 2011</t>
  </si>
  <si>
    <t xml:space="preserve">CTE. ALEJANDRO NARVAEZ MELENDEZ
DESINSTALACION DE EQUIPO </t>
  </si>
  <si>
    <t>LILIANA</t>
  </si>
  <si>
    <t>COORPORATIVO TELCEL</t>
  </si>
  <si>
    <t>Preguntar por Luis Gerardo Garcia</t>
  </si>
  <si>
    <t>Calz San Pedro 212 Sur, Col. del Valle, Del Valle, 66220 San Pedro Garza García, N.L.</t>
  </si>
  <si>
    <t>https://www.google.com/maps/place/Telcel+Centro+de+Atenci%C3%B3n+Empresarial/@25.6535774,-100.4081404,14z/data=!4m10!1m2!2m1!1scorporativo+telcel!3m6!1s0x8662bd99dc55d2cb:0xd4feafe106087fce!8m2!3d25.653575!4d-100.3720942!15sChJjb3Jwb3JhdGl2byB0ZWxjZWwiA4gBAZIBI3RlbGVjb21tdW5pY2F0aW9uc19zZXJ2aWNlX3Byb3ZpZGVy4AEA!16s%2Fg%2F1tj46bcb?entry=ttu&amp;g_ep=EgoyMDI1MDMwMy4wIKXMDSoASAFQAw%3D%3D</t>
  </si>
  <si>
    <t>KARON BALLESTEROS</t>
  </si>
  <si>
    <t>Corte 862476055278591
Seguimiento 862476055278757</t>
  </si>
  <si>
    <t xml:space="preserve">Karol 8442806262 </t>
  </si>
  <si>
    <t>Fernando Villarreal Tel. 8123486430</t>
  </si>
  <si>
    <t>Cl. Rafael Platón Sánchez 243, Centro, 64000 Monterrey, N.L.</t>
  </si>
  <si>
    <t>https://www.google.com/maps/place/Cl.+Rafael+Plat%C3%B3n+S%C3%A1nchez+243,+Centro,+64000+Monterrey,+N.L./@25.6735965,-100.3055255,17z/data=!3m1!4b1!4m6!3m5!1s0x8662bfd510063681:0xa5d0c8a36422f86!8m2!3d25.6735965!4d-100.3029506!16s%2Fg%2F11c5r55d33?entry=ttu&amp;g_ep=EgoyMDI1MDMwMy4wIKXMDSoASAFQAw%3D%3D</t>
  </si>
  <si>
    <t>GMC SIERRA DENALI 2019</t>
  </si>
  <si>
    <t>FORD FIGO 2019</t>
  </si>
  <si>
    <t>Corte 862476051087699
Seguimiento 862476051087632</t>
  </si>
  <si>
    <t>EMILIO CORTES 8443828592</t>
  </si>
  <si>
    <t>GMC SIERRA DENALI 2020</t>
  </si>
  <si>
    <t>MONTERREY SUCURSAL REVOLUCION</t>
  </si>
  <si>
    <t>FORD RANGER  2017</t>
  </si>
  <si>
    <t>MARIA Tel. 8119839665</t>
  </si>
  <si>
    <t xml:space="preserve">INSTALARLE RELAY </t>
  </si>
  <si>
    <t>RAMIRO KARR</t>
  </si>
  <si>
    <t>NISSAN MARCH Y GOL PLATA</t>
  </si>
  <si>
    <t>Ramiro Karr 8123194917</t>
  </si>
  <si>
    <t>Usa Machinery and Rentals S.A. de C.V. 
Río Pánuco 291, Ancira, 64720 Monterrey, N.L.</t>
  </si>
  <si>
    <t>https://www.google.com/maps/place/Usa+Machinery+and+Rentals+S.A.+de+C.V./@25.6533126,-100.3004077,17z/data=!3m1!4b1!4m6!3m5!1s0x8662bfca0d928d6d:0xc5d3d449037b9fa3!8m2!3d25.6533126!4d-100.3004077!16s%2Fg%2F11cnwd_qkn?entry=ttu&amp;g_ep=EgoyMDI1MDMwNC4wIKXMDSoASAFQAw%3D%3D</t>
  </si>
  <si>
    <t>Equipo detrás de los marcadores y bloqueo de ignición en el swich de encendido</t>
  </si>
  <si>
    <t xml:space="preserve">EQUIPO DEJO DE REPORTAR </t>
  </si>
  <si>
    <t>Se realiza un cambio de equipo GPS, unidad ya se encuentra reportando en la plataforma.</t>
  </si>
  <si>
    <t xml:space="preserve">CONTROL DE LOS MANTENIMIENTOS </t>
  </si>
  <si>
    <t>¿Cómo puedo llevar el control de los mantenimientos de las unidades en la plataforma?</t>
  </si>
  <si>
    <t>Uriel Monitorista Sierra
8131940522</t>
  </si>
  <si>
    <t>GRUA</t>
  </si>
  <si>
    <t>Alejandro Garcia Tel. 8111375703</t>
  </si>
  <si>
    <t>Leocadio Paez 109, Villas de las Huertas, 66375 Cdad. Santa Catarina, N.L.</t>
  </si>
  <si>
    <t>https://www.google.com/maps/place/Leocadio+Paez+109,+Villas+de+las+Huertas,+66375+Cdad.+Santa+Catarina,+N.L./@25.6732361,-100.4569495,17z/data=!3m1!4b1!4m6!3m5!1s0x8662980c2ea000e3:0x6a65e7e342bc918!8m2!3d25.6732361!4d-100.4569495!16s%2Fg%2F11dxdlcfft?entry=ttu&amp;g_ep=EgoyMDI1MDMwNC4wIKXMDSoASAFQAw%3D%3D</t>
  </si>
  <si>
    <t>Equipo detrás del tablero de operaciones y Bloqueo a botón de emergencia</t>
  </si>
  <si>
    <t>CHEVROLET AVEO 2014 BLANCO</t>
  </si>
  <si>
    <t xml:space="preserve">CTE. RICARDO TOBIAS CANDIA
DESINSTALACION DE EQUIPO </t>
  </si>
  <si>
    <t xml:space="preserve">JAVIER ARMENTA </t>
  </si>
  <si>
    <t>JAVIER ARMENTA MARROQUIN</t>
  </si>
  <si>
    <t>CHEVROLET SILVERADO 3500</t>
  </si>
  <si>
    <t>FELIX (CHOFER) Tel. 4641861828</t>
  </si>
  <si>
    <t>Remolques ATRO
Av Abraham Lincoln 1002, 66026 García, N.L.</t>
  </si>
  <si>
    <t>https://www.google.com/maps/place/Remolques+ATRO/@25.7859104,-100.4796964,19z/data=!4m15!1m8!3m7!1s0x86629a4c0780b0a5:0xc72d8dd4dbcb5425!2sAv+Abraham+Lincoln+1002,+66026+Garc%C3%ADa,+N.L.!3b1!8m2!3d25.7860375!4d-100.4795497!16s%2Fg%2F11dxdfdvly!3m5!1s0x86629a4c90b315a5:0x8b9fa7548da11b2a!8m2!3d25.78602!4d-100.4795319!16s%2Fg%2F11bvvx__gy?entry=ttu&amp;g_ep=EgoyMDI1MDMwNC4wIKXMDSoASAFQAw%3D%3D</t>
  </si>
  <si>
    <t>FORD EXPLORER 2016 BLANCA</t>
  </si>
  <si>
    <t xml:space="preserve">EQUIPO INSTALADO KICK PANEL Y NO CUENTA CON BLOQUEO </t>
  </si>
  <si>
    <t>310K</t>
  </si>
  <si>
    <t>Tuvo un problema, hizo corto y ya no encendía así que lo que hicieron fue desconectar el GPS</t>
  </si>
  <si>
    <t>Carlos Solis Tel. 8110748363</t>
  </si>
  <si>
    <t>QQ4J+2W6 Moderno Apodaca II, Cdad. Apodaca, N.L.</t>
  </si>
  <si>
    <t>https://www.google.com/maps/place/25%C2%B045'18.1%22N+100%C2%B013'03.9%22W/@25.7550278,-100.2203249,17z/data=!3m1!4b1!4m4!3m3!8m2!3d25.7550278!4d-100.21775?entry=ttu&amp;g_ep=EgoyMDI1MDMwNC4wIKXMDSoASAFQAw%3D%3D</t>
  </si>
  <si>
    <t xml:space="preserve">REINSTALACION DE RELAY Y CONEXIÓN DE TIERRA
EQUIPO DETRÁS DEL TABLERO DE INSTRUMENTOS, BLOQUEO A IGNICION AL SWICH DE ENCENDIDO </t>
  </si>
  <si>
    <t>YADIRA MARMOLEJO</t>
  </si>
  <si>
    <t>NISSAN ROGUE 2015</t>
  </si>
  <si>
    <t>Humberto Contreras Tel. 8144905167</t>
  </si>
  <si>
    <t>Jade 339, Joyas del Pedregal, 66648 Cdad. Apodaca, N.L.</t>
  </si>
  <si>
    <t>https://www.google.com/maps/place/Jade+337,+Joyas+del+Pedregal,+66648+Cdad.+Apodaca,+N.L./@25.731283,-100.1682103,17z/data=!3m1!4b1!4m5!3m4!1s0x8662e981ee894a33:0x3c860be98500f1f0!8m2!3d25.731283!4d-100.1656354?entry=ttu&amp;g_ep=EgoyMDI1MDMwNC4wIKXMDSoASAFQAw%3D%3D</t>
  </si>
  <si>
    <t xml:space="preserve">EQUIPO DEBAJO DEL TABLERO, BLOQUEO A LA BOMBA, RELAY EN KICK PANEL DE PILOTO </t>
  </si>
  <si>
    <t>S11</t>
  </si>
  <si>
    <t xml:space="preserve">019 KW BLANCO </t>
  </si>
  <si>
    <t>Hugo Sanchez  Tel. 8281485051</t>
  </si>
  <si>
    <t xml:space="preserve">CUANDO SE RETIRA EL EQUIPO NO TRANSMITIA </t>
  </si>
  <si>
    <t xml:space="preserve">025 KW AZUL </t>
  </si>
  <si>
    <t>Equipo detrás de marcadores del tablero, sin bloqueo ya que este equipo es el que normalmente usamos en los remolques</t>
  </si>
  <si>
    <t>MAZDA CX-7 BLANCA 2007</t>
  </si>
  <si>
    <t>inSTALACION NUEVA</t>
  </si>
  <si>
    <t xml:space="preserve">Raul Gonzalez </t>
  </si>
  <si>
    <t>Taller Climas 
Rafael Ramírez 510, Rafael Ramírez (U.c.), 67185 Guadalupe, N.L.</t>
  </si>
  <si>
    <t>https://www.google.com/maps/place/Rafael+Ram%C3%ADrez+510,+Rafael+Ram%C3%ADrez+(U.c.),+67185+Guadalupe,+N.L./@25.6719637,-100.2235131,17z/data=!3m1!4b1!4m6!3m5!1s0x8662c02e77aa9c63:0x4fb710f52eae3802!8m2!3d25.6719589!4d-100.2209382!16s%2Fg%2F11dxf0s627?hl=es&amp;entry=ttu&amp;g_ep=EgoyMDI1MDMwNC4wIKXMDSoASAFQAw%3D%3D</t>
  </si>
  <si>
    <t>GPS atrás de estéreo, la instalación está en la llave, y el bloqueo en la parte trasera del volante</t>
  </si>
  <si>
    <t>FRANGEL GO</t>
  </si>
  <si>
    <t>DODGE VISION</t>
  </si>
  <si>
    <t>revisión de gps y cambio de chip
Corte  862476050287183
Seguimiento  359857081964876</t>
  </si>
  <si>
    <t xml:space="preserve">2:48 CLIENTE PIDE REAGRENDAR PARA MAÑANA A LA MISMA HORA </t>
  </si>
  <si>
    <t>GENARO ELIANO GOMEZ</t>
  </si>
  <si>
    <t xml:space="preserve">PERFILES Y HERRAJES ELOY CAVAZOS </t>
  </si>
  <si>
    <t xml:space="preserve">TOYOTA </t>
  </si>
  <si>
    <t>Genaro Eliano  Tel 8119919110</t>
  </si>
  <si>
    <t>Telégrafos 5029, S.C.O.P., 67198 Guadalupe, N.L.</t>
  </si>
  <si>
    <t>https://www.google.com/maps/place/Tel%C3%A9grafos+5029,+S.C.O.P.,+67198+Guadalupe,+N.L./@25.6530958,-100.2029707,17z/data=!3m1!4b1!4m6!3m5!1s0x8662c1f5f024f591:0x2465457170ca2652!8m2!3d25.6530958!4d-100.2003958!16s%2Fg%2F11w336qs72!5m1!1e1?entry=ttu&amp;g_ep=EgoyMDI0MTAyOS4wIKXMDSoASAFQAw%3D%3D</t>
  </si>
  <si>
    <t>Equipo detrás del tablero de instrumentos
Relay debajo de columna del volante, bloqueo a ignición en el swich de encendido</t>
  </si>
  <si>
    <t xml:space="preserve">RA-6319-B NISSAN NP300 </t>
  </si>
  <si>
    <t>Es equipo dejo de reportar 2025-03-05 01:16:25
No me permite apagar la unidades y le quitaron la pila y ya no volvió a marcar la ubicación</t>
  </si>
  <si>
    <t>Unidad le quitaron el relay y le puentearon
Equipo detrás del tablero Y Bloqueo a ignición en el swich</t>
  </si>
  <si>
    <t>PL-5693-B NISSAN ROJA</t>
  </si>
  <si>
    <t>No me permite apagar la unidades</t>
  </si>
  <si>
    <t>Instalación y equipo en orden.
Unidad si aplica bloqueo y se realizan pruebas.</t>
  </si>
  <si>
    <t>PL-5694-B NISSAN FRANCISCO</t>
  </si>
  <si>
    <t>No me permite apagar la unidades
RE-03-312 NISSAN VICTOR, ES ESA UNIDAD</t>
  </si>
  <si>
    <t>Equipo presenta daño, no aplica bloqueo.
Instalación manipulada, rastro de retiro de relay.
Requiere reemplazo de equipo, necesitamos autorización para realizarlo, sería con costo
Equipo detrás del tablero y Bloqueo ignición en el swich</t>
  </si>
  <si>
    <t>No me permite apagar la unidades
PY-045-B NISSAN FRANCISCO, ES ESA UNIDAD</t>
  </si>
  <si>
    <t>140 VW JETTA DORADO 2022</t>
  </si>
  <si>
    <t>GERARDO JASSO</t>
  </si>
  <si>
    <t>No. 05 NISSAN RH-8940-A</t>
  </si>
  <si>
    <t>DEJO DE REPORTAR 2025-03-06 07:34:00</t>
  </si>
  <si>
    <t>RAIZE NEGRA</t>
  </si>
  <si>
    <t xml:space="preserve">ESTA REPORTANDO DE FORMA ALEATORIA </t>
  </si>
  <si>
    <t>Angeles Luna  Tel. 8180936096</t>
  </si>
  <si>
    <t>El GPS está detrás de la fusilera del piloto, instalacion en la fusilera tambien, Lado piloto interior</t>
  </si>
  <si>
    <t xml:space="preserve">NUEVA PLATAFORMA </t>
  </si>
  <si>
    <t>GMC TERRAIN 2016</t>
  </si>
  <si>
    <t>Equipo debajo del tablero, bloqueo de ignición en el BCM</t>
  </si>
  <si>
    <t>FORD ESCAPE 2011</t>
  </si>
  <si>
    <t xml:space="preserve">CTE. MOICES LOZANO ESPINOZA
DESINSTALACION DE EQUIPO </t>
  </si>
  <si>
    <t>CARLOS ALBERTO RODRIGUEZ REYES</t>
  </si>
  <si>
    <t>CARLOS ALBERTO RODRIGUEZ REYES
(B.D.B. LOGISTICA)</t>
  </si>
  <si>
    <t>TRANSPORTER K04BPW</t>
  </si>
  <si>
    <t>CARLOS RODRIGUEZ Tel. 4424866496</t>
  </si>
  <si>
    <t>ACCESO III 1BIS, BENITO JUAREZ  CP 76120  QRO, QRO</t>
  </si>
  <si>
    <t>https://www.google.com/maps/place/20%C2%B037'45.5%22N+100%C2%B026'00.2%22W/@20.6292233,-100.4337757,19.75z/data=!4m4!3m3!8m2!3d20.629317!4d-100.433386?entry=ttu&amp;g_ep=EgoyMDI1MDMwMi4wIKXMDSoASAFQAw%3D%3D</t>
  </si>
  <si>
    <t>JAIME RENE REYES LOPEZ</t>
  </si>
  <si>
    <t>NISSAN URVAN 2018</t>
  </si>
  <si>
    <t>Jaime René Reyes López Tel. 5539849392</t>
  </si>
  <si>
    <t>Cerro de Huitziltepec 749D, Las Americas, 76121 Santiago de Querétaro, Qro.</t>
  </si>
  <si>
    <t>https://www.google.com/maps/place/Cerro+de+Huitziltepec+749D,+Las+Americas,+76121+Santiago+de+Quer%C3%A9taro,+Qro./@20.6243494,-100.4128574,21z/data=!4m12!1m5!3m4!2zMjDCsDM3JzI3LjciTiAxMDDCsDI0JzQ1LjYiVw!8m2!3d20.6243601!4d-100.4126743!3m5!1s0x85d35af21447a117:0x833441d3782bfbb8!8m2!3d20.6243762!4d-100.4127159!16s%2Fg%2F11grvc3m_1?hl=es&amp;entry=ttu&amp;g_ep=EgoyMDI1MDIyNi4xIKXMDSoASAFQAw%3D%3D</t>
  </si>
  <si>
    <t>GEORGINA GOMEZ</t>
  </si>
  <si>
    <t>PETROVACTOR</t>
  </si>
  <si>
    <t>TC08</t>
  </si>
  <si>
    <t xml:space="preserve">DEJO DE REPORTAR 2024-07-03 18:23:44, SE ENCONTRABA EN EL TALLER </t>
  </si>
  <si>
    <t>Jorge Arratia Solis Tel. 8331837125</t>
  </si>
  <si>
    <t>Absormex Patio, 89603 Altamira, Tamps.</t>
  </si>
  <si>
    <t>https://www.google.com/maps/place/Absormex+Patio/@22.4007127,-97.8890613,18.75z/data=!4m6!3m5!1s0x85d7fd782bae41bb:0xbff53e99bc2dd04e!8m2!3d22.4006242!4d-97.8890959!16s%2Fg%2F11gnpg5b0v?entry=ttu&amp;g_ep=EgoyMDI1MDMwOC4wIKXMDSoASAFQAw%3D%3D</t>
  </si>
  <si>
    <t>Tecnico Tampico</t>
  </si>
  <si>
    <t xml:space="preserve">EQUIPO ESTABA DESINSTALADO </t>
  </si>
  <si>
    <t>KIA FORTE 2021</t>
  </si>
  <si>
    <t>2 EQUIPOS 
CORTE 862476055726896
SEGUIMIENTO 862476055726987</t>
  </si>
  <si>
    <t>Emmanuel Viera Alfaro Tel. 8184667224</t>
  </si>
  <si>
    <t>MTYL035 / UNIDAD 64</t>
  </si>
  <si>
    <t>CAMBIO DE SEGUIMIENTO A CORTE
CORTE 862476051086493
SEGUIMIENTO 862476051087731</t>
  </si>
  <si>
    <t>MTYL031 / UNIDAD 21</t>
  </si>
  <si>
    <t>CAMBIO DE SEGUIMIENTO A CORTE
CORTE 868120302682767
SEGUIMIENTO 862476050282051</t>
  </si>
  <si>
    <t>OSCAR GARCIA</t>
  </si>
  <si>
    <t xml:space="preserve">ERESOM / GRUPO CENSERE / MOSERE </t>
  </si>
  <si>
    <t xml:space="preserve"> PTR SOPORTE / LOGISTICA</t>
  </si>
  <si>
    <t xml:space="preserve">DEJO DE REPORTAR 2025-03-12 17:26:25
CAMBIAR LA SIM DE TELCEL </t>
  </si>
  <si>
    <t>Oscar Garcia Tel. 8120398804</t>
  </si>
  <si>
    <t>Av. A. Ruiz Cortines Pte. 2650, Provivienda Guadalupe, 67110 Guadalupe, N.L.</t>
  </si>
  <si>
    <t>https://www.google.com/maps/place/PLANTA+CEDIS+MOSERE+CAF%C3%89+GOURMET/@25.7068664,-100.1991563,17z/data=!3m1!4b1!4m6!3m5!1s0x8662ea4204050f49:0xac6ce5e797eef6ac!8m2!3d25.7068664!4d-100.1991563!16s%2Fg%2F11g6j8yx47?entry=ttu</t>
  </si>
  <si>
    <t>CAMBIO DE SIM DE EMPRENET A TELCEL 
Equipo debajo del tablero</t>
  </si>
  <si>
    <t>JESUS BECERRIL</t>
  </si>
  <si>
    <t>DEJO DE REPRTAR 2025-03-12 17:46:47
CAMBIAR LA SIM DE TELCEL</t>
  </si>
  <si>
    <t>UNIDAD 20</t>
  </si>
  <si>
    <t>CORTE 862476055726680
SEGUIMIENTO 862476055726698</t>
  </si>
  <si>
    <t>Yara Gutierrez Tel. 8126807235
Miguel - recibe a técnico</t>
  </si>
  <si>
    <t>Equipo de corte, instalado en la fusilera
Equipo de seguimiento instalado tras indicadores de clima
(No se realizaron pruebas de bloqueo)</t>
  </si>
  <si>
    <t>ISAI ZUÑIGA
QUERETARO</t>
  </si>
  <si>
    <t>NANPACK
(ISAI ZUÑIGA MENESES)</t>
  </si>
  <si>
    <t>PEUGOTE EXPERT 2025 
NISSAN URVAN 2024</t>
  </si>
  <si>
    <t>Isai Zuñiga Meneses  Tel. 4423211024</t>
  </si>
  <si>
    <t>C. León 23, La Pradera, 76269 La Pradera, Qro.</t>
  </si>
  <si>
    <t>https://www.google.com/maps/place/C.+Le%C3%B3n+23,+La+Pradera,+76269+La+Pradera,+Qro./@20.6598083,-100.3395314,19z/data=!3m1!4b1!4m6!3m5!1s0x85d35c727e7dc3b1:0x2951545a4cdcd5c0!8m2!3d20.659807!4d-100.3388877!16s%2Fg%2F11shp2p514?hl=es&amp;entry=ttu&amp;g_ep=EgoyMDI1MDMwOC4wIKXMDSoASAFQAw%3D%3D</t>
  </si>
  <si>
    <t>JONATHAN MARCELO CEPEDA</t>
  </si>
  <si>
    <t>JONATHAN MARCELO CEPEDA MOLINA 
B.D.B. LOGISTICA</t>
  </si>
  <si>
    <t>DODGE ATUITUD 2017 BLANCO SUF-1011</t>
  </si>
  <si>
    <t>Francisco Luna Tel: 8114955856</t>
  </si>
  <si>
    <t>Hda. La Esperanza 323, Hacienda del Topo, 66072 Cdad. Gral. Escobedo, N.L.</t>
  </si>
  <si>
    <t>https://www.google.com/maps/place/Hda.+La+Esperanza+323,+Hacienda+del+Topo,+66072+Cdad.+Gral.+Escobedo,+N.L./@25.7886936,-100.3307016,17z/data=!3m1!4b1!4m6!3m5!1s0x866293ea5aebc523:0xde04d732e3746c4b!8m2!3d25.7886936!4d-100.3307016!16s%2Fg%2F11c5jyn630?entry=ttu&amp;g_ep=EgoyMDI1MDMxMS4wIKXMDSoASAFQAw%3D%3D</t>
  </si>
  <si>
    <t>ROCIO ELIZABETH PALOMINOS</t>
  </si>
  <si>
    <t xml:space="preserve">NP300 con caja, marca NISAN </t>
  </si>
  <si>
    <t>Calle Sta Gertrudis 2052, Coto San Camilo, 45615 Santa Cruz del Valle, Jal.</t>
  </si>
  <si>
    <t>https://www.google.com/maps/place/Calle+Sta+Gertrudis+2052,+Coto+San+Camilo,+45615+Santa+Cruz+del+Valle,+Jal./@20.5682179,-103.3457753,17z/data=!3m1!4b1!4m6!3m5!1s0x842f4d4c3f5558a9:0x2f37956e1091fc05!8m2!3d20.5682179!4d-103.3432004!16s%2Fg%2F11crrm0xsc?entry=ttu&amp;g_ep=EgoyMDI1MDMxMC4wIKXMDSoASAFQAw%3D%3D</t>
  </si>
  <si>
    <t xml:space="preserve">NO SE ENVIO LA PAQUETERIA </t>
  </si>
  <si>
    <t>Pedro Tel. 8121985116</t>
  </si>
  <si>
    <t>PG35+CH8 Cdad. Santa Catarina, Nuevo León</t>
  </si>
  <si>
    <t>https://www.google.com/maps/place/25%C2%B042'12.7%22N+100%C2%B029'27.8%22W/@25.7035351,-100.4936256,17z/data=!3m1!4b1!4m4!3m3!8m2!3d25.7035351!4d-100.4910507?hl=es&amp;entry=ttu&amp;g_ep=EgoyMDI1MDMxMS4wIKXMDSoASAFQAw%3D%3D</t>
  </si>
  <si>
    <t>S12</t>
  </si>
  <si>
    <t>ASUETO 21 DE MARZO</t>
  </si>
  <si>
    <t xml:space="preserve">ROBERTO DE LA GARZA </t>
  </si>
  <si>
    <t>CHERVOLET AVEO 2022 AZUL</t>
  </si>
  <si>
    <t xml:space="preserve">EQUIPOS RUPTELA PARA MIRACION, HACER PRUBEAS Y CAMBIO DE SIM </t>
  </si>
  <si>
    <t>Roberto de la Garza Tel. 8112110188</t>
  </si>
  <si>
    <t>Regio Automotriz - Taller Mecánico en San Pedro
Av. José Vasconcelos 817, Casco Urbano, 66200 San Pedro Garza García, N.L.</t>
  </si>
  <si>
    <t>https://www.google.com/maps/place/Regio+Automotriz+-+Taller+Mec%C3%A1nico+en+San+Pedro/@25.660265,-100.3966129,17z/data=!3m1!4b1!4m6!3m5!1s0x8662bd6d1331c1d5:0xcebbbeb68736e536!8m2!3d25.660265!4d-100.3966129!16s%2Fg%2F11gmfv53kr?entry=ttu&amp;g_ep=EgoyMDI1MDMxMi4wIKXMDSoASAFQAw%3D%3D</t>
  </si>
  <si>
    <t>Equipo debajo del volante, bloqueo a ignición
desconectada la batería de respaldo debido a que ambas están inflada</t>
  </si>
  <si>
    <t>CHERVOLET AVEO 2022 BLANCO</t>
  </si>
  <si>
    <t>Equipo debajo del volante, bloqueo a ignición
desconectada la batería de respaldo debido a que ambas están infladas</t>
  </si>
  <si>
    <t>CHERVOLET AVEO 2022 GRIS</t>
  </si>
  <si>
    <t>RENAULT KWID PLATA</t>
  </si>
  <si>
    <t>CHEVROLET COLORADO</t>
  </si>
  <si>
    <t>GPS colocado en la funda del volante, Detrás de estéreo</t>
  </si>
  <si>
    <t>Sr. PEÑA - PANAPACK 
B.D.B. LOGISTICA</t>
  </si>
  <si>
    <t>NISSAN NP300 2021</t>
  </si>
  <si>
    <t>INSTALACION NUEVA CON BOTON DE PANICO</t>
  </si>
  <si>
    <t>Sr. Peña Tel. 8112719289</t>
  </si>
  <si>
    <t>Castaños 330, Miravista Residencial, 66050 Cdad. Gral. Escobedo, N.L.</t>
  </si>
  <si>
    <t>https://www.google.com/maps/place/Casta%C3%B1os+332,+Miravista+Residencial,+66050+Cdad.+Gral.+Escobedo,+N.L./@25.8083554,-100.3152859,19.67z/data=!4m12!1m5!3m4!2zMjXCsDQ4JzI5LjgiTiAxMDDCsDE4JzUzLjYiVw!8m2!3d25.80827!4d-100.31488!3m5!1s0x866293ae144dbae7:0xe72fc08e1d13bc2!8m2!3d25.808298!4d-100.3149417!16s%2Fg%2F11c5pynqys?entry=ttu&amp;g_ep=EgoyMDI1MDMxMi4wIKXMDSoASAFQAw%3D%3D</t>
  </si>
  <si>
    <t>SR. FRANCISCO DE LA PEÑA NO TENDRÁ DISPONIBLE LA UNIDAD EL DÍA DE HOY</t>
  </si>
  <si>
    <t>0 FORD EDGE 2015 ROJO / VINO</t>
  </si>
  <si>
    <t xml:space="preserve">ARTURO SIFUENTES </t>
  </si>
  <si>
    <t>Dejo de reportar 2025-03-13 20:22:26, equipo QUECLINK GV51MG IMEI 863756050073249</t>
  </si>
  <si>
    <t>Arturo Sifuentes Tel. 8115213582</t>
  </si>
  <si>
    <t>PQP2+RCF San Nicolás de los Garza, Nuevo León</t>
  </si>
  <si>
    <t>https://www.google.com/maps/place/25%C2%B044'13.4%22N+100%C2%B014'56.3%22W/@25.7370541,-100.2515327,17z/data=!3m1!4b1!4m4!3m3!8m2!3d25.7370541!4d-100.2489578?hl=es&amp;entry=ttu&amp;g_ep=EgoyMDI1MDMxMi4wIKXMDSoASAFQAw%3D%3D</t>
  </si>
  <si>
    <t>Equipo detrás de marcadores del tablero, bloqueo al swich de la llave</t>
  </si>
  <si>
    <t>MARCO ESQUIVEL</t>
  </si>
  <si>
    <t>809 FORD EXPLORER 2016 NEGRA</t>
  </si>
  <si>
    <t>Cte. Jose Candelario 
Contacto Lote 8115843926</t>
  </si>
  <si>
    <t>Equipo debajo de bcm, debajo del volante. Bloqueo a gasolina, relay en kick panel</t>
  </si>
  <si>
    <t>URIEL SIERRA / MAURO OROZCO</t>
  </si>
  <si>
    <t>FREIGTHLINER</t>
  </si>
  <si>
    <t>Sergio Treviño Tel. 8115611692
Uriel Monitorista Sierra
8131940522</t>
  </si>
  <si>
    <t xml:space="preserve">NO ACUDE AL SERVICIO </t>
  </si>
  <si>
    <t>138 ACCENT</t>
  </si>
  <si>
    <t xml:space="preserve">OSCAR TRAE EL EQUIPO </t>
  </si>
  <si>
    <t xml:space="preserve">CHEVROLET EQUINOX 2012 </t>
  </si>
  <si>
    <t>Equipo debajo del volante, relay en bcm, bloqueo a ignición</t>
  </si>
  <si>
    <t>ZAYDA VALDEZ</t>
  </si>
  <si>
    <t>BMW 330GRIS</t>
  </si>
  <si>
    <t>Zayda Valdez</t>
  </si>
  <si>
    <t>AUDI MONTERREY
Av Lázaro Cárdenas 2268 Ote, Valle Oriente, 66269 San Pedro Garza García, N.L.</t>
  </si>
  <si>
    <t>https://www.google.com/maps/place/AUDI+MONTERREY/@25.6450929,-100.3251783,15z/data=!4m6!3m5!1s0x8662bfab1ae50869:0x1beb6da0bb223175!8m2!3d25.6442369!4d-100.3226868!16s%2Fg%2F1tdzgf4g?entry=ttu&amp;g_ep=EgoyMDI1MDMxNy4wIKXMDSoASAFQAw%3D%3D</t>
  </si>
  <si>
    <t>SERVICIO EXTERNO AMIGO DE JOSE LUIS 
EQUIPO ENTREGADO A Srta. ZAYDA</t>
  </si>
  <si>
    <t>MIGRACION CON SENSOR DE TEMPERTURA 
(CAMBIO DE SIM Y RECONFIGURACION)</t>
  </si>
  <si>
    <t xml:space="preserve">NO SE INSTALO EL SENSOR DE TEMPERTURA, TIENEN QUE REGRESAR PARA TERMINAR EL CABLEADO </t>
  </si>
  <si>
    <t xml:space="preserve">NISSAN </t>
  </si>
  <si>
    <t xml:space="preserve">INSTALACION CON SENSOR DE TEMPERATURA </t>
  </si>
  <si>
    <t>NISSAN FRONTIER 2014</t>
  </si>
  <si>
    <t>REVISION DE UNIDAD 
El motivo es porque la camioneta no enciende aunque se le ponga una pila nueva, queremos saber si es motivo del gps ya que en la revision anterior el técnico nos comentó que la unidad se "protegía" y se apagaba
CTE. ERNESTO DAVID GONZALEZ HERNANDEZ</t>
  </si>
  <si>
    <t>Se descarta que falle por GPS la unidad tiene un falso contacto en el arnés del switch, probablemente por manipulacion ajena a nosotros. 
Aurora y Paola tomaron video de la situación, El GPS quedó sin bloqueo</t>
  </si>
  <si>
    <t>GPS Exc 200 
Niko Zuazua Muñe Tel. 8135733063</t>
  </si>
  <si>
    <t>Que no blokean y no mandan señal</t>
  </si>
  <si>
    <t>Hector Adame Acosta / Hector Miguel Ad  Tel. 8717362648</t>
  </si>
  <si>
    <t>QQ5F+55Q Moderno Apodaca II, Cdad. Apodaca, N.L.</t>
  </si>
  <si>
    <t>https://www.google.com/maps/place/25%C2%B045'28.7%22N+100%C2%B013'37.3%22W/@25.7579727,-100.2295952,17z/data=!3m1!4b1!4m4!3m3!8m2!3d25.7579727!4d-100.2270203?hl=es&amp;entry=ttu&amp;g_ep=EgoyMDI1MDMxNy4wIKXMDSoASAFQAw%3D%3D</t>
  </si>
  <si>
    <t xml:space="preserve">la unidad, no enciende, se encuentra la instalación en malas condiciones, se ve que le quitaron y pusieron la sim, estaba mal puesta. 
En este momento el equipo ya fue reconectado y encendido, pero igual la maquina no enciende. 
EQUIPO LO TRAE ELIUD </t>
  </si>
  <si>
    <t>Torton Dino Gps 
Tel. 8181194051</t>
  </si>
  <si>
    <t>Carlos López Tel. 8186697047</t>
  </si>
  <si>
    <t>VPFR+CX6 Entronque Laredo-Salinas Victoria, Nuevo León</t>
  </si>
  <si>
    <t>https://www.google.com/maps/place/25%C2%B052'24.7%22N+100%C2%B015'27.4%22W/@25.8735278,-100.260186,17z/data=!3m1!4b1!4m4!3m3!8m2!3d25.8735278!4d-100.2576111?entry=ttu&amp;g_ep=EgoyMDI1MDMxNy4wIKXMDSoASAFQAw%3D%3D</t>
  </si>
  <si>
    <t>se le actualiza el bloqueo. Ya se hizo pruebas directas con el cliente
El equipo está debajo del swich de la llave</t>
  </si>
  <si>
    <t>JULIO ALBERTO TORRES OLIVARES</t>
  </si>
  <si>
    <t>NISSAN T-DRIVE AZUL</t>
  </si>
  <si>
    <t>julio Alberto Torres Olivares Tel. 8119139749</t>
  </si>
  <si>
    <t xml:space="preserve">GPS conectado  e instalado detrás de indicadores de tablero </t>
  </si>
  <si>
    <t>CABLEADO Y SENSOR DE TEMPERATURA</t>
  </si>
  <si>
    <t>115 FORD F-150 BLANCA 2013</t>
  </si>
  <si>
    <t>JESUS ALAN GOMEZ</t>
  </si>
  <si>
    <t xml:space="preserve">NISSAN MARCH 2018 GRIS </t>
  </si>
  <si>
    <t>SIM PREPAGO 
COSTO $1,850</t>
  </si>
  <si>
    <t>Jesus AlanGomez Tel. 8332897649</t>
  </si>
  <si>
    <t>QRR7+688 Cdad. Apodaca, Nuevo León</t>
  </si>
  <si>
    <t>https://www.google.com/maps/place/25%C2%B047'26.0%22N+100%C2%B011'12.0%22W/@25.7905076,-100.1868562,20z/data=!4m4!3m3!8m2!3d25.7905445!4d-100.1866684?hl=es&amp;entry=ttu&amp;g_ep=EgoyMDI1MDMxOC4wIKXMDSoASAFQAw%3D%3D</t>
  </si>
  <si>
    <t xml:space="preserve">CLIENTE CAMBIA EL HORARIO </t>
  </si>
  <si>
    <t>Ya hice pruebas directas con el, solo falto el tema que le llegue el mensaje de ignición On, ayer tuvimos el mismo tema y se soluciono solo, Le puse relay nuevo de 24V</t>
  </si>
  <si>
    <t>No. Teléfono para recargas Tel. 8135733063
Configurado a los No. Telefónicos 
8186697047
8133844386
8117614131</t>
  </si>
  <si>
    <t>EDUARDO BARRANCO</t>
  </si>
  <si>
    <t xml:space="preserve">INTERNATIONA BLANCO </t>
  </si>
  <si>
    <t>DESINSTALACION EQUIPO COMODATO</t>
  </si>
  <si>
    <t>Eduardo Barranco Tel. 8116305133</t>
  </si>
  <si>
    <t>Ventura Alonso V. 111, Sin Nombre de Col 12, 66053 Cdad. Gral. Escobedo, N.L.</t>
  </si>
  <si>
    <t>https://www.google.com/maps/place/Ventura+Alonso+V.+111,+Sin+Nombre+de+Col+12,+66053+Cdad.+Gral.+Escobedo,+N.L./@25.808712,-100.3014908,17z/data=!4m6!3m5!1s0x86629306f3b0c03d:0x6be0e7e3dd555c72!8m2!3d25.8081285!4d-100.3009174!16s%2Fg%2F11c23psxpw?hl=es&amp;entry=ttu&amp;g_ep=EgoyMDI1MDMxOS4xIKXMDSoASAFQAw%3D%3D</t>
  </si>
  <si>
    <t>Oscar llego a las 10:45 a servicio, comento que el ya habia hablado con el cliente 
La cita era a las 10, la persona que me abrirá el tracto no me contesta, estoy en estando de localizarlo.
Me comentó que espero hastlas las 10:20 pero no podía esperar más</t>
  </si>
  <si>
    <t>Equipos: 
Corte 862476050268340
Seguimiento 359857081931511</t>
  </si>
  <si>
    <t xml:space="preserve">CAMBIO DE DOMICILIO, UNIDAD NO FUNIONA NO ENCIENDE, PIDEN IR AL DOMICILIO DEL CLIENTE </t>
  </si>
  <si>
    <t>Felipe de Jesus barron Tel. 8442899142</t>
  </si>
  <si>
    <t>El Nogal 291, Niños Héroes Amp, 25084 Saltillo, Coah.</t>
  </si>
  <si>
    <t>https://www.google.com/maps/place/El+Nogal+291,+Ni%C3%B1os+H%C3%A9roes+Amp,+25084+Saltillo,+Coah./@25.3522664,-101.011253,17z/data=!3m1!4b1!4m5!3m4!1s0x868873667e847b8b:0x2678021fc404a61b!8m2!3d25.3522664!4d-101.0086781?entry=ttu&amp;g_ep=EgoyMDI1MDMxOS4yIKXMDSoASAFQAw%3D%3D</t>
  </si>
  <si>
    <t>EQUIPOS LOS TRAE JAVIER</t>
  </si>
  <si>
    <t>KENWORTH BLANCO 
PR-2935-B</t>
  </si>
  <si>
    <t>KENWORTH BLANCO 
221-DM-2</t>
  </si>
  <si>
    <t xml:space="preserve">REINSTALACION CON PRUEBAS DE BLOQUEO </t>
  </si>
  <si>
    <t>No. Teléfono para recargas Tel. 8132729861
Configurado a los No. Telefónicos 
8186697047
8133844386
8117614131</t>
  </si>
  <si>
    <t>258 CHEVROLET EQUINOX 2013 BLANCA</t>
  </si>
  <si>
    <t>S13</t>
  </si>
  <si>
    <t>REVISION, CAMBIO DE SEGUIMIENTO A CORTE
CORTE. 862476051086493
SEG. 862476051087731</t>
  </si>
  <si>
    <t xml:space="preserve">OSCAR LLEGO A LAS 9:30 A SERVICIO 
UNIDAD NO ESTABA EN EL LUGAR </t>
  </si>
  <si>
    <t>MTYL031 /  UNIDAD 21</t>
  </si>
  <si>
    <t>REVISION + CAMBIO DE SEGUIMIENTO A CORTE
CORTE. 868120302682767
SEG. 862476050282051</t>
  </si>
  <si>
    <t>SUC MONTRERREY</t>
  </si>
  <si>
    <t>CORTE 862476055721004
SEG 862476055720956</t>
  </si>
  <si>
    <t>GPS de corte encendido, instalado detrás de los indicadores tablero
GPS seguimiento, Instalado detrás del estéreo</t>
  </si>
  <si>
    <t xml:space="preserve">NO SE REALIZARON PRUEBAS DE BLOQUEO POQUE NO HABIA RESPUESTA EN EL GRUPO </t>
  </si>
  <si>
    <t>UNIDADES NO ESTABA EN EL LUGAR</t>
  </si>
  <si>
    <t xml:space="preserve">UNIDADES NO ESTABA EN EL LUGAR, CAMBIAN EL DOMICILIO DE LA INSTALACION A JUAREZ </t>
  </si>
  <si>
    <t>SE COBRA VISITA EN FALSO</t>
  </si>
  <si>
    <t>REVISION + CAMBIO DE SEGUIMIENTO A CORTE
CORTE. 868120302682767</t>
  </si>
  <si>
    <t>MWP8+34C Cdad. Benito Juárez, Nuevo León</t>
  </si>
  <si>
    <t>https://www.google.com/maps/place/25%C2%B041'06.7%22N+100%C2%B005'05.1%22W/@25.6853218,-100.08495,20.5z/data=!4m4!3m3!8m2!3d25.68518!4d-100.084739?entry=ttu&amp;g_ep=EgoyMDI1MDMxOS4yIKXMDSoASAFQAw%3D%3D</t>
  </si>
  <si>
    <t>SOLO CUENTA CON 1 EQUIPO LA UNIDAD 
ESTE EQUIPO NO ESTABA SEG. 862476050282051</t>
  </si>
  <si>
    <t>Privada San José
Sin Nombre de Col 1
66053 Cdad. Gral. Escobedo, N.L.</t>
  </si>
  <si>
    <t>https://www.google.com/maps/place/Privada+San+Jos%C3%A9,+Sin+Nombre+de+Col+1,+66053+Cdad.+Gral.+Escobedo,+N.L./@25.8117495,-100.3154609,15z/data=!3m1!4b1!4m6!3m5!1s0x866293aa74b665fd:0x3c1dfa05aefd9114!8m2!3d25.811731!4d-100.3051611!16s%2Fg%2F11cmzg8tzk?hl=es&amp;entry=ttu&amp;g_ep=EgoyMDI1MDMyNC4wIKXMDSoASAFQAw%3D%3D</t>
  </si>
  <si>
    <t xml:space="preserve">ELIUD LLEGO A LAS 10:40 AM
CLIENTE NO CONTESTA LLAMADAS Y WHATSAPP </t>
  </si>
  <si>
    <t>088 DODGE RAM LIMITED BLANCA</t>
  </si>
  <si>
    <t>CLIENTE NO LLEGO, COBRAR VISITA EN FALSO 
SE REAGENDA PARA LAS 12:30</t>
  </si>
  <si>
    <t>JULIO ALBERTO TORRES</t>
  </si>
  <si>
    <t>NISSAN V-DRIVES 2025</t>
  </si>
  <si>
    <t>Herminio Montemayor Tel. 8187059532</t>
  </si>
  <si>
    <t>Av. Alfredo Garza Ríos 1109, Arturo B. de La Garza, 64730 Monterrey, N.L.</t>
  </si>
  <si>
    <t>https://www.google.com/maps/place/Av.+Alfredo+Garza+R%C3%ADos+1109,+Arturo+B.+de+La+Garza,+64730+Monterrey,+N.L./@25.6534553,-100.3080602,17z/data=!3m1!4b1!4m6!3m5!1s0x8662be3598b5ef91:0x849b16a12dbd8309!8m2!3d25.6534553!4d-100.3080602!16s%2Fg%2F11cpn559gx?entry=ttu&amp;g_ep=EgoyMDI1MDMyNC4wIKXMDSoASAFQAw%3D%3D</t>
  </si>
  <si>
    <t xml:space="preserve">GPS instalado de tras de indicadores del tablero </t>
  </si>
  <si>
    <t xml:space="preserve">AARON ARRATIA </t>
  </si>
  <si>
    <t xml:space="preserve">AARON ARRATIA AGUILAR </t>
  </si>
  <si>
    <t>NISSAN VERSA BLANCA 2 
(TFZ-665-B)</t>
  </si>
  <si>
    <t>Unidad no aplica el bloqueo</t>
  </si>
  <si>
    <t>Aaron Arratia Aguilar Tel. 8123390793</t>
  </si>
  <si>
    <t>RQ62+53C Cdad. Apodaca, Nuevo León</t>
  </si>
  <si>
    <t>https://www.google.com/maps/place/25%C2%B048'37.6%22N+100%C2%B014'59.5%22W/@25.806497,-100.2959002,13.25z/data=!4m4!3m3!8m2!3d25.8104458!4d-100.2498703?hl=es&amp;entry=ttu&amp;g_ep=EgoyMDI1MDMyNC4wIKXMDSoASAFQAw%3D%3D</t>
  </si>
  <si>
    <t xml:space="preserve">UNIDAD NO ESTA EN EL DOMICILIO Y CAMBIAN EL DOMICILIO </t>
  </si>
  <si>
    <t>QQJ4+J6W Cdad. Apodaca, Nuevo León</t>
  </si>
  <si>
    <t>https://www.google.com/maps/place/25%C2%B046'53.8%22N+100%C2%B014'39.9%22W/@25.7816228,-100.244423,16z/data=!4m4!3m3!8m2!3d25.7816228!4d-100.244423?entry=ttu&amp;g_ep=EgoyMDI1MDMyNC4wIKXMDSoASAFQAw%3D%3D</t>
  </si>
  <si>
    <t>Equipo detrás del tablero, bloqueo a bomba de combustible</t>
  </si>
  <si>
    <t xml:space="preserve">OSCAR TRAEL EL EQUIPO </t>
  </si>
  <si>
    <t xml:space="preserve">CHEVROLET AVEO TAXI BLANCO/AMARILLO </t>
  </si>
  <si>
    <t>Unidad esta fallando y no enciende</t>
  </si>
  <si>
    <t>Jesus Agustín Gutiérrez Nolan Tel. 8713780994</t>
  </si>
  <si>
    <t>QR5R+RXJ Cdad. Apodaca, Nuevo León</t>
  </si>
  <si>
    <t>https://www.google.com/maps/place/25%C2%B045'34.5%22N+100%C2%B009'27.4%22W/@25.7591083,-100.1688266,14.96z/data=!4m4!3m3!8m2!3d25.7595863!4d-100.1576157?hl=es&amp;entry=ttu&amp;g_ep=EgoyMDI1MDMyNC4wIKXMDSoASAFQAw%3D%3D</t>
  </si>
  <si>
    <t>Equipo debajo del tablero, bloqueo a ignición</t>
  </si>
  <si>
    <t>PABLO RODRIGUEZ</t>
  </si>
  <si>
    <t xml:space="preserve">TRACTOCAMION </t>
  </si>
  <si>
    <t>Pablo Rodriguez Tel. 8120103744</t>
  </si>
  <si>
    <t>Sierra de Mico 1104, Las Puentes 1 2do Sector, 66460 San Nicolás de los Garza, N.L.</t>
  </si>
  <si>
    <t>https://www.google.com/maps/place/Sierra+de+Mico+1104,+Las+Puentes+1+2do+Sector,+66460+San+Nicol%C3%A1s+de+los+Garza,+N.L./@25.7378745,-100.2719728,17z/data=!3m1!4b1!4m5!3m4!1s0x866294cfc6da08f9:0x3b8b8e9be8e6def5!8m2!3d25.7378745!4d-100.2693979?entry=ttu&amp;g_ep=EgoyMDI1MDMyNC4wIKXMDSoASAFQAw%3D%3D</t>
  </si>
  <si>
    <t>Equipo detrás de marcadores lado izquierdo, bloqueo a ignición en swich</t>
  </si>
  <si>
    <t>MG 2022 MG5 ROJO</t>
  </si>
  <si>
    <t xml:space="preserve">DESINSTALACION DE 2 EQUIPOS </t>
  </si>
  <si>
    <t>JESUS CRESCENCIO Tel.  8126015277</t>
  </si>
  <si>
    <t>Av. Revolución #3725, Local 103, Plaza Sta. Mónica</t>
  </si>
  <si>
    <t>https://maps.app.goo.gl/KzZmsyakPYFDgTty8</t>
  </si>
  <si>
    <t>EQUIPOS ENTREGADOS EN GO 
862476051238656 Y 862476051262367
TEX-531-A / LSJA36E66NZ185118</t>
  </si>
  <si>
    <t>Equipo debajo del tablero, bloqueo a ignición en el BCM</t>
  </si>
  <si>
    <t>JOSE LUIS ALAMAGUER GONZALEZ</t>
  </si>
  <si>
    <t>TRACTO 01 / 44-AU-4V</t>
  </si>
  <si>
    <t>REACTIVACION CAMBIO DE SIM PLAN</t>
  </si>
  <si>
    <t>Jos Luis Almaguer Tel. 8261589531</t>
  </si>
  <si>
    <t>Kenworth Allende
Cadereyta - Allende, Independencia Puerto, 67350 Cdad. de Allende, N.L.</t>
  </si>
  <si>
    <t>https://www.google.com/maps/place/Kenworth+Allende/@25.2928676,-100.011795,17z/data=!3m1!4b1!4m6!3m5!1s0x867d2c9496d5e3fd:0x7d197279c4f92856!8m2!3d25.2928676!4d-100.011795!16s%2Fg%2F11fs1ldq72?entry=ttu&amp;g_ep=EgoyMDI1MDMyNC4wIKXMDSoASAFQAw%3D%3D</t>
  </si>
  <si>
    <t>GPS CON EL QUE CONTABA LA UNIDAD NO REALIZA CAMBIOS DE IGNICION SE TIENE QUE REMPLAZAR 
SE LE INSTALO UN EQUIPO DE ALENY (9840 COBAN)</t>
  </si>
  <si>
    <t>TRACTO 02 / 294-EW-4</t>
  </si>
  <si>
    <t xml:space="preserve">NO ESTABA LA UNIDAD EN EL DOMICILIO </t>
  </si>
  <si>
    <t xml:space="preserve">06AY7U INTERNATIONAL BLANCO / 06-AY-7U </t>
  </si>
  <si>
    <t xml:space="preserve">MTY ISUZU-18-PY-5864-A </t>
  </si>
  <si>
    <t>NO TIENE CONEXIÓN 
2025-03-25 00:17:41</t>
  </si>
  <si>
    <t>FRANCISCO PEÑA</t>
  </si>
  <si>
    <t>https://www.google.com/maps/place/Casta%C3%B1os+332,+Miravista+Residencial,+66050+Cdad.+Gral.+Escobedo,+N.L./@25.8083554,-100.3152859,19.67z/data=!4m12!1m5!3m4!2zMjXCsDQ4JzI5LjgiTiAxMDDCsDE4JzUzLjYiVw!8m2!3d25.80827!4d-100.31488!3m5!1s0x866293ae144dbae7:0xe72fc08e1d13b…</t>
  </si>
  <si>
    <t xml:space="preserve">134 GMC ACADIA </t>
  </si>
  <si>
    <t>OMODA OMODA O5 2024</t>
  </si>
  <si>
    <t>INSTALACION DE SEGUIMIENTO Y CORTE 
Corte 862476051238656
Seguimiento 862476051262367</t>
  </si>
  <si>
    <t>LUIS 8186607451</t>
  </si>
  <si>
    <t>OMODA Gonzalitos Monterrey
Av. Gonzalitos, Vista Hermosa, 64620 Monterrey, N.L.</t>
  </si>
  <si>
    <t>https://www.google.com/maps/place/OMODA+Gonzalitos+Monterrey/@25.684863,-100.3521075,17z/data=!3m1!4b1!4m6!3m5!1s0x86629730e8522d77:0x3007037bcfbf041f!8m2!3d25.684863!4d-100.3521075!16s%2Fg%2F11l38_x24b?entry=ttu&amp;g_ep=EgoyMDI1MDMyNC4wIKXMDSoASAFQAw%3D%3D</t>
  </si>
  <si>
    <t xml:space="preserve">810 HYUNDAI SONATA 2016 AZUL
</t>
  </si>
  <si>
    <t>Tel. 8115843929</t>
  </si>
  <si>
    <t>https://www.google.com/maps/place/Av+Afganist%C3%A1n+109,+Prados+de+La+Cieneguita,+66636+Cdad.+Apodaca,+N.L./@25.7786958,-100.2582608,17z/data=!3m1!4b1!4m6!3m5!1s0x8662ecac0a975a19:0x35addc23b7a7dbb0!8m2!3d25.7786958!4d-100.2556859!16s%2Fg%2F11c5p4sl4k?entry=ttu&amp;g_ep=EgoyMDI1MDMyNC4wIKXMDSoASAFQAw%3D%3D</t>
  </si>
  <si>
    <t xml:space="preserve">DANIEL JIMENEZ </t>
  </si>
  <si>
    <t>HH4242H NISSAN</t>
  </si>
  <si>
    <t>REVISION EQUIPO NO REPORTA 2025-03-03 03:12:44</t>
  </si>
  <si>
    <t>Daniel Jiménez, Tel. 5611997651</t>
  </si>
  <si>
    <t>Reforma 8, Centro, 42150 Ajacuba, Hgo</t>
  </si>
  <si>
    <t>https://www.google.com/maps/place/Reforma+8,+Centro,+42150+Ajacuba,+Hgo./@20.0973007,-99.125342,17z/data=!3m1!4b1!4m5!3m4!1s0x85d17f5fce1e80bf:0x40bcc549afbe87d2!8m2!3d20.0973007!4d-99.1227671?entry=ttu&amp;g_ep=EgoyMDI1MDMxOS4xIKXMDSoASAFQAw%3D%3D</t>
  </si>
  <si>
    <t>CHEVROLET SPARK BLANCO</t>
  </si>
  <si>
    <t>DESINSTALACION DE EQUIPO 
CTE. JUAN ROMAN HERNANDEZ DE LA CRUZ</t>
  </si>
  <si>
    <t>IVONNE</t>
  </si>
  <si>
    <t>ELEMOC INTEGRAL SERVICES</t>
  </si>
  <si>
    <t>RAM 700</t>
  </si>
  <si>
    <t>EDUARDO DE LA RIVA  8115712196</t>
  </si>
  <si>
    <t>Isaac Garza 2026, Obrera, 64010 Monterrey, N.L.</t>
  </si>
  <si>
    <t>https://www.google.com/maps/place/Isaac+Garza+2026,+Obrera,+64010+Monterrey,+N.L./@25.6782712,-100.2974486,17z/data=!3m1!4b1!4m6!3m5!1s0x8662957d3c299409:0x71150f575442508b!8m2!3d25.6782712!4d-100.2948737!16s%2Fg%2F11cspqnq5q?entry=ttu&amp;g_ep=EgoyMDI1MDMyNS4xIKXMDSoASAFQAw%3D%3D</t>
  </si>
  <si>
    <t>GPS instalado a la llave, Detrás de fusibles piloto</t>
  </si>
  <si>
    <t>ACURA 2012</t>
  </si>
  <si>
    <t>DESINSTALACION DE EQUIPO 
CTE. JESUS ALBERTO CEJA GRIMALDO</t>
  </si>
  <si>
    <t xml:space="preserve">AVISAN A LAS 3:30 CLIENTE NO VA A PODER LLEGAR </t>
  </si>
  <si>
    <t>Abraham Carvajal,  Cel.8116252398</t>
  </si>
  <si>
    <t>DODGE RAM 31/2 CAJA SECA</t>
  </si>
  <si>
    <t>Oscar Martinez Tel. 8134084375</t>
  </si>
  <si>
    <t>MW26+H7R Cdad. Benito Juárez, Nuevo León</t>
  </si>
  <si>
    <t>https://www.google.com/maps/place/25%C2%B039'05.4%22N+100%C2%B005'21.7%22W/@25.6514912,-100.091938,17z/data=!3m1!4b1!4m4!3m3!8m2!3d25.6514912!4d-100.0893631?hl=es&amp;entry=ttu&amp;g_ep=EgoyMDI1MDMyNS4xIKXMDSoASAFQAw%3D%3D</t>
  </si>
  <si>
    <t>En promoción $549 y $300
Equipo encima de bcm debajo del volante, Bloqueo a ignición al swich</t>
  </si>
  <si>
    <t>JOSE LUIS CASTRO</t>
  </si>
  <si>
    <t>RABON FREIGTHLINER 2001</t>
  </si>
  <si>
    <t>Jose Luis Castro Tel. 8114763584</t>
  </si>
  <si>
    <t>C. Apodaca 1510, Topo Chico, 64260 Monterrey, N.L.</t>
  </si>
  <si>
    <t>https://www.google.com/maps/place/C.+Apodaca+1510,+Topo+Chico,+64260+Monterrey,+N.L./@25.733832,-100.3315473,17z/data=!3m1!4b1!4m6!3m5!1s0x866294383f73d22d:0xb55e44d5300cd890!8m2!3d25.733832!4d-100.3289724!16s%2Fg%2F11c28_jqgg?entry=ttu&amp;g_ep=EgoyMDI1MDMyNS4xIKXMDSoASAFQAw%3D%3D</t>
  </si>
  <si>
    <t>Equipo detrás del tablero, lado izquierdo. Bloqueo a ignición en el swich</t>
  </si>
  <si>
    <t>NISSAN PATHFINDER</t>
  </si>
  <si>
    <t>CHEVROLET TRAVERSE 2015</t>
  </si>
  <si>
    <t>2 EQUIPOS
CORTE
SEGUIMIENTO</t>
  </si>
  <si>
    <t>JORGE 333971683</t>
  </si>
  <si>
    <t>NO LLEGO EL CLIENTE 
REAGENDADO PARA EL LUNES A LAS 3 PM</t>
  </si>
  <si>
    <t>S14</t>
  </si>
  <si>
    <t xml:space="preserve">MERARY OLVERA </t>
  </si>
  <si>
    <t>COMERCIAL CHAPA</t>
  </si>
  <si>
    <t>Antonio Gutiérrez Tel. 8186582335 
Ing. Jaime Chapa Tel. 8110443640</t>
  </si>
  <si>
    <t>Ignacio Zaragoza 1303, Treviño, 64570 Monterrey, N.L.</t>
  </si>
  <si>
    <t>https://www.google.com/maps/place/Ignacio+Zaragoza+1303,+Trevi%C3%B1o,+64570+Monterrey,+N.L./@25.6862073,-100.3104889,17z/data=!3m1!4b1!4m6!3m5!1s0x86629583271e1e0d:0x27311e528f6f0003!8m2!3d25.6862073!4d-100.307914!16s%2Fg%2F11c5jv9s39?entry=ttu&amp;g_ep=EgoyMDI1MDMyNC4wIKXMDSoASAFQAw%3D%3D</t>
  </si>
  <si>
    <t xml:space="preserve">NO ESTABA LA UNIDAD </t>
  </si>
  <si>
    <t>RAPID PARTNER PEUGEOT 2024</t>
  </si>
  <si>
    <t>NO ESTANA LA UNIDAD A DESINSTALAR PARA REINSTALACION</t>
  </si>
  <si>
    <t>JETTA 2014 GRIS OSCURO</t>
  </si>
  <si>
    <t>DESINSTALACION DE EQUIPO
CTE. MELANY AIDEE HERNANDEZ MORENO</t>
  </si>
  <si>
    <t>CRISTAN</t>
  </si>
  <si>
    <t xml:space="preserve">MADERERIA CUAUHTEMOC </t>
  </si>
  <si>
    <t>HONDA CR-V 2023</t>
  </si>
  <si>
    <t>Ana o Daniel Cardenas 8126340302</t>
  </si>
  <si>
    <t>COMPAÑIA MADERERA CUAUHTEMOC
Av. Ignacio Morones Prieto 1814, Nuevas Colonias, 64710 Monterrey, N.L.</t>
  </si>
  <si>
    <t>https://www.google.com/maps/place/COMPA%C3%91IA+MADERERA+CUAUHTEMOC/@25.6655058,-100.333701,19.25z/data=!4m15!1m8!3m7!1s0x8662be1bd9ab7eed:0x52757bb73bd4a241!2sAv.+Ignacio+Morones+Prieto+1814,+Sin+Nombre+de+Colonia+29,+64710+Monterrey,+N.L.!3b1!8m2!3d25.6658163!4d-100.3331348!16s%2Fg%2F11c2cwm2pm!3m5!1s0x8662be1bd73812db:0x698fe9edca79ac88!8m2!3d25.6653896!4d-100.3332644!16s%2Fg%2F1pv2cvxnw?entry=ttu&amp;g_ep=EgoyMDI1MDMyNS4xIKXMDSoASAFQAw%3D%3D</t>
  </si>
  <si>
    <t>GPS detrás de tablero por debajo
El bloqueo está a la bomba de la gasolina en el kick panel</t>
  </si>
  <si>
    <t>RAMIRO RODRIGUEZ VEGA</t>
  </si>
  <si>
    <t>INSTALACION COMODATO</t>
  </si>
  <si>
    <t>Ramiro Rodríguez Vega Tel. 8115164825</t>
  </si>
  <si>
    <t>Los Sabinos 113, Rincón de Los Sabinos 1er Etapa, 67205 Guadalupe, N.L.</t>
  </si>
  <si>
    <t>https://www.google.com/maps/place/Los+Sabinos+113,+Rinc%C3%B3n+de+Los+Sabinos+1er+Etapa,+67205+Guadalupe,+N.L./@25.6710278,-100.166275,19.75z/data=!4m12!1m5!3m4!2zMjXCsDQwJzE1LjQiTiAxMDDCsDA5JzU2LjgiVw!8m2!3d25.6709538!4d-100.1657867!3m5!1s0x8662c21c8a049ad7:0x2c7a9f3387483c58!8m2!3d25.670928!4d-100.165766!16s%2Fg%2F11c6_gl52s?hl=es&amp;entry=ttu&amp;g_ep=EgoyMDI1MDMyNS4xIKXMDSoASAFQAw%3D%3D</t>
  </si>
  <si>
    <t>CHEVROLET EQUINOX BLANCA 2016</t>
  </si>
  <si>
    <t>Se realizo la preparacion para instalar los equipos y posteriormente se le dio la indicacion de retirarlos y dejar la unidad sin GPS</t>
  </si>
  <si>
    <t>ROBERTO CERVANTES</t>
  </si>
  <si>
    <t>TRANSPORTES TDL 
(ROBERTO CERVANTES)</t>
  </si>
  <si>
    <t>06 FREIGHTLINER</t>
  </si>
  <si>
    <t>Equipo dejo de reportar el 2025-03-10 17:26:21, TELTONIKA</t>
  </si>
  <si>
    <t>Roberto Cevantes Tel. 8119108849</t>
  </si>
  <si>
    <t>J. Belén Mendoza 316, Valle de Las Sabinas, 67168 Guadalupe, N.L.</t>
  </si>
  <si>
    <t>https://www.google.com/maps/place/J.+Bel%C3%A9n+Mendoza+316,+Valle+de+Las+Sabinas,+67168+Guadalupe,+N.L./@25.6890745,-100.1975188,18z/data=!4m6!3m5!1s0x8662ea74777e0fb5:0x14b9f99b62bb2f37!8m2!3d25.6890383!4d-100.1962743!16s%2Fg%2F11dxksx077!5m1!1e1?entry=ttu&amp;g_ep=EgoyMDI1MDMyNS4xIKXMDSoASAFQAw%3D%3D</t>
  </si>
  <si>
    <t>RODRIGO SOTO</t>
  </si>
  <si>
    <t>JEEP PATRIOT GRIS</t>
  </si>
  <si>
    <t>ELEODORO AGUIRRE</t>
  </si>
  <si>
    <t>CR26 KW BLANCO</t>
  </si>
  <si>
    <t>EQUIPO NO PRESENTA CONEXIÓN DESDE 2024-12-18 07:58:44</t>
  </si>
  <si>
    <t>Eleodoro Aguirre Tel. 8140056755</t>
  </si>
  <si>
    <t>8X4Q+FX2 El Maguey, Nuevo León</t>
  </si>
  <si>
    <t>https://www.google.com/maps/place/25%C2%B018'22.1%22N+100%C2%B000'36.4%22W/@25.3060898,-100.0101313,19.5z/data=!4m4!3m3!8m2!3d25.306142!4d-100.010096!5m1!1e1?entry=ttu&amp;g_ep=EgoyMDI1MDMyNS4xIKXMDSoASAFQAw%3D%3D</t>
  </si>
  <si>
    <t xml:space="preserve">KENWORTH BLA NCO </t>
  </si>
  <si>
    <t>19 - FREIGTHLINER</t>
  </si>
  <si>
    <t xml:space="preserve">DEJO DE REPORTAR AYER 2025-03-31 1:30 PM </t>
  </si>
  <si>
    <t xml:space="preserve">Jazmin Tel. </t>
  </si>
  <si>
    <t>QVQ7+QRH Cdad. Apodaca, Nuevo León</t>
  </si>
  <si>
    <t>https://www.google.com/maps/place/25%C2%B047'21.9%22N+100%C2%B008'07.5%22W/@25.7894258,-100.136293,18.5z/data=!4m4!3m3!8m2!3d25.789428!4d-100.135405?hl=es&amp;entry=ttu&amp;g_ep=EgoyMDI1MDMyNS4xIKXMDSoASAFQAw%3D%3D</t>
  </si>
  <si>
    <t>Angeles Luna Tel. 8180936096</t>
  </si>
  <si>
    <t>PAOLA</t>
  </si>
  <si>
    <t>FORD FIESTA 2016 BLANCO</t>
  </si>
  <si>
    <t>DESINSTALACION DE EQUIPO
 CTE. ALONDRA BERENICE MIRELES BALDERAS</t>
  </si>
  <si>
    <t xml:space="preserve">ELIUD COMENTA QUE NO TIENE PLACAS, EL NUMERO DE SERIENO ESTABA VISIBLE,  NO HAY FOTO DE IMEI, NO SE LOGRO IDENTIFICAR EN EL HISTORIAL </t>
  </si>
  <si>
    <t>MARCH GRIS 2016</t>
  </si>
  <si>
    <t>MARTHA PATRICIA GUTIERREZ CASTILLO 9981590174</t>
  </si>
  <si>
    <t>SM 249 Mz.537 Lote 6, Edif.U2 Depto.102,calle Isla Lealtad Fracc. Cielo Nuevo, C.P. 77518
53MR+532 Cancún, Quintana Roo</t>
  </si>
  <si>
    <t>https://www.google.com/maps/place/21%C2%B010'58.4%22N+86%C2%B054'35.6%22W/@21.1828902,-86.9105187,19z/data=!3m1!4b1!4m4!3m3!8m2!3d21.182889!4d-86.909875?entry=ttu&amp;g_ep=EgoyMDI1MDMyNC4wIKXMDSoASAFQAw%3D%3D</t>
  </si>
  <si>
    <t>Felix - Jax</t>
  </si>
  <si>
    <t xml:space="preserve">EQUIPO SE LE ENTREGA A CLIENTE </t>
  </si>
  <si>
    <t xml:space="preserve">MOTO REPARTO </t>
  </si>
  <si>
    <t xml:space="preserve">PREPAGO </t>
  </si>
  <si>
    <t>Victor Mendes Tel. 8117743074</t>
  </si>
  <si>
    <t>Sunny Drink's Solidaridad
Miacatlán 339, Barrio Aztlán, 64102 Monterrey, N.L.</t>
  </si>
  <si>
    <t>https://www.google.com/maps/place/Sunny+Drink's+Solidaridad/@25.7777217,-100.3836222,17z/data=!3m1!4b1!4m6!3m5!1s0x866291252dae81ab:0x40b765896d8ff487!8m2!3d25.7777217!4d-100.3836222!16s%2Fg%2F11c2p8n5t6?entry=ttu&amp;g_ep=EgoyMDI1MDMzMC4wIKXMDSoASAFQAw%3D%3D</t>
  </si>
  <si>
    <t>PLATAFORMA BAANOL 
Usuario victormendez017@gmail.com / Contraseña Victormendez
SIM PARA RECARGAS TEL. 8118272307</t>
  </si>
  <si>
    <t>PETERBILT T-001</t>
  </si>
  <si>
    <t>INTEGRAR A CORREO egomez@drasol.mx
REINSTALACION</t>
  </si>
  <si>
    <t>Mario Hernández 814-354-0846</t>
  </si>
  <si>
    <t>Granada 943, 67258 Cdad. Benito Juárez, N.L.</t>
  </si>
  <si>
    <t>https://www.google.com/maps/place/Granada+942,+67258+Cdad.+Benito+Ju%C3%A1rez,+N.L./@25.6940124,-100.1074612,19.75z/data=!4m9!1m2!2m1!1sGranada+943,+Fraccionamiento+Villas+de+Anzures,+Cd.+Benito+Juarez!3m5!1s0x8662e8216b334a1d:0x22c208952e194f39!8m2!3d25.6939859!4d-100.1070785!16s%2Fg%2F11lmp1gtbd?entry=ttu&amp;g_ep=EgoyMDI1MDMyNS4xIKXMDSoASAFQAw%3D%3D</t>
  </si>
  <si>
    <t>Equipo detrás de marcadores lado izquierdo, Bloqueo a ignición en swich</t>
  </si>
  <si>
    <t>Oscar se puso en contacto al rededor de las 8:10 am ya que iba un poco demoraro por cuestiones de tráfico, y le comentaron que las unidades no estarían disponibles
con el Sr. Antonio Guitierez</t>
  </si>
  <si>
    <t xml:space="preserve">NO SE COBRO PORQUE NO LLEGARON CON EL CLIENTE </t>
  </si>
  <si>
    <t xml:space="preserve">PU6248B KANGOO </t>
  </si>
  <si>
    <t>EQUIPO DEJO DE REPORTAR</t>
  </si>
  <si>
    <t>Karelya Almacen SMA
Tel. 4152169325</t>
  </si>
  <si>
    <t xml:space="preserve">02/ABRIL/2025 SE REALIZA REVISION DE LA UNIDAD Y NO CUENTA CON EL EQUIPO, SE LE INSTALA UN EQUIPO NUEVO </t>
  </si>
  <si>
    <t>RUBEN ALVARADO</t>
  </si>
  <si>
    <t>ACCESORIOS</t>
  </si>
  <si>
    <t>01 - 359857084512508 / GV20</t>
  </si>
  <si>
    <t>PAROS DE MOTOR Y BOTONES DE PANICO</t>
  </si>
  <si>
    <t>GPS e instalación quedó en la Fusilera
Pruebas de bloqueo y boton de panico</t>
  </si>
  <si>
    <t>03 - 865011034742222 / GPS-311B</t>
  </si>
  <si>
    <t>La 03 salio a ruta comentale Sr. Ruben Alvarado</t>
  </si>
  <si>
    <t>05 - 863844055040379 / TRACKER</t>
  </si>
  <si>
    <t>GPS detrás del estéreo y la instalación ahí mismo
Pruebas de boton de panico</t>
  </si>
  <si>
    <t>HUGO SANCHEZ</t>
  </si>
  <si>
    <t>TRACTOCAMION
CAJA SECA</t>
  </si>
  <si>
    <t>INSTALACIONES NUEVA</t>
  </si>
  <si>
    <t>HX7V+PRQ Cadereyta Jiménez, Nuevo León</t>
  </si>
  <si>
    <t>https://www.google.com/maps/place/25%C2%B033'51.6%22N+100%C2%B000'19.4%22W/@25.5643311,-100.0079536,17z/data=!3m1!4b1!4m4!3m3!8m2!3d25.5643311!4d-100.0053787?hl=es&amp;entry=ttu&amp;g_ep=EgoyMDI1MDMzMC4wIKXMDSoASAFQAw%3D%3D</t>
  </si>
  <si>
    <t>3:43 PM - SR. HUGO SANCHEZ SOLICITA CANCELACION DE LAS INSTALACIONES PORQUE LA UNIDAD NO LLEGO</t>
  </si>
  <si>
    <t>FORD MUSTANG 2016 AZUL</t>
  </si>
  <si>
    <t>Equipo debajo del volante, bloqueo a ignición en BCM</t>
  </si>
  <si>
    <t>REVISAR SI TRAE GPS, SI NO TRAE EQUIPO, INSTALARLE UNO</t>
  </si>
  <si>
    <t>SI TIENE GPS</t>
  </si>
  <si>
    <t>HECTOR CABALLERO</t>
  </si>
  <si>
    <t xml:space="preserve">MG PLATEADO </t>
  </si>
  <si>
    <t>Octavio Paz 147, La Cantera, 66059 Cdad. Gral. Escobedo, N.L.</t>
  </si>
  <si>
    <t>https://www.google.com/maps/place/Octavio+Paz+147,+La+Cantera,+66059+Cdad.+Gral.+Escobedo,+N.L./@25.7844964,-100.2691492,17z/data=!3m1!4b1!4m6!3m5!1s0x8662934fc583e78d:0x357e44ac3b81d64c!8m2!3d25.7844964!4d-100.2691492!16s%2Fg%2F11g6qxf7g9!5m1!1e1?entry=ttu&amp;g_ep=EgoyMDI1MDMzMS4wIKXMDSoASAFQAw%3D%3D</t>
  </si>
  <si>
    <t>Bloqueo a bomba
Equipo debajo del ducto de clima, parte izquierda del tablero
(cliente entrega el equipo y la SIM, solo se realiza la instalacion)
SIM 8110029665</t>
  </si>
  <si>
    <t>SUG-869-B</t>
  </si>
  <si>
    <t>14 - 869706060882372 / COBAN PLATEADO</t>
  </si>
  <si>
    <t>Unidad ya contaba con el bloqueo 
Se instala boton de pánico 
GPS colocado detrás de tablero central</t>
  </si>
  <si>
    <t xml:space="preserve">10:44 AM - REPORTE DE PRIMER SERVICIO </t>
  </si>
  <si>
    <t>08 - 865011031550529 / TRACKER</t>
  </si>
  <si>
    <t xml:space="preserve">CAMBIO DE GPS DESINSTALADO 865011031550529 / TRACKER
Se instala boton de pánico 
 Bloqueo a la marcha </t>
  </si>
  <si>
    <t xml:space="preserve">12 - 868166056885130 / COBAN PLATEADO </t>
  </si>
  <si>
    <t>NO ESTABA LA UNIDAD</t>
  </si>
  <si>
    <t xml:space="preserve">13 - 868166056885494 / COBAN PLATEADO </t>
  </si>
  <si>
    <t>FORD ECOSPORT 2014 AZUL</t>
  </si>
  <si>
    <t>JEIBER BLADIMIR PEREZ VELAZQUEZ 9983205361</t>
  </si>
  <si>
    <t>Av. C.T.M. calle 32   a un costado de la iglesia Católica Santa Cruz</t>
  </si>
  <si>
    <t>https://www.google.com/maps/place/21%C2%B010'17.8%22N+86%C2%B050'32.3%22W/@21.1716111,-86.8423056,17z/data=!3m1!4b1!4m4!3m3!8m2!3d21.1716111!4d-86.8423056!5m1!1e1?entry=ttu&amp;g_ep=EgoyMDI1MDMyNS4xIKXMDSoASAFQAw%3D%3D</t>
  </si>
  <si>
    <t xml:space="preserve">EQUIPO ENTREGADO A CLIENTE </t>
  </si>
  <si>
    <t xml:space="preserve">CHEVROLET CHEYENNE 2016 </t>
  </si>
  <si>
    <t>Play Motors
C. Washington 1985, Maria Luisa, Centro, 64000 Monterrey, N.L.</t>
  </si>
  <si>
    <t>https://www.google.com/maps/place/Play+Motors/@25.676574,-100.333202,17z/data=!3m1!4b1!4m6!3m5!1s0x866295f67e3d2823:0x460fad677483818a!8m2!3d25.676574!4d-100.333202!16s%2Fg%2F11b6c57c3x!5m1!1e1?entry=ttu&amp;g_ep=EgoyMDI1MDMzMS4wIKXMDSoASAFQAw%3D%3D</t>
  </si>
  <si>
    <t>Equipo debajo del ducto del clima, parte izquierda del tablero</t>
  </si>
  <si>
    <t xml:space="preserve">811 GMC SIERRA 2016 BLANCA
</t>
  </si>
  <si>
    <t>Cliente Jesus Israel Avitia Sosa
Lote 8180801774</t>
  </si>
  <si>
    <t>1a Avenida 213, México 86, 67194 Guadalupe, N.L.</t>
  </si>
  <si>
    <t>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</si>
  <si>
    <t>Equipo debajo de ducto de clima
Bloqueo a ignición en BCM</t>
  </si>
  <si>
    <t>SERGIO CISNEROS</t>
  </si>
  <si>
    <t>DODGE RAM 2006</t>
  </si>
  <si>
    <t>Sergio Cisneros Tel. 8261254809</t>
  </si>
  <si>
    <t>Yair Garza Training Center
José María Morelos 325, Centro de Guadalupe, 67100 Guadalupe, N.L.</t>
  </si>
  <si>
    <t>https://www.google.com/maps/place/Yair+Garza+Training+Center/@25.6744965,-100.2620987,19z/data=!3m1!4b1!4m6!3m5!1s0x8662bf137d16e989:0x4fe2d6dbd07f4aa0!8m2!3d25.6744953!4d-100.261455!16s%2Fg%2F11pd1vngpn!5m1!1e1?entry=ttu&amp;g_ep=EgoyMDI1MDQwMS4wIKXMDSoASAFQAw%3D%3D</t>
  </si>
  <si>
    <t xml:space="preserve">FREIGTHLINER BLANCO
072 FL </t>
  </si>
  <si>
    <t>EQUIPO 4G</t>
  </si>
  <si>
    <t>10:32 AM REPORTA 1ER SERVICIO
Equipo detrás del tablero, bloqueo a ignición en el swich</t>
  </si>
  <si>
    <t>KENWORTH BLANCO 
TLEL 002</t>
  </si>
  <si>
    <t>Equipo detrás del tablero, bloqueo a ignición</t>
  </si>
  <si>
    <t>CAJA</t>
  </si>
  <si>
    <t>Equipo conectado a batería, ya que reporte lo pongo</t>
  </si>
  <si>
    <t>JEEP WRANGLER 2021</t>
  </si>
  <si>
    <t>Corte  862476051238656
Seguimiento 862476051262367</t>
  </si>
  <si>
    <t>JOMAR OLVERA MORENO 8136031467</t>
  </si>
  <si>
    <t>9:21 AM SOLICITAN CANCELACION Y REAGENDADO PARA MAÑANA 05/ABRIL/2025 A LAS 12:30</t>
  </si>
  <si>
    <t>RAYAS SERVICIOS Y DESARROLLOS INTEGRALES</t>
  </si>
  <si>
    <t xml:space="preserve">TOYOTA AVANZA BLANCA </t>
  </si>
  <si>
    <t>Sr. Alfonso  Tel. 8136432962</t>
  </si>
  <si>
    <t>S. Ildefonso 5420-B, 67125 Guadalupe, N.L.</t>
  </si>
  <si>
    <t>https://www.google.com/maps/place/S.+Ildefonso+5420-B,+67125+Guadalupe,+N.L./@25.6985303,-100.2391165,17z/data=!3m1!4b1!4m6!3m5!1s0x8662eabe72f1deb7:0x4e5113e0953394e8!8m2!3d25.6985303!4d-100.2391165!16s%2Fg%2F11mtdkr12j?entry=ttu</t>
  </si>
  <si>
    <t>Bristol 647, Pedregal de Linda Vista 3ER Sector 1a Etapa, 67112 Guadalupe, N.L.</t>
  </si>
  <si>
    <t>https://www.google.com/maps/place/Bristol+647,+Pedregal+de+Linda+Vista+3ER+Sector+1a+Etapa,+67112+Guadalupe,+N.L./@25.7109147,-100.2092082,15.25z/data=!4m6!3m5!1s0x8662ea44705c696f:0x523559070d269c44!8m2!3d25.7129478!4d-100.2003916!16s%2Fg%2F11c5kt0ly9?hl=es&amp;entry=ttu&amp;g_ep=EgoyMDI1MDQwMi4xIKXMDSoASAFQAw%3D%3D</t>
  </si>
  <si>
    <t>ISABEL SALAZAR</t>
  </si>
  <si>
    <t>DANIA CRISANY GOMEZ SALAZAR (IDALIA ISABEL)</t>
  </si>
  <si>
    <t>NISSNA</t>
  </si>
  <si>
    <t>GPS no esta instalado, hay que checar si prende y si genera reporte para instalacion si funciona</t>
  </si>
  <si>
    <t>EQUIPO SI FUNCIONA SOLO SE REINSTALAY RECONFIGURA 
Equipo detrás del tablero, bloqueo a ignición en el swich</t>
  </si>
  <si>
    <t>ROCIO ELIZABETH PALOMINOS (B.D.B LOGISTICA)</t>
  </si>
  <si>
    <t>NP300 con caja</t>
  </si>
  <si>
    <t>LEONEL ALEMAN</t>
  </si>
  <si>
    <t>Leonel Aleman Tel. 8281052178</t>
  </si>
  <si>
    <t>H2W9+29C Cadereyta Jiménez, Nuevo León</t>
  </si>
  <si>
    <t>https://www.google.com/maps/place/25%C2%B035'42.2%22N+99%C2%B058'53.8%22W/@25.595055,-99.9841879,17z/data=!3m1!4b1!4m4!3m3!8m2!3d25.595055!4d-99.981613?entry=ttu&amp;g_ep=EgoyMDI1MDQwMi4xIKXMDSoASAFQAw%3D%3D</t>
  </si>
  <si>
    <t>S15</t>
  </si>
  <si>
    <t xml:space="preserve">OSCAR AVISA QUE NO TENDRA EN QUE MOVERSE 
SE LE AVISA AL CLIENTE A LAS 7:40 AM </t>
  </si>
  <si>
    <t>DAVID PEREZ / RNV-758-A</t>
  </si>
  <si>
    <t xml:space="preserve">AVISAN A LAS 9:40 CAMBIO DE HORARIO A LAS 10:30
SE COBRARA VISITA EN FALSO </t>
  </si>
  <si>
    <t xml:space="preserve">NISSAN X-TRAIL 2019 </t>
  </si>
  <si>
    <t>Equipo 866381051063862</t>
  </si>
  <si>
    <t>Claudia Moreno G. Tel. 3325420455</t>
  </si>
  <si>
    <t>Acacia 5324, Sin Nombre de Col 59, 64366 Monterrey, N.L.
Entrada por avenida Palmas</t>
  </si>
  <si>
    <t>https://www.google.com/maps/place/Acacia+5324,+Sin+Nombre+de+Col+59,+64366+Monterrey,+N.L./@25.7239872,-100.3816358,21z/data=!4m9!1m2!2m1!1sLas+Acacias+5302,+Cumbres+Escondido+Codigo+Postal+64619!3m5!1s0x866296f0c408dbc1:0x9f2520179e4a0a2b!8m2!3d25.7239722!4d-100.381678!16s%2Fg%2F11w7q476g0?entry=ttu&amp;g_ep=EgoyMDI1MDQwMi4xIKXMDSoASAFQAw%3D%3D</t>
  </si>
  <si>
    <t>PAGO DE SERVICIO POR CUENTA DEL CLIENTE</t>
  </si>
  <si>
    <t>LUCERO GOMEZ</t>
  </si>
  <si>
    <t>INTERNATIONAL 
(06AY7U INTERNATIONAL BLANCO)</t>
  </si>
  <si>
    <t>Cambio de SIM, si no toma señal se realiza cambio de equipo</t>
  </si>
  <si>
    <t xml:space="preserve">Osler (Es un taller mecanico) </t>
  </si>
  <si>
    <t>F462+3MH Asociación Ganadera, Coahuila de Zaragoza</t>
  </si>
  <si>
    <t>https://www.google.com/maps/place/25%C2%B027'36.7%22N+100%C2%B053'53.7%22W/@25.4551995,-100.9297894,13.75z/data=!4m4!3m3!8m2!3d25.4601891!4d-100.8982592?hl=es&amp;entry=ttu&amp;g_ep=EgoyMDI1MDQwMi4xIKXMDSoASAFQAw%3D%3D</t>
  </si>
  <si>
    <t>10 - 868166051411015 / TRACKER GPS-311B</t>
  </si>
  <si>
    <t xml:space="preserve">CAMBIO DE GPS DESINSTALADO 868166051411015 / TRACKER
Se instala boton de pánico </t>
  </si>
  <si>
    <t>13 - 868166056885494 / COBAN PLATEADO</t>
  </si>
  <si>
    <t>DANIEL ESCAMILLA</t>
  </si>
  <si>
    <t>JETOUR X70 PLUS AUTOMATICO 2023</t>
  </si>
  <si>
    <t>Daniel Escamilla Tel. 8112788395</t>
  </si>
  <si>
    <t>Balcón de La Sierra 2911, Balcones de Alta Vista, 64770 Monterrey, N.L.</t>
  </si>
  <si>
    <t>https://www.google.com/maps/place/Balc%C3%B3n+de+La+Sierra+2911,+Balcones+de+Alta+Vista,+64770+Monterrey,+N.L./@25.6389579,-100.29585,20.25z/data=!4m6!3m5!1s0x8662bfafa53d4dcd:0xf57e2405af71ebff!8m2!3d25.6389727!4d-100.2956345!16s%2Fg%2F11c27zbyvk?entry=ttu&amp;g_ep=EgoyMDI1MDQwMi4xIKXMDSoASAFQAw%3D%3D</t>
  </si>
  <si>
    <t>NISSAN MARCH AUTOMATICO 2022</t>
  </si>
  <si>
    <t xml:space="preserve">ROBERTO AVILA </t>
  </si>
  <si>
    <t>ROBERTO AVILA</t>
  </si>
  <si>
    <t>FORD 350 MOD 2016</t>
  </si>
  <si>
    <t>Santiago cantu 322
RP82+X4R Cdad. Gral. Escobedo, Nuevo León</t>
  </si>
  <si>
    <t>https://www.google.com/maps/place/25%C2%B049'03.0%22N+100%C2%B017'59.0%22W/@25.8175048,-100.3022971,17z/data=!3m1!4b1!4m4!3m3!8m2!3d25.8175!4d-100.2997222?hl=es&amp;entry=ttu&amp;g_ep=EgoyMDI1MDQwMi4xIKXMDSoASAFQAw%3D%3D</t>
  </si>
  <si>
    <t>Equipo debajo del tablero, bloqueo a ignición en el swich</t>
  </si>
  <si>
    <t>3er EQUIPO ADICIONAL</t>
  </si>
  <si>
    <t>10:45 CITA CANCELADA
Cliente no esta seguro de llegar a esa hora, asi que les notifico mejor cuando deje el vehiculo en resguardo.</t>
  </si>
  <si>
    <t>HONDA ODYSSEY 2013 BLANCA</t>
  </si>
  <si>
    <t xml:space="preserve">CTE. IRMA ALEJANDRA SERNA PINALES
DESINSTALACION DE EQUIPO </t>
  </si>
  <si>
    <t>JAVIER GONZALEZ</t>
  </si>
  <si>
    <t>ANTONIO RAMIREZ (REFRIGERADOS AREZ)</t>
  </si>
  <si>
    <t>KENWORTH BLANCO</t>
  </si>
  <si>
    <t xml:space="preserve">VENTA Y GESTION DE JAVIER </t>
  </si>
  <si>
    <t>Antonio Ramirez Tel. 8446110065</t>
  </si>
  <si>
    <t>Valle Hermoso 222, Nuevo Mirasierra 2da Etapa, 25016 Saltillo, Coah.</t>
  </si>
  <si>
    <t>https://www.google.com/maps/place/Valle+Hermoso+222,+Nuevo+Mirasierra+2da+Etapa,+25016+Saltillo,+Coah./@25.4124979,-100.9203119,20.25z/data=!4m12!1m5!3m4!2zMjXCsDI0JzQ1LjEiTiAxMDDCsDU1JzEyLjEiVw!8m2!3d25.412518!4d-100.920018!3m5!1s0x86880dbbb92960fb:0x1109ee5aa440d37c!8m2!3d25.412554!4d-100.9201554!16s%2Fg%2F11pk9xyjr4?hl=es&amp;entry=ttu&amp;g_ep=EgoyMDI1MDQwNi4wIKXMDSoASAFQAw%3D%3D</t>
  </si>
  <si>
    <t>VENTA Y GESTION DE JAVIER 
SE INTEGRA EN LA PLATAFORMA, PERO EL SEGUIMIENTO LO DARA JAVIER, COSTO DE ESO CON JOSE LUIS</t>
  </si>
  <si>
    <t>HONDA CITY GRIS</t>
  </si>
  <si>
    <t xml:space="preserve">11:58 AM - CITA CANCELADA 
ESTABAN BATALLANDO CON ESE CLIENTE </t>
  </si>
  <si>
    <t xml:space="preserve">FORD LODO 2017 </t>
  </si>
  <si>
    <t>Alejandro Garza Tel. 8182004521</t>
  </si>
  <si>
    <t>Loma Bonita 562, 67265 Cdad. Benito Juárez, N.L.</t>
  </si>
  <si>
    <t>https://www.google.com/maps/place/Loma+Bonita+562,+67265+Cdad.+Benito+Ju%C3%A1rez,+N.L./@25.6244914,-100.0951133,20z/data=!4m6!3m5!1s0x8662c3390b6b49bf:0xf9c684870de3ef60!8m2!3d25.6244647!4d-100.0950068!16s%2Fg%2F11c742b1km?hl=es&amp;entry=ttu&amp;g_ep=EgoyMDI1MDQwOC4wIKXMDSoASAFQAw%3D%3D</t>
  </si>
  <si>
    <t>S10 CHASIS 2024</t>
  </si>
  <si>
    <t>Martin Morin Tel. 8115887954</t>
  </si>
  <si>
    <t>Equipo debajo del tablero, bloqueo a ignición en la caja de fusibles</t>
  </si>
  <si>
    <t>Cte. Jose Javier Antonio
Contacto Lote Tel.  8129108425</t>
  </si>
  <si>
    <t xml:space="preserve">CONTACTO DE LOTE COMENTA QUE LA UNIDAD ESTARÍA DISPONIBLE DESPUES DE LAS 11:40 </t>
  </si>
  <si>
    <t>JOEL TORRES</t>
  </si>
  <si>
    <t xml:space="preserve">CLIENTE VA A ENTREGAR EL EQUIPO PARA REINSTALACION </t>
  </si>
  <si>
    <t>Joel Torres Tel. 8119900360</t>
  </si>
  <si>
    <t xml:space="preserve">Pío X, 64710 Monterrey, N.L. </t>
  </si>
  <si>
    <t>https://www.google.com/maps/place/Magic+Travel/@25.6624572,-100.3312741,19.5z/data=!4m12!1m5!3m4!2zMjXCsDM5JzQ1LjIiTiAxMDDCsDE5JzUxLjciVw!8m2!3d25.6625519!4d-100.3310242!3m5!1s0x8662be19d706a377:0xd7b068266d56ec97!8m2!3d25.6624775!4d-100.3310223!16s%2Fg%2F11j4t6tncj?hl=es&amp;entry=ttu&amp;g_ep=EgoyMDI1MDQwOC4wIKXMDSoASAFQAw%3D%3D</t>
  </si>
  <si>
    <t>Equipo debajo del tablero, bloqueo a bomba</t>
  </si>
  <si>
    <t>117 ENRIQUE MIER CHEYENNE BLANCA 2016</t>
  </si>
  <si>
    <t xml:space="preserve">118 FORD LOBO LARIAT 2015 BLANCA </t>
  </si>
  <si>
    <t>Equipo instalado en el motor, la izquierdo, bloqueo a bomba de gasolina</t>
  </si>
  <si>
    <t>CHEVROLET TRX LT 2017 VINO</t>
  </si>
  <si>
    <t>Equipo debajo del tablero, bloqueo a ignición en el bcm</t>
  </si>
  <si>
    <t>JEEP COMPASS GRIS CLARO 2016</t>
  </si>
  <si>
    <t xml:space="preserve">812 DODGE GRAND CARAVAN 2016 PLATA
</t>
  </si>
  <si>
    <t>Equipo debajo del ducto de clima lado izquierdo, bloqueo a gasolina</t>
  </si>
  <si>
    <t>HONDA ODYSSEY BLANCA</t>
  </si>
  <si>
    <t>Casa Rodrigo Soto 
Faisán Lady 2018, Los Faisanes Sector El Dorado, 67169 Guadalupe, N.L.</t>
  </si>
  <si>
    <t>Equipo debajo del ducto de clima, bloqueo a bomba de gasolina</t>
  </si>
  <si>
    <t>CESAR CARRERA</t>
  </si>
  <si>
    <t>TOYOTA COROLLA BLANCA</t>
  </si>
  <si>
    <t>PREPAGO CON PLATAFORMA SIN ANUALIDAD</t>
  </si>
  <si>
    <t>Cesar Carrera Tel 8116356092</t>
  </si>
  <si>
    <t>No. Telefonico Recargas 8123721641 - 8952020024441177-011</t>
  </si>
  <si>
    <t>157 CHEVROLET CAPTIVA AZUL</t>
  </si>
  <si>
    <t xml:space="preserve">DESINSTALACION  DE EQUIPO </t>
  </si>
  <si>
    <t>Unidad sin carga en batería, no enciende</t>
  </si>
  <si>
    <t xml:space="preserve">813 CHEVROLET MALIBU 2010 PLATA </t>
  </si>
  <si>
    <t>Cte. Luis Everardo Gonzalez Garcia
Contacto Lote 8115901185</t>
  </si>
  <si>
    <t xml:space="preserve">C. Sierra de Gomas 614, Cerro de La Silla (U.c.), 67190 Guadalupe, N.L. </t>
  </si>
  <si>
    <t>https://www.google.com/maps/place/C.+Sierra+de+Gomas+614,+Cerro+de+La+Silla+(U.c.),+67190+Guadalupe,+N.L./@25.665652,-100.1958819,17z/data=!3m1!4b1!4m6!3m5!1s0x8662c1c1fa28813f:0xeb35765624fe6bd0!8m2!3d25.665652!4d-100.193307!16s%2Fg%2F11wb1s8_kq?entry=ttu&amp;g_ep=EgoyMDI1MDQwOS4wIKXMDSoASAFQAw%3D%3D</t>
  </si>
  <si>
    <t>Equipo, debajo del kick panel, bloqueo a gas</t>
  </si>
  <si>
    <t>S16</t>
  </si>
  <si>
    <t>Equipo detrás de kick panel, lado copiloto. Bloqueo a bomba
La prueba de corte va a quedar pendiente ya que están trabajando en la.camioneta y no es posible encenderla</t>
  </si>
  <si>
    <t>VW JETTA 2016 NEGRO</t>
  </si>
  <si>
    <t>Santos Huerta Tel.  8133853100</t>
  </si>
  <si>
    <t>Hacienda de los Rodríguez 110,
Fracc Real Hacienda de Huinala.</t>
  </si>
  <si>
    <t>https://www.google.com/maps/place/25%C2%B044'20.5%22N+100%C2%B009'29.8%22W/@25.7390251,-100.1586967,19.25z/data=!4m4!3m3!8m2!3d25.7390289!4d-100.1582718?hl=es&amp;entry=ttu&amp;g_ep=EgoyMDI1MDQwOS4wIKXMDSoASAFQAw%3D%3D</t>
  </si>
  <si>
    <t>Equipo encima de la guantera, bloqueo a bomba en kick panel copiloto</t>
  </si>
  <si>
    <t xml:space="preserve">GERARDO JASSO </t>
  </si>
  <si>
    <t>No. 17 NISSAN PT-4469-B</t>
  </si>
  <si>
    <t>DEJO DE REPORTAR 2025-03-15 19:20:34</t>
  </si>
  <si>
    <t>Le cambiaron el swich
Manipulación en instalacion.
Equipo reconectado, ya se encuentra reportando en la plataforma.</t>
  </si>
  <si>
    <t>No. 12 NISSAN PY-2449-A</t>
  </si>
  <si>
    <t>Dejo de reportar el día de hoy 2025-04-14 08:42:19</t>
  </si>
  <si>
    <t>No se encontró manipulación en instalacion, se generó una reconfiguracion de equipo, ya se encuentra reportando en la plataforma</t>
  </si>
  <si>
    <t>091 DODGE JOURNEY NEGRA 2014</t>
  </si>
  <si>
    <t>107 CHEVROLET SILVERADO LTZ GRIS 2019</t>
  </si>
  <si>
    <t>FORD RANGER 2001 ROJO CAJA SECA</t>
  </si>
  <si>
    <t>Brandon Flores Tel. 8122013792</t>
  </si>
  <si>
    <t>Lic. Eduardo Livas Villarreal 6900, Riberas de La Silla, 67116 Guadalupe, N.L.</t>
  </si>
  <si>
    <t>https://www.google.com/maps/place/Lic.+Eduardo+Livas+Villarreal+6900,+Riberas+de+La+Silla,+67116+Guadalupe,+N.L./@25.6955875,-100.1966492,17z/data=!3m1!4b1!4m6!3m5!1s0x8662ea6d5e0ebec9:0xfc7b311880950340!8m2!3d25.6955827!4d-100.1940743!16s%2Fg%2F11wb1rqb99?hl=es&amp;entry=ttu&amp;g_ep=EgoyMDI1MDQxMy4wIKXMDSoASAFQAw%3D%3D</t>
  </si>
  <si>
    <t>UNIDAD SIGUE SIN ENCENDER Y GENERAR REPORTE</t>
  </si>
  <si>
    <t>Se le retira equipo Teltonika señuelo y se deja funcionando el camión y el gps nuevo tracker, equipo esta sin bloqueo ni temperatura</t>
  </si>
  <si>
    <t>SEMANA SANTA</t>
  </si>
  <si>
    <t>VIERNES SANTO</t>
  </si>
  <si>
    <t xml:space="preserve">SABADO SANTO </t>
  </si>
  <si>
    <t>S17</t>
  </si>
  <si>
    <t>NISSAN MARCH 2025</t>
  </si>
  <si>
    <t>Magaly Ortiz Tel. 8126878711</t>
  </si>
  <si>
    <t>Faisan 214, Villas de San Francisco, 66062 Cdad. Gral. Escobedo, N.L.</t>
  </si>
  <si>
    <t>https://www.google.com/maps/place/Faisan+214,+Villas+de+San+Francisco,+66062+Cdad.+Gral.+Escobedo,+N.L./@25.8391408,-100.3690261,18z/data=!4m6!3m5!1s0x866291eb95a54fcf:0x98883597467af9dc!8m2!3d25.8391625!4d-100.3679157!16s%2Fg%2F11w7q9ynr_?entry=ttu&amp;g_ep=EgoyMDI1MDQwOS4wIKXMDSoASAFQAw%3D%3D</t>
  </si>
  <si>
    <t>Unidad no disponible en el domicilio</t>
  </si>
  <si>
    <t>814 CHEVROLET AVEO 2014 PLATA</t>
  </si>
  <si>
    <t>David Antonio Aranda Tel. 8115901185</t>
  </si>
  <si>
    <t>C. Sierra de Gomas 614, Cerro de La Silla (U.c.), 67190 Guadalupe, N.L.</t>
  </si>
  <si>
    <t>https://www.google.com/maps/place/C.+Sierra+de+Gomas+614,+Cerro+de+La+Silla+(U.c.),+67190+Guadalupe,+N.L./@25.665652,-100.1958819,17z/data=!3m1!4b1!4m6!3m5!1s0x8662c1c1fa28813f:0xeb35765624fe6bd0!8m2!3d25.665652!4d-100.193307!16s%2Fg%2F11wb1s8_kq?entry=ttu&amp;g_ep=EgoyMDI1MDQxNi4xIKXMDSoASAFQAw%3D%3D</t>
  </si>
  <si>
    <t xml:space="preserve">Equipo debajo del tablero, bloqueo a ignición en el swich
se realizan pruebas de bloqueo </t>
  </si>
  <si>
    <t>CHEROKEE 2017</t>
  </si>
  <si>
    <t>Revisar si trae GPS, si no trae instalarle uno</t>
  </si>
  <si>
    <t>Aleny paga 10,000 en efectivo
Va, la prueba de bloqueo pendiente por que la unidad no tiene carga en batería y esta encendida cargándose
Equipo detrás de la guantera, bloqueo a gas</t>
  </si>
  <si>
    <t>FORD EDGE GRIS OXFORD 2016</t>
  </si>
  <si>
    <t xml:space="preserve"> Leticia  Tel. 8124896793</t>
  </si>
  <si>
    <t>Equipo detrás kick panel copiloto</t>
  </si>
  <si>
    <t xml:space="preserve">MIGUEL BAILEY </t>
  </si>
  <si>
    <t xml:space="preserve">GRUPO MULTIMEDIOS </t>
  </si>
  <si>
    <t>TCD-220-B SUZUKI ERTIGA XL7</t>
  </si>
  <si>
    <t>Javier Perez Tel. 8111230783</t>
  </si>
  <si>
    <t>Quintana Roo 1102, Nuevo Repueblo, 64700 Monterrey, N.L.</t>
  </si>
  <si>
    <t>https://www.google.com/maps/place/Quintana+Roo+1102,+Nuevo+Repueblo,+64700+Monterrey,+N.L./@25.6575298,-100.3026256,17z/data=!3m1!4b1!4m6!3m5!1s0x8662bfcbef6dc727:0x599a7493d567d954!8m2!3d25.6575298!4d-100.3000507!16s%2Fg%2F11c5r4p74t?entry=ttu&amp;g_ep=EgoyMDI1MDQxNi4xIKXMDSoASAFQAw%3D%3D</t>
  </si>
  <si>
    <t xml:space="preserve">NO SUZUKI ERTIGA XL7 TCD-213-B - FUE UNIDAD TCD-220-B
Equipo detrás del tablero de instrumentos
CON PRUEBAS DE BLOQUEO </t>
  </si>
  <si>
    <t>TCD-213-B SUZUKI ERTIGA XL7</t>
  </si>
  <si>
    <t xml:space="preserve">NO SUZUKI ERTIGA XL7 TCD 216-B - FUE UNIDAD TCD-213-B 
Equipo detrás del tablero de instrumentos 
Bloqueo a bomba en el kick panel
CON PRUEBAD DE BLOQUEO </t>
  </si>
  <si>
    <t>TCD-216-B SUZUKI ERTIGA XL7</t>
  </si>
  <si>
    <t xml:space="preserve">NO SUZUKI ERTIGA XL7 TCD 218-B - FUE UNIDAD TCD-216-B
Ubicación del equipo, detrás del tablero de instrumentos
Bloqueo a bomba en el kick panel
CON PRUEBA DE BLOQUEO </t>
  </si>
  <si>
    <t>401 SUW-434-A NISSAN VERSA</t>
  </si>
  <si>
    <t xml:space="preserve">SE AGREGO ESTA UNIDAD EN EL MOMENTO </t>
  </si>
  <si>
    <t>BRIAN DAVID AYALA</t>
  </si>
  <si>
    <t>BRIAN DAVIDA AYALA MORALES</t>
  </si>
  <si>
    <t xml:space="preserve">REVISION DE INSTALACION EN LA IGNICION, NO GENERA ALERTAS POR ESO </t>
  </si>
  <si>
    <t>Av. Central 330, Los Lermas, 67188 Guadalupe, N.L.</t>
  </si>
  <si>
    <t>https://www.google.com/maps/place/Av.+Central+330,+Los+Lermas,+67188+Guadalupe,+N.L./@25.6791255,-100.2011087,21z/data=!4m12!1m5!3m4!2zMjXCsDQwJzQ0LjgiTiAxMDDCsDEyJzAzLjgiVw!8m2!3d25.6791172!4d-100.2010498!3m5!1s0x8662c1d90a1e8c29:0xa1958c125a020b5f!8m2!3d25.679001!4d-100.201079!16s%2Fg%2F11dxhz6jn6?hl=es&amp;entry=ttu&amp;g_ep=EgoyMDI1MDQxNi4xIKXMDSoASAFQAw%3D%3D</t>
  </si>
  <si>
    <t>CARNES RIBHAUS</t>
  </si>
  <si>
    <t>MOTO</t>
  </si>
  <si>
    <t>Srta. Roberta Treviño Tel. 8119097008</t>
  </si>
  <si>
    <t>Sucursal San Jeronimo 
Blvd. Puerta del Sol 534-5, Colinas de San Jerónimo, 64630 Monterrey, N.L.</t>
  </si>
  <si>
    <t>https://www.google.com/maps/place/CARNES+RIBHAUS+-+SAN+JER%C3%93NIMO/@25.686161,-100.3647297,15z/data=!4m6!3m5!1s0x8662914e2c20a3e9:0x860fc81bf2d38482!8m2!3d25.686161!4d-100.3647297!16s%2Fg%2F1tdqb_jq?entry=ttu&amp;g_ep=EgoyMDI0MTAyMy4wIKXMDSoASAFQAw%3D%3D</t>
  </si>
  <si>
    <t>LLEGO 20 MIN TARDE POR TRASLADO DE MULTIMEDIOS 
EQUIPO ENTREGADO A JSE VALDEZ, LA SIM LA TRAE ELIUD</t>
  </si>
  <si>
    <t>KAROL BALLESTEROS</t>
  </si>
  <si>
    <t>MAZDA 3 2022</t>
  </si>
  <si>
    <t>EQUIPOS NO REPORTAN 
Corte 865784052317735
Seguimiento 359857081920837</t>
  </si>
  <si>
    <t>Sucursal Saltillo 8442806262</t>
  </si>
  <si>
    <t>Bateria de Carro es mas chica que la debe de llevar, terminales dañadas
La unidad no cuenta con bateria y la que tiene es probable que no vaya a funcionar, ya que no es la que necesita la unidad. 
Técnico hizo entrega de la unidad y diagnostico en sus oficinas.</t>
  </si>
  <si>
    <t>PP4C+M53 Monterrey, Nuevo León</t>
  </si>
  <si>
    <t>https://www.google.com/maps/place/25%C2%B042'23.9%22N+100%C2%B016'46.5%22W/@25.7065319,-100.279875,20.5z/data=!4m4!3m3!8m2!3d25.7066345!4d-100.2795792?hl=es&amp;entry=ttu&amp;g_ep=EgoyMDI1MDQxNi4xIKXMDSoASAFQAw%3D%3D</t>
  </si>
  <si>
    <t xml:space="preserve">CAMBIO DE IGNICION, PRUEBAS DE BLOQUEO Y ALERTAS DE CLIENTE </t>
  </si>
  <si>
    <t>SONATA NEGRA 2016</t>
  </si>
  <si>
    <t>TCD-218-B SUZUKI ERTIGA XL7</t>
  </si>
  <si>
    <t xml:space="preserve">Equipo detrás del tablero de instrumentos
Bloqueo a bomba en kick panel piloto
CON PRUEBAS DE BLOQUEO </t>
  </si>
  <si>
    <t>EMPEZO LA INSTALACION A LAS 5 PM</t>
  </si>
  <si>
    <t>TCD-219-B SUZUKI ERTIGA XL7</t>
  </si>
  <si>
    <t>Equipo detrás del tablero de instrumentos
Bloqueo a bomba en kikc panel de piloto
CON PRUEBAS DE BLOQUEO</t>
  </si>
  <si>
    <t>VERONICA CORONADO</t>
  </si>
  <si>
    <t>GARISA</t>
  </si>
  <si>
    <t>NO REPORTA 2025-01-26 07:46:34</t>
  </si>
  <si>
    <t>Veronica Coronado  8117001470</t>
  </si>
  <si>
    <t>Hidalgo 1202, Los Altos, 66052 Cdad. Gral. Escobedo, N.L.</t>
  </si>
  <si>
    <t>https://www.google.com/maps/place/Hidalgo+1202,+Los+Altos,+66052+Cdad.+Gral.+Escobedo,+N.L./@25.7976587,-100.2886541,17z/data=!3m1!4b1!4m5!3m4!1s0x8662931445c9d585:0xd22124211357f278!8m2!3d25.7976587!4d-100.2860792?entry=ttu&amp;g_ep=EgoyMDI1MDQxNi4xIKXMDSoASAFQAw%3D%3D</t>
  </si>
  <si>
    <t xml:space="preserve">ADRIAN LE FALLO EL CARRO Y NO PODRA LLEGAR AL SERVICIO, SE HABLA CON EL CLIENTE PARA REAGENDARLO DESPUES DE MEDIO DIA </t>
  </si>
  <si>
    <t>MARTIN  MORIN</t>
  </si>
  <si>
    <t xml:space="preserve">VW ROBUST PLATA </t>
  </si>
  <si>
    <t>Francisco Sarabia 249, Nueva Libertad, 67120 Guadalupe, N.L.</t>
  </si>
  <si>
    <t>https://www.google.com/maps/place/Francisco+Sarabia+249,+Nueva+Libertad,+67120+Guadalupe,+N.L./@25.7038465,-100.2530954,17z/data=!3m1!4b1!4m6!3m5!1s0x8662eac83c845f59:0x7a3c1ab7a702c86b!8m2!3d25.7038465!4d-100.2505205!16s%2Fg%2F11q2nc1pq9?entry=ttu&amp;g_ep=EgoyMDI1MDQxNi4xIKXMDSoASAFQAw%3D%3D</t>
  </si>
  <si>
    <t>Equipo debajo del ducto de clima lado piloto
Bloqueo a ignición en caja de fusibles
CON PRUEBAD DE BLOQUEO</t>
  </si>
  <si>
    <t xml:space="preserve">VW VENTO </t>
  </si>
  <si>
    <t>Juan Ramirez Tel. 8116558300</t>
  </si>
  <si>
    <t>Calabria Residencial Apodaca aquí por el mezquital Calle Catanzaro 239</t>
  </si>
  <si>
    <t>https://www.google.com/maps/place/25%C2%B045'30.5%22N+100%C2%B014'37.1%22W/@25.7583303,-100.2440001,19.75z/data=!4m4!3m3!8m2!3d25.758463!4d-100.243645?entry=ttu&amp;g_ep=EgoyMDI1MDQyMC4wIKXMDSoASAFQAw%3D%3D</t>
  </si>
  <si>
    <t>AyE</t>
  </si>
  <si>
    <t xml:space="preserve">INSTALA ADRIAN, LO SUPERVISA ELIUD 
Equipo queda detrás de guantera
CON PRUEBAS DE BLOQUEO </t>
  </si>
  <si>
    <t>Pago $849 en efectivo</t>
  </si>
  <si>
    <t>ANGEL SALAZAR</t>
  </si>
  <si>
    <t>ANGEL ALEJANDRO SALAZAR DELGADO</t>
  </si>
  <si>
    <t>MAZDA 2 ISPORT 2024</t>
  </si>
  <si>
    <t>Angel Alejandro Salazar Delgado  Tel. 8112783187</t>
  </si>
  <si>
    <t>Av. Camino Real 1807, Camino Real, 67170 Guadalupe, N.L.</t>
  </si>
  <si>
    <t>https://www.google.com/maps/place/Av.+Camino+Real+1807,+Camino+Real,+67170+Guadalupe,+N.L./@25.6633091,-100.2296804,17z/data=!3m1!4b1!4m6!3m5!1s0x8662c039f73f7d41:0xc08263477d94d770!8m2!3d25.6633091!4d-100.2271055!16s%2Fg%2F11mtdk50nd?entry=ttu&amp;g_ep=EgoyMDI1MDQyMC4wIKXMDSoASAFQAw%3D%3D</t>
  </si>
  <si>
    <t xml:space="preserve">Equipo debajo del tablero
Bloqueo a bomba en kick panel
CON PRUEBAS DE BLOQUEO </t>
  </si>
  <si>
    <t>Rosy Chavana  Tel. 8113216964</t>
  </si>
  <si>
    <t>Flores Magón 211, La Silla, 67195 Guadalupe, N.L.</t>
  </si>
  <si>
    <t>https://www.google.com/maps/place/Flores+Mag%C3%B3n+211,+La+Silla,+67195+Guadalupe,+N.L./@25.6565249,-100.1757857,20z/data=!4m12!1m5!3m4!2zMjXCsDM5JzIzLjciTiAxMDDCsDEwJzMyLjQiVw!8m2!3d25.6565933!4d-100.1756744!3m5!1s0x8662c18bf41e2f89:0x95118072bff565ce!8m2!3d25.6566696!4d-100.1756549!16s%2Fg%2F11wb1t3bvq?hl=es&amp;entry=ttu&amp;g_ep=EgoyMDI1MDQyMS4wIKXMDSoASAFQAw%3D%3D</t>
  </si>
  <si>
    <t xml:space="preserve">Equipo detrás de marcadores del tablero
Bloqueo a ignición en el swich
CON PRUEBAS DE BLOQUEO </t>
  </si>
  <si>
    <t>DAVID ARCOS</t>
  </si>
  <si>
    <t>18121 TRACTO</t>
  </si>
  <si>
    <t>Silvestre Martinez  Tel. 8672234539</t>
  </si>
  <si>
    <t>Carretera Nacional, Carr. Monterrey - Nuevo Laredo Km.28, 65550 Ciénega de Flores, N.L.</t>
  </si>
  <si>
    <t>https://www.google.com/maps/place/Gasolinera+Pemex/@25.8768654,-100.2393592,12z/data=!4m6!3m5!1s0x8662f3b4cb99ee6f:0x9c49bd4bc08c3ffb!8m2!3d25.9176374!4d-100.1966541!16s%2Fg%2F11cn0v0rb1?entry=ttu&amp;g_ep=EgoyMDI1MDQyMS4wIKXMDSoASAFQAw%3D%3D</t>
  </si>
  <si>
    <t xml:space="preserve">Adrian </t>
  </si>
  <si>
    <t xml:space="preserve">El equipo quedó ubicado debajo de la fusilera que está en la guantera
CON PRUEBAS DE BLOQUEO </t>
  </si>
  <si>
    <t xml:space="preserve">GMC TERRAIN PLATA </t>
  </si>
  <si>
    <t xml:space="preserve">Tu Auto 
Av Eloy Cavazos 7305, Santa María Sector C, 67198 Guadalupe, N.L. 
</t>
  </si>
  <si>
    <t xml:space="preserve">Equipo debajo del tablero
Bloqueo a ignición en BCM
CON PRUEBAS DE BLOQUEO </t>
  </si>
  <si>
    <t>GMC TERRAIN BLANCA</t>
  </si>
  <si>
    <t>394 SRP-950-A NISSAN VERSA</t>
  </si>
  <si>
    <t xml:space="preserve">Equipo detrás del tablero de instrumentos
Bloqueo a bomba en kick panel
CON PRUEBAS DE BLOQUEO </t>
  </si>
  <si>
    <t xml:space="preserve">7:33 AM 1 ER INSTALACION </t>
  </si>
  <si>
    <t>400 SUW-433-A NISSAN VERSA</t>
  </si>
  <si>
    <t>Equipo detrás del tablero
Bloqueo a bomba en kick panel
CON PRUEBAS DE BLOQUEO</t>
  </si>
  <si>
    <t>TCD-215-B SUZUKI ERTIGA XL7</t>
  </si>
  <si>
    <t>Equipo detrás del tablero de instrumentos
Bloqueo a bomba en kick panel
CON PRUEBAS DE BLOQUEO</t>
  </si>
  <si>
    <t>Manipulación en la instalacion, sobre la tierra.
Se realiza cambio de instalación en tierra, unidad ya se encuentra reportando en la plataforma.</t>
  </si>
  <si>
    <t xml:space="preserve">9:45 AM , LLEGA TARDE A SERVICIO </t>
  </si>
  <si>
    <t>TCD-222-B SUZUKI ERTIGA XL7</t>
  </si>
  <si>
    <t>TCD-221-B SUZUKI ERTIGA XL7</t>
  </si>
  <si>
    <t>ALEJANDRO FUENTES</t>
  </si>
  <si>
    <t>GRUPO MALBER</t>
  </si>
  <si>
    <t>02 NP300 RJ-41-676</t>
  </si>
  <si>
    <t>Alejandro Fuentes Tel. 8110121010</t>
  </si>
  <si>
    <t>Av. Fuente de Piedra 108, 67262 Cdad. Benito Juárez, N.L.</t>
  </si>
  <si>
    <t>https://www.google.com/maps/place/Av.+Fuente+de+Piedra+108,+67262+Cdad.+Benito+Ju%C3%A1rez,+N.L./@25.6288377,-100.0766268,17z/data=!3m1!4b1!4m6!3m5!1s0x8662dccebe7a7ee3:0xbecb24873104e9b!8m2!3d25.6288377!4d-100.0740519!16s%2Fg%2F11snyt8fjq?entry=ttu&amp;g_ep=EgoyMDI1MDQyMC4wIKXMDSoASAFQAw%3D%3D</t>
  </si>
  <si>
    <t xml:space="preserve">Equipo detrás del tablero
CON PRUEBAS DE BLOQUEO </t>
  </si>
  <si>
    <t>11:25 AM, LLEGA TARDE A SERVICIO</t>
  </si>
  <si>
    <t xml:space="preserve">234 95SAR4 KAWASAKI </t>
  </si>
  <si>
    <t>SIN BLOQUEO 
Equipo debajo del asiento</t>
  </si>
  <si>
    <t>06 FRONTIER PZ-9237-A</t>
  </si>
  <si>
    <t xml:space="preserve">Equipo queda debajo de la fusilera principal
CON PRUEBAS DE BLOQUEO </t>
  </si>
  <si>
    <t>FORD ESCAPE 2013 ROJA</t>
  </si>
  <si>
    <t xml:space="preserve">REVISION DE UNIDAD
No da señal el gps
CTE. GABRIEL JILOTEO HERNANDEZ </t>
  </si>
  <si>
    <t xml:space="preserve">CAMBIO DE SIM PREPAGO 8115963576
CON PRUEBAS DE BLOQUEO </t>
  </si>
  <si>
    <t>01 ESTACAS 2014 RH-74-760</t>
  </si>
  <si>
    <t xml:space="preserve">Equipo queda detrás del panel de instrumentos
CON PRUEBAS DE BLOQUEO </t>
  </si>
  <si>
    <t>04 TORNADO PN-2248-A</t>
  </si>
  <si>
    <t>JEEP PATRIOT 2015</t>
  </si>
  <si>
    <t xml:space="preserve">Equipo en kick panel lado piloto
Bloqueo a bomba en kick panel
CON PRUEBA DE BLOQUEO </t>
  </si>
  <si>
    <t>08 FRONTIER RH-3224-B</t>
  </si>
  <si>
    <t xml:space="preserve">DAVID CRUZ PEREZ </t>
  </si>
  <si>
    <t xml:space="preserve">CHEVROLET BEAT GRIS </t>
  </si>
  <si>
    <t>David Cruz Tel. 8681825325</t>
  </si>
  <si>
    <t>Mariano Escobedo 930 Sur, Centro, 64000 Monterrey, N.L.</t>
  </si>
  <si>
    <t>https://www.google.com/maps/place/Santa+Rosa+Suites/@25.6665844,-100.3121056,18.75z/data=!4m9!3m8!1s0x866294489d9783ed:0x182689243ff505cd!5m2!4m1!1i2!8m2!3d25.6666286!4d-100.3121131!16s%2Fg%2F1th63t8k?entry=ttu&amp;g_ep=EgoyMDI1MDQyMi4wIKXMDSoASAFQAw%3D%3D</t>
  </si>
  <si>
    <t>Equipo queda sujeto a braquet metálico a un costado de la fusilera interior</t>
  </si>
  <si>
    <t>Pago en efectivo $850</t>
  </si>
  <si>
    <t>JEEP CHEROKEE PLATA</t>
  </si>
  <si>
    <t>El equipo queda ubicado en uno de los ductos del clima de la consola central
CON PUEBAS DE BLOQUEO</t>
  </si>
  <si>
    <t xml:space="preserve">ELANTRA 2017 BLANCO </t>
  </si>
  <si>
    <t xml:space="preserve">Equipo queda detrás del tablero sujeto del arnés principal
CON PRUEBAS DE BLOQUEO </t>
  </si>
  <si>
    <t>CTE. JESUS ALBERTO CEJA GRIMALDO
DESINSTALACION DE EQUIPO</t>
  </si>
  <si>
    <t>SONATA 2016</t>
  </si>
  <si>
    <t>Dagoberto Tel. 8135660953</t>
  </si>
  <si>
    <t>Altagracia Mercado 612, Mujeres Ilustres, 66635 Cdad. Apodaca, N.L.</t>
  </si>
  <si>
    <t>https://www.google.com/maps/place/Altagracia+Mercado+612,+Mujeres+Ilustres,+66635+Cdad.+Apodaca,+N.L./@25.7683801,-100.2637916,19.5z/data=!4m6!3m5!1s0x866294abb94637ad:0x8d26d886733d0246!8m2!3d25.768255!4d-100.2639902!16s%2Fg%2F11c5cq43x9?entry=ttu&amp;g_ep=EgoyMDI1MDQyMy4wIKXMDSoASAFQAw%3D%3D</t>
  </si>
  <si>
    <t xml:space="preserve">El equipo queda sujeto a una manguera de cables detrás de la fusilera
CON PRUEBAS DE BLOQUEO </t>
  </si>
  <si>
    <t xml:space="preserve">VW VENTO AZUL </t>
  </si>
  <si>
    <t>Pedro Cesar Gatica Tel. 8182033847</t>
  </si>
  <si>
    <t>Saguaro 419, Bosques Real I, 66612 Cdad. Apodaca, N.L.</t>
  </si>
  <si>
    <t>https://www.google.com/maps/place/Saguaro+419,+Bosques+Real+I,+66612+Cdad.+Apodaca,+N.L./@25.7827215,-100.2660262,14.75z/data=!4m9!1m2!2m1!1sSaguaro+417,+bosque+real,+Apodaca+N.L.!3m5!1s0x8662eca468c2b665:0xe9d2453b63d9cc4f!8m2!3d25.7814501!4d-100.2445004!16s%2Fg%2F11c2gmv8q2?entry=ttu&amp;g_ep=EgoyMDI1MDQyMy4wIKXMDSoASAFQAw%3D%3D</t>
  </si>
  <si>
    <t>EQUIPO LO TRAE ADRIAN</t>
  </si>
  <si>
    <t>815 GRAN CARAVAN 2017 BLANCA</t>
  </si>
  <si>
    <t>Contacto Lote 8129108425</t>
  </si>
  <si>
    <t>816 HYUNDAI ELANTRA 2016 NEGRO</t>
  </si>
  <si>
    <t>Contacto Telefono: 8115843929</t>
  </si>
  <si>
    <t xml:space="preserve">El corte se hizo en la fusilera y el equipo queda sujeto a un arnés que corre por detrás del tablero
SE HACEN PRUEBAS PERO NO APLICA BLOQUEO </t>
  </si>
  <si>
    <t>JOSE EDUARDO REYNA MORALES</t>
  </si>
  <si>
    <t xml:space="preserve"> REYMOPACK, S.A. DE C.V.</t>
  </si>
  <si>
    <t>NISSAN NP300
placa pj8376a
3n6AD35A0KK811091</t>
  </si>
  <si>
    <t>JOSE EDGARDO REYNA MORALES Tel. 8112394748</t>
  </si>
  <si>
    <t>Decreto Presidencial 6809, Plutarco Elías Calles, 64108 Monterrey, N.L.</t>
  </si>
  <si>
    <t>https://www.google.com/maps/place/Decreto+Presidencial+6809,+Plutarco+El%C3%ADas+Calles,+64108+Monterrey,+N.L./@25.7499088,-100.3875128,17z/data=!3m1!4b1!4m6!3m5!1s0x866296dae9cc32a9:0x512e19a4e059de2a!8m2!3d25.7499088!4d-100.3849379!16s%2Fg%2F11rgf5gww1?entry=ttu&amp;g_ep=EgoyMDI1MDQyMi4wIKXMDSoASAFQAw%3D%3D</t>
  </si>
  <si>
    <t>El equipo queda oculto debajo de fusilera delanter
CON PRUEBAS DE BLOQUEO</t>
  </si>
  <si>
    <t xml:space="preserve">CHEVROLET BEAT </t>
  </si>
  <si>
    <t>Omar Rene Rojas Garcia Tel. 8182730469</t>
  </si>
  <si>
    <t>CLIENTE NO ALCANZA A LLEGAR PARA INSTALACION</t>
  </si>
  <si>
    <t>FORD ECOSPORT 2016 BLANCA</t>
  </si>
  <si>
    <t>JOSE SALVADOR PERERA RUIZ 9982207475</t>
  </si>
  <si>
    <t xml:space="preserve">Cancún Smz62 maz5 calle 4 núm 367 </t>
  </si>
  <si>
    <t>https://maps.app.goo.gl/1vZi7zLG5zJVWgWM6</t>
  </si>
  <si>
    <t>MARCOS ERICK CAZARES LULE</t>
  </si>
  <si>
    <t xml:space="preserve">NISSAN VERSA </t>
  </si>
  <si>
    <t>Marcos Erick Cazares Lule 
Tel. 8180524316</t>
  </si>
  <si>
    <t>Av. Raúl Salinas Lozano 257, Roble Nuevo, 66074 Cdad. Gral. Escobedo, N.L.</t>
  </si>
  <si>
    <t>https://www.google.com/maps/place/Pasteler%C3%ADa+Lety/@25.7833565,-100.3192105,17z/data=!3m1!4b1!4m6!3m5!1s0x8662947823eb17fb:0x8214d13ff08c3639!8m2!3d25.7833565!4d-100.3192105!16s%2Fg%2F1tm0tl78?entry=ttu&amp;g_ep=EgoyMDI1MDQyMy4wIKXMDSoASAFQAw%3D%3D</t>
  </si>
  <si>
    <t>S18</t>
  </si>
  <si>
    <t>JOSE LUIS ALMAGUER</t>
  </si>
  <si>
    <t>02 FREIGHTLINER AMARILLO</t>
  </si>
  <si>
    <t>Cesar Tel. 8261088633</t>
  </si>
  <si>
    <t>8223+W92 Cdad. de Allende, Nuevo León</t>
  </si>
  <si>
    <t>https://www.google.com/maps/place/25%C2%B018'08.1%22N+99%C2%B059'47.8%22W/@25.3023221,-99.9966147,19z/data=!4m4!3m3!8m2!3d25.30225!4d-99.9966111?entry=ttu&amp;g_ep=EgoyMDI1MDQyMy4wIKXMDSoASAFQAw%3D%3D</t>
  </si>
  <si>
    <t xml:space="preserve">USO DE PARO DE MOTOR Y BOTON DE PANICO </t>
  </si>
  <si>
    <t xml:space="preserve">Ruben Alvarado Tel. 8119176731 </t>
  </si>
  <si>
    <t xml:space="preserve">GMC ACADIA </t>
  </si>
  <si>
    <t>REVISION + CAMBIO DE SEGUIMIENTO A CORTE
SEGUIMIENTO A CORTE: 862476051086493
SEGUIMIENTO: 862476051087731</t>
  </si>
  <si>
    <t>Yara Gutiérrez / POVA TRANSPORT / 8126807235</t>
  </si>
  <si>
    <t>https://www.google.com/maps/place/25%C2%B048'34.6%22N+100%C2%B016'28.3%22W/@25.8096111,-100.2745278,17z/data=!3m1!4b1!4m4!3m3!8m2!3d25.8096111!4d-100.2745278?entry=ttu&amp;g_ep=EgoyMDI1MDQyMy4wIKXMDSoASAFQAw%3D%3D</t>
  </si>
  <si>
    <t>Adrian</t>
  </si>
  <si>
    <t xml:space="preserve">OPERADOR NO LLEGA, A EL SE LE INDICIO QUE LLEGARA A LA GASOLINERA DEL LIBRAMIENTO EN SALTILLO </t>
  </si>
  <si>
    <t>034 TRACTO</t>
  </si>
  <si>
    <t>Op: Antonio Alvarez  Tel. 8442201329</t>
  </si>
  <si>
    <t>QGGV+JFH Mitras Poniente, Nuevo León</t>
  </si>
  <si>
    <t>https://www.google.com/maps/place/25%C2%B046'35.7%22N+100%C2%B027'22.6%22W/@25.7765712,-100.4562675,16z/data=!4m4!3m3!8m2!3d25.7765712!4d-100.4562675?entry=ttu&amp;g_ep=EgoyMDI1MDQyMy4wIKXMDSoASAFQAw%3D%3D</t>
  </si>
  <si>
    <t>El equipo queda sujeto a uno de los ductos del clima detrás del tablero
CON PRUEBAS DE BLOQUEO</t>
  </si>
  <si>
    <t xml:space="preserve">JORGE </t>
  </si>
  <si>
    <t xml:space="preserve">UMEGAMEDIOSCOMERCIAL SALTILLO </t>
  </si>
  <si>
    <t xml:space="preserve">DODGE ATITUD </t>
  </si>
  <si>
    <t>NO ESTAN DANDO SEÑAL LOS DISPOSITIVOS Corte 862476051238458
Seguimiento 862476051278876</t>
  </si>
  <si>
    <t>Suc. Saltillo 8442806262</t>
  </si>
  <si>
    <t xml:space="preserve">9:06 AM KAROL BALLESTEROS COMENTA QUE CLIENTE NO ACUDIRA </t>
  </si>
  <si>
    <t>023 DODGE JOURNEY 2013</t>
  </si>
  <si>
    <t>FERMIN URIBE RAMOS</t>
  </si>
  <si>
    <t xml:space="preserve">HPW043D NISSAN MARCH BLANCO </t>
  </si>
  <si>
    <t>DESINSTALACION COMODATO 
(EQUIPO DE UBITEC)</t>
  </si>
  <si>
    <t>Alan Ornelas Tel. 5570519295</t>
  </si>
  <si>
    <t>Nissan Nami Tula
Carretera, Tula-Jorobas 5.5, El Llano 2da Secc, 42800 El Llano, Hgo.</t>
  </si>
  <si>
    <t>https://www.google.com/maps/place/Nissan+Nami+Tula/@20.0570588,-99.2986215,17z/data=!3m1!4b1!4m6!3m5!1s0x85d22c94f2400001:0x940924b6fa17024e!8m2!3d20.0570588!4d-99.2986215!16s%2Fg%2F11g6r26v7r?entry=ttu&amp;g_ep=EgoyMDI1MDQyMy4wIKXMDSoASAFQAw%3D%3D</t>
  </si>
  <si>
    <t>Rodrigo 
(Técnico Hidalgo)</t>
  </si>
  <si>
    <t>Equipo bajo resguardo de Sr. Alan Ornelas</t>
  </si>
  <si>
    <t>HPW-043-D</t>
  </si>
  <si>
    <t>HRH-720-D V DRIVE 2024
NISSAN V-DRIVE GRIS - HRH720D</t>
  </si>
  <si>
    <t>HRH 720 D</t>
  </si>
  <si>
    <t xml:space="preserve">817 HONDA ACCORD 2015 GRIS
</t>
  </si>
  <si>
    <t>Cte. Juan Antonio Gzz
Contacto lote Tel. 8115901185</t>
  </si>
  <si>
    <t>Car Wash y Estética Automotriz SS Clean
C. Sierra de Gomas 614, Col. Cerro de la Silla, 67190 Guadalupe, N.L.</t>
  </si>
  <si>
    <t>https://www.google.com/maps/place/Car+Wash+y+Est%C3%A9tica+Automotriz+SS+Clean/@25.6655895,-100.1934933,20.5z/data=!4m15!1m8!3m7!1s0x8662c1c1fa28813f:0xeb35765624fe6bd0!2sC.+Sierra+de+Gomas+614,+Cerro+de+La+Silla+(U.c.),+67190+Guadalupe,+N.L.!3b1!8m2!3d25.665652!4d-100.193307!16s%2Fg%2F11wb1s8_kq!3m5!1s0x8662c1a61d179b7b:0x5a3a69fffc7e5e3d!8m2!3d25.6656347!4d-100.1932315!16s%2Fg%2F11rtqd0l0s?entry=ttu&amp;g_ep=EgoyMDI1MDQyNy4xIKXMDSoASAFQAw%3D%3D</t>
  </si>
  <si>
    <t>Equipo detrás del tablero
Bloqueo a ignición en el swich</t>
  </si>
  <si>
    <t>HECTOR OBELE</t>
  </si>
  <si>
    <t>KRONHE DE MEXICO 
(HECTOR OBELE)</t>
  </si>
  <si>
    <t xml:space="preserve">HILUX BLANCA </t>
  </si>
  <si>
    <t>REVISION DE UNIDAD PERDIO CONEXIÓN 2025-04-29 16:57:58</t>
  </si>
  <si>
    <t>Jesus Galindo Tel. 3321060999</t>
  </si>
  <si>
    <t>Gengibre 29, los Molinos, Zapopan, 45200
45200 Campestre las Palomas, Jal.</t>
  </si>
  <si>
    <t>https://www.google.com/maps/place/Gengibre,+45200+Campestre+las+Palomas,+Jalisco/@20.8216183,-103.447652,19.75z/data=!4m6!3m5!1s0x8428a41f60a3132d:0xebcf3bd0c4b58a9e!8m2!3d20.8217208!4d-103.4473217!16s%2Fg%2F11fjzy7sfy?entry=ttu&amp;g_ep=EgoyMDI1MDQyMy4wIKXMDSoASAFQAw%3D%3D</t>
  </si>
  <si>
    <t>Técnico Guadalajara</t>
  </si>
  <si>
    <t xml:space="preserve">818 GMC DENALI BLANCA
</t>
  </si>
  <si>
    <t>Gral Francisco Naranjo 115, Centro, 66400 San Nicolás de los Garza, N.L.</t>
  </si>
  <si>
    <t>https://www.google.com/maps/place/Gral+Francisco+Naranjo+115,+Centro,+66400+San+Nicol%C3%A1s+de+los+Garza,+N.L./@25.7561236,-100.2957975,17z/data=!3m1!4b1!4m6!3m5!1s0x8662948fa54eec13:0x797202541936a5a9!8m2!3d25.7561236!4d-100.2957975!16s%2Fg%2F11c17q6bnj?entry=ttu</t>
  </si>
  <si>
    <t>Equipo queda sujeto a un braquet metálico detrás de el tablero</t>
  </si>
  <si>
    <t>415 37S-356 JAC E10</t>
  </si>
  <si>
    <t>Equipo debajo del tablero, sin bloqueo</t>
  </si>
  <si>
    <t>819 DODGE JOURNEY GRIS</t>
  </si>
  <si>
    <t>Equipo queda sujeto al poste lado del piloto
Equipo debajo del tablero</t>
  </si>
  <si>
    <t>417 37S-358 JAC E10</t>
  </si>
  <si>
    <t>412 37S-333 JAC E10</t>
  </si>
  <si>
    <t>Equipo debajo del tablero, unidad sin bloqueo</t>
  </si>
  <si>
    <t>416 37S-357 JAC E10</t>
  </si>
  <si>
    <t>MARIA DEL SOCORRO BOSQUEZ GARCIA</t>
  </si>
  <si>
    <t>KENWORTH T660 Blanco con líneas rojas</t>
  </si>
  <si>
    <t>Ricardo Gonzalez Tel. 8119979514</t>
  </si>
  <si>
    <t>Orfebres 99, Lomas de Ciénega, 65558 Ciénega de Flores, N.L.</t>
  </si>
  <si>
    <t>https://www.google.com/maps/place/Orfebres+99,+Lomas+de+Ci%C3%A9nega,+65558+Ci%C3%A9nega+de+Flores,+N.L./@25.9622997,-100.1784987,20z/data=!4m6!3m5!1s0x8662f3f9033cb8ef:0x828f627126857158!8m2!3d25.9622997!4d-100.1781004!16s%2Fg%2F11qn_5_2x0?entry=ttu&amp;g_ep=EgoyMDI1MDQyOS4wIKXMDSoASAFQAw%3D%3D</t>
  </si>
  <si>
    <t xml:space="preserve">Equipo queda sujeto del arnés principal detrás del tablero
CON PRUEBAS DE BLOQUEO </t>
  </si>
  <si>
    <t>CITY 4</t>
  </si>
  <si>
    <t xml:space="preserve">ASUETO 01 DE MAYO </t>
  </si>
  <si>
    <t>ELEAZAR ALFARO</t>
  </si>
  <si>
    <t>ELEAZAR ALFARO (TYFE)</t>
  </si>
  <si>
    <t>RAM 4000
Placas 70AP7J</t>
  </si>
  <si>
    <t xml:space="preserve">MIGRACION, CAMBIO DE SIM PLAN Y RECONFIGURACION </t>
  </si>
  <si>
    <t>Daniel Alfaro  Tel. 8127491388</t>
  </si>
  <si>
    <t>Vicente Guerrero 301, Cabecera Municipal (Apodaca), Apodaca Centro, 66600 Cdad. Apodaca, N.L.</t>
  </si>
  <si>
    <t>https://www.google.com/maps/place/Vicente+Guerrero+301,+Cabecera+Municipal+(Apodaca),+Apodaca+Centro,+66600+Cdad.+Apodaca,+N.L./@25.777563,-100.1911901,17z/data=!3m1!4b1!4m6!3m5!1s0x8662ec0a9f06e7f5:0xaed0d4fbedff6aa4!8m2!3d25.777563!4d-100.1911901!16s%2Fg%2F11csdzm8xz?entry=ttu</t>
  </si>
  <si>
    <t xml:space="preserve">EQUIPO QUECLINK GV300W 
ADRAINSE TRAE EQUIPO PARA CONFIGURARLO </t>
  </si>
  <si>
    <t>Eleazar Alfaro Tel. 8118115684</t>
  </si>
  <si>
    <t xml:space="preserve">El equipo queda debajo de la fusilera delantera
CON PRUEBAS DE BLOQUEO </t>
  </si>
  <si>
    <t>JEEP CHEROKEE 2018</t>
  </si>
  <si>
    <t>DODGE RAM 700 2019</t>
  </si>
  <si>
    <t xml:space="preserve">Equipo detrás del tablero
Bloqueo a ignición en el swich
CON PRUEBAS DE BLOQUEO </t>
  </si>
  <si>
    <t>1874 INTERNATIONAL BLANCO</t>
  </si>
  <si>
    <t>Esta actualizando su posicion y se encuentra reportando en la plataforma 
Tiene 2 Sensores de Diesel
DIESEL (T1) 112 lts
DIESEL (T2) 6
Ay que confirmar el Diesel</t>
  </si>
  <si>
    <t>Luis Cabello Cabello Tel. 8115539004</t>
  </si>
  <si>
    <t>TH-01 47UT9X</t>
  </si>
  <si>
    <t>No esta reportando desde la siguiente fecha 2025-03-16 13:57:28</t>
  </si>
  <si>
    <t>Se realizó una cambio en la ignición del equipo y reconfiguración de equipo, se recuperó el historial de recorrido.
Ya se encuentra reportando en la plataforma</t>
  </si>
  <si>
    <t>TH-02 46UT9X</t>
  </si>
  <si>
    <t>Esta actualizando su posicion y se encuentra reportando en la plataforma 
Tiene 1 Sensor de Diesel y Sensor de Temperatura 
Diesel (tanque Diesel) 3 litros
Temperatura 14 centigrados 
Ay que confirmar el Diesel y Temperatura</t>
  </si>
  <si>
    <t>GILBERTO CRUZ CRUZ</t>
  </si>
  <si>
    <t xml:space="preserve">FREIGTHLINER VERDE </t>
  </si>
  <si>
    <t>Gilberto Cruz  Tel. 8118045508</t>
  </si>
  <si>
    <t>Ballenas 602, Jardines del Mezquital, 66445 San Nicolás de los Garza, N.L.</t>
  </si>
  <si>
    <t>https://www.google.com/maps/place/Ballenas+602,+Jardines+del+Mezquital,+66445+San+Nicol%C3%A1s+de+los+Garza,+N.L./@25.7490632,-100.2432349,17z/data=!3m1!4b1!4m6!3m5!1s0x8662eb38b4c57323:0x77b6fee3fdb2626a!8m2!3d25.7490632!4d-100.2432349!16s%2Fg%2F11dxkldl3m?entry=ttu&amp;g_ep=EgoyMDI1MDQzMC4wIKXMDSoASAFQAw%3D%3D</t>
  </si>
  <si>
    <t xml:space="preserve">Equipo y bloqueo debajo de caja de fusibles en lado copiloto
CON PRUEBAS DE BLOQUEO </t>
  </si>
  <si>
    <t>HYUNDAI SONATA 2014 NEGRO</t>
  </si>
  <si>
    <t>CTE. FABIAN ALEXIS LIMONES PARRA
DESINSTALACION DE EQUIPO</t>
  </si>
  <si>
    <t xml:space="preserve">9:06 AM AURORA SEGUNDO SOLICITA CAMBIAR LA HORA PARA LAS 3 PM </t>
  </si>
  <si>
    <t>JAVIER ARMENTA</t>
  </si>
  <si>
    <t xml:space="preserve">PEGAR LA CAMARA </t>
  </si>
  <si>
    <t>Operador Sergio Tel. 6442401568</t>
  </si>
  <si>
    <t xml:space="preserve">OPERADOR NO CONFIRMA EL DOMICILIO Y HORA, CLIENTE SOLICITA QUE SE REAGENDE PARA EL DÍA LUNES </t>
  </si>
  <si>
    <t>S19</t>
  </si>
  <si>
    <t>JETTA CLASICO 2014</t>
  </si>
  <si>
    <t>CTE. JUAN GABRIEL HERNANDEZ SOTO
DESINSTALACION DE EQUIPO</t>
  </si>
  <si>
    <t>NO TOMA FOTOS DE EQUIPO Y NUMERO DE SERIE 
EQUIPO BAJO RESGUARDO DE PRESTACOCHE</t>
  </si>
  <si>
    <t>GERMAN VENTURA</t>
  </si>
  <si>
    <t>No reporte 2025-05-02 00:13:54 y esta mandado alertas no correspondientes</t>
  </si>
  <si>
    <t xml:space="preserve">NO ERA ESTA UNIDAD </t>
  </si>
  <si>
    <t>No actualizaba bien</t>
  </si>
  <si>
    <t xml:space="preserve">SE GENERO RESET FISICO Y RECONFIGRACION DE EQUIPO </t>
  </si>
  <si>
    <t>820 FORD FOCUS 2016 ROJO</t>
  </si>
  <si>
    <t>Autos Importados Margon 
Av Afganistán 109, Prados de La Cieneguita, 66636 Cdad. Apodaca, N.L.</t>
  </si>
  <si>
    <t xml:space="preserve">El equipo queda sujeto de un braquet metálico detrás del tablero
CON PRUEBAS DE BLOQUEO </t>
  </si>
  <si>
    <t xml:space="preserve">CHEVROLET EQUINOX 2018 BLANCA </t>
  </si>
  <si>
    <t>Job Espinoza  Tel. 8119130947</t>
  </si>
  <si>
    <t>Lomas de Jamaica 75, 67288 Jardines de la Silla, N.L.</t>
  </si>
  <si>
    <t>https://www.google.com/maps/place/Lomas+de+Jamaica+75,+67288+Jardines+de+la+Silla,+N.L./@25.6211739,-100.1709976,17z/data=!4m6!3m5!1s0x8662c1621b4cb7ef:0xfe62c9f7d51847c1!8m2!3d25.6211897!4d-100.1710286!16s%2Fg%2F11mtdjtgr6?hl=es&amp;entry=ttu&amp;g_ep=EgoyMDI1MDQzMC4xIKXMDSoASAFQAw%3D%3D</t>
  </si>
  <si>
    <t>adrian</t>
  </si>
  <si>
    <t xml:space="preserve">Equipo queda debajo de la consola central
CON PRUEBAS DE BLOQUEO </t>
  </si>
  <si>
    <t xml:space="preserve">TRACTO </t>
  </si>
  <si>
    <t xml:space="preserve">INSTALACION CON SENSOR DE DIESEL </t>
  </si>
  <si>
    <t>Sta. Rosa - Mezquital 109, Cerradas de Casa Blanca, 66445 San Nicolás de los Garza, N.L.</t>
  </si>
  <si>
    <t>https://www.google.com/maps/place/Sta.+Rosa+-+Mezquital+109,+Cerradas+de+Casa+Blanca,+66445+San+Nicol%C3%A1s+de+los+Garza,+N.L./@25.7493916,-100.2374268,17z/data=!4m5!3m4!1s0x8662eb3d99c4360d:0xf8cd9abcca66a60!8m2!3d25.7419487!4d-100.2388632?hl=es&amp;entry=ttu&amp;g_ep=EgoyMDI1MDQzMC4xIKXMDSoASAFQAw%3D%3D</t>
  </si>
  <si>
    <t>41 XW79801 GMC VERDE</t>
  </si>
  <si>
    <t>Dejo de reportar 2025-04-19 07:53:06</t>
  </si>
  <si>
    <t>Agustina Hernandez Tel. 2293992784</t>
  </si>
  <si>
    <t>Calle Juan escutia 1194, Plan de Ayala. CP. 94297. Boca del Rio, Ver.</t>
  </si>
  <si>
    <t>https://www.google.com/maps/place/Calle+Juan+Escutia+1194,+Plan+de+Ayala,+94297+Boca+del+R%C3%ADo,+Ver./@19.1246846,-96.1205855,17z/data=!3m1!4b1!4m5!3m4!1s0x85c341ae539515ff:0xc8389779a8e75614!8m2!3d19.1246846!4d-96.1180106?entry=ttu&amp;g_ep=EgoyMDI1MDQzMC4xIKXMDSoASAFQAw%3D%3D</t>
  </si>
  <si>
    <t>Omar Sanchez
Tecnico Veracruz</t>
  </si>
  <si>
    <t>Equipo desconectado y encintado con aluminio. 
Se reconecta, se realizan pruebas de bloqueo y equipo queda poste lado izquierdo</t>
  </si>
  <si>
    <t>MQ5V+WFX Guadalupe, Nuevo León</t>
  </si>
  <si>
    <t>https://www.google.com/maps/place/25%C2%B039'35.5%22N+100%C2%B012'22.6%22W/@25.6606885,-100.2078404,18.25z/data=!4m4!3m3!8m2!3d25.659863!4d-100.206276?entry=ttu&amp;g_ep=EgoyMDI1MDQzMC4xIKXMDSoASAFQAw%3D%3D</t>
  </si>
  <si>
    <t>La cámara si esta pegada, solo que en una posición un poco más arriba donde estaba originalmente. Me comenta el operador que hay que ponerla donde estaba originalmente, la cuestión es que l apagaron con silicon y no se puede quitar la base del vidrio</t>
  </si>
  <si>
    <t>088 DODGE RAM 2019</t>
  </si>
  <si>
    <t>2018 NISSAN URVAN VR350</t>
  </si>
  <si>
    <t>Equipos: 
Corte 862476055726441
Seguimiento 862476055727209</t>
  </si>
  <si>
    <t>LUIS - 8119652913</t>
  </si>
  <si>
    <t xml:space="preserve">MONTERREY SUCURSAL REVOLUCION 
05/05/2025 5:52 PM CANCELA EL SERVICIO </t>
  </si>
  <si>
    <t>Dejo de reportar 2025-04-04 16:36:23</t>
  </si>
  <si>
    <t>Juan Rene Reyes   Tel 8701478962</t>
  </si>
  <si>
    <t>RPP3+2J8 Cdad. Gral. Escobedo, Nuevo León</t>
  </si>
  <si>
    <t>https://www.google.com/maps/place/25%C2%B050'06.2%22N+100%C2%B017'45.4%22W/@25.835046,-100.2985089,17z/data=!3m1!4b1!4m4!3m3!8m2!3d25.835046!4d-100.295934?hl=es&amp;entry=ttu&amp;g_ep=EgoyMDI1MDQzMC4xIKXMDSoASAFQAw%3D%3D</t>
  </si>
  <si>
    <t>Corriente desconectada, se realizar la reconexión y reconfiguración del equipo.
Unidad ya se encuentra reportando en la plataforma.</t>
  </si>
  <si>
    <t>DODGE JOURNEY</t>
  </si>
  <si>
    <t>CTE. LILIANA ELIZABETH AMARO GAYTAN
DESINSTALACION DE EQUIPO</t>
  </si>
  <si>
    <t>SE ADELANTA SERVICIOS A LA 4 PM
EQUIPO BAJO RESGUARDO DE PRESTACOCHE</t>
  </si>
  <si>
    <t>NYDIA ALVAREZ</t>
  </si>
  <si>
    <t xml:space="preserve">CAT 416 </t>
  </si>
  <si>
    <t xml:space="preserve">UNIDAD NO ENCIENDE PERO SI RESPONDE COMANDOS </t>
  </si>
  <si>
    <t>Operador Marco Tel. 8124404186</t>
  </si>
  <si>
    <t>66684 Nuevo León</t>
  </si>
  <si>
    <t>https://www.google.com/maps/place/66684+N.L./@25.6939835,-99.9216599,13.25z/data=!4m6!3m5!1s0x8663201bf44cc3dd:0xe5c05287070ae727!8m2!3d25.6982914!4d-99.8962279!16s%2Fg%2F11q1p0mh73?entry=ttu&amp;g_ep=EgoyMDI1MDQzMC4xIKXMDSoASAFQAw%3D%3D</t>
  </si>
  <si>
    <t xml:space="preserve">07/05/2025 8:10 AM NYDIA ALVAREZ SOLICITA CANCELACION POR VISITA DE INGENIEROS, ELLA NOS AVISA PARA REAGENDAR </t>
  </si>
  <si>
    <t>CHEVROLET SPARK 2015 BLANCO</t>
  </si>
  <si>
    <t xml:space="preserve"> CTE. JORGE ALFREDO PALENCIA ROCHA
DESINSTALACION DE EQUIPO</t>
  </si>
  <si>
    <t xml:space="preserve">06/05/2025 5:35 PM AURORA SEGUNDO SOLICITA CANCELACION Y SE REAGENDA PARA EL DIA VIERNES A LAS 11 AM </t>
  </si>
  <si>
    <t>SRA. CARMEN</t>
  </si>
  <si>
    <t xml:space="preserve">KIA KN SELTOS GRIS </t>
  </si>
  <si>
    <t xml:space="preserve">Equipo debajo del ducto de clima
Bloqueo a bomba en kick panel
CON PRUEBASD DE BLOQUEO </t>
  </si>
  <si>
    <t xml:space="preserve">
Corte 862476055726441</t>
  </si>
  <si>
    <t xml:space="preserve">Equipo con corte detrás de tablero equipo sujeto a ducto de clima
CON PRUEBAS DE BLOQUEO </t>
  </si>
  <si>
    <t>Seguimiento 862476055727209</t>
  </si>
  <si>
    <t>Queda detrás de guantera</t>
  </si>
  <si>
    <t>SBW-883-B NISSAN TIIDA</t>
  </si>
  <si>
    <t xml:space="preserve">Equipo en poste detrás del tablero
Bloqueo a ignición en el swich
CON PRUEBAS DE BLOQUEO </t>
  </si>
  <si>
    <t xml:space="preserve">TDT-581-B NISSAN TIIDA </t>
  </si>
  <si>
    <t>RF-7100-B CHANGAN HONOR</t>
  </si>
  <si>
    <t>Astrid Herrera Tel. 8184617314</t>
  </si>
  <si>
    <t>La Zaga 1200, Sin Nombre de Col 31, 67155 Guadalupe, N.L.</t>
  </si>
  <si>
    <t>https://www.google.com/maps/place/La+Zaga+1200,+Sin+Nombre+de+Col+31,+67155+Guadalupe,+N.L./@25.6780488,-100.2440359,21z/data=!4m12!1m5!3m4!2zMjXCsDQwJzQxLjEiTiAxMDDCsDE0JzM4LjEiVw!8m2!3d25.6780834!4d-100.243927!3m5!1s0x8662c01dc528423d:0xf11751b6f4d9ffbd!8m2!3d25.6780042!4d-100.2439282!16s%2Fg%2F11g6xkw1lx?hl=es&amp;entry=ttu&amp;g_ep=EgoyMDI1MDUwMy4wIKXMDSoASAFQAw%3D%3D</t>
  </si>
  <si>
    <t xml:space="preserve">Corte a encendido y el equipo queda ubicado debajo de la consola central
CON PRUEBAS DE BLOQUEO </t>
  </si>
  <si>
    <t>JONATHAN RIVERA</t>
  </si>
  <si>
    <t xml:space="preserve">JONATHAN RIVERA </t>
  </si>
  <si>
    <t>RE-5956-B FORD TRANSIT COURIER AZUL</t>
  </si>
  <si>
    <t xml:space="preserve">Equipo esta algo desfazado en la posicion </t>
  </si>
  <si>
    <t>Luís Martínez  Tel. 8110196324</t>
  </si>
  <si>
    <t xml:space="preserve">SE REALIZA RESET FISICO, SE CAMBIA DE POSICION 
Ubicación de equipo 
Bloqueo a bomba
CON PRUEBA DE BLOQUEO </t>
  </si>
  <si>
    <t>414 37S-353 JAC E10</t>
  </si>
  <si>
    <t xml:space="preserve">Equipo queda sujeto en tuvo detrás del tablero
SIN PARO DE MOTOR </t>
  </si>
  <si>
    <t xml:space="preserve">Retiro de paro de motor </t>
  </si>
  <si>
    <t>Orfebres 99 / Edificio multiusos
Orfebres 99, Lomas de Ciénega, 65558 Ciénega de Flores, N.L.</t>
  </si>
  <si>
    <t>https://www.google.com/maps/place/Orfebres+99,+Lomas+de+Ci%C3%A9nega,+65558+Ci%C3%A9nega+de+Flores,+N.L./@25.9623045,-100.1806753,17z/data=!3m1!4b1!4m6!3m5!1s0x8662f3f9033cb8ef:0x828f627126857158!8m2!3d25.9622997!4d-100.1781004!16s%2Fg%2F11qn_5_2x0?entry=ttu&amp;g_ep=EgoyMDI1MDUwNS4wIKXMDSoASAFQAw%3D%3D</t>
  </si>
  <si>
    <t>ESTE SERVICIO NO SE VA A COBRAR HASTA QUE EL CLIENTE NO REVISE LA UNIDAD Y SI LA FALLA NO CORRESPONDE AL BLOQUEO SE COBRARAN $300</t>
  </si>
  <si>
    <t>JUAN SIERRA</t>
  </si>
  <si>
    <t>SIERRA LOGISTICS</t>
  </si>
  <si>
    <t xml:space="preserve">SILVERADO BLANCA RJ-61-377 </t>
  </si>
  <si>
    <t>Equipo no actualiza la posicion, posible manipulación</t>
  </si>
  <si>
    <t>Luis Jaramillo / Juan Sierra Tel. 8111555608</t>
  </si>
  <si>
    <t>Iturbide 1442, Topo Chico, 64260 Monterrey, N.L.</t>
  </si>
  <si>
    <t>https://www.google.com/maps/place/Taller+Ruiz/@25.7302452,-100.3287509,17z/data=!3m1!4b1!4m6!3m5!1s0x8662955c3075af15:0xdf970ffeb33d3c31!8m2!3d25.7302452!4d-100.3287509!16s%2Fg%2F11l66z9kr1?entry=ttu&amp;g_ep=EgoyMDI1MDUwNS4wIKXMDSoASAFQAw%3D%3D</t>
  </si>
  <si>
    <t xml:space="preserve">ADRIAN NO LLEGA EL SERVICIO </t>
  </si>
  <si>
    <t>CTE. JORGE ALFREDO PALENCIA ROCHA
DESINSTALACION DE EQUIPO</t>
  </si>
  <si>
    <t>HRH-727-D NISSAN V-DRIVE AZUL</t>
  </si>
  <si>
    <t>Alan Ornelas 5570519295</t>
  </si>
  <si>
    <t>Tula-Jorobas 5.5, El Llano 2da Secc, 42800 El Llano, Hgo.</t>
  </si>
  <si>
    <t>https://www.google.com/maps/place/Nissan+Nami+Tula/@20.0570588,-99.2986215,17z/data=!3m1!4b1!4m6!3m5!1s0x85d22c94f2400001:0x940924b6fa17024e!8m2!3d20.0570588!4d-99.2986215!16s%2Fg%2F11g6r26v7r?entry=ttu&amp;g_ep=EgoyMDI1MDUwNS4wIKXMDSoASAFQAw%3D%3D</t>
  </si>
  <si>
    <t xml:space="preserve">EQUIPO BAJO RESGURADO DE SR. ALAN ORNELAS </t>
  </si>
  <si>
    <t>HRH-727-D</t>
  </si>
  <si>
    <t>ALEJANDRO ESPINOZA</t>
  </si>
  <si>
    <t xml:space="preserve">EQUIPO </t>
  </si>
  <si>
    <t>ENTREGA DE EQUIPO PORTATIL</t>
  </si>
  <si>
    <t>EQUIPO PREPAGO</t>
  </si>
  <si>
    <t>Alejandro Espinoza</t>
  </si>
  <si>
    <t xml:space="preserve">San Nicolas </t>
  </si>
  <si>
    <t xml:space="preserve">ENTREGA EN DOMICILIO SAN NICOLAS </t>
  </si>
  <si>
    <t>Luis Jaramillo Tel. 8131205790</t>
  </si>
  <si>
    <t xml:space="preserve">Revisión el equipo cuenta con buena alimentación tierra corriente e ignición, todo encitado y el equipo sujeto en un braquet metálico
CON PRUEBAS DE BLOQUEO </t>
  </si>
  <si>
    <t>CHALLENGER NEGRO</t>
  </si>
  <si>
    <t>Equipo 
Seguimiento 359857081931511</t>
  </si>
  <si>
    <t>Rodrigo Cuevas Tel. 8443508276</t>
  </si>
  <si>
    <t>P.º de las Trojes 261, Hacienda el Refugio, 25083 Saltillo, Coah.</t>
  </si>
  <si>
    <t>https://www.google.com/maps/place/zkin+co./@25.3780214,-101.0243606,19z/data=!4m6!3m5!1s0x868873af01ee24bf:0xd5581717d743ef39!8m2!3d25.3783801!4d-101.0240927!16s%2Fg%2F11x83j9wsp!5m1!1e2?entry=ttu&amp;g_ep=EgoyMDI1MDUwNy4wIKXMDSoASAFQAw%3D%3D</t>
  </si>
  <si>
    <t>Equipo de seguimiento instaldo en la cajuela
SIM PREPAGO 8442288993</t>
  </si>
  <si>
    <t>821 NISSAN ALTIMA BLANCO 2016</t>
  </si>
  <si>
    <t>Guadalupe Segura Tel. 8127007667</t>
  </si>
  <si>
    <t>Valle de Los Reyes, 67180 Guadalupe, N.L.</t>
  </si>
  <si>
    <t>https://www.google.com/maps/place/Luis+IX,+Valle+de+Los+Reyes,+67180+Guadalupe,+N.L./@25.6575812,-100.2068512,18.84z/data=!4m6!3m5!1s0x8662c1b7cab303a5:0x7b782a7a218080f3!8m2!3d25.6577672!4d-100.2064919!16s%2Fg%2F1v2kxw5v!5m1!1e2?entry=ttu&amp;g_ep=EgoyMDI1MDUwNy4wIKXMDSoASAFQAw%3D%3D</t>
  </si>
  <si>
    <t xml:space="preserve">Equipo detrás de alfombra pared de fuego, lado piloto
Bloqueo a bomba
CON PRUEBAS DE BLOQUEO </t>
  </si>
  <si>
    <t>CHEVROLET BLANCO</t>
  </si>
  <si>
    <t>Myriam Tello  Tel. 8123533662</t>
  </si>
  <si>
    <t>Plutón 318, Paseo de San Nicolas 1er Sector, 66446 San Nicolás de los Garza, N.L.</t>
  </si>
  <si>
    <t>https://www.google.com/maps/place/Plut%C3%B3n+318,+Paseo+de+San+Nicolas+1er+Sector,+66446+San+Nicol%C3%A1s+de+los+Garza,+N.L./@25.7408565,-100.258985,19.34z/data=!4m12!1m5!3m4!2zMjXCsDQ0JzI3LjQiTiAxMDDCsDE1JzMwLjIiVw!8m2!3d25.740938!4d-100.2584!3m5!1s0x8662eb3319241d57:0xe86b10f61881373b!8m2!3d25.7408752!4d-100.2584133!16s%2Fg%2F11dxl01pg5!5m1!1e2?entry=ttu&amp;g_ep=EgoyMDI1MDUwNy4wIKXMDSoASAFQAw%3D%3D</t>
  </si>
  <si>
    <t>056 KICKS 2019</t>
  </si>
  <si>
    <t xml:space="preserve">José Domínguez Tel. 8124893149 </t>
  </si>
  <si>
    <t>Cto. Hacienda de los Arcos 152, Ex Hacienda El Rosario, 67288 Jardines de la Silla, N.L.</t>
  </si>
  <si>
    <t>https://www.google.com/maps/place/Cto.+Hacienda+de+los+Arcos+152,+Ex+Hacienda+El+Rosario,+67288+Jardines+de+la+Silla,+N.L./@25.6428968,-100.1712099,17z/data=!3m1!4b1!4m5!3m4!1s0x8662c22a16304949:0xe945ba95641f99d1!8m2!3d25.6428968!4d-100.168635!5m1!1e2?entry=ttu&amp;g_ep=EgoyMDI1MDUwNy4wIKXMDSoASAFQAw%3D%3D</t>
  </si>
  <si>
    <t xml:space="preserve">SE COMUNICO ELIUD CON EL Y LE DICE QUE NO ESTARA EN EL DOMICILIO, Y QUE SE REAGENDE PARA EL LUNES </t>
  </si>
  <si>
    <t>CELESTE ASTRID</t>
  </si>
  <si>
    <t>REVISION DE UNIDAD, NO ACTUALIZA LA POSICION</t>
  </si>
  <si>
    <t xml:space="preserve">NO SE ACUDE AL DOMICILIO, ELIUD HABLO CON EL CLIENTE Y LE COMENTO QUE LA UNIDAD ESTABA EN SAN NICOLAS </t>
  </si>
  <si>
    <t>S20</t>
  </si>
  <si>
    <t xml:space="preserve">REVISION EN SENSOR DE DIESEL NO ACTUALIZA </t>
  </si>
  <si>
    <t>NOE PEREZ</t>
  </si>
  <si>
    <t xml:space="preserve">EDUARDO VENTURA </t>
  </si>
  <si>
    <t>RE1735B PEUGEOT PARTNER BLANCA</t>
  </si>
  <si>
    <t>UNIDAD ESTA TENIENDO DESFACES EN EL REPORTE Y LA UBICACIÓN.</t>
  </si>
  <si>
    <t>Juan Flores Tel. 8119938449</t>
  </si>
  <si>
    <t>C. Jesús García Corona 1066, Hogares Ferrocarrileros, 64260 Monterrey, N.L.</t>
  </si>
  <si>
    <t>https://www.google.com/maps/place/C.+Jes%C3%BAs+Garc%C3%ADa+Corona+1066,+Hogares+Ferrocarrileros,+64260+Monterrey,+N.L./@25.7375568,-100.3568567,13.25z/data=!4m5!3m4!1s0x866294490e7ce525:0x78e9b3d767ad769e!8m2!3d25.7287826!4d-100.3237343!5m1!1e2?entry=ttu&amp;g_ep=EgoyMDI1MDUwNy4wIKXMDSoASAFQAw%3D%3D</t>
  </si>
  <si>
    <t xml:space="preserve">EQUIPO E INSTALACION SIN MANIPULACION
SE REALIZA RECONFIGURACION DEL EQUIPO Y CAMBIO EN LA TIERRA SE PONE AL CHASIS 
CON PRUEBAS DE BLOQUEO </t>
  </si>
  <si>
    <t xml:space="preserve">JUAN JAVIER CABRIALES </t>
  </si>
  <si>
    <t>FORD F-350 PLACAS 74AR1H</t>
  </si>
  <si>
    <t xml:space="preserve">Juan Javier Cabriales Tel. </t>
  </si>
  <si>
    <t>66068 Cdad. Gral. Escobedo, N.L.</t>
  </si>
  <si>
    <t>https://maps.app.goo.gl/vuJSNKWxDETpqydq6?g_st=iw</t>
  </si>
  <si>
    <t xml:space="preserve">EQUIPO A RESGUARDO DE SR. EDUARDO, SOLCIITO EL SR. CABRIALES SE LE ENTREGARA A EL </t>
  </si>
  <si>
    <t xml:space="preserve">MYRIAM DEL CARMEN TELLO </t>
  </si>
  <si>
    <t xml:space="preserve">USO DE LA APLICACIÓN Y FUNCIONES DE LA PLATAFORMA </t>
  </si>
  <si>
    <t xml:space="preserve">29-LBA-39
MERCEDES BENZ SPRINTER BLANCA </t>
  </si>
  <si>
    <t>FALLAS EN UNIDAD, COMENTAN QUE ES POR EL GPS, HAY QUE DESCARTAR</t>
  </si>
  <si>
    <t>El equipo ya estaba desinstalado, la unidad no tiene nada raro, solo se instala en una ubicación distinta y sin corte
Equipo debajo del asiento del piloto</t>
  </si>
  <si>
    <t xml:space="preserve">COMENTAN QUE SE REAGENDARAN LAS REVISIONES. </t>
  </si>
  <si>
    <t>54-BJ-4N KW T-01</t>
  </si>
  <si>
    <t xml:space="preserve">CALIBRACION SENSOR DE DIESEL </t>
  </si>
  <si>
    <t xml:space="preserve">822 CHEVROLET EQUINOX 2017 BLANCA
</t>
  </si>
  <si>
    <t>Teresa de Jesús Ortiz</t>
  </si>
  <si>
    <t>2GNALCEK6H1602870</t>
  </si>
  <si>
    <t>DODGE DURANGO ROJA</t>
  </si>
  <si>
    <t>DESINSTALACION EN DOMICILIO PATRICULAR</t>
  </si>
  <si>
    <t>Juan Tel. 8115966292</t>
  </si>
  <si>
    <t>San Benito 632, Santa Monica Sector 8, 67250 Jardines de la Silla, N.L.</t>
  </si>
  <si>
    <t>https://www.google.com/maps/place/San+Benito+632,+Santa+Monica+Sector+8,+67250+Jardines+de+la+Silla,+N.L./@25.6140495,-100.179768,17z/data=!3m1!4b1!4m10!1m2!2m1!1sSan+Benito+632,+Sta+M%C3%B3nica!3m6!1s0x8662c15e1b1ce1db:0x53edf62da5dd44a7!8m2!3d25.6140447!4d-100.1751546!15sChtTYW4gQmVuaXRvIDYzMiwgU3RhIE3Ds25pY2GSARBnZW9jb2RlZF9hZGRyZXNz4AEA!16s%2Fg%2F11c27z1m5n!5m1!1e2?entry=ttu&amp;g_ep=EgoyMDI1MDUxMS4wIKXMDSoASAFQAw%3D%3D</t>
  </si>
  <si>
    <t>04 KW BLANCO 94-BF-2U</t>
  </si>
  <si>
    <t>NO APLICA EL BLOQUEO LA UNIDAD, TELTONIKA FMC130</t>
  </si>
  <si>
    <t>Aaron Martinez  Tel.  8114137946</t>
  </si>
  <si>
    <t>TRANSPORTES Y SERVICIOS INTERPUERTOS SA DE CV
66616 Cdad. Apodaca, N.L.</t>
  </si>
  <si>
    <t>https://www.google.com/maps/place/TRANSPORTES+Y+SERVICIOS+INTERPUERTOS+SA+DE+CV/@25.8343444,-100.243234,20z/data=!4m12!1m5!3m4!2zMjXCsDUwJzAzLjEiTiAxMDDCsDE0JzM1LjYiVw!8m2!3d25.8342037!4d-100.2432251!3m5!1s0x8662ed0007bbfb09:0xab8543c713483be3!8m2!3d25.8345713!4d-100.2429404!16s%2Fg%2F11x810cylg!5m1!1e2?hl=es&amp;entry=ttu&amp;g_ep=EgoyMDI1MDUxMS4wIKXMDSoASAFQAw%3D%3D</t>
  </si>
  <si>
    <t xml:space="preserve">SE REMPLAZA EQUIPO POR FALLA EN EL BLOQUEO 
El equipo queda sujeto detrás del arnés principal detrás del tablero se hizo una nueva instalación totalmente
CON PRUEBAS DE BLOQUEO </t>
  </si>
  <si>
    <t>EQUIPO PARA REINSTALACION</t>
  </si>
  <si>
    <t>823 NISSAN ALTIMA PLATA 2016</t>
  </si>
  <si>
    <t xml:space="preserve">Equipo debajo del tablero
CON  PRUEBAS DE BLOQUEO </t>
  </si>
  <si>
    <t>1N4AL3AP4GC249831</t>
  </si>
  <si>
    <t>nidad se apaga al momento de avanzar y no presentaba esta falla antes de su instalacion</t>
  </si>
  <si>
    <t>Roberto Alonso Juarez Tel. 8181192716</t>
  </si>
  <si>
    <t>1a. de S. Francisco 1816, Reforma, 64550 Monterrey, N.L.</t>
  </si>
  <si>
    <t>https://www.google.com/maps/place/1a.+de+S.+Francisco+1816,+Reforma,+64550+Monterrey,+N.L./@25.6925169,-100.2996119,17z/data=!3m1!4b1!4m10!1m2!2m1!1s1era+de+San+Francisco+1816,+La+Reforma!3m6!1s0x86629571eaa6bb27:0xd485642d50ae2ab6!8m2!3d25.6925121!4d-100.2949985!15sCiYxZXJhIGRlIFNhbiBGcmFuY2lzY28gMTgxNiwgTGEgUmVmb3JtYZIBEWNvbXBvdW5kX2J1aWxkaW5n4AEA!16s%2Fg%2F11c16b727d!5m1!1e2?entry=ttu&amp;g_ep=EgoyMDI1MDUxMi4wIKXMDSoASAFQAw%3D%3D</t>
  </si>
  <si>
    <t xml:space="preserve">ADRIAN LE ENVIO WHATSAPP Y LE LLAMO, CLIENTE NO CONTESTO Y LA UNIDAD NO ESTABA EN EL DOMICILIO </t>
  </si>
  <si>
    <t>DAVID ENCINAS</t>
  </si>
  <si>
    <t>PN-8253-B ISUZU BLANCO</t>
  </si>
  <si>
    <t xml:space="preserve">INSTALACION COMODATO Y SENSOR DE TEMPERATURA </t>
  </si>
  <si>
    <t>David Encinas  Tel. 8125710227</t>
  </si>
  <si>
    <t>Pte. 2 110, La Alianza, 64103 Monterrey, N.L.</t>
  </si>
  <si>
    <t>https://www.google.com/maps/place/Ruta+Fria/@25.7727449,-100.4137124,17z/data=!3m1!4b1!4m6!3m5!1s0x86629101f703fc09:0xd07f99a8df096b6b!8m2!3d25.7727449!4d-100.4137124!16s%2Fg%2F11mdk0lc2y!5m1!1e2?hl=es-419&amp;entry=ttu&amp;g_ep=EgoyMDI1MDUxMi4wIKXMDSoASAFQAw%3D%3D</t>
  </si>
  <si>
    <t xml:space="preserve">Equipo detrás del tablero y bloqueo a ignición en el swich
CON PRUEBAS DE BLOQUEO </t>
  </si>
  <si>
    <t>NISSAN BLANCA</t>
  </si>
  <si>
    <t xml:space="preserve">Equipo detrás del tablero, bloqueo a ignición en el swich
CON PRUEBAS DE BLOQUEO </t>
  </si>
  <si>
    <t xml:space="preserve">Equipo detrás del tablero y bloqueo al ignición en el swich
CON PRUEBAS DE BLOQUEO </t>
  </si>
  <si>
    <t>MARIO ULISES OLIVA</t>
  </si>
  <si>
    <t xml:space="preserve">SIMA - SAUL GUERRERO </t>
  </si>
  <si>
    <t>MIGRACIONES E INSTALACION</t>
  </si>
  <si>
    <t>Saul Guerrero Tel. 8281059213</t>
  </si>
  <si>
    <t>G2MF+C7C La Chueca, Nuevo León</t>
  </si>
  <si>
    <t>https://www.google.com/maps/place/25%C2%B032'00.8%22N+99%C2%B058'36.7%22W/@25.5335298,-99.9769593,21z/data=!4m4!3m3!8m2!3d25.5335579!4d-99.97686!5m1!1e2?hl=es&amp;entry=ttu&amp;g_ep=EgoyMDI1MDUxMi4wIKXMDSoASAFQAw%3D%3D</t>
  </si>
  <si>
    <t>PK-6277-B ISUZU BLANCO</t>
  </si>
  <si>
    <t>BOTON DE PANICO</t>
  </si>
  <si>
    <t>Botón de pánico en el tablero cercano al swich</t>
  </si>
  <si>
    <t xml:space="preserve">NISSAN BLANCA </t>
  </si>
  <si>
    <t>FORD F150 NEGRA</t>
  </si>
  <si>
    <t>MAQUINA RETRO 310SJ</t>
  </si>
  <si>
    <t>9VQ8+JQ6 Santiago, Nuevo León</t>
  </si>
  <si>
    <t>https://www.google.com/maps/place/25%C2%B023'20.5%22N+100%C2%B007'59.2%22W/@25.3889933,-100.1333521,20z/data=!4m4!3m3!8m2!3d25.38904!4d-100.1331!5m1!1e2?entry=ttu&amp;g_ep=EgoyMDI1MDUxMy4xIKXMDSoASAFQAw%3D%3D</t>
  </si>
  <si>
    <t>Equipo queda detrás del tablero uniones todas con soldadura
INSTALACION PREPAGO 
TEL. 8110170719 EQUIPO MICODUS 4G</t>
  </si>
  <si>
    <t>CHEVROLET BEAT 2020</t>
  </si>
  <si>
    <t xml:space="preserve">Corte </t>
  </si>
  <si>
    <t>Go! AutoPrenda Revolucion - 8141041645</t>
  </si>
  <si>
    <t xml:space="preserve">Equipo de corte debajo del tablero, lado piloto
CON PRUEBAS DE BLOQUEO </t>
  </si>
  <si>
    <t>MAZDA CX5 2017</t>
  </si>
  <si>
    <t xml:space="preserve">CTE. CARLOS EMILIANO ROSAS RODRIGUEZ
DESINSTALACION DE EQUIPO </t>
  </si>
  <si>
    <t xml:space="preserve">CHEROKEE </t>
  </si>
  <si>
    <t xml:space="preserve">SRTA. ANAHI ES QUIEN SOLICITA LA DESINSTALACION 
EQUIPO BAJO RESGUARDO DE PRESTACOCHE </t>
  </si>
  <si>
    <t xml:space="preserve">Seguimiento </t>
  </si>
  <si>
    <t>Equipo seguimiento detrás del estéreo, lado copiloto</t>
  </si>
  <si>
    <t>INSTALACION  NUEVA</t>
  </si>
  <si>
    <t>PRPQ+XJQ Cdad. Apodaca, Nuevo León</t>
  </si>
  <si>
    <t>https://www.google.com/maps/place/25%C2%B044'14.8%22N+100%C2%B009'39.2%22W/@25.7265106,-100.1693329,14.84z/data=!4m4!3m3!8m2!3d25.737455!4d-100.160896!5m1!1e2?entry=ttu&amp;g_ep=EgoyMDI1MDUxMy4xIKXMDSoASAFQAw%3D%3D</t>
  </si>
  <si>
    <t xml:space="preserve">Equipo queda sujeto a arnés de poste
CON PRUEBAS DE BLOQUEO </t>
  </si>
  <si>
    <t>Juan Tel. 3310744097</t>
  </si>
  <si>
    <t>Colorines 829, Mirador Huinala, 66633 Cdad. Apodaca, N.L.</t>
  </si>
  <si>
    <t>https://www.google.com/maps/place/Colorines+829,+Mirador+Huinala,+66633+Cdad.+Apodaca,+N.L./@25.7389226,-100.1948047,14.25z/data=!4m6!3m5!1s0x8662ebcdfbd7b6d7:0x7bf2a41e950cf524!8m2!3d25.7365464!4d-100.1818928!16s%2Fg%2F11wb1q8jk6!5m1!1e2?entry=ttu&amp;g_ep=EgoyMDI1MDUxMy4xIKXMDSoASAFQAw%3D%3D</t>
  </si>
  <si>
    <t xml:space="preserve">NO ESTABA LA UNIDAD EN ESTE DOMICILIO </t>
  </si>
  <si>
    <t>Las Palmas 128, Titan S.a., 66633 Cdad. Apodaca, N.L.</t>
  </si>
  <si>
    <t>https://www.google.com/maps/place/Las+Palmas+128,+Titan+S.a.,+66633+Cdad.+Apodaca,+N.L./@25.741826,-100.2214124,17z/data=!3m1!4b1!4m6!3m5!1s0x8662eb0893321efb:0x5d72e5cd541f7641!8m2!3d25.741826!4d-100.2188375!16s%2Fg%2F11cs8vyt26!5m1!1e2?entry=ttu&amp;g_ep=EgoyMDI1MDUxMy4xIKXMDSoASAFQAw%3D%3D</t>
  </si>
  <si>
    <t>CHEROKEE 2015</t>
  </si>
  <si>
    <t>352503094497630
359857081992265</t>
  </si>
  <si>
    <t>Jrge 3339741683</t>
  </si>
  <si>
    <t>Visita en falso, no habia nadie en la sucursal y no estaba la unidad, se le aviso en el grupo y no hubo respuesta.</t>
  </si>
  <si>
    <t xml:space="preserve">Carlos Lopez Tel. </t>
  </si>
  <si>
    <t>QQ5F+476 Moderno Apodaca II, Cdad. Apodaca, N.L.</t>
  </si>
  <si>
    <t>https://www.google.com/maps/place/25%C2%B045'28.0%22N+100%C2%B013'36.7%22W/@25.7577778,-100.229436,17z/data=!3m1!4b1!4m4!3m3!8m2!3d25.7577778!4d-100.2268611!5m1!1e2?entry=ttu&amp;g_ep=EgoyMDI1MDUxMy4xIKXMDSoASAFQAw%3D%3D</t>
  </si>
  <si>
    <t>12 pm - Se cancela este servicio, se reagenda para el día lunes en el mismo horario y domicilio</t>
  </si>
  <si>
    <t>S21</t>
  </si>
  <si>
    <t xml:space="preserve">ISRAEL </t>
  </si>
  <si>
    <t>VW POLO</t>
  </si>
  <si>
    <t>REVISION DE UNIDAD DEJO DE REPORTAR 2025-04-05 12:12:59</t>
  </si>
  <si>
    <t>EDUARDO RAMIREZ, TEL 8136249960</t>
  </si>
  <si>
    <t>Avenida Universidad 200, Petrolera, 89110 Tampico, Tamps.</t>
  </si>
  <si>
    <t>https://www.google.com/maps/place/Avenida+Universidad+200,+Petrolera,+89110+Tampico,+Tamps./@22.2563196,-97.8670791,17z/data=!3m1!4b1!4m6!3m5!1s0x85d7f9f17c5f9179:0x2b211fe8e89787c8!8m2!3d22.2563196!4d-97.8645042!16s%2Fg%2F11vwlxzct4!5m1!1e2?entry=ttu&amp;g_ep=EgoyMDI1MDUxMy4xIKXMDSoASAFQAw%3D%3D</t>
  </si>
  <si>
    <t>FORD MUSTANG 2016 NEGRO</t>
  </si>
  <si>
    <t>1022 (FREIGTHLINER)</t>
  </si>
  <si>
    <t>Dejo de reportar 2025-05-16 06:59:26</t>
  </si>
  <si>
    <t>CELSO FALFAN
Tel. 2281753172</t>
  </si>
  <si>
    <t>F35X+RXX Saltillo, Coahuila de Zaragoza</t>
  </si>
  <si>
    <t>https://www.google.com/maps/place/25%C2%B027'34.7%22N+100%C2%B054'00.1%22W/@25.459624,-100.9025959,17z/data=!3m1!4b1!4m4!3m3!8m2!3d25.459624!4d-100.900021?hl=es&amp;entry=ttu&amp;g_ep=EgoyMDI1MDUxMy4xIKXMDSoASAFQAw%3D%3D</t>
  </si>
  <si>
    <t>Equipo no presenta manipulación en equipo o instalación.
Se genera reset físico y reconfiguracion.</t>
  </si>
  <si>
    <t xml:space="preserve">RETRO </t>
  </si>
  <si>
    <t>CEDIS
C. 5A, 65515 Bosques de los Nogales, N.L.</t>
  </si>
  <si>
    <t>https://www.google.com/maps/place/CEDIS/@25.8874101,-100.2636291,20.25z/data=!4m12!1m5!3m4!2zMjXCsDUzJzE0LjUiTiAxMDDCsDE1JzQ5LjEiVw!8m2!3d25.8873672!4d-100.2636337!3m5!1s0x86628d34fd54419f:0x7ffdf8b52b92c736!8m2!3d25.8874693!4d-100.2636936!16s%2Fg%2F11fl9bfzpq?hl=es&amp;entry=ttu&amp;g_ep=EgoyMDI1MDUxNS4wIKXMDSoASAFQAw%3D%3D</t>
  </si>
  <si>
    <t>Prepago Tel. 8186605058
Equipo queda sujeto a arnés</t>
  </si>
  <si>
    <t>SE LE INSTALO UN EQUIPO DE ALENY, HAY QUE REPONERSELO</t>
  </si>
  <si>
    <t>Autocar 01</t>
  </si>
  <si>
    <t>La unidad no esta reportando desde la siguiente fecha y hora 2025-04-16 09:22:41</t>
  </si>
  <si>
    <t>Jesús Benjamin Sifuentes 
Tel 8118222001</t>
  </si>
  <si>
    <t>Del Encino 701, Ecocentro Industrial, 66444 San Nicolás de los Garza, N.L.
 (estará afuera de la empresa Collado)</t>
  </si>
  <si>
    <t>https://www.google.com/maps/place/Del+Encino+701,+Ecocentro+Industrial,+66444+San+Nicol%C3%A1s+de+los+Garza,+N.L./@25.731945,-100.2596842,17z/data=!3m1!4b1!4m5!3m4!1s0x8662eb2c7e57be1b:0x5380dcb1e262f08e!8m2!3d25.731945!4d-100.2571093?entry=ttu&amp;g_ep=EgoyMDI1MDUxNS4wIKXMDSoASAFQAw%3D%3D</t>
  </si>
  <si>
    <t xml:space="preserve">NISSAN SENTRA BALNCO </t>
  </si>
  <si>
    <t>Corte 862476055721558
Seguimiento 862476050268340</t>
  </si>
  <si>
    <t>Selena 8441227555</t>
  </si>
  <si>
    <t>Pino Peuce 288, Parajes de los Pinos, 25905 Ramos Arizpe, Coah.</t>
  </si>
  <si>
    <t>https://www.google.com/maps/place/Pino+Peuce+288,+Parajes+de+los+Pinos,+25905+Ramos+Arizpe,+Coah./@25.5320331,-100.9729421,17z/data=!3m1!4b1!4m6!3m5!1s0x8688135639df8d95:0x71010cbb86e9a6ad!8m2!3d25.5320331!4d-100.9729421!16s%2Fg%2F11j59gxp4d?entry=ttu&amp;g_ep=EgoyMDI1MDUxNS4wIKXMDSoASAFQAw%3D%3D</t>
  </si>
  <si>
    <t>Corte 862476055721558</t>
  </si>
  <si>
    <t xml:space="preserve">Equipo de Corte, abajo del asiento
CON PRUEBAS DE BLOQUEO </t>
  </si>
  <si>
    <t>Seguimiento 862476050268340</t>
  </si>
  <si>
    <t>Equipo de seguimiento, reposa pies</t>
  </si>
  <si>
    <t>TRACTO CAMION INTERNATIONAL 2012 BLANCO (Placas RJ-1279-B)</t>
  </si>
  <si>
    <t>Damian De La Cruz Neri  Tel. 8115432266</t>
  </si>
  <si>
    <t>Sobre la calle 24 de febrero
MQQP+VF5 Guadalupe, Nuevo León</t>
  </si>
  <si>
    <t>https://www.google.com/maps/place/25%C2%B041'22.7%22N+100%C2%B012'49.6%22W/@25.6896437,-100.2163527,17z/data=!3m1!4b1!4m4!3m3!8m2!3d25.6896389!4d-100.2137778?hl=es&amp;entry=ttu&amp;g_ep=EgoyMDI1MDUxNS4wIKXMDSoASAFQAw%3D%3D</t>
  </si>
  <si>
    <t xml:space="preserve">El equipo queda sujeto a arnés de fusilera
CON PRUEBA DE BLOQUEO </t>
  </si>
  <si>
    <t>CHEVROLET CRUZE 2010
3003 CRUZE ROJO 10</t>
  </si>
  <si>
    <t xml:space="preserve">SE REINSTALO EN EL VW BORA </t>
  </si>
  <si>
    <t>VW BORA 2011</t>
  </si>
  <si>
    <t>Equipo queda detrás de la guantera sujeto de ducto del clima
CON PRUEBAS DE BLOQUEO</t>
  </si>
  <si>
    <t>824 HONDA HRV 2016 BLANCA</t>
  </si>
  <si>
    <t>Josue Ivan Mendoza  Tel. 8123357734</t>
  </si>
  <si>
    <t xml:space="preserve">NISSAN VERSA PLATA </t>
  </si>
  <si>
    <t xml:space="preserve">CON PRUEBA DE BLOQUEO </t>
  </si>
  <si>
    <t>La unidad 18153 dejo de reportar desde la siguiente fecha y hora 
2025-05-19 16:25:08</t>
  </si>
  <si>
    <t>Cdad. Gral. Escobedo, N.L.</t>
  </si>
  <si>
    <t>https://maps.app.goo.gl/F3omNaVXzVryvE4d9?g_st=aw</t>
  </si>
  <si>
    <t>Se generó una reconfiguracion de el equipo, la instalación no presentaba manipulación y se realizaron pruebas de bloqueo y la unidad se dejó bloqueada</t>
  </si>
  <si>
    <t>FORD ESCAPE 2014</t>
  </si>
  <si>
    <t>05 NISSAN PS-0677-A</t>
  </si>
  <si>
    <t>52GQ+35X Soledad de Graciano Sánchez, San Luis Potosí</t>
  </si>
  <si>
    <t>https://www.google.com/maps/place/22%C2%B010'30.9%22N+100%C2%B057'43.3%22W/@22.1754344,-100.9638268,18z/data=!4m4!3m3!8m2!3d22.175247!4d-100.962018?hl=es&amp;entry=ttu&amp;g_ep=EgoyMDI1MDUxNS4xIKXMDSoASAFQAw%3D%3D</t>
  </si>
  <si>
    <t>Tecnico San Luis Potosi</t>
  </si>
  <si>
    <t xml:space="preserve">PRUEBAS Y SERVICIO LO REVISO JOSE LUIS </t>
  </si>
  <si>
    <t>JARED ARIAS</t>
  </si>
  <si>
    <t>PU6173B</t>
  </si>
  <si>
    <t>REACTIVACION, CAMBIO DE SIM Y RECONFIGURACION</t>
  </si>
  <si>
    <t>Karen Elizabeth Vazquez Santana  Tel. 4152169325</t>
  </si>
  <si>
    <t>dirección del cedis / bodega corresp. San Miguel de Allende, Paseo los tovar Bodega °8 Carretera SMA-QRO</t>
  </si>
  <si>
    <t>https://www.google.com/maps?sca_esv=48fef9f8933ccfd8&amp;output=search&amp;q=mapa+de+P.%C2%BA+los+Tovar,+37886+Gto.&amp;source=lnms&amp;fbs=ABzOT_Devb2ILFw8UuPBqyKrht83n_YG1vth31fygLYgun7CHZ657B3e_ZD3eUdvAORXU36btfCxV_roRUKPVrSfMo2HWaMCxN3JDLK2z6dmtDEMmfH-rQIk0ev5OBlYZbZMMbv2jOD5cc26QJPBY7ZvRSOlN5lfggONpyWFxe6vEDU7g5cMvg8m9nirNNJHRXDklry2KIzb1HYCDIIN0UUSRuxi44ZACw&amp;entry=mc&amp;ved=1t:200715&amp;ictx=111</t>
  </si>
  <si>
    <t xml:space="preserve">Tecnico San Miguel de allende </t>
  </si>
  <si>
    <t>UNIDAD VIENE PARA MONTERREY</t>
  </si>
  <si>
    <t>SUF214B</t>
  </si>
  <si>
    <t>HORACIO MARTINEZ</t>
  </si>
  <si>
    <t>HORACIO MARTINEZ 
(MARES CARGO)</t>
  </si>
  <si>
    <t>JAC X200</t>
  </si>
  <si>
    <t>MIGRACION DE EQUIPO
(CAMBIO DE SIM Y RECONFIGURACION)
DE NO SER POSIBLE MIGRARLO VA A SER INSTALACION NUEVA</t>
  </si>
  <si>
    <t>Horacio Martinez Tel. 8126904043</t>
  </si>
  <si>
    <t>Iturbide 413, Cabecera Municipal (Apodaca), Apodaca Centro, 66600 Cdad. Apodaca, N.L.</t>
  </si>
  <si>
    <t>https://www.google.com/maps/place/Iturbide+413,+Cabecera+Municipal+(Apodaca),+Apodaca+Centro,+66600+Cdad.+Apodaca,+N.L./@25.7753509,-100.1956094,17z/data=!3m1!4b1!4m6!3m5!1s0x8662eb8acc12190b:0x42be5e8e26b75c22!8m2!3d25.7753509!4d-100.1930345!16s%2Fg%2F11fpnt6h50?entry=ttu&amp;g_ep=EgoyMDI1MDUxNS4wIKXMDSoASAFQAw%3D%3D</t>
  </si>
  <si>
    <t>Recibe el comando de bloqueo, responde, pero la unidad no se bloquea</t>
  </si>
  <si>
    <t>Sr. Sena  Tel. 8122578374</t>
  </si>
  <si>
    <t>MWV8+XF9 Cdad. Benito Juárez, Nuevo León</t>
  </si>
  <si>
    <t>https://www.google.com/maps/place/25%C2%B041'41.7%22N+100%C2%B005'01.5%22W/@25.6962151,-100.0873092,15.25z/data=!4m4!3m3!8m2!3d25.694912!4d-100.083759?entry=ttu&amp;g_ep=EgoyMDI1MDUxNS4xIKXMDSoASAFQAw%3D%3D</t>
  </si>
  <si>
    <t>La unidad no bloquea, le pusieron un cable directo brincando el relay, creo lo hicieron por fallas en la maquina 
Se integro la modificación del eléctrico al sistema de bloqueo del GPS.</t>
  </si>
  <si>
    <t>CHEVROLET EQUINOX 2014 NEGRA</t>
  </si>
  <si>
    <t>RESINSTALACION DE EQUIPO</t>
  </si>
  <si>
    <t xml:space="preserve">825 NISSAN ALTIMA GRIS
</t>
  </si>
  <si>
    <t>Brayan Hernan  Tel. 8115901185</t>
  </si>
  <si>
    <t>https://www.google.com/maps/place/Car+Wash+y+Est%C3%A9tica+Automotriz+SS+Clean/@25.665569,-100.1933212,20.25z/data=!4m15!1m8!3m7!1s0x8662c1c1fa28813f:0xeb35765624fe6bd0!2sC.+Sierra+de+Gomas+614,+Cerro+de+La+Silla+(U.c.),+67190+Guadalupe,+N.L.!3b1!8m2!3d25.665652!4d-100.193307!16s%2Fg%2F11wb1s8_kq!3m5!1s0x8662c1a61d179b7b:0x5a3a69fffc7e5e3d!8m2!3d25.6656347!4d-100.1932315!16s%2Fg%2F11rtqd0l0s?entry=ttu&amp;g_ep=EgoyMDI1MDUxNS4xIKXMDSoASAFQAw%3D%3D</t>
  </si>
  <si>
    <t>Freightliner 1019</t>
  </si>
  <si>
    <t>347G+2G3 Noria de San José, San Luis Potosí</t>
  </si>
  <si>
    <t>https://www.google.com/maps/place/22%C2%B003'45.1%22N+100%C2%B052'25.3%22W/@22.062525,-100.8762649,17z/data=!3m1!4b1!4m4!3m3!8m2!3d22.062525!4d-100.87369?hl=es&amp;entry=ttu&amp;g_ep=EgoyMDI1MDUyMS4wIKXMDSoASAFQAw%3D%3D</t>
  </si>
  <si>
    <t>Andrea Rubio Tel. 8110668733</t>
  </si>
  <si>
    <t>Walmart eCommerce MTY
Carr. Monterrey - Nuevo Laredo km 12.9, desarrollo industrial, 66052 Cdad. Gral. Escobedo, N.L.</t>
  </si>
  <si>
    <t>https://www.google.com/maps/place/Walmart+eCommerce+MTY/@25.7899849,-100.3150068,12.5z/data=!4m6!3m5!1s0x866293aa6cf1058f:0x6c7b86cda187de00!8m2!3d25.7950038!4d-100.282875!16s%2Fg%2F11fm52zxm4?entry=ttu&amp;g_ep=EgoyMDI1MDUxNS4xIKXMDSoASAFQAw%3D%3D</t>
  </si>
  <si>
    <t>Dispatch Mario Tel. 6182613007</t>
  </si>
  <si>
    <t>Mercado libre
Av. Los Angeles 1732, Juana de Arco, 64510 Monterrey, N.L.</t>
  </si>
  <si>
    <t>https://www.google.com/maps/place/Mercado+libre/@25.709079,-100.2909554,14.5z/data=!4m6!3m5!1s0x866295b8b20d2083:0x4da3a3a274fe60dd!8m2!3d25.7076083!4d-100.2872525!16s%2Fg%2F11qg45jvp2?entry=ttu&amp;g_ep=EgoyMDI1MDUxNS4xIKXMDSoASAFQAw%3D%3D</t>
  </si>
  <si>
    <t>LE FUE DESINTALADO EL EQUIPO A LA UNIDAD, NO SABEN DONDE ESTA EL EQUIPO 
SR. JOSE HERNANDEZ AUTORIZA LA INSTALACION DE EQUIPO NUEVO</t>
  </si>
  <si>
    <t xml:space="preserve">SUF214B
RENAULT LOGAN PLATA </t>
  </si>
  <si>
    <t xml:space="preserve">Equipo queda oculto detrás del tablero
CON PRUEBAS DE BLOQUEO </t>
  </si>
  <si>
    <t>1874 INTERNATIONAL BLANCO
TH-01 47UT9X
TH-02 46UT9X</t>
  </si>
  <si>
    <t xml:space="preserve">UNIDADES NO ESTABAN EL DOMICILIO
SRTA. ROSY ESCOBEDO COMENTA SALIERON DE VIAJE </t>
  </si>
  <si>
    <t>NISSAN ALTIMA 2013</t>
  </si>
  <si>
    <t>CTE. ARMANDO SIFUENTES GARCIA 
DESINSTALACION DE EQUIPO</t>
  </si>
  <si>
    <t>22/05/2025 SRTA. AURORA SEGUNDO SOLICITA CANCELACION DE SERVICIO, CLIENTE ESTA FUERA DE LA CIUDAD</t>
  </si>
  <si>
    <t>RUBEN MORENO</t>
  </si>
  <si>
    <t>Rubén Moreno Tel. 8111667372</t>
  </si>
  <si>
    <t>C. Palma 2433, Moderna, 64530 Monterrey, N.L.</t>
  </si>
  <si>
    <t>https://www.google.com/maps/place/C.+Palma+2433,+Moderna,+64530+Monterrey,+N.L./@25.7004257,-100.2889837,19z/data=!3m1!4b1!4m12!1m5!3m4!2zMjXCsDQyJzAxLjIiTiAxMDDCsDE3JzE3LjkiVw!8m2!3d25.70033!4d-100.288292!3m5!1s0x86629513551cffc5:0xe296e393989e4c96!8m2!3d25.7004245!4d-100.28834!16s%2Fg%2F11c2g3bc1l?entry=ttu&amp;g_ep=EgoyMDI1MDUyMS4wIKXMDSoASAFQAw%3D%3D</t>
  </si>
  <si>
    <t>FORD MUSTANG 2015</t>
  </si>
  <si>
    <t>Francisco Javier Camacho Tel. 8122552663</t>
  </si>
  <si>
    <t>José María Morelos 859, Barrio Antiguo, Centro, 64000 Monterrey, N.L.</t>
  </si>
  <si>
    <t>https://www.google.com/maps/place/Jos%C3%A9+Mar%C3%ADa+Morelos+859,+Barrio+Antiguo,+Centro,+64000+Monterrey,+N.L./@25.6667208,-100.3107658,17z/data=!3m1!4b1!4m6!3m5!1s0x8662be2c532e82df:0xe1c44d8ec9036bca!8m2!3d25.6667208!4d-100.3081909!16s%2Fg%2F11v6f92hhp?entry=ttu&amp;g_ep=EgoyMDI1MDUyMS4wIKXMDSoASAFQAw%3D%3D</t>
  </si>
  <si>
    <t>FRANCISCO JAVIER CAMACHO</t>
  </si>
  <si>
    <t>NISSAN X-TRAIL 2016</t>
  </si>
  <si>
    <t>LUCERO CABALLERO</t>
  </si>
  <si>
    <t>KENWORTH T680 2017</t>
  </si>
  <si>
    <t>Lucero Caballero Almaguer Tel. 8123662876 / 8129210847</t>
  </si>
  <si>
    <t>S-Mart Santiago
Sta. Rosalía y, 67310 Santiago, N.L.</t>
  </si>
  <si>
    <t>https://www.google.com/maps/place/S-Mart+Santiago/@25.4297645,-100.1522401,15.75z/data=!4m6!3m5!1s0x8662ce82eaa06fd7:0x67ae32394eb27aa9!8m2!3d25.4306027!4d-100.1519515!16s%2Fg%2F11cjh_5csk?entry=ttu&amp;g_ep=EgoyMDI1MDUyMS4wIKXMDSoASAFQAw%3D%3D</t>
  </si>
  <si>
    <t>Entrada de allende la colmena
7XQ5+6X8 Cdad. de Allende, Nuevo León</t>
  </si>
  <si>
    <t>https://www.google.com/maps/place/25%C2%B017'16.9%22N+100%C2%B002'24.1%22W/@25.2880306,-100.042614,17z/data=!3m1!4b1!4m4!3m3!8m2!3d25.2880306!4d-100.0400391?hl=es&amp;entry=ttu&amp;g_ep=EgoyMDI1MDUyMS4wIKXMDSoASAFQAw%3D%3D</t>
  </si>
  <si>
    <t>S22</t>
  </si>
  <si>
    <t>ERICK ESPARZA</t>
  </si>
  <si>
    <t>VW VENTO STARLINE 2021</t>
  </si>
  <si>
    <t>Erick Esparza Tel. 8117404327</t>
  </si>
  <si>
    <t>C. P.º María Elena 1033, Valle del Mirador, 64750 Monterrey, N.L.</t>
  </si>
  <si>
    <t>https://www.google.com/maps/place/C.+P.%C2%BA+Mar%C3%ADa+Elena+1033,+Valle+del+Mirador,+64750+Monterrey,+N.L./@25.6403363,-100.314879,20.5z/data=!4m12!1m5!3m4!2zMjXCsDM4JzI1LjAiTiAxMDDCsDE4JzUzLjMiVw!8m2!3d25.6402643!4d-100.3148042!3m5!1s0x8662be4fe751aced:0x8e6f95e86b9e393!8m2!3d25.6403042!4d-100.3147446!16s%2Fg%2F11c1g9pgm5?hl=es&amp;entry=ttu&amp;g_ep=EgoyMDI1MDUyMS4wIKXMDSoASAFQAw%3D%3D</t>
  </si>
  <si>
    <t xml:space="preserve">Equipo queda sujeto al arnés del cableado de la puerta del copiloto
CON PRUEBAS DE BLOQUEO </t>
  </si>
  <si>
    <t>SIN REFERENCIA</t>
  </si>
  <si>
    <t xml:space="preserve">SE CANCELA EL SERVICIO PORQUE NO CONFIRMAN INFORMACION DEL SERVICIO </t>
  </si>
  <si>
    <t xml:space="preserve">BRENDA ELIZABETH MORIN DURAN </t>
  </si>
  <si>
    <t>727 KENWORTH</t>
  </si>
  <si>
    <t>Brenda Elizabeth Morón Tel. 8132532094</t>
  </si>
  <si>
    <t>google.com/maps/place/Orfebres+99,+Lomas+de+Ciénega,+65558+Ciénega+de+Flores,+N.L./data=!4m2!3m1!1s0x8662f3f9033cb8ef:0x828f627126857158?utm_source=mstt_1&amp;entry=gps&amp;coh=192189&amp;g_ep=CAESBzI1LjIwLjEYACCenQoqbCw5NDIyMzI5OSw5NDIxNjQxMyw5NDIxMjQ5Niw5NDIwNzM5NCw5NDIwNzUwNiw5NDIwODUwNiw5NDIxNzUyMyw5NDIxODY1Myw5NDIyOTgzOSw0NzA4NDM5Myw5NDIxMzIwMCw5NDI1ODMyNUICTVg%3D&amp;skid=bdd3e606-2d81-44ac-8b89-5a3b5bf8b189&amp;g_st=aw</t>
  </si>
  <si>
    <t>CHEVROLET CRUZE 2015</t>
  </si>
  <si>
    <t xml:space="preserve">CTE. CLAUDIO HUMBERTO TELLO LOERA
DESINSTALACION DE EQUIPO </t>
  </si>
  <si>
    <t>EQUIPO BAJO RESGUARDO DE PRESTACOCHE 
(ENTREGADO A SRTA. PAOLA)</t>
  </si>
  <si>
    <t>GMC TERRAIN NEGRA</t>
  </si>
  <si>
    <t>NISSAN VERSA 2022</t>
  </si>
  <si>
    <t>ANGEL MARTINEZ</t>
  </si>
  <si>
    <t>Angel Martinez Tel. 8181769824</t>
  </si>
  <si>
    <t>VVRV+4P6 Gral. Zuazua, Nuevo León</t>
  </si>
  <si>
    <t>https://www.google.com/maps/place/25%C2%B053'25.0%22N+100%C2%B006'20.7%22W/@25.890287,-100.1083179,17z/data=!3m1!4b1!4m4!3m3!8m2!3d25.890287!4d-100.105743?entry=ttu&amp;g_ep=EgoyMDI1MDUyMS4wIKXMDSoASAFQAw%3D%3D</t>
  </si>
  <si>
    <t xml:space="preserve">INICIAN SERVICIOS HASTA LAS 3, NO COMENTA NADA ELIUD </t>
  </si>
  <si>
    <t>SJR-324-B VW GOL</t>
  </si>
  <si>
    <t>Equipo debajo del tablero, bloqueo a bomba en caja de fusibles
CON PRUBAS DE BLOQUEO</t>
  </si>
  <si>
    <t>RE-8927-B DODGE RAM 700</t>
  </si>
  <si>
    <t>RE-8928-B DODGE RAM 7OO</t>
  </si>
  <si>
    <t>NISSAN VERSA ROJO</t>
  </si>
  <si>
    <t>Corte No. Serie: 359857083478859</t>
  </si>
  <si>
    <t xml:space="preserve">Recepcion gruas norte  8444101734 </t>
  </si>
  <si>
    <t>C. Fermín Espinoza Armillita 920, Zona Centro, 25000 Saltillo, Coah.</t>
  </si>
  <si>
    <t>https://www.google.com/maps/place/C.+Ferm%C3%ADn+Espinoza+Armillita+920,+Zona+Centro,+25000+Saltillo,+Coah./@25.4241268,-100.9908154,17z/data=!3m1!4b1!4m6!3m5!1s0x868872b1a6e48819:0xcf37db50c40a8314!8m2!3d25.4241268!4d-100.9882405!16s%2Fg%2F11vk7hcgj1?entry=ttu&amp;g_ep=EgoyMDI1MDUyNi4wIKXMDSoASAFQAw%3D%3D</t>
  </si>
  <si>
    <t xml:space="preserve">EQUIPOS LOS TRAE JAVIER </t>
  </si>
  <si>
    <t>Seguimiento No. Serie 359857083474445</t>
  </si>
  <si>
    <t>A01 económico / 70-AY2B</t>
  </si>
  <si>
    <t>Adalberto Aguirre Permisionario Tel. 9562717355</t>
  </si>
  <si>
    <t>https://www.google.com/maps/place/25%C2%B041'21.0%22N+100%C2%B013'00.7%22W/@25.6890463,-100.2174519,19z/data=!4m4!3m3!8m2!3d25.6891717!4d-100.2168726?hl=es&amp;entry=ttu&amp;g_ep=EgoyMDI1MDUyNi4wIKXMDSoASAFQAw%3D%3D</t>
  </si>
  <si>
    <t>MARIO GONZALEZ</t>
  </si>
  <si>
    <t>37-LBA-06 SPRINTER MERCEDES BENZ BLANCA</t>
  </si>
  <si>
    <t>Cambio de posicion GPS</t>
  </si>
  <si>
    <t>Mario Gonzalez Tel. 8118878772 / Operador Jose Guadalupe</t>
  </si>
  <si>
    <t>Cambio de posición del equipo, se conecta debajo del asiento piloto
NO CUENTA CON BLOQUEO POR EL TIPO de equipo</t>
  </si>
  <si>
    <t>2020 KIA NEW SOUL</t>
  </si>
  <si>
    <t>Corte No. Serie 868120307780426</t>
  </si>
  <si>
    <t>GO! AutoPrenda 8141041645</t>
  </si>
  <si>
    <t>Equipo de corte quedó sujeto a braquet metálico detrás del tablero</t>
  </si>
  <si>
    <t>Seguimiento No. Serie 862476051250719</t>
  </si>
  <si>
    <t>Equipo de seguimiento queda oculto detrás de la fusilera sujeto a un arnés</t>
  </si>
  <si>
    <t>CHEVROLET AVEO 2015</t>
  </si>
  <si>
    <t>Corte No. Serie 7183</t>
  </si>
  <si>
    <t>Contacto 8442806262</t>
  </si>
  <si>
    <t>Equipo de corte atrás de tablero corte</t>
  </si>
  <si>
    <t>Equipo de seguimiento en el foco</t>
  </si>
  <si>
    <t xml:space="preserve">827 TOYOTA COROLLA 2013 NEGRO
</t>
  </si>
  <si>
    <t>Cte. Kevin Radhaid
Contacto 8123357734</t>
  </si>
  <si>
    <t xml:space="preserve">Lote Autos Margon 
Av Afganistán 152, Prados de La Cieneguita, 66636 Cdad. Apodaca, N.L. </t>
  </si>
  <si>
    <t xml:space="preserve">KIA FORTE MOKA 2017
</t>
  </si>
  <si>
    <t>Cte. Luciano Avilez 
Contacto 8129108425</t>
  </si>
  <si>
    <t>JOSE LUIS ALMAGUER GONZALEZ</t>
  </si>
  <si>
    <t>01-33 FREIGHLINER COLUMBIA</t>
  </si>
  <si>
    <t>no reporte desde 2025-04-22 04:38:50</t>
  </si>
  <si>
    <t>Nacho Bee Line Tel. 8117776436</t>
  </si>
  <si>
    <t>BEE LINE , Especialidades Vehiculares, SA de CV
Carretera Nacional Km 240, Int 303, Piedra de Fierro, 67330 Los Fierros, Santiago, N.L.</t>
  </si>
  <si>
    <t>https://www.google.com/maps/place/BEE+LINE+,+Especialidades+Vehiculares,+SA+de+CV/@25.369179,-100.1035131,17z/data=!3m1!4b1!4m6!3m5!1s0x8662cda26d06ed7d:0x178491886c88a7a2!8m2!3d25.369179!4d-100.1035131!16s%2Fg%2F11c3sqqq7l?entry=ttu&amp;g_ep=EgoyMDI1MDUyNy4wIKXMDSoASAFQAw%3D%3D</t>
  </si>
  <si>
    <t xml:space="preserve">EQUIPO E INSTALACION SIN MANIPULACION
SE REALIZA RESET Y TOMA SEÑAL 
CON PRUEBAS DE BLOQUEO </t>
  </si>
  <si>
    <t>NO SE BLOQUEA</t>
  </si>
  <si>
    <t>Sr Fidel Cel Nvo Tel. 8122578374</t>
  </si>
  <si>
    <t>WM5X+Q36 Interpuerto Monterrey, Nuevo León</t>
  </si>
  <si>
    <t>https://www.google.com/maps/place/25%C2%B054'33.9%22N+100%C2%B018'08.5%22W/@25.876057,-100.5559024,11.25z/data=!4m4!3m3!8m2!3d25.9094219!4d-100.3023555?hl=es&amp;entry=ttu&amp;g_ep=EgoyMDI1MDUyNy4wIKXMDSoASAFQAw%3D%3D</t>
  </si>
  <si>
    <t>DEBIDO A LA LLUVIA NO PUEDEN SACAR LA UNIDAD DE LA ZONA
SER REVISA LA INSTALACION Y EQUIPO, NO PRESENTA MANIPULACION, PERO NO SE REALIZAN PRUEBAS PORQUE NO HAY COBERTURA EN EL LUGAR</t>
  </si>
  <si>
    <t>JEEP CHEROKEE 2015</t>
  </si>
  <si>
    <t>Corte 862476051570918</t>
  </si>
  <si>
    <t>Go! Auto Prenda 81 4104 1645</t>
  </si>
  <si>
    <t xml:space="preserve">9:24 AM, CANCELAN SERVICIO </t>
  </si>
  <si>
    <t>Seguimiento 862476051087103</t>
  </si>
  <si>
    <t>TRANSPORTES TORRES
(STHEPANIA TORRES)</t>
  </si>
  <si>
    <t xml:space="preserve">CHEVROLET 3.5 </t>
  </si>
  <si>
    <t>DEMO - INSTALACION</t>
  </si>
  <si>
    <t>Fernando Torres</t>
  </si>
  <si>
    <t>Reforma 119, Centro de Pesquería, 66650 Pesquería, N.L.</t>
  </si>
  <si>
    <t>https://www.google.com/maps/place/Reforma+119,+Centro+de+Pesquer%C3%ADa,+66650+Pesquer%C3%ADa,+N.L./@25.7864656,-100.0482622,19.75z/data=!4m6!3m5!1s0x8662e677ee2318b7:0x76b8b4969d5e3131!8m2!3d25.7864059!4d-100.0478916!16s%2Fg%2F11c27w030g?entry=ttu&amp;g_ep=EgoyMDI1MDUyNy4wIKXMDSoASAFQAw%3D%3D</t>
  </si>
  <si>
    <t xml:space="preserve">DEMO - INSTALACION </t>
  </si>
  <si>
    <t>fletesymudanzastr@gmail.com</t>
  </si>
  <si>
    <t xml:space="preserve">VW JETTA BLANCO </t>
  </si>
  <si>
    <t>Se genera reset y reconfiguración de equipo GPS 
Sensor de temperatura es recofnigurado 
Sensor de Diésel presentaba un corto en el cableado, se repara el corte, se realiza reconfiguración en sensor.
Ya se encuentra reportando.</t>
  </si>
  <si>
    <t>S23</t>
  </si>
  <si>
    <t>1874 INTERNATIONAL BLANCO
TH-02 46UT9X</t>
  </si>
  <si>
    <t>REVISION DE EQUIPO Y RECALIBRACION DE SENSOR DE DIESEL</t>
  </si>
  <si>
    <t>Equipo detrás de la guantera
Bloqueo a bomba en el copiloto</t>
  </si>
  <si>
    <t>CHEVROLET EQUINOX</t>
  </si>
  <si>
    <t>Equipo dejabo del tablero
Bloqueo a ignición en el BCM</t>
  </si>
  <si>
    <t>DANIA CRISANY SALAZAR GOMEZ</t>
  </si>
  <si>
    <t>RD-6662-A DODGE RAM2025</t>
  </si>
  <si>
    <t>Dejo de reportar desde esta fecha 05-05 15:28:2 no esta funcionando el gps</t>
  </si>
  <si>
    <t>Genaro Elian 
Tel. 8119919110</t>
  </si>
  <si>
    <t>Comunicaciones 5029, S.C.O.P., 67190 Guadalupe, N.L.</t>
  </si>
  <si>
    <t>https://maps.app.goo.gl/oJeZGNCi5mktHw4W9?g_st=aw</t>
  </si>
  <si>
    <t>Fue sabotaje, le arrancaron el fusible, Se reparo.</t>
  </si>
  <si>
    <t xml:space="preserve">ANGEL ALEJANDRO SALAZAR </t>
  </si>
  <si>
    <t>ANGEL ALEJANDRO SALAZAR</t>
  </si>
  <si>
    <t>MAZDA 2 BLANCO PONCHO</t>
  </si>
  <si>
    <t>Angel Alejandro Salazar Delgado
8112783187</t>
  </si>
  <si>
    <t>Genova Norte 109, Cerradas de Sta. Rosa 121, Premier, 66632 Cdad. Apodaca, N.L.</t>
  </si>
  <si>
    <t>https://www.google.com/maps/place/Suunn+Sabores+Naturales/@25.7523909,-100.227596,19.75z/data=!4m14!1m7!3m6!1s0x8662eb6d70a5bc8d:0x770423269a67f92f!2sCerradas+de+Santa+Rosa+sector+Premier!8m2!3d25.7528125!4d-100.2278668!16s%2Fg%2F11c2y7124m!3m5!1s0x8662ebc2056c15f5:0x2493a89a45a3163c!8m2!3d25.7524079!4d-100.2273068!16s%2Fg%2F11shmv2fvn?entry=ttu&amp;g_ep=EgoyMDI1MDUyNy4wIKXMDSoASAFQAw%3D%3D</t>
  </si>
  <si>
    <t>829 HYUNDAI ELANTRA 2016 GRIS</t>
  </si>
  <si>
    <t>Cte. Juan Antonio Guerra
Contacto 8123357734</t>
  </si>
  <si>
    <t>Lote Autos Margon 
Av Afganistán 152, Prados de La Cieneguita, 66636 Cdad. Apodaca, N.L.</t>
  </si>
  <si>
    <t>Equipo debajo del tablero
Bloqueo a bomba, lado piloto</t>
  </si>
  <si>
    <t>2024 CHANGAN CS35</t>
  </si>
  <si>
    <t>REVISION + CAMBIO DE UBICACION DE CORTE SI ES NECESARIO
Contexto: El corte no da señal, el cliente notifico que es por fallo de computadora, pero se sospecha manipulación. Cliente notificado que no puede estar ahí. No decirle nada al cliente, si llega a preguntar decirle que son temas que no pueden divulgar.
Corte 868120302681439
Seguimiento 868120302683492</t>
  </si>
  <si>
    <t>ROMAN JAIME 8129032307</t>
  </si>
  <si>
    <t>San Patricio 4o Sector
66270 San Pedro Garza García, N.L.</t>
  </si>
  <si>
    <t>https://www.google.com/maps/place/San+Patricio+4o+Sector,+66270+San+Pedro+Garza+Garc%C3%ADa,+N.L./@25.6347727,-100.3460764,17z/data=!3m1!4b1!4m6!3m5!1s0x8662be790959510f:0xd12ec5c3c6f34308!8m2!3d25.6339988!4d-100.3462809!16s%2Fg%2F1tjjpt3d?entry=ttu&amp;g_ep=EgoyMDI1MDUyOC4wIKXMDSoASAFQAw%3D%3D</t>
  </si>
  <si>
    <t xml:space="preserve">ELIUD NO ACUDE AL SERVICIO, NO VIO EL GRUPO DE TELEGRAM </t>
  </si>
  <si>
    <t>Jesus Aldair Caballero García</t>
  </si>
  <si>
    <t>Grua 310K</t>
  </si>
  <si>
    <t>Dejo de reportar 2025-04-08 17:43:35</t>
  </si>
  <si>
    <t>Leocadio Paez 109, Villa de las Huertas, 66375 Cdad. Santa Catarina, N.L.</t>
  </si>
  <si>
    <t>https://www.google.com/maps/place/Leocadio+Paez+109,+Villa+de+las+Huertas,+66375+Cdad.+Santa+Catarina,+N.L./@25.6732361,-100.4595244,17z/data=!3m1!4b1!4m6!3m5!1s0x8662980c2ea000e3:0x6a65e7e342bc918!8m2!3d25.6732361!4d-100.4569495!16s%2Fg%2F11dxdlcfft?entry=ttu&amp;g_ep=EgoyMDI1MDUyOC4wIKXMDSoASAFQAw%3D%3D</t>
  </si>
  <si>
    <t>REVISION - ya esta en el domicilio, pero le comentan que no tenian conociemiento de la revisión, no le dieron acceso y le comentaron le regresarían la llamada</t>
  </si>
  <si>
    <t>01 TRACTO</t>
  </si>
  <si>
    <t>Francisco Manuel Luna Ochoa Tel. 4422717655</t>
  </si>
  <si>
    <t>RPP3+2JF Cdad. Gral. Escobedo, Nuevo León</t>
  </si>
  <si>
    <t>https://www.google.com/maps/place/25%C2%B050'06.2%22N+100%C2%B017'45.4%22W/@25.8350368,-100.2959129,18.5z/data=!4m4!3m3!8m2!3d25.8350556!4d-100.2959444?hl=es&amp;entry=ttu&amp;g_ep=EgoyMDI1MDUyOC4wIKXMDSoASAFQAw%3D%3D</t>
  </si>
  <si>
    <t xml:space="preserve">INSTALACION - Me comenta la persona que esta aquí, la que despacha el diésel, que esa unidad ya se fue. 
Nos comunicamos con David Arcos, no toma llamada y en el grupo de WhatsApp no hay respuesta. </t>
  </si>
  <si>
    <t>REVISION + CAMBIO DE UBICACION DE CORTE SI ES NECESARIO
Contexto: El corte no da señal, el cliente notifico que es por fallo de computadora, pero se sospecha manipulación. Cliente notificado que no puede estar ahí. No decirle nada al cliente, si llega a preguntar decirle que son temas que no pueden divulgar.
Corte 868120302681439</t>
  </si>
  <si>
    <t xml:space="preserve">ROMAN JAIME 8129032307   </t>
  </si>
  <si>
    <t>C. Ruperto Martínez Ote. 954, Centro, 64000 Monterrey, N.L.</t>
  </si>
  <si>
    <t>https://www.google.com/maps/place/C.+Ruperto+Mart%C3%ADnez+Ote.+954,+Centro,+64000+Monterrey,+N.L./@25.6761776,-100.3061595,19.25z/data=!4m6!3m5!1s0x866295800949b90b:0xb56ba6e064c6c84b!8m2!3d25.6759662!4d-100.3058616!16s%2Fg%2F11cspyxycm?entry=ttu&amp;g_ep=EgoyMDI1MDUyOC4wIKXMDSoASAFQAw%3D%3D</t>
  </si>
  <si>
    <t>Equipo de Corte manipulado ya no se puede reconectar dañaron los pines del yac y tenía la SIM suelta también</t>
  </si>
  <si>
    <t>REVISION + CAMBIO DE UBICACION DE CORTE SI ES NECESARIO
Contexto: El corte no da señal, el cliente notifico que es por fallo de computadora, pero se sospecha manipulación. Cliente notificado que no puede estar ahí. No decirle nada al cliente, si llega a preguntar decirle que son temas que no pueden divulgar.
Seguimiento 868120302683492</t>
  </si>
  <si>
    <t>El de seguimiento tiene toda la alimentación adecuada pero los leds solo encienden al desconectar y volver a conectar</t>
  </si>
  <si>
    <t xml:space="preserve">Corte 868120302681439
REUBICACION DE EQUIPO </t>
  </si>
  <si>
    <t>Equipo de corte en el poste lado del conductor
NO SE REALIZAN PRUEBAS DE CORTE 
Equipo de seguimiento como señuelo, Sujeto de braquet metálico detrás del tablero</t>
  </si>
  <si>
    <t>FABIOLA ORTIZ</t>
  </si>
  <si>
    <t xml:space="preserve">A-277-MLC TAXI </t>
  </si>
  <si>
    <t xml:space="preserve">No aplica el bloqueo </t>
  </si>
  <si>
    <t>Fabiola Ortiz 8180824502</t>
  </si>
  <si>
    <t>P.º de las Mitras 202, Visión de la Huasteca Primer Sector, 66369 Cdad. Santa Catarina, N.L.</t>
  </si>
  <si>
    <t>https://www.google.com/maps/place/P.%C2%BA+de+las+Mitras+202,+Visi%C3%B3n+de+la+Huasteca+Primer+Sector,+66369+Cdad.+Santa+Catarina,+N.L./@25.7055625,-100.4585529,17z/data=!3m1!4b1!4m6!3m5!1s0x8662983157204431:0xfae3dfcc691524af!8m2!3d25.7055625!4d-100.455978!16s%2Fg%2F11c26_hxl4?entry=ttu&amp;g_ep=EgoyMDI1MDUyOC4wIKXMDSoASAFQAw%3D%3D</t>
  </si>
  <si>
    <t>Se va a reubicar el equipo XK el corte está a gasolina y la unidad trae equipo de gas
Equipo queda sujeto detrás del miter
CON PRUEBAS DE BLOQUEO</t>
  </si>
  <si>
    <t>FORD RANGER AZUL</t>
  </si>
  <si>
    <t xml:space="preserve">Juan Antonio Gonzalez </t>
  </si>
  <si>
    <t>9VQ8+FPF Santiago, Nuevo León</t>
  </si>
  <si>
    <t>https://www.google.com/maps/place/25%C2%B023'19.3%22N+100%C2%B007'59.6%22W/@25.3887302,-100.1340144,18.75z/data=!4m4!3m3!8m2!3d25.3886814!4d-100.1332169?hl=es&amp;entry=ttu&amp;g_ep=EgoyMDI1MDUyOC4wIKXMDSoASAFQAw%3D%3D</t>
  </si>
  <si>
    <t xml:space="preserve">EQUIPO BAJO RESGUARDO DE CLIENTE </t>
  </si>
  <si>
    <t>MAQUINA 5</t>
  </si>
  <si>
    <t xml:space="preserve">RECONFIGURACION Y POSIBLE CAMBIO DE EQUIPO </t>
  </si>
  <si>
    <t>Cambio de equipo on la misma SIM prepago</t>
  </si>
  <si>
    <t xml:space="preserve">CLIENTE LE PAGO EN EFECTIVO $2,3OO A ELIUD </t>
  </si>
  <si>
    <t xml:space="preserve">Equipo manipulado desconectado en su totalidad
Equipo queda sujeto a arnés principal
CON PRUEBAS DE BLOQUEO </t>
  </si>
  <si>
    <t>830 KIA SONATA 2019 NEGRO</t>
  </si>
  <si>
    <t>Cte. Josue Navarro
Contacto 8115843926</t>
  </si>
  <si>
    <t xml:space="preserve">Equipo debajo del tablero
Bloqueo a bomba, lado piloto. Cable verde
CON PRUEBAS DE BLOQUEO </t>
  </si>
  <si>
    <t xml:space="preserve">PABLO EMILIANO RODIGUEZ </t>
  </si>
  <si>
    <t xml:space="preserve">54-BJ-4N KW T-01 </t>
  </si>
  <si>
    <t>DEJA DE REPORTAR</t>
  </si>
  <si>
    <t>Revisión no presenta ningún tipo de manipulación le voy a dar un reset</t>
  </si>
  <si>
    <t>FRANCISCO HUMBERTO ESPINOZA</t>
  </si>
  <si>
    <t>NISSAN VERSA BLANCO</t>
  </si>
  <si>
    <t xml:space="preserve">INSTALACION PREPAGO </t>
  </si>
  <si>
    <t>Francisco Huberto Espinoza Carreon Tel. 8127329736</t>
  </si>
  <si>
    <t>Emar Productions
Av. Almazán 1616, Topo Chico, 64260 Monterrey, N.L.</t>
  </si>
  <si>
    <t>https://www.google.com/maps/place/Emar+Productions/@25.7380715,-100.3293744,21z/data=!4m12!1m5!3m4!2zMjXCsDQ0JzE3LjMiTiAxMDDCsDE5JzQ1LjYiVw!8m2!3d25.738131!4d-100.329323!3m5!1s0x866295d8236aea5f:0x3f81976db50c6b98!8m2!3d25.7381824!4d-100.3293069!16s%2Fg%2F11h7pbgbxl?entry=ttu&amp;g_ep=EgoyMDI1MDYwMi4wIKXMDSoASAFQAw%3D%3D</t>
  </si>
  <si>
    <t xml:space="preserve">INSTALACION DE EQUIPO 
CON PRUEBAS DE BLOQUEO </t>
  </si>
  <si>
    <t>Equipo queda sujeto a un arnés detrás del tablero</t>
  </si>
  <si>
    <t xml:space="preserve">NISSAN MARCH BLANCO </t>
  </si>
  <si>
    <t>15 (KENWORTH)</t>
  </si>
  <si>
    <t>INSTALACION GPS - PARO MOTOR - BOTON PANICO</t>
  </si>
  <si>
    <t>RUBEN ALVARADO 8119176731 / RODOLFO LOPEZ 8180331384</t>
  </si>
  <si>
    <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t>
  </si>
  <si>
    <t xml:space="preserve">Equipo detrás del ducto de clima, detrás del tablero
Bloqueo a ignición en swich
Pánico encima del swich de encendido
CON PRUEBAS DE BLOQUEO </t>
  </si>
  <si>
    <t>NISSAN MARCH GRIS</t>
  </si>
  <si>
    <t>Artículos de Barro Irma
Av Bernardo Reyes 6401-local 30, Topo Chico, 64260 Monterrey, N.L.</t>
  </si>
  <si>
    <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t>
  </si>
  <si>
    <t xml:space="preserve">Equipo queda sujeto detrás del miter
CON PRUEBAS DE BLOQUEO </t>
  </si>
  <si>
    <t>LA CITA ES A LA 9 AM, CLIENTE LE PIDE TRASLADARSE A OTRO PUNTO 
EMPIEZAN INSTALACION A LAS 10</t>
  </si>
  <si>
    <t>RG-1067-B FORD BLANCO
FORD ECOLINE E3500 2016</t>
  </si>
  <si>
    <t>Victor Joel Martinez García Tel. 8112211319</t>
  </si>
  <si>
    <t>Sierra de Sta. Clara 300, División del Nte., 67190 Guadalupe, N.L.</t>
  </si>
  <si>
    <t>https://www.google.com/maps/place/Sierra+de+Sta.+Clara+300,+Divisi%C3%B3n+del+Nte.,+67190+Guadalupe,+N.L./@25.6666155,-100.1936523,17z/data=!3m1!4b1!4m6!3m5!1s0x8662c1e98c6cb1d3:0xf4de8a5a63f4de6d!8m2!3d25.6666155!4d-100.1910774!16s%2Fg%2F11w7q64znl?entry=ttu&amp;g_ep=EgoyMDI1MDYwMi4wIKXMDSoASAFQAw%3D%3D</t>
  </si>
  <si>
    <t>Equipo encima del ducto de clima, dejabo del tablero
Bloqueo a ignición en el swich
CON PRUEBAS DE BLOQUEO</t>
  </si>
  <si>
    <t>RG-1066-B FORD BLANCO 
FORD ECOLINE E3500 2016</t>
  </si>
  <si>
    <t xml:space="preserve">Bloqueo a ignición en el swich
Equipo en ducto de clima dejabo del tablero
CON PRUEBAS DE BLOQUEO </t>
  </si>
  <si>
    <t>NISSAN VERSA GRIS</t>
  </si>
  <si>
    <t xml:space="preserve">Equipo queda sujeto a un arnés detrás del miter
SIM PARA RECARGAS </t>
  </si>
  <si>
    <t>CESAR ZUÑIGA
(CIA TEX &amp; PRON, S.A. DE C.V.)</t>
  </si>
  <si>
    <t>PY-4799-B NISSAN</t>
  </si>
  <si>
    <t>Cesar Zuñiga Tel. 8261661929</t>
  </si>
  <si>
    <t>PQ25+MGJ Guadalupe, Nuevo León</t>
  </si>
  <si>
    <t>https://www.google.com/maps/place/25%C2%B042'06.2%22N+100%C2%B014'28.4%22W/@25.7016835,-100.2413815,20z/data=!4m4!3m3!8m2!3d25.7017155!4d-100.2412338?hl=es&amp;entry=ttu&amp;g_ep=EgoyMDI1MDYwMi4wIKXMDSoASAFQAw%3D%3D</t>
  </si>
  <si>
    <t xml:space="preserve">Esta unidad no enciende, tiene una falla mecánica ajena al GPS
Se desconecta gps anterior y se deja de señuelo por indicaciones del cliente
Bloqueo a ignición al swich de encendido
Equipo detrás del tablero
CON PRUEBAS DE BLOQUEO </t>
  </si>
  <si>
    <t>PS-7175-A DODGE RAM</t>
  </si>
  <si>
    <t xml:space="preserve">Equipo debajo de caja de fusibles del motor
CON PRUEBAS DE BLOQUEO </t>
  </si>
  <si>
    <t xml:space="preserve">PU-3748-B KW BLANCO </t>
  </si>
  <si>
    <t xml:space="preserve">PK-1497-A NISSAN </t>
  </si>
  <si>
    <t>Equipo y bloqueo detrás del tablero de instrumentos
CON PRUEBAS DE BLOQUEO</t>
  </si>
  <si>
    <t>PT-1368-B NISSAN</t>
  </si>
  <si>
    <t xml:space="preserve">Equipo y bloqueo detrás del tablero
CON PRUEBAS DE BLOQUEO </t>
  </si>
  <si>
    <t xml:space="preserve">OSCAR GARCIA </t>
  </si>
  <si>
    <t xml:space="preserve">DEJO DE REPORTAR 2025-05-30 09:35:33
EQUIPO COBAN PLATEADO </t>
  </si>
  <si>
    <t>se le da reset físico al equipo</t>
  </si>
  <si>
    <t>CHEVROLET SILVERADO CAFÉ</t>
  </si>
  <si>
    <t>PJXH+MQW Monterrey, Nuevo León</t>
  </si>
  <si>
    <t>https://www.google.com/maps/place/25%C2%B044'57.2%22N+100%C2%B022'14.0%22W/@25.7491725,-100.3711281,19z/data=!4m4!3m3!8m2!3d25.7492256!4d-100.3705597?hl=es&amp;entry=ttu&amp;g_ep=EgoyMDI1MDYwMy4wIKXMDSoASAFQAw%3D%3D</t>
  </si>
  <si>
    <t>Se retira equipo y se ainlan correctamente los cables
EQUIPO ENTREGADO A SR. ERICK</t>
  </si>
  <si>
    <t>KIA RIO 2022</t>
  </si>
  <si>
    <t>Corte 862476055721624</t>
  </si>
  <si>
    <t>Go! Auto Prenda  8141041645</t>
  </si>
  <si>
    <t xml:space="preserve">Equipo con bloqueo en el poste lado piloto
CON PRUEBAS DE BLOQUEO </t>
  </si>
  <si>
    <t>Seguimiento 862476055277106</t>
  </si>
  <si>
    <t>Seguimiento debajo del tablero</t>
  </si>
  <si>
    <t>Equipo sujeto de ducto del aire detrás de la guantera
CON PRUEBAS DE BLOQUEO</t>
  </si>
  <si>
    <t>Cte. HUMBERTO CABALLERO</t>
  </si>
  <si>
    <t>MG G5</t>
  </si>
  <si>
    <t>Humberto Caballero 8111251782</t>
  </si>
  <si>
    <t>https://www.google.com/maps/place/Octavio+Paz+147,+La+Cantera,+66059+Cdad.+Gral.+Escobedo,+N.L./@25.7844964,-100.2691492,17z/data=!3m1!4b1!4m6!3m5!1s0x8662934fc583e78d:0x357e44ac3b81d64c!8m2!3d25.7844964!4d-100.2691492!16s%2Fg%2F11g6qxf7g9?entry=ttu&amp;g_ep=EgoyMDI1MDYwNC4wIKXMDSoASAFQAw%3D%3D</t>
  </si>
  <si>
    <t>Cte. JUN ROMAN AGUILAR RENTERIA</t>
  </si>
  <si>
    <t>NISSAN VERSA 2025</t>
  </si>
  <si>
    <t>Juan roman Aguilar Renteria Tel. 8113681073</t>
  </si>
  <si>
    <t>Polonia 1129, Vivienda Digna, 66647 Cdad. Apodaca, N.L.</t>
  </si>
  <si>
    <t>https://www.google.com/maps/place/Polonia+1129,+Vivienda+Digna,+66647+Cdad.+Apodaca,+N.L./@25.7105762,-100.1485218,17z/data=!3m1!4b1!4m6!3m5!1s0x8662e9bf88ef3077:0x6442cc85831f2cb7!8m2!3d25.7105762!4d-100.1459469!16s%2Fg%2F11j0zyymc2?entry=ttu&amp;g_ep=EgoyMDI1MDYwNC4wIKXMDSoASAFQAw%3D%3D</t>
  </si>
  <si>
    <t>ALFONSO HERNANDEZ</t>
  </si>
  <si>
    <t>EWD-854-C HIACE BLANCA</t>
  </si>
  <si>
    <t xml:space="preserve">REVISAR INSTALACION A PERDIDO SEÑAL 
EQUIPO COBAN 4G PLATEADO </t>
  </si>
  <si>
    <t>Alonso Hernández Tel. 8136432962</t>
  </si>
  <si>
    <t>https://www.google.com/maps/place/Bristol+647,+Pedregal+de+Linda+Vista+3ER+Sector+1a+Etapa,+67112+Guadalupe,+N.L./@25.7129913,-100.2029532,17z/data=!3m1!4b1!4m6!3m5!1s0x8662ea44706b5705:0x18ffc3903d3755ad!8m2!3d25.7129913!4d-100.2003783!16s%2Fg%2F11w7q69ldd?entry=ttu&amp;g_ep=EgoyMDI1MDYwMy4wIKXMDSoASAFQAw%3D%3D</t>
  </si>
  <si>
    <t>EZG-936-D TOYOTA AVANZA BLANCA</t>
  </si>
  <si>
    <t>CLIENTE SOLICITA CAMBIO DE EQUIPO, PORQUE CONSTANTEMENTE SE QUEDA SIN CONEXIÓN
MICODUS MV710N CONCOX</t>
  </si>
  <si>
    <t>MHFAB1BY5S3135486</t>
  </si>
  <si>
    <t>EZG-936-D</t>
  </si>
  <si>
    <t>S24</t>
  </si>
  <si>
    <t>EQUIPO DESINSTALADO 
YO ENVIA ALERTAS</t>
  </si>
  <si>
    <t xml:space="preserve">EQUIPO LO TRAE ELIUD </t>
  </si>
  <si>
    <t xml:space="preserve">CAMBIO DE EQUIPO </t>
  </si>
  <si>
    <t>RAM Hibrido 2023</t>
  </si>
  <si>
    <t>Maleny Abigail Vargas Rivera Tel. 8132785338</t>
  </si>
  <si>
    <t>Florencia 3023, Cumbres 5o. Sector Secc D, 64610 Monterrey, N.L.</t>
  </si>
  <si>
    <t>https://www.google.com/maps/place/Florencia+3023,+Cumbres+5o.+Sector+Secc+D,+64610+Monterrey,+N.L./@25.7208244,-100.3973287,18.75z/data=!4m6!3m5!1s0x8662970196d095d7:0xeab7b83f2e01fdbc!8m2!3d25.7207137!4d-100.3966315!16s%2Fg%2F11c28rbv66?entry=ttu&amp;g_ep=EgoyMDI1MDYwNC4wIKXMDSoASAFQAw%3D%3D</t>
  </si>
  <si>
    <t>EXTERNO</t>
  </si>
  <si>
    <t>Privadas de San Miguel
Esteo 450, 67130 Guadalupe, N.L.</t>
  </si>
  <si>
    <t>https://www.google.com/maps/place/Privadas+de+San+Miguel/@25.7005864,-100.1620008,17z/data=!3m1!4b1!4m6!3m5!1s0x8662e9d1635b6f91:0xef016892350a5120!8m2!3d25.7005864!4d-100.1620008!16s%2Fg%2F11rzqknss0?entry=ttu&amp;g_ep=EgoyMDI1MDYwNC4wIKXMDSoASAFQAw%3D%3D</t>
  </si>
  <si>
    <t>MTY034 - UNIDAD 58</t>
  </si>
  <si>
    <t>Corte 868120302681678</t>
  </si>
  <si>
    <t>Yara Gutiérrez / POVA TRANSPORT / 81 2680 7235</t>
  </si>
  <si>
    <t>https://maps.app.goo.gl/XgT3xUS2jLLr1zz48</t>
  </si>
  <si>
    <t>Seguimiento 868120302679177</t>
  </si>
  <si>
    <t>MTY035 - UNIDAD 64</t>
  </si>
  <si>
    <t>Corte 862476051086493</t>
  </si>
  <si>
    <t>Seguimiento 862476051087731</t>
  </si>
  <si>
    <t>JETTA 2014 NEGRO</t>
  </si>
  <si>
    <t>CTE. CRISTIAN JAVIER DIAZ VAZQUEZ
DESINSTALACION DE EQUIPO</t>
  </si>
  <si>
    <t>MTY031 - UNIDAD 21</t>
  </si>
  <si>
    <t>Corte 868120302682767</t>
  </si>
  <si>
    <t>MTY036 - HILUX</t>
  </si>
  <si>
    <t>Corte 862476055721004</t>
  </si>
  <si>
    <t>215 KW ROJO</t>
  </si>
  <si>
    <t>Hari Hernandez Tel. 8118090854</t>
  </si>
  <si>
    <t>RQF7+F5H Santa Rosa, Nuevo León</t>
  </si>
  <si>
    <t>https://www.google.com/maps/place/25%C2%B049'25.3%22N+100%C2%B014'13.3%22W/@25.8236942,-100.2395897,17z/data=!3m1!4b1!4m4!3m3!8m2!3d25.8236942!4d-100.2370148?hl=es&amp;entry=ttu&amp;g_ep=EgoyMDI1MDYwOC4wIKXMDSoASAFQAw%3D%3D</t>
  </si>
  <si>
    <t>CHEVROLET AVEO 2020</t>
  </si>
  <si>
    <t>Abdon Ayamil  Tel. 8129521094</t>
  </si>
  <si>
    <t>Privadas Cantera, Plata 134, 66646 Cdad. Apodaca, N.L.</t>
  </si>
  <si>
    <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t>
  </si>
  <si>
    <t>Cliente no contesta la llamadas y en la caseta no le pueden dar acceso a Eliud</t>
  </si>
  <si>
    <t>VW PASSAT 2016</t>
  </si>
  <si>
    <t xml:space="preserve">NO LLEGA ADRIAN A TIEMPO </t>
  </si>
  <si>
    <t>TOYOTA AVANZA PLATA 2025</t>
  </si>
  <si>
    <t xml:space="preserve">CHEVROLET </t>
  </si>
  <si>
    <t>DEX Materiales Cadereyta - 
Carr Cadereyta, San Mateo km.7, 67480 Cadereyta Jiménez, N.L.</t>
  </si>
  <si>
    <t>https://www.google.com/maps/place/25%C2%B035'45.0%22N+100%C2%B001'58.7%22W/@25.595825,-100.0355569,17z/data=!3m1!4b1!4m4!3m3!8m2!3d25.595825!4d-100.032982?hl=es&amp;entry=ttu</t>
  </si>
  <si>
    <t xml:space="preserve">NO TENIAN EL EQUIPO GPS EN LAS OFICINAS </t>
  </si>
  <si>
    <t>FORD F-150 NEGRA</t>
  </si>
  <si>
    <t>JWF3+VXQ Cdad. Benito Juárez, Nuevo León</t>
  </si>
  <si>
    <t>https://www.google.com/maps/place/25%C2%B037'28.9%22N+100%C2%B005'42.1%22W/@25.6247063,-100.0975914,17z/data=!3m1!4b1!4m4!3m3!8m2!3d25.6247063!4d-100.0950165?hl=es&amp;entry=ttu&amp;g_ep=EgoyMDI1MDYwOC4wIKXMDSoASAFQAw%3D%3D</t>
  </si>
  <si>
    <t xml:space="preserve">Equipo queda sujeto a ducto de clima
CON PRUEBAS DE BLOQUEO </t>
  </si>
  <si>
    <t>831 JEEP NEGRA
NISSAN ALTIMA</t>
  </si>
  <si>
    <t>Cliente : Hector
Contacto 8115901185</t>
  </si>
  <si>
    <t>https://www.google.com/maps/place/Car+Wash+y+Est%C3%A9tica+Automotriz+SS+Clean/@25.665594,-100.1934774,21z/data=!4m15!1m8!3m7!1s0x8662c1c1fa28813f:0xeb35765624fe6bd0!2sC.+Sierra+de+Gomas+614,+Cerro+de+La+Silla+(U.c.),+67190+Guadalupe,+N.L.!3b1!8m2!3d25.665652!4d-100.193307!16s%2Fg%2F11wb1s8_kq!3m5!1s0x8662c1a61d179b7b:0x5a3a69fffc7e5e3d!8m2!3d25.6656347!4d-100.1932315!16s%2Fg%2F11rtqd0l0s?entry=ttu&amp;g_ep=EgoyMDI1MDYwOC4wIKXMDSoASAFQAw%3D%3D</t>
  </si>
  <si>
    <t>LETICIA</t>
  </si>
  <si>
    <t xml:space="preserve">Yadira Marmolejo Tel. </t>
  </si>
  <si>
    <t>Forza Mecanica
Av Eloy Cavazos 7603, Rincón de Guadalupe, 67198 Guadalupe, N.L.</t>
  </si>
  <si>
    <t>https://www.google.com/maps/place/Av+Eloy+Cavazos+7603,+Rinc%C3%B3n+de+Guadalupe,+67198+Guadalupe,+N.L./@25.6503801,-100.194421,17z/data=!3m1!4b1!4m6!3m5!1s0x8662c197c307c3c3:0x8c615d2f6fbee30d!8m2!3d25.6503753!4d-100.1918461!16s%2Fg%2F11dznmhsvt?entry=ttu&amp;g_ep=EgoyMDI1MDYwOS4wIKXMDSoASAFQAw%3D%3D</t>
  </si>
  <si>
    <t>LETICIA SOLICITA SE REAGENDE PARA EL DÍA DE MAÑANA A LAS 9:30 AM</t>
  </si>
  <si>
    <t xml:space="preserve">ENTREGA DE 7 EQUIPOS </t>
  </si>
  <si>
    <t>Irene Junco</t>
  </si>
  <si>
    <t>ENTREGA 7 EQUIPOS 
IRENE RECIBE 5 EQUIPOS 
ADRIAN SE QUEDA CON 2 EQUIPOS: 
868120302681678 / 862476055721004</t>
  </si>
  <si>
    <t>STOCK</t>
  </si>
  <si>
    <t>EQUIPOS: 
868120302681678 / 862476055721004</t>
  </si>
  <si>
    <t>Técnico Adrian</t>
  </si>
  <si>
    <t>CHEVROLET EQUINOX 2015</t>
  </si>
  <si>
    <t>CTE. FEDERICO RODRIGUEZ AGUILAR
DESINSTALACION DE EQUIPO</t>
  </si>
  <si>
    <t>Equipo se entrega a Paola, y se resguarda la sim</t>
  </si>
  <si>
    <t>RA-2300-B NISSAN</t>
  </si>
  <si>
    <t xml:space="preserve">INSTALACION NUEVA
CON SENSOR DE TEMPERATURA </t>
  </si>
  <si>
    <t>Einar Javier Gte CDMX TC
8119610688</t>
  </si>
  <si>
    <t>Accel Logística Camarones
Eje 3 Nte. Camarones 14, San Salvador Xochimanca, Azcapotzalco, 02870 Ciudad de México, CDMX</t>
  </si>
  <si>
    <t>https://www.google.com.mx/maps/place/Accel+Log%C3%ADstica+Camarones/@19.4586847,-99.1720418,17z/data=!4m6!3m5!1s0x85d1f89520489b8b:0xc7233b631c085a16!8m2!3d19.4584906!4d-99.1709707!16s%2Fg%2F1tjg_q6q?entry=ttu&amp;g_ep=EgoyMDI1MDYwOS4xIKXMDSoASAFQAw%3D%3D</t>
  </si>
  <si>
    <t>Tecnico Mexico</t>
  </si>
  <si>
    <t xml:space="preserve">GILBERTO CRUZ CRUZ </t>
  </si>
  <si>
    <t xml:space="preserve">TRAILER 
PLACAS  XJ9467A
KW CELESTE </t>
  </si>
  <si>
    <t>Equipo queda sujeto detrás del tablero</t>
  </si>
  <si>
    <t xml:space="preserve">040 SIERRA  </t>
  </si>
  <si>
    <t>CDMX AVEO RUW-833-B</t>
  </si>
  <si>
    <t xml:space="preserve">CDMX NISSAN PS-8674-B </t>
  </si>
  <si>
    <t>VW PASSAT NEGRO 2016</t>
  </si>
  <si>
    <t xml:space="preserve">Erick 8121472737 </t>
  </si>
  <si>
    <t>Misión de San Pablo 8043, Misión Santa Fe, 67193 Guadalupe, N.L.</t>
  </si>
  <si>
    <t>https://www.google.com/maps/place/Misi%C3%B3n+de+San+Pablo+8043,+Misi%C3%B3n+Santa+Fe,+67193+Guadalupe,+N.L./@25.647467,-100.1781859,17z/data=!3m1!4b1!4m6!3m5!1s0x8662c18679f087cd:0x2ee1d1caa677de90!8m2!3d25.647467!4d-100.175611!16s%2Fg%2F11w7q7hlg9?entry=ttu&amp;g_ep=EgoyMDI1MDYwOS4xIKXMDSoASAFQAw%3D%3D</t>
  </si>
  <si>
    <t>Brose Querétaro S.A. de C.V.
Max Brose No. 1 Galeras, Parque Industrial Aerotech, 76295 Colón, Qro.</t>
  </si>
  <si>
    <t>Tecnico Queretaro 
Carlos Alonso Sienfuegos Martinez</t>
  </si>
  <si>
    <r>
      <rPr>
        <rFont val="Calibri"/>
        <b/>
        <color theme="1"/>
        <sz val="10.0"/>
      </rPr>
      <t xml:space="preserve">SE COMUNICARON ANTES CON DL CLIENTE 
NO SE COBRA ESTA VULETA, EL TECNICO O ACUDIO </t>
    </r>
    <r>
      <rPr>
        <rFont val="Calibri"/>
        <color theme="1"/>
        <sz val="10.0"/>
      </rPr>
      <t xml:space="preserve">
LAS UNIDADES NO ESTABAN EN EL LUGAR, POSIBLEMENTE SE REAGENDEN EL DIA LUNES </t>
    </r>
  </si>
  <si>
    <t>RAUL FLORES</t>
  </si>
  <si>
    <t>RAM 700 2022 BLANCA</t>
  </si>
  <si>
    <t>Raul Flores Tel. 8115390771</t>
  </si>
  <si>
    <t>MATERIALS LOGISTIC FLORES LLC (BRENDA ZULEMA NUÑEZ)</t>
  </si>
  <si>
    <t>090 INTERNATIONAL BLANCO</t>
  </si>
  <si>
    <t>Jorge Gutierrez Tel. 8110133397</t>
  </si>
  <si>
    <t>PENSIÓN LA ESCONDIDA
CAMINO AL VENADO, 66604 Cdad. Apodaca, N.L.</t>
  </si>
  <si>
    <t>https://www.google.com.mx/maps/place/PENSI%C3%93N+LA+ESCONDIDA/@25.8476249,-100.244686,17z/data=!3m1!4b1!4m6!3m5!1s0x8662ed9da02369af:0x53d29eb55a11e83a!8m2!3d25.8476249!4d-100.244686!16s%2Fg%2F11vx2_pk2v?entry=ttu&amp;g_ep=EgoyMDI1MDYxMC4xIKXMDSoASAFQAw%3D%3D</t>
  </si>
  <si>
    <t>089 INTERNATIONAL BLANCO</t>
  </si>
  <si>
    <t>03 INTERNATIONAL ROJO</t>
  </si>
  <si>
    <t>MTY CITY4 PT-5818-B</t>
  </si>
  <si>
    <t>La unidad presenta una desconexión desde la siguiente fecha y hora: 
2025-05-14 12:21:44</t>
  </si>
  <si>
    <t xml:space="preserve">091 INTERNATIONAL BLANCO </t>
  </si>
  <si>
    <t>NISSAN VERSA 2018</t>
  </si>
  <si>
    <t xml:space="preserve">EQUIPO SE LE ENTREGA AL CLIENTE
DESINSTALACION DE EQUIPO </t>
  </si>
  <si>
    <t>WILSON PECH COCON 9981365889</t>
  </si>
  <si>
    <t xml:space="preserve">C. 123 15, 77518 Cancún, Q.R. </t>
  </si>
  <si>
    <t>https://www.google.com/maps/@21.1566809,-86.872728,3a,75y,64.77h,79.14t/data=!3m7!1e1!3m5!1sXySeJtMM3avMyxmO8GZFWg!2e0!6shttps:%2F%2Fstreetviewpixels-pa.googleapis.com%2Fv1%2Fthumbnail%3Fcb_client%3Dmaps_sv.tactile%26w%3D900%26h%3D600%26pitch%3D10.86%26panoid%3DXySeJtMM3avMyxmO8GZFWg%26yaw%3D64.77!7i16384!8i8192?entry=ttu&amp;g_ep=EgoyMDI1MDYxMS4wIKXMDSoASAFQAw%3D%3D</t>
  </si>
  <si>
    <t>S25</t>
  </si>
  <si>
    <t>PETERBILT NEGRO
1989 - SANDOVAL 02</t>
  </si>
  <si>
    <t>FREIGTHLINER BLANCO 
FREIGTHLINER - SANDOVAL 03</t>
  </si>
  <si>
    <t>1013 ROJO 
1013 - SANDOVAL 1013</t>
  </si>
  <si>
    <t>EQUIPO ETREGADO EN EL LUGAR</t>
  </si>
  <si>
    <t>EQUIPO ENTREGADO EN EL LUGAR</t>
  </si>
  <si>
    <t>Bloqueo a bomba, relay en kick panel piloto
Equipo detrás del tablero de instrumentos</t>
  </si>
  <si>
    <t>3N1CN8AE3NL855649</t>
  </si>
  <si>
    <t xml:space="preserve">INSTALACION DE EQUIPO
CON PRUEBAS DE BLOQUEO </t>
  </si>
  <si>
    <t>Equipo detrás del tablero
Bloqueo a ignición, relay detrás del swich</t>
  </si>
  <si>
    <t>RVF-758-C</t>
  </si>
  <si>
    <t>832 MITSUBISHI LANCER 2014 BLANCO</t>
  </si>
  <si>
    <t xml:space="preserve">Contacto 8115901185
Cte. Harold </t>
  </si>
  <si>
    <t>https://www.google.com/maps/place/Car+Wash+y+Est%C3%A9tica+Automotriz+SS+Clean/@25.6658062,-100.1933507,20.75z/data=!4m15!1m8!3m7!1s0x8662c1c1fa28813f:0xeb35765624fe6bd0!2sC.+Sierra+de+Gomas+614,+Cerro+de+La+Silla+(U.c.),+67190+Guadalupe,+N.L.!3b1!8m2!3d25.665652!4d-100.193307!16s%2Fg%2F11wb1s8_kq!3m5!1s0x8662c1a61d179b7b:0x5a3a69fffc7e5e3d!8m2!3d25.6656347!4d-100.1932315!16s%2Fg%2F11rtqd0l0s?entry=ttu&amp;g_ep=EgoyMDI1MDYxMS4wIKXMDSoASAFQAw%3D%3D</t>
  </si>
  <si>
    <t>Equipo queda sujeto a un plástico detrás del tablero
CON PRUEBAS DE BLOQUEO</t>
  </si>
  <si>
    <t>NISSAN MARCH ROJO</t>
  </si>
  <si>
    <t>INSTALACION DE EQUIPO
CON PRUEBAS DE BLOQUEO</t>
  </si>
  <si>
    <t>Equipo detrás del tablero
Equipo queda sujeto a un plástico detrás del tablero</t>
  </si>
  <si>
    <t>3N1CK3CD1LL216859</t>
  </si>
  <si>
    <t>Equipo detrás del tablero de instrumentos
Bloqueo a bomba, relay en kick panel piloto</t>
  </si>
  <si>
    <t>3N1CN8AE9NL872049</t>
  </si>
  <si>
    <t>DEJO DE REPORTAR 2025-05-03 16:08:25
(EN EL REPORTE TUVO UN CORTE DE ENERGIA)</t>
  </si>
  <si>
    <t>Gerardo Jasso Tel. 8143610886</t>
  </si>
  <si>
    <t>Lic. Benito Juárez 509, Joaquín Garza y Garza, 67253 Cdad. Benito Juárez, N.L.</t>
  </si>
  <si>
    <t>https://www.google.com/maps/place/Lic.+Benito+Ju%C3%A1rez+509,+Joaqu%C3%ADn+Garza+y+Garza,+67253+Cdad.+Benito+Ju%C3%A1rez,+N.L./@25.6522065,-100.1017351,19.75z/data=!4m5!3m4!1s0x8662c2dd099c16e7:0x6706ac9374cd8672!8m2!3d25.6522792!4d-100.1017131?entry=ttu&amp;g_ep=EgoyMDI1MDYxMS4wIKXMDSoASAFQAw%3D%3D</t>
  </si>
  <si>
    <t>Ee reubico la tierra dónde estaba agarrada no tenía buena masa
NO CUENTA CON  BLOQUEO</t>
  </si>
  <si>
    <t>Se reubica posición de equipo más oculto detrás de la fusilera</t>
  </si>
  <si>
    <t xml:space="preserve">HYUNDAI SONATA SPORT 2017 AZUL ELECTRIVO </t>
  </si>
  <si>
    <t>Cambio de seguimiento -  PIN DEL YAC MANIPULADO 
Se reemplaza el que quedo de señuelo, para que funcione correctamente
Equipos: 
Corte 868120302681439
Seguimiento 868120302683492</t>
  </si>
  <si>
    <t xml:space="preserve">ROMAN JAIME 8129032307  </t>
  </si>
  <si>
    <t>https://www.google.com/maps/place/C.+Ruperto+Mart%C3%ADnez+Ote.+954,+Centro,+64000+Monterrey,+N.L./@25.6759465,-100.306068,20z/data=!4m6!3m5!1s0x866295800949b90b:0xb56ba6e064c6c84b!8m2!3d25.6759662!4d-100.3058616!16s%2Fg%2F11cspyxycm?entry=ttu&amp;g_ep=EgoyMDI1MDYxMS4wIKXMDSoASAFQAw%3D%3D</t>
  </si>
  <si>
    <t xml:space="preserve">8:55 AM SUCURSAL MONTERREY, SOLICITA LA CANCELACION DEL SERVICIO </t>
  </si>
  <si>
    <t>KAROL</t>
  </si>
  <si>
    <t>NISSAN FRONTIER</t>
  </si>
  <si>
    <t>Corte JM-VL03  862476051086493
Seguimiento JM-C41  862476055720956</t>
  </si>
  <si>
    <t>María Teresa Zaragoza Castillo 8445352153</t>
  </si>
  <si>
    <t xml:space="preserve">CLIENTE NO QUISO LA UNIDAD </t>
  </si>
  <si>
    <t>737 DODGE JOURNEY 2016</t>
  </si>
  <si>
    <t xml:space="preserve">REVISION DE UNIDAD
Dejó de reportar 2025-06-12 20:56:02, unidad no enciende en el reporte presenta cortes de energía </t>
  </si>
  <si>
    <t>Paul Ivan cabello campos  Tel. 8119119016</t>
  </si>
  <si>
    <t>Bergantiños 737, Rincon de galicia
1 er sector, Apodaca 
66620 Agua Fría, N.L.</t>
  </si>
  <si>
    <t>https://www.google.com/maps/place/Berganti%C3%B1os,+66620+Agua+Fr%C3%ADa,+N.L./@25.8192473,-100.1540893,18.75z/data=!4m10!1m2!2m1!1sBerganti%C3%B1os+737,+Rincon+de+galicia,+Apodaca!3m6!1s0x8662ee8e9e138fb3:0x8f8ab3f2388923da!8m2!3d25.8191563!4d-100.1534192!15sCixCZXJnYW50acOxb3MgNzM3LCBSaW5jb24gZGUgZ2FsaWNpYSwgQXBvZGFjYZIBBXJvdXRl4AEA!16s%2Fg%2F11fb1nrx32!5m1!1e4?entry=ttu&amp;g_ep=EgoyMDI1MDYxMS4wIKXMDSoASAFQAw%3D%3D</t>
  </si>
  <si>
    <t>unidad no enciende. Se reviso relay y se encuentra bien, no enciende debido a alguna otra falla. Equipo no reportaba correctamente ya que se encontró con sulfato el arnés, se corrije y ya debe de reportar correctamente
Arnés de equipo dañado debido a humedad, se repara la conexión dañada</t>
  </si>
  <si>
    <t>NISSAN VERSA 2021</t>
  </si>
  <si>
    <t>TEODOCIO TZEC POOL 9987403622</t>
  </si>
  <si>
    <t xml:space="preserve">Región 221 manzana 14 lote 25 </t>
  </si>
  <si>
    <t>https://www.google.com/maps/@21.1762185,-86.8633794,3a,90y,169.73h,74.89t/data=!3m7!1e1!3m5!1s5pBT76uri1AxV7QxdQxIag!2e0!6shttps:%2F%2Fstreetviewpixels-pa.googleapis.com%2Fv1%2Fthumbnail%3Fcb_client%3Dmaps_sv.tactile%26w%3D900%26h%3D600%26pitch%3D15.11%26panoid%3D5pBT76uri1AxV7QxdQxIag%26yaw%3D169.73!7i16384!8i8192?entry=ttu&amp;g_ep=EgoyMDI1MDYxMS4wIKXMDSoASAFQAw%3D%3D</t>
  </si>
  <si>
    <t>CHEVROLETAVEO 2018 BLANCO</t>
  </si>
  <si>
    <t>ESPERANZA MEJIA GARDUÑO 9981576241</t>
  </si>
  <si>
    <t xml:space="preserve">Eridano mza 10 lote 1 casa 1 sm 332 jardines del sur 4 </t>
  </si>
  <si>
    <t>https://www.google.com/maps/place/21%C2%B006'26.9%22N+86%C2%B052'42.9%22W/@21.1075815,-86.8793392,18.75z/data=!4m4!3m3!8m2!3d21.1074722!4d-86.8785833!5m1!1e4?entry=ttu&amp;g_ep=EgoyMDI1MDYxMS4wIKXMDSoASAFQAw%3D%3D</t>
  </si>
  <si>
    <t>221 VOLVO GRIS</t>
  </si>
  <si>
    <t>HARI HERNANDEZ 8118090854</t>
  </si>
  <si>
    <t>Portal de Santa Rosa, 66614 Santa Rosa, N.L.</t>
  </si>
  <si>
    <t>https://www.google.com/maps/place/Del+corral,+Portal+de+Santa+Rosa,+66614+Santa+Rosa,+N.L./@25.8192863,-100.2377766,18z/data=!4m6!3m5!1s0x8662ece0149cd6c1:0x6063ee85717cafcc!8m2!3d25.8192743!4d-100.2365267!16s%2Fg%2F11h2h2s9vc!5m1!1e4?entry=ttu&amp;g_ep=EgoyMDI1MDYxMS4wIKXMDSoASAFQAw%3D%3D</t>
  </si>
  <si>
    <t>Equipo queda sujeto de un braquet metálico debajo de la fusilera
CON PRUEBAS de BLOQUEO</t>
  </si>
  <si>
    <t>BUSSER Y BOTON DE PANICO</t>
  </si>
  <si>
    <t>SANTOS HUERTA</t>
  </si>
  <si>
    <t>NISSAN KICKS 2003</t>
  </si>
  <si>
    <t>Santos Huerta 8133853100</t>
  </si>
  <si>
    <t>Calle Hacienda de los Rodríguez 110, Col Real Hacienda de Huinala, Apodaca 66644
PRQR+JM4 Cdad. Apodaca, Nuevo León</t>
  </si>
  <si>
    <t>https://www.google.com/maps/place/25%C2%B044'20.4%22N+100%C2%B009'29.8%22W/@25.7390361,-100.1596931,18z/data=!4m4!3m3!8m2!3d25.7390099!4d-100.158287!5m1!1e4?hl=es&amp;entry=ttu&amp;g_ep=EgoyMDI1MDYxMS4wIKXMDSoASAFQAw%3D%3D</t>
  </si>
  <si>
    <t xml:space="preserve">ELIUD LLEGA A LAS 3:10 Y CLIENTE COMENTA QUE NO ESTA UNIDAD EN EL DOMICILIO, SE LE DA TOLERANCIA DE 30 MIN </t>
  </si>
  <si>
    <t>INSTALACION DE EQUIPO
CON PRUEBA DE BLOQUEO</t>
  </si>
  <si>
    <t>SWB-041-B</t>
  </si>
  <si>
    <t>218 KW ROJO</t>
  </si>
  <si>
    <t>Equipo queda sujeto a un arnés detrás de tablero
CON PRUEBAS DE BLOQUEO</t>
  </si>
  <si>
    <t>3WKADP0X5FF858722</t>
  </si>
  <si>
    <t>22-BK-4F</t>
  </si>
  <si>
    <t xml:space="preserve">COMODATO </t>
  </si>
  <si>
    <t>3WKADP0X2FF858726</t>
  </si>
  <si>
    <t>20-BK-4F</t>
  </si>
  <si>
    <t>FORD E450 2016 - MATRICULA A26528R</t>
  </si>
  <si>
    <t>INSTALACION DE SEGUIMIENTO
868120302679177
868120302682767
862476051087731</t>
  </si>
  <si>
    <t>Pedro 81 1280 0251</t>
  </si>
  <si>
    <t>Oficinas Móviles COMMOSA
Real del, Sta. Rosa - Mezquital 600, Centro, 66600 Privalia Concordia, N.L.</t>
  </si>
  <si>
    <t>https://www.google.com/maps/place/Oficinas+M%C3%B3viles+COMMOSA/@25.775674,-100.2156868,18.75z/data=!4m12!1m5!3m4!2zMjXCsDQ2JzMyLjMiTiAxMDDCsDEyJzU3LjAiVw!8m2!3d25.7756389!4d-100.2158333!3m5!1s0x8662eb6b51ccee39:0x3d7ea7df7985fcab!8m2!3d25.7756833!4d-100.2157168!16s%2Fg%2F1tggbdc4!5m1!1e4?entry=ttu&amp;g_ep=EgoyMDI1MDYxNS4wIKXMDSoASAFQAw%3D%3D</t>
  </si>
  <si>
    <t xml:space="preserve">MONTERREY SUCURSAL REVOLUCION 
17/06/2025 5:45 PM, SOLICITA CANCELACION DE SERVICIO </t>
  </si>
  <si>
    <t>TOYOTA HIACE 2017 - MATRICULA A21937R</t>
  </si>
  <si>
    <t xml:space="preserve">TOYOTA HIACE 2018 - MATRICULA A24321R </t>
  </si>
  <si>
    <t>833 TOWN AND CONTRY 2016 AZUL</t>
  </si>
  <si>
    <t>Cte. Galdino Moctezuma
Contacto 8129108425</t>
  </si>
  <si>
    <t xml:space="preserve">Equipo queda sujeto a un braquet metálico detrás del tablero
CON PRUEBS DE BLOQUEO </t>
  </si>
  <si>
    <t>CON PRUEBAS DE BLOQUEO</t>
  </si>
  <si>
    <t>CADILLAC CRX 2010</t>
  </si>
  <si>
    <t xml:space="preserve">Equipo queda sujeto a un arnés arriba de la bcm
CON PRUEBAS DE BLOQUEO </t>
  </si>
  <si>
    <t>GABY</t>
  </si>
  <si>
    <t>CAMION IZUSU 2016</t>
  </si>
  <si>
    <t>Gaby Tel. 8132518441</t>
  </si>
  <si>
    <t>INSTALACION CANCELADA
3:29 PM GABY COMENTA CLIENTE PAGARA EN EFECTIVO</t>
  </si>
  <si>
    <t xml:space="preserve">HILUX 2025 BLANCA </t>
  </si>
  <si>
    <t>Jesús Manuel Rubio , cel. 8180936096</t>
  </si>
  <si>
    <t xml:space="preserve">Equipo y relay detrás del tablero, bloqueo a ignición
CON PRUEBAS DE BLOQUEO
TOYOTA HILUX 2025 BLANCA </t>
  </si>
  <si>
    <t>MR0CX3DD1S1357774</t>
  </si>
  <si>
    <t>RK-0533-B</t>
  </si>
  <si>
    <t>CTE. ZEFERINO HUITRON MATA
DEINSTALACION DE EQUIPOS</t>
  </si>
  <si>
    <t xml:space="preserve">EL TECNICO ACUDIO PERO LA CITA ERA OTRO DIA </t>
  </si>
  <si>
    <t>GRECIA RANGEL</t>
  </si>
  <si>
    <t>MAZDA 3 2024 ROJO</t>
  </si>
  <si>
    <t>MQJ6+WRQ Guadalupe, Nuevo León</t>
  </si>
  <si>
    <t>https://www.google.com/maps/place/25%C2%B040'56.4%22N+100%C2%B014'16.4%22W/@25.6823368,-100.2404671,17z/data=!3m1!4b1!4m4!3m3!8m2!3d25.6823368!4d-100.2378922!5m1!1e1?hl=es&amp;entry=ttu&amp;g_ep=EgoyMDI1MDYxNi4wIKXMDSoASAFQAw%3D%3D</t>
  </si>
  <si>
    <t xml:space="preserve">18103 quitar y poner al 18187 </t>
  </si>
  <si>
    <t>DESINSTALACION COMODATO</t>
  </si>
  <si>
    <t xml:space="preserve">JAVIER ESTABA OCUPADO EN OTRO SERVICIO Y NO PUEDE ACUDIR </t>
  </si>
  <si>
    <t>18182 quitar y poner al Sandoval 04</t>
  </si>
  <si>
    <t>18102 quitar y poner al 18179</t>
  </si>
  <si>
    <t>REINSTALACION COMODATO</t>
  </si>
  <si>
    <t>FORD F150 2013 GRIS</t>
  </si>
  <si>
    <t>CTE. MANUEL GERARDO SALAZAR RIOS
DESINSTALACION DE EQUIPO</t>
  </si>
  <si>
    <t>ADRIAN LLEGA A LAS 10:30 AM AL SERVICIOS
EQUIPO BAJO RESGUARDO DE PRESTACOCHE</t>
  </si>
  <si>
    <t>RJ-7179-B</t>
  </si>
  <si>
    <t>834 FORD MUSTANG 2016 NEGRO</t>
  </si>
  <si>
    <t>Cte. Maribel Mendoza
Contacto 81 2388 6850</t>
  </si>
  <si>
    <t>Lote Autos Margon 
Av Afganistán 152, Prados de La Cieneguita, 66636 Cdad. Apodaca, N.L</t>
  </si>
  <si>
    <t>Equipo queda sujeto detrás de la guantera
CON PRUEBAS DE BLOQUEO</t>
  </si>
  <si>
    <t>1FA6P8TH7G5326600</t>
  </si>
  <si>
    <t>MITSUBISHI CREMA</t>
  </si>
  <si>
    <t xml:space="preserve">Equipo queda sujeto de un arnés detrás del tablero
CON PRUEBAS DE BLOQUEO </t>
  </si>
  <si>
    <t>JA7FL24D2JP014174</t>
  </si>
  <si>
    <t>WG-2068-B</t>
  </si>
  <si>
    <t>DEINSTALACION COMODATO</t>
  </si>
  <si>
    <t xml:space="preserve">David Arcos </t>
  </si>
  <si>
    <t xml:space="preserve">JAVIER TIENE EL EQUIPO </t>
  </si>
  <si>
    <t>EQUIPO SE MANDA A SAN LUIS POTOSI PARA REINSTALACION</t>
  </si>
  <si>
    <t>TRACTOCAMION
TLEL 003</t>
  </si>
  <si>
    <t>Op Tony  Hp Hp
844 220 1329</t>
  </si>
  <si>
    <t>Taller Eléctrico Tomy
Escuela 625, San Ramón, 25020 Saltillo, Coah.</t>
  </si>
  <si>
    <t>https://www.google.com/maps/place/Taller+El%C3%A9ctrico+Tomy/@25.4168586,-100.9751373,17z/data=!3m1!4b1!4m6!3m5!1s0x86880d4a1d45c177:0x5d28ef426d0fd796!8m2!3d25.4168586!4d-100.9751373!16s%2Fg%2F11bxbb0dhg!5m1!1e1?entry=ttu&amp;g_ep=EgoyMDI1MDYxNy4wIKXMDSoASAFQAw%3D%3D</t>
  </si>
  <si>
    <t>03 KW</t>
  </si>
  <si>
    <t>Bloqueo a ignición, relay detrás del swich
Equipo en arnés detrás del los marcadores del tablero
CON PRUEBAS DE BLOQUEO</t>
  </si>
  <si>
    <t xml:space="preserve">DESINSTALACION EMPRESA ANTERIOR </t>
  </si>
  <si>
    <t xml:space="preserve">Se retira equipo anterior de otra compañía
ENTREGADO A SR. FERNANDO TORRES </t>
  </si>
  <si>
    <t>70-AU-8C FREIGTHLINER</t>
  </si>
  <si>
    <t>Equipo debajo del tablero
Bloqueo a ignición en BCM, relay detrás de arnés en kick panel piloto
CON PRUEBAS DE BLOQUEO</t>
  </si>
  <si>
    <t xml:space="preserve">01 KW </t>
  </si>
  <si>
    <t xml:space="preserve">Equipo en arnés, detrás de los marcadores del tablero
Bloqueo de ignición, relay detrás del swich
CON PRUEBAS DE BLOQUEO </t>
  </si>
  <si>
    <t>2017 DODGE ATTITUDE</t>
  </si>
  <si>
    <t>REVISION DE GPS - CAMBIO
Ambos, corte y seguimiento. Se revisan primeramente a ver si funcionan y se trata de dejarlos al 100%.
Corte 862476050286235 
Seguimiento 865784052317925</t>
  </si>
  <si>
    <t>LUIS CARLOS ANGELES GOJON 5218111157175</t>
  </si>
  <si>
    <t>Melocotones 352, San Bernabé ÌII Sector, 64104 Monterrey, N.L.</t>
  </si>
  <si>
    <t>https://www.google.com/maps/place/Melocotones+352,+San+Bernab%C3%A9+%C3%8CII+Sector,+64104+Monterrey,+N.L./@25.7563275,-100.3704933,18.5z/data=!4m6!3m5!1s0x866296b64e98a3ff:0x944c683aabc24418!8m2!3d25.7562557!4d-100.3704256!16s%2Fg%2F11c6vjxdhq?entry=ttu&amp;g_ep=EgoyMDI1MDYxMS4wIKXMDSoASAFQAw%3D%3D</t>
  </si>
  <si>
    <t xml:space="preserve">ADRIAN LLEGA 30 MIN TARDE AL SERVICIO
CLIENTE SE VA DEBIDO A QUE NO LLEGAN </t>
  </si>
  <si>
    <t>PV-1884-B CHEVROLET</t>
  </si>
  <si>
    <t>Equipo detrás de ducto de clima, lado piloto
Bloqueo a ignición, relay en BCM debajo del volante
CON PRUEBAS DE BLOQUEO</t>
  </si>
  <si>
    <t xml:space="preserve">RK-0445-B DODGE RAM 400 </t>
  </si>
  <si>
    <t xml:space="preserve">RK-2199-B DODGE RAM </t>
  </si>
  <si>
    <t>Equipo debajo de caja de fusibles en el motor
Bloqueo a ignición, relay debajo de caja de fusibles en el motor
CON PRUEBAS DE BLOQUEO</t>
  </si>
  <si>
    <t>RE-5221-B KW</t>
  </si>
  <si>
    <t>Bloqueo a ignición, relay en el swich
Equipo detrás de marcadores del tablero
CON PRUEBAS DE BLOQUEO</t>
  </si>
  <si>
    <t>PN-8133-B FREIGTHLINER</t>
  </si>
  <si>
    <t>Equipo encima de BCM, kick panel piloto
Bloqueo a ignición, relay en arnés de BCM
CON PRUEBAS DE BLOQUEO</t>
  </si>
  <si>
    <t xml:space="preserve">LILIANA </t>
  </si>
  <si>
    <t>HONDA CIVIC 2004</t>
  </si>
  <si>
    <t>JESSICA VILLAFUERTE 8118135090</t>
  </si>
  <si>
    <t>Fama 1105, Vidriera, 64520 Monterrey, N.L.</t>
  </si>
  <si>
    <t>https://www.google.com/maps/place/Fama+1105,+Vidriera,+64520+Monterrey,+N.L./@25.7049852,-100.3026516,17z/data=!4m6!3m5!1s0x8662950be3611b79:0xb4c673050675753b!8m2!3d25.7049804!4d-100.3000767!16s%2Fg%2F11c5l31r1m!5m1!1e4?entry=ttu&amp;g_ep=EgoyMDI1MDYxNy4wIKXMDSoASAFQAw%3D%3D</t>
  </si>
  <si>
    <t>CLIENTE TUVO INCONVENIENTE CON LAS LLAVES Y NO PUEDE DAR ACCESO A LA UNIDAD</t>
  </si>
  <si>
    <t>GMC SIERRA PLATA</t>
  </si>
  <si>
    <t>Aldo Tel. 8131087708</t>
  </si>
  <si>
    <t>PPGJ+MH4 San Nicolás de los Garza, Nuevo León</t>
  </si>
  <si>
    <t>https://www.google.com/maps/place/25%C2%B043'35.9%22N+100%C2%B016'06.7%22W/@25.7189678,-100.2759762,14.75z/data=!4m4!3m3!8m2!3d25.7266293!4d-100.2685394!5m1!1e4?hl=es&amp;entry=ttu&amp;g_ep=EgoyMDI1MDYxNy4wIKXMDSoASAFQAw%3D%3D</t>
  </si>
  <si>
    <t>PL-8497-B CHEVROLET</t>
  </si>
  <si>
    <t>RK-0465-B CHEVROLET</t>
  </si>
  <si>
    <t xml:space="preserve">CLIENTE NO CONTESTA LLAMADAS Y WHATSAPP, EN EL DOMICILIO NO SALE NADIE </t>
  </si>
  <si>
    <t>S26</t>
  </si>
  <si>
    <t>Equipo queda sujeto a ducto de clima debajo de esa ventila</t>
  </si>
  <si>
    <t>SUSANA CALVO</t>
  </si>
  <si>
    <t>RENAULT KWID 2024</t>
  </si>
  <si>
    <t>INSTALACION NUEVA 
EN LA BATERIA Y ACLAJE EN ESTA ZONA</t>
  </si>
  <si>
    <t>Susana Calvo 8116954703</t>
  </si>
  <si>
    <t>Mirto 908, Moderna, 64530 Monterrey, N.L.</t>
  </si>
  <si>
    <t>https://www.google.com/maps/place/Mirto+908,+Moderna,+64530+Monterrey,+N.L./@25.6971029,-100.2915007,17z/data=!3m1!4b1!4m6!3m5!1s0x8662956c6307bba9:0x949fb78e46f632de!8m2!3d25.6971029!4d-100.2889258!16s%2Fg%2F11rhqy1vn_!5m1!1e4?entry=ttu&amp;g_ep=EgoyMDI1MDYxNi4wIKXMDSoASAFQAw%3D%3D</t>
  </si>
  <si>
    <t>CHEVROLET SPARK 2016</t>
  </si>
  <si>
    <t>PERFILES CHAPA</t>
  </si>
  <si>
    <t>Contacto 8188815132 / 8119416891</t>
  </si>
  <si>
    <t>Chapa's Perfiles
Esquina A Dulces Nombres, P.º de Las Rosas, Las Flores, 67114 Cdad. Apodaca, N.L.</t>
  </si>
  <si>
    <t>https://www.google.com/maps/place/Chapa's+Perfiles/@25.7041186,-100.1528858,17z/data=!3m1!4b1!4m6!3m5!1s0x8662e9e957da8cb7:0xa0ade2adc13fc00e!8m2!3d25.7041186!4d-100.1528858!16s%2Fg%2F1pty3s5k7!5m1!1e1?entry=ttu&amp;g_ep=EgoyMDI1MDYxNy4wIKXMDSoASAFQAw%3D%3D</t>
  </si>
  <si>
    <t>ADRIAN SE QUEDA SIN TELEFONO Y NO PUEDE ACUDIR, SE REPROGRAMARA PARA LA 1 PM</t>
  </si>
  <si>
    <t>GERARDO NAVARRETE</t>
  </si>
  <si>
    <t xml:space="preserve">CHEVROLET SILVERADO 2015 </t>
  </si>
  <si>
    <t>Gerardo Navarrete  Tel. 8131071741</t>
  </si>
  <si>
    <t>MMM5+CRP Monterrey, Nuevo León</t>
  </si>
  <si>
    <t>https://www.google.com/maps/place/25%C2%B041'00.9%22N+100%C2%B020'25.6%22W/@25.6835918,-100.3430061,17z/data=!3m1!4b1!4m4!3m3!8m2!3d25.6835918!4d-100.3404312!5m1!1e4?hl=es&amp;entry=ttu&amp;g_ep=EgoyMDI1MDYxNy4wIKXMDSoASAFQAw%3D%3D</t>
  </si>
  <si>
    <t xml:space="preserve">RAM 2017 BLANCA </t>
  </si>
  <si>
    <t>FERNANDO ARAIZA</t>
  </si>
  <si>
    <t xml:space="preserve">EQUIPOS A PRESTAMO </t>
  </si>
  <si>
    <t>Andres</t>
  </si>
  <si>
    <t>M&amp;D CONSTRUCTORA 
(ENRIQUE MAY)</t>
  </si>
  <si>
    <t>310G RETRO</t>
  </si>
  <si>
    <t>REVISION DE EQUIPO</t>
  </si>
  <si>
    <t>Enrique May Tel. 8110770580</t>
  </si>
  <si>
    <t>Madison International School
Cam. Real 100, Col. El Uro, 64986 Monterrey, N.L.</t>
  </si>
  <si>
    <t>https://www.google.com/maps/place/Madison+International+School/@25.5524763,-100.2308432,15z/data=!4m6!3m5!1s0x8662c64e62a6b7fb:0xf35daf8614141a7f!8m2!3d25.5517758!4d-100.2260813!16s%2Fg%2F1tdrfsyl!5m1!1e4?hl=es-MX&amp;entry=ttu&amp;g_ep=EgoyMDI1MDYxNy4wIKXMDSoASAFQAw%3D%3D</t>
  </si>
  <si>
    <t>Equipo desconectado, tiene sulfato y no enciende.</t>
  </si>
  <si>
    <t xml:space="preserve">SR. ENRIQUE MAY PIE RETIRO DEL EQUIPO </t>
  </si>
  <si>
    <t xml:space="preserve">310L EP RETRO </t>
  </si>
  <si>
    <t>GQQH+F5C Monterrey, Nuevo León</t>
  </si>
  <si>
    <t>https://www.google.com/maps/place/25%C2%B032'19.2%22N+100%C2%B013'19.6%22W/@25.5386791,-100.2246895,17z/data=!3m1!4b1!4m4!3m3!8m2!3d25.5386791!4d-100.2221146!5m1!1e4?hl=es&amp;entry=ttu&amp;g_ep=EgoyMDI1MDYxNy4wIKXMDSoASAFQAw%3D%3D</t>
  </si>
  <si>
    <t>TOYOTA BLANCA PV-1479-B</t>
  </si>
  <si>
    <t>EQUIPO NO REPORTA Y NO ACTUALIZA LA POSICION</t>
  </si>
  <si>
    <t xml:space="preserve">SE CAMBIA EL EQUIPO </t>
  </si>
  <si>
    <t>TOYOTA SIENNA AZUL 25S-793</t>
  </si>
  <si>
    <t>DEJO DE REPIRTAR 2021-11-05 15:18:18</t>
  </si>
  <si>
    <t>UNIDAD NO TENIA EL GPS, SE RETIRA INSTALACION</t>
  </si>
  <si>
    <t xml:space="preserve">35S-145 TOYOTA HIGHLANDER </t>
  </si>
  <si>
    <t>SIN BLOQUEO 
Equipo debajo del tablero</t>
  </si>
  <si>
    <t>PY-1079-B TOYOTA HILUX BLANCA</t>
  </si>
  <si>
    <t xml:space="preserve">Equipo y relay detrás del tablero, bloqueo a ignición
CON PRUEBAS DE BLOQUEO </t>
  </si>
  <si>
    <t>TOYOTA HILUX BLANCA PS-9772-B</t>
  </si>
  <si>
    <t>CHEVROLET SUBURBAN BLANCA RXJ-856-A</t>
  </si>
  <si>
    <t>DEVOLUCION DE EQUIPOS A PRESTAMO</t>
  </si>
  <si>
    <t>CHEVROLET SUBURBAN BLANCA RKT-494-C</t>
  </si>
  <si>
    <t>KROHNE DE MEXICO
(HECTOR OBELE)</t>
  </si>
  <si>
    <t>Ali Calderon
VW VENTO</t>
  </si>
  <si>
    <t>Jorge Tellez T. 5563543417</t>
  </si>
  <si>
    <t>Torre Privanza piso 1E a un lado de VIPS Galeria de Circuito Interior
Calz Melchor Ocampo 193, Verónica Anzúres, Miguel Hidalgo, 11300 Ciudad de México, CDMX</t>
  </si>
  <si>
    <t>https://www.google.com/maps/place/Calz+Melchor+Ocampo+193,+Ver%C3%B3nica+Anz%C3%BAres,+Miguel+Hidalgo,+11300+Ciudad+de+M%C3%A9xico,+CDMX/@19.4353234,-99.1737491,17z/data=!3m1!4b1!4m6!3m5!1s0x85d1f8b44fa5473f:0xf56d8e5e768aa97e!8m2!3d19.4353234!4d-99.1711742!16s%2Fg%2F11c5d7791h!5m1!1e1?entry=ttu&amp;g_ep=EgoyMDI1MDYxNy4wIKXMDSoASAFQAw%3D%3D</t>
  </si>
  <si>
    <t xml:space="preserve">TECNICO NO LLEGO AL SERVICIO </t>
  </si>
  <si>
    <t xml:space="preserve">MARCOS ALCANTARA </t>
  </si>
  <si>
    <t>44S-890 BYD EV AZUL</t>
  </si>
  <si>
    <t>Marcos Alcantara 8123531940</t>
  </si>
  <si>
    <t>BOOSTER Y MÓDULOS ABS MARK
Penitenciaria entre express y ferrocarrilera Número 2227, 64250 Monterrey, N.L.</t>
  </si>
  <si>
    <t>https://www.google.com/maps/place/BOOSTER+Y+M%C3%93DULOS+ABS+MARK/@25.7240756,-100.3388361,17z/data=!3m1!4b1!4m6!3m5!1s0x866295dde54ade29:0xe4f46dfc76ff94a4!8m2!3d25.7240756!4d-100.3388361!16s%2Fg%2F11k07r96f2?entry=ttu&amp;g_ep=EgoyMDI1MDYyMi4wIKXMDSoASAFQAw%3D%3D</t>
  </si>
  <si>
    <t xml:space="preserve">El equipo ya relay están debajo de la caja de fusibles en el motor. Bloqueo a ignición
CON PRUEBAS DE BLOQUEO </t>
  </si>
  <si>
    <t>QRO NISSAN RE-2857-B</t>
  </si>
  <si>
    <t>Emmanuel TC Zavala
8117596243</t>
  </si>
  <si>
    <t>Frigoquer
Domicilio conocido s-n, 76703 Pedro Escobedo, Qro.</t>
  </si>
  <si>
    <t>https://www.google.com/maps/place/Frigoquer/@20.5368509,-100.2172771,20.5z/data=!4m12!1m5!3m4!2zMjDCsDMyJzEyLjQiTiAxMDDCsDEzJzAxLjciVw!8m2!3d20.5367778!4d-100.2171389!3m5!1s0x85d369dcfcdcc069:0x36d159adab3f82dd!8m2!3d20.5369564!4d-100.2170435!16s%2Fg%2F11lgn6z_bz?entry=ttu&amp;g_ep=EgoyMDI1MDYyMy4yIKXMDSoASAFQAw%3D%3D</t>
  </si>
  <si>
    <t>Tecnico Carlos Sienfuegos</t>
  </si>
  <si>
    <t>QRO SPARK TEL-998-A</t>
  </si>
  <si>
    <t xml:space="preserve">INSTALACION QUERETARO - CHEVROLET SPARK BLANCO </t>
  </si>
  <si>
    <t>KL8CJ6ADXFC813893</t>
  </si>
  <si>
    <t>TEL-998-A</t>
  </si>
  <si>
    <t>CDMX ISUZU 2020 PL-5125-B</t>
  </si>
  <si>
    <t xml:space="preserve">INSTALACION CDMX ISUZU BLANCO CON SENSOR DE TEMPERTAURA </t>
  </si>
  <si>
    <t>JAANPR754L7000514</t>
  </si>
  <si>
    <t xml:space="preserve">PL-5125-B </t>
  </si>
  <si>
    <t>HYUNDAI GRANDi10 GRIS NEGRO</t>
  </si>
  <si>
    <t>Equipo quedó sujeto a arnés detrás de la fusilera</t>
  </si>
  <si>
    <t>MALB24BC0MM032511</t>
  </si>
  <si>
    <t>RVG-675-C</t>
  </si>
  <si>
    <t xml:space="preserve">01 PZ0697A </t>
  </si>
  <si>
    <t>Miguel Angel Casas Ventura 8120226975</t>
  </si>
  <si>
    <t>Cam. Al Mirador 5508
Cam. Al Mirador 5508, Lomas del Paseo, 64920 Monterrey, N.L.</t>
  </si>
  <si>
    <t>https://www.google.com/maps/place/Cam.+Al+Mirador+5508,+Lomas+del+Paseo,+64920+Monterrey,+N.L./@25.6207678,-100.3055247,15.75z/data=!4m12!1m5!3m4!2zMjXCsDM3JzE5LjUiTiAxMDDCsDE4JzA0LjUiVw!8m2!3d25.6220833!4d-100.30125!3m5!1s0x8662bf03c60d5d6b:0x92c7c6e73a8a4a33!8m2!3d25.6221247!4d-100.3013214!16s%2Fg%2F11dxdyhf82?hl=es&amp;entry=ttu&amp;g_ep=EgoyMDI1MDYyMi4wIKXMDSoASAFQAw%3D%3D</t>
  </si>
  <si>
    <t>PZ0697A</t>
  </si>
  <si>
    <t>Tecnico CDMX</t>
  </si>
  <si>
    <t xml:space="preserve">Tecnico se queda con el equipo </t>
  </si>
  <si>
    <t>MAZDA 6 2013 PLATA</t>
  </si>
  <si>
    <t>CTE. JONATHAN JAVIER ALVIZO GARCIA
DESINSTALACION DE EQUIPO</t>
  </si>
  <si>
    <t>QRO VW GOL RKR-272-A</t>
  </si>
  <si>
    <t xml:space="preserve">INSTALACION QUERETARO VW GOL BLANCO </t>
  </si>
  <si>
    <t>9BWDB05U1FT026336</t>
  </si>
  <si>
    <t>RKR-272-A</t>
  </si>
  <si>
    <t>FORD ESCAPE</t>
  </si>
  <si>
    <t>Equipo quedó sujeto a braquet metálico detrás de tablero
CON PRUEBAS DE BLOQUEO</t>
  </si>
  <si>
    <t>QRO NISSAN PS-8707-B</t>
  </si>
  <si>
    <t xml:space="preserve">INSTALACION QUERETARO NISSAN BLANCA CON SENSOR DE TEMPERATURA </t>
  </si>
  <si>
    <t>ADBALBYD23IJVNB</t>
  </si>
  <si>
    <t>PS-8707-B</t>
  </si>
  <si>
    <t>STEPHANIA TORRES</t>
  </si>
  <si>
    <t>CHEVROLET BLANCO - Arath</t>
  </si>
  <si>
    <t>Unidad no enciende</t>
  </si>
  <si>
    <t>PQRM+55H Cdad. Apodaca, Nuevo León</t>
  </si>
  <si>
    <t>https://www.google.com/maps/place/25%C2%B044'25.6%22N+100%C2%B013'01.3%22W/@25.7403808,-100.2173383,19.5z/data=!4m4!3m3!8m2!3d25.74044!4d-100.217031?hl=es&amp;entry=ttu&amp;g_ep=EgoyMDI1MDYyMy4yIKXMDSoASAFQAw%3D%3D</t>
  </si>
  <si>
    <t>Revisión, la falla era el relay, no tenía salida de corriente
Se le pone un relay nuevo de un poco mejor calidad</t>
  </si>
  <si>
    <t>QRO MARCH RWP-260-A</t>
  </si>
  <si>
    <t xml:space="preserve">INSTALACION QUERETARO NISSAN MARCH PLATA </t>
  </si>
  <si>
    <t>3N1CK3CD0JL230961</t>
  </si>
  <si>
    <t>RWP-260-A</t>
  </si>
  <si>
    <t>Revision y posible cambio Equipo
Corte 86247605028127</t>
  </si>
  <si>
    <t>Armando 8445831665
Código 164</t>
  </si>
  <si>
    <t>Bada Lona 215, Portales de Aragón, 25290 Saltillo, Coah.</t>
  </si>
  <si>
    <t>https://www.google.com/maps/place/Bada+Lona+215,+Portales+de+Arag%C3%B3n,+25290+Saltillo,+Coah./@25.4545492,-100.9675513,17.5z/data=!4m6!3m5!1s0x868812bb064b12c9:0x79adfa1933e9526f!8m2!3d25.454643!4d-100.9659498!16s%2Fg%2F11c4yhnbkk?entry=ttu&amp;g_ep=EgoyMDI1MDYyMy4yIKXMDSoASAFQAw%3D%3D</t>
  </si>
  <si>
    <t>Desconectaron el paro por la falla y dicen que después de eso ya no falló. 
Seguramente el relay se dañó. 
Por lo maltratada que se ve la línea mejor ya no pondré el paro aunque ambos equipos quedaran funcionando.
Equipo de seguimiento, reposa pies copiloto
Equipo de corte abajo de asiento de piloto</t>
  </si>
  <si>
    <t xml:space="preserve">SE REINTALA EL RELAY PARA EL BLOQUEO CON PUEBAS DE BLOQUEO </t>
  </si>
  <si>
    <t>JESUS ALADIR CABALLERO GARCIA</t>
  </si>
  <si>
    <t>Carlos Solis  Tel. 8110748363</t>
  </si>
  <si>
    <t>Leocadio Paez 109
Leocadio Paez 109, Villa de las Huertas, 66375 Cdad. Santa Catarina, N.L.</t>
  </si>
  <si>
    <t>https://www.google.com.ar/maps/place/Leocadio+Paez+109,+Villa+de+las+Huertas,+66375+Cdad.+Santa+Catarina,+N.L./@25.6732361,-100.4569495,17z/data=!3m1!4b1!4m6!3m5!1s0x8662980c2ea000e3:0x6a65e7e342bc918!8m2!3d25.6732361!4d-100.4569495!16s%2Fg%2F11dxdlcfft?entry=ttu&amp;g_ep=EgoyMDI1MDYyMy4yIKXMDSoASAFQAw%3D%3D</t>
  </si>
  <si>
    <t xml:space="preserve">JAVIER TRAE EL EQUIPO </t>
  </si>
  <si>
    <t>SE ENVIA A SAN LUIS POTOSI PARA REINSTALACION</t>
  </si>
  <si>
    <t>3HSDJSJR7CN448777</t>
  </si>
  <si>
    <t xml:space="preserve">CTE. JOSE JUAN CANDIA OYERVIDES
DESINSTALACION DE EQUIPO </t>
  </si>
  <si>
    <t>SPRINTER 2019</t>
  </si>
  <si>
    <t>Ever Aleman 8112794622</t>
  </si>
  <si>
    <t>QQ6M+H4M Cdad. Apodaca, Nuevo León
Circuito San Miguel 201, Apodaca, 66632, NL, MX</t>
  </si>
  <si>
    <t>https://www.google.com/maps/place/25%C2%B045'41.2%22N+100%C2%B013'01.9%22W/@25.7614567,-100.2178391,18.5z/data=!4m4!3m3!8m2!3d25.761456!4d-100.217194?entry=ttu&amp;g_ep=EgoyMDI1MDYyNi4wIKXMDSoASAFQAw%3D%3D</t>
  </si>
  <si>
    <t>STF953B</t>
  </si>
  <si>
    <t>DESINTALACION DE EQUIPO</t>
  </si>
  <si>
    <t>Plaza "Andenes" San Nicolás - Está en el estacionamiento trasero
Avenida Universidad 1250 nte, Villarreal, 66447 San Nicolás de los Garza, N.L.</t>
  </si>
  <si>
    <t>https://www.google.com/maps/place/Plaza+%22Andenes%22+San+Nicol%C3%A1s/@25.7640315,-100.2933178,17z/data=!3m1!4b1!4m6!3m5!1s0x866295bfcce037eb:0xe60896b4717ee67e!8m2!3d25.7640315!4d-100.2933178!16s%2Fg%2F11gjhf9mjs?entry=ttu&amp;g_ep=EgoyMDI1MDYyNi4wIKXMDSoASAFQAw%3D%3D</t>
  </si>
  <si>
    <t xml:space="preserve">ADRIAN TRAEL EL EQUIPO </t>
  </si>
  <si>
    <t>02 KW PV-1885-B
(Unidad KENWORTH BLANCO)</t>
  </si>
  <si>
    <t>02 KW PV-1885-B</t>
  </si>
  <si>
    <t xml:space="preserve">Se retira equipo de compañía anterior
SE LE ENTREGAL AL SR. FERNANDO </t>
  </si>
  <si>
    <t>PT-7310-B 
(Unidad KENWORTH BLANCO)</t>
  </si>
  <si>
    <t>190 VW JETTA GRIS PLATA 2014</t>
  </si>
  <si>
    <t xml:space="preserve">EQUIPO LO TRAE ADRIAN </t>
  </si>
  <si>
    <t>MAZDA 2008</t>
  </si>
  <si>
    <t>Seguimiento 862476050287670</t>
  </si>
  <si>
    <t>Saul Zamora 8443568117</t>
  </si>
  <si>
    <t>C. Jardin 576, Portal de las Lomas, Lomas del Sur, 25094 Saltillo, Coah.</t>
  </si>
  <si>
    <t>https://www.google.com/maps/place/C.+Jardin+576,+Portal+de+las+Lomas,+Lomas+del+Sur,+25094+Saltillo,+Coah./@25.3638211,-101.0156838,15z/data=!3m1!4b1!4m9!1m2!2m1!1sJardin+487,+Portal+de+las+Lomas,+Coahuila!3m5!1s0x86887346cc2b7cc1:0xdd802bcadd38d220!8m2!3d25.3638029!4d-100.9972298!16s%2Fg%2F11c65t0nbz!5m1!1e4?entry=ttu&amp;g_ep=EgoyMDI1MDYxNy4wIKXMDSoASAFQAw%3D%3D</t>
  </si>
  <si>
    <t>Enciende bien, pero parpadea raro, ya le hizo reset
Se realizan pruebas con otro equipo
Se conecto el equipo que se le entrego al técnioc el día de ayer, pero no encendio, se dejo instalado el mismo equipo que tenía pero siguió sin reportar. 
Nos comenta  estuvo en contacto con usted para los procesos</t>
  </si>
  <si>
    <t>RK-0450-B CHEVROLET 
(Unidad CHEVROLET BLANCO)</t>
  </si>
  <si>
    <t>PV-1883-B CHEVROLET 
(Unidad CHEVROLET BLANCO)</t>
  </si>
  <si>
    <t xml:space="preserve">80-AU-2A CHEVROLET </t>
  </si>
  <si>
    <t xml:space="preserve"> 80-AU-2A CHEVROLET </t>
  </si>
  <si>
    <t xml:space="preserve">71-AU-8C CHEVROLET </t>
  </si>
  <si>
    <t>LUIS A MARROQUIN</t>
  </si>
  <si>
    <t>AUTOEXPRESS MATA 
(EDGAR MATA / LUIS A MARROQUIN)</t>
  </si>
  <si>
    <t>Freighliner Cascadia 2017 blanco</t>
  </si>
  <si>
    <t>Víctor Hugo 8180161913</t>
  </si>
  <si>
    <t>Chincheta
Cerca de Piedras Blancas, 67350 Cd de Allende, N.L
7XWP+HPW Cdad. de Allende, Nuevo León</t>
  </si>
  <si>
    <t>https://www.google.com/maps/place/25%C2%B017'47.4%22N+100%C2%B000'47.5%22W/@25.2964897,-100.0157604,17z/data=!3m1!4b1!4m4!3m3!8m2!3d25.2964897!4d-100.0131855?hl=es-MX&amp;entry=ttu&amp;g_ep=EgoyMDI1MDYyNi4wIKXMDSoASAFQAw%3D%3D</t>
  </si>
  <si>
    <t xml:space="preserve">Equipo quedó sujeto al cableado del poste lateral derecho
CON PRUEBAS DE BLOQUEO </t>
  </si>
  <si>
    <t>RK-0444-B CHEVROLET</t>
  </si>
  <si>
    <t>NORSAN TRANSPORTACION Y LOGISTICA (JESUS GERARDO SANTOS)</t>
  </si>
  <si>
    <t>Jesus Gerardo Santos Tel. 8110435313
Carlos 16 - Tel. 8311071252</t>
  </si>
  <si>
    <t>Domicilio QR5H+M34 Cdad. Apodaca, Nuevo León</t>
  </si>
  <si>
    <t>https://www.google.com/maps/place/25%C2%B045'32.9%22N+100%C2%B010'20.2%22W/@25.75913,-100.1748632,17z/data=!3m1!4b1!4m4!3m3!8m2!3d25.75913!4d-100.1722883?hl=es&amp;entry=ttu&amp;g_ep=EgoyMDI1MDYyNi4wIKXMDSoASAFQAw%3D%3D</t>
  </si>
  <si>
    <t xml:space="preserve">REYNALDO </t>
  </si>
  <si>
    <t xml:space="preserve">PEUGEOT 2019 </t>
  </si>
  <si>
    <t>Reynaldo Tel. 8121071173</t>
  </si>
  <si>
    <t>C. de los Ángeles 731, Joyas de Anahuac, 66054 Cdad. Gral. Escobedo, N.L.</t>
  </si>
  <si>
    <t>https://www.google.com/maps/place/C.+de+los+%C3%81ngeles+731,+Joyas+de+Anahuac,+66054+Cdad.+Gral.+Escobedo,+N.L./@25.7796702,-100.2855457,21z/data=!4m12!1m5!3m4!2zMjXCsDQ2JzQ2LjkiTiAxMDDCsDE3JzA3LjgiVw!8m2!3d25.7796803!4d-100.2854919!3m5!1s0x86629366544eb21b:0x6a0fdd9929a81199!8m2!3d25.77968!4d-100.285493!16s%2Fg%2F11svj867xt?hl=es&amp;entry=ttu&amp;g_ep=EgoyMDI1MDYyNi4wIKXMDSoASAFQAw%3D%3D</t>
  </si>
  <si>
    <t>S27</t>
  </si>
  <si>
    <t>MAZDA 3 GRIS</t>
  </si>
  <si>
    <t>CTE. JESUS ANGEL SALAZAR MORUA
DESINSTALACION DE EQUIPO</t>
  </si>
  <si>
    <t xml:space="preserve">Eliud Camarillo </t>
  </si>
  <si>
    <t>VW JETTA ROJO</t>
  </si>
  <si>
    <t>KIA FORTE GRIS OXFORD</t>
  </si>
  <si>
    <t xml:space="preserve">VW SAVEIRO GRIS </t>
  </si>
  <si>
    <t xml:space="preserve">835 FORD EXPLORER 2016 BLANCA
</t>
  </si>
  <si>
    <t>Cte. Cruz Antonio Ibarra
Contacto 8123886850</t>
  </si>
  <si>
    <t>CHEVROLET SONIC 2016 ROJO</t>
  </si>
  <si>
    <t>JAFET ALEJANDRO HERRERA SANCHEZ 5529090225</t>
  </si>
  <si>
    <t>C. Sexta Calle el Laurel 43, 77516 Cancún, Q.R.</t>
  </si>
  <si>
    <t>https://www.google.com/maps/place/C.+Sexta+Calle+el+Laurel+43,+77516+Canc%C3%BAn,+Q.R./@21.1980348,-86.8539008,21z/data=!4m6!3m5!1s0x8f4c2c5045deb57d:0x7f338e368bb6086!8m2!3d21.1978801!4d-86.8536654!16s%2Fg%2F11csdsqf1l?entry=ttu&amp;g_ep=EgoyMDI1MDYyNi4wIKXMDSoASAFQAw%3D%3D</t>
  </si>
  <si>
    <t xml:space="preserve">UNIDAD NO TENIA EL GPS, Y TAMPOCO RASTRO DE INSTALACION </t>
  </si>
  <si>
    <t>S/R</t>
  </si>
  <si>
    <t>3G1J85CC0GS58717</t>
  </si>
  <si>
    <t>UVG-694-K</t>
  </si>
  <si>
    <t>REVISION DE GPS - CAMBIO
Corte 862476050286235 
Seguimiento 865784052317925</t>
  </si>
  <si>
    <t>LUIS CARLOS ANGELES GOJON - 8111157175</t>
  </si>
  <si>
    <t>https://www.google.com/maps/place/Melocotones+352,+San+Bernab%C3%A9+%C3%8CII+Sector,+64104+Monterrey,+N.L./@25.7562557,-100.3704256,17z/data=!3m1!4b1!4m6!3m5!1s0x866296b64e98a3ff:0x944c683aabc24418!8m2!3d25.7562557!4d-100.3704256!16s%2Fg%2F11c6vjxdhq?entry=tts&amp;g_ep=EgoyMDI1MDYxMS4wIPu8ASoASAFQAw%3D%3D&amp;skid=115d641a-ff9c-4e90-8634-3502f2a96c9f</t>
  </si>
  <si>
    <t xml:space="preserve">CLIENTE NO RESPONDE LLAMADAS, MENSAJES Y TAMPOCO LES RESPONDE A PERSONAL DE UMEGAMEDIOS </t>
  </si>
  <si>
    <t xml:space="preserve"> 8 internacional </t>
  </si>
  <si>
    <t>(La unidad presenta un corte de energía y posterior a esto el equipo dejo de reportar por lo que la unidad requiere una revisión física)</t>
  </si>
  <si>
    <t>Veronica Coronado 8117001470</t>
  </si>
  <si>
    <t>Hidalgo 1202A, Los Altos, 66052 Cdad. Gral. Escobedo, N.L.</t>
  </si>
  <si>
    <t>https://www.google.com/maps/place/Hidalgo+1202A,+Los+Altos,+66052+Cdad.+Gral.+Escobedo,+N.L./@25.7976564,-100.2888345,17z/data=!3m1!4b1!4m6!3m5!1s0x866293145b51df3b:0xdf96644096f5a0da!8m2!3d25.7976516!4d-100.2862596!16s%2Fg%2F11g6xqyb6r?entry=ttu&amp;g_ep=EgoyMDI1MDYyOS4wIKXMDSoASAFQAw%3D%3D</t>
  </si>
  <si>
    <t>Unidad presenta manipulación, estaba todo desconectado.
Se realiza reconexión de equipo, ya se encuentra reportando en la plataforma.</t>
  </si>
  <si>
    <t>RF-5422-B</t>
  </si>
  <si>
    <t>FORD ESCAPE 2013 AZUL</t>
  </si>
  <si>
    <t xml:space="preserve">CTE. PABLO ALFREDO HORTA CORDOVA 
DESINSTALACION DE EQUIPO </t>
  </si>
  <si>
    <t>CANCELADO 
8:39 AM - AURORA SEGUNDO SOLICITA CANCELACION Y REAGENDA A LAS 12 PM</t>
  </si>
  <si>
    <t>CHEVROLET TRAX 2016 AZUL</t>
  </si>
  <si>
    <t>DAVID GERARDO BURELO CANCHE 9982023103</t>
  </si>
  <si>
    <t xml:space="preserve">Av México, Mzna. 43, Lote 314, Región 510, 77534 Cancún, Q.R </t>
  </si>
  <si>
    <t>https://maps.app.goo.gl/A49HHNy7tC77FBtL6</t>
  </si>
  <si>
    <t>3GNCJ7CE4GL20346</t>
  </si>
  <si>
    <t>UST-200-M</t>
  </si>
  <si>
    <t>FORD ESCAPE 2013 PLATA</t>
  </si>
  <si>
    <t>EQUIPO BAJO RESGUARDO DE PRESTACOCHE 
(ENTREGADO A SRTA. AURORA)</t>
  </si>
  <si>
    <t>8952020021340027610</t>
  </si>
  <si>
    <t>1FMCU9HX4DUA91291</t>
  </si>
  <si>
    <t>TFG-224-B</t>
  </si>
  <si>
    <t>KIA SPORTAGE 2019 ROJO</t>
  </si>
  <si>
    <t>Cte. GAEL HERNANDEZ ARROYO</t>
  </si>
  <si>
    <t>Autos Colón
Av. Cristóbal Colón 1346, Centro, 64720 Monterrey, N.L.</t>
  </si>
  <si>
    <t>https://www.google.com/maps/place/Autos+Col%C3%B3n/@25.6842226,-100.3008759,17z/data=!3m1!4b1!4m6!3m5!1s0x866295790c5f3dc9:0x14fb1ed12a60c29e!8m2!3d25.6842226!4d-100.3008759!16s%2Fg%2F1thd72wh!5m1!1e4?entry=ttu&amp;g_ep=EgoyMDI1MDYzMC4wIKXMDSoASAFQAw%3D%3D</t>
  </si>
  <si>
    <t>Equipo debajo del tablero
Bloqueo a bomba en kick panel piloto
CON PRUEBAS DE BLOQUEO</t>
  </si>
  <si>
    <t>8952020024548354042</t>
  </si>
  <si>
    <t>RVU-152-C</t>
  </si>
  <si>
    <t>MOTOCICLETA</t>
  </si>
  <si>
    <t>REVISION DE EQUIPO Y POSIBLE CAMBIO DE SIM PREPAGO</t>
  </si>
  <si>
    <t>victor mendez 8117743074 whataa
llamada normal.
8118989137</t>
  </si>
  <si>
    <t>Miacatlán 341, Barrio Aztlán, 64102 Monterrey, N.L.</t>
  </si>
  <si>
    <t>https://www.google.com.mx/maps/place/Miacatl%C3%A1n+341,+Barrio+Aztl%C3%A1n,+64102+Monterrey,+N.L./@25.7777265,-100.3861971,17z/data=!3m1!4b1!4m6!3m5!1s0x866291252dae81ab:0x3fe76c3a972dbdb7!8m2!3d25.7777217!4d-100.3836222!16s%2Fg%2F11c5qgp6kw?entry=ttu&amp;g_ep=EgoyMDI1MDYyOS4wIKXMDSoASAFQAw%3D%3D</t>
  </si>
  <si>
    <t xml:space="preserve">equipo no contaba con corriente y se reubico la corriente pero aún así no enciende
SE REALIZO RMEPLAZO DE EL EQUIPO Y SIM SIN COSTO </t>
  </si>
  <si>
    <t>No. Telefónico para recargas 
Tel. 8135718916</t>
  </si>
  <si>
    <t>895202002514428450</t>
  </si>
  <si>
    <t>13SFU3</t>
  </si>
  <si>
    <t>08 FL 967-DL-7</t>
  </si>
  <si>
    <t>Dejo de reportar desde la siguiente fecha y hora 2025-06-16 18:45:06</t>
  </si>
  <si>
    <t>Lalo Operador  Tel. 8444925620</t>
  </si>
  <si>
    <t>Av. Los Angeles 1000, Garza Cantú, 66482 San Nicolás de los Garza, N.L.</t>
  </si>
  <si>
    <t>https://www.google.com/maps/place/Av.+Los+Angeles+1000,+Garza+Cant%C3%BA,+66482+San+Nicol%C3%A1s+de+los+Garza,+N.L./@25.7137198,-100.3005291,17z/data=!3m1!4b1!4m6!3m5!1s0x86629505c9c9a15f:0xe2b9002c224ec206!8m2!3d25.713715!4d-100.2979542!16s%2Fg%2F11q2wj6xbd!5m1!1e4?entry=ttu&amp;g_ep=EgoyMDI1MDYzMC4wIKXMDSoASAFQAw%3D%3D</t>
  </si>
  <si>
    <t xml:space="preserve">3:20 PM - SR. LUIS A MARROQUIN SE COMUNICA PARA AVISAR QUE LA UNIDAD YA EST AGENERANDO SU REPORTE </t>
  </si>
  <si>
    <t>Srta. Tania 8116312529
Srta. Roberta Treviño 8119097008</t>
  </si>
  <si>
    <t>Carnes Ribhaus
Av. José Vasconcelos 333, Tampiquito, 66220 San Pedro Garza García, N.L.</t>
  </si>
  <si>
    <t>https://www.google.com/maps/place/Carnes+Ribhaus/@25.6534274,-100.3810306,18.25z/data=!4m6!3m5!1s0x8662bd5c3f5b3443:0x65eec07011fd1a72!8m2!3d25.6534456!4d-100.3800624!16s%2Fg%2F11g0kf2fwk!5m1!1e4?entry=ttu&amp;g_ep=EgoyMDI1MDYzMC4wIKXMDSoASAFQAw%3D%3D</t>
  </si>
  <si>
    <t>NO SE GENERA COBRO POR FALLA DE LA UNDIAD</t>
  </si>
  <si>
    <t>H1KCS883SD603239</t>
  </si>
  <si>
    <t>97SGU1</t>
  </si>
  <si>
    <t>FORD RAPTOR F-150</t>
  </si>
  <si>
    <t>Aleny Tel. 8125679540</t>
  </si>
  <si>
    <t xml:space="preserve">El equipo queda sujeto a braquet metálico detrás de ésa pieza
CON PRUEBAS DE BLOQUEO </t>
  </si>
  <si>
    <t>8952020022247503729</t>
  </si>
  <si>
    <t>1FTFW1RG1LFB96501</t>
  </si>
  <si>
    <t>RK-4701-B</t>
  </si>
  <si>
    <t xml:space="preserve">ACADIA 2017 </t>
  </si>
  <si>
    <t xml:space="preserve">EQUIPO QUEDO SUJETO A UN ARNES DEBAJO DE LA CONSOLA CENTRAL </t>
  </si>
  <si>
    <t>8952020024548354315</t>
  </si>
  <si>
    <t xml:space="preserve">NO SE APRECIA EN FOTO </t>
  </si>
  <si>
    <t>CHEVROLET AVEO 2017</t>
  </si>
  <si>
    <t>Corte 868120302681678 
Seguimiento 862476055721004</t>
  </si>
  <si>
    <t xml:space="preserve">4:30 PM - SUCURSAL MONTERREY SOLICITA CANCELACION Y REAGENDA PARA EL DÍA DE MAÑANA JUEVES 03 DE JULIO A LAS 9:30 AM </t>
  </si>
  <si>
    <t xml:space="preserve">Equipo quedó sujeto a un arnés detrás del tablero
CON PRUEBAS DE BLOQUEO </t>
  </si>
  <si>
    <t>8952020024549335487</t>
  </si>
  <si>
    <t>21-BK-4F</t>
  </si>
  <si>
    <t>DEJO DE REPORTAR 27/O6/2025</t>
  </si>
  <si>
    <t xml:space="preserve">Se genero reser en equipo, no tenia manipulacion </t>
  </si>
  <si>
    <t>8952020024549335594</t>
  </si>
  <si>
    <t>TRANS PIO 
(ADRIAN GALVAN)</t>
  </si>
  <si>
    <t xml:space="preserve">TR-037
FREIGTHLINER BLANCO </t>
  </si>
  <si>
    <t>EQUIPO TELTONIKA 
(REVISION PARA MIGRACION)</t>
  </si>
  <si>
    <t>Jesus  Tel. 9564755532</t>
  </si>
  <si>
    <t>XVF5+MW9 Parque Industrial Ciénega de Flores, Nuevo León</t>
  </si>
  <si>
    <t>https://www.google.com/maps/place/25%C2%B058'27.0%22N+100%C2%B008'24.5%22W/@25.9741554,-100.142704,17z/data=!3m1!4b1!4m4!3m3!8m2!3d25.9741554!4d-100.1401291!5m1!1e4?hl=es&amp;entry=ttu&amp;g_ep=EgoyMDI1MDYzMC4wIKXMDSoASAFQAw%3D%3D</t>
  </si>
  <si>
    <t>3AKJHPDV9RSUV8267</t>
  </si>
  <si>
    <t>46-AZ-5N</t>
  </si>
  <si>
    <t xml:space="preserve">TR-34
FREIGTHLINER BLANCO </t>
  </si>
  <si>
    <t>3AKJGLDR8JSJS3178</t>
  </si>
  <si>
    <t>32-AT-2W</t>
  </si>
  <si>
    <t xml:space="preserve">Motocicleta </t>
  </si>
  <si>
    <t xml:space="preserve">Motocicleta 
(No enciende) </t>
  </si>
  <si>
    <t xml:space="preserve">SE RETIRA EL EQUIPO POR FALLA EN EL ENCENDIDO </t>
  </si>
  <si>
    <t>NO SE GENERA COBRO, SIGUE SIN ENCENDER LA MOTOCICLETA</t>
  </si>
  <si>
    <t>ENRIQUE MAY</t>
  </si>
  <si>
    <t>CAPACITACION
enriquemay@hotmail.com</t>
  </si>
  <si>
    <t xml:space="preserve">USO DE PLATAFORMA </t>
  </si>
  <si>
    <t>ZOOM</t>
  </si>
  <si>
    <t xml:space="preserve">CAPCITACION </t>
  </si>
  <si>
    <t>MAZDA 3</t>
  </si>
  <si>
    <t>Jose Luis Ayala Tel. 8119882422</t>
  </si>
  <si>
    <t>PR86+66W Guadalupe, Nuevo León</t>
  </si>
  <si>
    <t>https://www.google.com/maps/place/25%C2%B042'56.2%22N+100%C2%B011'21.9%22W/@25.7156001,-100.1896097,20.75z/data=!4m4!3m3!8m2!3d25.7156086!4d-100.1894073!5m1!1e4?hl=es&amp;entry=ttu&amp;g_ep=EgoyMDI1MDYzMC4wIKXMDSoASAFQAw%3D%3D</t>
  </si>
  <si>
    <t xml:space="preserve">NO LLEGAN A SERVICIO Y SE REAGENDA PARA MAÑANA A LA MISMA HORA </t>
  </si>
  <si>
    <t>CAMBIO DE GPS NO ACTUALIZA LA POSICION</t>
  </si>
  <si>
    <t xml:space="preserve"> QQ6M+H4M Cdad. Apodaca, Nuevo León
Circuito San Miguel 201, Apodaca, 66632, NL, MX</t>
  </si>
  <si>
    <t>CAMBIO POR FALLA EN TRANSMICION EN USA</t>
  </si>
  <si>
    <t>SIM ANTERIOR -864356069516459</t>
  </si>
  <si>
    <t>8952020224540865298</t>
  </si>
  <si>
    <t>44-LBA-22</t>
  </si>
  <si>
    <t>836 CHEVROLET TRAX 2016 BLANCA</t>
  </si>
  <si>
    <t>Contacto 8115901185
Cliente Hidoberto Quiroz</t>
  </si>
  <si>
    <t>https://www.google.com.mx/maps/place/Car+Wash+y+Est%C3%A9tica+Automotriz+SS+Clean/@25.6656417,-100.1935062,20.75z/data=!4m15!1m8!3m7!1s0x8662c1c1fa28813f:0xeb35765624fe6bd0!2sC.+Sierra+de+Gomas+614,+Cerro+de+La+Silla+(U.c.),+67190+Guadalupe,+N.L.!3b1!8m2!3d25.665652!4d-100.193307!16s%2Fg%2F11wb1s8_kq!3m5!1s0x8662c1a61d179b7b:0x5a3a69fffc7e5e3d!8m2!3d25.6656347!4d-100.1932315!16s%2Fg%2F11rtqd0l0s?entry=ttu&amp;g_ep=EgoyMDI1MDYzMC4wIKXMDSoASAFQAw%3D%3D</t>
  </si>
  <si>
    <t>Equipo quedó sujeto a braquet metálico del clima</t>
  </si>
  <si>
    <t>3GNCJ7EE6GL155776</t>
  </si>
  <si>
    <t>RVV-201-C</t>
  </si>
  <si>
    <t>837 HONDA CRV 2016 GRIS</t>
  </si>
  <si>
    <t>Cte. Marco Antonio Eligio
Contacto 8123886850</t>
  </si>
  <si>
    <t>Equipo quedó sujeto a braquet metálico detrás del tablero</t>
  </si>
  <si>
    <t>8952020024548354273</t>
  </si>
  <si>
    <t>SHKRM3H34GH537401</t>
  </si>
  <si>
    <t>TOYOTA HILUX 2017</t>
  </si>
  <si>
    <t>Cte. MATEO VARGAS VAZQUEZ
DESINSTALACION DE EQUIPO</t>
  </si>
  <si>
    <t>8952020521340017966</t>
  </si>
  <si>
    <t>RK-1006-B</t>
  </si>
  <si>
    <t>GRUPO SAR
(ALAN RODRIGUEZ)</t>
  </si>
  <si>
    <t>HIBRIDO BYD</t>
  </si>
  <si>
    <t>Lerma 107, Las Brisas 1o. Sector, 64780 Monterrey, N.L.</t>
  </si>
  <si>
    <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t>
  </si>
  <si>
    <t>OCUPABA EQUIPOS CON MICROFNO</t>
  </si>
  <si>
    <t>HYUNDAI ELANTRA BLANCO</t>
  </si>
  <si>
    <t xml:space="preserve">EQUIPO SUJETO A BRAQUET METALICO DETRAS DEL TABLERO </t>
  </si>
  <si>
    <t>8952020024548354281</t>
  </si>
  <si>
    <t>SANDOVAL 18157</t>
  </si>
  <si>
    <t>XJ79+WVX La Torna, Guanajuato</t>
  </si>
  <si>
    <t>https://www.google.com/maps/place/20%C2%B057'53.5%22N+100%C2%B022'49.0%22W/@20.964851,-100.3828389,17z/data=!3m1!4b1!4m4!3m3!8m2!3d20.964851!4d-100.380264!5m1!1e4?hl=es&amp;entry=ttu&amp;g_ep=EgoyMDI1MDYzMC4wIKXMDSoASAFQAw%3D%3D</t>
  </si>
  <si>
    <t>UNIDAD NO TENIA COMPUTADORA, POR ELLO NO SE REALIZAN PRUEBAS DE BLOQUEO</t>
  </si>
  <si>
    <t>UNIDAD ANTERIOR
SANDOVAL 03</t>
  </si>
  <si>
    <t>10-AN-6A</t>
  </si>
  <si>
    <t xml:space="preserve">181 CHEVROLET CRUZ PLATA </t>
  </si>
  <si>
    <t>RYP-078-A</t>
  </si>
  <si>
    <t>VW JEETA BLANCO</t>
  </si>
  <si>
    <t>3VWL17AJ1GM359436</t>
  </si>
  <si>
    <t>INSTALACION NUEVA, DEBIDO A FALLA DE LA MOTOCICLETA</t>
  </si>
  <si>
    <t>CHEVROLET 81-AU-2A</t>
  </si>
  <si>
    <t>Equipo de compañía anterior</t>
  </si>
  <si>
    <t>81-AU-2A</t>
  </si>
  <si>
    <t>ARTURO SIFUENTES</t>
  </si>
  <si>
    <t xml:space="preserve">#06 CAMION BLANCO </t>
  </si>
  <si>
    <t>DEJO DE TRANSMITIR</t>
  </si>
  <si>
    <t>Arturo Sifuentes  Tel.  8115213582</t>
  </si>
  <si>
    <t>Cam. Mezquital-santa Rosa 162, Sin Nombre de Col 12, 66630 Cdad. Apodaca, N.L.</t>
  </si>
  <si>
    <t>https://www.google.com/maps/place/Cam.+Mezquital-santa+Rosa+162,+Sin+Nombre+de+Col+12,+66630+Cdad.+Apodaca,+N.L./@25.7682096,-100.2304863,17z/data=!4m6!3m5!1s0x8662eb64125114e7:0x8e81c067f08ce861!8m2!3d25.7678433!4d-100.2307821!16s%2Fg%2F11l6tswddj!5m1!1e4?hl=es&amp;entry=ttu&amp;g_ep=EgoyMDI1MDYzMC4wIKXMDSoASAFQAw%3D%3D</t>
  </si>
  <si>
    <t xml:space="preserve">Al generar la revisión de la unidad y debido a la manipulación que presenta el equipo no enciende por lo que la recomendacion que daríamos es el remplazo, para la instalacion de un equipo nuevo, con un costo de $1,850 + IVA. </t>
  </si>
  <si>
    <t xml:space="preserve">Sr. Arturo Sifuentes autoriza la instalacion nueva </t>
  </si>
  <si>
    <t>8952020618641860407</t>
  </si>
  <si>
    <t>32-AE-7T</t>
  </si>
  <si>
    <t xml:space="preserve">Al generar la revisión de la unidad y debido a la manipulación que presenta el equipo no enciende por lo que la recomendacion que daríamos es el remplazo, para la instalacion de un equipo nuevo, con un costo de $1,850 + IVA.  Sr. Arturo Sifuentes autoriza la instalacion nueva </t>
  </si>
  <si>
    <t>S28</t>
  </si>
  <si>
    <t>CHEVROLET AVEO 2017 GRIS</t>
  </si>
  <si>
    <t>Equipos: 
Corte 868120302681678</t>
  </si>
  <si>
    <t>Equipo de corte sujeto a un braquet metálico detrás del tablero</t>
  </si>
  <si>
    <t>3G1TB5CF0HL201179</t>
  </si>
  <si>
    <t>RVD-960-C</t>
  </si>
  <si>
    <t>Equipos: 
Seguimiento 862476055721004</t>
  </si>
  <si>
    <t>Equipo de seguimiento queda detrás del estereo</t>
  </si>
  <si>
    <t xml:space="preserve">EN LINEA </t>
  </si>
  <si>
    <t>TRANS-PIO 
(ADRIAN GALVAN)</t>
  </si>
  <si>
    <t xml:space="preserve">T-027 
FREIGTHLINER BLANCO </t>
  </si>
  <si>
    <t>EQUIPO NO ACTUALIZA LA POSICION EN LA PLATAFORMA
FMC920</t>
  </si>
  <si>
    <t xml:space="preserve">SE RETIRA EQUIPO Y LO TRAEN A LA OFICINA </t>
  </si>
  <si>
    <t>02-AM-3J</t>
  </si>
  <si>
    <t xml:space="preserve">T-039
FREIGTHLINER BLANCO </t>
  </si>
  <si>
    <t>3AKJHHDR9LSMD9701</t>
  </si>
  <si>
    <t>76-BE-/G</t>
  </si>
  <si>
    <t xml:space="preserve">T-035
FREIGTHLINER BLANCO </t>
  </si>
  <si>
    <t xml:space="preserve">T-032
FREIGTHLINER BLANCO </t>
  </si>
  <si>
    <t xml:space="preserve">T-031
FREIGTHLINER BLANCO </t>
  </si>
  <si>
    <t xml:space="preserve">T-022
FREIGTHLINER BLANCO </t>
  </si>
  <si>
    <t>838 KIA FORTE 2017 BLANCO</t>
  </si>
  <si>
    <t xml:space="preserve">Cte. Luis Alejandro 
Contacto 8123886850 </t>
  </si>
  <si>
    <t>Equipo quedó sujeto a un arnés detrás del tablero</t>
  </si>
  <si>
    <t>3KPFN4A87HE004640</t>
  </si>
  <si>
    <t xml:space="preserve">JESUS MARTINEZ </t>
  </si>
  <si>
    <t>NISSAN 2012</t>
  </si>
  <si>
    <t>MIGRACION DE EQUIPO
CAMBIO DE SIM A PLAN Y CONFIGURACION DE EQUIPO</t>
  </si>
  <si>
    <t>Jesus Martinez Tel. 8119390811</t>
  </si>
  <si>
    <t>Lic. Guillermo Martínez Domínguez 4027, Burócratas Municipales, 64769 Monterrey, N.L.</t>
  </si>
  <si>
    <t>https://www.google.com/maps/place/Lic.+Guillermo+Mart%C3%ADnez+Dom%C3%ADnguez+4027,+Bur%C3%B3cratas+Municipales,+64769+Monterrey,+N.L./@25.6296178,-100.2932737,17z/data=!3m1!4b1!4m6!3m5!1s0x8662bf09d48a5b0f:0x40680a6c5801c649!8m2!3d25.629613!4d-100.2906988!16s%2Fg%2F11g6rx98h9!5m1!1e4?entry=ttu&amp;g_ep=EgoyMDI1MDYzMC4wIKXMDSoASAFQAw%3D%3D</t>
  </si>
  <si>
    <t>PV-8443-A</t>
  </si>
  <si>
    <t>839 NISSAN VERSA 2020 BLANCO</t>
  </si>
  <si>
    <t>Cliente Juan Calixto 
Contacto Lote Con Luis / Luis Hernández Tel. 8119847834</t>
  </si>
  <si>
    <t>Av. Anillo Eléctrico 120, Torres de Santo Domingo, 66644 San Nicolás de los Garza, N.L.</t>
  </si>
  <si>
    <t>https://www.google.com.mx/maps/place/Av.+Anillo+El%C3%A9ctrico+120,+Torres+de+Santo+Domingo,+66644+San+Nicol%C3%A1s+de+los+Garza,+N.L./@25.7557109,-100.2482115,20.5z/data=!4m10!1m2!2m1!1sAnillo+el%C3%A9ctrico+120,+Vicente+guerrero+!3m6!1s0x8662eb46080cf05d:0x744958332c74a1bd!8m2!3d25.7557177!4d-100.248066!15sCidBbmlsbG8gZWzDqWN0cmljbyAxMjAsIFZpY2VudGUgZ3VlcnJlcm-SAQpzdWJwcmVtaXNl4AEA!16s%2Fg%2F11rp37nq02?entry=ttu&amp;g_ep=EgoyMDI1MDYzMC4wIKXMDSoASAFQAw%3D%3D</t>
  </si>
  <si>
    <t>Equipo quedó sujeto a braquet metálico detrás de ésa pieza</t>
  </si>
  <si>
    <t>3N1CN8AE4LL814962</t>
  </si>
  <si>
    <t>SEC-118-A</t>
  </si>
  <si>
    <t>104  
(Unidad KENWORTH BLANCO/AZUL Placas 80-AM-9H)</t>
  </si>
  <si>
    <t>Carlos t Tel. 8119096093</t>
  </si>
  <si>
    <t>QGJ7+HMJ Santa María, Nuevo León</t>
  </si>
  <si>
    <t>https://www.google.com/maps/place/25%C2%B046'53.2%22N+100%C2%B029'09.1%22W/@25.7814099,-100.4938759,15.5z/data=!4m4!3m3!8m2!3d25.7814541!4d-100.4858475!5m1!1e4?hl=es&amp;entry=ttu&amp;g_ep=EgoyMDI1MDcwNi4wIKXMDSoASAFQAw%3D%3D</t>
  </si>
  <si>
    <t>80-AM-9H</t>
  </si>
  <si>
    <t>DEJO DE REPORTAR 2025-07-06 18:42:41</t>
  </si>
  <si>
    <t>347G+4J5 Noria de San José, San Luis Potosí</t>
  </si>
  <si>
    <t>https://www.google.com/maps/place/22%C2%B003'45.9%22N+100%C2%B052'24.2%22W/@22.0627594,-100.8759575,17z/data=!3m1!4b1!4m4!3m3!8m2!3d22.0627594!4d-100.8733826!5m1!1e4?hl=es&amp;entry=ttu&amp;g_ep=EgoyMDI1MDcwNy4wIKXMDSoASAFQAw%3D%3D</t>
  </si>
  <si>
    <t>Francisco Técnico San Luis Potosí</t>
  </si>
  <si>
    <t>NO PRESENTA MANIPULACION EN EQUIPO O INSTALACION, SE GENERA RESET Y RETOMA SEÑAL
Se reubicó equipo, estaba caído entre los portavasos</t>
  </si>
  <si>
    <t>3HSDJAPT8LN589399</t>
  </si>
  <si>
    <t>04-AP-5K</t>
  </si>
  <si>
    <t>021 CHEVROLET SILVERADO</t>
  </si>
  <si>
    <t xml:space="preserve">9:00 AM - ALENY SOLICITA QUE SE CANCELE EL SERVICIO PORQUE LA CLIENTE SE VA A QUEDAR CON EL GPS </t>
  </si>
  <si>
    <t xml:space="preserve">T-029
FREIGTHLINER BLANCO </t>
  </si>
  <si>
    <t>EQUIPO TELTONIKA / MIGRACION DE EQUIPO
CAMBIO DE SIM A PLAN Y CONFIGURACION DE EQUIPO</t>
  </si>
  <si>
    <t>44-AS-8Y</t>
  </si>
  <si>
    <t>Equipos: 
Corte 868120302681439 (normal)
Seguimiento 868120302683492 (fallo/señuelo)</t>
  </si>
  <si>
    <t>https://www.google.com/maps/place/C.+Ruperto+Mart%C3%ADnez+Ote.+952,+Centro,+64000+Monterrey,+N.L./@25.6760203,-100.3065631,19z/data=!3m1!4b1!4m6!3m5!1s0x86629580095410af:0x32294540b0c58fe5!8m2!3d25.6760191!4d-100.3059194!16s%2Fg%2F11csppzz1n!5m1!1e4?entry=ttu&amp;g_ep=EgoyMDI1MDcwNy4wIKXMDSoASAFQAw%3D%3D</t>
  </si>
  <si>
    <t xml:space="preserve">CLIENTE COMENTA QUE NO SE ENCUENTRA EN ESTE DOMICILIO, SE REAGENDA PARA EL MISMO DIA EN SAN PEDRO </t>
  </si>
  <si>
    <t>31-AT-2W</t>
  </si>
  <si>
    <t>3AKJGLDR8GSHR6581</t>
  </si>
  <si>
    <t>30-AT-2W</t>
  </si>
  <si>
    <t>3AKJGLDR9FSGU9636</t>
  </si>
  <si>
    <t>43-AS-8Y</t>
  </si>
  <si>
    <t>1FUJA6CG81LJ24331</t>
  </si>
  <si>
    <t>38-BF-2R</t>
  </si>
  <si>
    <t>76-BB-7G</t>
  </si>
  <si>
    <t xml:space="preserve">T-027
FREIGTHLINER BLANCO </t>
  </si>
  <si>
    <t>2024 CHANGAN CS35 ROJA</t>
  </si>
  <si>
    <t>Equipos: 
Corte 868120302679177
Corte 868120302681439 (normal)
Seguimiento 868120302683492 (fallo/señuelo)</t>
  </si>
  <si>
    <t>JJQQ+FJC San Pedro Garza García, Nuevo León</t>
  </si>
  <si>
    <t>https://www.google.com/maps/place/25%C2%B038'19.3%22N+100%C2%B021'39.6%22W/@25.638681,-100.360985,15z/data=!4m4!3m3!8m2!3d25.6386944!4d-100.361!5m1!1e4?entry=ttu&amp;g_ep=EgoyMDI1MDcwNy4wIKXMDSoASAFQAw%3D%3D</t>
  </si>
  <si>
    <t>EQUIPO DE CORTE SUJETO AL BRAQUET METALICO A UN COSTADO DEL TACOMETRO</t>
  </si>
  <si>
    <t>NOS HACEN ESPERAR 1 HRA 
NO SE REALIZAN PRUEBAS
NO TENIAN LUZ</t>
  </si>
  <si>
    <t>TDL-762-B</t>
  </si>
  <si>
    <t>Equipos: 
Seguimiento 8681203002682767
Corte 868120302681439 (normal)
Seguimiento 868120302683492 (fallo/señuelo)</t>
  </si>
  <si>
    <t>EQUIPO DE SEGUIMIENTO QUEDA SUJETO A POSTE POR EL CINTURON DE SEGURIDAD</t>
  </si>
  <si>
    <t>Equipos: 
868120302683492</t>
  </si>
  <si>
    <t xml:space="preserve">DESINATALCION DE EQUIPO </t>
  </si>
  <si>
    <t>Equipos: 
868120302681439</t>
  </si>
  <si>
    <t>15-LBA-18 SPRINTER BLANCA 
MERCEDES BENZ</t>
  </si>
  <si>
    <t>INSTALACION NUEVA DASHCAM</t>
  </si>
  <si>
    <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t>
  </si>
  <si>
    <t>PRUEBAS CON JOSE LUIS</t>
  </si>
  <si>
    <t>EQUIPO EN SOPORTE DEBAJO DEL RETROVISOR</t>
  </si>
  <si>
    <t>WD3YF1A92JP509451</t>
  </si>
  <si>
    <t>15-LBA-18</t>
  </si>
  <si>
    <t>23-LBA-67 SPRINTER BLANCA 
MERCEDES BENZ</t>
  </si>
  <si>
    <t>W1Y8DD3ZXPP498245</t>
  </si>
  <si>
    <t>23-LBA-67 / 29LBA39</t>
  </si>
  <si>
    <t>JC261P-18393</t>
  </si>
  <si>
    <t xml:space="preserve">FORD ESCAPE PLATA </t>
  </si>
  <si>
    <t>EQUIPO:
359857081959454</t>
  </si>
  <si>
    <t>SE ENTREGAN EN SUCURSAL</t>
  </si>
  <si>
    <t>CONCOX GV20</t>
  </si>
  <si>
    <t>FDS-153-B</t>
  </si>
  <si>
    <t>EQUIPO: 
868120302682841</t>
  </si>
  <si>
    <t>CONCOX</t>
  </si>
  <si>
    <t xml:space="preserve">JEEP CHEROKEE GRIS OXFORD </t>
  </si>
  <si>
    <t>EQUIPO:
352503094497630</t>
  </si>
  <si>
    <t>Pamplona, Saltillo, Coahuila, 25905, Mexico
Portales de Aragón, 25290 Saltillo, Coah.</t>
  </si>
  <si>
    <t>https://www.google.com/maps/place/C.+Pamplona,+Portales+de+Arag%C3%B3n,+25290+Saltillo,+Coah./@25.4518156,-100.9716912,17z/data=!3m1!4b1!4m6!3m5!1s0x868812af92b292b3:0xbef1f3a61b1e0f76!8m2!3d25.4518108!4d-100.9691163!16s%2Fg%2F11bw4jgb44!5m1!1e4?entry=ttu&amp;g_ep=EgoyMDI1MDcwNi4wIKXMDSoASAFQAw%3D%3D</t>
  </si>
  <si>
    <t>ET25</t>
  </si>
  <si>
    <t>EQUIPO:
359857081992265</t>
  </si>
  <si>
    <t>COMERCIALIZADORA DE LAMINAS LOBO SA DE CV
Rafael Ramírez, Rafael Ramírez (U.c.), 67185 Guadalupe, N.L.</t>
  </si>
  <si>
    <t>https://www.google.com/maps/place/COMERCIALIZADORA+DE+LAMINAS+LOBO+SA+DE+CV/@25.6732465,-100.2211557,19z/data=!4m12!1m5!3m4!2zMjXCsDQwJzIzLjUiTiAxMDDCsDEzJzE0LjMiVw!8m2!3d25.673206!4d-100.220627!3m5!1s0x8662c03174000001:0xbd6c738ec4422365!8m2!3d25.6733323!4d-100.220669!16s%2Fg%2F11gfhg20vy!5m1!1e4?entry=ttu&amp;g_ep=EgoyMDI1MDcwOC4wIKXMDSoASAFQAw%3D%3D</t>
  </si>
  <si>
    <t>UNIDAD SIN RADIADOR, SOLO PRUEBAS DE UBICACIÓN</t>
  </si>
  <si>
    <t>NO SE HACEN PRUEBAS DE BLOQUEO</t>
  </si>
  <si>
    <t>TBE-949-B</t>
  </si>
  <si>
    <t xml:space="preserve">NISSAN V-DRIVE ROJO </t>
  </si>
  <si>
    <t xml:space="preserve"> Juan Paulo Misael Leyva Arevalo  Tel. 8125815624</t>
  </si>
  <si>
    <t>QQJ3+P6R Cdad. Apodaca, Nuevo León
Trueno 304, Bosques Real I, 66612 Cdad. Apodaca, N.L.</t>
  </si>
  <si>
    <t>https://www.google.com/maps/place/Trueno+304,+Bosques+Real+I,+66612+Cdad.+Apodaca,+N.L./@25.7730265,-100.2623594,15z/data=!4m10!1m2!2m1!1s304+Trueno,+Cdad.+Apodaca,+Nuevo+Le%C3%B3n!3m6!1s0x8662eca5a43d6f5b:0x76dec7aa2eaaaea5!8m2!3d25.7817972!4d-100.2469326!15sCiYzMDQgVHJ1ZW5vLCBDZGFkLiBBcG9kYWNhLCBOdWV2byBMZcOzbpIBEWNvbXBvdW5kX2J1aWxkaW5n4AEA!16s%2Fg%2F11dxkw2wcr!5m1!1e4?entry=ttu&amp;g_ep=EgoyMDI1MDcwOC4wIKXMDSoASAFQAw%3D%3D</t>
  </si>
  <si>
    <t>Equipo queda situado detrás del poste
CON PRUEBAS DE BLOQUEO</t>
  </si>
  <si>
    <t xml:space="preserve">LLEGANA A LAS 2:30 </t>
  </si>
  <si>
    <t>3N1CN7AE7SK401643</t>
  </si>
  <si>
    <t>RVP-837-C</t>
  </si>
  <si>
    <t>KING 06
BYD BLANCO</t>
  </si>
  <si>
    <t xml:space="preserve">SE LE INSTALA BLOQUEO, PERO NO SE REALIZAN PRUEBAS </t>
  </si>
  <si>
    <t>LC0C76C46T0006650</t>
  </si>
  <si>
    <t>RVD-606-C</t>
  </si>
  <si>
    <t xml:space="preserve">Cte. MODESTO HERNANDEZ LOPEZ
DESINSTALACION DE EQUIPO </t>
  </si>
  <si>
    <t>LO IBA A CUBRIR ADRIAN PERO COMO SE RETRASO EL SERVICIO DE LA 1 NO LOGRAN LLEGRA</t>
  </si>
  <si>
    <t>NISSAN TIIDA 2016</t>
  </si>
  <si>
    <t xml:space="preserve">Cte. DAVID EDUARDO IBARRA LOPEZ
DESINSTALACION DE EQUIPO </t>
  </si>
  <si>
    <t>AURORA SEGUNDO SOLICITA CANCELACION DE SERVICIO JUEVES 20/07/2025 
REAGENDADO PARA EL LUNES 14 A LA 1 PM</t>
  </si>
  <si>
    <t>TOYOTA SIENNA 2011 COLOR ARENA</t>
  </si>
  <si>
    <t>Equipos: 
Corte 862476051238268</t>
  </si>
  <si>
    <t>Mario</t>
  </si>
  <si>
    <t>Rosas 502, Valle de Las Palmas V, 66612 Cdad. Apodaca, N.L.</t>
  </si>
  <si>
    <t>https://www.google.com/maps/place/Rosas+502,+Valle+de+Las+Palmas+V,+66612+Cdad.+Apodaca,+N.L./@25.7965128,-100.268051,19z/data=!3m1!4b1!4m6!3m5!1s0x8662933639489ba9:0x9e278a1d73d3230!8m2!3d25.7965116!4d-100.2674073!16s%2Fg%2F11c5dt04k1!5m1!1e4?entry=ttu&amp;g_ep=EgoyMDI1MDcwOC4wIKXMDSoASAFQAw%3D%3D</t>
  </si>
  <si>
    <t>Equipos: 
Seguimiento 862476051238359</t>
  </si>
  <si>
    <t>H100 BLANCA</t>
  </si>
  <si>
    <t>Brayan Antonio Torres Rodriguez 8132385002</t>
  </si>
  <si>
    <t>QPCM+HX3 Cdad. Apodaca, Nuevo León</t>
  </si>
  <si>
    <t>https://www.google.com/maps/place/25%C2%B046'17.0%22N+100%C2%B015'54.3%22W/@25.7691053,-100.2765902,15.25z/data=!4m4!3m3!8m2!3d25.7713776!4d-100.2650833!5m1!1e4?hl=es&amp;entry=ttu&amp;g_ep=EgoyMDI1MDcwOS4wIKXMDSoASAFQAw%3D%3D</t>
  </si>
  <si>
    <t xml:space="preserve">EQUIPO SUJETO A ARNES AUN COSTADO DE EL GROUNMENT </t>
  </si>
  <si>
    <t>PT-9805-B</t>
  </si>
  <si>
    <t>KING 05
BYD BLANCO</t>
  </si>
  <si>
    <t>LC0C76C49T0006626</t>
  </si>
  <si>
    <t>RVD-605-C</t>
  </si>
  <si>
    <t>158 ACADIA NEGRA</t>
  </si>
  <si>
    <t>EQUIPO BAJO RESGUARDO DE UBITEC
EQUIPO LO TRAE ELIUD</t>
  </si>
  <si>
    <t>1GKKNULS3HZ315367</t>
  </si>
  <si>
    <t>RTX-619-C</t>
  </si>
  <si>
    <t>PROSTAR 2015 PT-7548-A</t>
  </si>
  <si>
    <t>Uriel 8131940522</t>
  </si>
  <si>
    <t>PT-7548-A</t>
  </si>
  <si>
    <t>PROSTAR 2015</t>
  </si>
  <si>
    <t xml:space="preserve">EQUIPO LO TRAE ADRIAN
HAY QUE ENTREGARSELO A JOSE LUIS </t>
  </si>
  <si>
    <t>EQUIPO 
QUECLINCK GV300</t>
  </si>
  <si>
    <t>SERVICIO</t>
  </si>
  <si>
    <t xml:space="preserve">QRO FREIGHTLINER PX-1101-B </t>
  </si>
  <si>
    <t>QUERETARO</t>
  </si>
  <si>
    <t>MEC0524P3RP064079</t>
  </si>
  <si>
    <t xml:space="preserve">PX-1101-B </t>
  </si>
  <si>
    <t>S29</t>
  </si>
  <si>
    <t>FOTON 
AUMARK BLANCO</t>
  </si>
  <si>
    <t>THS Trailer SHOP
Cam. a San Jose de los Sauces 300, Col agropecuaria, 66053 Cdad. Gral. Escobedo, N.L.</t>
  </si>
  <si>
    <t>https://maps.app.goo.gl/enccD8xnkh7Kqw539</t>
  </si>
  <si>
    <t>EQUIPO SE LE ENTREGA A DANIEL ALFARO</t>
  </si>
  <si>
    <t>EQUIPO 
TRACKER 103 (ANTENA)</t>
  </si>
  <si>
    <t>56-AT-4Z</t>
  </si>
  <si>
    <t>Cte. DAVID EDUARDO IBARRA LOPEZ
DESINSTALACION DE EQUIPO</t>
  </si>
  <si>
    <t>CANCELADO
11:33 AM AURORA SEGUNDO SOLICITA CANCELACION DE SERVICIO, QUEDA PENDIENTE LA REPROGRAMACION</t>
  </si>
  <si>
    <t>118 CHEVROLET SILVERADO NEGRA</t>
  </si>
  <si>
    <t>EQUIPO BAJO RESGUARDO DE UBITEC
EQUIPO LO TRAE ADRIAN</t>
  </si>
  <si>
    <t>3GCUKSEC9EG358890</t>
  </si>
  <si>
    <t>RH-7112-B</t>
  </si>
  <si>
    <t>MODESTO HERNANDEZ LOPEZ  8132562581
JOURNEY 2013 NEGRA</t>
  </si>
  <si>
    <t>Camboyanos 202, 66648 Cdad. Apodaca, N.L.</t>
  </si>
  <si>
    <t>https://www.google.com/maps/place/Camboyanos+202,+66648+Cdad.+Apodaca,+N.L./@25.7252136,-100.1788124,17z/data=!3m1!4b1!4m6!3m5!1s0x8662ea2eac3a678d:0x7dc40092dbb0147b!8m2!3d25.7252088!4d-100.1762375!16s%2Fg%2F11c6vxn0fr!5m1!1e4?entry=ttu&amp;g_ep=EgoyMDI1MDcwOC4wIKXMDSoASAFQAw%3D%3D</t>
  </si>
  <si>
    <t>ELIUD LO TRAE EL EQUIPO
EQUIPO BAJO RESGUARDO DE UBITEC</t>
  </si>
  <si>
    <t>3C4PDCAB9DT535275</t>
  </si>
  <si>
    <t>TCT-455-A</t>
  </si>
  <si>
    <t>22 GMC TERRAIN 2019 BLANCA</t>
  </si>
  <si>
    <t>3GKALTEV6JL192079</t>
  </si>
  <si>
    <t>Isaura tel: 8140069550</t>
  </si>
  <si>
    <t>Jacaranda 325, 67287 Jardines de la Silla, N.L.</t>
  </si>
  <si>
    <t>https://www.google.com.mx/maps/place/Jacaranda+325,+67287+Jardines+de+la+Silla,+N.L./@25.6246827,-100.1874885,17z/data=!3m1!4b1!4m6!3m5!1s0x8662c16e30facc5f:0x3aaa09261dd0717d!8m2!3d25.6246779!4d-100.1849136!16s%2Fg%2F11c5mcd6lm?hl=es&amp;entry=ttu&amp;g_ep=EgoyMDI1MDcwOS4wIKXMDSoASAFQAw%3D%3D
https://www.google.com.mx/maps/place/Jacaranda+325,+67287+Jardines+de+la+Silla,+N.L./@25.6246827,-100.1874885,17z/data=!3m1!4b1!4m6!3m5!1s0x8662c16e30facc5f:0x3aaa09261dd0717d!8m2!3d25.6246779!4d-100.1849136!16s%2Fg%2F11c5mcd6lm?hl=es&amp;entry=ttu&amp;g_ep=EgoyMDI1MDcwOS4wIKXMDSoASAFQAw%3D%3Dhttps://www.google.com.mx/maps/place/Jacaranda+325,+67287+Jardines+de+la+Silla,+N.L./@25.6246827,-100.1874885,17z/data=!3m1!4b1!4m6!3m5!1s0x8662c16e30facc5f:0x3aaa09261dd0717d!8m2!3d25.6246779!4d-100.1849136!16s%2Fg%2F11c5mcd6lm?hl=es&amp;entry=ttu&amp;g_ep=EgoyMDI1MDcwOS4wIKXMDSoASAFQAw%3D%3D</t>
  </si>
  <si>
    <t xml:space="preserve">CANCELADO
9:50 AM - ALENY SOLICITA CANCELACION DE SERVICIO </t>
  </si>
  <si>
    <t xml:space="preserve">ENTREGA DE 1 EQUIPO </t>
  </si>
  <si>
    <t>ENTREGA DE EQUIPOS
ENTREGA DE EQUIPO A SRTA. PAOLA</t>
  </si>
  <si>
    <t xml:space="preserve">37-LBA-06 SPRINTER BLANCA MERCEDES BENZ </t>
  </si>
  <si>
    <t>W1Y5KD3ZXRP659916</t>
  </si>
  <si>
    <t>37-LBA-06</t>
  </si>
  <si>
    <t xml:space="preserve">VW JETTA 2012 BLANCO </t>
  </si>
  <si>
    <t>DESINSTALACION DE EQUIPO
CTE. JONATHAN PARTIDA EGUIA</t>
  </si>
  <si>
    <t xml:space="preserve">ENTREGA DE EQUIPO A SRTA. AURORA </t>
  </si>
  <si>
    <t>8952020021249303-393</t>
  </si>
  <si>
    <t>SYT-925-A</t>
  </si>
  <si>
    <t xml:space="preserve">43-LBA-53 SPRINTER BLANCA MERCEDES BENZ </t>
  </si>
  <si>
    <t>WD3YE4A9XHP324207</t>
  </si>
  <si>
    <t>43-LBA-53</t>
  </si>
  <si>
    <t>HONDA CIVIC 2002 BLANCO</t>
  </si>
  <si>
    <t>Corte (862476050281517)</t>
  </si>
  <si>
    <t>Sucursal Saltillo 
Blvd. Eulalio Gutiérrez Treviño 1110, Praderas Oriente, 25000 Saltillo, Coah.</t>
  </si>
  <si>
    <t xml:space="preserve">ABAJO DEL ASIENTO DEL PILOTO </t>
  </si>
  <si>
    <t>19XFC2640LE601914</t>
  </si>
  <si>
    <t>FDH-942-D</t>
  </si>
  <si>
    <t>Seguimiento (862476051563608)</t>
  </si>
  <si>
    <t>EN LINEA</t>
  </si>
  <si>
    <t>ATRAS DEL TABLERO</t>
  </si>
  <si>
    <t xml:space="preserve">MAZDA 6 2015 GRIS </t>
  </si>
  <si>
    <t>Corte (868120302682841) / 868120302681181</t>
  </si>
  <si>
    <t>JM1GJ1U34F1168118</t>
  </si>
  <si>
    <t>FGN-337-B</t>
  </si>
  <si>
    <t>Seguimiento (359857081959454)</t>
  </si>
  <si>
    <t>DESCANSA PIES DEL PILOTO</t>
  </si>
  <si>
    <t>08 PK-8663-A</t>
  </si>
  <si>
    <t xml:space="preserve">REVISION DE EQUIPO NO ESTA EMITIENDO LAS ALERTAS Y REHUBICACION DE EQUIPO PARA EVITAR MANIPULACIONES </t>
  </si>
  <si>
    <t>EQUIPO PRESENTA FALLA NO MANDA LAS ALERTAS Y NO HACE EL CAMBIO DE LA IGNICION, SE RETIRA EL EQUIPO 
SE ENTREGA EQUIPO A SRTA. VERONICA CORONADO 
ADRIAN TRAE LA SIM</t>
  </si>
  <si>
    <t>EQUIPO  
QUECLINK  MODELO GV300                    NO SE COBRA LA REVISION YA QUE EL EQUIPO SE DESINSTALO Y SE HIZO UNA NUEVA INSTALACION</t>
  </si>
  <si>
    <t>RF-5422-B / PK-8663-A</t>
  </si>
  <si>
    <t>INSTALACION DE EQUIPO NUEVO, AUTORIZA LA SRTA. VERONICA CORONADO 
NO SE REALIZAN PRUEBAS DE BLOQUEO, SI GENERA LAS ALERTAS DE ENCENDIDO Y APAGADO</t>
  </si>
  <si>
    <t>EQUIPO DETRAS DE LA CONSOLA</t>
  </si>
  <si>
    <t>04 RA-6667-A</t>
  </si>
  <si>
    <t>El equipo se encontraba reportando, se realizó una reubicación, debido a que está quebrado el tablero se nota la conexión pero se dejó encintado, se realizaron pruebas de alertas y todas se están generando de forma correcta.</t>
  </si>
  <si>
    <t>Lo oculte lo más que se pudo asíarriba del tablero xk esta quebrado el tablero</t>
  </si>
  <si>
    <t>RA-6667-A</t>
  </si>
  <si>
    <t>MAZDA 6 2016 GRIS OXFORD</t>
  </si>
  <si>
    <t xml:space="preserve">INSTALACION 
EQUIPO DE CORTE </t>
  </si>
  <si>
    <t>UBICADO DEBAJO DEL TABLERO</t>
  </si>
  <si>
    <t>RLL-388-C</t>
  </si>
  <si>
    <t xml:space="preserve">INSTALACION 
EQUIPO DE SEGUIMIENTO </t>
  </si>
  <si>
    <t>EQUIPO DE SEGUIMIENTO</t>
  </si>
  <si>
    <t>DEBAJO DEL ASIENTO DEL PILOTO</t>
  </si>
  <si>
    <t>383 GMC SIERRA DENALI 2015</t>
  </si>
  <si>
    <t>INSTALACION COMODATO
CTE. JOSE ALFREDO GARZA DEL BOSQUE</t>
  </si>
  <si>
    <t>Uriel de la Cruz</t>
  </si>
  <si>
    <t>Villa Motors 
C. Gral. Bernardo Reyes 441, Centro, 66400 San Nicolás de los Garza, N.L.</t>
  </si>
  <si>
    <t>https://www.google.com/maps/place/C.+Gral.+Bernardo+Reyes+441,+Centro,+66400+San+Nicol%C3%A1s+de+los+Garza,+N.L./@25.7562673,-100.2963555,19z/data=!3m1!4b1!4m5!3m4!1s0x8662948fa52203a9:0x9b4254b1b77fb6d5!8m2!3d25.7562661!4d-100.2957118!5m1!1e4?entry=ttu&amp;g_ep=EgoyMDI1MDcwOS4wIKXMDSoASAFQAw%3D%3D</t>
  </si>
  <si>
    <t xml:space="preserve">EQUIPO SUJETO A DUCTO DEL AIRE
CON PRUEBAS DE BLOQUEO </t>
  </si>
  <si>
    <t>3GTU2WEJ8FG348827</t>
  </si>
  <si>
    <t>NISSAN TIIDA 2016 PLATA</t>
  </si>
  <si>
    <t xml:space="preserve">CTE. DAVID EDUARDO IBARRA LOPEZ
DESINSTALACION DE EQUIPO </t>
  </si>
  <si>
    <t xml:space="preserve">EQUIPO BAJO RESGUARDO DE PRESTACOCHE
EQUIPO ENTREGADO A SRTA. AURORA </t>
  </si>
  <si>
    <t>NO VISIBLE</t>
  </si>
  <si>
    <t>FHS-731-B</t>
  </si>
  <si>
    <t xml:space="preserve">NISSAN MARCH 2019 </t>
  </si>
  <si>
    <t>Rosy chavana 8113216964</t>
  </si>
  <si>
    <t>Río Niagara 165, Sin Nombre de Col 10, 67196 Guadalupe, N.L.</t>
  </si>
  <si>
    <t>https://www.google.com/maps/place/R%C3%ADo+Niagara+165,+Sin+Nombre+de+Col+10,+67196+Guadalupe,+N.L./@25.6518548,-100.1750548,17z/data=!3m1!4b1!4m6!3m5!1s0x8662c1885b386085:0xe73f09e5e5f87312!8m2!3d25.6518548!4d-100.1724799!16s%2Fg%2F11wb1sd9gf!5m1!1e4?entry=ttu&amp;g_ep=EgoyMDI1MDcxMy4wIKXMDSoASAFQAw%3D%3D</t>
  </si>
  <si>
    <t>RSA-601-C</t>
  </si>
  <si>
    <t>CHEVROLET EQUINOX 2016 NEGRA</t>
  </si>
  <si>
    <t>2GNFLFEK3G6237900</t>
  </si>
  <si>
    <t>1FMCU9GD9HUE03909</t>
  </si>
  <si>
    <t xml:space="preserve">RVW-165-C </t>
  </si>
  <si>
    <t xml:space="preserve">JOSE LUIS CASTILLO VALTIRRA </t>
  </si>
  <si>
    <t xml:space="preserve">MOTO DE REPARTO </t>
  </si>
  <si>
    <t xml:space="preserve">Tel. 8135599100 </t>
  </si>
  <si>
    <t>Luis de Aragón 2416, Los Reyes, 67277 Cdad. Benito Juárez, N.L.</t>
  </si>
  <si>
    <t>https://www.google.com/maps/place/Luis+de+Arag%C3%B3n+2416,+Los+Reyes,+67277+Cdad.+Benito+Ju%C3%A1rez,+N.L./@25.6433254,-100.1465711,17z/data=!3m1!4b1!4m6!3m5!1s0x8662c24ba0df0b15:0x4c0bf214c599ba1d!8m2!3d25.6433206!4d-100.1439962!16s%2Fg%2F11lmp0rj4_?hl=es&amp;entry=ttu&amp;g_ep=EgoyMDI1MDcxMy4wIKXMDSoASAFQAw%3D%3D</t>
  </si>
  <si>
    <t xml:space="preserve">EQUIPO DEBAJO DEL ASIENTO </t>
  </si>
  <si>
    <t>15SGX9</t>
  </si>
  <si>
    <t>NISSAN T-SURU BLANCO</t>
  </si>
  <si>
    <t>EQUIPO DETRAS DEL TABLERO</t>
  </si>
  <si>
    <t>RSA-441-C</t>
  </si>
  <si>
    <t xml:space="preserve">JEEP CHEROKEE BLANCA </t>
  </si>
  <si>
    <t xml:space="preserve">EQUIPO DETRAS DEL TABLERO LADO IZQUIERDO
CON PRUEBAS DE BLOQUEO </t>
  </si>
  <si>
    <t>1C4PJMDS9HD214178</t>
  </si>
  <si>
    <t>CHEVROLET CRUZE 2017</t>
  </si>
  <si>
    <t xml:space="preserve">Cte. Roberto Garcia Saucedo
Contacto 8123886850 </t>
  </si>
  <si>
    <t xml:space="preserve">Lote Autos Margon 
Av Afganistán 152, Prados de La Cieneguita, 66636 Cdad. Apodaca, N.L. </t>
  </si>
  <si>
    <t>EQUIPO DEBAJO DEL TABLERO
BLOQUEO A LA IGNICION EN BCM
TODAS LAS CONEXIONES SOLDADAS</t>
  </si>
  <si>
    <t>3G1BE6SM6HS548563</t>
  </si>
  <si>
    <t>EMILIANO FALCON RIVERA</t>
  </si>
  <si>
    <t>Emiliano Falcón Rivera Tel. 8641068915</t>
  </si>
  <si>
    <t>Cerradas Ambar 149, Moderno Apodaca II, 66632 Cdad. Apodaca, N.L.</t>
  </si>
  <si>
    <t>https://www.google.com/maps/place/Cerradas+Ambar+149,+Moderno+Apodaca+II,+66632+Cdad.+Apodaca,+N.L./@25.7545694,-100.2294984,17z/data=!3m1!4b1!4m5!3m4!1s0x8662eb6d84d9eab7:0x77d376bb03df63f5!8m2!3d25.7545646!4d-100.2269235?entry=ttu&amp;g_ep=EgoyMDI1MDcxMy4wIKXMDSoASAFQAw%3D%3D</t>
  </si>
  <si>
    <t xml:space="preserve">CAMBIO DE DOMICILIO A CIENEGA DE FLORES </t>
  </si>
  <si>
    <t>PRESTACOCHE</t>
  </si>
  <si>
    <t>REVISION EQUIPO NO DA SEÑAL  
CTE. MARIO ALBERTO GOMEZ RIVERA</t>
  </si>
  <si>
    <r>
      <rPr>
        <rFont val="Calibri"/>
        <b/>
        <color rgb="FFFF0000"/>
        <sz val="12.0"/>
      </rPr>
      <t xml:space="preserve">CANCELADO
</t>
    </r>
    <r>
      <rPr>
        <rFont val="Calibri"/>
        <b/>
        <color rgb="FFFF0000"/>
        <sz val="9.0"/>
      </rPr>
      <t>NO ERA REVISION, FUE REINSTALACION DE EQUIPO EN PREPAGO</t>
    </r>
  </si>
  <si>
    <t>RE-INSTALACION</t>
  </si>
  <si>
    <t>384 CHEVROLET EQUINOX 2013 BLANCA</t>
  </si>
  <si>
    <t>REINSTALACION DE EQUIPO EN PREPAGO   
CTE. MARIO ALBERTO GOMEZ RIVERA</t>
  </si>
  <si>
    <t>2GNALFEK0D6273923</t>
  </si>
  <si>
    <t>TGE-881-A</t>
  </si>
  <si>
    <t>01 66-JB-7M KW</t>
  </si>
  <si>
    <t xml:space="preserve">INSTALACION EN COMODATO </t>
  </si>
  <si>
    <t>Emiliano Falcón Rivera Tel. 8444927717 / 8641068915</t>
  </si>
  <si>
    <t>XRCG+2C3 Ciénega de Flores, Nuevo León</t>
  </si>
  <si>
    <t>https://www.google.com/maps/place/25%C2%B058'12.0%22N+100%C2%B010'26.2%22W/@25.9699463,-100.174457,20z/data=!4m4!3m3!8m2!3d25.970011!4d-100.173943?entry=ttu&amp;g_ep=EgoyMDI1MDcxNS4xIKXMDSoASAFQAw%3D%3D</t>
  </si>
  <si>
    <t>66-JB-7M</t>
  </si>
  <si>
    <t>HONDA CV-R</t>
  </si>
  <si>
    <t>INSTALACION NUEVA CON MICROFONO</t>
  </si>
  <si>
    <t>Jose Guadalupe Perez Tel. 8112148882</t>
  </si>
  <si>
    <t xml:space="preserve">SE REPROGRAMARA CUANDO JOSE LUIS COMPRE EL EQUIPO </t>
  </si>
  <si>
    <t>S30</t>
  </si>
  <si>
    <t>EDUARDO SUSTAITA MARTINEZ</t>
  </si>
  <si>
    <t>RMG-498-B GRAND i10</t>
  </si>
  <si>
    <t xml:space="preserve">UNIDAD SE APAGA SIN MOTIVO, ESTA REPORTANDO EN LA PLATAFORMA </t>
  </si>
  <si>
    <t>Eduardo Sustaita Martinez Tel. 8331213231</t>
  </si>
  <si>
    <t>SE HIZO LA INSEPCCION MINUCIOSAMENTE NO SE ENCUENTRA NINGUNA FALSO O  ALGO POR EL ESTILO EN LA INSTALACION DEL GPS</t>
  </si>
  <si>
    <t xml:space="preserve">SE RETIRA EL BLOQUEO </t>
  </si>
  <si>
    <t>RMG-498-B</t>
  </si>
  <si>
    <t>PAOLA GARZA</t>
  </si>
  <si>
    <t>SERGIO GONZALEZ 
(EXITINTORES Y EQUIPOS MONTERREY)</t>
  </si>
  <si>
    <t>Sergio Gonzalez Tel. 8186542753</t>
  </si>
  <si>
    <t>Extintores y Equipos Monterrey, 
Juan Zuazua 804, Centro, 64000 Monterrey, N.L.</t>
  </si>
  <si>
    <t>https://www.google.com/maps/place/Extintores+y+Equipos+Monterrey/@25.6819106,-100.3078053,17z/data=!3m1!4b1!4m6!3m5!1s0x866296395aad7187:0xb717779dca1451bf!8m2!3d25.6819106!4d-100.3078053!16s%2Fg%2F1tf6mmxf?entry=ttu&amp;g_ep=EgoyMDI0MDkxMC4wIKXMDSoASAFQAw%3D%3D</t>
  </si>
  <si>
    <t>EQUIPO NO ESTABA DESINSTALADO</t>
  </si>
  <si>
    <t>DESINSTALACION DE GPS</t>
  </si>
  <si>
    <t>PR-4109-B</t>
  </si>
  <si>
    <t xml:space="preserve">PR-4109-B NISSAN BLANCA </t>
  </si>
  <si>
    <t xml:space="preserve">DESINTALACION DE EQUIPO </t>
  </si>
  <si>
    <t>LO TRAE ELIUD</t>
  </si>
  <si>
    <t>CIA TEX &amp; PRON (CESAR ZUÑIGA)</t>
  </si>
  <si>
    <t>Ultima conexión 2025-07-19 12:49:21
Equipo 2G MICODUS Manda directo a buzón</t>
  </si>
  <si>
    <t>Javier Gonzalez 8134057071</t>
  </si>
  <si>
    <t>https://www.google.com/maps/place/Am%C3%A9rica+del+Norte+113,+Las+Americas,+67128+Guadalupe,+N.L./@25.7010789,-100.241342,19.75z/data=!4m6!3m5!1s0x8662eabf0f9a7711:0x994675c37638db8a!8m2!3d25.7010518!4d-100.2410038!16s%2Fg%2F11c4q_nf__?entry=ttu&amp;g_ep=EgoyMDI1MDcxNi4wIKXMDSoASAFQAw%3D%3D</t>
  </si>
  <si>
    <t>CLIENTE PIDE QUE LE RETIREN EL EQUIPO, POQUE LA UNIDAD SALDRIA A SABINAS HIDALGO</t>
  </si>
  <si>
    <t>ADRIAN TRA EL EQUIPO
SE REALIZA RESET EN EQUIPO Y RECONFIGURACION</t>
  </si>
  <si>
    <t>3C7WRAKT9GG241397</t>
  </si>
  <si>
    <t>PS-7175-A</t>
  </si>
  <si>
    <t xml:space="preserve">DODGE ATTITUD 2020 PLATA </t>
  </si>
  <si>
    <t>Equipo
Corte 862476051238458</t>
  </si>
  <si>
    <t xml:space="preserve">LE RETIRARON EL EQUIPO SOLO CUENTA CON LA CONEXIÓN </t>
  </si>
  <si>
    <t xml:space="preserve">SE LE INSTALA EQUIPO </t>
  </si>
  <si>
    <t>ML3AB26J8LH007197</t>
  </si>
  <si>
    <t>EZS-073-D</t>
  </si>
  <si>
    <t>Equipo 
Corte 359857081959454</t>
  </si>
  <si>
    <t xml:space="preserve">PRUEBAS DIRECTAS CON JORGE </t>
  </si>
  <si>
    <t>EQUIPO ABAJO DEL ASIENTO DEL PILOTO</t>
  </si>
  <si>
    <t>kAROL BALLESTEROS</t>
  </si>
  <si>
    <t>KIA SOUL 2020 BLANCO</t>
  </si>
  <si>
    <t xml:space="preserve">Equipo
Corte 868120302680399 </t>
  </si>
  <si>
    <t>EQUIPO ENTREGADO EN OFICINAS A JORGE</t>
  </si>
  <si>
    <t>KNDJ22AE6L7086690</t>
  </si>
  <si>
    <t>FBD-971-C</t>
  </si>
  <si>
    <t>Equipo 
Seguimiento 862476051115391</t>
  </si>
  <si>
    <t>MAZDA 2020 ROJO</t>
  </si>
  <si>
    <t>Equipos: 
Corte 865784052317735</t>
  </si>
  <si>
    <t xml:space="preserve">Yennisela 8442979344 </t>
  </si>
  <si>
    <t>Zaragoza 499, Zona Centro, 25350 Arteaga, Coah.</t>
  </si>
  <si>
    <t>https://www.google.com/maps/place/Zaragoza+499,+Zona+Centro,+25350+Arteaga,+Coah./@25.4469509,-100.842395,19z/data=!3m1!4b1!4m6!3m5!1s0x86880fd5ae777d93:0xc0960b518398d4da!8m2!3d25.4469497!4d-100.8417513!16s%2Fg%2F11mtdk1qtz?entry=ttu&amp;g_ep=EgoyMDI1MDcxNi4wIKXMDSoASAFQAw%3D%3D</t>
  </si>
  <si>
    <t xml:space="preserve">EQUIPO LO TRAE JAVIER </t>
  </si>
  <si>
    <t xml:space="preserve">GV20 </t>
  </si>
  <si>
    <t>JM1BPCLL0N1505274</t>
  </si>
  <si>
    <t>Equipo: 
Seguimiento 359857081920837</t>
  </si>
  <si>
    <t xml:space="preserve">12-LBA-05 SPRINTER BLANCA MERCEDES BENZ </t>
  </si>
  <si>
    <t>W1Y8DD3Z4MP292205</t>
  </si>
  <si>
    <t>12-LBA-05</t>
  </si>
  <si>
    <t xml:space="preserve">14-LBA-58 SPRINTER BLANCA MERCEDES BENZ </t>
  </si>
  <si>
    <t>14-LB-58</t>
  </si>
  <si>
    <t>MG92
(TRATOCAMION)</t>
  </si>
  <si>
    <t>Cerca de San José Iturbide, 37986 Gto.</t>
  </si>
  <si>
    <t>https://maps.app.goo.gl/AiRbeWy9fW7JPjGC6?g_st=aw</t>
  </si>
  <si>
    <t xml:space="preserve">CHOFER SE FUE Y NO DELO LAS LLAVES DE LA UNIDAD </t>
  </si>
  <si>
    <t>TECNICO LLEGA HASTA LAS 5 AL SERVICIOS</t>
  </si>
  <si>
    <t>STW-53-86 CHEVROLET SPARK PLATA</t>
  </si>
  <si>
    <t>No presenta conexión 2025-07-02 15:19:15, la unidad requiere una revisión física</t>
  </si>
  <si>
    <t>EQUIPO NO TIENE MANIPULACION EN EQUIPO O INSTALACION</t>
  </si>
  <si>
    <t>EL EQUIPO ESTA DAÑADO APARENTEMENTE SE ENCUENTRA CALIENTE Y NO ENCIENDE</t>
  </si>
  <si>
    <t>MA56CB6ADXGT042986</t>
  </si>
  <si>
    <t>STW-53-86</t>
  </si>
  <si>
    <t>SE REMPLAZA EQUIPO POR DAÑO</t>
  </si>
  <si>
    <t xml:space="preserve">EQUIPO QUEDA SUJETO A UN BRQUET METALICO DETRAS DE CONTROL  DEL CLIMA </t>
  </si>
  <si>
    <t>INSTALACION NUEVA POR GARANTIA</t>
  </si>
  <si>
    <t>RAUL CONTRERAS</t>
  </si>
  <si>
    <t>06 KW
KENWORTH BLANCO</t>
  </si>
  <si>
    <t xml:space="preserve">REVISION DE EQUIPO, CAMBIO DE SIM Y RECONFIGURACION </t>
  </si>
  <si>
    <t>Raul Contreras Tel. 8118172274</t>
  </si>
  <si>
    <t>PFFX+RP7 Cdad. Santa Catarina, Nuevo León</t>
  </si>
  <si>
    <t>https://www.google.com/maps/place/25%C2%B043'28.3%22N+100%C2%B030'02.6%22W/@25.7245369,-100.5032844,17z/data=!3m1!4b1!4m4!3m3!8m2!3d25.7245369!4d-100.5007095?hl=es&amp;entry=ttu&amp;g_ep=EgoyMDI1MDcyMC4wIKXMDSoASAFQAw%3D%3D</t>
  </si>
  <si>
    <t>MIGRACION DE EQUIPO RUPTELA TRACE5</t>
  </si>
  <si>
    <t>3WKAD40X9AF827318</t>
  </si>
  <si>
    <t>97-AL-9P</t>
  </si>
  <si>
    <t xml:space="preserve">RH-5161-B DODGE RAM BLANCO </t>
  </si>
  <si>
    <t>Javier Hidalgo 8111856863</t>
  </si>
  <si>
    <t>7 de Julio 506, Vicente Guerrero, 67163 Guadalupe, N.L.</t>
  </si>
  <si>
    <t>https://www.google.com/maps/place/7+de+Julio+506,+Vicente+Guerrero,+67163+Guadalupe,+N.L./@25.68893,-100.2289771,17z/data=!3m1!4b1!4m6!3m5!1s0x8662ea9b34a86185:0xe0e4f205a357a955!8m2!3d25.68893!4d-100.2264022!16s%2Fg%2F11c2js57h7?entry=ttu&amp;g_ep=EgoyMDI1MDcyMC4wIKXMDSoASAFQAw%3D%3D</t>
  </si>
  <si>
    <t>RH-5161-B</t>
  </si>
  <si>
    <t>CR 5306 92-UG-21
CAJA REFRIGERADA</t>
  </si>
  <si>
    <t>MIGRACION DE EQUIPO TELTONIKA</t>
  </si>
  <si>
    <t>1UYVS253XDU25212</t>
  </si>
  <si>
    <t>92-UG-21</t>
  </si>
  <si>
    <t>INTERNATIONAL BLANCO</t>
  </si>
  <si>
    <t>3HSCXAPT1HN474998</t>
  </si>
  <si>
    <t>53-BA-7M</t>
  </si>
  <si>
    <t>NO SE MIGRO</t>
  </si>
  <si>
    <t>VOLVO ROJO</t>
  </si>
  <si>
    <t>MIGRACION DE EQUIPO TELTONIKA FMC920</t>
  </si>
  <si>
    <t>11-AU-3D</t>
  </si>
  <si>
    <t xml:space="preserve">GILBERTO CRUZ </t>
  </si>
  <si>
    <t xml:space="preserve">PLANA 277UG8
PLATAFORMA </t>
  </si>
  <si>
    <t>Gilberto Cruz Tel. 8118045508</t>
  </si>
  <si>
    <t>https://www.google.com/maps/place/Ballenas+602,+Jardines+del+Mezquital,+66445+San+Nicol%C3%A1s+de+los+Garza,+N.L./@25.7489722,-100.2435966,19.25z/data=!4m6!3m5!1s0x8662eb38b4c57323:0x77b6fee3fdb2626a!8m2!3d25.7490632!4d-100.2432349!16s%2Fg%2F11dxkldl3m?entry=ttu&amp;g_ep=EgoyMDI1MDcyMC4wIKXMDSoASAFQAw%3D%3D</t>
  </si>
  <si>
    <t>SIN BLOQUEO</t>
  </si>
  <si>
    <t>EL EQUIPO QUEDA SUJETO DEL METAL DE LA PLANA SON SILICON</t>
  </si>
  <si>
    <t>277-UG-8</t>
  </si>
  <si>
    <t xml:space="preserve">PLANA 4NS627A
PLATAFORMA </t>
  </si>
  <si>
    <t>4NS-627-A</t>
  </si>
  <si>
    <t xml:space="preserve">DODGE JOURNEY GRIS 2016 </t>
  </si>
  <si>
    <t>SE CANCELA SERVICIOS, AMBOS TECNICOS SIGUEN EN SERVICIOS Y NO TENEMOS TIEMPO PARA LIBERACION DE AGENDA</t>
  </si>
  <si>
    <t>145 DODGE JOURNEY GRIS PLATA 2016</t>
  </si>
  <si>
    <t>3C4PDCGB0GT81903</t>
  </si>
  <si>
    <t>RETIRO DE EQUIPO, REVISION DE UNIDAD 
COMENTAN LA UNIDAD ESTA TENIENDO FALLAS, NO MARCA EL FRENO DE MOTOR, EL INTER, EL TABLERO, EL ENCEDEDOR</t>
  </si>
  <si>
    <t>El técnico acudio al su domicilio y se le comento que el día de ayer llevaron a un eléctrico y la falla era un relevador de la unidad y le pidieron que ya no revisara la unidad</t>
  </si>
  <si>
    <t>Sr. Germán no nos notifico de esta cambio y el estaba enterado de la programación en la visita para la revisión. 
Le informo solo para el seguimiento del servicio y el cargo de la visita en falso que se va a generar en su siguiente corte.</t>
  </si>
  <si>
    <t>MTY ISUZU-26-3 RK-7031-B
IZUSU</t>
  </si>
  <si>
    <t xml:space="preserve">UNIDAD ES DE 24V, SIN BLOQUEO </t>
  </si>
  <si>
    <t>3MGN1R751TM000153</t>
  </si>
  <si>
    <t>RK-7031-B</t>
  </si>
  <si>
    <t>SELTOS CESAR SWX-282-A
SELTOS</t>
  </si>
  <si>
    <t>SIN PRUEBAS DE BLOQUEO</t>
  </si>
  <si>
    <t>MZBEP2A44NN312176</t>
  </si>
  <si>
    <t>SWX-282-A</t>
  </si>
  <si>
    <t>EMILY</t>
  </si>
  <si>
    <t>OEM SUPPLY</t>
  </si>
  <si>
    <t>STAR TRACK RK6435B
CAMION STAR TRACK BLANCO</t>
  </si>
  <si>
    <t>Emily Najera 8114181761</t>
  </si>
  <si>
    <t>Av. Central 5485, Las Huertas, 67188 Guadalupe, N.L.</t>
  </si>
  <si>
    <t>https://www.google.com/maps/place/Av.+Central+5485,+Las+Huertas,+67188+Guadalupe,+N.L./@25.675277,-100.1931248,17z/data=!3m1!4b1!4m6!3m5!1s0x8662c1e706109c5d:0xd59cf03d82f8d384!8m2!3d25.675277!4d-100.1905499!16s%2Fg%2F11c1z868gq?entry=ttu&amp;g_ep=EgoyMDI1MDcyMS4wIKXMDSoASAFQAw%3D%3D</t>
  </si>
  <si>
    <t>EQUIPO QUEDA SUJETO A UN TUBO METALICO DETRAS DEL TABLERO</t>
  </si>
  <si>
    <t>RK-6435-B</t>
  </si>
  <si>
    <t xml:space="preserve">LINCOLN AVIATOR </t>
  </si>
  <si>
    <t>CERTIFICADO 
CONSTANACIA DE NO GPS</t>
  </si>
  <si>
    <t>Guillermo islas  8120226677</t>
  </si>
  <si>
    <t>REVISION DE UNIDAD 
NO CUENTA CON GPS</t>
  </si>
  <si>
    <t>CONSTANCIA DE NO GPS EN INGLES</t>
  </si>
  <si>
    <t>TERRAMONT 2024</t>
  </si>
  <si>
    <t>Srita Mayra cantu</t>
  </si>
  <si>
    <t>Agencia Volkswagen Barragan 
Av. Manuel L. Barragán 301, Residencial Anahuac 1er Sector, 66422 San Nicolás de los Garza, N.L.</t>
  </si>
  <si>
    <t>https://www.google.com/maps/place/Volkswagen+Villauto+-+Barrag%C3%A1n/@25.7493653,-100.3105115,17z/data=!3m1!4b1!4m6!3m5!1s0x8662945df0ff60d9:0x52ff8063eca0f219!8m2!3d25.7493653!4d-100.3105115!16s%2Fg%2F1v3lqcm_?entry=ttu&amp;g_ep=EgoyMDI1MDcyMS4wIKXMDSoASAFQAw%3D%3D</t>
  </si>
  <si>
    <t>REVISION EN AGENCIA POR FALLA EN UNIDAD
DESINSTALACION DE EQUIPO</t>
  </si>
  <si>
    <t>1V2TR2CA8RC615991</t>
  </si>
  <si>
    <t>RMM-068-C</t>
  </si>
  <si>
    <t>CR 5302 29-UE-4X</t>
  </si>
  <si>
    <t>29-UE-4X</t>
  </si>
  <si>
    <t>FANGEL</t>
  </si>
  <si>
    <t>RENAULT KWID 2020 PLATA</t>
  </si>
  <si>
    <t>DESINSTALACION DE EQUIPO 
Seguimiento 862476054663561</t>
  </si>
  <si>
    <t>DIANA - 8442806262 / Go! Auto Prenda 8141041645</t>
  </si>
  <si>
    <t>EQUIPO ENTREGADO A SRTA. DIANA</t>
  </si>
  <si>
    <t>SSW-277-A</t>
  </si>
  <si>
    <t>DESINSTALACION DE EQUIPO 
Corte 862476054662480</t>
  </si>
  <si>
    <t>CR 5307</t>
  </si>
  <si>
    <t>1UYVS2537CU191123VS2RA</t>
  </si>
  <si>
    <t xml:space="preserve">841 NISSAN VERSA AZUL 2017 </t>
  </si>
  <si>
    <t>INSTALACIN DE EQUIPO</t>
  </si>
  <si>
    <t xml:space="preserve">Cte. Jose de Jesus 
Contacto 8123886850 </t>
  </si>
  <si>
    <t>3N1CN7AP1HL825193</t>
  </si>
  <si>
    <t>T613
T-613 089B-375</t>
  </si>
  <si>
    <t>1GRAA0627HE703125</t>
  </si>
  <si>
    <t>089B-375</t>
  </si>
  <si>
    <t>03 FL 
CASCADIA ROJO</t>
  </si>
  <si>
    <t>56-AY-8A</t>
  </si>
  <si>
    <t xml:space="preserve">DAVID ARCOS </t>
  </si>
  <si>
    <t xml:space="preserve">11:10 AM - SR. DAVID ARCOS SOLICITA CANCELACION LA UNIDAD NO VA A ESTAR DISPONIBLE </t>
  </si>
  <si>
    <t>VULKA LOS WEROS</t>
  </si>
  <si>
    <t>VULKA 2</t>
  </si>
  <si>
    <t>DEJO DE REPORTAR LA DASHCMA</t>
  </si>
  <si>
    <t>Juarez</t>
  </si>
  <si>
    <t xml:space="preserve">CAMBIO DE SIM </t>
  </si>
  <si>
    <t>DASHCAM
CAMBIO DE SIM</t>
  </si>
  <si>
    <t xml:space="preserve">0 JEEP CHEROKEE BLANCA 2015 </t>
  </si>
  <si>
    <t>1C4PJLAB8FW669460</t>
  </si>
  <si>
    <t xml:space="preserve">003 LINCOLN AVIATOR BLANCA </t>
  </si>
  <si>
    <t>5LM5J7XC7LGL12901</t>
  </si>
  <si>
    <t>190 FORD EXPLORER NEGRA</t>
  </si>
  <si>
    <t>CON PRUEBAD DE BLOQUEO</t>
  </si>
  <si>
    <t>1FM5K7D82HGE08040</t>
  </si>
  <si>
    <t xml:space="preserve">PLATAFORMA </t>
  </si>
  <si>
    <t>USO DE PLATAFORMA 
GEOCERCAS, USO DE HERRAMIENTAS Y BLOQUEO</t>
  </si>
  <si>
    <t>JOSE HERNANDES 
JARED ARIAS</t>
  </si>
  <si>
    <t>Jhernandez@bdbcompany.com
monitoreo@bdbcompany.com</t>
  </si>
  <si>
    <t>LLAMAS A CTA. ITZEL</t>
  </si>
  <si>
    <t>LLAMADA</t>
  </si>
  <si>
    <t>CHEVROLET CRUZE BLANCO</t>
  </si>
  <si>
    <t xml:space="preserve">CTE. ELISEO RAMOS TORRES
DESINSTALACION DE EQUIPO </t>
  </si>
  <si>
    <t>BAJO RESGUARDO DE PRESTACOCHE
EQUIPO ENTREGADO A SRTA. PAOLA</t>
  </si>
  <si>
    <t>KL8PJ5C50FK022909</t>
  </si>
  <si>
    <t>FNL-732-B</t>
  </si>
  <si>
    <t>ANTONIO DE JESUS</t>
  </si>
  <si>
    <t xml:space="preserve">JOSE ANTONIO DE JESUS GARCIA </t>
  </si>
  <si>
    <t xml:space="preserve">84-AA-6X KW ROJO </t>
  </si>
  <si>
    <t xml:space="preserve">84-AA-6X KW ROJO 2024-08-04 12:56:31
DEJO DE RPEORTAR LA UNIDAD </t>
  </si>
  <si>
    <t>Antonio de Jesus Tel. 8111552769</t>
  </si>
  <si>
    <t>RPP2+2GQ Cdad. Gral. Escobedo, Nuevo León</t>
  </si>
  <si>
    <t>https://www.google.com/maps/place/25%C2%B050'06.3%22N+100%C2%B017'55.1%22W/@25.8351261,-100.2989259,19.75z/data=!4m4!3m3!8m2!3d25.83508!4d-100.298644?hl=es&amp;entry=ttu&amp;g_ep=EgoyMDI1MDcyMi4wIKXMDSoASAFQAw%3D%3D</t>
  </si>
  <si>
    <t xml:space="preserve">SE GENERA RESET EN EL EQUIPO </t>
  </si>
  <si>
    <t>84-AA-6X KW ROJO 2024-08-04 12:56:31
PK-2381-A DODGE RAM BLANCO 2025-07-17 16:38:53
RG-45-038 KW CELESTE 2025-01-06 12:43:20</t>
  </si>
  <si>
    <t>84-AA-6X</t>
  </si>
  <si>
    <t xml:space="preserve">SERVICIO </t>
  </si>
  <si>
    <t>KENWORTH 61-BB-6F</t>
  </si>
  <si>
    <t>3WKYD79X0KF508748</t>
  </si>
  <si>
    <t>61-BB-6F</t>
  </si>
  <si>
    <t xml:space="preserve">02 KW </t>
  </si>
  <si>
    <t>MIGRACION DE EQUIPO RUPTELA</t>
  </si>
  <si>
    <t>3WKADA0X9CF831615</t>
  </si>
  <si>
    <t>36-AP-3R</t>
  </si>
  <si>
    <t>S31</t>
  </si>
  <si>
    <t xml:space="preserve">WENDY ARROYO </t>
  </si>
  <si>
    <t>SERVI QUIM DE MONTERREY</t>
  </si>
  <si>
    <t>PX-9448-A TORNADO</t>
  </si>
  <si>
    <t>Wendy Arroyo Tel. 8116982586</t>
  </si>
  <si>
    <t>PQRW+5Q3 Cdad. Apodaca, Nuevo León</t>
  </si>
  <si>
    <t>https://www.google.com/maps/place/25%C2%B044'25.4%22N+100%C2%B012'11.0%22W/@25.7404341,-100.2041014,18.08z/data=!4m4!3m3!8m2!3d25.7403908!4d-100.203064?hl=es&amp;entry=ttu&amp;g_ep=EgoyMDI1MDcyMy4wIKXMDSoASAFQAw%3D%3D</t>
  </si>
  <si>
    <t>FALLA EN TELCEL SIN 
PRUEBAS DE BLOQUEO</t>
  </si>
  <si>
    <t>CHEVROLET TORNADO BLANCA</t>
  </si>
  <si>
    <t>PX-9448-A</t>
  </si>
  <si>
    <t>RJ-0650-B TORNADO</t>
  </si>
  <si>
    <t>LZWNNNGN7SC813310</t>
  </si>
  <si>
    <t>RJ-0650-B</t>
  </si>
  <si>
    <t>ISUZU</t>
  </si>
  <si>
    <t>151 HYUNDAI GRAND i10 2022 NEGRO</t>
  </si>
  <si>
    <t xml:space="preserve"> CTE. SERGIO ALVAREZ RICO
DESINSTALACION DE EQUIPO</t>
  </si>
  <si>
    <t>MALB24BC6NM075171</t>
  </si>
  <si>
    <t>STG-095-A</t>
  </si>
  <si>
    <t>RJ-0649-B TORNADO</t>
  </si>
  <si>
    <t>LZWNNNGN3SC811439</t>
  </si>
  <si>
    <t>RJ-0649-B</t>
  </si>
  <si>
    <t>IZUSU RK-7032-B</t>
  </si>
  <si>
    <t>C. 1 160, Central de Carga, 67129 Guadalupe, N.L.</t>
  </si>
  <si>
    <t>https://www.google.com/maps/place/C.+1+160,+Central+de+Carga,+67129+Guadalupe,+N.L./@25.7047417,-100.2361934,17z/data=!3m1!4b1!4m6!3m5!1s0x8662eaeac88b8317:0x262f117737293e50!8m2!3d25.7047417!4d-100.2361934!16s%2Fg%2F11ghnn8_k1?entry=ttu&amp;g_ep=EgoyMDI1MDcyMy4wIKXMDSoASAFQAw%3D%3D</t>
  </si>
  <si>
    <t>Equipo queda sujeto a brquet metálico</t>
  </si>
  <si>
    <t xml:space="preserve">NO FUNCIONA </t>
  </si>
  <si>
    <t>RK-7032-B</t>
  </si>
  <si>
    <t>IZUSU RK-7033-B</t>
  </si>
  <si>
    <t>RK-7033-B</t>
  </si>
  <si>
    <t>192 JEEP PATRIOT AZUL 2014</t>
  </si>
  <si>
    <t>1C4NJPBB0ED547621</t>
  </si>
  <si>
    <t>RXP-004-B</t>
  </si>
  <si>
    <t>SOFIA TREVIÑO</t>
  </si>
  <si>
    <t>La unidad presenta desconexión desde la siguiente fecha y hora: 
101 2025-07-24 14:48:47
Y presento un corte de energía en la siguiente fecha y hora 2025-07-23 21:06:38</t>
  </si>
  <si>
    <t>German Ventura 8120368396</t>
  </si>
  <si>
    <t xml:space="preserve">9:48 AM SOFIA TREVIÑO SOLICITA CANCELACION Y REAGENDAR PARA MARTES 29 DE JULIO </t>
  </si>
  <si>
    <t xml:space="preserve">842 SEAT IBIZA 2014 ROJO </t>
  </si>
  <si>
    <t>Jovan Tel. 8121460737</t>
  </si>
  <si>
    <t>Colonial S. Sebastián 321, Colonial San Miguel, 67113 test city, N.L.</t>
  </si>
  <si>
    <t>https://www.google.com/maps/place/25%C2%B042'48.0%22N+100%C2%B011'23.5%22W/@25.7131887,-100.1900908,20.6z/data=!4m4!3m3!8m2!3d25.7133196!4d-100.1898563?hl=es&amp;entry=ttu&amp;g_ep=EgoyMDI1MDcyMy4wIKXMDSoASAFQAw%3D%3D</t>
  </si>
  <si>
    <t>VSSFK46J8ER022664</t>
  </si>
  <si>
    <t>SJN-298-A</t>
  </si>
  <si>
    <t>MTY NISSAN1 PP-7911-B</t>
  </si>
  <si>
    <t>unidad ya es reincidente, Dado que no se ha estabilizado lo ideal es reemplazarlo</t>
  </si>
  <si>
    <t>Se realizó una reconexión en la ignición porque donde estaba el cable no da voltaje.</t>
  </si>
  <si>
    <t xml:space="preserve">NO SE REMPLAZA EL EQUIPO </t>
  </si>
  <si>
    <t>PP-7911-B</t>
  </si>
  <si>
    <t xml:space="preserve">PU6173B KANGOO </t>
  </si>
  <si>
    <t>La unidad aperece sin conexión, desde 2025-07-28 04:33:49 POSIBLE MANIPULACION</t>
  </si>
  <si>
    <t>FABIAN MARTINEZ Tel. 4423857511</t>
  </si>
  <si>
    <t>PASEO DE LOS TOVAR ALMACEN 8
V8X8+6J7 Fraccionamiento Zirándaro, Guanajuato</t>
  </si>
  <si>
    <t>https://www.google.com/maps/place/20%C2%B053'53.0%22N+100%C2%B041'00.4%22W/@20.8979611,-100.6835637,18.75z/data=!4m4!3m3!8m2!3d20.8980408!4d-100.6834564?hl=es&amp;entry=ttu&amp;g_ep=EgoyMDI1MDcxNS4xIKXMDSoASAFQAw%3D%3D</t>
  </si>
  <si>
    <t>Carlos Cienfuegos</t>
  </si>
  <si>
    <t>INSTALACION Y EQUIPO EN ORDEN, NO SE ENCONTRO MANIPULACION, NO FUE NECESARIO GENERAR RESET, SOLO SE ENCENDIO LA UNIDAD</t>
  </si>
  <si>
    <t>8A1860TS7RL745076</t>
  </si>
  <si>
    <t>PU-6173-B</t>
  </si>
  <si>
    <t>12 KW</t>
  </si>
  <si>
    <t>3WKYDP0XXHF470662</t>
  </si>
  <si>
    <t>63-AY-3W</t>
  </si>
  <si>
    <t xml:space="preserve">REMPPLAZO DE SENSOR </t>
  </si>
  <si>
    <t xml:space="preserve">T-R204 </t>
  </si>
  <si>
    <t xml:space="preserve">MIGRACION DE EQUIPO TELTONIKA </t>
  </si>
  <si>
    <t>1UYVS25333U992308VS2RA</t>
  </si>
  <si>
    <t>82-UM-9X</t>
  </si>
  <si>
    <t>REMPPLAZO DE SENSOR Y GPS</t>
  </si>
  <si>
    <t>EQUIPO TELTONIKA</t>
  </si>
  <si>
    <t>JESUS MONTEMAYOR</t>
  </si>
  <si>
    <t xml:space="preserve">T-036
36 47AZ5N </t>
  </si>
  <si>
    <t>Jesús Montemayor +1 (956) 475-5532</t>
  </si>
  <si>
    <t>Transportes El Pio
65578 Ciénega de Flores, N.L.</t>
  </si>
  <si>
    <t>https://www.google.com/maps/place/Transportes+El+Pio/@25.9742715,-100.1403864,21z/data=!4m6!3m5!1s0x8662f6cc29b0a0c5:0x133dee371e031ecb!8m2!3d25.9743589!4d-100.1401586!16s%2Fg%2F11gg_w7wf2?entry=ttu&amp;g_ep=EgoyMDI1MDcyMy4wIKXMDSoASAFQAw%3D%3D</t>
  </si>
  <si>
    <t xml:space="preserve">SE REALIZA DESINSTALACION POSTERIORMENTE YA QUE ERA MIGRACION </t>
  </si>
  <si>
    <t>47-AZ-5N</t>
  </si>
  <si>
    <t>T-038
38 75BB7G</t>
  </si>
  <si>
    <t>Diego González +52 4491039755</t>
  </si>
  <si>
    <t>Ternium Planta Churubusco
MPXJ+3PH Monterrey, Nuevo León</t>
  </si>
  <si>
    <t>https://www.google.com/maps/place/25%C2%B041'51.7%22N+100%C2%B016'05.3%22W/@25.6974769,-100.2682472,20.25z/data=!4m4!3m3!8m2!3d25.697687!4d-100.2681353?hl=es&amp;entry=ttu&amp;g_ep=EgoyMDI1MDcyNy4wIKXMDSoASAFQAw%3D%3D</t>
  </si>
  <si>
    <t>75-BB-7G</t>
  </si>
  <si>
    <t>EQUIPO SE ENCUENTRA REPORTANDO Y SIN MANIPULACION</t>
  </si>
  <si>
    <t>3AKJHHD15RSUV8740</t>
  </si>
  <si>
    <t>65BC3F</t>
  </si>
  <si>
    <t>0 KIA SORENTO NEGRA 2015</t>
  </si>
  <si>
    <t xml:space="preserve">Palapa / Autos MGC Guadalupe 7703, Santa María, 67198 Guadalupe, N.L. 
</t>
  </si>
  <si>
    <t>5XYKWDA79FG553162</t>
  </si>
  <si>
    <t>0 HYUNDAI SONATA BLANCO 2017</t>
  </si>
  <si>
    <t>5NPE24AF7HH594322</t>
  </si>
  <si>
    <t xml:space="preserve">ALIMENTOS GRUPER </t>
  </si>
  <si>
    <t>DEJO DE REPORTAR 2025-06-16 17:12:22
cambiaron la pastilla de encendido</t>
  </si>
  <si>
    <t>Reconexión de equipo y reconfiguración, ya se encuentra reportando en la plataforma.</t>
  </si>
  <si>
    <t>3N6DD14SX5K011351</t>
  </si>
  <si>
    <t>PY-2449-A / RD-28-346</t>
  </si>
  <si>
    <t xml:space="preserve">RECONFIGURACION </t>
  </si>
  <si>
    <t xml:space="preserve">0 GMC YUKON BLANCA </t>
  </si>
  <si>
    <t xml:space="preserve">Tu Auto 
Av Eloy Cavazos 7305, Santa María Sector C, 67198 Guadalupe, N.L. </t>
  </si>
  <si>
    <t>1GKS1DKL4MR210434</t>
  </si>
  <si>
    <t xml:space="preserve">843 CAMION 2005 DE PLATAFORMA BLANCO </t>
  </si>
  <si>
    <t>Cristóbal Hernández Tel. 8132736351</t>
  </si>
  <si>
    <t>MPQ3+R35 Monterrey, Nuevo León
Calle Joaquín G. Leal Nte. 1801, Terminal, 64580 Monterrey, N.L.</t>
  </si>
  <si>
    <t>https://www.google.com/maps/place/Calle+Joaqu%C3%ADn+G.+Leal+Nte.+1801,+Terminal,+64580+Monterrey,+N.L./@25.6895377,-100.2976855,19z/data=!3m1!4b1!4m6!3m5!1s0x86629570f2ebe30f:0x79cc61de3277864f!8m2!3d25.6895365!4d-100.2970418!16s%2Fg%2F11c27s9kwr?hl=es&amp;entry=ttu&amp;g_ep=EgoyMDI1MDcyOC4wIKXMDSoASAFQAw%3D%3D</t>
  </si>
  <si>
    <t>El equipo queda sujeto a tuvo metálico detrás de control del clima</t>
  </si>
  <si>
    <t xml:space="preserve">RK-7702-B </t>
  </si>
  <si>
    <t>EDGAR GUAJARDO</t>
  </si>
  <si>
    <t>MOVEO RENTA DE AUTOS 
(EDGAR GUAJARDO)</t>
  </si>
  <si>
    <t>CHEVROLET SUBURVAN</t>
  </si>
  <si>
    <t>REINSTALACION, CAMBIO DE SIM Y RECONFIGURACION DE EQUIPO</t>
  </si>
  <si>
    <t xml:space="preserve"> Óscar Sandoval  8119386704 </t>
  </si>
  <si>
    <t xml:space="preserve"> Av Revolucion 300 Col Buenos Aires sótano 1 64800</t>
  </si>
  <si>
    <t>https://www.google.com/maps/place/Av.+Revoluci%C3%B3n+300,+Buenos+Aires,+64800+Monterrey,+N.L./@25.6674207,-100.2836991,20z/data=!4m6!3m5!1s0x8662bfdd6ec75305:0x584f1630ad62d6af!8m2!3d25.6674274!4d-100.2833906!16s%2Fg%2F11c29svz3j?entry=ttu&amp;g_ep=EgoyMDI1MDcyOC4wIKXMDSoASAFQAw%3D%3D</t>
  </si>
  <si>
    <t>ELIUD SIGUE EN CARNICA CON LOS SENSORES</t>
  </si>
  <si>
    <t>385 TOWN COUNTRY 2016 NEGRA</t>
  </si>
  <si>
    <t xml:space="preserve">CTE. ALAN JOSUE PAREDES GARZA
Contacto Aurora Segundo </t>
  </si>
  <si>
    <t>https://www.google.com/maps/place/Compra+y+venta+de+autos/@25.756276,-100.2957374,21z/data=!4m6!3m5!1s0x866295003ea79c2f:0x37340bfc10f5d99b!8m2!3d25.7561607!4d-100.295776!16s%2Fg%2F11lnnbj08k?entry=ttu&amp;g_ep=EgoyMDI1MDcyOC4wIKXMDSoASAFQAw%3D%3D</t>
  </si>
  <si>
    <t>Equipo queda sujeto a ducto del aire
CON PRUEBAS DE BLOQUEO</t>
  </si>
  <si>
    <t xml:space="preserve">ING. JORGE GUTIERREZ </t>
  </si>
  <si>
    <t>092 INTERNATIONAL</t>
  </si>
  <si>
    <t>Jorge Gutierrez Tel. 8134146316</t>
  </si>
  <si>
    <t>https://www.google.com/maps/place/PENSI%C3%93N+LA+ESCONDIDA/@25.8476249,-100.244686,17z/data=!3m1!4b1!4m6!3m5!1s0x8662ed9da02369af:0x53d29eb55a11e83a!8m2!3d25.8476249!4d-100.244686!16s%2Fg%2F11vx2_pk2v?entry=ttu&amp;g_ep=EgoyMDI1MDcyOC4wIKXMDSoASAFQAw%3D%3D</t>
  </si>
  <si>
    <t>El equipo queda debajo de la fusilera sentral</t>
  </si>
  <si>
    <t>47-BJ-1N</t>
  </si>
  <si>
    <t>03 INTERNATIONAL</t>
  </si>
  <si>
    <t>RETIRO DE EQUIPO MICODUS 4G MV710G 
019176207309</t>
  </si>
  <si>
    <t xml:space="preserve">1:39 P.M. JORGE GUTIERREZ COMENTA NO ESTARA LA UNIDAD </t>
  </si>
  <si>
    <t>089 INTERNATIONAL</t>
  </si>
  <si>
    <t>RETIRO DE EQUIPO MICODUS 4G MV710G 
019176207119</t>
  </si>
  <si>
    <t>091 INTERNATIONAL</t>
  </si>
  <si>
    <t>RETIRO DE EQUIPO MICODUS 4G MV710G 
019176207283</t>
  </si>
  <si>
    <t>CHANGAN CS35</t>
  </si>
  <si>
    <t>REVISION 
Corte (868120302679177)
La revisión seria por que dispositivo sin señal, verificar la instalación o problemas con el dispositivo</t>
  </si>
  <si>
    <t>Olga</t>
  </si>
  <si>
    <t>Lucerna 103, 66270 San Pedro Garza García, N.L.</t>
  </si>
  <si>
    <t>https://www.google.com/maps/place/Lucerna+103,+66270+San+Pedro+Garza+Garc%C3%ADa,+N.L./@25.6387168,-100.3498237,17z/data=!3m1!4b1!4m6!3m5!1s0x8662be779e98b6ff:0xa2f74dc8138959a3!8m2!3d25.6387168!4d-100.3472488!16s%2Fg%2F11dxnqd7tq?entry=ttu&amp;g_ep=EgoyMDI1MDcyOC4wIKXMDSoASAFQAw%3D%3D</t>
  </si>
  <si>
    <t xml:space="preserve">SE GENERA RESET EN EQUIPO </t>
  </si>
  <si>
    <t xml:space="preserve">14-LBA-58
SPRINTER BLANCA </t>
  </si>
  <si>
    <t>GRUPO LOGISTICO TTM S.A DE C.V.
Agustín de Iturbide 620, Sin Nombre de Col 10, 66400 San Nicolás de los Garza, N.L.</t>
  </si>
  <si>
    <t>89314404001362533-993</t>
  </si>
  <si>
    <t>W1Y8DD3Z9NP425929</t>
  </si>
  <si>
    <t xml:space="preserve">12-LBA-58 / 14-LBA-58 </t>
  </si>
  <si>
    <t>CHEVROLET MALIBU BLANCO</t>
  </si>
  <si>
    <t>Equipo queda sujeto a un arnés debajo del tablero</t>
  </si>
  <si>
    <t>SGV-928-B</t>
  </si>
  <si>
    <t>EQUIPO DASHCAM
NO SE VE LA REPRODUCCION DE LA CAMARA</t>
  </si>
  <si>
    <t>CAMBIO DE DASHCAM</t>
  </si>
  <si>
    <t>W1Y5KD3Z0RP628996</t>
  </si>
  <si>
    <t>GARANTIA</t>
  </si>
  <si>
    <t>1GNSK9KD8NR320622</t>
  </si>
  <si>
    <t>RVS-183-C</t>
  </si>
  <si>
    <t>CAFETOMEX 
OMC DISTRIBUCIONES - CASRAM</t>
  </si>
  <si>
    <t>RG-1429-B NISSAN</t>
  </si>
  <si>
    <t>ITZEL 8112443753</t>
  </si>
  <si>
    <t>5a. Avenida 913, Cumbres 1º. Sector Secc a, 64610 Monterrey, N.L.</t>
  </si>
  <si>
    <t>https://www.google.com/maps/place/5a.+Avenida+913,+Cumbres+1%C2%BA.+Sector+Secc+a,+64610+Monterrey,+N.L./@25.7023232,-100.372474,17z/data=!3m1!4b1!4m6!3m5!1s0x86629669a155c0a3:0xc0d59b2449bfe3f0!8m2!3d25.7023232!4d-100.3698991!16s%2Fg%2F11c5j8h7vp?entry=ttu&amp;g_ep=EgoyMDI1MDcyOS4wIKXMDSoASAFQAw%3D%3D</t>
  </si>
  <si>
    <t>Equipo queda sujeto arriba del filtro del aire detrás de la guantera</t>
  </si>
  <si>
    <t>RG-1429-B</t>
  </si>
  <si>
    <t xml:space="preserve">PY-5213-B NISSAN </t>
  </si>
  <si>
    <t>PY-5213-B</t>
  </si>
  <si>
    <t>RA-6991-A NISSAN</t>
  </si>
  <si>
    <t>Equipo queda sujeto a ducto del aire</t>
  </si>
  <si>
    <t>RA-6991-A</t>
  </si>
  <si>
    <t>ESTHELA CHAIRES</t>
  </si>
  <si>
    <t>ESTHELA CHAIRES GUEVARA</t>
  </si>
  <si>
    <t>CHEVROLET SILVERADO BLANCA</t>
  </si>
  <si>
    <t>MIGRACION DE EQUIPO
LA SIM QUE TIENE ESTA ACTIVA, REVISAR INSTALACION Y BLOQUEO</t>
  </si>
  <si>
    <t>José Gabino Estrada Camacho
8138783032</t>
  </si>
  <si>
    <t>Artículo 5 514, Alianza Real, 66553 Alianza Real, N.L.</t>
  </si>
  <si>
    <t>https://www.google.com/maps/place/Art%C3%ADculo+5+514,+Alianza+Real,+66553+Alianza+Real,+N.L./@25.8536139,-100.3917238,20z/data=!4m5!3m4!1s0x866291d45270bc7f:0xb7cefa270a54cf89!8m2!3d25.8535827!4d-100.3912445?entry=ttu&amp;g_ep=EgoyMDI1MDcyMy4wIKXMDSoASAFQAw%3D%3D</t>
  </si>
  <si>
    <t>MIGRACION CON PRUEBAS DE BLOQUEO POR SMS</t>
  </si>
  <si>
    <t>1GCRYGED7KZ226751</t>
  </si>
  <si>
    <t>RJ-0150-B</t>
  </si>
  <si>
    <t>386 JETTA 2017 ROJO</t>
  </si>
  <si>
    <t xml:space="preserve">Cte. IRWIN JAIR GRANADOS TENORIO
Contacto Aurora Segundo </t>
  </si>
  <si>
    <t>Equipo detrás de la guantera
CON PRUEBAS DE BLOQUEO</t>
  </si>
  <si>
    <t>3VWL17AJ7HM314504</t>
  </si>
  <si>
    <t>RMP-779-A NISSAN MARCH</t>
  </si>
  <si>
    <t>RMP-779-A</t>
  </si>
  <si>
    <t>Cliente Nidia Morado
Contacto 8115901185</t>
  </si>
  <si>
    <t>https://www.google.com/maps/place/Car+Wash+y+Est%C3%A9tica+Automotriz+SS+Clean/@25.6654845,-100.1932709,20.5z/data=!4m15!1m8!3m7!1s0x8662c1c1fa28813f:0xeb35765624fe6bd0!2sC.+Sierra+de+Gomas+614,+Cerro+de+La+Silla+(U.c.),+67190+Guadalupe,+N.L.!3b1!8m2!3d25.665652!4d-100.193307!16s%2Fg%2F11wb1s8_kq!3m5!1s0x8662c1a61d179b7b:0x5a3a69fffc7e5e3d!8m2!3d25.6656347!4d-100.1932315!16s%2Fg%2F11rtqd0l0s?entry=ttu&amp;g_ep=EgoyMDI1MDczMC4wIKXMDSoASAFQAw%3D%3D</t>
  </si>
  <si>
    <t>NO CONTESTAN Y EL LOTE ESTA CERRADO
SR LE NOTIFICA A SR. MARCOS ESQUIVEL Y SOLICITA QUE NOS RETIREMOS Y SE REVISARA LA REPROGRAMACION</t>
  </si>
  <si>
    <t>JOSE JUAN CONTRERAS</t>
  </si>
  <si>
    <t>JC MOTORS 
(JOSE JUAN CONTRERAS)</t>
  </si>
  <si>
    <t>TRANSIT</t>
  </si>
  <si>
    <t>Jose Juan Contreras 8122908575</t>
  </si>
  <si>
    <t>JG motors
Av Ruiz cortines 538, Adolfo Prieto, 67120 Guadalupe, N.L.</t>
  </si>
  <si>
    <t>https://www.google.com/maps/place/25%C2%B042'10.8%22N+100%C2%B015'14.5%22W/@25.7030106,-100.2565956,17z/data=!3m1!4b1!4m4!3m3!8m2!3d25.7030106!4d-100.2540207?hl=es&amp;entry=ttu&amp;g_ep=EgoyMDI1MDczMC4wIKXMDSoASAFQAw%3D%3D</t>
  </si>
  <si>
    <t xml:space="preserve">Equipo queda sujeto a arnés principal detrás del tablero
</t>
  </si>
  <si>
    <t>1FBZX2YG9JKB06487</t>
  </si>
  <si>
    <t>REVISION 
El motivo de la revisión, es porque se realizó la reinstalacion el día 17 de julio, únicamente que nos comenta el cliente que le prendieron algunos testigos al llegar a su casa después de eso, solo sería para descartar que sea por la instalacion
CTE. MARIO ALBERTO GOMEZ RIVERA</t>
  </si>
  <si>
    <t>Unidad presenta varios testigos encendidos, estos no estaban el dia de la instalación, ni antes ni después, igual la falla no está relacionada en lo absoluto al gps
Como opción seria reritarlo y que revisen la unidad o que opción me dan
El equipo se va a quedar y van a revisar la unidad. Ya quedamos con el cliente y con Prestacoche que el equipo no está provocando la falla</t>
  </si>
  <si>
    <t xml:space="preserve">CHEVROLET TRAX 17 </t>
  </si>
  <si>
    <t>No se alcanza a ver el equipo pero quedo sujeto a arnés principal detrás del tablero</t>
  </si>
  <si>
    <t>3GNCJNSBHL193592</t>
  </si>
  <si>
    <t>T-5304 48-UK-4C</t>
  </si>
  <si>
    <t>1JJV532B5DL769225</t>
  </si>
  <si>
    <t>48-UK-4C</t>
  </si>
  <si>
    <t>DESINSTALACION DE EQUIPO PARA MIGRACION</t>
  </si>
  <si>
    <t>SE RECOGE EQUIPO PARA TRAER A LA OFICINA Y MIGRARLO</t>
  </si>
  <si>
    <t xml:space="preserve">10 INTERNATIONAL </t>
  </si>
  <si>
    <t>MIGRACION DE EQUIPO</t>
  </si>
  <si>
    <t>3HSCXAPR4FN709184</t>
  </si>
  <si>
    <t>56-BE-2U</t>
  </si>
  <si>
    <t>04 KENWORTH ROJO</t>
  </si>
  <si>
    <t>EQUIPO NO RESPONDE, SE RETIRA DE LA UNIDAD Y LO LLEVAN A LA OFICINA</t>
  </si>
  <si>
    <t>1XKWD49X2GJ462235</t>
  </si>
  <si>
    <t>57-BJ-6M</t>
  </si>
  <si>
    <t>CON PRUEBAS DE BLQUEO</t>
  </si>
  <si>
    <t>ADRIAN GALVAN</t>
  </si>
  <si>
    <t>Jesús Montemayor Tel. 9564755532</t>
  </si>
  <si>
    <t>https://www.google.com/maps/place/Transportes+El+Pio/@25.9743589,-100.1401586,17z/data=!3m1!4b1!4m6!3m5!1s0x8662f6cc29b0a0c5:0x133dee371e031ecb!8m2!3d25.9743589!4d-100.1401586!16s%2Fg%2F11gg_w7wf2?entry=ttu&amp;g_ep=EgoyMDI1MDczMC4wIKXMDSoASAFQAw%3D%3D</t>
  </si>
  <si>
    <t xml:space="preserve">MIGRACION DE EQUIPO </t>
  </si>
  <si>
    <t>3AKJHPDV7RSUV8266</t>
  </si>
  <si>
    <t>3AKJHHDR5LSMD9694</t>
  </si>
  <si>
    <t>Transportes El Pio
65578 Ciénega de Flores, N.L.</t>
  </si>
  <si>
    <t>LUIS GERARDO BOLAÑOS
(AUTO EXPRESS GERAL 21)</t>
  </si>
  <si>
    <t xml:space="preserve">REVISION DE EQUIPO PARA REACTIVACION </t>
  </si>
  <si>
    <t>Aquiles Serdán 504, 66607 Santa Rosa, N.L.</t>
  </si>
  <si>
    <t>https://www.google.com/maps/place/Aquiles+Serd%C3%A1n+504,+66607+Santa+Rosa,+N.L./@25.8208694,-100.2201715,19z/data=!3m1!4b1!4m6!3m5!1s0x8662ecfe15018469:0x1a1382a0ffd1dc7d!8m2!3d25.8208682!4d-100.2195278!16s%2Fg%2F11gsmc25nd?hl=es&amp;entry=ttu&amp;g_ep=EgoyMDI1MDczMC4wIKXMDSoASAFQAw%3D%3D</t>
  </si>
  <si>
    <t xml:space="preserve">REVISION DE EQUIPO NO ESTA REPORTANDO </t>
  </si>
  <si>
    <t xml:space="preserve">EQUIPO TELTONIKA NO REPORTA Y NO CONTESTA CONFIGURACION, SE RETIRA EQUIPO Y SE REMPLAZA </t>
  </si>
  <si>
    <t>3WKAD40X56F628550</t>
  </si>
  <si>
    <t>PN-4851-B / 49-BA-4Z</t>
  </si>
  <si>
    <t>CAMBIO DE EQUIPO</t>
  </si>
  <si>
    <t xml:space="preserve">REMPLAZO DE EQUIPO </t>
  </si>
  <si>
    <t>S32</t>
  </si>
  <si>
    <t>USA MACHINERY
(RAMIRO KARR)</t>
  </si>
  <si>
    <t xml:space="preserve">SMF-404-B NISSAN TIIDA BLANCO </t>
  </si>
  <si>
    <t>Río Pánuco 291, Ancira, 64720 Monterrey, N.L.</t>
  </si>
  <si>
    <t>https://www.google.com/maps/place/R%C3%ADo+P%C3%A1nuco+291,+Ancira,+64720+Monterrey,+N.L./@25.6533126,-100.3029826,17z/data=!3m1!4b1!4m6!3m5!1s0x8662bfca0df2f5f3:0x91aeb06083f2b1af!8m2!3d25.6533126!4d-100.3004077!16s%2Fg%2F11rp37_wwz?entry=ttu&amp;g_ep=EgoyMDI1MDczMC4wIKXMDSoASAFQAw%3D%3D</t>
  </si>
  <si>
    <t>Equipo queda sujeto a un arnés detrás de la consola sentral</t>
  </si>
  <si>
    <t>SMF-404-B</t>
  </si>
  <si>
    <t>RJ-4569-B PARTNER PEUGEOT BLANCA</t>
  </si>
  <si>
    <t>RJ-4569-B</t>
  </si>
  <si>
    <t xml:space="preserve">0 GMC ACADIA STL BLANCA 2017 </t>
  </si>
  <si>
    <t>Bodega / Autos MGC 
Av Eloy Cavazos 7607, Rincón de Guadalupe, 67193 Guadalupe, N.L.</t>
  </si>
  <si>
    <t>1GKKRSKD9HJ220872</t>
  </si>
  <si>
    <t xml:space="preserve">04
CASCADIA </t>
  </si>
  <si>
    <t>REVISION DE UNIDAD 
DEJO DE REPORTAR 2025-06-14 09:16:37</t>
  </si>
  <si>
    <t>PRQQ+7GW Cdad. Apodaca, Nuevo León</t>
  </si>
  <si>
    <t>https://www.google.com/maps/place/25%C2%B044'17.7%22N+100%C2%B009'40.2%22W/@25.7384074,-100.1614531,19z/data=!4m4!3m3!8m2!3d25.7382355!4d-100.1611786?hl=es&amp;entry=ttu&amp;g_ep=EgoyMDI1MDczMC4wIKXMDSoASAFQAw%3D%3D</t>
  </si>
  <si>
    <t>EDGAR MURO COMENTA QUE LE DIJO A JOSE LUIS QUE LA REVISION SERIA DESPUES DE MEDIO DIA 
4 PM SE COMUNICNA ELIUD PARA REAGENDAR LA REVISION Y LE COMENTAN LA UNIDAD AUN NO REGRESA</t>
  </si>
  <si>
    <t>JEEP PATRIOR</t>
  </si>
  <si>
    <t xml:space="preserve">9:15 AM - ALENY SE COMUNICA, SE LE OLVIDO CANCELAR LA CITA, PIDE REPROGRAMACIÓN PARA HOY A LAS 10 AM </t>
  </si>
  <si>
    <t>9:15 AM - ALENY SE COMUNICA, SE LE OLVIDO CANCELAR LA CITA, PIDE REPROGRAMACION PARA MAÑANA MIERCOLES 06 DE AGOSTO A LAS 9 AM</t>
  </si>
  <si>
    <t xml:space="preserve">ROBERTO CERVANTES </t>
  </si>
  <si>
    <t>Roberto Cervantes
Tel. 8119108849</t>
  </si>
  <si>
    <t>Ceibo 4003, Rafael Ramírez (U.p.), 67185 Guadalupe, N.L.</t>
  </si>
  <si>
    <t>https://www.google.com/maps/place/Ceibo+4003,+Rafael+Ram%C3%ADrez+(U.p.),+67185+Guadalupe,+N.L./@25.6688706,-100.2176457,17z/data=!3m1!4b1!4m6!3m5!1s0x8662c0328b77509d:0xde7840095d81531a!8m2!3d25.6688706!4d-100.2176457!16s%2Fg%2F11c6yztqct?entry=ttu&amp;g_ep=EgoyMDI1MDczMC4wIKXMDSoASAFQAw%3D%3D</t>
  </si>
  <si>
    <t xml:space="preserve">SIN PRUEBAS DE BLOQUEO </t>
  </si>
  <si>
    <t>Revisión el cable de corriente no tenia voltaje se cambió la alimentación</t>
  </si>
  <si>
    <t>947-DN-1</t>
  </si>
  <si>
    <t>10:00 am</t>
  </si>
  <si>
    <t>093 JEEP PATRIOT NEGRA 2014</t>
  </si>
  <si>
    <t>1C4NJPBB8ED917262</t>
  </si>
  <si>
    <t>SYR-497-B</t>
  </si>
  <si>
    <t>050 VW PASSAT 2015 DORADO</t>
  </si>
  <si>
    <t>1VWAT7A37FC034499</t>
  </si>
  <si>
    <t>TFB-748-B</t>
  </si>
  <si>
    <t>10:30 am</t>
  </si>
  <si>
    <t>RUTA FRIA 
(DAVID ENCINAS)</t>
  </si>
  <si>
    <t xml:space="preserve">NISSAN NP300 </t>
  </si>
  <si>
    <t>Jesús Orozco Tel. 8120026635</t>
  </si>
  <si>
    <t>https://www.google.com/maps/place/Pte.+2+110,+La+Alianza,+64103+Monterrey,+N.L./@25.7734308,-100.4211127,15.75z/data=!4m6!3m5!1s0x866290c884c4ffff:0x90c6e8f6b39bf537!8m2!3d25.7727341!4d-100.4137247!16s%2Fg%2F11xkkw4ts9?entry=ttu&amp;g_ep=EgoyMDI1MDczMC4wIKXMDSoASAFQAw%3D%3D</t>
  </si>
  <si>
    <t>NO SE INSTALO LA UNIDAD ESTABA EN EL TALLER</t>
  </si>
  <si>
    <t>I16-2 IZUSU RJ-3144-B
FREIGTHLINER M2 2016</t>
  </si>
  <si>
    <t xml:space="preserve">INSTALACION CON SENSOR DE TEMPERATURA
NO SE LE INSTALA EL BOTON DE PANICO, QUEDA PENDIENTE </t>
  </si>
  <si>
    <t>JAAN1R751G7902688</t>
  </si>
  <si>
    <t>RJ-3144-B</t>
  </si>
  <si>
    <t xml:space="preserve">EDUARDO ALMAGUER </t>
  </si>
  <si>
    <t>PROSTAR INTERNATIONAL 01</t>
  </si>
  <si>
    <t>REACTIVACION DE EQUIPO
(CAMBIO DE SIM, REVISION DE INSTALACION Y RECONFIGURACION DE EQUIPO)</t>
  </si>
  <si>
    <t>Eduardo Almaguer Tel. 8129204044</t>
  </si>
  <si>
    <t>Productos Lirio
SA de CV Agustín Melgar 600, Zona Centro, 64010 Monterrey, N.L.</t>
  </si>
  <si>
    <t>https://www.google.com/maps/place/Productos+Lirio/@25.6790014,-100.2966301,17z/data=!3m1!4b1!4m6!3m5!1s0x8662957da805a497:0xc587e6312c36004e!8m2!3d25.6790014!4d-100.2966301!16s%2Fg%2F11dx92dl52?hl=es-MX&amp;entry=ttu&amp;g_ep=EgoyMDI1MDczMC4wIKXMDSoASAFQAw%3D%3D</t>
  </si>
  <si>
    <t>Se oculto la instalación y se reubica el equipo</t>
  </si>
  <si>
    <t>T-5909 38-UY-7E
CAJA REFRIGERADA</t>
  </si>
  <si>
    <t>Auto Alineaciones,TractoSusp.Mendoza,Tracto Refacc.Y Serv. Xpress
Carr. Saltillo-Laredo 19, 66050 SFO, N.L.</t>
  </si>
  <si>
    <t xml:space="preserve">https://www.google.com/maps/place/Auto+Alineaciones,TractoSusp.Mendoza,Tracto+Refacc.Y+Serv.+Xpress/@25.8240166,-100.3111607,21z/data=!4m12!1m5!3m4!2zMjXCsDQ5JzI2LjUiTiAxMDDCsDE4JzQwLjMiVw!8m2!3d25.824023!4d-100.311205!3m5!1s0x866292513a77073f:0x8f0256860ae08ae4!8m2!3d25.8239849!4d-100.3112586!16s%2Fg%2F11bzs19_3j?hl=es&amp;entry=ttu&amp;g_ep=EgoyMDI1MDczMC4wIKXMDSoASAFQAw%3D%3D
</t>
  </si>
  <si>
    <t>CAMBIO DE DOMICILIO
AL LLEGAR ELIUD AL LUGAR LE COMENTARON QUE LA UNIDAD NO ESTABA AHÍ Y PROPORCIONARON OTRO DOMICILIO</t>
  </si>
  <si>
    <t>QGGQ+QW3 Parque Industrial Cdad. Mitras, Nuevo León</t>
  </si>
  <si>
    <t>https://www.google.com/maps/place/25%C2%B046'36.8%22N+100%C2%B027'36.7%22W/@25.7766815,-100.4614231,19z/data=!4m5!3m4!4b1!8m2!3d25.776888!4d-100.4602?hl=es&amp;entry=ttu&amp;g_ep=EgoyMDI1MDczMC4wIKXMDSoASAFQAw%3D%3D</t>
  </si>
  <si>
    <t>1UYVS2537XM787810</t>
  </si>
  <si>
    <t>38-UY-7E</t>
  </si>
  <si>
    <t>DODGE RAM 1500 2014</t>
  </si>
  <si>
    <t>Jose alejandro sanchez
Contacto Tel. 81 1700 0756</t>
  </si>
  <si>
    <t>MV58+MJ6 Cdad. Benito Juárez, Nuevo León</t>
  </si>
  <si>
    <t>https://www.google.com/maps/place/25%C2%B039'33.0%22N+100%C2%B008'00.6%22W/@25.6590815,-100.1341955,19z/data=!4m4!3m3!8m2!3d25.6591643!4d-100.1334954?hl=es&amp;entry=ttu&amp;g_ep=EgoyMDI1MDczMC4wIKXMDSoASAFQAw%3D%3D</t>
  </si>
  <si>
    <t xml:space="preserve">CAMBIO DE UNIDAD </t>
  </si>
  <si>
    <t>844 CHEVROLET SILVERADO Z71 BLANCA</t>
  </si>
  <si>
    <t>PX-7945-B</t>
  </si>
  <si>
    <t>dejo de reportar en esta fecha y hora 2025-08-04 09:49:37</t>
  </si>
  <si>
    <t>Fausto 33 2603 5735</t>
  </si>
  <si>
    <t>347G+4H3 Noria de San José, San Luis Potosí
Eje 136, Arroyos, Delegación de la Pila, San Luis Potosí, 78395, México</t>
  </si>
  <si>
    <t>https://www.google.com/maps/place/22%C2%B003'45.9%22N+100%C2%B052'24.9%22W/@22.0627424,-100.8738454,20.5z/data=!4m4!3m3!8m2!3d22.062759!4d-100.873574?hl=es&amp;entry=ttu&amp;g_ep=EgoyMDI1MDczMC4wIKXMDSoASAFQAw%3D%3D</t>
  </si>
  <si>
    <t>Roberto Macias y Javier Flores
(San LuisPotosi)</t>
  </si>
  <si>
    <t xml:space="preserve">La unidad presenta falla en batería principal de la unidad se quemó me comenta el operador y el GPS se encuentra pasmado en las fotos se puede apreciar que está encendido la señal GPS y el aparato está desconectado. 
La falla de la batería la reportaron en nuevo Laredo y aquí fue donde reportaron descoenccion. </t>
  </si>
  <si>
    <t>Se revisa el GPS se da reset y se ve el apartó que no tiene daño aparente en los.circuitos estamos en espera de que arranque y enciendan los led indicadores. 
Se acomodo lo mejor posible aislando la instalación ya existente</t>
  </si>
  <si>
    <t>3AKJGLDR6GSHR8863</t>
  </si>
  <si>
    <t>50AU1V</t>
  </si>
  <si>
    <t xml:space="preserve">0 DODGE RAM AQUA </t>
  </si>
  <si>
    <t>CON PRUEBAS DE BLOQUEO
El equipo queda sujeto a un arnés arriba de la bcm</t>
  </si>
  <si>
    <t>RE-2756-B</t>
  </si>
  <si>
    <t>387 VW JETTA 2017 NEGRO
CTE. LUZ VICTORIANO ORTIZ ROCHA</t>
  </si>
  <si>
    <t>3VWDB7AJ2HM239812</t>
  </si>
  <si>
    <t>388 JEEP CHEROKEE TRAIL 2016 ROJA
CTE. SANDRA PATRICIA GUEVARA ARIAS</t>
  </si>
  <si>
    <t>1C4PJMBS2GW134288</t>
  </si>
  <si>
    <t xml:space="preserve">389 JEEP GRAND CHEROKEE 2016 NEGRA 
CTE. ISMAEL ELIUS ESPINOZA SANDOVAL </t>
  </si>
  <si>
    <t>1C4RJFBG4GC310789</t>
  </si>
  <si>
    <t>185 FORD EDGE 2014 BLANCA</t>
  </si>
  <si>
    <t>2FMDK4JC8EBB28676</t>
  </si>
  <si>
    <t>HONDA CRV CAFE</t>
  </si>
  <si>
    <t>Primera Magistratura 4965, Plutarco Elías Calles, 64108 Monterrey, N.L.</t>
  </si>
  <si>
    <t>https://www.google.com/maps/place/Primera+Magistratura+4965,+Plutarco+El%C3%ADas+Calles,+64108+Monterrey,+N.L./@25.7535497,-100.4143935,15z/data=!3m1!4b1!4m12!1m5!3m4!2zMjXCsDQ1JzEyLjUiTiAxMDDCsDIzJzQ1LjAiVw!8m2!3d25.7534809!4d-100.3958282!3m5!1s0x8662972836f36d91:0xdc0a88e0df1c8fd5!8m2!3d25.7535315!4d-100.3959395!16s%2Fg%2F11g6r27j49?hl=es&amp;entry=ttu&amp;g_ep=EgoyMDI1MDgwNC4wIKXMDSoASAFQAw%3D%3D</t>
  </si>
  <si>
    <t>CLIENTE SOLICITA QUE NO TENGA BLOQUEO</t>
  </si>
  <si>
    <t>RUB-189-C</t>
  </si>
  <si>
    <t xml:space="preserve">121 JEEP COMPASS 4X4 GRIS </t>
  </si>
  <si>
    <t>REINSTALACION DE EQUIPO
CON PRUEBAS DE BLOQUEO</t>
  </si>
  <si>
    <t>1C4NJDBB3FD340298</t>
  </si>
  <si>
    <t>CAMION RAM 2002</t>
  </si>
  <si>
    <t>J Antonio Cabriales Tel. 8120346298</t>
  </si>
  <si>
    <t>Vista de la Montaña 345, Vistas del Rio, 67267 Cdad. Benito Juárez, N.L.</t>
  </si>
  <si>
    <t>https://www.google.com/maps/place/Vista+de+la+Monta%C3%B1a+345,+Vistas+del+Rio,+67267+Cdad.+Benito+Ju%C3%A1rez,+N.L./@25.6667879,-100.0998233,17z/data=!3m1!4b1!4m6!3m5!1s0x8662c2c755c1b495:0xb8c13adfd372b3eb!8m2!3d25.6667879!4d-100.0972484!16s%2Fg%2F11rp37lv0l?entry=ttu&amp;g_ep=EgoyMDI1MDgwNS4wIKXMDSoASAFQAw%3D%3D</t>
  </si>
  <si>
    <t>Eliud, acaba de acudir al domicilio y le comentan que la unidad no se encuentra disponible, nos vamos a comunicar mas tarde para reagendar la visita</t>
  </si>
  <si>
    <t>OSCAR GRACIA</t>
  </si>
  <si>
    <t>GRUPO ERESOM CENSERE (MOSERE)</t>
  </si>
  <si>
    <t>CHEVROLET CRUZE ROJO</t>
  </si>
  <si>
    <t>Oscar Garcia 8120398804</t>
  </si>
  <si>
    <t>A. Ruiz Cortines Pte. 2650, Provivienda Guadalupe, 67110 Guadalupe, N.L.</t>
  </si>
  <si>
    <t>El equipo queda detrás del tablero sujeto a arnés principal</t>
  </si>
  <si>
    <t>FLA-574-C</t>
  </si>
  <si>
    <t>DODGE CALIBER VERDE</t>
  </si>
  <si>
    <t>Equipo queda detrás del tablero</t>
  </si>
  <si>
    <t>RTB-671-B</t>
  </si>
  <si>
    <t>Esta haciendo corto, se descarga la beteria, la camioneta estuvo parada toda la semana y revisaron y esta el corto en los cables</t>
  </si>
  <si>
    <t>Revisión se reubica la tierra</t>
  </si>
  <si>
    <t>3B6MC36522M312869</t>
  </si>
  <si>
    <t>PZ-2117-B</t>
  </si>
  <si>
    <t>126 FL BLANCO</t>
  </si>
  <si>
    <t>Angel Heriberto Castillo Tel. 8122137043</t>
  </si>
  <si>
    <t>AUTO LÍNEAS VERDES DE MONTERREY
C. del Corral 200, Portal de Santa Rosa, 66614 Cdad. Apodaca, N.L.</t>
  </si>
  <si>
    <t>https://www.google.com/maps/place/AUTO+L%C3%8DNEAS+VERDES+DE+MONTERREY/@25.8235985,-100.2374246,17z/data=!3m1!4b1!4m6!3m5!1s0x8662ed0a77c56911:0x1af51fc6e74f2c47!8m2!3d25.8235985!4d-100.2374246!16s%2Fg%2F11xhbhkms2?entry=ttu&amp;g_ep=EgoyMDI1MDgwNi4wIKXMDSoASAFQAw%3D%3D</t>
  </si>
  <si>
    <t>El equipo queda sujeto a un arnés debajo de la fusilera</t>
  </si>
  <si>
    <t>51-AZ-1P</t>
  </si>
  <si>
    <t>HUMBERTO CABALLERO</t>
  </si>
  <si>
    <t>VW VENTO CAFE</t>
  </si>
  <si>
    <t>EQUIPO DE PREPAGO</t>
  </si>
  <si>
    <t>Humberto Caballero Tel. 8111251782</t>
  </si>
  <si>
    <t>https://www.google.com/maps/place/Octavio+Paz+147,+La+Cantera,+66059+Cdad.+Gral.+Escobedo,+N.L./@25.7844964,-100.2691492,17z/data=!3m1!4b1!4m6!3m5!1s0x8662934fc583e78d:0x357e44ac3b81d64c!8m2!3d25.7844964!4d-100.2691492!16s%2Fg%2F11g6qxf7g9?entry=ttu&amp;g_ep=EgoyMDI1MDgwNi4wIKXMDSoASAFQAw%3D%3D</t>
  </si>
  <si>
    <t>CAMBIO DE SIM DE PREPAGO</t>
  </si>
  <si>
    <t>PRUEBAS DE BLOQUEO LAS REALIZA ELIUD CON EL CLIENTE, PAGO EN EFECTIVO 600, ENTREGADO A ELIUD</t>
  </si>
  <si>
    <t>MEX5G2601LT021552</t>
  </si>
  <si>
    <t>SFN-178-A</t>
  </si>
  <si>
    <t>122 KW BLANCO</t>
  </si>
  <si>
    <t>MIGRACION DE EQUIPO 
(CAMBIO DE SIM Y RECONFIGURACION)</t>
  </si>
  <si>
    <t>18-BD-3H</t>
  </si>
  <si>
    <t>123 KW AZUL</t>
  </si>
  <si>
    <t>89-BE-7T</t>
  </si>
  <si>
    <t>212 KW BLANCO</t>
  </si>
  <si>
    <t>83-BJ-6N</t>
  </si>
  <si>
    <t xml:space="preserve">213 KW BLANCO </t>
  </si>
  <si>
    <t>03-BJ-4N</t>
  </si>
  <si>
    <t>216 KW AZUL</t>
  </si>
  <si>
    <t>23-BK-4F</t>
  </si>
  <si>
    <t>FERNANDO TORRES</t>
  </si>
  <si>
    <t>Kecho 
Camion 3.5</t>
  </si>
  <si>
    <t>NO ESTA DANDO MARCHA</t>
  </si>
  <si>
    <t>Juan Vzz  Tel. 8148554324</t>
  </si>
  <si>
    <t>QR94+2WC Cdad. Apodaca, Nuevo León</t>
  </si>
  <si>
    <t>https://www.google.com/maps/place/25%C2%B046'03.3%22N+100%C2%B011'33.8%22W/@25.767573,-100.1952949,17z/data=!3m1!4b1!4m4!3m3!8m2!3d25.767573!4d-100.19272?hl=es&amp;entry=ttu&amp;g_ep=EgoyMDI1MDgwNi4wIKXMDSoASAFQAw%3D%3</t>
  </si>
  <si>
    <t>el técnico ya se encuentra trabajando en la unidad. 
Ya se retiro el gps y se revisaron conexiones y corrientes, la falla no es debida al equipo.</t>
  </si>
  <si>
    <t>3GB3C9CG4JG295462</t>
  </si>
  <si>
    <t>80-AU-2A</t>
  </si>
  <si>
    <t>209 FL BLANCO</t>
  </si>
  <si>
    <t>62-BJ-2M</t>
  </si>
  <si>
    <t xml:space="preserve">125 FL GRIS </t>
  </si>
  <si>
    <t>PX-7078-B</t>
  </si>
  <si>
    <t>764 FORD F350 2009 BLANCO</t>
  </si>
  <si>
    <t xml:space="preserve">REVISION SE BLOQUEO LA UNIDAD </t>
  </si>
  <si>
    <t>Mario Gerardo Tel. 8124139987</t>
  </si>
  <si>
    <t>Sor Juana Inés de La Cruz 1678, Paseo del Nogal, 66004 García, N.L.</t>
  </si>
  <si>
    <t>https://maps.app.goo.gl/tdSrLrrEvY6b1vjd9?g_st=aw</t>
  </si>
  <si>
    <t xml:space="preserve">SERVICIOS CANCELADO </t>
  </si>
  <si>
    <t>208 FL AZUL</t>
  </si>
  <si>
    <t>84-BF-6X</t>
  </si>
  <si>
    <t>S33</t>
  </si>
  <si>
    <t>FORD RANGER</t>
  </si>
  <si>
    <t>Equipo Corte 862476050275899</t>
  </si>
  <si>
    <t xml:space="preserve">KAROL BALLESTEROS PROGRAMO LOS SERVICIOS EN OTROS HORARIOS QUE NO SE LE HABIAN AUTORIZADO Y SERVICIO SE REPROGRAMA A LAS 10:30 AM </t>
  </si>
  <si>
    <t>Equipo Seguimiento 865784052332437</t>
  </si>
  <si>
    <t>CARGO MARES 
(HORACIO MARTINEZ)</t>
  </si>
  <si>
    <t>07 PV7839B
CAMION 3.5 TONELADAS</t>
  </si>
  <si>
    <t>Horacio Mtz 8126904043</t>
  </si>
  <si>
    <t>https://www.google.com/maps/place/Iturbide+413,+Cabecera+Municipal+(Apodaca),+Apodaca+Centro,+66600+Cdad.+Apodaca,+N.L./@25.7753509,-100.1956094,17z/data=!3m1!4b1!4m6!3m5!1s0x8662eb8acc12190b:0x42be5e8e26b75c22!8m2!3d25.7753509!4d-100.1930345!16s%2Fg%2F11fpnt6h50?entry=ttu&amp;g_ep=EgoyMDI1MDgwNC4wIKXMDSoASAFQAw%3D%3D</t>
  </si>
  <si>
    <t>LLEGO A LAS CITA A LAS 10 AM</t>
  </si>
  <si>
    <t>LA71AKH48R0500636</t>
  </si>
  <si>
    <t>PV-7839-B</t>
  </si>
  <si>
    <t>00 RD1050A</t>
  </si>
  <si>
    <t>RD-1050-A</t>
  </si>
  <si>
    <t xml:space="preserve">EQUIPO ENTREGADO EN SUCURSAL </t>
  </si>
  <si>
    <t>EJ-6518-C</t>
  </si>
  <si>
    <t>ITZEL</t>
  </si>
  <si>
    <t>ABRAHAM 
RG-1429-B NISSAN</t>
  </si>
  <si>
    <t>Av. Aztlán 7123-a, 18 de Febrero, 64234 Monterrey, N.L.</t>
  </si>
  <si>
    <t>https://www.google.com/maps/place/Av.+Aztl%C3%A1n+7123-a,+18+de+Febrero,+64234+Monterrey,+N.L./@25.737485,-100.3531711,17z/data=!3m1!4b1!4m5!3m4!1s0x8662969e0f7716f9:0x1e56fdbd6324dffb!8m2!3d25.737485!4d-100.3505962?entry=ttu&amp;g_ep=EgoyMDI1MDgwNi4wIKXMDSoASAFQAw%3D%3D</t>
  </si>
  <si>
    <t xml:space="preserve">INSTALACION DE SENSOR </t>
  </si>
  <si>
    <t xml:space="preserve">CAMBIO DE GPS DE MICODUS A TLETONIKA PARA SENSOR </t>
  </si>
  <si>
    <t>SENSOR DE APERTURA DE PUERTA</t>
  </si>
  <si>
    <t xml:space="preserve">INSTALACION SE QUEDA INCONCLUSA POR TIEMPO, SALEN A LAS 5:30 </t>
  </si>
  <si>
    <t xml:space="preserve">SENSOR </t>
  </si>
  <si>
    <t xml:space="preserve">NO SE REALIZO </t>
  </si>
  <si>
    <t>SALEN A LAS 5:30 P.M.</t>
  </si>
  <si>
    <t>04 KENWORTH</t>
  </si>
  <si>
    <t xml:space="preserve">T-62407 </t>
  </si>
  <si>
    <t>CAJA REFRIGERADA</t>
  </si>
  <si>
    <t>1UYVS25359U609090</t>
  </si>
  <si>
    <t>38-UF-8V</t>
  </si>
  <si>
    <t xml:space="preserve">FORD SUPER DUTY BLANCA </t>
  </si>
  <si>
    <t>NO FUNCIONA EL BLOQUEO</t>
  </si>
  <si>
    <t>1FT8W2BT0NEC40308</t>
  </si>
  <si>
    <t>PX-5394-A</t>
  </si>
  <si>
    <t>ENTREGADO AL CLIENTE
EQUIPO NO FUNCIONA, SE LE VE SARRO</t>
  </si>
  <si>
    <t>Noemi  Tel. 4191367016</t>
  </si>
  <si>
    <t>XJ79+XW7 La Torna, Guanajuato</t>
  </si>
  <si>
    <t>https://www.google.com/maps/place/20%C2%B057'53.7%22N+100%C2%B022'48.7%22W/@20.9649217,-100.3827693,17z/data=!3m1!4b1!4m4!3m3!8m2!3d20.9649167!4d-100.3801944?entry=ttu&amp;g_ep=EgoyMDI1MDgwNi4wIKXMDSoASAFQAw%3D%3D</t>
  </si>
  <si>
    <t xml:space="preserve">EL TECNICO NO CUDE PORQUE NO SE LE DEPOSITARON VIATICOS </t>
  </si>
  <si>
    <t>17-BE-6P FL NEGRO
FREIGTHLINER NEGRO</t>
  </si>
  <si>
    <t>Francisco Inzunza Tel. 8123907439</t>
  </si>
  <si>
    <t>C. Rosal 440, Prados del Nogalar, 66480 San Nicolás de los Garza, N.L.</t>
  </si>
  <si>
    <t>https://www.google.com/maps/place/C.+Rosal+440,+Prados+del+Nogalar,+66480+San+Nicol%C3%A1s+de+los+Garza,+N.L./@25.7265042,-100.2710764,17z/data=!3m1!4b1!4m6!3m5!1s0x866294d7cabbe647:0x1c818de4b13a4e1b!8m2!3d25.7265042!4d-100.2685015!16s%2Fg%2F11c26w0y_n?entry=ttu&amp;g_ep=EgoyMDI1MDgwNi4wIKXMDSoASAFQAw%3D%3D</t>
  </si>
  <si>
    <t>17-BE-6P</t>
  </si>
  <si>
    <t xml:space="preserve">M&amp;D CONSTRUCTORA
(ENRIQUE MAY) </t>
  </si>
  <si>
    <t>TOYOTA PRIUS ROJO 2023 HIBRIDO
TOYOTA PRIUS HIBRIDO  2023 PLACAS 42S189</t>
  </si>
  <si>
    <t>Itzel Salazar 8261015063</t>
  </si>
  <si>
    <t>Cam. Real 100, Col. El Uro, 64986 Monterrey, N.L.</t>
  </si>
  <si>
    <t>https://www.google.com/maps/place/Madison+International+School/@25.5548811,-100.2694613,13z/data=!4m10!1m2!2m1!1scolegio+madison!3m6!1s0x8662c64e62a6b7fb:0xf35daf8614141a7f!8m2!3d25.5517758!4d-100.2260813!15sCg9jb2xlZ2lvIG1hZGlzb25aESIPY29sZWdpbyBtYWRpc29ukgEPcHJpdmF0ZV9jb2xsZWdlmgEkQ2hkRFNVaE5NRzluUzBWSlEwRm5UVVJSYjJadGNtOUJSUkFCqgFNEAEqEyIPY29sZWdpbyBtYWRpc29uKA4yHxABIhvYuAW0ev8eH4bZUgrjrjVAoo7zFoylZqpgKXcyExACIg9jb2xlZ2lvIG1hZGlzb27gAQD6AQQIABA_!16s%2Fg%2F1tdrfsyl!5m1!1e4?entry=ttu&amp;g_ep=EgoyMDI1MDgwNi4wIKXMDSoASAFQAw%3D%3D</t>
  </si>
  <si>
    <t>JTDAE3AUXP3001609</t>
  </si>
  <si>
    <t>42S-189</t>
  </si>
  <si>
    <t xml:space="preserve">210 PROSTAR ROJO </t>
  </si>
  <si>
    <t>Equipo queda debajo de fusilera</t>
  </si>
  <si>
    <t>49-BJ-8N</t>
  </si>
  <si>
    <t>846 FORD ESCAPE 2016 BLANCA</t>
  </si>
  <si>
    <t>Litzy Garza Tel. 8136052854</t>
  </si>
  <si>
    <t>Area Comercial De La Esatacion Good Price Y Farmac, Blvd. Miguel de la Madrid 1341-B, Sin Nombre, 67116 Guadalupe, N.L.</t>
  </si>
  <si>
    <t>https://www.google.com/maps/place/OXXO.+LA+MADRID/@25.6946078,-100.1733149,17z/data=!3m1!4b1!4m6!3m5!1s0x8662eb2aadfdf3b7:0x88e17c78532289f5!8m2!3d25.6946078!4d-100.17074!16s%2Fg%2F11q81xqjr9!5m1!1e4?entry=ttu&amp;g_ep=EgoyMDI1MDgxMC4wIKXMDSoASAFQAw%3D%3D</t>
  </si>
  <si>
    <t>1FMCU9GX9GUA51035</t>
  </si>
  <si>
    <t>RWS-734-C</t>
  </si>
  <si>
    <t>PY-2982-B CHEVROLET BLANCO</t>
  </si>
  <si>
    <t>RQGC+R99 Santa Rosa, Nuevo León</t>
  </si>
  <si>
    <t>PY-2982-B</t>
  </si>
  <si>
    <t>REINSTALACION DE GPS</t>
  </si>
  <si>
    <t>Sr. Faustino</t>
  </si>
  <si>
    <t>Eje 136, Arroyos, Delegación de la Pila, San Luis Potosí, 78395, México</t>
  </si>
  <si>
    <t xml:space="preserve">SE REAGENDA PARA EL SABADO, SR. ARCOS NOS VA A CONFIRMAR LOS HORARIOS </t>
  </si>
  <si>
    <t xml:space="preserve">Revision / Posible cambio de Sensor de Temperatura </t>
  </si>
  <si>
    <t xml:space="preserve">CAMBIO DE SENSOR DE TEMPERATURA </t>
  </si>
  <si>
    <t xml:space="preserve">CHALLENGER </t>
  </si>
  <si>
    <t>REVISION / CAMBIO DE DISPOSITIVO 
Corte 862476051115565</t>
  </si>
  <si>
    <t>DESINSTALACION DE EQUIPO 
Corte 862476051257987</t>
  </si>
  <si>
    <t>10:25 AM KARLO BALLESTEROS SOLICITA CANCELACION Y REAGENDAR PARA MAÑANA JUEVES 14 DE AGOSTO A LAS 11:30 AM</t>
  </si>
  <si>
    <t>DESINSTALACION DE EQUIPO 
Seguimiento 865784052328906</t>
  </si>
  <si>
    <t>T52</t>
  </si>
  <si>
    <t>DESINSTALACION DE EQUIPO 
Corte 862476054405104</t>
  </si>
  <si>
    <t>JORGE 3339741683 
Alvaro 8119413095</t>
  </si>
  <si>
    <t>Pova Transport
Vía de Madrid 150, Nueva Castilla, 66052 Cdad. Gral. Escobedo, N.L.</t>
  </si>
  <si>
    <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t>
  </si>
  <si>
    <t xml:space="preserve">UNIDAD NO SE ENCONTRABA EN EL DOMICILIO, MENCIONA ESTA EN LAREDO </t>
  </si>
  <si>
    <t>DESINSTALACION DE EQUIPO 
Seguimiento 862476054405195</t>
  </si>
  <si>
    <t>DESINSTALACION DE EQUIPO 
Corte 862476055726680</t>
  </si>
  <si>
    <t>DESINSTALACION DE EQUIPO 
Seguimiento 862476055726698</t>
  </si>
  <si>
    <t>CONFIGURACION Y TERMINO DE INSTALACION SENSOR DE APERTURA DE PUERTA</t>
  </si>
  <si>
    <t xml:space="preserve">8:42 AM - ITZEL SOLICITA REAGENDAR SERVICIO POR TEMA DE PROGRAMACION EN SUS RUTAS, NOS AVISARAN CUANDO ESTARA DISPONIBLE LA UNIDAD </t>
  </si>
  <si>
    <t>TERMIANR CONFIGURACION DE SENSOR DE APERTUAR</t>
  </si>
  <si>
    <t>041 CHEVROLET CRUZE BLANCO 2016</t>
  </si>
  <si>
    <t>1G1BE5SM0G7241557</t>
  </si>
  <si>
    <t>SXY-858-A</t>
  </si>
  <si>
    <t>0 VW PASSAT AZUL</t>
  </si>
  <si>
    <t>1VWGT7A30HC059810</t>
  </si>
  <si>
    <t>92 INTERNATIONAL</t>
  </si>
  <si>
    <t>986-AK-3</t>
  </si>
  <si>
    <t>VERONICA MATAMOROS</t>
  </si>
  <si>
    <t>SERVICIOS ESTRATEGICOS SOTO
(VERONICA MATAMOROS)</t>
  </si>
  <si>
    <t xml:space="preserve">MAZDA CX-5 GRIS </t>
  </si>
  <si>
    <t>Iván Matamoros</t>
  </si>
  <si>
    <t>SN. 3031231007937</t>
  </si>
  <si>
    <t>SHU-818-B</t>
  </si>
  <si>
    <t>JM-VL03</t>
  </si>
  <si>
    <t xml:space="preserve">ENTREGA DE EQUIPOS GPS EN SUCURSAL REVOLUCION </t>
  </si>
  <si>
    <t xml:space="preserve">DEVOLUCION DE EQUIPOS </t>
  </si>
  <si>
    <t>DESINSTALACION DE EQUIPO 
CONCOX GV20</t>
  </si>
  <si>
    <t>EQUIPO ENTREGADO A JORGE</t>
  </si>
  <si>
    <t>FDH-726-D</t>
  </si>
  <si>
    <t>DESINSTALACION DE EQUIPO 
JM-VL03</t>
  </si>
  <si>
    <t xml:space="preserve">EQUIPO ENTREGADO A JORGE </t>
  </si>
  <si>
    <t>Equipo dejo de reportar desde 2025-08-04 13:26:31, y no responde comandos, COBAN PLATEADO, IMEI 869706060879949</t>
  </si>
  <si>
    <t>Revisión el equipo le toda la alimentación correcta le di un reset y solo envié de el led rojo
Después de unos minutos se apaga el equipo
Está dañado</t>
  </si>
  <si>
    <t>42-BF-9T</t>
  </si>
  <si>
    <t xml:space="preserve">GARANTIA </t>
  </si>
  <si>
    <t>REMPLAZO DE EQUIPO POR FALLA</t>
  </si>
  <si>
    <t xml:space="preserve">NISSAN PS-8731-B </t>
  </si>
  <si>
    <t>JORGE GAMALIEL ARROYO TEL. 8140080138</t>
  </si>
  <si>
    <t>GT+Logistics T3
Carr. de la Industria 169, Santa Mónica, 89603 Miramar, Tamps.</t>
  </si>
  <si>
    <t>https://www.google.com/maps/place/GT%2BLogistics+T3/@22.3986853,-97.8916758,17z/data=!3m1!4b1!4m6!3m5!1s0x85d7fdc0e77eb0a5:0xcad1ac382f6c1a34!8m2!3d22.3986853!4d-97.8916758!16s%2Fg%2F11dfghdd_3?entry=ttu&amp;g_ep=EgoyMDI1MDgwNi4wIKXMDSoASAFQAw%3D%3D</t>
  </si>
  <si>
    <t xml:space="preserve">JOSE LUIS RECONFIGURA Y YA NO ES NECESARIA LA REVISION FISICA DE LA IGNICION </t>
  </si>
  <si>
    <t xml:space="preserve">JORGE TREVIÑO </t>
  </si>
  <si>
    <t>RETRO
CAT CATERPILLA</t>
  </si>
  <si>
    <t>Esta presentando problemas en el encendido, quieren descartar el GPS</t>
  </si>
  <si>
    <t>Jorge Treviño Tel. 8114762838</t>
  </si>
  <si>
    <t>MR9J+M63 Guadalupe, Nuevo León</t>
  </si>
  <si>
    <t>https://www.google.com/maps/place/25%C2%B040'08.9%22N+100%C2%B010'10.0%22W/@25.6681983,-100.1724996,16.25z/data=!4m4!3m3!8m2!3d25.669137!4d-100.169453!5m1!1e2?entry=ttu&amp;g_ep=EgoyMDI1MDgxMi4wIKXMDSoASAFQAw%3D%3D</t>
  </si>
  <si>
    <t>Se realizan pruebas de bloqueo en la unidad, sigue sin encender.
Se va a retirar el equipo para la revisión de la máquina
El técnico puede recoger el equipo
CONSULTAR COSTO CON JOSE LUIS</t>
  </si>
  <si>
    <t>DESINSTALACION DE EQUIPO 
EQUIPO LO TRAE ELIUD</t>
  </si>
  <si>
    <t>CAT0320ECWBK03297</t>
  </si>
  <si>
    <t xml:space="preserve">CHEVROLET TRAX 2016 </t>
  </si>
  <si>
    <t>Cte. Nidia Morado
Contacto Tel. 8115901185</t>
  </si>
  <si>
    <t>Car Wash y Estética Automotriz SS Clean
C. Sierra de Gomas 614, Col. Cerro de la Silla, 67190 Guadalupe, N.L.</t>
  </si>
  <si>
    <t>https://www.google.com/maps/place/Car+Wash+y+Est%C3%A9tica+Automotriz+SS+Clean/@25.6656108,-100.1933503,21z/data=!4m9!1m2!2m1!1sSierra+de+gomas+614,+cerro+de+la+silla!3m5!1s0x8662c1a61d179b7b:0x5a3a69fffc7e5e3d!8m2!3d25.6656347!4d-100.1932315!16s%2Fg%2F11rtqd0l0s!5m1!1e2?entry=ttu&amp;g_ep=EgoyMDI1MDgxMi4wIKXMDSoASAFQAw%3D%3D</t>
  </si>
  <si>
    <t>ELIUD COMENTA NO SE PUDO COMUICAR CON EL CONTACTO 
ZULEMA COMENTA QUE EL TECNICO SE COMUNICCA Y SE COMPROMETIO A ESTAR A LAS 5 PM</t>
  </si>
  <si>
    <t>CHEVROLET TRAVERSE BLANCA</t>
  </si>
  <si>
    <t>Corte 862476051257987</t>
  </si>
  <si>
    <t>Contacto Karol 8442806262  / 8442806262</t>
  </si>
  <si>
    <t>INSTALACION 
EQUIPO JM-VL03</t>
  </si>
  <si>
    <t>Equipo de corte, instalado en reposa pies de piloto</t>
  </si>
  <si>
    <t>FDC-081-A</t>
  </si>
  <si>
    <t>Seguimiento 865784052328906</t>
  </si>
  <si>
    <t>INSTALACION 
EQUIPO GV20 WETRACK2</t>
  </si>
  <si>
    <t xml:space="preserve">Equipo de seguimiento, instalado abajo tapicería copiloto
</t>
  </si>
  <si>
    <t xml:space="preserve">CHEVROLET AVEO NEGRO </t>
  </si>
  <si>
    <t>Corte 862476050287183</t>
  </si>
  <si>
    <t>Equipo de corte, tierra safada pero es por fricción no por manipulación, se le pone su terminal.</t>
  </si>
  <si>
    <t>Equipo abajo del volante</t>
  </si>
  <si>
    <t>Z-326-D</t>
  </si>
  <si>
    <t>Seguimiento 359857081964876</t>
  </si>
  <si>
    <t>Equipo de seguimiento fusible se dañó, se le cambió y quedó</t>
  </si>
  <si>
    <t>VW VENTO NEGRO</t>
  </si>
  <si>
    <t>DESINSTALACION DE EQUIPO 
CTE. ANGEL ORLANDO RODRIGUEZ MORENO</t>
  </si>
  <si>
    <t>EQUIPO ENTREGADO A PAOLA 
SE ADELANTA SERVICIO, SE TENIA PROGRAMADO A LAS 2 PM</t>
  </si>
  <si>
    <t>FNT-389-B</t>
  </si>
  <si>
    <t xml:space="preserve">RAUL
RA-6991-A NISSAN </t>
  </si>
  <si>
    <t>SENSOR DE APERTURA 
(PUERTA DE CARGA)</t>
  </si>
  <si>
    <t>847 KIA OPTIMA GRIS</t>
  </si>
  <si>
    <t>Cliente Braulio Garcia
Contacto Tel. 8115843926</t>
  </si>
  <si>
    <t>Autos prados
Av Afganistán 109, norte, 66636 Cdad. Apodaca, N.L.</t>
  </si>
  <si>
    <t>https://www.google.com/maps/place/Autos+prados/@25.7793808,-100.2550434,17z/data=!3m1!4b1!4m6!3m5!1s0x8662edbdcf580229:0x51c3955f69eb31fb!8m2!3d25.7793808!4d-100.2550434!16s%2Fg%2F11l33r6rtd!5m1!1e2?entry=ttu&amp;g_ep=EgoyMDI1MDgxMy4wIKXMDSoASAFQAw%3D%3D</t>
  </si>
  <si>
    <t>5XXGU4L30GG014019</t>
  </si>
  <si>
    <t xml:space="preserve">848 FORD FOCUS 2017 AZUL </t>
  </si>
  <si>
    <t xml:space="preserve">Cliente. Gregorio 
Contacto 8123886850 </t>
  </si>
  <si>
    <t>1FADP3J28HL238287</t>
  </si>
  <si>
    <t xml:space="preserve">NO RECIBIMOS CONFIRMACIONDE HORARIO Y DISPONIBILIDAD </t>
  </si>
  <si>
    <t xml:space="preserve">CONFIGURACION DE SENSOR </t>
  </si>
  <si>
    <t>JAVIER
PY-5213-B NISSAN</t>
  </si>
  <si>
    <t>INSTALACION SENSOR DE APERTURA DE PUERTA</t>
  </si>
  <si>
    <t>UNIDAD NO SE ENCONTRABA EN EL DOMICILIO</t>
  </si>
  <si>
    <t>11 PW6673A 
(NP300 / CON MICROFONO)</t>
  </si>
  <si>
    <t>LLEGA AL SERVICO A LAS 9
DESINSTALACION DE EQUIPO</t>
  </si>
  <si>
    <t>EQUIPO LO TRAE ELIUD 
SE ENCONTRO EL MICROFONO CORTADO</t>
  </si>
  <si>
    <t>3N6AD35C6JK823228</t>
  </si>
  <si>
    <t>PW-6673-A</t>
  </si>
  <si>
    <t>13 PM2818A
( NP300 / CON MICROFONO )</t>
  </si>
  <si>
    <t>3N6AD35A2KK857943</t>
  </si>
  <si>
    <t>PM-2818-A</t>
  </si>
  <si>
    <t>22 RD-9648-B
(INTERNATIONAL BLANCO)</t>
  </si>
  <si>
    <t>1HTMMMML7H332136</t>
  </si>
  <si>
    <t xml:space="preserve">RD-9648-B </t>
  </si>
  <si>
    <t>21 PZ6751B
(FREIGTHLINER BLANCO)</t>
  </si>
  <si>
    <t>3ALACWFC2JDJP3807</t>
  </si>
  <si>
    <t>PZ-6751-B</t>
  </si>
  <si>
    <t>10 RN2763A 
CON MICROFONO / CHEVROLET BLANCO</t>
  </si>
  <si>
    <t>RN-2763-A</t>
  </si>
  <si>
    <t>18 RE4746A
(18 NISSAN BLANCA NP300)</t>
  </si>
  <si>
    <t>3N6AD35A3PK809424</t>
  </si>
  <si>
    <t>RE-4746-A</t>
  </si>
  <si>
    <t>15 PT1155B 
(PARNTER BLANCA)</t>
  </si>
  <si>
    <t>DESINSTALACION DE EQUIPO
(En esta undiad, tenía un equipo de gps conectado directamente al arnés del equipo de Ubitec, se le retiro de ahi y de deja el equipo en la unidad pero desconectado, Ya le explique al cliente, que asi se va quedar el equipo de la otra empresa desconectado)</t>
  </si>
  <si>
    <t>PT-1155-B</t>
  </si>
  <si>
    <t>20 PX7802B
(NISSAN BLANCA)</t>
  </si>
  <si>
    <t>PX-7802-B</t>
  </si>
  <si>
    <t>16 RG5897A
(CAAT-3CDK / RAM / CON MICROFONO)</t>
  </si>
  <si>
    <t>RG-5897-A</t>
  </si>
  <si>
    <t>12.12:00 p.m.</t>
  </si>
  <si>
    <t>25 RG-3841-B
(INTERNATIONAL BLANCO CAJA SECA)</t>
  </si>
  <si>
    <t>1HTMMMMN6HH743460</t>
  </si>
  <si>
    <t>RG-3841-B</t>
  </si>
  <si>
    <t>26 RG-3840-B
(INTERNATIONAL BLANCO)</t>
  </si>
  <si>
    <t>1HTMSSTR3HH642438</t>
  </si>
  <si>
    <t>RG-3840-B</t>
  </si>
  <si>
    <t>ZULEMA</t>
  </si>
  <si>
    <t>849 CHEVROLET TRAX 2016 VINO</t>
  </si>
  <si>
    <t>Cte. Nidia Morado
Contacto Tel. 8115901185</t>
  </si>
  <si>
    <t>San Benito 135, Col. Ventura de Asis II, 66633 Cdad. Apodaca, N.L.</t>
  </si>
  <si>
    <t>https://www.google.com/maps/place/San+Benito+135,+Col.+Ventura+de+Asis+II,+66633+Cdad.+Apodaca,+N.L./@25.7389676,-100.2006313,15z/data=!3m1!4b1!4m10!1m2!2m1!1sSan+benito+135,+Ventura+de+asis+2do+sector,+Apodaca!3m6!1s0x8662ebce24b882af:0x18bf14df38c5fdf3!8m2!3d25.7389494!4d-100.1821773!15sCjNTYW4gYmVuaXRvIDEzNSwgVmVudHVyYSBkZSBhc2lzIDJkbyBzZWN0b3IsIEFwb2RhY2GSAQpzdWJwcmVtaXNl4AEA!16s%2Fg%2F11w7q5y5sk!5m1!1e2?entry=ttu&amp;g_ep=EgoyMDI1MDgxMy4wIKXMDSoASAFQAw%3D%3D</t>
  </si>
  <si>
    <t>CON PRUEBAS DE BLOQUE</t>
  </si>
  <si>
    <t>Equipo queda sujeto a braquet metálico detrás del tablero</t>
  </si>
  <si>
    <t>RSR-365-B</t>
  </si>
  <si>
    <t>ALFONOS HERNADEZ</t>
  </si>
  <si>
    <t>EZU-948-D TOYOTA HIACE 2016 BLANCA
TOYOTA HIACE 2016 SPRINTER BLANCA</t>
  </si>
  <si>
    <t>INSTALACION 4G</t>
  </si>
  <si>
    <t>Transp Rasedi 8136432962</t>
  </si>
  <si>
    <t>https://www.google.com/maps/place/Bristol+647,+Pedregal+de+Linda+Vista+3ER+Sector+1a+Etapa,+67112+Guadalupe,+N.L./@25.7129913,-100.2029532,17z/data=!3m1!4b1!4m6!3m5!1s0x8662ea44706b5705:0x18ffc3903d3755ad!8m2!3d25.7129913!4d-100.2003783!16s%2Fg%2F11w7q69ldd!5m1!1e2?entry=ttu&amp;g_ep=EgoyMDI1MDgxMy4wIKXMDSoASAFQAw%3D%3D</t>
  </si>
  <si>
    <t>JFTJM9CP7T6010247</t>
  </si>
  <si>
    <t>EZU-948-D</t>
  </si>
  <si>
    <t>S34</t>
  </si>
  <si>
    <t xml:space="preserve"> 203 FORD FUSION ROJO 2012</t>
  </si>
  <si>
    <t>EQUIPO BAJO RESGUARDO DE LETICIA</t>
  </si>
  <si>
    <t>SIM BAJO RESGUARDO DE ELIUD
SE LE ENTREGO A ADRIAN PARA REINSTALACION</t>
  </si>
  <si>
    <t>3FAHP0A1CR176299</t>
  </si>
  <si>
    <t>RWT-980-C</t>
  </si>
  <si>
    <t>01 NISSAN 2019 GRIS</t>
  </si>
  <si>
    <t>Unidad se apaga y no puede encendeer</t>
  </si>
  <si>
    <t>Oscar Tel. 8132424790</t>
  </si>
  <si>
    <t>MRQ2+XCC Guadalupe, Nuevo León</t>
  </si>
  <si>
    <t>https://www.google.com/maps/place/25%C2%B041'23.8%22N+100%C2%B011'56.3%22W/@25.6899447,-100.1991254,21z/data=!4m4!3m3!8m2!3d25.6899444!4d-100.1989722!5m1!1e2?hl=es&amp;entry=ttu&amp;g_ep=EgoyMDI1MDgxMy4wIKXMDSoASAFQAw%3D%3D</t>
  </si>
  <si>
    <t>Si, el técnico ya lo reviso, pero el equipo no enciende y revisando su fecha de instalacion fue 2020-10-29, es posible que sea su tiempo de vida haya concuido.  Por lo que requiere remplazo el aparato.</t>
  </si>
  <si>
    <t>EQUIPO NO REPORTA Y AUTORIZAN EL REMPLAZO</t>
  </si>
  <si>
    <t>PM1458A</t>
  </si>
  <si>
    <t>KIA SPORTAGE 2016</t>
  </si>
  <si>
    <t>DESINSTALACION DE EQUIPO 
CTE. JOSE DIAZ TORRES</t>
  </si>
  <si>
    <t>NO SE COBRA LA VISITA EN FALSO 
NO LLEGA LA UNIDAD 
10:44 AM AURORA SEGUNDO, CONFIRMA NO PUDIERON CONTACTAR AL CLIENTE PARA CONFIRMAR LA CITA</t>
  </si>
  <si>
    <t>NISSAN MURANO 2012 BLANCA</t>
  </si>
  <si>
    <t>DESINSTALACION DE EQUIPO 
CTE. ARMANDO FRIAS BARAJAS</t>
  </si>
  <si>
    <t xml:space="preserve">UNIDAD NO CUENTA CON GPS Y TAMPOCO TIENE RASTRO DE INSTALACION </t>
  </si>
  <si>
    <t>REMPLAZO DE GPS</t>
  </si>
  <si>
    <t xml:space="preserve">SE VA A ORGANIZAR CON ELIUD PARA IR CON EL OPERADOR
OPERADOR NO SE PONE EN CONTACTO CON ELIUD </t>
  </si>
  <si>
    <t>Sr. Faustino / Daniel Patio Robledo Tel. 6624254478</t>
  </si>
  <si>
    <t>Francisco (Tecnico San Luis Potosí)</t>
  </si>
  <si>
    <t>DAVID ARCOS NOTIFICA POR LA MAÑANA EL CAMBIO DE UBICACION</t>
  </si>
  <si>
    <t>VAQUERO 018</t>
  </si>
  <si>
    <t>Efraín Vaqueros Tel. 4444163851</t>
  </si>
  <si>
    <t>Eje 118 230-5, Zona Industrial, 78395 San Luis Potosí, S.L.P.</t>
  </si>
  <si>
    <t>https://www.google.com/maps/place/REYZER+Log%C3%ADstica,+S.A.+de+C.V./@22.1081749,-100.9073303,16.75z/data=!4m10!1m2!2m1!1sEje+118+230,+Arroyos,+Delegaci%C3%B3n+de+la+Pila,+San+Luis+Potos%C3%AD,+78395,+M%C3%A9xico!3m6!1s0x842aa38a6147e693:0x24e7224612cdab1c!8m2!3d22.1087718!4d-100.9033877!15sCk5FamUgMTE4IDIzMCwgQXJyb3lvcywgRGVsZWdhY2nDs24gZGUgbGEgUGlsYSwgU2FuIEx1aXMgUG90b3PDrSwgNzgzOTUsIE3DqXhpY29aSyJJZWplIDExOCAyMzAgYXJyb3lvcyBkZWxlZ2FjacOzbiBkZSBsYSBwaWxhIHNhbiBsdWlzIHBvdG9zw60gNzgzOTUgbcOpeGljb5IBEWxvZ2lzdGljc19zZXJ2aWNlmgEkQ2hkRFNVaE5NRzluUzBWSlEwRm5TVVI0T0c4dE5EbG5SUkFC4AEA-gEECBEQEg!16s%2Fg%2F11ftxb6j32!5m1!1e2?entry=ttu&amp;g_ep=EgoyMDI1MDgxMy4wIKXMDSoASAFQAw%3D%3D</t>
  </si>
  <si>
    <t xml:space="preserve">EQUIPO COBAN PLATEADO 
REINSTALACION EN SAN LUIS POTOSI </t>
  </si>
  <si>
    <t>433-DJ-7</t>
  </si>
  <si>
    <t>VAQUERO 014</t>
  </si>
  <si>
    <t>151 FORD EDGE BLANCA 2015</t>
  </si>
  <si>
    <t>Equipo queda sujeto a arnés detrás del tablero</t>
  </si>
  <si>
    <t>2FMTK3J85FBB37175</t>
  </si>
  <si>
    <t>TFA-951-B</t>
  </si>
  <si>
    <t xml:space="preserve">JESUS RICARDO RIZO LERMA </t>
  </si>
  <si>
    <t>RK-7537-B NISSAN BLANCA</t>
  </si>
  <si>
    <t>Jesús Ricardo Razo Lerma Tel. 19564141751</t>
  </si>
  <si>
    <t>San Felipe 1221, Balcones de Santo Domingo, 66446 San Nicolás de los Garza, N.L.</t>
  </si>
  <si>
    <t>https://www.google.com/maps/place/San+Felipe+1221,+Balcones+de+Santo+Domingo,+66446+San+Nicol%C3%A1s+de+los+Garza,+N.L./@25.7381186,-100.2666562,19z/data=!3m1!4b1!4m6!3m5!1s0x866294ce0c04e16b:0x5b532914314ba51!8m2!3d25.7381174!4d-100.2660125!16s%2Fg%2F11c23qb4_8!5m1!1e2?hl=es&amp;entry=ttu&amp;g_ep=EgoyMDI1MDgxMy4wIKXMDSoASAFQAw%3D%3D</t>
  </si>
  <si>
    <t>SIN PRUEBAS DE BLOQUEO
PAGO EN EFECTIVO A ADRIAN</t>
  </si>
  <si>
    <t>RK-7537-B</t>
  </si>
  <si>
    <t>TIO JOSE LUIS</t>
  </si>
  <si>
    <t>TIO DE JOSE LUIS 
CTA. ALBERTO RIVERA</t>
  </si>
  <si>
    <t>PU-4537-B</t>
  </si>
  <si>
    <t>24 FORD EXPLORER NEGRA</t>
  </si>
  <si>
    <t>STK-808-A</t>
  </si>
  <si>
    <t>SUF215B LOGAN
GUINDO</t>
  </si>
  <si>
    <t>REACTIVACION DE GPS 
(CAMBIO DE SIM Y RECONFIGURACION)</t>
  </si>
  <si>
    <t>FABIAN MARTINEZ 4423857511</t>
  </si>
  <si>
    <t>REACTIVACION DE UNIDAD 
CAMBIO DE SIM 
SIM RETIRADA - 8952020223243819487</t>
  </si>
  <si>
    <t xml:space="preserve">LE ENTREGAN EL EQUIPO EN MANO AL TECNICO, SE RECONECTA Y SE HACE EL CAMBIO DE LA SIM </t>
  </si>
  <si>
    <t>9FBASR0E3RM629711</t>
  </si>
  <si>
    <t>SUF-215-B</t>
  </si>
  <si>
    <t>LUIS A. MARROQUIN</t>
  </si>
  <si>
    <t xml:space="preserve">AUTOEXPRESS MATA </t>
  </si>
  <si>
    <t>Salvador Delgado Tel. 8131301252</t>
  </si>
  <si>
    <t>Chincheta
Cerca de Piedras Blancas, 67350 Cd de Allende, N.L.</t>
  </si>
  <si>
    <t>https://www.google.com/maps/place/25%C2%B017'47.4%22N+100%C2%B000'47.5%22W/@25.2964405,-100.0132147,18.75z/data=!4m4!3m3!8m2!3d25.2964897!4d-100.0131855!5m1!1e2?hl=es-MX&amp;entry=ttu&amp;g_ep=EgoyMDI1MDgxNy4wIKXMDSoASAFQAw%3D%3D</t>
  </si>
  <si>
    <t>LLEGA A LAS 11
INSTALACION NUEVA</t>
  </si>
  <si>
    <t>El equipo queda detrás del tablero
Van a quitarle las pilas a esta unidad para ponérselas al otro tracto que se va a instalar</t>
  </si>
  <si>
    <t>RH-8829-B</t>
  </si>
  <si>
    <t>46-BK-3N</t>
  </si>
  <si>
    <t xml:space="preserve">RICARDO CORONA </t>
  </si>
  <si>
    <t>S-10</t>
  </si>
  <si>
    <t>Ricardo Corona Luna 8136439743</t>
  </si>
  <si>
    <t>Santa María Sector A, 67198 Guadalupe, N.L.</t>
  </si>
  <si>
    <t>https://www.google.com/maps/place/Banquetes+Los+Pinos/@25.6578967,-100.1959271,3a,75y,40.75h,93.8t/data=!3m7!1e1!3m5!1s1jqaob69xnIKOm49zsGytg!2e0!6shttps:%2F%2Fstreetviewpixels-pa.googleapis.com%2Fv1%2Fthumbnail%3Fcb_client%3Dmaps_sv.tactile%26w%3D900%26h%3D600%26pitch%3D-3.8049783645134028%26panoid%3D1jqaob69xnIKOm49zsGytg%26yaw%3D40.75420309080283!7i16384!8i8192!4m12!1m5!3m4!2zMjXCsDM5JzI4LjQiTiAxMDDCsDExJzQ1LjEiVw!8m2!3d25.657885!4d-100.1958733!3m5!1s0x8662c1bf08d11f49:0x8bba2823d8d72cf!8m2!3d25.6579542!4d-100.1958776!16s%2Fg%2F11dx8khc6k!5m1!1e2?hl=es&amp;entry=ttu&amp;g_ep=EgoyMDI1MDgxNy4wIKXMDSoASAFQAw%3D%3D</t>
  </si>
  <si>
    <t>EU-3337-D</t>
  </si>
  <si>
    <t>Gaston Cantu Agroviva Tel. 4861024281</t>
  </si>
  <si>
    <t>Mercado de Abastos Estrella
Av. Los Angeles, Mercado de Abastos 1000, Estrella, 66482 San Nicolás de los Garza, N.L.</t>
  </si>
  <si>
    <t>https://www.google.com/maps/place/Mercado+de+Abastos+Estrella/@25.7118144,-100.2935768,17z/data=!3m1!4b1!4m6!3m5!1s0x86629505c9b57a8f:0x1b0cf93f46d01ed4!8m2!3d25.7118144!4d-100.2935768!16s%2Fg%2F11cmcp_t2v!5m1!1e2?entry=ttu&amp;g_ep=EgoyMDI1MDgxNy4wIKXMDSoASAFQAw%3D%3D</t>
  </si>
  <si>
    <t xml:space="preserve">CLIENTE SOLICITA UN CAMBIO DE DOMICILIO EN ESCOBEDO </t>
  </si>
  <si>
    <t>Los Canelos 119, Escobedo Residencial, 66057 Cdad. Gral. Escobedo, N.L.</t>
  </si>
  <si>
    <t>https://www.google.com/maps/place/Los+Canelos+119,+Escobedo+Residencial,+66057+Cdad.+Gral.+Escobedo,+N.L./@25.7886422,-100.309069,19.25z/data=!4m6!3m5!1s0x8662939eefa11245:0xf273917c25b44faa!8m2!3d25.7886293!4d-100.3086203!16s%2Fg%2F11cs6dsbcg?hl=es&amp;entry=ttu&amp;g_ep=EgoyMDI1MDgxOC4wIKXMDSoASAFQAw%3D%3D</t>
  </si>
  <si>
    <t>INSTALACION NUEVA
El equipo queda sujeto detrás del tablero</t>
  </si>
  <si>
    <t>48-BK-3N</t>
  </si>
  <si>
    <t>850 HYUNDAI ELANTRA 2017 BLANCO 
#6728</t>
  </si>
  <si>
    <t>Cliente Marcos
Contacto Tel. 8129108425</t>
  </si>
  <si>
    <t>CON PRUEBAS DE BLOQUEO 
Equipo queda sujeto a arnés por un lado de la columna de dirección</t>
  </si>
  <si>
    <t>5NPD84LF1HH186728</t>
  </si>
  <si>
    <t xml:space="preserve">RIKY
NISSAN BLANCA </t>
  </si>
  <si>
    <t xml:space="preserve">REVISION DE GPS 
Equipo no actualiza, posible cambio de GPS </t>
  </si>
  <si>
    <t xml:space="preserve">EQUIPO NO ACTUALIZA, SE CAMBIA </t>
  </si>
  <si>
    <t>CAMBIO DE EQUIPO GPS, REMPLAZO</t>
  </si>
  <si>
    <t>SANDRA DELGADILLO</t>
  </si>
  <si>
    <t>CARBOGRAFT</t>
  </si>
  <si>
    <t>T-22</t>
  </si>
  <si>
    <t>REVISION DE GPS 
UNIDAD DEJO DE RPEORTAR 2025-07-30 09:26:40</t>
  </si>
  <si>
    <t>Alberto Luna Tel. 8118053492</t>
  </si>
  <si>
    <t>Carbograf Industrial
Carretera a Miguel Alemán Km 29.8 No. 2526, Carr. Miguel Alemán 2526, Pesqueria, 66650 Pesquería, N.L.</t>
  </si>
  <si>
    <t>https://www.google.com/maps/place/Carbograf+Industrial/@25.8055607,-100.0912787,17z/data=!3m1!4b1!4m6!3m5!1s0x866296ec2a1f2bc7:0x7d84be35e2ca1d58!8m2!3d25.8055607!4d-100.0912787!16s%2Fg%2F1tf43cws?entry=ttu&amp;g_ep=EgoyMDI1MDgxOC4wIKXMDSoASAFQAw%3D%3D</t>
  </si>
  <si>
    <t xml:space="preserve">JOSE LUIS REALIZA PRUEBAS DE CONFIGURACION, EQUIPO NO RESPONDE 
ELIUD DESINSTALA EL EQUIPO Y LO TRAE A OFICINA PARA QUE JOSE LUIS LO REVISE </t>
  </si>
  <si>
    <t>NO GENERA COSTO, SE COBRA LA INSTALACION DEL EQUIPO NUEVO</t>
  </si>
  <si>
    <t>758-EZ-5</t>
  </si>
  <si>
    <t>390 FORD EXPLORER 2016 COLOR GUINDA</t>
  </si>
  <si>
    <t xml:space="preserve">INSTALACION EN COMODATO 
CTE. CESAR EDUARDO ESQUIVEL DAVILA </t>
  </si>
  <si>
    <t>Equipo queda sujeto a un arnés detrás de la fusilera
INSTALACION EN COMODATO
CON PRUEBAS DE BLOQUEO</t>
  </si>
  <si>
    <t>1FM5K8D86GGC54498</t>
  </si>
  <si>
    <t>260 KIA SPORTAGE 2016 BLANCA</t>
  </si>
  <si>
    <t>Se entrega equipo a Paola y se resguarda la SIM</t>
  </si>
  <si>
    <t xml:space="preserve">U6YPC3AA0GL791742 </t>
  </si>
  <si>
    <t>TCR-596-A</t>
  </si>
  <si>
    <t>RETIRO DE GPS POR FALLA</t>
  </si>
  <si>
    <t>Villa Segovia 221, Villas de Oriente, 67267 Cdad. Benito Juárez, N.L.</t>
  </si>
  <si>
    <t>https://www.google.com/maps/place/Villa+Segovia+221,+Villas+de+Oriente,+67267+Cdad.+Benito+Ju%C3%A1rez,+N.L./@25.6544761,-100.1141056,21z/data=!4m12!1m5!3m4!2zMjXCsDM5JzE2LjQiTiAxMDDCsDA2JzUwLjIiVw!8m2!3d25.654567!4d-100.113947!3m5!1s0x8662c2effca1b4e1:0xe2e851332a5714aa!8m2!3d25.654583!4d-100.1139367!16s%2Fg%2F11j0zyqlw3?hl=es&amp;entry=ttu&amp;g_ep=EgoyMDI1MDgxOS4wIKXMDSoASAFQAw%3D%3D</t>
  </si>
  <si>
    <t xml:space="preserve">DESINSTALACION DE GPS POR FALLA </t>
  </si>
  <si>
    <t>EQUIPO LO TRAES ELIUD</t>
  </si>
  <si>
    <t>SE VA A ORGANIZAR CON ELIUD PARA IR CON EL OPERADOR</t>
  </si>
  <si>
    <t>INSTALACION DE EQUIPO 
Equipo detrás del tablero</t>
  </si>
  <si>
    <t>3N6AD35A1KK861899</t>
  </si>
  <si>
    <t>RJ-6362-B</t>
  </si>
  <si>
    <t>VICTOR PALOS GARCIA</t>
  </si>
  <si>
    <t>JAC BLANCO  SPW-733-B</t>
  </si>
  <si>
    <t>Unidad no esta actualizando y comenta que el micrófono no se escucha bien</t>
  </si>
  <si>
    <t>Güero Tel. 8111779268
(Comentar que van de parte de Harry)</t>
  </si>
  <si>
    <t>Av. Santo Domingo 122, Miraflores, 66414 San Nicolás de los Garza, N.L.</t>
  </si>
  <si>
    <t>https://www.google.com/maps/place/Av.+Santo+Domingo+122,+Miraflores,+66414+San+Nicol%C3%A1s+de+los+Garza,+N.L./@25.7541396,-100.2762035,21z/data=!4m6!3m5!1s0x866294bbe3104a81:0xb5022f5d7c30f538!8m2!3d25.7540602!4d-100.2760184!16s%2Fg%2F11c879mwph?hl=es&amp;entry=ttu&amp;g_ep=EgoyMDI1MDgxOS4wIKXMDSoASAFQAw%3D%3D</t>
  </si>
  <si>
    <t>EQUIPO SI ACTUALIZA PERO MICROFONO NO FUNCIONA</t>
  </si>
  <si>
    <t>SE TIENE QUE REMPLAZAR MICROFONO</t>
  </si>
  <si>
    <t>LJ12FKT30N4006532</t>
  </si>
  <si>
    <t>SPW-733-B</t>
  </si>
  <si>
    <t>HINO 816 2011 
PLACAS SU5023D</t>
  </si>
  <si>
    <t>Fernando Montes 4771742496</t>
  </si>
  <si>
    <t>Paseo los claveles 600 interior 6 ex hacienda los cerritos</t>
  </si>
  <si>
    <t>https://www.google.com/maps/place/25%C2%B026'44.0%22N+100%C2%B057'44.3%22W/@25.4454818,-100.9631465,18.25z/data=!4m4!3m3!8m2!3d25.4455489!4d-100.9622906!5m1!1e2?hl=es&amp;entry=ttu&amp;g_ep=EgoyMDI1MDgxNy4wIKXMDSoASAFQAw%3D%3D</t>
  </si>
  <si>
    <t>SU5023D</t>
  </si>
  <si>
    <t>ESTANDO EN EL SERVICIO SOLICITAN DESINSTALACION DE EQUIPO</t>
  </si>
  <si>
    <t xml:space="preserve">ARGELIO ARRAMBIDE </t>
  </si>
  <si>
    <t>RECOLECCION DE EQUIPO</t>
  </si>
  <si>
    <t>VVVQ+7F5 Gral. Zuazua, Nuevo León</t>
  </si>
  <si>
    <t>https://www.google.com/maps/place/25%C2%B053'35.3%22N+100%C2%B006'40.5%22W/@25.8905517,-100.1241937,14.75z/data=!4m4!3m3!8m2!3d25.8931274!4d-100.1112595?hl=es&amp;entry=ttu&amp;g_ep=EgoyMDI1MDgxOS4wIKXMDSoASAFQAw%3D%3D</t>
  </si>
  <si>
    <t>ADRIAN TRAE 2 EQUIPOS</t>
  </si>
  <si>
    <t>RECOLECCION DE GPS</t>
  </si>
  <si>
    <t>MONTERREY SUCURSAL</t>
  </si>
  <si>
    <t xml:space="preserve">52
INTERNATIONAL BLANCO  </t>
  </si>
  <si>
    <t>Juan Carlos Cortés Alvarado 8126807235</t>
  </si>
  <si>
    <t xml:space="preserve">NO ERA ESTA UNIDAD 
LE ASIGNAN ESTA UNIDAD Y JORGE GO CONFIRMA DESINSTALACION. </t>
  </si>
  <si>
    <t>3HSDJAPT0HN475047</t>
  </si>
  <si>
    <t>22-AD-2C</t>
  </si>
  <si>
    <t>MTYL0030 PROSTAR #20</t>
  </si>
  <si>
    <t>Corte 862476055726680</t>
  </si>
  <si>
    <t>1HSCUAPR3PR3BJ361898</t>
  </si>
  <si>
    <t>91-AR-8J</t>
  </si>
  <si>
    <t>Seguimiento 862476055726698</t>
  </si>
  <si>
    <t xml:space="preserve">C-105
DASHCAM
DODGE RAM BLANCO </t>
  </si>
  <si>
    <t>DESINSTALACION DE SASHCAM</t>
  </si>
  <si>
    <t>Nifco Korea USA, Inc.
67132 Guadalupe, N.L.
Piso 0 · Parque Industrial FINSA Guadalupe</t>
  </si>
  <si>
    <t>https://www.google.com/maps/place/Nifco+Korea+USA,+Inc./@25.6917801,-100.1328975,17z/data=!3m1!4b1!4m6!3m5!1s0x8662e9d6eea45dc7:0x8bd0711e06518c52!8m2!3d25.6917801!4d-100.1328975!16s%2Fg%2F11c1w0p1q3?entry=ttu&amp;g_ep=EgoyMDI1MDgxOS4wIKXMDSoASAFQAw%3D%3D</t>
  </si>
  <si>
    <t>PY-2023-B</t>
  </si>
  <si>
    <t xml:space="preserve">NO LLEGA ADRIAN </t>
  </si>
  <si>
    <t xml:space="preserve">NO LLEGAN A SERVICIO </t>
  </si>
  <si>
    <t>226 VW VIRTUS 2020 BLANCO</t>
  </si>
  <si>
    <t>DESINSTALACION DE EQUIPO 
CTE. BEATRIZ MELCHOR ZAMORA</t>
  </si>
  <si>
    <t xml:space="preserve">EQUIPO BAJO RESGUARDO DE PRESTACOCHE </t>
  </si>
  <si>
    <t>8952020521445059-475</t>
  </si>
  <si>
    <t>SZT-251-A</t>
  </si>
  <si>
    <t>508C JCB AMARILLA
MAQUINA</t>
  </si>
  <si>
    <t>Op Manipulador Platon Mtz Tel. 8125709040</t>
  </si>
  <si>
    <t>QG2M+84F Mitras Poniente, Nuevo León</t>
  </si>
  <si>
    <t>https://www.google.com/maps/place/25%C2%B045'02.9%22N+100%C2%B028'02.0%22W/@25.7556606,-100.4801225,15z/data=!4m4!3m3!8m2!3d25.7508049!4d-100.4672089?hl=es&amp;entry=ttu&amp;g_ep=EgoyMDI1MDgxOS4wIKXMDSoASAFQAw%3D%3D</t>
  </si>
  <si>
    <t>SLP50800 E0585152</t>
  </si>
  <si>
    <t xml:space="preserve">310G R-03
RETRO AMARILLA </t>
  </si>
  <si>
    <t>Operador Jose angel Ibarra Nuevo Tel. 8130862970</t>
  </si>
  <si>
    <t>QGF7+V43 Santa María, Nuevo León</t>
  </si>
  <si>
    <t>https://www.google.com/maps/place/25%C2%B046'28.7%22N+100%C2%B029'13.9%22W/@25.7748734,-100.4911149,16.5z/data=!4m4!3m3!8m2!3d25.774628!4d-100.487189?entry=ttu&amp;g_ep=EgoyMDI1MDgxOS4wIKXMDSoASAFQAw%3D%3D</t>
  </si>
  <si>
    <t>T0310GX94384</t>
  </si>
  <si>
    <t>06 CHRYSLER 200 NEGRO</t>
  </si>
  <si>
    <t>Fernando villarreal  Tel. 8123486430</t>
  </si>
  <si>
    <t>Platón Sánchez 243 norte Col centro, Monterrey, Nuevo León, cp6400 
Entre Ruperto Martínez y Espinosa</t>
  </si>
  <si>
    <t>https://www.google.com/maps/place/KarSpot/@25.6757374,-100.3025494,20.5z/data=!4m12!1m5!3m4!2zMjXCsDQwJzMzLjYiTiAxMDDCsDE4JzA4LjgiVw!8m2!3d25.6759853!4d-100.3024368!3m5!1s0x8662bf4b21394fa5:0x557edb5b271560c1!8m2!3d25.6758456!4d-100.3026082!16s%2Fg%2F11rj50wgsv?hl=es&amp;entry=ttu&amp;g_ep=EgoyMDI1MDgxOS4wIKXMDSoASAFQAw%3D%3D</t>
  </si>
  <si>
    <t>C3CCBBB6DN728076</t>
  </si>
  <si>
    <t>SGM-985-A</t>
  </si>
  <si>
    <t>377 DODGE JOURNEY 2013 ROJA</t>
  </si>
  <si>
    <t>DESINSTALACION DE EQUIPO 
CTE. ROGELIO GARAY ROBLES</t>
  </si>
  <si>
    <t xml:space="preserve"> EQUIPO BAJO RESGUARDO DE PRESTACOCHE 
ENTREGADO A SRTA. PAOLA</t>
  </si>
  <si>
    <t>8952020923343273-747</t>
  </si>
  <si>
    <t>3C4PDCCB1DT520931</t>
  </si>
  <si>
    <t>FBL-744-C</t>
  </si>
  <si>
    <t>CHEVROLET SONIC 2017 GRIS</t>
  </si>
  <si>
    <t>DESINSTALACION DE EQUIPO 
CTE. GUSTAVO ADOLFO MORALES DUEÑEZ
CTE. ERNESTO DAVID GONZALEZ HERNANDEZ</t>
  </si>
  <si>
    <t>8952020521140488-581</t>
  </si>
  <si>
    <t>EVU-085-D</t>
  </si>
  <si>
    <t>MASTER RENAULT BLANCA</t>
  </si>
  <si>
    <t>UNIDAD DE OTRO PROVEEDOR, ESTA BLOQUEADA</t>
  </si>
  <si>
    <t>Jose Hernandez Tel. 8135380343</t>
  </si>
  <si>
    <t>Hidrógeno 105, San Juan Bautista, 66003 García, N.L.</t>
  </si>
  <si>
    <t>https://www.google.com/maps/place/Hidr%C3%B3geno+105,+San+Juan+Bautista,+66003+Garc%C3%ADa,+N.L./@25.7981691,-100.5719659,21z/data=!4m12!1m5!3m4!2zMjXCsDQ3JzUzLjQiTiAxMDDCsDM0JzE5LjAiVw!8m2!3d25.7981667!4d-100.5719444!3m5!1s0x86629cff9f657cd7:0xb75e3810a1655055!8m2!3d25.7982427!4d-100.5720339!16s%2Fg%2F11c5jl1xzt?entry=ttu&amp;g_ep=EgoyMDI1MDgxOS4wIKXMDSoASAFQAw%3D%3D</t>
  </si>
  <si>
    <t>INSTALACION ESTABA MAL POR ESO SE BLOQUEA LA UNIDAD</t>
  </si>
  <si>
    <t>SIN REGISTRO</t>
  </si>
  <si>
    <t>RJ-9610-B</t>
  </si>
  <si>
    <t xml:space="preserve">EQUIPO NO ABRE EL CANAL DE VOZ PARA EL MICROFONO </t>
  </si>
  <si>
    <t>MICROFONO</t>
  </si>
  <si>
    <t>REMPLAZO</t>
  </si>
  <si>
    <t xml:space="preserve">NISSAN NP300 BLANCA
FRANCISCO ALEMAN  </t>
  </si>
  <si>
    <t>DEINSTALACION DE EQUIPO</t>
  </si>
  <si>
    <t>Ivan Matamoros</t>
  </si>
  <si>
    <t>PH-5805-A</t>
  </si>
  <si>
    <t>MTY0005 VERSA 2019 
CHEVROLET BEAR 2020 GRIS</t>
  </si>
  <si>
    <t>Corte 862476050281905</t>
  </si>
  <si>
    <t xml:space="preserve">EQUIPO BAJO RESGUARDO DE UMEGAMEDIOS </t>
  </si>
  <si>
    <t>RXA-342-A</t>
  </si>
  <si>
    <t>Seguimiento 862476050288603</t>
  </si>
  <si>
    <t xml:space="preserve">MTY059 BEAT LTZ 2020
CHEVROLET BEAT LTZ 2020 GRIS </t>
  </si>
  <si>
    <t>Revisión / no reporta
Corte 862476055275472</t>
  </si>
  <si>
    <t>Olympia Pérez 8141041645</t>
  </si>
  <si>
    <t>SUC-891-A</t>
  </si>
  <si>
    <t>Revisión / Cambio de GPS 
Corte 862476050281905</t>
  </si>
  <si>
    <t>El equipo queda sujeto a un braquet metálico detrás la consola central aún lado del stereo</t>
  </si>
  <si>
    <t>851 HYUNDAI SONATA LIMITED 2016 NEGRO #31302</t>
  </si>
  <si>
    <t>Cliente. Raul Roman 
Contacto 8136191211</t>
  </si>
  <si>
    <t>Equipo queda sujeto a braquet metálico por un lateral del tablero</t>
  </si>
  <si>
    <t>5NPE3AF8GH331302</t>
  </si>
  <si>
    <t xml:space="preserve">INTERNATIONAL NEGRO </t>
  </si>
  <si>
    <t>Equipo detrás de caja de fusibles lado copiloto</t>
  </si>
  <si>
    <t>3HSCXAPR7GN750104</t>
  </si>
  <si>
    <t>REUBICACION DE GPS</t>
  </si>
  <si>
    <t>REUBICACION DE EQUIPO GPS</t>
  </si>
  <si>
    <t xml:space="preserve">HUMBERTO CABALLERO </t>
  </si>
  <si>
    <t xml:space="preserve">CHEVROLET CRUZE BLANCO </t>
  </si>
  <si>
    <t>INSTALACION PREPAGO</t>
  </si>
  <si>
    <t>Humberto Caballero  Tel. 8111251782</t>
  </si>
  <si>
    <t>https://www.google.com/maps/place/Octavio+Paz+147,+La+Cantera,+66059+Cdad.+Gral.+Escobedo,+N.L./@25.7845584,-100.2690648,16.5z/data=!4m6!3m5!1s0x8662934fc583e78d:0x357e44ac3b81d64c!8m2!3d25.7844964!4d-100.2691492!16s%2Fg%2F11g6qxf7g9?entry=ttu&amp;g_ep=EgoyMDI1MDgxOS4wIKXMDSoASAFQAw%3D%3D</t>
  </si>
  <si>
    <t xml:space="preserve">CLIENTE LE DA EL EQUIPO Y LA SIM A ADRIAN </t>
  </si>
  <si>
    <t>SWA-400-B</t>
  </si>
  <si>
    <t>F150 2016</t>
  </si>
  <si>
    <t>Cte. Angel
Contacto 8114859878</t>
  </si>
  <si>
    <t xml:space="preserve">Av. Pablo Livas 5505, S.C.O.P., 67190 Guadalupe, N.L.
</t>
  </si>
  <si>
    <t>https://www.google.com/maps/place/Av.+Pablo+Livas+5505,+S.C.O.P.,+67190+Guadalupe,+N.L./@25.6616169,-100.2001144,17z/data=!3m1!4b1!4m6!3m5!1s0x8662c1c0c641d803:0xe7da5c2ce0a7bc57!8m2!3d25.6616169!4d-100.1975395!16s%2Fg%2F11wb1sv2tr?entry=ttu&amp;g_ep=EgoyMDI1MDgxOS4wIKXMDSoASAFQAw%3D%3D</t>
  </si>
  <si>
    <t xml:space="preserve">CLIENTE NO CONTESTA Y NO SE PUEDE CONFIRMAR LA CITA </t>
  </si>
  <si>
    <t>NO SE REALIZO</t>
  </si>
  <si>
    <t>S35</t>
  </si>
  <si>
    <t>CHERVOLET SILVERADO BLANCA</t>
  </si>
  <si>
    <t>Enrique Gorostieta 409, Escamilla, 67124 Guadalupe, N.L.</t>
  </si>
  <si>
    <t>https://www.google.com/maps/place/Enrique+Gorostieta+409,+Escamilla,+67124+Guadalupe,+N.L./@25.6982455,-100.2762615,15z/data=!3m1!4b1!4m12!1m5!3m4!2zMjXCsDQxJzUzLjgiTiAxMDDCsDE1JzI4LjEiVw!8m2!3d25.6982851!4d-100.2577987!3m5!1s0x8662eab4f2f393cb:0xd7cbf925d20881de!8m2!3d25.6982273!4d-100.2578075!16s%2Fg%2F11ghnnbgjp?hl=es&amp;entry=ttu&amp;g_ep=EgoyMDI1MDgxOS4wIKXMDSoASAFQAw%3D%3D</t>
  </si>
  <si>
    <t>INSTALACION NUEVA 
CON PRUEBAS DE BLOQUEO</t>
  </si>
  <si>
    <t>Equipo queda sujeto a ducto del aire detrás del tablero</t>
  </si>
  <si>
    <t>3GCNC9CX4CG230974</t>
  </si>
  <si>
    <t>PX-9791-A</t>
  </si>
  <si>
    <t>310G R-05 AMARILLA</t>
  </si>
  <si>
    <t>El equipo queda oculto en esa cajita</t>
  </si>
  <si>
    <t>T0310GX934066</t>
  </si>
  <si>
    <t>310G R-06 AMARILLA</t>
  </si>
  <si>
    <t>Equipo queda sujeto a manguera detrás del tablero</t>
  </si>
  <si>
    <t>T0310GX934062</t>
  </si>
  <si>
    <t>NP 300 RG-1429-B</t>
  </si>
  <si>
    <t xml:space="preserve">ITZEL </t>
  </si>
  <si>
    <t xml:space="preserve">https://www.google.com/maps/place/Av.+Aztl%C3%A1n+7123-a,+18+de+Febrero,+64234+Monterrey,+N.L./@25.737485,-100.3531711,17z/data=!3m1!4b1!4m5!3m4!1s0x8662969e0f7716f9:0x1e56fdbd6324dffb!8m2!3d25.737485!4d-100.3505962?entry=ttu&amp;g_ep=EgoyMDI1MDgwNi4wIKXMDSoASAFQAw%3D%3D
</t>
  </si>
  <si>
    <t>REAGENDADO PARA MAÑANA MARTES 26-AGOSTO / 2:30 PM</t>
  </si>
  <si>
    <t xml:space="preserve">Equipo no actualiza, posible cambio de GPS </t>
  </si>
  <si>
    <t xml:space="preserve">EQUIPO NO ACTUALIZA, SE CAMBIA 
DESINSTALACION </t>
  </si>
  <si>
    <t>LSFAM2AB8SA087687</t>
  </si>
  <si>
    <t>INSTALACION TELTONIKA FMC130
CON PRUEBAS DE BLOQUEO</t>
  </si>
  <si>
    <t>JOSE LUIS OLIVA RODRIGUEZ</t>
  </si>
  <si>
    <t xml:space="preserve">VW JETTA AZUL </t>
  </si>
  <si>
    <t>Jose Luis Oliva Tel. 8181876556</t>
  </si>
  <si>
    <t xml:space="preserve">CARRO JOSE LUIS </t>
  </si>
  <si>
    <t>3VWLW2AJ0DM203453</t>
  </si>
  <si>
    <t>SRJ-76-38</t>
  </si>
  <si>
    <t>UBITEC GPS</t>
  </si>
  <si>
    <t>ELIUD
VW VENTO PLATA</t>
  </si>
  <si>
    <t>CAMBIO DE SIM, EQUIPO NO ACTUALIZA</t>
  </si>
  <si>
    <t>CAMBIO DE SIM, NO ACTUALIZA</t>
  </si>
  <si>
    <t>Angel Alvarez Tel. 8127710871</t>
  </si>
  <si>
    <t>Cam. de la Pradera 1548, Barrio Acero, 64102 Monterrey, N.L.</t>
  </si>
  <si>
    <t>https://www.google.com/maps/place/Cam.+de+la+Pradera+1548,+Barrio+Acero,+64102+Monterrey,+N.L./@25.7810266,-100.3917395,20.75z/data=!4m6!3m5!1s0x866291212c01745b:0x372c117a4c7dc985!8m2!3d25.7810222!4d-100.3915413!16s%2Fg%2F11lmp6wbpz?entry=ttu&amp;g_ep=EgoyMDI1MDgyNC4wIKXMDSoASAFQAw%3D%3D</t>
  </si>
  <si>
    <t xml:space="preserve">8:40 am - ITZEL PIDE SE REAGENDE PARA DIA JUEVES A LA MISMA HORA </t>
  </si>
  <si>
    <t>02 KW BLANCO 
TRACTO</t>
  </si>
  <si>
    <t>https://www.google.com/maps/place/25%C2%B043'28.3%22N+100%C2%B030'02.6%22W/@25.7245369,-100.5032844,17z/data=!3m1!4b1!4m4!3m3!8m2!3d25.7245369!4d-100.5007095?hl=es&amp;entry=ttu&amp;g_ep=EgoyMDI1MDcyMC4wIKXMDSoASAFQAw%3D%3D112586!16s%2Fg%2F11bzs19_3j?hl=es&amp;entry=ttu&amp;g_ep=EgoyMDI1MDczMC4wIKXMDSoASAFQAw%3D%3D</t>
  </si>
  <si>
    <t>Equipo queda sujeto de bajo del arnés principal detrás del tablero</t>
  </si>
  <si>
    <t>T-51056 66-UU-1M
CAJA REFRIGERADA</t>
  </si>
  <si>
    <t>INSTALACION TELTONIKA FMC130
(NO SE INSTALA EL SENSOR DE TEMPERATURA)</t>
  </si>
  <si>
    <t>66-UU-1M</t>
  </si>
  <si>
    <t>Dejo de reportar a partir de 2025-08-15 15:49:23. 
En su reporte muestra varias incidencias de powerRestored, por lo que se tiene que generar una revisión física en la unidad</t>
  </si>
  <si>
    <t>Verónica Coronado 8117001470</t>
  </si>
  <si>
    <t>https://www.google.com/maps/place/Hidalgo+1202A,+Los+Altos,+66052+Cdad.+Gral.+Escobedo,+N.L./@25.7976516,-100.2888345,17z/data=!3m1!4b1!4m6!3m5!1s0x866293145b51df3b:0xdf96644096f5a0da!8m2!3d25.7976516!4d-100.2862596!16s%2Fg%2F11g6xqyb6r?entry=ttu&amp;g_ep=EgoyMDI1MDgyNC4wIKXMDSoASAFQAw%3D%3D</t>
  </si>
  <si>
    <t xml:space="preserve">EQUIPO DESCONECTADO DEL ARNES
SE MANDA FOTO AL EQUIPO DEL CLIENTE </t>
  </si>
  <si>
    <t xml:space="preserve">SE RECONECTA Y RECONFIGURA EL EQUIPO 
SIN PRUEBAS DE BLOQUE </t>
  </si>
  <si>
    <t xml:space="preserve">FERNANDO CARRILLO </t>
  </si>
  <si>
    <t>LUIS FERNANDO CARRILLO GARZA</t>
  </si>
  <si>
    <t xml:space="preserve">CHEVROLET SILVERADO 3500 2007 </t>
  </si>
  <si>
    <t>Luis Fermando Carrillo Garza 
8120369793</t>
  </si>
  <si>
    <t>Iturbide 103, Cabecera Municipal (Apodaca), Apodaca Centro, 66600 Cdad. Apodaca, N.L.</t>
  </si>
  <si>
    <t>https://www.google.com/maps/place/Iturbide+103,+Cabecera+Municipal+(Apodaca),+Apodaca+Centro,+66600+Cdad.+Apodaca,+N.L./@25.7787305,-100.1977105,17z/data=!3m1!4b1!4m6!3m5!1s0x8662ec750b612f77:0x4df3499ccfb868cf!8m2!3d25.7787305!4d-100.1951356!16s%2Fg%2F11csdjfyg8?entry=ttu&amp;g_ep=EgoyMDI1MDgyNC4wIKXMDSoASAFQAw%3D%3D</t>
  </si>
  <si>
    <t>INSTALACION NUEVA CON PRUEBAS DE BLOQUEO</t>
  </si>
  <si>
    <t>RG-8547-B</t>
  </si>
  <si>
    <t>11:30:00 a.m</t>
  </si>
  <si>
    <t>Dejo de reportar a partir 2025-08-23 10:01:36</t>
  </si>
  <si>
    <t>Sofia Treviño 8112441716</t>
  </si>
  <si>
    <t>SE RETIRA LA SIM, NO TOMA RECEPCION 
8120149963 - 8952020019143624-633</t>
  </si>
  <si>
    <t>3GAPJ1A97PM000270</t>
  </si>
  <si>
    <t xml:space="preserve">CAMBIO DE SIM
SE RECONFIGURA EQUIPO, RESPONDE COMANDOS Y VUELVE A REPORTAR EN LA PLATAFORMA </t>
  </si>
  <si>
    <t>T-036</t>
  </si>
  <si>
    <t>Equipo dejo de reportar 2025-08-24 13:45:47</t>
  </si>
  <si>
    <t>Juan Ángel Piña- 8180215458</t>
  </si>
  <si>
    <t>Transportes El Pio 
65578 Ciénega de Flores, N.L.</t>
  </si>
  <si>
    <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t>
  </si>
  <si>
    <t>CAMBIO DE INSTALACION, EQUIPO NO HACIA EL CAMBIO DE IGNICIONES 
El equipo queda sujeto a ducto del aire</t>
  </si>
  <si>
    <t xml:space="preserve">DEVOLUCION DE GPS </t>
  </si>
  <si>
    <t>HRH-720-D V DRIVE 2024</t>
  </si>
  <si>
    <t>REVISION DE EQUIPO DEVUELTO POR CLIENTE SITELECOM 
Equipo Sr. Alan Ornelas / HRH720D</t>
  </si>
  <si>
    <t>Liliana</t>
  </si>
  <si>
    <t>LETS ENCENDIDOS 
LINEA DA TONO Y EQUIPO RPEORTA EN PLATAFORMA</t>
  </si>
  <si>
    <t>DEVOLUCION DE GPS</t>
  </si>
  <si>
    <t>HRH727D  NISSAN V-DRIVE AZUL 2024</t>
  </si>
  <si>
    <t>REVISION DE EQUIPO DEVUELTO POR CLIENTE SITELECOM 
Desinstalado - Equipo Sr. Alan Ornelas / HRH727D</t>
  </si>
  <si>
    <t>30-OCTUBRE-2024 ENVIADO A HIDALGO - ANDRES AVALOS / 06/05/2025 DANIEL JIMENES SOLICITA BAJA / 09/05/2025 DESINTSLACION, EQUIPO BAJO RESGUARDO DE ALEJANDRO ORNELAS NISSAN V-DRIVE AZUL 2024</t>
  </si>
  <si>
    <t>Equipo dejo de reportar 2025-08-18</t>
  </si>
  <si>
    <t xml:space="preserve">SE GENERA RESET EN EL EQUPO </t>
  </si>
  <si>
    <t>3WXAD40X9AF827318</t>
  </si>
  <si>
    <t>REVISION DE EQUIPO DEVUELTO POR CLIENTE SITELECOM 
Desinstalado - Equipo Sr. Alan Ornelas / HPW043D</t>
  </si>
  <si>
    <t xml:space="preserve">30/04/2025 DESINTALACION HPW043D NISSAN MARCH BLANCO </t>
  </si>
  <si>
    <t>T-5306 92-UG-21</t>
  </si>
  <si>
    <t>Equipo no tiene conexion</t>
  </si>
  <si>
    <t xml:space="preserve">SE GENERA RESET EN EL EQUPO 
Y SE CONFIGURA EQUIPO </t>
  </si>
  <si>
    <t>T. ELIUD VW VENTO PLATA 2015</t>
  </si>
  <si>
    <t>SE CAMBIA EL GPS, NO ACTUALIZA</t>
  </si>
  <si>
    <t>MX5G2601FT096398</t>
  </si>
  <si>
    <t>RUA-709-A</t>
  </si>
  <si>
    <t xml:space="preserve">INSTALACION DE GPS NUEVO </t>
  </si>
  <si>
    <t>F-150 FORD CAFE</t>
  </si>
  <si>
    <t>VW VENTO 2020</t>
  </si>
  <si>
    <t>https://www.google.com/maps/place/C.+P.%C2%BA+Mar%C3%ADa+Elena+1033,+Valle+del+Mirador,+64750+Monterrey,+N.L./@25.6402786,-100.3149732,21z/data=!4m12!1m5!3m4!2zMjXCsDM4JzI1LjAiTiAxMDDCsDE4JzUzLjMiVw!8m2!3d25.6402645!4d-100.3148041!3m5!1s0x8662be4fe751aced:0x8e6f95e86b9e393!8m2!3d25.6403042!4d-100.3147446!16s%2Fg%2F11c1g9pgm5?hl=es&amp;entry=ttu&amp;g_ep=EgoyMDI1MDgyNS4wIKXMDSoASAFQAw%3D%3D</t>
  </si>
  <si>
    <t>El equipo queda detrás de la guantera sujeto del ducto del aire</t>
  </si>
  <si>
    <t>ABRAHAM
NP 300 RG-1429-B</t>
  </si>
  <si>
    <t xml:space="preserve">NO SE DEJO HABILITADO EL SENSOR </t>
  </si>
  <si>
    <t>SENSOR</t>
  </si>
  <si>
    <t>HARI HARNDNADEZ</t>
  </si>
  <si>
    <t xml:space="preserve">218 KW ROJO </t>
  </si>
  <si>
    <t>https://www.google.com/maps/place/25%C2%B049'25.3%22N+100%C2%B014'13.3%22W/@25.8236942,-100.2395897,17z/data=!3m1!4b1!4m4!3m3!8m2!3d25.8236942!4d-100.2370148?hl=es&amp;entry=ttu&amp;g_ep=EgoyMDI1MDYwOC4wIKXMDSoASAFQAw%3D%3DDSoASAFQAw%3D%3D</t>
  </si>
  <si>
    <t>124 KW GRIS</t>
  </si>
  <si>
    <t>18-BA-5N</t>
  </si>
  <si>
    <t>FIAT UNO 2016 ROJO</t>
  </si>
  <si>
    <t xml:space="preserve">CTE. KARLA MARIA DE LEON VILLARREAL
DESINSTALACION DE EQUIPO </t>
  </si>
  <si>
    <t>EQUIPO BAJO RESGUARDO DE PRESTACOCHE
ENTREGADO A AURORA SEGUNDO</t>
  </si>
  <si>
    <t>FLT-159-A</t>
  </si>
  <si>
    <t>PEUGEOT PARTNER BLANCA</t>
  </si>
  <si>
    <t>DESINSTALACION DE EQUIPO
Corte</t>
  </si>
  <si>
    <t xml:space="preserve">EQUIPO ENTREGADO EN UNMEGAMEDIOS </t>
  </si>
  <si>
    <t>PJ-909-A</t>
  </si>
  <si>
    <t>ENTREGO ELIUD</t>
  </si>
  <si>
    <t xml:space="preserve">RAMIRO RODRIGUEZ </t>
  </si>
  <si>
    <t xml:space="preserve">EMPACADORA LA FAMA </t>
  </si>
  <si>
    <t>PEUGEOT PARTNER MAXI 2026 BLANCA RL-0454-B</t>
  </si>
  <si>
    <t>Edgar 826 105 6600</t>
  </si>
  <si>
    <t>C. Washington 704, Centro, 64000 Monterrey, N.L.</t>
  </si>
  <si>
    <t>https://www.google.com/maps/place/CARNE+SECA+LA+FAMA/@25.6581398,-100.3736673,12z/data=!4m6!3m5!1s0x86629589e4f7b6c3:0x2669f84bf68e3a0!8m2!3d25.6750381!4d-100.3208395!16s%2Fg%2F1pxw5ktgq?entry=ttu&amp;g_ep=EgoyMDI1MDgyNS4wIKXMDSoASAFQAw%3D%3D</t>
  </si>
  <si>
    <t>VR3ED9HP3TJ508556</t>
  </si>
  <si>
    <t>RL-0454-B</t>
  </si>
  <si>
    <t xml:space="preserve">REVISION DE EQUIPO DESINSTALADO
Desinstalacion MIGUEL CASAS 15 PT1155B </t>
  </si>
  <si>
    <t>DESINSTALACION 16-AGOSTO-2025 
EQUIPO EN COMODATO</t>
  </si>
  <si>
    <t>JESUS RIZO RICARDO LERMA</t>
  </si>
  <si>
    <t>GERA
RL-3688-B CHEVROLET BLANCA</t>
  </si>
  <si>
    <t xml:space="preserve">San Felipe 1221, Balcones de Santo Domingo, 66446 San Nicolás de los Garza, N.L.
</t>
  </si>
  <si>
    <t>LSFAM2AB2SA054457</t>
  </si>
  <si>
    <t xml:space="preserve">RL-3688-B </t>
  </si>
  <si>
    <t>CHECO
RL-3687-B CHEVROLET BLANCA</t>
  </si>
  <si>
    <t>LSFAM2ABXSA054447</t>
  </si>
  <si>
    <t>RL-3687-B</t>
  </si>
  <si>
    <t>NO FUNCIONA</t>
  </si>
  <si>
    <t>SE REEMPLAZO EQUIPO Y SIM</t>
  </si>
  <si>
    <t>ACOMODO DE PIEZAS</t>
  </si>
  <si>
    <t>el tecnico no dejo la unidad debidamente conectada y las vistas ensambladas, me pueden apoyar., la camara no enciende y tampoco la luz del encendido del clima, las vistas de un costado del volante, debajo  y la consola central no estan ensambladas correctamente</t>
  </si>
  <si>
    <t xml:space="preserve">UMEGAMEDIOS SOLICITA ACUDA EL TECNICO PARA REVISAR LA UNIDAD, PORQUE PRESENTA FALLAS Y NO SE DEJARON BIEN ACOMODADAS LAS VISTAS </t>
  </si>
  <si>
    <t>CHEVROLET MALIBU 2016 BLANCO</t>
  </si>
  <si>
    <t>1G1ZE5ST9GF341751</t>
  </si>
  <si>
    <t>S36</t>
  </si>
  <si>
    <t>NISSAN PS-8731-B</t>
  </si>
  <si>
    <t>Jorge Gamaliel Arroyo Tel. 8140080138</t>
  </si>
  <si>
    <t>https://www.google.com/maps/place/GT%2BLogistics+T3/@22.3985936,-97.8922247,19z/data=!4m12!1m5!3m4!2zMjLCsDIzJzU1LjUiTiA5N8KwNTMnMjkuMiJX!8m2!3d22.398735!4d-97.891435!3m5!1s0x85d7fdc0e77eb0a5:0xcad1ac382f6c1a34!8m2!3d22.3986853!4d-97.8916758!16s%2Fg%2F11dfghdd_3!5m1!1e4?hl=es&amp;entry=ttu&amp;g_ep=EgoyMDI1MDgyNS4wIKXMDSoASAFQAw%3D%3D</t>
  </si>
  <si>
    <t xml:space="preserve">TECNIO NO LLEGO A LA CITA
SE REAGENDA PARA EL DÍA MIERCOLES 03 DE SEPTIEMBRE </t>
  </si>
  <si>
    <t>Revisión / no reporta
Corte 862476050281905</t>
  </si>
  <si>
    <t>EQUIPO NO REPORTA SE REALIZA REMPLAZO 
LA SIM TAMBIEN SE VE DAÑADA</t>
  </si>
  <si>
    <t xml:space="preserve">Revisión el equipo se encuentra sin manipulación evidente
Se cambió la alimentación en su totalidad </t>
  </si>
  <si>
    <t>8952020521355669-479</t>
  </si>
  <si>
    <t>REMPLAZO DE EQUIPO POR FALLA 
Corte 862476050288603</t>
  </si>
  <si>
    <t>REMPLAZO DE EQUIPO POR FALLA
CON PRUEBAS DE BLOQUEO</t>
  </si>
  <si>
    <t>El equipo queda sujeto a un arnés detrás de la fusilera de cabina
Srta. revisar la unidad quedó conforme y comenta que no llego el otro cliente para la revisión</t>
  </si>
  <si>
    <t>MTY003 2013 CHEVROLET CHEYENNE</t>
  </si>
  <si>
    <t>Revisión / no reporta
Corte 862476050270437</t>
  </si>
  <si>
    <t xml:space="preserve">NO LLEGO EL CLIENTE PARA LA REVISION </t>
  </si>
  <si>
    <t>Revisión / no reporta
Seguimiento 862476050276319</t>
  </si>
  <si>
    <t>ALAN RODRIGUEZ</t>
  </si>
  <si>
    <t>NISSAN HIACE 2021</t>
  </si>
  <si>
    <t>INSTALACION CON MICROFONO</t>
  </si>
  <si>
    <t>Alan Rodríguez 8122133300</t>
  </si>
  <si>
    <t>https://www.google.com/maps/place/Lerma+107,+Las+Brisas+1o.+Sector,+64780+Monterrey,+N.L./@25.6266262,-100.2802,17z/data=!3m1!4b1!4m6!3m5!1s0x8662bf74f1876c39:0x4d1be891d0b5b4f3!8m2!3d25.6266262!4d-100.2802!16s%2Fg%2F11c2fldwpc!5m1!1e4?entry=ttu&amp;g_ep=EgoyMDI1MDgyNS4wIKXMDSoASAFQAw%3D%3D</t>
  </si>
  <si>
    <t>Equipo detrás del tablero
Micrófono en esta parte, cerca al swich de la llave</t>
  </si>
  <si>
    <t>JTFJM9CP2M6003014</t>
  </si>
  <si>
    <t>RWS-179-C</t>
  </si>
  <si>
    <t xml:space="preserve">GMC TERRAIN 2017 NEGRA </t>
  </si>
  <si>
    <t>CON PRUEBAS DE BLOQUEO
Equipo debajo del tablero
Bloqueo a ignición</t>
  </si>
  <si>
    <t>2GKFLVE33H6130900</t>
  </si>
  <si>
    <t>JAVIER
NISSAN PY-5213-B</t>
  </si>
  <si>
    <t>FREIGHTLINER BLANCO R50-4944</t>
  </si>
  <si>
    <t>Roberto Cervantes 8119108849</t>
  </si>
  <si>
    <t>8274+XCC Los Sabinos de Arriba, Nuevo León</t>
  </si>
  <si>
    <t>https://www.google.com/maps/place/25%C2%B018'53.8%22N+99%C2%B059'38.3%22W/@25.3145438,-99.9988752,15.57z/data=!4m4!3m3!8m2!3d25.3149452!4d-99.9939804!5m1!1e4?hl=es&amp;entry=ttu&amp;g_ep=EgoyMDI1MDgyNS4wIKXMDSoASAFQAw%3D%3D</t>
  </si>
  <si>
    <t>Cómo comentario extra en observación de la unidad trae falla se apaga ya tienen conocimiento aquí que es falla en el def</t>
  </si>
  <si>
    <t>R50-4944</t>
  </si>
  <si>
    <t>Equipo queda debajo de la fusilera</t>
  </si>
  <si>
    <t>3HAMMMMLXHL429206</t>
  </si>
  <si>
    <t xml:space="preserve">FORD BLANCO </t>
  </si>
  <si>
    <t>La unidad ya traía el testigo encendido</t>
  </si>
  <si>
    <t>1FDUF4GY2HEC57979</t>
  </si>
  <si>
    <t>TANIA</t>
  </si>
  <si>
    <t xml:space="preserve">CHEVROLET ONIX BLANCO </t>
  </si>
  <si>
    <t>REVISION PARA DESINSTALACION DE GPS</t>
  </si>
  <si>
    <t>Tania Tel. 8119032995</t>
  </si>
  <si>
    <t>Pino 3944, Jardines de San Rafael, 67119 Guadalupe, N.L.</t>
  </si>
  <si>
    <t>https://www.google.com/maps/place/Pino+3944,+Jardines+de+San+Rafael,+67119+Guadalupe,+N.L./@25.6953018,-100.2153377,17z/data=!3m1!4b1!4m6!3m5!1s0x8662ea62dde9c8a3:0x5d9d52fa9d6c331d!8m2!3d25.6953018!4d-100.2127628!16s%2Fg%2F11c6vwzmq6!5m1!1e4?entry=ttu&amp;g_ep=EgoyMDI1MDgyNS4wIKXMDSoASAFQAw%3D%3D</t>
  </si>
  <si>
    <t>REVISION PARA DESINSTALACION DE GPS Y MICROFONO</t>
  </si>
  <si>
    <t xml:space="preserve">DESINSTALACION DE GPS SE LE ENTREGA A CLIENTA </t>
  </si>
  <si>
    <t>8952020924453417-967</t>
  </si>
  <si>
    <t>3G1MA5E2XNL131784</t>
  </si>
  <si>
    <t>RVX-509-B</t>
  </si>
  <si>
    <t>T-5305 83-UM-9X
CAJA</t>
  </si>
  <si>
    <t>INSTALACION NUEVA CON SENSOR DE TEMPERATURA</t>
  </si>
  <si>
    <t>Equipo encima del tablero de instrumentos
Sensor en evaporador del ThermoKing</t>
  </si>
  <si>
    <t>1UYVS25326U714035</t>
  </si>
  <si>
    <t>83-UM-9X</t>
  </si>
  <si>
    <t xml:space="preserve">020 GMC TERRAIN NEGRA </t>
  </si>
  <si>
    <t>SE REUTILIZA PARA REINSTALACION</t>
  </si>
  <si>
    <t>2GKFLPE33G6136044</t>
  </si>
  <si>
    <t>TFX-405-B</t>
  </si>
  <si>
    <t>0 CHEVROLET SUBURBAN</t>
  </si>
  <si>
    <t>MTY057 2021 JEEP WRANGLER HIBRID</t>
  </si>
  <si>
    <t>Revisión / no reporta
Seguimiento 862476051262367</t>
  </si>
  <si>
    <t xml:space="preserve">5:56 PM - MONTERREY SUCURSAL REVOLUCION 
SOLICITA CANCELACION Y COMENTA QUE POSIBLEMENTE SE REAGENDE PARA OTRO DIA </t>
  </si>
  <si>
    <t>Corte 862476054661458</t>
  </si>
  <si>
    <t>Sucursal 8442806262</t>
  </si>
  <si>
    <t xml:space="preserve">ENTREGADO EN SUCURSAL </t>
  </si>
  <si>
    <t>FBB-192-D</t>
  </si>
  <si>
    <t>Seguimiento 862476054663579</t>
  </si>
  <si>
    <t>ENTREGA DE EQUIPOS GPS EN SUCURSAL SALTILLO</t>
  </si>
  <si>
    <t>ENTREGO JAVIER GONZALEZ</t>
  </si>
  <si>
    <t xml:space="preserve">853 CHEVROLET TRAX 2016 GRIS </t>
  </si>
  <si>
    <t>Cliente Valeria
Contacto 8115901185</t>
  </si>
  <si>
    <t>https://www.google.com/maps/place/Car+Wash+y+Est%C3%A9tica+Automotriz+SS+Clean/@25.6655595,-100.1934691,20.5z/data=!4m15!1m8!3m7!1s0x8662c1c1fa28813f:0xeb35765624fe6bd0!2sC.+Sierra+de+Gomas+614,+Cerro+de+La+Silla+(U.c.),+67190+Guadalupe,+N.L.!3b1!8m2!3d25.665652!4d-100.193307!16s%2Fg%2F11wb1s8_kq!3m5!1s0x8662c1a61d179b7b:0x5a3a69fffc7e5e3d!8m2!3d25.6656347!4d-100.1932315!16s%2Fg%2F11rtqd0l0s!5m1!1e4?entry=ttu&amp;g_ep=EgoyMDI1MDgyNS4wIKXMDSoASAFQAw%3D%3D</t>
  </si>
  <si>
    <t>INSTALACION NUEVA
CON PRUEBAS DE BLOQUEO</t>
  </si>
  <si>
    <t>El equipo queda sujeto a un braquet metálico detrás del tablero</t>
  </si>
  <si>
    <t>3GNCJ7CE5GL131701</t>
  </si>
  <si>
    <t>SVW-258-B</t>
  </si>
  <si>
    <t xml:space="preserve">	209 FL BLANCO</t>
  </si>
  <si>
    <t xml:space="preserve">COMODATO/ FREIGHTLINER BLANCO </t>
  </si>
  <si>
    <t xml:space="preserve"> ADRIAN TRAE EL EQUIPO</t>
  </si>
  <si>
    <t xml:space="preserve">COMODATO / KENWORTH AZUL </t>
  </si>
  <si>
    <t xml:space="preserve">COMODATO / KENWORTH BLANCO </t>
  </si>
  <si>
    <t>217 KW ROJO</t>
  </si>
  <si>
    <t>COMODATO / KENWORTH ROJO / BUSSER Y BOTON DE PANICO</t>
  </si>
  <si>
    <t>FORD EDGE 2010</t>
  </si>
  <si>
    <t>LA UNIDAD YA CONTABA CON GPS, PERO NO ES DE ELLOS, ALENY SOLICITO LA BAJA DE ESA UNIDAD SIN RETIRO</t>
  </si>
  <si>
    <t>2FMDK3KC0ABA53359</t>
  </si>
  <si>
    <t>TAV-505-B</t>
  </si>
  <si>
    <t>COMODATO / BUSSER Y BOTON DE PANICO</t>
  </si>
  <si>
    <t>213 KW BLANCO</t>
  </si>
  <si>
    <t>COMODATO /  FREIGTHLINER</t>
  </si>
  <si>
    <t>210 PROSTAR ROJO</t>
  </si>
  <si>
    <t xml:space="preserve">COMODATO / PROSTAR INTERNATIONAL ROJO </t>
  </si>
  <si>
    <t>SERVICIO NO SE LLEVA A ACABO
7:15 am - UNIDAD ESTABA POR SALIR A VICTORIA Y NO NOS RECIBE, NO NOS AVISAN</t>
  </si>
  <si>
    <t>GRISELDA GARCIA</t>
  </si>
  <si>
    <t>TBG-389-B RENAULD KWID</t>
  </si>
  <si>
    <t>Griselda Garcia 8119080967</t>
  </si>
  <si>
    <t>https://www.google.com/maps/place/Mirto+908,+Moderna,+64530+Monterrey,+N.L./@25.6971029,-100.2915007,17z/data=!3m1!4b1!4m6!3m5!1s0x8662956c6307bba9:0x949fb78e46f632de!8m2!3d25.6971029!4d-100.2889258!16s%2Fg%2F11rhqy1vn_!5m1!1e4?entry=ttu&amp;g_ep=EgoyMDI1MDgyNS4wIKXMDSoASAFQAw%3D%3D</t>
  </si>
  <si>
    <t>TBG-389-B</t>
  </si>
  <si>
    <t>REVISION DE UNIDAD 
SI ESTA REPORTANDO Y RECIBE COMANDOS, PERO NO ENCIENDE</t>
  </si>
  <si>
    <t>Operador Emilio Tel. 8129494139</t>
  </si>
  <si>
    <t>JJW2+594 San Pedro Garza García, Nuevo León</t>
  </si>
  <si>
    <t>https://www.google.com/maps/place/25%C2%B038'43.4%22N+100%C2%B023'56.6%22W/@25.6453796,-100.3991841,21z/data=!4m4!3m3!8m2!3d25.645382!4d-100.399058!5m1!1e4?hl=es&amp;entry=ttu&amp;g_ep=EgoyMDI1MDgyNS4wIKXMDSoASAFQAw%3D%3D</t>
  </si>
  <si>
    <t>No es falla de le equipo, es falla de la maquina, posiblemente la carga en ls baterías</t>
  </si>
  <si>
    <t>MTY054 2017 FORD RANGER ROJA</t>
  </si>
  <si>
    <t>Revisión / no reporta
Corte  862476050288264</t>
  </si>
  <si>
    <t>SE LE DIO RESET AL EQUIPO</t>
  </si>
  <si>
    <t>EQUIPO EN LINEA 
(NO SE REALIZAN PRUEBAS POR ORDEN DE JORGE Y OLIMPIA)</t>
  </si>
  <si>
    <t>RB-1119-B</t>
  </si>
  <si>
    <t>Revisión / no reporta
Seguimiento 862476050288595</t>
  </si>
  <si>
    <t xml:space="preserve">EQUIPO EN LINEA </t>
  </si>
  <si>
    <t>ST 340LC
(4005109)</t>
  </si>
  <si>
    <t>SRTA. OLIMPIA SOLICITA DESINSTALACION DE EQUIPO QUE NO PERTENECE A ELLOS</t>
  </si>
  <si>
    <t xml:space="preserve">EQUIPO ENTREGADO EN SUCURSAL, A SRTA. OLIMPIA </t>
  </si>
  <si>
    <t xml:space="preserve">EQUIPO NO REPORTA Y ENTREGAN OTRO EQUIPO PARA SU REMPLAZO </t>
  </si>
  <si>
    <t>SVL-459-A</t>
  </si>
  <si>
    <t>Revisión / no reporta
Seguimiento 862476051238359</t>
  </si>
  <si>
    <t>T. ADRIAN T-SURU AZUL</t>
  </si>
  <si>
    <t>SPH-69-08</t>
  </si>
  <si>
    <t>RXD-050-C MAZDA CX-5 ROJA</t>
  </si>
  <si>
    <t>INSTALACION EN COMODATO</t>
  </si>
  <si>
    <t>Javier Reyes Tel. 8127002772</t>
  </si>
  <si>
    <t>10a. Avenida 515, Cumbres 1º Sector, 64610 Monterrey, N.L.</t>
  </si>
  <si>
    <t>https://www.google.com/maps/place/10a.+Avenida+515,+Cumbres+1%C2%BA+Sector,+64610+Monterrey,+N.L./@25.6998484,-100.3596024,17z/data=!3m1!4b1!4m6!3m5!1s0x866296723e26ed03:0xf608136736bfd988!8m2!3d25.6998484!4d-100.3596024!16s%2Fg%2F11c5dmx8m2!5m1!1e4?entry=ttu&amp;g_ep=EgoyMDI1MDgyNS4wIKXMDSoASAFQAw%3D%3D</t>
  </si>
  <si>
    <t xml:space="preserve">INSTALACION EN COMODATO 
CON PRUEBAS DE BLOQUEO </t>
  </si>
  <si>
    <t>Equipo detrás del tablero de instrumentos
Bloqueo a bomba</t>
  </si>
  <si>
    <t>JM3KFAEY6S0698507</t>
  </si>
  <si>
    <t>RXD-050-C</t>
  </si>
  <si>
    <t>VVY-285-A FORD ESCAPE PLATA</t>
  </si>
  <si>
    <t>VVY-285-A</t>
  </si>
  <si>
    <t>QUEDO PENDIENTE</t>
  </si>
  <si>
    <t>INSTALACION PENDIENTE</t>
  </si>
  <si>
    <t>CIENTE NO TENIA DISPONIBLE LA UNIDAD 
PERO REALIZO EL PAGO TOTAL</t>
  </si>
  <si>
    <t>854 FORD F150 2016 BLANCA</t>
  </si>
  <si>
    <t>Cte. Leonardo
Contacto 8114859878</t>
  </si>
  <si>
    <t>https://www.google.com/maps/place/Av.+Pablo+Livas+5505,+S.C.O.P.,+67190+Guadalupe,+N.L./@25.6616169,-100.2001144,17z/data=!3m1!4b1!4m6!3m5!1s0x8662c1c0c641d803:0xe7da5c2ce0a7bc57!8m2!3d25.6616169!4d-100.1975395!16s%2Fg%2F11wb1sv2tr!5m1!1e4?entry=ttu&amp;g_ep=EgoyMDI1MDgzMC4wIKXMDSoASAFQAw%3D%3D</t>
  </si>
  <si>
    <t>1FTEW1CP7HKC76338</t>
  </si>
  <si>
    <t>16 RG5897A</t>
  </si>
  <si>
    <t>REVISION DE EQUIPO DESINSTALADO MAC TRANSPORTACIONES (MIGUEL CASAS)</t>
  </si>
  <si>
    <t>CAAT-3CDK / RAM / CON MICROFONO</t>
  </si>
  <si>
    <t>26 RG3840B</t>
  </si>
  <si>
    <t>INTERNATIONAL BLANCO / CON MICROFONO</t>
  </si>
  <si>
    <t>25 RG3841B</t>
  </si>
  <si>
    <t>INTERNATIONAL BLANCO CAJA SECA / CON MICROFONO</t>
  </si>
  <si>
    <t>20 PX7802B</t>
  </si>
  <si>
    <t>08 NISSAN BLANCA / 07-JUNIO-2024 De Placas RK-8477-A / CON MICROFONO</t>
  </si>
  <si>
    <t>13 PM2818A</t>
  </si>
  <si>
    <t xml:space="preserve"> NP300 / CON MICROFONO / 16/08/2025 DESINSTALACION </t>
  </si>
  <si>
    <t>21 PZ6751B</t>
  </si>
  <si>
    <t>-FREIGTHLINER BLANCO / CON MICROFONO</t>
  </si>
  <si>
    <t xml:space="preserve">10 RN2763A </t>
  </si>
  <si>
    <t>CON MICROFONO / CHEVROLET BLANCO RH85923</t>
  </si>
  <si>
    <t>18 RE4746A</t>
  </si>
  <si>
    <t>18 NISSAN BLANCA NP300 / CON MICROFONO</t>
  </si>
  <si>
    <t xml:space="preserve">11 PW6673A </t>
  </si>
  <si>
    <t xml:space="preserve">NP300 / CON MICROFONO </t>
  </si>
  <si>
    <t>22 RD-9648-B</t>
  </si>
  <si>
    <t>KIA RIO</t>
  </si>
  <si>
    <t>Equipo Corte 862476054661458</t>
  </si>
  <si>
    <t xml:space="preserve">9:33 am - JORGE COMENTA CLIENTE ESTA ATORADO EN EL TRAFICO Y NO LLEGO A LA CITA </t>
  </si>
  <si>
    <t xml:space="preserve">SE REAGENDARA </t>
  </si>
  <si>
    <t>Equipo Seguimiento 862476054663579</t>
  </si>
  <si>
    <t xml:space="preserve">04 RA-6667-A </t>
  </si>
  <si>
    <t xml:space="preserve">REVISION DE UNIDAD 
SI ESTA REPORTANDO Y RECIBE COMANDOS, PERO NO ACTUALIZA Y PRESENTA CORTES DE ENERGIA </t>
  </si>
  <si>
    <t>Verónica coronado 8117001470</t>
  </si>
  <si>
    <t xml:space="preserve">Todo está conectado y encintado, cuenta con la alimentación correcta
HABIAN RETIRDO LA BATERIA POR ESO SE DESCONFIGURO </t>
  </si>
  <si>
    <t>NO SE GENERO RESET EN EL EQUIPO, SOLO SE REVISOO FISICAMENTE Y SE ACTUALIZO</t>
  </si>
  <si>
    <t>08 RF-5422-B</t>
  </si>
  <si>
    <t>08 FORD BLANCO 19-BJ-9L</t>
  </si>
  <si>
    <t>REINSTALACION Y RECONFIGURACION DE EQUIPO CON CAMBIO DE SIM
CLIENTE ENTREGARA EQUIPO PARA REINSTALACION</t>
  </si>
  <si>
    <t>Juan Javier Cabriales 8129472650</t>
  </si>
  <si>
    <t>Aranjuez 103, Fraccionamiento Santaluz 1er Sector, Parque Industrial Escobedo, 66062 Cdad. Gral. Escobedo, N.L.</t>
  </si>
  <si>
    <t>https://www.google.com/maps/place/25%C2%B048'17.6%22N+100%C2%B020'40.1%22W/@25.8049004,-100.347053,17z/data=!3m1!4b1!4m4!3m3!8m2!3d25.8049004!4d-100.3444781!5m1!1e4?hl=es&amp;entry=ttu&amp;g_ep=EgoyMDI1MDgzMC4wIKXMDSoASAFQAw%3D%3D</t>
  </si>
  <si>
    <t xml:space="preserve">SE LE INSTALO UNA SIM NUEVA </t>
  </si>
  <si>
    <t>1FDUF4GN8REF12187</t>
  </si>
  <si>
    <t>19-BJ-9L</t>
  </si>
  <si>
    <t>MTY003 CHEYENNE 2014
(CHEVROLET CHEYENNE 204 AZUL METALICO)</t>
  </si>
  <si>
    <t>SE REALIZA RESET EN EL EQUIPO Y SE CAMBIA LA SIM 
SE REALIZAN PRUEBAS DIRECTO CON ELIUD 
EQUIPO DEBAJO DEL TABLERO</t>
  </si>
  <si>
    <t>3GCPK9E77DG332795</t>
  </si>
  <si>
    <t>RA-892.B</t>
  </si>
  <si>
    <t xml:space="preserve">VW CRASTER 2015 BLANCA </t>
  </si>
  <si>
    <t>Josue Fernández Tel. 8119770958</t>
  </si>
  <si>
    <t>Cerro Sta. Elena 100, 65580 Real del Sol, N.L.</t>
  </si>
  <si>
    <t>https://www.google.com/maps/place/Cerro+Sta.+Elena+100,+65580+Real+del+Sol,+N.L./@25.9221336,-100.1777174,19z/data=!3m1!4b1!4m6!3m5!1s0x8662f3d399156edb:0x92dfacb376fec0ac!8m2!3d25.9221324!4d-100.1770737!16s%2Fg%2F11szfvfdsw!5m1!1e4?hl=es&amp;entry=ttu&amp;g_ep=EgoyMDI1MDgzMC4wIKXMDSoASAFQAw%3D%3D</t>
  </si>
  <si>
    <t>NO SE ENCUENTRA EQUIPO
No contaba con GPS nos comunicamos con la empresa que supuestamente le instaló pero ellos comentan que no ponen paro de motor</t>
  </si>
  <si>
    <t xml:space="preserve">Sé ve que en su momento trajo GPS pero pura ubicación
Se encuentra una anotacion en la unidad 
Marca avenas y no hay voltaje, 1 relevador ave marca la bomba del diesel, No hay voltaje en valvulas de turbo </t>
  </si>
  <si>
    <t>PX-4461-A</t>
  </si>
  <si>
    <t xml:space="preserve">29-LBA-39 SPRINTER BLANCA
MERCEDES BENZ </t>
  </si>
  <si>
    <t>REINSTALACION DASHCAM</t>
  </si>
  <si>
    <t>REINSTALACION DE DASHCAM</t>
  </si>
  <si>
    <t xml:space="preserve">PRUEBAS CON JOSE LUIS </t>
  </si>
  <si>
    <t>PK-8992-B DODEGE RAM BLANCA LIMITED 4X4</t>
  </si>
  <si>
    <t xml:space="preserve">UNIDAD NO ENCIENDE </t>
  </si>
  <si>
    <t>Maleny Abigail Vargas Rivera  8132785338</t>
  </si>
  <si>
    <t>Chili's La Rioja
Plaza La Rioja Carretera Nacional No. 5000 Local P-2 Méx MX, Av. la Rioja, 64988 Monterrey, N.L</t>
  </si>
  <si>
    <t>https://www.google.com/maps/place/Chili's+La+Rioja/@25.5791302,-100.2517531,17z/data=!3m1!4b1!4m6!3m5!1s0x8662c751e2c07373:0x4656c588d4613ed2!8m2!3d25.5791254!4d-100.2491782!16s%2Fg%2F1tfctn9k!5m2!1e4!1e2?hl=es&amp;entry=ttu&amp;g_ep=EgoyMDI1MDkwMi4wIKXMDSoASAFQAw%3D%3D</t>
  </si>
  <si>
    <t>Vehículo no enciende, falla ajena al equipo o al bloqueo. Relay y conexiones en perfecto estado, se retira solo el bloqueo para que puedan revisar la unidad</t>
  </si>
  <si>
    <t>Equipo se deja funcional</t>
  </si>
  <si>
    <t>1C6SRFHT1PN512967</t>
  </si>
  <si>
    <t>PK-8992-B</t>
  </si>
  <si>
    <t>INSTALACION CON SENSOR DE TEMPERATURA</t>
  </si>
  <si>
    <t>Tecnico Tamaulipas</t>
  </si>
  <si>
    <t>PS-8731-B</t>
  </si>
  <si>
    <t xml:space="preserve">855 CHEVROLET COLORADO 2017 NEGRA </t>
  </si>
  <si>
    <t>Cte Fabiola Rubi 
Contacto 8114859878</t>
  </si>
  <si>
    <t>Av. Pablo Livas 4304, Guadalupe Victoria, 67185 Guadalupe, N.L.</t>
  </si>
  <si>
    <t>https://www.google.com/maps/place/Av.+Pablo+Livas+4304,+Guadalupe+Victoria,+67185+Guadalupe,+N.L./@25.6661174,-100.2182443,17z/data=!3m1!4b1!4m6!3m5!1s0x8662c03337cc6acb:0x975bbb64c4ee290f!8m2!3d25.6661174!4d-100.2156694!16s%2Fg%2F11c1z1wzy6!5m2!1e4!1e2?entry=ttu&amp;g_ep=EgoyMDI1MDkwMi4wIKXMDSoASAFQAw%3D%3D</t>
  </si>
  <si>
    <t>Equipo queda sujeto detrás de la fusilera de cabina</t>
  </si>
  <si>
    <t>1GCGSBEN9H121013</t>
  </si>
  <si>
    <t>856 FORD ESCAPE 2016 PLATA</t>
  </si>
  <si>
    <t>Cte. Pedro Antonio
Contacto 8123886850</t>
  </si>
  <si>
    <t>Autos prados
Av Afganistán 109, norte, 66636 Cdad. Apodaca, N.L.</t>
  </si>
  <si>
    <t>El equipo queda sujeto a arnés detrás del tablero</t>
  </si>
  <si>
    <t>1FMCU0F74GUB75050</t>
  </si>
  <si>
    <t>ROBERTA TREVIÑO</t>
  </si>
  <si>
    <t xml:space="preserve">MOTO ROJA </t>
  </si>
  <si>
    <t xml:space="preserve">Arturo 8117739226 (persona que atiende en taller) </t>
  </si>
  <si>
    <t>Av. Ruiz Cortines 4828, Valle Verde 3, 64339 Monterrey, N.L.</t>
  </si>
  <si>
    <t>https://www.google.com/maps/place/Av.+Ruiz+Cortines+4828,+Valle+Verde+3,+64339+Monterrey,+N.L./@25.7197516,-100.3686443,17z/data=!4m6!3m5!1s0x86629689f2bb2bc1:0x2daf1baaf1f08c9f!8m2!3d25.7195613!4d-100.3659852!16s%2Fg%2F11g6qw817p!5m2!1e4!1e2?entry=ttu&amp;g_ep=EgoyMDI1MDkwMi4wIKXMDSoASAFQAw%3D%3D</t>
  </si>
  <si>
    <t>DESINSTALACION DE EQUIPO
Cambio de equipo 21/Sep/2024</t>
  </si>
  <si>
    <t>EQUIPO LO TREAE ELIUD</t>
  </si>
  <si>
    <t>02CKP9</t>
  </si>
  <si>
    <t>171 DODGE JOURNEY ROJA</t>
  </si>
  <si>
    <t>Alexis 8117802390</t>
  </si>
  <si>
    <t>Av Eloy Cavazos 4422, Lomas de San Roque, 67186 Monterrey, N.L.</t>
  </si>
  <si>
    <t>https://www.google.com/maps/place/Proclimasolutions/@25.6559118,-100.2167006,20.25z/data=!4m9!1m2!2m1!1sAv.+Eloy+Cavazos,+Guadalupe,+Nuevo+Le%C3%B3n!3m5!1s0x8662c10025e81db5:0x9e472f703f750bf3!8m2!3d25.6559505!4d-100.2166206!16s%2Fg%2F11x047b9zz!5m2!1e4!1e2?entry=ttu&amp;g_ep=EgoyMDI1MDgzMC4wIKXMDSoASAFQAw%3D%3D</t>
  </si>
  <si>
    <t xml:space="preserve">CLIENTE NO CONTESTA </t>
  </si>
  <si>
    <t>VW JETTA CLASICO 2014 AZUL</t>
  </si>
  <si>
    <t xml:space="preserve">CTE. CARLOS YOVANI CASTAÑEDA MARTINEZ
DESINSTALACION DE EQUIPO </t>
  </si>
  <si>
    <t>ESTABA PROGRAMADO A LAS 2 Y SE CAMBIA A LAS 12
No se encontró el equipo, solo el arnés y el cliente no tiene datos
Se desinstala solo eso y se da por terminado el servicio</t>
  </si>
  <si>
    <t>VW2V49MXEM06635</t>
  </si>
  <si>
    <t>EWL-096-B</t>
  </si>
  <si>
    <t>Tampico Trucking
Unnamed Road, de Zaragoza, Coah.</t>
  </si>
  <si>
    <t>https://www.google.com/maps/place/Tampico+Trucking/@25.4738444,-100.8737376,17z/data=!3m1!4b1!4m6!3m5!1s0x868811938471d007:0x10dc63919d2605c3!8m2!3d25.4738444!4d-100.8737376!16s%2Fg%2F11f_4fxg54!5m2!1e4!1e2?entry=ttu&amp;g_ep=EgoyMDI1MDkwMi4wIKXMDSoASAFQAw%3D%3D</t>
  </si>
  <si>
    <t xml:space="preserve">JAVIER NO VA A PODER IR </t>
  </si>
  <si>
    <t xml:space="preserve">CTE. MAYRA PAOLA MUÑIZ MENDOZA
DESINSTALACION DE EQUIPO </t>
  </si>
  <si>
    <t xml:space="preserve"> EQUIPO BAJO RESGUARDO DE PRESTACOCHE </t>
  </si>
  <si>
    <t>8952020021143635-874</t>
  </si>
  <si>
    <t>3G1J85AC6GS561611</t>
  </si>
  <si>
    <t>FCH-134-C</t>
  </si>
  <si>
    <t>125 FL GRIS</t>
  </si>
  <si>
    <t>Autotransportes Luna
Sin Nombre de Col 12, 66632 Cdad. Apodaca, N.L.</t>
  </si>
  <si>
    <t>https://www.google.com/maps/place/Autotransportes+Luna/@25.7546695,-100.238058,17z/data=!4m6!3m5!1s0x8662eb891a36e0e5:0x8d0f01a77e357d27!8m2!3d25.753708!4d-100.2367852!16s%2Fg%2F11rb4mk8v6!5m2!1e4!1e2?entry=ttu&amp;g_ep=EgoyMDI1MDkwMy4wIKXMDSoASAFQAw%3D%3D</t>
  </si>
  <si>
    <t>4V4NC9TG4DN141743</t>
  </si>
  <si>
    <t xml:space="preserve">CLIENTE NO LLEGA </t>
  </si>
  <si>
    <t>9 / 10 a.m.</t>
  </si>
  <si>
    <t>David Arcos 8110331916
Gerardo Alcalá En el corralón</t>
  </si>
  <si>
    <t>Tampico Trucking
Unnamed Road, de Zaragoza, Coah.</t>
  </si>
  <si>
    <t xml:space="preserve">ESTA CERRADO EL CORRALON </t>
  </si>
  <si>
    <t>Martin Soto 8446754380</t>
  </si>
  <si>
    <t>BIS Bloquera Industrial Saltillo
Camino Loma Alta Km 3.8, 25350, 25350, Coah.</t>
  </si>
  <si>
    <t>https://www.google.com/maps/place/BIS+Bloquera+Industrial+Saltillo/@25.4759464,-100.8737258,17z/data=!3m1!4b1!4m6!3m5!1s0x86881125fe0a215b:0x436b3a5966fce595!8m2!3d25.4759464!4d-100.8737258!16s%2Fg%2F11mjzt4rld!5m2!1e4!1e2?entry=ttu&amp;g_ep=EgoyMDI1MDkwMy4wIKXMDSoASAFQAw%3D%3D</t>
  </si>
  <si>
    <t>NO SE PUEDE ACUDIR PORQUE NO SE REALIZO LA DESINSTALACION</t>
  </si>
  <si>
    <t xml:space="preserve">CLIENTE NO LLEGA A LA OFICINA, PIDE VAYAN A SU DOMICILIO </t>
  </si>
  <si>
    <t>0 CHEVROLET SILVERADO BLANCA</t>
  </si>
  <si>
    <t>1GCPYFED8LZ125172</t>
  </si>
  <si>
    <t>Valle Dorado &amp; Avenida Eloy Cavazos</t>
  </si>
  <si>
    <t>https://www.google.com/maps/place/Valle+Dorado+%26+Avenida+Eloy+Cavazos,+Valle+La+Silla,+67186+Guadalupe,+N.L./@25.6560356,-100.2182749,17z/data=!3m1!4b1!4m6!3m5!1s0x8662c04ad127738b:0x1279ae3646b31a8a!8m2!3d25.6560356!4d-100.2157!16s%2Fg%2F11h9zs4086!5m2!1e4!1e2?entry=ttu&amp;g_ep=EgoyMDI1MDkwMi4wIKXMDSoASAFQAw%3D%3D</t>
  </si>
  <si>
    <t>UNIDAD NO CUENTA CON GPS</t>
  </si>
  <si>
    <t>SMM-64-66 NISSAN T-SURU ROJO</t>
  </si>
  <si>
    <t>INSTALACION NUEVA
(YA ESTABA PAGADA)</t>
  </si>
  <si>
    <t>SMM-64-66</t>
  </si>
  <si>
    <t>MTY009 2017 NISSAN VERSA</t>
  </si>
  <si>
    <t>Revisión / no reporta
Corte 868120302681934</t>
  </si>
  <si>
    <t>10:37 AM - SUCURSAL MONTERREY REVOLUCION 
Buenos dias UBITEC vamos a cancelar esta cita, el GPS ya esta reportando, se les inundo la unidad y le habian quitado la bateria en lo que se secaba y ya la conectaron el gps ya funciona. gracias</t>
  </si>
  <si>
    <t>MTY004 2017 KIA RIO</t>
  </si>
  <si>
    <t>Revisión / no reporta
Corte 862476051238342</t>
  </si>
  <si>
    <t xml:space="preserve">El equipo cuenta con buena alimentación y se genra reset
</t>
  </si>
  <si>
    <t xml:space="preserve">SE HACE CAMBIO DE SIM 
SE RELIZARON PRUEBAS DE BLOQUEO </t>
  </si>
  <si>
    <t>8180967918
8952020024644314247</t>
  </si>
  <si>
    <t>SEV-791-B</t>
  </si>
  <si>
    <t>Revisión / no reporta
Seguimiento 862476051238573</t>
  </si>
  <si>
    <t>0 TOYOTA TACOMA</t>
  </si>
  <si>
    <t>El Zar 
Av Eloy Cavazos, Rincón de Guadalupe, 67193 Guadalupe, N.L.</t>
  </si>
  <si>
    <t>https://www.google.com/maps/place/El+Zar/@25.65062,-100.1930961,20.75z/data=!4m15!1m8!3m7!1s0x8662c1bd62dd128b:0x6925a785fb77edab!2sGuadalupe+7721,+Santa+Mar%C3%ADa+Sector+C,+67198+Guadalupe,+N.L.!3b1!8m2!3d25.6506144!4d-100.1928812!16s%2Fg%2F11csczwxll!3m5!1s0x8662c1bd635b7ae5:0x65a4b5bd48085b33!8m2!3d25.6505951!4d-100.1929636!16s%2Fg%2F11fps5ttzw!5m2!1e4!1e2?entry=ttu&amp;g_ep=EgoyMDI1MDkwMy4wIKXMDSoASAFQAw%3D%3D</t>
  </si>
  <si>
    <t>5TFAX5GN4GX058564</t>
  </si>
  <si>
    <t>S37</t>
  </si>
  <si>
    <t>020 BMW 2016 BLANCA</t>
  </si>
  <si>
    <t>INSALACION NUEVA</t>
  </si>
  <si>
    <t>CON PRUEBAS DE BLOQUEO
Equipo en la cajuela, lado derecho</t>
  </si>
  <si>
    <t>5UXWX9C5XG0D87590</t>
  </si>
  <si>
    <t xml:space="preserve">034
PETERBILT BLANCO </t>
  </si>
  <si>
    <t>DESINSTALACION DE GPS
MICODUS 2G MV710N</t>
  </si>
  <si>
    <t>86BJ2S</t>
  </si>
  <si>
    <t>1021
18177 INTERNATIONAL</t>
  </si>
  <si>
    <t>REINSTALACION DE GPS
MICODUS 2G MV710N</t>
  </si>
  <si>
    <t>3HSDJAPR1GN224346</t>
  </si>
  <si>
    <t>44-AT-7Y</t>
  </si>
  <si>
    <t>HONDA CIVIC BLANCA</t>
  </si>
  <si>
    <t>Revisión / no reporta
Corte 862476050281517</t>
  </si>
  <si>
    <t>EQUIPO ENCENDIDO, SE LE DIO RESET</t>
  </si>
  <si>
    <t>JORGE GO
No reporta, se cambiará por que la sim murió</t>
  </si>
  <si>
    <t>Revisión / no reporta
Corte 862476054663561</t>
  </si>
  <si>
    <t>10 CHEVROLET 1992 BLANCA PM-5293-B</t>
  </si>
  <si>
    <t>Adrina Salas 8129412009
Dany Ruiz Valdez 8110787881</t>
  </si>
  <si>
    <t>Taller Ruiz
Iturbide 1442, Topo Chico, 64260 Monterrey, N.L.</t>
  </si>
  <si>
    <t>https://www.google.com/maps/place/Taller+Ruiz/@25.7302452,-100.3287509,17z/data=!3m1!4b1!4m6!3m5!1s0x8662955c3075af15:0xdf970ffeb33d3c31!8m2!3d25.7302452!4d-100.3287509!16s%2Fg%2F11l66z9kr1!5m2!1e4!1e2?entry=ttu&amp;g_ep=EgoyMDI1MDkwMy4wIKXMDSoASAFQAw%3D%3D</t>
  </si>
  <si>
    <t>PM-5293-B</t>
  </si>
  <si>
    <t>PW-4340-B FORD ROJA</t>
  </si>
  <si>
    <t>Lizeth Alvarez 8117903207</t>
  </si>
  <si>
    <t>Oficina UBITEC 
Av Eloy Cavazos 3810, Fraccionamiento El Peñón, 67182 Guadalupe, N.L.</t>
  </si>
  <si>
    <t>3FTEF17284MA28214</t>
  </si>
  <si>
    <t>PW-4340-B</t>
  </si>
  <si>
    <t xml:space="preserve">AURORA SEGUNDO </t>
  </si>
  <si>
    <t xml:space="preserve">CHEVROLET EQUINOX 2013 BLANCA </t>
  </si>
  <si>
    <t>EQUIPO BAJO RESGUARDO DE PRESTACOCHE 
ENTREGADO A SRTA. PAOLA</t>
  </si>
  <si>
    <t>A100005B400E9D</t>
  </si>
  <si>
    <t>2GNALDEK3D1186843</t>
  </si>
  <si>
    <t>FCH-984-B</t>
  </si>
  <si>
    <t xml:space="preserve">BELLOTA ENERGY </t>
  </si>
  <si>
    <t xml:space="preserve">DASHCAM
TRB19
KW VERDE </t>
  </si>
  <si>
    <t>REVISION DE DASHCAM</t>
  </si>
  <si>
    <t>Edgar Sias 8117857697</t>
  </si>
  <si>
    <t>Petro Delivery Express
Carretera Huinala Lote 101, 66670 Pesquería, N.L.</t>
  </si>
  <si>
    <t>https://www.google.com/maps/place/Petro+Delivery+Express/@25.7361225,-100.0830393,17z/data=!3m1!4b1!4m6!3m5!1s0x8662e9dd49142f11:0xb6e97f5e841d00b8!8m2!3d25.7361225!4d-100.0804644!16s%2Fg%2F11rjtrcx51!5m2!1e4!1e2?hl=es-US&amp;entry=ttu&amp;g_ep=EgoyMDI1MDkwMy4wIKXMDSoASAFQAw%3D%3D</t>
  </si>
  <si>
    <t xml:space="preserve">Dashcam reubicada correctamente y cableado oculto
Se reacomodo la conexión y no se dejó nada a la vista en el suich de encendido
SE REMPLAZO LA BASE LA DASHCAM Y EL FUSIBLE </t>
  </si>
  <si>
    <t>78-BJ-5N</t>
  </si>
  <si>
    <t>RF-1339-B PEUGEOT PARTNE BLANCA</t>
  </si>
  <si>
    <t>Yeidi Mireles  8128718060</t>
  </si>
  <si>
    <t>Dominio Cumbres, 66036 Mitras Poniente, N.L.</t>
  </si>
  <si>
    <t>https://www.google.com/maps/place/Dominio+Cumbres,+66036+Mitras+Poniente,+N.L./@25.7648578,-100.4690904,20z/data=!4m12!1m5!3m4!2zMjXCsDQ1JzUzLjQiTiAxMDDCsDI4JzA3LjIiVw!8m2!3d25.764843!4d-100.4686661!3m5!1s0x86629a246c026f23:0x955d344d72d15181!8m2!3d25.7648718!4d-100.468608!16s%2Fg%2F11t7zczvsh!5m2!1e4!1e2?hl=es&amp;entry=ttu&amp;g_ep=EgoyMDI1MDkwMy4wIKXMDSoASAFQAw%3D%3D</t>
  </si>
  <si>
    <t>RF-1339-B</t>
  </si>
  <si>
    <t>Rosendo 8115388985</t>
  </si>
  <si>
    <t>MH6G+8P9 Cdad. Santa Catarina, Nuevo León</t>
  </si>
  <si>
    <t>https://www.google.com/maps/place/25%C2%B039'38.8%22N+100%C2%B025'23.3%22W/@25.6607806,-100.4243729,18z/data=!4m4!3m3!8m2!3d25.6607778!4d-100.4231389!5m2!1e4!1e2?hl=es&amp;entry=ttu&amp;g_ep=EgoyMDI1MDkwMy4wIKXMDSoASAFQAw%3D%3D</t>
  </si>
  <si>
    <t>EQUIPO ENTREGADO EN MANO A ELIUD</t>
  </si>
  <si>
    <t xml:space="preserve">NO SE REALIZO DESINSTALACION </t>
  </si>
  <si>
    <t xml:space="preserve">T. ADRIAN T-SURU AZUL </t>
  </si>
  <si>
    <t>PARA CUBRIR SERVICIO EN JC MOTORS</t>
  </si>
  <si>
    <t xml:space="preserve">FORD TRANSIT </t>
  </si>
  <si>
    <t>Equipo queda sujeto a ducto del aire acondicionado
Se inavilito otro equipo e otra empresa
Que manipulaba el encendido</t>
  </si>
  <si>
    <t>1FBAX2CM0HKB08214</t>
  </si>
  <si>
    <t xml:space="preserve">KIA FORTE 2017 </t>
  </si>
  <si>
    <t>Cte. Jorge Alexander
Contacto 8123886850</t>
  </si>
  <si>
    <t xml:space="preserve">3:57 p.m. SE COMUNICA ZULEMA - CLIENTE NO ESTA DEACUERDO, LLEVO A SU MECANICO Y NO SE REALIZO LA ENTREGA </t>
  </si>
  <si>
    <t>JLG LIFT XX7H59
GRUA - 860052 RA / 22925
600AJ / 0300145873 / 2011 / 22925</t>
  </si>
  <si>
    <t xml:space="preserve">NO SE DIO DE ALTA EQUIPOCOMENTA NO QUIERE UN EQUIPO NUEVO HAY QUE REGRESAR PARA HACER NUEVAMENTE EL SERVICIO </t>
  </si>
  <si>
    <t>860052 RA / 22925
600AJ / 0300145873 / 2011 / 22925</t>
  </si>
  <si>
    <t>XX7H59</t>
  </si>
  <si>
    <t>JLG LIFT E450AJ
GRUA 6450AJ / 0300218912 / 2018 /14555</t>
  </si>
  <si>
    <t>6450AJ / 0300218912 / 2018 /14555</t>
  </si>
  <si>
    <t>E450AJ</t>
  </si>
  <si>
    <t>BRANDON FLORES</t>
  </si>
  <si>
    <t>REVISION 
UNIDAD ESTA PERDIENDO CONEXIONES CONSTANTEMENTE</t>
  </si>
  <si>
    <t>Brandon flores 8122023792</t>
  </si>
  <si>
    <t>Brígida García 124, Benito Juárez (Jardines de Casa Blanca), 67116 Guadalupe, N.L.</t>
  </si>
  <si>
    <t>https://www.google.com/maps/place/Br%C3%ADgida+Garc%C3%ADa+124,+Benito+Ju%C3%A1rez+(Jardines+de+Casa+Blanca),+67116+Guadalupe,+N.L./@25.6990587,-100.190145,17z/data=!3m1!4b1!4m6!3m5!1s0x8662ea13d145dbc1:0x9fce5072c892b1ee!8m2!3d25.6990587!4d-100.1875701!16s%2Fg%2F11dxf0qnwl!5m2!1e4!1e2?entry=ttu&amp;g_ep=EgoyMDI1MDkwMy4wIKXMDSoASAFQAw%3D%3D</t>
  </si>
  <si>
    <t>Equipo e instalación con buena alimentación, se realizaron pruebas y el equipo reporta correctamente.
La falta de reportes es debido al retiro continuo de la batería y una falla eléctrica que presenta ajena al GPS</t>
  </si>
  <si>
    <t>RB-7268-B</t>
  </si>
  <si>
    <t>Revisión / no reporta
Corte 862476050275899</t>
  </si>
  <si>
    <t>CAMBIO DE SIM 
sin pruebas de bloqueo por indicación de Jorge</t>
  </si>
  <si>
    <t>04 68BE5U</t>
  </si>
  <si>
    <t xml:space="preserve">REVISION
UNIDAD NO ESTA REPORTANDO 2025-09-02 10:15:52 DESCONEXIONES CONSTANTES </t>
  </si>
  <si>
    <t>Horacio Martinez 8126904043</t>
  </si>
  <si>
    <t>https://www.google.com/maps/place/TYFE+Transportes+y+Fletes/@25.7774666,-100.1910858,17z/data=!3m1!4b1!4m6!3m5!1s0x8662edfa72421adb:0x8474f141c3278877!8m2!3d25.7774666!4d-100.1910858!16s%2Fg%2F11mchywnd1!5m2!1e4!1e2?entry=ttu&amp;g_ep=EgoyMDI1MDkwMy4wIKXMDSoASAFQAw%3D%3D</t>
  </si>
  <si>
    <t>REVISION DE UNIDAD
SIN PRUEBAS DE BLOQUEO</t>
  </si>
  <si>
    <t>Manipulación en tierra.
Se realiza reconexión y reconfiguración del equipo, ya se encuentra reportando la unidad</t>
  </si>
  <si>
    <t>3C7WRAKT6EG177364</t>
  </si>
  <si>
    <t>68BE5U / 47AC9R</t>
  </si>
  <si>
    <t>SFB-020-A VW VENTO GRIS OBSCURO</t>
  </si>
  <si>
    <t>Beto Ruta Puercos Lote 8119386248</t>
  </si>
  <si>
    <t xml:space="preserve">Comercializadora de Metales San Francisco
66610 N.L. </t>
  </si>
  <si>
    <t>https://www.google.com/maps/place/Comercializadora+de+Metales+San+Francisco/@25.7922028,-100.2031175,18z/data=!4m10!1m2!2m1!1sComercializadora+de+Metales+San+Francisco!3m6!1s0x8662ec6f69f67ca5:0x320b9867b7c48d1f!8m2!3d25.7922028!4d-100.2015243!15sCilDb21lcmNpYWxpemFkb3JhIGRlIE1ldGFsZXMgU2FuIEZyYW5jaXNjb1orIiljb21lcmNpYWxpemFkb3JhIGRlIG1ldGFsZXMgc2FuIGZyYW5jaXNjb5IBEHJlY3ljbGluZ19jZW50ZXKaASNDaFpEU1VoTk1HOW5TMFZKUTBGblNVTlBOWE0yYkVGM0VBRaoBUhABMh8QASIbWSWjvbE6fV964JHKmkvVXpOmIvq4UVhAA6IKMi0QAiIpY29tZXJjaWFsaXphZG9yYSBkZSBtZXRhbGVzIHNhbiBmcmFuY2lzY2_gAQD6AQQIABAo!16s%2Fg%2F11bws8cppz!5m2!1e4!1e2?hl=es&amp;entry=ttu&amp;g_ep=EgoyMDI1MDkwMy4wIKXMDSoASAFQAw%3D%3D</t>
  </si>
  <si>
    <t>LO TRAE ADRIAN</t>
  </si>
  <si>
    <t>MEX5G2608LT036212</t>
  </si>
  <si>
    <t>SFB-020-A</t>
  </si>
  <si>
    <t>JOSE ANTONIO MANCERA</t>
  </si>
  <si>
    <t>JOSE ANTONIO MANCER GARCIA</t>
  </si>
  <si>
    <t>RECONFIGURACION</t>
  </si>
  <si>
    <t>HYUNDAI AZUL METALICO</t>
  </si>
  <si>
    <t>CAMBIO DE SIM Y RECONFIGURACION DE EQUIPO</t>
  </si>
  <si>
    <t>José Antonio Mancera García 8114137134</t>
  </si>
  <si>
    <t>C. Presidencia Municipal Sur 1059, Vieja Estanzuela, 64988 Monterrey, N.L.</t>
  </si>
  <si>
    <t>https://www.google.com/maps/place/C.+Presidencia+Municipal+Sur+1059,+Vieja+Estanzuela,+64988+Monterrey,+N.L./@25.5791469,-100.2410222,17z/data=!3m1!4b1!4m6!3m5!1s0x8662c749c3742d27:0xbc2056c025f9e964!8m2!3d25.5791469!4d-100.2384473!16s%2Fg%2F11g6xsy9gb!5m2!1e4!1e2?entry=ttu&amp;g_ep=EgoyMDI1MDkwMy4wIKXMDSoASAFQAw%3D%3D</t>
  </si>
  <si>
    <t xml:space="preserve">SE ADELANTA A LAS 12:30 PM </t>
  </si>
  <si>
    <t xml:space="preserve">CAMBIO DE SIM Y RECONFIGURACION DE EQUIPO </t>
  </si>
  <si>
    <t>3KPC24B58JE009366</t>
  </si>
  <si>
    <t>TAB-980-A</t>
  </si>
  <si>
    <t>Revisión / no reporta
Seguimiento 862476050280246</t>
  </si>
  <si>
    <t>Gerardo Becerril Lopez 8443000464</t>
  </si>
  <si>
    <t>Tehuixtla 144, Residencial San Alberto, 25204 Saltillo, Coah</t>
  </si>
  <si>
    <t>https://www.google.com/maps/place/Tehuixtla+144,+Residencial+San+Alberto,+25204+Saltillo,+Coah./@25.4646559,-100.9552265,17z/data=!3m1!4b1!4m5!3m4!1s0x868812eca429b24b:0x54e066414f2a82d5!8m2!3d25.4646559!4d-100.9526516!5m2!1e4!1e2?entry=ttu&amp;g_ep=EgoyMDI1MDkwMy4wIKXMDSoASAFQAw%3D%3D</t>
  </si>
  <si>
    <t>Servicio de las 2 fue cancelado y reagendado para el día viernes. 
Avisaron desde la 1:15 pm, no genera visita en falso</t>
  </si>
  <si>
    <t>HINO 816 2025</t>
  </si>
  <si>
    <t>INSTALACON EN COMODATO</t>
  </si>
  <si>
    <t>Ernesto Gómez 8120019256 / Abraham Carvajal</t>
  </si>
  <si>
    <t>Keramos 107, Del Prado, 64410 Monterrey, N.L.</t>
  </si>
  <si>
    <t>https://www.google.com/maps/place/Keramos+107,+Del+Prado,+64410+Monterrey,+N.L./@25.702752,-100.3117052,17.5z/data=!4m6!3m5!1s0x866295a3d14520f9:0x4d10c3999cc7780d!8m2!3d25.702101!4d-100.3108547!16s%2Fg%2F11twc82806!5m1!1e2?entry=ttu&amp;g_ep=EgoyMDI1MDkwNy4wIKXMDSoASAFQAw%3D%3D</t>
  </si>
  <si>
    <t>Equipo queda ubicado detrás del tablero</t>
  </si>
  <si>
    <t>JHHUES0F9SK005222</t>
  </si>
  <si>
    <t>RL-4619-B</t>
  </si>
  <si>
    <t>JHHUES0F9SK005219</t>
  </si>
  <si>
    <t>RL-4618-B</t>
  </si>
  <si>
    <t>VW JETTA 2016 MK6 AZUL</t>
  </si>
  <si>
    <t>Juan Ramirez 8112733323</t>
  </si>
  <si>
    <t>Catanzaro 239, Sin Nombre de Col 12, 66630 Cdad. Apodaca, N.L.</t>
  </si>
  <si>
    <t>https://www.google.com/maps/place/Catanzaro+239,+Sin+Nombre+de+Col+12,+66630+Cdad.+Apodaca,+N.L./@25.7592398,-100.2500083,15.5z/data=!4m5!3m4!1s0x8662eb4477b75921:0x7275f81d1bf1e4af!8m2!3d25.75835!4d-100.2435597!5m1!1e2?entry=ttu&amp;g_ep=EgoyMDI1MDkwNy4wIKXMDSoASAFQAw%3D%3D</t>
  </si>
  <si>
    <t>Equipo queda sujeto detrás de la guantera</t>
  </si>
  <si>
    <t>3VWLW2AJXFM229478</t>
  </si>
  <si>
    <t>SEN-949-B</t>
  </si>
  <si>
    <t>857 NISSAN VERSA 2016 NEGRO</t>
  </si>
  <si>
    <t>Cte. Ricardo
Contacto 8129108425</t>
  </si>
  <si>
    <t>3N1CN7AP5GL828497</t>
  </si>
  <si>
    <t>JOSUE SERVANDO ARELLANO GONZALEZ
(JF TRANSPORTACIONES)</t>
  </si>
  <si>
    <t>RM-5103-A NISSAN</t>
  </si>
  <si>
    <t>Josue Arellano 8110451666</t>
  </si>
  <si>
    <t>Argenta 117, Molinos san francisco 
Apodaca NL
QQFW+XJ6 Cdad. Apodaca, Nuevo León</t>
  </si>
  <si>
    <t>https://www.google.com/maps/place/25%C2%B046'29.7%22N+100%C2%B012'12.5%22W/@25.7749215,-100.2060471,17z/data=!3m1!4b1!4m4!3m3!8m2!3d25.7749167!4d-100.2034722!5m2!1e2!1e4?hl=es&amp;entry=ttu&amp;g_ep=EgoyMDI1MDkwNy4wIKXMDSoASAFQAw%3D%3D</t>
  </si>
  <si>
    <t>Equipo y conexiones detras del tablero</t>
  </si>
  <si>
    <t>3N6AD35COJK847248</t>
  </si>
  <si>
    <t>RM-5103-A</t>
  </si>
  <si>
    <t>PW-9872-B NISSAN</t>
  </si>
  <si>
    <t>Equipo y conexiones detrás del tablero de instrumentos</t>
  </si>
  <si>
    <t>3N6AD35C0JK821037</t>
  </si>
  <si>
    <t>PW-9872-B</t>
  </si>
  <si>
    <t xml:space="preserve">PR-9861-B NISSAN </t>
  </si>
  <si>
    <t>MTY065 CHIREY TIGGO PRO 2 LUXURY</t>
  </si>
  <si>
    <t>INSTALACION
Corte 862476051238268</t>
  </si>
  <si>
    <t>EQUIPO DE CORTE</t>
  </si>
  <si>
    <t>INSTALACION
Seguimiento 862476055726680</t>
  </si>
  <si>
    <t>U-14</t>
  </si>
  <si>
    <t>REVISION / NO RPEORTA
dejo de reportar desde 2025-09-07 07:05:34</t>
  </si>
  <si>
    <t>Dany Ruiz Valdez 8110787881</t>
  </si>
  <si>
    <t>https://www.google.com/maps/place/Taller+Ruiz/@25.7302452,-100.3287509,17z/data=!3m1!4b1!4m6!3m5!1s0x8662955c3075af15:0xdf970ffeb33d3c31!8m2!3d25.7302452!4d-100.3287509!16s%2Fg%2F11l66z9kr1!5m2!1e4!1e2?entry=ttu&amp;g_ep=EgoyMDI1MDkwNy4wIKXMDSoASAFQAw%3D%3D</t>
  </si>
  <si>
    <t>Unidad salió fueras y regresa hasta el sábado o domingo 
Reagendar x favor para el día lunes 15</t>
  </si>
  <si>
    <t>858 FORD EXPLORER 2016 CAFE</t>
  </si>
  <si>
    <t>Cte. Carlos Uribe
Contacto 8129108425</t>
  </si>
  <si>
    <t>1FM5K8GT5GGC23775</t>
  </si>
  <si>
    <t>859 FORD F-150 CAFE</t>
  </si>
  <si>
    <t xml:space="preserve">MIGRACION DE EQUIPO 
COBRAR COMO NUEVO </t>
  </si>
  <si>
    <t>JOSUE SERVANDO ARELLANO GONZALEZ</t>
  </si>
  <si>
    <t>RK-6884-A NISSAN</t>
  </si>
  <si>
    <t>Vivero El Arroyo Jardín
Calle Montañas Rocallosas 411
Villa Esperanza
66469 San Nicolás de los Garza, N.L.
México</t>
  </si>
  <si>
    <r>
      <rPr>
        <rFont val="Calibri"/>
        <color rgb="FF1155CC"/>
        <sz val="7.0"/>
        <u/>
      </rPr>
      <t>https://maps.apple.com/place?address=Calle%20Monta%C3%B1as%20Rocallosas%20411%2C%20Villa%20Esperanza%2C%2066469%20San%20Nicol%C3%A1s%20de%20los%20Garza%2C%20N.L.%2C%20M%C3%A9xico&amp;map=explore&amp;coordinate=25.748357%2C-100.280536&amp;name=Vivero%20El%20Arroyo&amp;place-id=I41A96B002261BA5C&amp;_provider=9902</t>
    </r>
    <r>
      <rPr>
        <rFont val="Calibri"/>
        <color rgb="FF000000"/>
        <sz val="7.0"/>
        <u/>
      </rPr>
      <t>2</t>
    </r>
  </si>
  <si>
    <t xml:space="preserve">INSTALACION EN COMODATO 
CON PRUEBAS DE BLOQUEO  </t>
  </si>
  <si>
    <t>3N6AD35A9KK819030</t>
  </si>
  <si>
    <t>PK-6884-A</t>
  </si>
  <si>
    <t>VW PASSAT GRIS PLATA</t>
  </si>
  <si>
    <t xml:space="preserve">SE REALIZO UN CAMBIO DE SIM </t>
  </si>
  <si>
    <t xml:space="preserve">REVISAN LA ACTIVIDAD DEL EQUIPO DIRECTO UMEGAMEDIOS CON JAVIER
SIN PRUEBAS DE BLOQUE </t>
  </si>
  <si>
    <t>FAR-356-C</t>
  </si>
  <si>
    <t>MTY026 2013 NISSAN TIIDA BLANCO</t>
  </si>
  <si>
    <t>Corte 862476051565082</t>
  </si>
  <si>
    <t>JUAN PABLO TREVIÑO JUAREZ 8181808463</t>
  </si>
  <si>
    <t>C. Cerro de Santiago 3602, Sin Nombre de Col 28, 67182 Guadalupe, N.L.</t>
  </si>
  <si>
    <t>https://www.google.com/maps/place/C.+Cerro+de+Santiago+3602,+Sin+Nombre+de+Col+28,+67182+Guadalupe,+N.L./@25.6511033,-100.2266482,17z/data=!3m1!4b1!4m6!3m5!1s0x8662c04f247c97d1:0x4a42bacb12413f7!8m2!3d25.6511033!4d-100.2240733!16s%2Fg%2F11c5pscsrl!5m2!1e4!1e2?entry=ttu&amp;g_ep=EgoyMDI1MDkxMC4wIKXMDSoASAFQAw%3D%3D</t>
  </si>
  <si>
    <t>SDE-087-A</t>
  </si>
  <si>
    <t>Seguimiento 862476051108735</t>
  </si>
  <si>
    <t>CHEVROLET AVEO</t>
  </si>
  <si>
    <t>Revisión / no reporta
Corte 862476050276962</t>
  </si>
  <si>
    <t>3G1TA5AF3CL146273</t>
  </si>
  <si>
    <t>FAZ-199-B</t>
  </si>
  <si>
    <t>S38</t>
  </si>
  <si>
    <t>144 GMC SIERRA DENALI 2019 NEGRA</t>
  </si>
  <si>
    <t>1GTU9FELXKZ284135</t>
  </si>
  <si>
    <t>RH-1979-B</t>
  </si>
  <si>
    <t xml:space="preserve">ADRIAN LLEGO A LAS 11 AM Y LAS 11:35 AM NOTIFICA DEL CAMBIO DE DOMICILIO </t>
  </si>
  <si>
    <t>Cleme Patiño Tel. 8116816017</t>
  </si>
  <si>
    <t>Anillo Vial Metropolitano 201, Sin Nombre de Col 2, Sin Nombre de Col 23, 66465 San Nicolás de los Garza, N.L.</t>
  </si>
  <si>
    <t>https://www.google.com/maps/place/Anillo+Vial+Metropolitano+201,+Sin+Nombre+de+Col+2,+Sin+Nombre+de+Col+23,+66465+San+Nicol%C3%A1s+de+los+Garza,+N.L./@25.7366757,-100.2879287,19z/data=!4m6!3m5!1s0x866294e8b9c66d67:0x95ac5d0ac8652251!8m2!3d25.7366964!4d-100.2872883!16s%2Fg%2F11tt8lcz19?entry=ttu&amp;g_ep=EgoyMDI1MDkxMC4wIKXMDSoASAFQAw%3D%3D</t>
  </si>
  <si>
    <t>Se encuentra algo expuesta la instalación, se realiza modificacion y resete en equipo.
Ya se encuentra reportando y actualizando la plataforma.</t>
  </si>
  <si>
    <t>213-EW-1</t>
  </si>
  <si>
    <t>Carlos Gabriel Martínez 8131149858</t>
  </si>
  <si>
    <t>Palmeira 242, Lomas Palmeira, 66024 Mitras Poniente, N.L.</t>
  </si>
  <si>
    <t>https://www.google.com/maps/place/Palmeira+242,+Lomas+Palmeira,+66024+Mitras+Poniente,+N.L./@25.7659697,-100.4284996,17z/data=!3m1!4b1!4m5!3m4!1s0x866290b22f7b41c7:0x7e4b26e062b0ad6c!8m2!3d25.7659697!4d-100.4259247!5m2!1e4!1e2?entry=ttu&amp;g_ep=EgoyMDI1MDkxMC4wIKXMDSoASAFQAw%3D%3D</t>
  </si>
  <si>
    <t>NO CUENTA CON GPS 
Cte. Solicita la revisión de la unidad, para des-instalacion de equipo.
No cuenta con GPS en nuestro registro y no se localiza algún otro equipo instalado .</t>
  </si>
  <si>
    <t>RKA-265-A</t>
  </si>
  <si>
    <t>104 HECTOR TOVAR SPORTAGE´19 BLANCA</t>
  </si>
  <si>
    <t>SEP-895-B</t>
  </si>
  <si>
    <t>ASUETO INDEPENDENCIA</t>
  </si>
  <si>
    <t>GRAND CHEROKEE</t>
  </si>
  <si>
    <t>RODRIGO MONTES 
DODGE CALIBER VERDE</t>
  </si>
  <si>
    <t>Contacto 8120398804</t>
  </si>
  <si>
    <t xml:space="preserve">Av. Ruiz Cortines 2650, Valle Soleado, 67115 Guadalupe, N.L.
</t>
  </si>
  <si>
    <t>https://www.google.com/maps/place/Av.+Ruiz+Cortines+2650,+Valle+Soleado,+67115+Guadalupe,+N.L./@25.7076272,-100.1868555,16.75z/data=!4m5!3m4!1s0x8662ea22b3a69faf:0x5c1621e80abca49e!8m2!3d25.7093347!4d-100.1821288?entry=ttu&amp;g_ep=EgoyMDI1MDkxNC4wIKXMDSoASAFQAw%3D%3D</t>
  </si>
  <si>
    <t>1B3AB4HBXAD556002</t>
  </si>
  <si>
    <t>125 VOLVO BLANCO</t>
  </si>
  <si>
    <t>Chuy Macias  8717543946</t>
  </si>
  <si>
    <t xml:space="preserve">Más bodegas
Guadalupe, 67133, N.L.
</t>
  </si>
  <si>
    <t>https://www.google.com/maps/place/M%C3%A1s+bodegas/@25.6860289,-100.1454909,18.25z/data=!4m12!1m5!3m4!2zMjXCsDQxJzA5LjEiTiAxMDDCsDA4JzM3LjEiVw!8m2!3d25.6858692!4d-100.1436462!3m5!1s0x8662c35215555329:0x180ba31356928196!8m2!3d25.6859945!4d-100.1441978!16s%2Fg%2F11rqrs9drs?hl=es&amp;entry=ttu&amp;g_ep=EgoyMDI1MDkxNC4wIKXMDSoASAFQAw%3D%3D</t>
  </si>
  <si>
    <t>Equipo queda oculto debajo de la fusilera</t>
  </si>
  <si>
    <t>RM-0145-B</t>
  </si>
  <si>
    <t>NISSAN NP-300 2025</t>
  </si>
  <si>
    <t xml:space="preserve">https://www.google.com/maps/place/Keramos+107,+Del+Prado,+64410+Monterrey,+N.L./@25.7021324,-100.3115799,18.5z/data=!4m6!3m5!1s0x866295a3d14520f9:0x4d10c3999cc7780d!8m2!3d25.702101!4d-100.3108547!16s%2Fg%2F11twc82806?entry=ttu&amp;g_ep=EgoyMDI1MDkxNC4wIKXMDSoASAFQAw%3D%3D
</t>
  </si>
  <si>
    <t>INSTALACION EN COMODATO
CON PRUEBAS DE BLOQUEO</t>
  </si>
  <si>
    <t xml:space="preserve">Equipo y conexiones detras del tablero de instrumentos
</t>
  </si>
  <si>
    <t>3N6AD35A4SK840450</t>
  </si>
  <si>
    <t>RL-4679-B</t>
  </si>
  <si>
    <t>3N6AD35A4SK823633</t>
  </si>
  <si>
    <t>RL-4680-B</t>
  </si>
  <si>
    <t>860 HYUNDAI ELANTRA 2017 ROJO</t>
  </si>
  <si>
    <t>Cliente Jorge Alexander
Telefono 8132685548</t>
  </si>
  <si>
    <t>Austria 121, Nuevo Amanecer, 66636 Cdad. Apodaca, N.L.</t>
  </si>
  <si>
    <t>https://www.google.com/maps/place/Austria+121,+Nuevo+Amanecer,+66636+Cdad.+Apodaca,+N.L./@25.7816631,-100.2522611,17z/data=!3m1!4b1!4m6!3m5!1s0x8662eca59a47c7f7:0x9f1713a62dd88343!8m2!3d25.7816631!4d-100.2496862!16s%2Fg%2F11c5ktvb21?entry=ttu&amp;g_ep=EgoyMDI1MDkxNi4wIKXMDSoASAFQAw%3D%3D</t>
  </si>
  <si>
    <t>5NPD84LF2HH199195</t>
  </si>
  <si>
    <t>RYK-404-C</t>
  </si>
  <si>
    <t>CRISTOBAL</t>
  </si>
  <si>
    <t>Cristóbal 8112639888</t>
  </si>
  <si>
    <t xml:space="preserve">Fresno 1601, Jardines de San Rafael, 67119 Guadalupe, N.L.
</t>
  </si>
  <si>
    <t>https://www.google.com/maps/place/Fresno+1601,+Jardines+de+San+Rafael,+67119+Guadalupe,+N.L./data=!4m6!3m5!1s0x8662ea8ecdeb0153:0x293d17e0d24ed0a9!7e2!8m2!3d25.6970805!4d-100.22103709999999?utm_source=mstt_1&amp;entry=gps&amp;coh=192189&amp;g_ep=CAESBzI1LjM3LjAYACCenQoqmQEsOTQyNjc3MjcsOTQyODQ0OTAsOTQyMjMyOTksOTQyMTY0MTMsOTQyODA1NzYsOTQyMTI0OTYsOTQyODUwNTIsOTQyMDczOTQsOTQyMDc1MDYsOTQyMDg1MDYsOTQyMTc1MjMsOTQyMTg2NTMsOTQyMjk4MzksOTQyNzUxNjgsNDcwODQzOTMsOTQyMTMyMDAsOTQyNTgzMjVCAk1Y&amp;skid=5931881d-ad10-4bfc-8e02-9387f43b122a&amp;g_st=aw</t>
  </si>
  <si>
    <t>017 JEEP CHEROKEE NEGRA</t>
  </si>
  <si>
    <t>1C4PJMBS0HW591408</t>
  </si>
  <si>
    <t>JUAN MANUEL HERRERA</t>
  </si>
  <si>
    <t xml:space="preserve">440 CHEVROLET AVEO GRIS
</t>
  </si>
  <si>
    <t>REVISION DE GPS</t>
  </si>
  <si>
    <t>Joaquin Ruiz 8132664534</t>
  </si>
  <si>
    <t>Misión Santa Cruz 160, 66612 Cdad. Apodaca, N.L.</t>
  </si>
  <si>
    <t>https://www.google.com/maps/place/Misi%C3%B3n+Santa+Cruz+160,+66612+Cdad.+Apodaca,+N.L./@25.7875003,-100.2342768,17z/data=!3m1!4b1!4m6!3m5!1s0x8662ec90b5b5f03b:0xab3c6ee64dc97f16!8m2!3d25.7875003!4d-100.2317019!16s%2Fg%2F11dxm55f5q?entry=ttu&amp;g_ep=EgoyMDI1MDkxNi4wIKXMDSoASAFQAw%3D%3D</t>
  </si>
  <si>
    <t xml:space="preserve">CLIENTE NO TOMA LAS LLAMADAS, NO CONTESTA LOS WHATSAPP, SE NOTIFICA EN EL GRUPO DE TELEGRAM Y SR. JUAN MANUEL HERRERA NO RESPONDE </t>
  </si>
  <si>
    <t xml:space="preserve">VISITA EN FALSO CON COSTO 
SE ESTUVO EN EL LUGAR 1 HRA </t>
  </si>
  <si>
    <t>JESUS OROZCO</t>
  </si>
  <si>
    <t>NISSAN NP300 2018</t>
  </si>
  <si>
    <t>INSTALACION NUEVA 
(Gps, sensor temperatura en caja y botón de pánico)</t>
  </si>
  <si>
    <t>Jesús Orozco 8120026635</t>
  </si>
  <si>
    <t>https://www.google.com/maps/place/Pte.+2+110,+La+Alianza,+64103+Monterrey,+N.L./@25.7733335,-100.414214,18.25z/data=!4m6!3m5!1s0x866290c884c4ffff:0x90c6e8f6b39bf537!8m2!3d25.7727341!4d-100.4137247!16s%2Fg%2F11xkkw4ts9?entry=ttu&amp;g_ep=EgoyMDI1MDkxNi4wIKXMDSoASAFQAw%3D%3D</t>
  </si>
  <si>
    <t>FREIGTHLINER AMARILLO 
293</t>
  </si>
  <si>
    <t xml:space="preserve">PAGO POR TRANSFERENCIA DIRECTA A JOSE LUIS </t>
  </si>
  <si>
    <t>EQUIPO ENTREGADO AL CLIENTE</t>
  </si>
  <si>
    <t>002-0540006270-09.01</t>
  </si>
  <si>
    <t>FA-78-959</t>
  </si>
  <si>
    <t>PABLO EMILIANO RODRIGUEZ</t>
  </si>
  <si>
    <t>CG-01
CAJA SECA</t>
  </si>
  <si>
    <t>C. Golfo de México 638, La Fe, 66477 San Nicolás de los Garza, N.L.</t>
  </si>
  <si>
    <t>https://www.google.com/maps/place/C.+Golfo+de+M%C3%A9xico+638,+La+Fe,+66477+San+Nicol%C3%A1s+de+los+Garza,+N.L./@25.7199478,-100.2093811,17z/data=!4m6!3m5!1s0x8662ea50d26e4a0b:0x9baaa88189bada1e!8m2!3d25.7199015!4d-100.2094921!16s%2Fg%2F11c5lrqtlv?hl=es&amp;entry=ttu&amp;g_ep=EgoyMDI1MDkxNi4wIKXMDSoASAFQAw%3D%3D</t>
  </si>
  <si>
    <t>Equipo detras de los focos lado derecho</t>
  </si>
  <si>
    <t>AQ-9388</t>
  </si>
  <si>
    <t>BRANDON SALAZAR</t>
  </si>
  <si>
    <t>MAZDA MITSUBISHI</t>
  </si>
  <si>
    <t>Jose Antonio Barba González. 8134020009</t>
  </si>
  <si>
    <t>Fracc. Villaluz, 67275 Cdad. Benito Juárez, N.L.</t>
  </si>
  <si>
    <t>https://www.google.com/maps/place/Villa+Bristol,+Fracc.+Villaluz,+67275+Cdad.+Benito+Ju%C3%A1rez,+N.L./@25.6372194,-100.1248072,17z/data=!3m1!4b1!4m6!3m5!1s0x8662c3012242b863:0x51ebb43454293207!8m2!3d25.6372194!4d-100.1222323!16s%2Fg%2F11bc902cs4?entry=ttu&amp;g_ep=EgoyMDI1MDkxNi4wIKXMDSoASAFQAw%3D%3D</t>
  </si>
  <si>
    <t xml:space="preserve">SE MUEVE LA PROGRAMACION, PORQUE ADRIAN TIENE EL CARRO ATORADO Y ELIUD TIENE QUE CUBRIR LA PROGRAMACION </t>
  </si>
  <si>
    <t>SSL-963-A TOYOTA HIACE</t>
  </si>
  <si>
    <t>INSTALACION DASHCAM</t>
  </si>
  <si>
    <t>JTFJM9CP2M6003899</t>
  </si>
  <si>
    <t>FRANCISCO SANCHEZ</t>
  </si>
  <si>
    <t xml:space="preserve">CHEVROLET MALIBU BLANCO </t>
  </si>
  <si>
    <t>1G1Z95ST1JF189377</t>
  </si>
  <si>
    <t>REGISTRO</t>
  </si>
  <si>
    <t>4409 PORTATIL GPS TRACKER</t>
  </si>
  <si>
    <t>PARA REINSTALACION EN MALIBU</t>
  </si>
  <si>
    <t>REVISION DASHCAM</t>
  </si>
  <si>
    <t xml:space="preserve">NO LO PUEDEN VER EN LA PLATAFORMA </t>
  </si>
  <si>
    <t xml:space="preserve">CANCELADO NO LLEGAN A TIEMPO </t>
  </si>
  <si>
    <t>JESUS OROZCO SOLICITA REAGENDAR PARA EL LUNES A LAS 9 AM</t>
  </si>
  <si>
    <t>MITSUBISHI CREMA
MAZDA MITSUBISHI</t>
  </si>
  <si>
    <t>DESINSTALACION DE EQUIPO EN COMODATO</t>
  </si>
  <si>
    <t>043 CHEVROLET EQUINOX PLATA</t>
  </si>
  <si>
    <t xml:space="preserve">REINSTALADO CON ALENY </t>
  </si>
  <si>
    <t>2GNALCEK1G6174255</t>
  </si>
  <si>
    <t>RVJ-675-C</t>
  </si>
  <si>
    <t>0 JEEP CHEROKEE 2017 TRAIL HAWK PLATA</t>
  </si>
  <si>
    <t>1C4PJMBS6HW532749</t>
  </si>
  <si>
    <t>017 CHEVROLET EQUINOX ARENA</t>
  </si>
  <si>
    <t>2CNFLGEC3B6333196</t>
  </si>
  <si>
    <t>SVU-222-B</t>
  </si>
  <si>
    <t>RF-4641-B NISSAN</t>
  </si>
  <si>
    <t>Fabian Gonzalez 8124125981</t>
  </si>
  <si>
    <t>FRJJ+4CR Santiago, Nuevo León</t>
  </si>
  <si>
    <t>https://www.google.com/maps/place/25%C2%B028'49.4%22N+100%C2%B010'08.4%22W/@25.4803433,-100.1691195,21z/data=!4m4!3m3!8m2!3d25.480374!4d-100.168985?hl=es&amp;entry=ttu&amp;g_ep=EgoyMDI1MDkxNy4wIKXMDSoASAFQAw%3D%3D</t>
  </si>
  <si>
    <t>RF-4641-B</t>
  </si>
  <si>
    <t>YEIDI MIRELES</t>
  </si>
  <si>
    <t>Yeidi Mireles 8128718060</t>
  </si>
  <si>
    <t>QG7J+WGP Mitras Poniente, Nuevo León</t>
  </si>
  <si>
    <t>https://www.google.com/maps/place/25%C2%B045'53.4%22N+100%C2%B028'07.2%22W/@25.7648188,-100.4688965,21z/data=!4m4!3m3!8m2!3d25.764843!4d-100.4686661?hl=es&amp;entry=ttu&amp;g_ep=EgoyMDI1MDkxNy4wIKXMDSoASAFQAw%3D%3D</t>
  </si>
  <si>
    <t>El equipo queda sujeto a arnés detrás del tablero
cliente pago $980 en efectivo a Adrian</t>
  </si>
  <si>
    <t>LZWPRMGN5RF966641</t>
  </si>
  <si>
    <t>XBF-678-D</t>
  </si>
  <si>
    <t xml:space="preserve">440 CHEVROLET AVEO GRIS
</t>
  </si>
  <si>
    <t>Equipo e instalación sin manipulaciones, se realizan pruebas de bloqueo y desbloqueo.
Unidad se encuentra activa y reportando.
Se deja unidad habilitada
El cliente comento lo siguiente 
Estuvo unos días decargado, pero ahorita al momento ya tiene carga.
Este fue el motivo por el cual el equipo no tenía conexión y no recibía los comandos enviados.</t>
  </si>
  <si>
    <t>3G1TB5BFXCL126713</t>
  </si>
  <si>
    <t>SYC-160-A</t>
  </si>
  <si>
    <t>S39</t>
  </si>
  <si>
    <t>N18-3 RM-1204-B NISSAN BLANCA
NISSAN NP300</t>
  </si>
  <si>
    <t>Ubicación del botón de pánico
Ubicación del sensor de temperatura</t>
  </si>
  <si>
    <t>N6AD35C3JK875433</t>
  </si>
  <si>
    <t>RM-1204-B</t>
  </si>
  <si>
    <t>SPRINTER 29LBA39</t>
  </si>
  <si>
    <t xml:space="preserve">DASHCAM </t>
  </si>
  <si>
    <t>Mario Gonzalez 8118878772</t>
  </si>
  <si>
    <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t>
  </si>
  <si>
    <t xml:space="preserve">Esta DashCam no esta instalada en la unidad </t>
  </si>
  <si>
    <t>29LBA39</t>
  </si>
  <si>
    <t xml:space="preserve">Asignatura de unidad en cuenta </t>
  </si>
  <si>
    <t>JOSE LUIS OLIVA</t>
  </si>
  <si>
    <t>Las Puentes, San Nicolás de los Garza, Nuevo León, 66460, México</t>
  </si>
  <si>
    <t>https://www.google.com/maps/place/25%C2%B044'32.0%22N+100%C2%B016'33.8%22W/@25.7422878,-100.2762447,20.75z/data=!4m4!3m3!8m2!3d25.74221!4d-100.276059?hl=es&amp;entry=ttu&amp;g_ep=EgoyMDI1MDkxNy4wIKXMDSoASAFQAw%3D%3D</t>
  </si>
  <si>
    <t>#06 CAMION BLANCO</t>
  </si>
  <si>
    <t>Dejo de reportar 2025-09-22 07:56:32
(Genera reporte el día de hoy, requiere cambio de equipo)</t>
  </si>
  <si>
    <t>Alfonso Mateos 8110823886</t>
  </si>
  <si>
    <t>PPJR+RXH San Nicolás de los Garza, Nuevo León</t>
  </si>
  <si>
    <t>https://www.google.com/maps/place/25%C2%B043'55.4%22N+100%C2%B015'27.0%22W/@25.732087,-100.258111,18.5z/data=!4m4!3m3!8m2!3d25.7320572!4d-100.2575021?hl=es&amp;entry=ttu&amp;g_ep=EgoyMDI1MDkxNy4wIKXMDSoASAFQAw%3D%3D</t>
  </si>
  <si>
    <t xml:space="preserve">El técnico llego al domicilio que nos inidco a la 2 pm. 
El operador le comento que se demoraría 20 min en salir, ya transcurrio el tiempo que nos inidco y comenta que su salida se va a retrasar 1 hora mas.
JOSE LUIS AUTORIZA QUE SE RETIREN POR EL TIEMPO DE ESPERA </t>
  </si>
  <si>
    <t>ING. MUSA</t>
  </si>
  <si>
    <t>ING. CARLOS MUSA</t>
  </si>
  <si>
    <t>MIGRACION DE EQUIPO 
(CAMBIO DE SIM)</t>
  </si>
  <si>
    <t>WP83+RJ6 Interpuerto Monterrey, Nuevo León</t>
  </si>
  <si>
    <t>https://www.google.com/maps/place/25%C2%B055'01.4%22N+100%C2%B017'45.5%22W/@25.9170456,-100.2985496,17z/data=!3m1!4b1!4m4!3m3!8m2!3d25.9170456!4d-100.2959747?hl=es&amp;entry=ttu&amp;g_ep=EgoyMDI1MDkxNy4wIKXMDSoASAFQAw%3D%3D</t>
  </si>
  <si>
    <t xml:space="preserve">MIGRACION DE EQUIPO 
CAMBIO DE SIM </t>
  </si>
  <si>
    <t>Rosendo Rompemex 8115388985</t>
  </si>
  <si>
    <t>MP38+4MX Monterrey, Nuevo León</t>
  </si>
  <si>
    <t>https://www.google.com/maps/place/25%C2%B039'10.3%22N+100%C2%B016'59.8%22W/@25.652945,-100.2833167,21z/data=!4m4!3m3!8m2!3d25.6528611!4d-100.2832778!5m1!1e1?entry=ttu&amp;g_ep=EgoyMDI1MDkxNy4wIKXMDSoASAFQAw%3D%3D</t>
  </si>
  <si>
    <t xml:space="preserve">UNIDAD NO ESTABA EN EL DOMICILIO </t>
  </si>
  <si>
    <t xml:space="preserve">NO SE ACUDE PORQUE EL PRIMER SERVICIO NO SE PUDO REALIZAR </t>
  </si>
  <si>
    <t>REVISION DE UNIDAD 
Dejo de reportar 2025-08-28 08:16:50</t>
  </si>
  <si>
    <t>Juan Angel Piña 8180215458</t>
  </si>
  <si>
    <t>Ternium Planta Churubusco
MPXJ+3PH Monterrey, Nuevo León</t>
  </si>
  <si>
    <t>SE GENERO RESET, EQUIPO E INSTALACION SIN MANIPULACION 
CON PRUEBAS DE BLOQUEO</t>
  </si>
  <si>
    <t>IRVIN TRONCOSO</t>
  </si>
  <si>
    <t>AUTOREDES EL BAJIO</t>
  </si>
  <si>
    <t>Retroexcavadora case 580L</t>
  </si>
  <si>
    <t>Irving Troncoso 8333851364</t>
  </si>
  <si>
    <t>Abasolo 605, Miramapolis, 89560 Cd Madero, Tamps.</t>
  </si>
  <si>
    <t>https://www.google.com/maps/place/Abasolo+605,+Miramapolis,+89560+Cd+Madero,+Tamps./@22.2624864,-97.8296697,17z/data=!3m1!4b1!4m6!3m5!1s0x85d7f835142ba981:0x8056ff231a04e5f4!8m2!3d22.2624815!4d-97.8270948!16s%2Fg%2F11wb1vvlg5?entry=ttu&amp;g_ep=EgoyMDI1MDkxMC4wIKXMDSoASAFQAw%3D%3D</t>
  </si>
  <si>
    <t>Luis Torres 
(Técnico Tampico)</t>
  </si>
  <si>
    <t>CAMBIO DE DOMICILIO 
23/09/2025 IRVIN 3:57 PM</t>
  </si>
  <si>
    <t>Feichin Op Retro 8331768113</t>
  </si>
  <si>
    <t>Vía Sin Nombre, 92042 Ver., México</t>
  </si>
  <si>
    <t>https://www.google.com/maps/place/92042+Las+Chacas,+Ver./@21.9326626,-97.8526145,13z/data=!3m1!4b1!4m6!3m5!1s0x85d8276724594b8b:0x2500e6eb707b1dd4!8m2!3d21.9325999!4d-97.7787931!16s%2Fg%2F1tfm6_x7!5m1!1e1?hl=es&amp;entry=ttu&amp;g_ep=EgoyMDI1MDkyMS4wIKXMDSoASAFQAw%3D%3D</t>
  </si>
  <si>
    <t>5:30 PM SE CANCELA 
SE COMUNICO EFREN PIÑEIRO QUE NO PUEDE ESPERA AL TECNICO Y SE VA A COMUNICAR CON SR. IRVIN PARA AVISARLE
CAMBIO DE HORARIO DE 12 A 2 PM</t>
  </si>
  <si>
    <t>JEUSS MONTEMAYOR</t>
  </si>
  <si>
    <t>T-022</t>
  </si>
  <si>
    <t>REVISION DE UNIDAD 
Dejo de reportar 2025-07-08 16:10:09</t>
  </si>
  <si>
    <t>Jesús Montemayor 9564755532</t>
  </si>
  <si>
    <t>https://www.google.com/maps/place/Transportes+El+Pio/@25.9743589,-100.1401586,17z/data=!3m1!4b1!4m6!3m5!1s0x8662f6cc29b0a0c5:0x133dee371e031ecb!8m2!3d25.9743589!4d-100.1401586!16s%2Fg%2F11gg_w7wf2!5m1!1e1?entry=ttu&amp;g_ep=EgoyMDI1MDkyMS4wIKXMDSoASAFQAw%3D%3D</t>
  </si>
  <si>
    <t>Revision unidad 22, sin carga en baterias</t>
  </si>
  <si>
    <t xml:space="preserve">SE PASA CORRIENTE A LA UNIDAD Y VUELVE A TRANSMITIR EL EQUIPO </t>
  </si>
  <si>
    <t>T-031</t>
  </si>
  <si>
    <t>No conectado</t>
  </si>
  <si>
    <t>Revision undiad 31 esta cerrada y no hay llaves para abrirla
Esta saboteado, no se encontro el equipo</t>
  </si>
  <si>
    <t xml:space="preserve">UNIDAD NO CUENTA CON GPS, CLIENTE LO VA A REVISAR </t>
  </si>
  <si>
    <t>T-029</t>
  </si>
  <si>
    <t>REVISION DE UNIDAD 
Dejo de reportar 2025-08-19 13:14:21</t>
  </si>
  <si>
    <t>T-035</t>
  </si>
  <si>
    <t>REVISION DE UNIDAD
Dejo de reportar 2025-09-02 22:47:57</t>
  </si>
  <si>
    <t>043 CHEVROLET TAHOE BLANCA</t>
  </si>
  <si>
    <t xml:space="preserve"> Aleny 8125679540</t>
  </si>
  <si>
    <t>Equipo sujeto a un arnés oculto detrás del tablero</t>
  </si>
  <si>
    <t>1GNSKCKC9GR154957</t>
  </si>
  <si>
    <t>Debido a que hubo varios cambios en el domicilio no pudimos realizar el servicio de la instalacion solicitada</t>
  </si>
  <si>
    <t>SERGIO GONZALEZ</t>
  </si>
  <si>
    <t xml:space="preserve">PR-4110-B VW SAVEIRO BLANCA </t>
  </si>
  <si>
    <t>DESINSTALACION DE EQUIIPO 
RECUPERACION EQUIPO COMODATO</t>
  </si>
  <si>
    <t>9BWKB45U0HP048550</t>
  </si>
  <si>
    <t>PR-4110-B</t>
  </si>
  <si>
    <t>NISSAN VERSA 2013 ROJO</t>
  </si>
  <si>
    <t>CTE. JUAN MANUEL MARTINEZ RODRIGUEZ
DESINSTALACION DE EQUIPO</t>
  </si>
  <si>
    <t xml:space="preserve">LLEGA 1 HRA TARDE
EQUIPO BAJO RESGUARDO DE PRESTACOCHE </t>
  </si>
  <si>
    <t>8952020521221220-879</t>
  </si>
  <si>
    <t>FEP-718-A</t>
  </si>
  <si>
    <t>VW PASSAT 2013</t>
  </si>
  <si>
    <t xml:space="preserve">UNIDAD NO CUENTA CON GS, YA SE LO HABIAN RETIRADO </t>
  </si>
  <si>
    <t>FED-682-A</t>
  </si>
  <si>
    <t>TT04 WJ-3576-B</t>
  </si>
  <si>
    <t>REVISION
Dejo de reportar 2025-06-06 15:18:43</t>
  </si>
  <si>
    <t>Carlos Trolle 9212733319</t>
  </si>
  <si>
    <t>96904 Mapachapa, Ver.</t>
  </si>
  <si>
    <t>https://www.google.com/maps/place/Petrovactor,+S.A.+de+C.V./@18.0262912,-94.5561076,19.5z/data=!4m6!3m5!1s0x85e987e8b5bb967d:0xa8cfce440fae0e2d!8m2!3d18.0263089!4d-94.5560721!16s%2Fg%2F11fm71dd_t!5m1!1e1?entry=ttu&amp;g_ep=EgoyMDI1MDkxNy4wIKXMDSoASAFQAw%3D%3D</t>
  </si>
  <si>
    <t>Luis Manuel
(Técnico Veracruz)</t>
  </si>
  <si>
    <t xml:space="preserve">REVISION </t>
  </si>
  <si>
    <t xml:space="preserve">TECNICO SE ENFERMO Y NO PUEDE ASISTIR, SE VA A REPROGRAMAR, ESTAMOS A LA ESPERA DE LO QUE NOS DIGA EL TECNICO </t>
  </si>
  <si>
    <t>TT05 WR-4547-A</t>
  </si>
  <si>
    <t>REVISION
Dejo de reportar 2025-08-19 16:50:56</t>
  </si>
  <si>
    <t>TT06 WR-4548-A</t>
  </si>
  <si>
    <t>REVISION
Dejo de reportar 2025-07-15 10:23:44</t>
  </si>
  <si>
    <t>JESUS DE DIOS HERRERA</t>
  </si>
  <si>
    <t>RAM CAJA SECA</t>
  </si>
  <si>
    <t>Juan Herrera 8117477079</t>
  </si>
  <si>
    <t>Santiago Cantú V. 322, Unión de Agropecuarios Lázaro Cárdenas, 66053 Cdad. Gral. Escobedo, N.L.</t>
  </si>
  <si>
    <t>https://www.google.com/maps/place/Santiago+Cant%C3%BA+V.+322,+Uni%C3%B3n+de+Agropecuarios+L%C3%A1zaro+C%C3%A1rdenas,+66053+Cdad.+Gral.+Escobedo,+N.L./@25.8174868,-100.3023156,17z/data=!3m1!4b1!4m6!3m5!1s0x866292fe0f011d3b:0x10ea16581a540f39!8m2!3d25.817482!4d-100.2997407!16s%2Fg%2F11c5pzj8c3!5m1!1e1?entry=ttu&amp;g_ep=EgoyMDI1MDkyMS4wIKXMDSoASAFQAw%3D%3D</t>
  </si>
  <si>
    <t>3D6WN56D68G171128</t>
  </si>
  <si>
    <t>19-AP-44R</t>
  </si>
  <si>
    <t>F4GF+7V7 Arteaga, Coahuila de Zaragoza</t>
  </si>
  <si>
    <t>https://www.google.com/maps/place/25%C2%B028'32.4%22N+100%C2%B052'31.2%22W/@25.4756756,-100.8761152,18.25z/data=!4m4!3m3!8m2!3d25.4756546!4d-100.8753357!5m1!1e1?hl=es&amp;entry=ttu&amp;g_ep=EgoyMDI1MDkyMi4wIKXMDSoASAFQAw%3D%3D</t>
  </si>
  <si>
    <t>3AKJGLDR6GSHR8877</t>
  </si>
  <si>
    <t>REVISION 
No transmite, posible maniulación y la unidad va a salir de viaje en un rato mas</t>
  </si>
  <si>
    <t>RQF7+F67 Santa Rosa, Nuevo León</t>
  </si>
  <si>
    <t>https://www.google.com/maps/place/25%C2%B049'25.2%22N+100%C2%B014'13.0%22W/@25.8236531,-100.237389,19.5z/data=!4m4!3m3!8m2!3d25.8236599!4d-100.2369385!5m1!1e1?hl=es&amp;entry=ttu&amp;g_ep=EgoyMDI1MDkyMy4wIKXMDSoASAFQAw%3D%3D</t>
  </si>
  <si>
    <t>EQUIPO SE LO ENTREGA OPERADOR EN MANO PARA REINSTALACION
solo me entregaron arnés y modulo</t>
  </si>
  <si>
    <t>1XKDDP8X1FJ418431</t>
  </si>
  <si>
    <t>VW JETTA 2013</t>
  </si>
  <si>
    <t>CTE. ERICK ROBERT RODRIGUEZ ANGUIANO
DESINTALACION DE EQUIPO</t>
  </si>
  <si>
    <t xml:space="preserve"> UNIDAD NO CUENTA CON GS, YA SE LO HABIAN RETIRADO 
SOLO SE DESINSTALO LA CONEXION</t>
  </si>
  <si>
    <t xml:space="preserve">BUICK ENCLAVE DORADA </t>
  </si>
  <si>
    <t>Guerrero 8281059213</t>
  </si>
  <si>
    <t>H298+CWW Ignacio Allende Proyecto, Cadereyta Jiménez, N.L</t>
  </si>
  <si>
    <t>https://www.google.com/maps/place/25%C2%B034'07.0%22N+99%C2%B058'57.6%22W/@25.5686035,-99.9852409,17z/data=!3m1!4b1!4m4!3m3!8m2!3d25.5686035!4d-99.982666!5m1!1e1?hl=es&amp;entry=ttu&amp;g_ep=EgoyMDI1MDkyMy4wIKXMDSoASAFQAw%3D%3D</t>
  </si>
  <si>
    <t>PAGO EN EFECTIVO $2,200 A ELIUD 
$100 ADICIONALES POR LA DISTANCIA</t>
  </si>
  <si>
    <t>5GAKRCED2BJ277775</t>
  </si>
  <si>
    <t>XSY-698-C</t>
  </si>
  <si>
    <t>DANIEL MONTEMAYOR</t>
  </si>
  <si>
    <t>T101</t>
  </si>
  <si>
    <t>Daniel Montemayor 8112059083</t>
  </si>
  <si>
    <t xml:space="preserve">EDISON 3201 NORTE, FRACCIONAMIENTO INDUSTRIAL, 64440 Monterrey, N.L.
</t>
  </si>
  <si>
    <t>https://www.google.com/maps/place/MULTISERVICIOS+Y+LOGISTICA+DEL+NORTE+SA+DE+CV/@25.707859,-100.332727,17z/data=!3m1!4b1!4m6!3m5!1s0x866295c607e8b707:0xf479e2fc152486a8!8m2!3d25.707859!4d-100.332727!16s%2Fg%2F1tc_fpmg?entry=ttu</t>
  </si>
  <si>
    <t xml:space="preserve">QUEDA PENDIENTE PROVEEDOR NO ESTABA DISPONIBLE </t>
  </si>
  <si>
    <t>3WKDDP0X4JF871192</t>
  </si>
  <si>
    <t>CAMION</t>
  </si>
  <si>
    <t>EDY ALVARADO</t>
  </si>
  <si>
    <t>PRESTAMO</t>
  </si>
  <si>
    <t>Edy Alvarado 8110435396</t>
  </si>
  <si>
    <t>Tacos y Gorditas "Garza"
Maple 101, Jardines del Cañada, 66050 Cdad. Gral. Escobedo, N.L.</t>
  </si>
  <si>
    <t>https://maps.app.goo.gl/VRxF2C3DdoTF8u5Q9</t>
  </si>
  <si>
    <t>ENTREGA DE 10 EQUIPOS A PRESTAMO 
AMIGO DE JOSE LUIS</t>
  </si>
  <si>
    <t>EQUIPO 4G SA</t>
  </si>
  <si>
    <t xml:space="preserve">FORD ESCAPE 2017 NEGRO </t>
  </si>
  <si>
    <t>Cliente Adriana A
Contacto 8128809406</t>
  </si>
  <si>
    <t xml:space="preserve">EL CONTACTO NO RESPONDIA Y CUANDO LLEGO ADRIAN YA SE HABIA ENTREGADO LA UNIDAD </t>
  </si>
  <si>
    <t>07 RB0132A</t>
  </si>
  <si>
    <t>Miguel Casas 8120226975</t>
  </si>
  <si>
    <t>RP67+329 Cdad. Gral. Escobedo, Nuevo León</t>
  </si>
  <si>
    <t>https://www.google.com/maps/place/25%C2%B048'36.5%22N+100%C2%B017'14.6%22W/@25.8102114,-100.2875422,20.25z/data=!4m4!3m3!8m2!3d25.8101504!4d-100.2874009!5m1!1e1?hl=es&amp;entry=ttu&amp;g_ep=EgoyMDI1MDkyNC4wIKXMDSoASAFQAw%3D%3D</t>
  </si>
  <si>
    <t xml:space="preserve">ADRIAN LLEGA A LAS 11 AM
DESINSTALACION DE EQUIPO </t>
  </si>
  <si>
    <t>UNIDAD NO ESTABA DISPONIBLE</t>
  </si>
  <si>
    <t xml:space="preserve">14 PY4922A
NISSAN NP BLANCA / CON MICROFONO  </t>
  </si>
  <si>
    <t>PY-4922-A</t>
  </si>
  <si>
    <t>19 PV5072B</t>
  </si>
  <si>
    <t>VR3EUHNP7RJ528977</t>
  </si>
  <si>
    <t>PV-5072-B</t>
  </si>
  <si>
    <t>23 RD-9649-B</t>
  </si>
  <si>
    <t>DESINSTALACION DE EQUIPO 
SE DESINSTALA EN OTRA UBICACION - TALLER</t>
  </si>
  <si>
    <t>3HAMMAAN1BL406022</t>
  </si>
  <si>
    <t>RD-9649-B / 31AB1C0</t>
  </si>
  <si>
    <t>REVISION DE UNIDAD
Dejo de reportar 23-Septiembre-2025, volvio a actualizar viernes 26</t>
  </si>
  <si>
    <t>Juan Carlos Rodriguez Rangel 8132342500</t>
  </si>
  <si>
    <t>Bonifacio Salinas Leal 428, Ricardo Flores Magón, 66050 Cdad. Gral. Escobedo, N.L.</t>
  </si>
  <si>
    <t>https://www.google.com/maps/place/Bonifacio+Salinas+Leal+428,+Ricardo+Flores+Mag%C3%B3n,+66050+Cdad.+Gral.+Escobedo,+N.L./@25.8053674,-100.3282679,21z/data=!4m12!1m5!3m4!2zMjXCsDQ4JzE5LjMiTiAxMDDCsDE5JzQxLjIiVw!8m2!3d25.8053558!4d-100.3281222!3m5!1s0x866293c833cc2eb9:0xae8a376432159d20!8m2!3d25.8053647!4d-100.3282342!16s%2Fg%2F11v0ylf68g!5m1!1e1?hl=es&amp;entry=ttu&amp;g_ep=EgoyMDI1MDkyMy4wIKXMDSoASAFQAw%3D%3D</t>
  </si>
  <si>
    <t xml:space="preserve">REVISION DE EQUIPO </t>
  </si>
  <si>
    <t>SE DESINSTALO EQUIPO 
EN LAS FOTOS EQUIPO SE VE ALGO DEFORMADO Y LA BATERIA INFLADA</t>
  </si>
  <si>
    <t>3C7WRAKT9HG646399</t>
  </si>
  <si>
    <t>PV-0260-B</t>
  </si>
  <si>
    <t>CAMBIIO DE GPS, ANTERIOR NO ESTABA FUNCIONANDO BIEN</t>
  </si>
  <si>
    <t>CAMBIO DE GPS Y SIM</t>
  </si>
  <si>
    <t>EQUIPO NUEVO 
CON PRUEBAS DE BLOQUEO</t>
  </si>
  <si>
    <t xml:space="preserve">XIMENA MENDOZA </t>
  </si>
  <si>
    <t xml:space="preserve">PV-4627-A RAM 700 ROJA </t>
  </si>
  <si>
    <t>Ximena Mendoza 8110435355</t>
  </si>
  <si>
    <t>Sierra Tarahumara 1503
Vistancia, Monterrey, N.L.</t>
  </si>
  <si>
    <t>https://www.google.com/maps/place/Sierra+Tarahumara,+Vistancia,+Monterrey,+N.L./@25.5768522,-100.2374512,19.5z/data=!4m15!1m8!3m7!1s0x8662c737d4dc29d9:0xc08ee0260e720d05!2sSierra+Tarahumara,+Vistancia,+Monterrey,+N.L.!3b1!8m2!3d25.5768876!4d-100.2371594!16s%2Fg%2F11bytf9mlv!3m5!1s0x8662c737d4dc29d9:0xc08ee0260e720d05!8m2!3d25.5768876!4d-100.2371594!16s%2Fg%2F11bytf9mlv!5m1!1e1?entry=ttu&amp;g_ep=EgoyMDI1MDkyNC4wIKXMDSoASAFQAw%3D%3D</t>
  </si>
  <si>
    <t>INSTALACION DE EQUIPO 
CON PRUEBAS DE BLOQUEO</t>
  </si>
  <si>
    <t>9BD281G50MYV49597</t>
  </si>
  <si>
    <t>PV-4627-A</t>
  </si>
  <si>
    <t>PH-9954-A SILVERADO BLANCA</t>
  </si>
  <si>
    <t>PH-9954-A</t>
  </si>
  <si>
    <t>JOSE LERMA</t>
  </si>
  <si>
    <t xml:space="preserve">XCE-600-C CHEVROLET TAHOE BLANCA </t>
  </si>
  <si>
    <t>José Lerma 8127326290</t>
  </si>
  <si>
    <t xml:space="preserve">Av. Dr. Ignacio Morones Prieto 1100, Sin Nombre de Col 28, Montaña, 66197 Cdad. Santa Catarina, N.L.
</t>
  </si>
  <si>
    <t>https://www.google.com/maps/place/Av.+Dr.+Ignacio+Morones+Prieto+1100-LOCAL+3,+Sin+Nombre+de+Col+28,+Monta%C3%B1a,+66197+Cdad.+Santa+Catarina,+N.L./@25.6732552,-100.4468699,13.5z/data=!4m6!3m5!1s0x8662bd54946fffff:0xbee0c0c0239a9e3d!8m2!3d25.6615851!4d-100.4379439!16s%2Fg%2F11v5whjvg9?entry=ttu&amp;g_ep=EgoyMDI1MDkyNC4wIKXMDSoASAFQAw%3D%3D</t>
  </si>
  <si>
    <t>CLIENTE PAGO EN EFECTIVO $850 A ELIUD 
EQUIPO ERA DE ALENY
20/09/2025 DESINSTALACION 017 CHEVROLET EQUINOX ARENA</t>
  </si>
  <si>
    <t>1GNSK8KL5PR440463</t>
  </si>
  <si>
    <t>XCE-600-C</t>
  </si>
  <si>
    <t>S40</t>
  </si>
  <si>
    <t>121 CHEVROLET EQUINOX 2015 BLANCA</t>
  </si>
  <si>
    <t>1GNALCEK0FZ119007</t>
  </si>
  <si>
    <t>RKZ-764-C</t>
  </si>
  <si>
    <t xml:space="preserve">861 FORD ESCAPE 2017 NEGRO </t>
  </si>
  <si>
    <t>Adriana 8116615757</t>
  </si>
  <si>
    <t>Berna 934, El Refugio 1er Sector, 66430 San Nicolás de los Garza, N.L.</t>
  </si>
  <si>
    <t>https://www.google.com/maps/place/Berna+934,+El+Refugio+1er+Sector,+66430+San+Nicol%C3%A1s+de+los+Garza,+N.L./@25.759972,-100.2802626,13.5z/data=!4m10!1m2!2m1!1sBerna+934+col+El+refugio+1er+sector,+San+Nicolas!3m6!1s0x866294b0d327cb05:0xe24b98225d596699!8m2!3d25.7544926!4d-100.268925!15sCjBCZXJuYSA5MzQgY29sIEVsIHJlZnVnaW8gMWVyIHNlY3RvciwgU2FuIE5pY29sYXOSARFjb21wb3VuZF9idWlsZGluZ-ABAA!16s%2Fg%2F11c21hxhw_?entry=ttu&amp;g_ep=EgoyMDI1MDkyNC4wIKXMDSoASAFQAw%3D%3D</t>
  </si>
  <si>
    <t>El equipo queda oculto detrás la guantera y el corte en kick panel</t>
  </si>
  <si>
    <t>RYR-744-C</t>
  </si>
  <si>
    <t xml:space="preserve">LUIS CARLOS CABELLO MARROQUIN </t>
  </si>
  <si>
    <t>Transportes Refrigerados Cabello
Antonio E. Marcos 302, Ex-Hacienda Santa Rosa, 66613 Cdad. Apodaca, N.L.</t>
  </si>
  <si>
    <t>Está unidad le fue asignada al técnico por el mecánico.
Se realizó una corrección en el cableado</t>
  </si>
  <si>
    <t xml:space="preserve">REVISION DE UNIDAD 
No actualizan y no marcan bien el diesel </t>
  </si>
  <si>
    <t>SE LE DIO RESET AL EQUIPO DESCARGA HISTORIAL DE UNIDAD Y ACTUALIZA POSICION Y DIESEL</t>
  </si>
  <si>
    <t>1UYVS2531AU898909</t>
  </si>
  <si>
    <t>47UT9X / 46UT9X</t>
  </si>
  <si>
    <t>OLYMPIA PEREZ</t>
  </si>
  <si>
    <t>MTY066 TOYOTA COROLLA 2016</t>
  </si>
  <si>
    <t>Corte 862476051565082
Seguimiento 862476051108735</t>
  </si>
  <si>
    <t>1 HRA DE TIEMPO EN ESPERA, NO LE DAN RAZON DE INSTALACION</t>
  </si>
  <si>
    <t>Equipo
Corte 862476051565082</t>
  </si>
  <si>
    <t xml:space="preserve">Técnico se retira de servicio, nos comenta no se van a realizar las instalaciones
CLIENTE NO ESTA CONFORME CON EL CONTRATO </t>
  </si>
  <si>
    <t>SOLO SE COBRA 1</t>
  </si>
  <si>
    <t>Equipo
Seguimiento 862476051108735</t>
  </si>
  <si>
    <t xml:space="preserve">5:30 PM - Técnico se retira de servicio, nos comenta no se van a realizar las instalaciones
CLIENTE NO ESTA CONFORME CON EL CONTRATO </t>
  </si>
  <si>
    <t>VW VENTO 2017 GRIS</t>
  </si>
  <si>
    <t>DESINSTALACION DE EQUIPO
CTE. BRANDON EZEQUIEL MATA GONZALEZ</t>
  </si>
  <si>
    <t>Brandorn Ezequiel Mata Gonzalez 8443616273</t>
  </si>
  <si>
    <t>25 de Julio 240, Provivienda, 25020 Saltillo, Coah.</t>
  </si>
  <si>
    <t>https://www.google.com/maps/place/25+de+Julio+240,+Provivienda,+25020+Saltillo,+Coah./@25.4238971,-100.9749367,19z/data=!3m1!4b1!4m6!3m5!1s0x86880d4c27535df1:0x635bd56f705e6ec3!8m2!3d25.4238971!4d-100.9749367!16s%2Fg%2F11c1ym5f9q?entry=ttu&amp;g_ep=EgoyMDI1MDkyNC4wIKXMDSoASAFQAw%3D%3D</t>
  </si>
  <si>
    <t xml:space="preserve">SE LE ENTREGA AL CLIENTE </t>
  </si>
  <si>
    <t>8952020021143590-392</t>
  </si>
  <si>
    <t>FDL-520-A</t>
  </si>
  <si>
    <t xml:space="preserve">RAUL CONTRERAS </t>
  </si>
  <si>
    <t xml:space="preserve">REVISION DE UNIDAD 
NO TRANSMITE EL EQUIPO  </t>
  </si>
  <si>
    <t xml:space="preserve">EQUIPO FUE DESINSTALADO, SE LE ENTREGO AL CLIENTE </t>
  </si>
  <si>
    <t xml:space="preserve">EQUIPO FUE DESINSTALADO, SE LE ENTREGO AL CLIENTE 
SIM LA TRAR ELIUD </t>
  </si>
  <si>
    <t>804 HYUNDAI SONATA 2015 PLATA</t>
  </si>
  <si>
    <t>REVISION DE UNIDAD
Dice que no prende nadamas</t>
  </si>
  <si>
    <t>Ricardo Almaguer 8123843250</t>
  </si>
  <si>
    <t>Stiva 348, Parque Industrial Barragán, 66425 San Nicolás de los Garza, N.L.</t>
  </si>
  <si>
    <t>https://www.google.com/maps/place/Stiva+348,+Parque+Industrial+Barrag%C3%A1n,+66425+San+Nicol%C3%A1s+de+los+Garza,+N.L./@25.7570872,-100.311971,16.5z/data=!4m5!3m4!1s0x8662947ccb0dbb13:0xd764714a2e414d6f!8m2!3d25.7573094!4d-100.3081191?entry=ttu&amp;g_ep=EgoyMDI1MDkyNC4wIKXMDSoASAFQAw%3D%3D</t>
  </si>
  <si>
    <t>Unidad no enciende, el auto no detecta la llave, no abre ignición ni da marcha. 
El gps esta conectado a la bomba</t>
  </si>
  <si>
    <t>5NPE34AF3FH078825</t>
  </si>
  <si>
    <t>TCG-927-B</t>
  </si>
  <si>
    <t>JESUS HUMBERTO ALBERTO PEREZ MEDINA</t>
  </si>
  <si>
    <t>PY-5941-B CHEVROLET TONADO VAN PLATA 2024</t>
  </si>
  <si>
    <t>Jesús Humberto Alberto Perez Medina 8112366432</t>
  </si>
  <si>
    <t>QP7M+GC5 San Nicolás de los Garza, Nuevo León</t>
  </si>
  <si>
    <t>https://www.google.com/maps/place/25%C2%B045'49.5%22N+100%C2%B015'59.0%22W/@25.7636923,-100.266573,21z/data=!4m4!3m3!8m2!3d25.7637545!4d-100.266399?hl=es&amp;entry=ttu&amp;g_ep=EgoyMDI1MDkyOC4wIKXMDSoASAFQAw%3D%3D</t>
  </si>
  <si>
    <t>CLIENTE SOLICITA BAJA DEL SERVICIO 
ELIUD TRAE EL EQUIPO</t>
  </si>
  <si>
    <t>LZWNNNGN9RC811407</t>
  </si>
  <si>
    <t>PY-5941-B</t>
  </si>
  <si>
    <t>SEAT ATECA 2018</t>
  </si>
  <si>
    <t>CTE. CESAR MISSAEL ESCAREÑO SALAZAR 
DESINSTALACION DE EQUIPO</t>
  </si>
  <si>
    <t>8952020922542328-088</t>
  </si>
  <si>
    <t>VSSAA75F7J6551255</t>
  </si>
  <si>
    <t>RSN-608-A</t>
  </si>
  <si>
    <t>MTY067 CHEVROLET SPARK</t>
  </si>
  <si>
    <t>Equipo de corte detrás del tablero sujeto a un ramal</t>
  </si>
  <si>
    <t>RYE-923-C</t>
  </si>
  <si>
    <t xml:space="preserve">Equipo de seguimiento detrás de guantera
</t>
  </si>
  <si>
    <t>NISSAN SENTRA 2017 ROJO</t>
  </si>
  <si>
    <t xml:space="preserve"> INSTALACION NUEVA</t>
  </si>
  <si>
    <t>Equipo detrás del tablero
Bloqueo a bomba en kick panel</t>
  </si>
  <si>
    <t>RWG-807-C</t>
  </si>
  <si>
    <t>UNIDAD 25</t>
  </si>
  <si>
    <t>Jorge Gómez 5546559000</t>
  </si>
  <si>
    <t>XJM5+PV3 San José Iturbide, Guanajuato</t>
  </si>
  <si>
    <t>https://www.google.com/maps/place/20%C2%B059'03.4%22N+100%C2%B023'25.2%22W/@20.9842682,-100.3928947,17z/data=!3m1!4b1!4m4!3m3!8m2!3d20.9842682!4d-100.3903198?hl=es&amp;entry=ttu&amp;g_ep=EgoyMDI1MDkyOC4wIKXMDSoASAFQAw%3D%3D</t>
  </si>
  <si>
    <t xml:space="preserve">INSTALACION EN COMODATO 
FORANEO QUERETARO </t>
  </si>
  <si>
    <t>TECNICO NO ACUDE 
SE REPROGRAMA PARA MAÑANA A LA 1 PM</t>
  </si>
  <si>
    <t>C. 9 338, Las Brisas Sector Poniente, 25225 Saltillo, Coah.</t>
  </si>
  <si>
    <t>https://www.google.com/maps/place/C.+9+338,+Las+Brisas+Sector+Poniente,+25225+Saltillo,+Coah./@25.4927888,-100.9804754,19.07z/data=!4m12!1m5!3m4!2zMjXCsDI5JzMzLjkiTiAxMDDCsDU4JzQ4LjIiVw!8m2!3d25.4927483!4d-100.9800491!3m5!1s0x8688132cb07bdbe9:0xcb7ea37acde56d97!8m2!3d25.4926646!4d-100.9800159!16s%2Fg%2F11ff599d5r?hl=es&amp;entry=ttu&amp;g_ep=EgoyMDI1MDkzMC4wIKXMDSoASAFQAw%3D%3D</t>
  </si>
  <si>
    <t>Realizaron un cambio en las tomas de corriente y afectaron la alimentación del equipo.
Se realizó una cambios en la instalación, equipo ya se encuentra reportando</t>
  </si>
  <si>
    <t>3ALACXCS9CDBL1058</t>
  </si>
  <si>
    <t>WJ-3576-B / VX-3486-C</t>
  </si>
  <si>
    <t>Este estaba desconectado la batería dice q tiene una falla de qnse la baja la bateria y batería nueva de un noche al otro dia.
Unidad no reporta por desconexión de batería</t>
  </si>
  <si>
    <t>3ALHCYDJ2EDFH422</t>
  </si>
  <si>
    <t>WR-4547-A / VX-3482-C</t>
  </si>
  <si>
    <t>Estaba baja la pila le pasaron otra batería quieres, equipo ya se encuentra reportando.</t>
  </si>
  <si>
    <t>3ALHCYD7EDFP7660</t>
  </si>
  <si>
    <t>WR-4548-A</t>
  </si>
  <si>
    <t>T-5302 29-UE-4X</t>
  </si>
  <si>
    <t>DESINSTALACION DE EQUIPO
MIGRADO</t>
  </si>
  <si>
    <t xml:space="preserve">EQUIPO MIGRADO </t>
  </si>
  <si>
    <t xml:space="preserve">EQUIPO ENTREGADO A CLIENTE SR. RAUL CONTRERAS </t>
  </si>
  <si>
    <t>INSTALACION DE EQUIPO CON SENSOR DE TEMPERATURA</t>
  </si>
  <si>
    <t>02 KW BLANCO</t>
  </si>
  <si>
    <t>REVISION DE UNIDAD NO ACTYALIZA LA POSICION</t>
  </si>
  <si>
    <t>SI ESTA ACTUALIZANDO</t>
  </si>
  <si>
    <t>3WKAD40X9CF831615</t>
  </si>
  <si>
    <t>T-51056 66-UU-1M
T-5302 29-UE-4X</t>
  </si>
  <si>
    <t>REVISION DE UNIDAD NO ACTUALIZA LA POSICION</t>
  </si>
  <si>
    <t xml:space="preserve">EQUIPO NO ACTUALIZA LA POSICIO SIGUE APRECIENDO EN JALISCO 
03/10/2025 DESINSTALACION EQUIPO ENTREGADO A RAUL CONTRERAS, ELIUD TRAEL LA SIM </t>
  </si>
  <si>
    <t>1UYVS25332U501704</t>
  </si>
  <si>
    <t>29-UE-4X
66-UU-1M</t>
  </si>
  <si>
    <t>T-51056 66-UU-1M</t>
  </si>
  <si>
    <t>SE HACE EL CAMBIO DE EQUIPO, SE ASIGO EN EL MISMO CAMPO Y NO ACTUALIZA LA POSICION, PENDIENTE POR ACTUALIZAR CON JOSE LUIS</t>
  </si>
  <si>
    <t xml:space="preserve">025 
FREIGTHLINER BLANCO </t>
  </si>
  <si>
    <t xml:space="preserve">LLEGA 30 MIN TARDE 
INSTALACION EN COMODATO 
FORANEO QUERETARO </t>
  </si>
  <si>
    <t>INSTALACION CON PRUEBAS DE BLOQUEO</t>
  </si>
  <si>
    <t>1FUJGLDR79LAK1476</t>
  </si>
  <si>
    <t>75-AU-9M</t>
  </si>
  <si>
    <t>091 VOLVO</t>
  </si>
  <si>
    <t>INSTALACION EN COMODATO
FORANEO QUERETARO</t>
  </si>
  <si>
    <t>204-EN-8</t>
  </si>
  <si>
    <t>MTY053 KIA SPORTAGE 2021</t>
  </si>
  <si>
    <t>Equipo 
Corte 862476055626278</t>
  </si>
  <si>
    <t>9:20 AM OLYMPIA AVISA CLIENTE VA A LLEGAR A LAS 10 AM 
ELIUD LLEGA A LAS 9:35 AM 
SE LE COMENTA QUE DEBIDO A LA HORA QUE SE NOTIFICA Y EL CAMBIO DE HORARIO ES POSIBLE QUE GENERE UN CARGO</t>
  </si>
  <si>
    <t>EQUIPO ENTREGADO A OLYMPIA</t>
  </si>
  <si>
    <t>KNDPR3NC7M7867207</t>
  </si>
  <si>
    <t>TSY-358-A</t>
  </si>
  <si>
    <t>Equipo
Seguimiento 862476055271281</t>
  </si>
  <si>
    <t>11:30:00 am.</t>
  </si>
  <si>
    <t xml:space="preserve">REVISION DE EQUIPO 
Posible cambio de GPS trae un MICODUS  </t>
  </si>
  <si>
    <t>Arturo Sifuentes 8115213582</t>
  </si>
  <si>
    <t>Antiguo Camino Santo Domingo, 66630 Cdad. Apodaca, N.L.</t>
  </si>
  <si>
    <t>https://www.google.com/maps/place/Antiguo+Camino+Santo+Domingo,+66630+Cdad.+Apodaca,+N.L./@25.7684868,-100.2308834,18.85z/data=!4m12!1m5!3m4!2zMjXCsDQ2JzA2LjIiTiAxMDDCsDEzJzQ5LjEiVw!8m2!3d25.7683956!4d-100.2302941!3m5!1s0x8662eb6473519465:0x39ce4820e3938b20!8m2!3d25.7683509!4d-100.2305521!16s%2Fg%2F11c6vwxjp4?hl=es&amp;entry=ttu&amp;g_ep=EgoyMDI1MTAwMS4wIKXMDSoASAFQAw%3D%3D</t>
  </si>
  <si>
    <t xml:space="preserve">DEINSTALACION DE EQUIPO </t>
  </si>
  <si>
    <t>CAMBIO DE GPS
CON PRUEBAS DE BLOQUEO</t>
  </si>
  <si>
    <t>S41</t>
  </si>
  <si>
    <t>RAV4 ROJA</t>
  </si>
  <si>
    <t>LIC.DIANA PATRICIA GARCIA 8110249965
JESUS MANUEL RUBIO ALVAREZ 8118233384</t>
  </si>
  <si>
    <t>Toyota CLEBER Laminado y Pintura
Aaron Sáenz Garza 1823, Sin Nombre de Col 27, 64650 Monterrey, N.L.</t>
  </si>
  <si>
    <t>https://www.google.com/maps/place/Toyota+CLEBER+Laminado+y+Pintura/@25.674507,-100.3817511,17z/data=!3m1!5s0x866296213100ca73:0xa638af0195f28d31!4m10!1m2!2m1!1sToyota+Clever!3m6!1s0x86629621319bffff:0x650e41464face9be!8m2!3d25.674507!4d-100.377245!15sCg1Ub3lvdGEgQ2xldmVyIgOIAQFaDyINdG95b3RhIGNsZXZlcpIBDmF1dG9fYm9keV9zaG9wmgEjQ2haRFNVaE5NRzluUzBWSlEwRm5UVU5KTlhWNlNVOVJFQUWqAW4KDS9nLzExYmM2dzY3Ml8KCC9tLzA3bWI2CgovbS8waDV5MWowEAEqESINdG95b3RhIGNsZXZlcigOMh8QASIbRxhpmGR0sPrroM0Tl1r3tvVw15yioLmCKH0rMhEQAiINdG95b3RhIGNsZXZlcuABAPoBBAgAEDU!16s%2Fg%2F11hghsyccf?hl=es&amp;entry=ttu&amp;g_ep=EgoyMDI1MTAwMS4wIKXMDSoASAFQAw%3D%3D</t>
  </si>
  <si>
    <t>ELIUD TRAE EL EQUIPO</t>
  </si>
  <si>
    <t>2T3J1RFV7RW478756 / 400</t>
  </si>
  <si>
    <t>TGM-024-B</t>
  </si>
  <si>
    <t>RODRIGO MENDOZA</t>
  </si>
  <si>
    <t>GRUPO MALBER 
(ALEJANDRO FUENTES)</t>
  </si>
  <si>
    <t xml:space="preserve">08 FRONTIER RH-3224-B </t>
  </si>
  <si>
    <t>REVISION DE UNIDAD
EQUIPO PIERDE CONEXION, NO ACTUALIZA OSICIONES Y RUTAS</t>
  </si>
  <si>
    <t>RODRIGO MENDOZA 8145191857</t>
  </si>
  <si>
    <t>REMPLAZO DE EQUIPO  SIN COSTO</t>
  </si>
  <si>
    <t xml:space="preserve">RH-3224-B </t>
  </si>
  <si>
    <t xml:space="preserve">REMPLAZO DE EQUIPO POR GARANTIA </t>
  </si>
  <si>
    <t>07 NISSAN PW-4462-A</t>
  </si>
  <si>
    <t>PW-4462-A</t>
  </si>
  <si>
    <t>PN-2248-A</t>
  </si>
  <si>
    <t>MTY068 KIA FORTE 2018 ROJO</t>
  </si>
  <si>
    <t>Corte 862476055626278</t>
  </si>
  <si>
    <t xml:space="preserve">INSTALACION EQUIPO DE CORTE </t>
  </si>
  <si>
    <t>Equipo de bloqueo queda sujeto a armes principal detrás del tablero</t>
  </si>
  <si>
    <t>SSH-459-B</t>
  </si>
  <si>
    <t>Seguimiento 862476055271281</t>
  </si>
  <si>
    <t>INSTALACION EQUIPO DE SEGUIMIENTO</t>
  </si>
  <si>
    <t>Equipo de seguimiento queda oculto en kick panel lado piloto</t>
  </si>
  <si>
    <t>MTY050 KENWORTH 2015 TR5 BLANCO</t>
  </si>
  <si>
    <t>REVISION NO REPORTA GPS
Corte 359857081953036</t>
  </si>
  <si>
    <t>CARLOS ALBERTO GONZALEZ JORDAN 8116363567</t>
  </si>
  <si>
    <t>Lienzo Charro Santa Rosa
SANTA ROSA MEZQUITAL, PRADOS DE SANTA ROSA FRENTE AL LIENSO CHARRO</t>
  </si>
  <si>
    <t>https://www.google.com/maps/place/Lienzo+Charro+Santa+Rosa/@25.8142113,-100.2231605,17.75z/data=!4m6!3m5!1s0x8662ecfbca2d6d5f:0xd8a5006c8c15c5e!8m2!3d25.8135451!4d-100.2219978!16s%2Fg%2F11c45d3f2f?entry=ttu&amp;g_ep=EgoyMDI1MTAwMS4wIKXMDSoASAFQAw%3D%3D</t>
  </si>
  <si>
    <t>REVISION DE EQUIPO DE CORTE</t>
  </si>
  <si>
    <t xml:space="preserve">SE GENERA RESET FISICO </t>
  </si>
  <si>
    <t>3WKHDN9X2F302386</t>
  </si>
  <si>
    <t>RE-1876-B</t>
  </si>
  <si>
    <t>Rodrigo Mendoza 8145191857</t>
  </si>
  <si>
    <t xml:space="preserve">Fuente de Piedra 108, Fraccionamiento Fuentes de Piedra, Juárez, N.L., CP 67262 </t>
  </si>
  <si>
    <t>https://www.google.com/maps/place/Fraccionamiento+Fuente+de+Piedra+%2F+Hogar+Futuro/@25.6292973,-100.075522,18z/data=!4m10!1m2!2m1!1sAv.+Fuente+de+Piedra+108,+Fraccionamiento+Fuentes+de+Piedra,+Ju%C3%A1rez,+N.L.+CP+67262!3m6!1s0x8662dd81d4b67039:0xcdf311917f3c40b7!8m2!3d25.6292972!4d-100.0736274!15sClNBdi4gRnVlbnRlIGRlIFBpZWRyYSAxMDgsIEZyYWNjaW9uYW1pZW50byBGdWVudGVzIGRlIFBpZWRyYSwgSnXDoXJleiwgTi5MLiBDUCA2NzI2MlpPIk1hdiBmdWVudGUgZGUgcGllZHJhIDEwOCBmcmFjY2lvbmFtaWVudG8gZnVlbnRlcyBkZSBwaWVkcmEganXDoXJleiBubCBjcCA2NzI2MpIBE2hvdXNpbmdfZGV2ZWxvcG1lbnSaASNDaFpEU1VoTk1HOW5TMFZKUTBGblNVUk9OVmt6WmxWQkVBRaoBrAEKDS9nLzExZnN3MmNiX3cQASolIiFmcmFjY2lvbmFtaWVudG8gZnVlbnRlcyBkZSBwaWVkcmEoDjIfEAEiGxA4xo9lRp4gmW-AFV8xRnJoS4U_BnRHzHFZEjJREAIiTWF2IGZ1ZW50ZSBkZSBwaWVkcmEgMTA4IGZyYWNjaW9uYW1pZW50byBmdWVudGVzIGRlIHBpZWRyYSBqdcOhcmV6IG5sIGNwIDY3MjYy4AEA-gEECAAQGg!16s%2Fg%2F11fvxkc749?entry=ttu&amp;g_ep=EgoyMDI1MTAwMS4wIKXMDSoASAFQAw%3D%3D</t>
  </si>
  <si>
    <t>3N6DD23X5FK026022</t>
  </si>
  <si>
    <t>RJ-41-676</t>
  </si>
  <si>
    <t xml:space="preserve">8952020224540505-399 </t>
  </si>
  <si>
    <t>8952020024545962-961</t>
  </si>
  <si>
    <t>KW TORTON  ROJO CON DORADO</t>
  </si>
  <si>
    <t>Sergio Garcia 8116579728</t>
  </si>
  <si>
    <t>RM7W+6XF Cdad. Gral. Escobedo, Nuevo León</t>
  </si>
  <si>
    <t>https://www.google.com/maps/place/25%C2%B048'47.0%22N+100%C2%B018'09.2%22W/@25.8130627,-100.3051414,17z/data=!3m1!4b1!4m4!3m3!8m2!3d25.8130627!4d-100.3025665?hl=es&amp;entry=ttu&amp;g_ep=EgoyMDI1MTAwMS4wIKXMDSoASAFQAw%3D%3D</t>
  </si>
  <si>
    <t>Bloqueo a marcha
Equipo detrás del tablero</t>
  </si>
  <si>
    <t>RJ-84-903</t>
  </si>
  <si>
    <t>SUF213B LOGAN
SUF213B</t>
  </si>
  <si>
    <t>Jered Adbul 8138805732</t>
  </si>
  <si>
    <t>VM7J+GWM El Jaral, Nuevo León</t>
  </si>
  <si>
    <t>https://www.google.com/maps/place/25%C2%B051'49.8%22N+100%C2%B019'03.7%22W/@25.8638306,-100.3177514,21z/data=!4m4!3m3!8m2!3d25.863838!4d-100.317706?entry=ttu&amp;g_ep=EgoyMDI1MTAwMS4wIKXMDSoASAFQAw%3D%3D</t>
  </si>
  <si>
    <t>9FB4SR0EXRM629852</t>
  </si>
  <si>
    <t>SUF214B LOGAN
SUF214B</t>
  </si>
  <si>
    <t>SUF-214-B</t>
  </si>
  <si>
    <t>SUF042B LOGAN
SUF042B</t>
  </si>
  <si>
    <t>9FB4SR0E0RM706518</t>
  </si>
  <si>
    <t>SUF-042-B</t>
  </si>
  <si>
    <t xml:space="preserve">15-LBA-18 </t>
  </si>
  <si>
    <t>Mario gonzalez 8118878772</t>
  </si>
  <si>
    <t>EQUIPO ESTABA INSTALADO EN LA UNIDAD</t>
  </si>
  <si>
    <t xml:space="preserve">DEJO DE REPORTAR EL MAYO 2025 </t>
  </si>
  <si>
    <t xml:space="preserve">SE LE CAMBIA LA SIM Y EMPIEZA A ACTUALIZAR LA POSICION </t>
  </si>
  <si>
    <t xml:space="preserve">15-LBA-18 
SPRINTER BLANCA DRP 18 (19) </t>
  </si>
  <si>
    <t>14LBA58</t>
  </si>
  <si>
    <t>14-LBA-58</t>
  </si>
  <si>
    <t>36LBA06</t>
  </si>
  <si>
    <t>COMENTAN QUEDARIA PENDIENTE POR LA HORA</t>
  </si>
  <si>
    <t>CTE. MARTIN CUELLAR GONZALEZ 
DESINSTALACION DE EQUIPO</t>
  </si>
  <si>
    <t>8952020024346547-581</t>
  </si>
  <si>
    <t>SDZ-101-A</t>
  </si>
  <si>
    <t>064 FORD ESCAPE BLANCA</t>
  </si>
  <si>
    <t>1FMCU0G9XHUA30063</t>
  </si>
  <si>
    <t>RVB-939-C</t>
  </si>
  <si>
    <t>VIRTUS 2021</t>
  </si>
  <si>
    <t>Corte 868120302681744</t>
  </si>
  <si>
    <t>9BWDL5BZ8MP021148</t>
  </si>
  <si>
    <t>FDP-035-D</t>
  </si>
  <si>
    <t>K3 SOLUCIONES</t>
  </si>
  <si>
    <t>TBG-389-B RENAULT KWID PLATA</t>
  </si>
  <si>
    <t>https://www.google.com/maps/place/Mirto+908,+Moderna,+64530+Monterrey,+N.L./@25.6971029,-100.2915007,17z/data=!3m1!4b1!4m6!3m5!1s0x8662956c6307bba9:0x949fb78e46f632de!8m2!3d25.6971029!4d-100.2889258!16s%2Fg%2F11rhqy1vn_?entry=ttu&amp;g_ep=EgoyMDI1MTAwNi4wIKXMDSoASAFQAw%3D%3D</t>
  </si>
  <si>
    <t xml:space="preserve">RETIRO POR MANTENIMIENTO DE AGENCIA </t>
  </si>
  <si>
    <t>10.00:00 am</t>
  </si>
  <si>
    <t>01 ESTACAS RH-74-760</t>
  </si>
  <si>
    <t>RH-74-760</t>
  </si>
  <si>
    <t>862 ELANTRA 2017 GRIS PLATA</t>
  </si>
  <si>
    <t>Cliente Karina Resendez
Contacto Lote 8136191211</t>
  </si>
  <si>
    <t xml:space="preserve">Lote Autos Margon
Av Afganistán 152, Prados de La Cieneguita, 66636 Cdad. Apodaca, N.L. </t>
  </si>
  <si>
    <t>5NPD84LF4HH002088</t>
  </si>
  <si>
    <t>8 / 10 a.m.</t>
  </si>
  <si>
    <t xml:space="preserve">RE-9472-A NISSAN BLANCA </t>
  </si>
  <si>
    <t>Alejandro Espinoza Tel. 8114765954</t>
  </si>
  <si>
    <t>Av Bonifacio Salinas 131, Central de Carga, 66494 San Nicolás de los Garza, N.L.</t>
  </si>
  <si>
    <t>https://www.google.com/maps/place/Av+Bonifacio+Salinas+131,+Central+de+Carga,+66494+San+Nicol%C3%A1s+de+los+Garza,+N.L./@25.7106937,-100.2414275,17z/data=!3m1!4b1!4m6!3m5!1s0x8662eac2166d17e5:0xf16b33231d8afbb7!8m2!3d25.7106937!4d-100.2388526!16s%2Fg%2F11c262y6wr?entry=ttu&amp;g_ep=EgoyMDI1MTAwNy4wIKXMDSoASAFQAw%3D%3D</t>
  </si>
  <si>
    <t xml:space="preserve">CLIENTE NO CONTESTA LLAMADAS Y MENSAJES </t>
  </si>
  <si>
    <t>003 DODGE RAM AZUL AQUA</t>
  </si>
  <si>
    <t>Equipo se encuentra desconectado de la tierra e ignición, se reconecta y ya se encuentra reportando
REVISION
Anteriormente hubo  detalle con una instalación sobre una ram, Desde octubre ya no marco, PERSONAL DEL LOTE COMENTA se descompuso la pantalla por la instalación</t>
  </si>
  <si>
    <t>1C6SRFJT5LN395625</t>
  </si>
  <si>
    <t>0 FORD EXPLORER LIMITED NEGRA</t>
  </si>
  <si>
    <t>1FM5K8F8XGGC49611</t>
  </si>
  <si>
    <t>EDUARDO VENTURA</t>
  </si>
  <si>
    <t>VIA ZOOM / Meet de Google</t>
  </si>
  <si>
    <t>Reunión 
Cambios necesarios en las cuentas, los accesos y redistribución de las unidades que se ven en cada cuenta.</t>
  </si>
  <si>
    <t>Noe Perez (Eduardo Ventura)
8180916525</t>
  </si>
  <si>
    <t>MARIO U. OLIVA</t>
  </si>
  <si>
    <t>EDUARDO LOPEZ</t>
  </si>
  <si>
    <t xml:space="preserve"> 018 
(INTERNATIONAL BLANCO)</t>
  </si>
  <si>
    <t>8X2V+47R Cdad. de Allende, Nuevo León</t>
  </si>
  <si>
    <t>https://www.google.com/maps/place/25%C2%B018'01.3%22N+100%C2%B000'24.7%22W/@25.300353,-100.0094429,17z/data=!3m1!4b1!4m4!3m3!8m2!3d25.300353!4d-100.006868!5m1!1e1?hl=es&amp;entry=ttu&amp;g_ep=EgoyMDI1MTAwOC4wIKXMDSoASAFQAw%3D%3D</t>
  </si>
  <si>
    <t>Mario U. Oliva</t>
  </si>
  <si>
    <t xml:space="preserve">MARIO LLEVA EL EQUIPO Y EL SE ENCARGA DE INSTALACION 
LE PAGO A MARIO </t>
  </si>
  <si>
    <t>53-BG-1T</t>
  </si>
  <si>
    <t>3N6DD14S08K026798</t>
  </si>
  <si>
    <t>RE-9472-A</t>
  </si>
  <si>
    <t xml:space="preserve">PP4348B </t>
  </si>
  <si>
    <t>REACTIVACION DE EQUIPO 
REVISION, REINSTALACION Y CAMBIO DE SIM</t>
  </si>
  <si>
    <t>Gustavo Aleman 8711731960</t>
  </si>
  <si>
    <t>Servicio Mecánico Alemán
C. Magdalena Mondragón 65 Nte, Primero de Cobián Centro, 27000 Torreón, Coah.</t>
  </si>
  <si>
    <t>https://www.google.com/maps/place/Servicio+Mec%C3%A1nico+Alem%C3%A1n/@25.5415143,-103.4197213,21z/data=!4m12!1m5!3m4!2zMjXCsDMyJzI5LjYiTiAxMDPCsDI1JzEwLjQiVw!8m2!3d25.5415421!4d-103.4195633!3m5!1s0x868fdbbc5e8b7a91:0xa1d46d42f5314a96!8m2!3d25.5414084!4d-103.4196688!16s%2Fg%2F11bwyxk2tq!5m1!1e1?hl=es&amp;entry=ttu&amp;g_ep=EgoyMDI1MTAwOC4wIKXMDSoASAFQAw%3D%3D</t>
  </si>
  <si>
    <t>Tecnico Torreon</t>
  </si>
  <si>
    <t>Comenta el mecánico que la camioneta se la trajeron en grua y que no prende ni da marcha, el equipo estaba manipulado sin Relay por eso no encendia</t>
  </si>
  <si>
    <t>9BD265550L9148981</t>
  </si>
  <si>
    <t>PP-4348-B</t>
  </si>
  <si>
    <t>S42</t>
  </si>
  <si>
    <t>DODGE RAM 2019 PLATA</t>
  </si>
  <si>
    <t xml:space="preserve">9:52 AM ALENY CANCELA LA INSTALACION
SOLICITA EL SERVICIO EL SABADO A LAS 2:50 PM </t>
  </si>
  <si>
    <t>CHEVROLET AVEO 2017 GRSI OXFORD</t>
  </si>
  <si>
    <t>CTE. CRISTELL GUADALUPE ROMAN RAMOS 9984308893
DESINSTALACION DE EQUIPO</t>
  </si>
  <si>
    <t>CRISTELL GUADALUPE ROMAN RAMOS 9984308893</t>
  </si>
  <si>
    <t>Fast Car AUTOLAVADO
Av Petempich, Av. Arco Vial 77725, 77725 Playa del Carmen, Q.R.</t>
  </si>
  <si>
    <t>https://www.google.com/maps/place/Community+La+Selva+Residences/@21.0618283,-86.8828718,12.75z/data=!4m6!3m5!1s0x8f4e5dc1c988d36d:0x83bb7f4b5fb84e68!8m2!3d20.670165!4d-87.057847!16s%2Fg%2F11rqht9tmz?entry=ttu&amp;g_ep=EgoyMDI1MTAwNy4wIKXMDSoASAFQAw%3D%3D</t>
  </si>
  <si>
    <t>Jax - Felipe</t>
  </si>
  <si>
    <t xml:space="preserve">EQUIPO ENTREGADO AL CLIENTE
CLIENTE PAGA A TECNICO $400 DE VIATICOS </t>
  </si>
  <si>
    <t>8952020019580816-791</t>
  </si>
  <si>
    <t>3G1JB5CF5HL221895</t>
  </si>
  <si>
    <t>UST-019-K</t>
  </si>
  <si>
    <t xml:space="preserve">0 DODGE RAM 2019 PLATA </t>
  </si>
  <si>
    <t>1C6SRFHT0KN515657</t>
  </si>
  <si>
    <t>VOLKSWAGEN GOL 2016 BLANCO</t>
  </si>
  <si>
    <t>CTE. ALEJANDRA GUZMAN MAGAÑA
DESINSTALACION DE EQUIPO</t>
  </si>
  <si>
    <t>ALEJANDRA GUZMAN MAGAÑA  9841839018</t>
  </si>
  <si>
    <t>Av.cigüeñas Cerrada Milanos Manzana 3 lote 2 casa 6 ,Fraccionamiento Villas del sol. 
MVCJ+M7J Playa del Carmen, Quintana Roo</t>
  </si>
  <si>
    <t>https://www.google.com/maps/place/20%C2%B040'18.2%22N+87%C2%B007'09.7%22W/@20.6717222,-87.1193611,17z/data=!3m1!4b1!4m4!3m3!8m2!3d20.6717222!4d-87.1193611!5m1!1e1?entry=ttu&amp;g_ep=EgoyMDI1MTAwOC4wIKXMDSoASAFQAw%3D%3D</t>
  </si>
  <si>
    <t>8952020221382137-612</t>
  </si>
  <si>
    <t>9BWABC5U0GP006396</t>
  </si>
  <si>
    <t>UUP-980-H</t>
  </si>
  <si>
    <t>DANIEL DE LUCA</t>
  </si>
  <si>
    <t>RE-0227-B TORNADO PLATA
CHEVROLET TORNADO PLATA</t>
  </si>
  <si>
    <t>Daniel de Luca 9568623475</t>
  </si>
  <si>
    <t xml:space="preserve">Area de Proveedores 
Matamoros y, C. 12 Fraccionamiento, Marte, 67144 Guadalupe, N.L.
</t>
  </si>
  <si>
    <t>https://www.google.com/maps/place/Preparatoria+8+UANL/@25.67272,-100.2531586,17z/data=!4m6!3m5!1s0x8662c0040e9b4a85:0xd10601cfa4433cd9!8m2!3d25.6727056!4d-100.253334!16s%2Fg%2F1tlw9hkn!5m1!1e1?hl=es&amp;entry=ttu&amp;g_ep=EgoyMDI1MTAwOC4wIKXMDSoASAFQAw%3D%3D</t>
  </si>
  <si>
    <t>E y A</t>
  </si>
  <si>
    <t>ENTREGO EN EFECTIVO $850 A ADRIAN, SE LOS DA A JOSE LUIS</t>
  </si>
  <si>
    <t>RE-0227-B</t>
  </si>
  <si>
    <t xml:space="preserve">DODGE JOURNEY </t>
  </si>
  <si>
    <t xml:space="preserve">Edgar Guajardo 8110620931
Oscar Sandoval  8119386704 </t>
  </si>
  <si>
    <t>Av Revolucion 300 Col Buenos Aires sótano 1 64800</t>
  </si>
  <si>
    <t>LMWDT1G89S1151621</t>
  </si>
  <si>
    <t>RYT-819-C</t>
  </si>
  <si>
    <t>087 DODGE RAM BLANCA</t>
  </si>
  <si>
    <t>1C6RR7NT4GS121466</t>
  </si>
  <si>
    <t>DODGE JOURNEY GRIS RYT-819-C</t>
  </si>
  <si>
    <t>REVISION DE UNIDAD
Equipo no actualiza la posicion y no hace el cambio de ignicion</t>
  </si>
  <si>
    <t xml:space="preserve">SE GENERO RESET Y CAMBIO DE POSICION EN EL EQUIPO </t>
  </si>
  <si>
    <t>LA-103 JESÚS GALLARDO</t>
  </si>
  <si>
    <t>REVISION DE UNIDAD 
EUnidad no enciende y Equipo dejo de reportar 2025-10-13 10:04:02</t>
  </si>
  <si>
    <t>Mecanico Santiago / Jose Luis Almaguer 8261589531</t>
  </si>
  <si>
    <t xml:space="preserve">67350 El cerrito, 67350 Cdad. de Allende, N.L.
</t>
  </si>
  <si>
    <t>https://www.google.com/maps/place/Cebo's+Truking/@25.2869826,-100.0042228,19z/data=!4m12!1m5!3m4!2zMjXCsDE3JzEyLjkiTiAxMDDCsDAwJzEyLjYiVw!8m2!3d25.2869167!4d-100.0035!3m5!1s0x867d2d3b2cc3ae21:0x4a0663094b2cfbe!8m2!3d25.287229!4d-100.003858!16s%2Fg%2F11rhpp7g51!5m1!1e1?hl=es&amp;entry=ttu&amp;g_ep=EgoyMDI1MTAxMi4wIKXMDSoASAFQAw%3D%3D</t>
  </si>
  <si>
    <t xml:space="preserve">06AY7U </t>
  </si>
  <si>
    <t>TRACTOR KW ROJO 21-BC-1E</t>
  </si>
  <si>
    <t>1XKAD49X3EJ405338</t>
  </si>
  <si>
    <t>21-BC-1E</t>
  </si>
  <si>
    <t>CAJA 53
CAJA UTILITY</t>
  </si>
  <si>
    <t>Pendiente por instalar Sensor de Temperatura ya que la unidad esta en rampa y en proceso de carga</t>
  </si>
  <si>
    <t>1UYVS2536EM814220</t>
  </si>
  <si>
    <t>CITY3</t>
  </si>
  <si>
    <t>CON SENSOR DE TEMPERATURA</t>
  </si>
  <si>
    <t>3JA1SBB29GK000646</t>
  </si>
  <si>
    <t>RF-4497-A</t>
  </si>
  <si>
    <t xml:space="preserve">KARGO RD-92-750 </t>
  </si>
  <si>
    <t>Av Maestro Israel Cavazos Garza 7832, Rincón de Guadalupe, 67198 Guadalupe, N.L.</t>
  </si>
  <si>
    <t xml:space="preserve">https://www.google.com/maps/place/25%C2%B039'08.6%22N+100%C2%B011'09.6%22W/@25.6523803,-100.1885652,17z/data=!3m1!4b1!4m4!3m3!8m2!3d25.6523803!4d-100.1859903?hl=es&amp;entry=ttu
</t>
  </si>
  <si>
    <t xml:space="preserve">EQUIPO BAJO RESGUARDO DE UBITEC </t>
  </si>
  <si>
    <t xml:space="preserve">RD-8434-B / RD-92-750 </t>
  </si>
  <si>
    <t xml:space="preserve">062 CHEVROLET CAMARO </t>
  </si>
  <si>
    <t>REVISION DE SENSOR DE TEMPERATURA 
Dejo de reportar 2025-09-27 21:13:15</t>
  </si>
  <si>
    <t>Bayron 8331855830</t>
  </si>
  <si>
    <t>REVISION DE GPS Y SENSOR</t>
  </si>
  <si>
    <t xml:space="preserve">SE RETIRA GPS, NO RESPONDE Y NO CONTESTA COMANDOS </t>
  </si>
  <si>
    <t>MTY048 2024 CHANGAN ALSVIN</t>
  </si>
  <si>
    <t>REVISION
Equipo Corte  862476050288439</t>
  </si>
  <si>
    <t xml:space="preserve">Favor de validar que no exista manipulacion de gps y de ser posible repocisionarlo en otro sitio, casualmente el gps solo reporta cuando especificamente le digo que lo encienda
</t>
  </si>
  <si>
    <t xml:space="preserve">NO LLEGA CLIENTE A LA CITA </t>
  </si>
  <si>
    <t>REVISION
Equipo Corte 868120302681934</t>
  </si>
  <si>
    <t>MYRIAM DEL CARMEN SALINAS DIAZ 8118442365</t>
  </si>
  <si>
    <t>Hda. Mamulique 132, Hacienda Mitras, 64340 Monterrey, N.L.</t>
  </si>
  <si>
    <t>https://www.google.com/maps/place/Hda.+Mamulique+132,+Hacienda+Mitras,+64340+Monterrey,+N.L./@25.7401263,-100.4424889,11.96z/data=!4m12!1m5!3m4!2zMjXCsDQ0JzE0LjYiTiAxMDDCsDIzJzA1LjgiVw!8m2!3d25.7373889!4d-100.3849444!3m5!1s0x866296e7b5605fb9:0xeeeceb4fedc03e0a!8m2!3d25.7373829!4d-100.3848939!16s%2Fg%2F11svn25bg9?entry=ttu&amp;g_ep=EgoyMDI1MTAxMi4wIKXMDSoASAFQAw%3D%3D29tL3YvNWZhMDhkYzYyYzQwYTkxOGE2YzhhY2VlDQpNb250ZXJyZXksIE51ZXZvIExlw7NuIDY0ODYwkgEPc2hvcHBpbmdfY2VudGVy4AEA!16s%2Fg%2F11h890kkbl?entry=ttu&amp;g_ep=EgoyMDI0MTAxNS4wIKXMDSoASAFQAw%3D%3D</t>
  </si>
  <si>
    <t>Favor de revisar estado, cambiar arnes y cambiar ubicacion de GPS de corte
El vehiculo se mojo
hay que validar que este bien el otro gps</t>
  </si>
  <si>
    <t>EQUIPO DE CORTE 
DESINSTALADO, EQUIPO BAJO RESGUARDO DE UBITEC</t>
  </si>
  <si>
    <t>SLB-934-B</t>
  </si>
  <si>
    <t>REVISION
Equipo Seguimiento 868120302679078</t>
  </si>
  <si>
    <t xml:space="preserve">REVISION DE SENSOR DE TEMPERATURA </t>
  </si>
  <si>
    <t>UNIDAD NO CUENTA CON SENSOR DE TEMPERATURA 
MIGRADO QUECLINK GV300</t>
  </si>
  <si>
    <t>MTY ISUZU-26-1 RK-7032-B</t>
  </si>
  <si>
    <t xml:space="preserve">GPS Y SENSOR SE ENCUENTRAN REPORTANDO </t>
  </si>
  <si>
    <t>3MGN1R758TM000151</t>
  </si>
  <si>
    <t>SE RETIRA GPS, NO RESPONDE Y NO CONTESTA COMANDOS 
SI CUENTA CON SENSOR DE TEMPERATURA NO TENIA HABILITADO EL SENSOR, SE LE ENVIA EL COMANDOS 
Reset fisico y se hice el cambio del sensor de temperatura</t>
  </si>
  <si>
    <t>PT-5818-B</t>
  </si>
  <si>
    <t>MTY ISUZU-24-2 RF-4575-B</t>
  </si>
  <si>
    <t xml:space="preserve">UNIDAD NO CUENTA CON SENSOR DE TEMPERATURA 
REAGENDAR VISITA PARA INSTALACION DE SENSOR </t>
  </si>
  <si>
    <t>3MGFRR340SM000329</t>
  </si>
  <si>
    <t>RF-4575-B</t>
  </si>
  <si>
    <t>BMW SERIE 1 2008</t>
  </si>
  <si>
    <t>CTE. MAURICIO FERRIÑO LUNA
DESINSTALACION DE EQUIPO</t>
  </si>
  <si>
    <t>8180747999
 8952020019446584-062</t>
  </si>
  <si>
    <t>198-WTM / SJS-860-A</t>
  </si>
  <si>
    <t>T&amp;C 2016</t>
  </si>
  <si>
    <t>Cliente Pedro Guadalupe
Lote 8129108425</t>
  </si>
  <si>
    <t xml:space="preserve">LE COMENTAN EN EL LOTE QUE LA UNIDAD ESTARIA DISPONIBLE EN EL LOTE A LAS 3 PM
SE REPROGRAMA PARA MAÑANA VIERNES 11 AM </t>
  </si>
  <si>
    <t>T-5303 07-UH-64</t>
  </si>
  <si>
    <t>Raul Contreras</t>
  </si>
  <si>
    <t>UBICACION DE GPS Y SENSOR EN FOTOS</t>
  </si>
  <si>
    <t>1JJV532B8AL335361</t>
  </si>
  <si>
    <t>07-UH-64</t>
  </si>
  <si>
    <t>SENSOR DE TEMPERATURA</t>
  </si>
  <si>
    <t>INSTALACION DE DE SENSOR DE TEMPERATURA</t>
  </si>
  <si>
    <t>INSTALACION DE SENSOR DE TEMPERATURA</t>
  </si>
  <si>
    <t>CAJA UTILITY 66-UX-8E</t>
  </si>
  <si>
    <t>66-UX-8E</t>
  </si>
  <si>
    <t>11 DODGE RAM 4000 2021</t>
  </si>
  <si>
    <t>Ruben Moreno 8111667372</t>
  </si>
  <si>
    <t>FR9M+W45 Santiago, Nuevo León</t>
  </si>
  <si>
    <t>https://www.google.com/maps/place/25%C2%B028'11.2%22N+100%C2%B010'01.7%22W/@25.4697373,-100.1671515,20.5z/data=!4m4!3m3!8m2!3d25.4697669!4d-100.1671402?hl=es&amp;entry=ttu&amp;g_ep=EgoyMDI1MTAxNC4wIKXMDSoASAFQAw%3D%3D</t>
  </si>
  <si>
    <t>ANGELA</t>
  </si>
  <si>
    <t>DEX MATERIALES</t>
  </si>
  <si>
    <t>DXC - 03 - TORTON</t>
  </si>
  <si>
    <t xml:space="preserve">REVISION DE UNIDAD 
no tiene conexión desde la siguiente fecha y hora 2025-10-10 16:26:58 y presenta una alerta de movimiento en el gps el 2025-10-10 15:58:16. </t>
  </si>
  <si>
    <t>Sarahi Manrique 
8286883292</t>
  </si>
  <si>
    <t>DEX Materiales Cadereyta
Carr Cadereyta, San Mateo km.7, 67480 Cadereyta Jiménez, N.L.</t>
  </si>
  <si>
    <t>https://www.google.com/maps/place/DEX+Materiales+Cadereyta/@25.5963146,-100.0360525,17.75z/data=!4m9!1m2!2m1!1sCarretera+Cadereyta+-+San+Mateo+km+0.7+Cadereyta+Jim%C3%A9nez+C.p+67480!3m5!1s0x8662dbb01134f23b:0x9c1ebc2db3963691!8m2!3d25.596098!4d-100.0329431!16s%2Fg%2F11h3l2w1km?entry=ttu&amp;g_ep=EgoyMDI1MTAxNC4wIKXMDSoASAFQAw%3D%3D</t>
  </si>
  <si>
    <t xml:space="preserve">NO SE CUBRE ADRIN NO LLEGA A SERVICIO </t>
  </si>
  <si>
    <t>PS-8554-A</t>
  </si>
  <si>
    <t>Equipo conectado a batería, sin bloqueo</t>
  </si>
  <si>
    <t>140 HYUNDAI SONATA SPORT 2017 AZUL ELECTRIVO</t>
  </si>
  <si>
    <t>5NPE34AF4HH469680</t>
  </si>
  <si>
    <t>20976B7</t>
  </si>
  <si>
    <t>863 T&amp;C 2016 GRIS</t>
  </si>
  <si>
    <t>2C4RC1BG5GR118611</t>
  </si>
  <si>
    <t>MTYL0023 COROLLA 2015</t>
  </si>
  <si>
    <t>DESINSTALACION DE EQUIPO
Corte  862476051262540</t>
  </si>
  <si>
    <t>OLIMPYA CANCELA Y SOLICITA REPROGRAMACION</t>
  </si>
  <si>
    <t>CANCELADO SE REPROGRAMADA PARA EL DIA LUNES 20 DE OCTUBRE A LAS 12 PM</t>
  </si>
  <si>
    <t>DESINSTALACION DE EQUIPO
Seguimiento 359857081693038</t>
  </si>
  <si>
    <t>MTYL0021 COROLLA 2015</t>
  </si>
  <si>
    <t>DESINSTALACION DE EQUIPO
Corte 862476051570728</t>
  </si>
  <si>
    <t>CANCELADO SE REPROGRAMADA PARA EL DIA LUNES 20 DE OCTUBRE A LAS 2 PM</t>
  </si>
  <si>
    <t>DESINSTALACION DE EQUIPO
Seguimiento 862476051583671</t>
  </si>
  <si>
    <t>RODRIGO MORENO</t>
  </si>
  <si>
    <t>VW TIGUAN NEGRA</t>
  </si>
  <si>
    <t>Rodrigo Moreno 8134488595</t>
  </si>
  <si>
    <t>Antares 181 cumbres antares Monterrey nl 64349
Prolongacion Ruiz Cortinez S/N, Cumbres Antares, 64349 Monterrey, N.L.</t>
  </si>
  <si>
    <t>https://www.google.com/maps/place/Cumbres+Antares/@25.7589411,-100.4069665,17z/data=!3m1!4b1!4m6!3m5!1s0x8662973260a6ab63:0xf9a4cb1218c6a8e3!8m2!3d25.7589411!4d-100.4069665!16s%2Fg%2F11ckvfhdyz?entry=ttu&amp;g_ep=EgoyMDI1MTAxNC4wIKXMDSoASAFQAw%3D%3D</t>
  </si>
  <si>
    <t>89314404001380181-411</t>
  </si>
  <si>
    <t>3VVJA65N5RM115049</t>
  </si>
  <si>
    <t>RKT-985-C</t>
  </si>
  <si>
    <t>CAN-AM CUATRIMOTO NEGRA
CAN-AM OUTLANDER NEGRA</t>
  </si>
  <si>
    <t>893414404001380181-429</t>
  </si>
  <si>
    <t>14SFR8</t>
  </si>
  <si>
    <t>Se desconecto la cámara que estaba ganchada a la instalación se encontraba el fusible tronando, se cambió la alimentación.</t>
  </si>
  <si>
    <t>Fausto Steves 3326035735</t>
  </si>
  <si>
    <t>Patio Hp pack san luis
Eje 136 200, Noria de San Jose, 78424 Noria de San José, S.L.P.</t>
  </si>
  <si>
    <t>https://www.google.com/maps/place/Patio+Hp+pack+san+luis/@22.0625233,-100.8735364,18z/data=!4m6!3m5!1s0x842abb0078399b45:0x514a029b922ef990!8m2!3d22.062496!4d-100.873726!16s%2Fg%2F11xsst6jt6!18m1!1e1?entry=ttu&amp;g_ep=EgoyMDI1MTAxMy4wIKXMDSoASAFQAw%3D%3D</t>
  </si>
  <si>
    <t>Tecnico San Luis 
Francisco Javier Flores Hurtado</t>
  </si>
  <si>
    <t>NO ESTABA LA UNIDAD, SE ENCONTRABA HACIENDO MANIOBRAS</t>
  </si>
  <si>
    <t>REVISION DE UNIDAD 
dejo de reportar en la siguient efecha y hora 2025-10-11 11:26:12, estamos realizando pruebas remotas pero aun no hemos obtenido respuesta del equipo. 
Es posible que requiera revisión física.</t>
  </si>
  <si>
    <t>NO SABIAN DONDE ESTABA LA UNIDAD</t>
  </si>
  <si>
    <t xml:space="preserve">062 KIA SORENTO GRIS </t>
  </si>
  <si>
    <t>SIN PRUEBAS DE BLOQUEO, NI UBICACION</t>
  </si>
  <si>
    <t>5XYPKDA59GG077819</t>
  </si>
  <si>
    <t>050 FORD EXPLORER LIMITED NEGRA</t>
  </si>
  <si>
    <t>Taller Don Paco 
Domicilio Telégrafos 5105, Acapulco, 67198 Guadalupe, N.L.</t>
  </si>
  <si>
    <t>https://www.google.com/maps/place/Maderoterapia+shalom/@25.6531578,-100.2005648,19.25z/data=!4m15!1m8!3m7!1s0x8662c1bf5f7f9a07:0x688082355e1ccd6f!2sComunicaciones,+Guadalupe,+N.L.!3b1!8m2!3d25.6598947!4d-100.1971255!16s%2Fg%2F1w112m8n!3m5!1s0x8662c1f4efdee34b:0x15f763753e71e2f2!8m2!3d25.6530921!4d-100.2003131!16s%2Fg%2F11k40ttjjk?entry=ttu&amp;g_ep=EgoyMDI1MTAxNC4wIKXMDSoASAFQAw%3D%3D</t>
  </si>
  <si>
    <t xml:space="preserve">YA CONTABA CON GPS </t>
  </si>
  <si>
    <t>ROLANDO ZIRAGEM</t>
  </si>
  <si>
    <t>HONDA CIVIC PLATA</t>
  </si>
  <si>
    <t>Sarahi Manrique 8286883292</t>
  </si>
  <si>
    <t xml:space="preserve">Se desconecto la cámara que estaba ganchada a la instalación se encontraba el fusible tronando, se cambió la alimentación.
NO REPORTA EL EQUIPO HAY QUE REPROGRAMARLO </t>
  </si>
  <si>
    <t>19XFC1697JE600262</t>
  </si>
  <si>
    <t>SGJ-501-B</t>
  </si>
  <si>
    <t>HECTOR RODRIGUEZ</t>
  </si>
  <si>
    <t>BACOCA</t>
  </si>
  <si>
    <t>Tracto T-01 44-BD-5A
Tractor 03 43-AD-6A</t>
  </si>
  <si>
    <t>REVISION DE UNIDAD 
Equipo dejo de reportar 2025-10-09 19:13:25</t>
  </si>
  <si>
    <t>Hector Rdz.  8115538897</t>
  </si>
  <si>
    <t>Antonio E. Marcos 302, Ex-Hacienda Santa Rosa, 66613 Cdad. Apodaca, N.L.</t>
  </si>
  <si>
    <t>https://www.google.com/maps/place/Antonio+E.+Marcos+302,+Ex-Hacienda+Santa+Rosa,+66613+Cdad.+Apodaca,+N.L./@25.8242886,-100.253803,17z/data=!3m1!4b1!4m6!3m5!1s0x8662ed28e750acd5:0xb4a015a6de98f606!8m2!3d25.8242886!4d-100.2512281!16s%2Fg%2F11jsskkmbs?entry=ttu&amp;g_ep=EgoyMDI1MTAxNC4wIKXMDSoASAFQAw%3D%3D</t>
  </si>
  <si>
    <t>Se generó un reset en el equipo, instalación y equipo en orden.
Ya se encuentra reportando la unidad.
Cambio de registro en plataforma Tracto T-01 44-BD-5A</t>
  </si>
  <si>
    <t>3HSDJAPT4HN722196</t>
  </si>
  <si>
    <t>43-AD-6A</t>
  </si>
  <si>
    <t>STHEPANIA TORRES</t>
  </si>
  <si>
    <t xml:space="preserve">Gilberto
DODGE RAM BLANCO </t>
  </si>
  <si>
    <t>INSTALACION DE EQUIPO EN COMODATO</t>
  </si>
  <si>
    <t xml:space="preserve">SIN BLOQUEO, A PETICION DEL CLIENTE </t>
  </si>
  <si>
    <t>RK-0445-B</t>
  </si>
  <si>
    <t>MTY070 MERCEDES GLE350EX 2016</t>
  </si>
  <si>
    <t>Equipos: 
Corte 862476055721814</t>
  </si>
  <si>
    <t>INSTALACION EQUIPO DE CORTE</t>
  </si>
  <si>
    <t>Equipo de corte a bomba queda oculto debajo de la fusilera detrás del asiento del copiloto</t>
  </si>
  <si>
    <t>SWU-617-A</t>
  </si>
  <si>
    <t>Equipos: 
Seguimiento 862476055719800</t>
  </si>
  <si>
    <t>Equipo de seguimiento lateral cajuela lado copiloto</t>
  </si>
  <si>
    <t>ENTREGA DE EQUIPO
Equipo Corte 868120302681934</t>
  </si>
  <si>
    <t xml:space="preserve">EQUIPO ENTREGADO A OLIMPYA </t>
  </si>
  <si>
    <t>8952020222252768-098</t>
  </si>
  <si>
    <t>JEEP SARAHA 2017 VERDE FLOURECENTE</t>
  </si>
  <si>
    <t>JG motors
Av Ruiz cortines 538, Adolfo Prieto, 67120 Guadalupe, N.L.</t>
  </si>
  <si>
    <t>INSTALACION NUEVA
CON PRUBAS DE BLOQUEO</t>
  </si>
  <si>
    <t>1C4BJWEG4HL548138</t>
  </si>
  <si>
    <t>MG5 BLANCO</t>
  </si>
  <si>
    <t>Antares 181 cumbres antares Monterrey nl 64349
Prolongacion Ruiz Cortinez S/N, Cumbres Antares, 64349 Monterrey, N.L.</t>
  </si>
  <si>
    <t xml:space="preserve">PIDE QUE VAYAMOS A LAS 5 PM Y YA NO SE PUEDE AGENDAR EL DIA DE HOY </t>
  </si>
  <si>
    <t>3AKJHHDR5JSJN8691</t>
  </si>
  <si>
    <t>97-BG-3Z</t>
  </si>
  <si>
    <t>657 HONDA ACCORD GRIS</t>
  </si>
  <si>
    <t>REVISION DE UNIDAD
(Checar si no cuenta con otro GPS)</t>
  </si>
  <si>
    <t>Barredoras Industriales en Monterrey Bagarza
Av. Anillo Eléctrico 122, Torres de Santo Domingo, 66440 San Nicolás de los Garza, N.</t>
  </si>
  <si>
    <t>https://www.google.com/maps/place/Barredoras+Industriales+en+Monterrey+Bagarza/@25.7555913,-100.2482158,21z/data=!4m12!1m5!3m4!2zMjXCsDQ1JzIwLjMiTiAxMDDCsDE0JzUzLjAiVw!8m2!3d25.755631!4d-100.248046!3m5!1s0x866295ad2d7d1f4b:0x998c380fc207117!8m2!3d25.7555875!4d-100.2481615!16s%2Fg%2F11j6t4tp8w?hl=es&amp;entry=ttu&amp;g_ep=EgoyMDI1MTAxNC4wIKXMDSoASAFQAw%3D%3D</t>
  </si>
  <si>
    <t>NO SE ENCONTRO OTRO EQUIPO</t>
  </si>
  <si>
    <t>HGCR2681GA901931</t>
  </si>
  <si>
    <t>SPC-590-B</t>
  </si>
  <si>
    <t>DESINSTALACION, CAMBIO DE EQUIPO</t>
  </si>
  <si>
    <t xml:space="preserve">EQUIPO QUECLINK GV300
ESTE EQUIPO ERA MIGRADO </t>
  </si>
  <si>
    <t>3N6CD35A6PK856035</t>
  </si>
  <si>
    <t xml:space="preserve">INSTALACION DE EQUIPO Y SENSOR DE TEMPERATURA </t>
  </si>
  <si>
    <t xml:space="preserve">CAMBIO DE GPS, INSTALACION NUEVA </t>
  </si>
  <si>
    <t>UNIDAD ESTABA EN LA AGENCIA, SE VA A REPROGRAMAR</t>
  </si>
  <si>
    <t>EQUIPO SUJETO DETRAS DE LA GUANTERA</t>
  </si>
  <si>
    <t>3VWKP6BU4MM032294</t>
  </si>
  <si>
    <t>TFY-121-B</t>
  </si>
  <si>
    <t>S43</t>
  </si>
  <si>
    <t>NISSAN MARCH 2018 AZUL</t>
  </si>
  <si>
    <t xml:space="preserve">CTE. EDGAR JESUS TOVAR JAUREGUI
DESINSTALACION DE EQUIPO </t>
  </si>
  <si>
    <t>FEE-578-A</t>
  </si>
  <si>
    <t>0 FORD F-150 BLANCA</t>
  </si>
  <si>
    <t>1FTEW1EPXKFB21828</t>
  </si>
  <si>
    <t>T-5308 06-UU-6K</t>
  </si>
  <si>
    <t xml:space="preserve">MIGRACION DE EQUIPO E INSTALACION DE SENSOR DE TEMPERATURA
(CAMBIO DE SIM, CONFIGURACION Y SENSOR DE TEMPERATURA </t>
  </si>
  <si>
    <t>MIGRACION DE EQUIPO 
CAMBIO DE SIM 
INSTALACION DE SENSOR DE TEMPERATURA (NUEVO)</t>
  </si>
  <si>
    <t>06-UU-6K</t>
  </si>
  <si>
    <t>DESINSTALACION EQUIPO DE CORTE</t>
  </si>
  <si>
    <t xml:space="preserve">OLYMPIA CANCELA SERVICIO A LAS 10:24 AM </t>
  </si>
  <si>
    <t xml:space="preserve">DESINSTALACION EQUIPO DE SEGUIMIENTO </t>
  </si>
  <si>
    <t>T-5306 92-UG-2T</t>
  </si>
  <si>
    <t>92-UG-2T</t>
  </si>
  <si>
    <t xml:space="preserve">SENSOR DE TEMPERATURA </t>
  </si>
  <si>
    <t xml:space="preserve">OLYMPIA CANCELA SERVICIO A LAS 10:30 AM </t>
  </si>
  <si>
    <t>864 HYUNDAI ELANTRA ROJO 2016</t>
  </si>
  <si>
    <t>Cliente Jose Luis Perez Belmares
Lote 8129108425</t>
  </si>
  <si>
    <t>El equio queda sujeto a un arnés que corre por detrás del tablero</t>
  </si>
  <si>
    <t>5NPDH4AE6GH697344</t>
  </si>
  <si>
    <t>RWX-980-A FORD FIGO PLATA</t>
  </si>
  <si>
    <t>Jesus Equia 8117314900</t>
  </si>
  <si>
    <t>Extremadura 6209, Villa Alegre, 64130 Monterrey, N.L.</t>
  </si>
  <si>
    <t>https://www.google.com/maps/place/Extremadura+6209,+Villa+Alegre,+64130+Monterrey,+N.L./@25.745832,-100.4730831,11.5z/data=!4m6!3m5!1s0x866296b929039de5:0x4491b4e895bbf4df!8m2!3d25.7477175!4d-100.3692397!16s%2Fg%2F11jyj7l1d7?entry=ttu&amp;g_ep=EgoyMDI1MTAxNC4wIKXMDSoASAFQAw%3D%3D</t>
  </si>
  <si>
    <t>RWX-980-A</t>
  </si>
  <si>
    <t xml:space="preserve">JOSE LUIS LOS ENVIA </t>
  </si>
  <si>
    <t xml:space="preserve">HONDA </t>
  </si>
  <si>
    <t>NO ASISTE</t>
  </si>
  <si>
    <t xml:space="preserve">ADRIAN NO SE REPORTA Y NO SE CUBRE EL SERVICIOS </t>
  </si>
  <si>
    <t>SE REPROGRAMARA PARA LAS 12:30 
LO CUBRE JOSE LUIS</t>
  </si>
  <si>
    <t>Equipos: 
Corte 862476050288439
Favor de validar que no exista manipulacion de gps y de ser posible repocisionarlo en otro sitio, casualmente el gps solo reporta cuando especificamente le digo que lo encienda</t>
  </si>
  <si>
    <t>REVISION DE UNIDAD 
EQUIPO DE CORTE</t>
  </si>
  <si>
    <t>Revisión de equipo, sin manipulación, se detecto baja corriente en la alimentación, se cambia a una corriente mas estable
Ya se entrego la unidad, se comprobo ubicación y buen funcionamiento directamente con Olympia.</t>
  </si>
  <si>
    <t>LS5A2ASE2RD916498</t>
  </si>
  <si>
    <t>RLP-654-C</t>
  </si>
  <si>
    <t>109 FRANCISCO RODRIGUEZ BMW X6 2021 BLANCA</t>
  </si>
  <si>
    <t>Carlos Sandoval 8115022927</t>
  </si>
  <si>
    <t>Play Motors
C. Washington 1985, Maria Luisa, Centro, 64000 Monterrey, N.L.</t>
  </si>
  <si>
    <t>WBACY6100M9E08605</t>
  </si>
  <si>
    <t>TFT-494-B</t>
  </si>
  <si>
    <t>0 VW PASSAT BLANCO 2015</t>
  </si>
  <si>
    <t>REINSTALACION DE EQUIPO
SIN PRUEBAS DE BLOQUEO</t>
  </si>
  <si>
    <t>EQUIPO LO ENTREGA EL CLIENTE PARA SU REINSTALACION</t>
  </si>
  <si>
    <t>VWBS7A34FC056421</t>
  </si>
  <si>
    <t>SOLO PARA REGISTRO</t>
  </si>
  <si>
    <t>RAUL CONTRERAS T-5304 48-UK-4C</t>
  </si>
  <si>
    <t>UNIDAD ANTERIOR T-5304 48-UK-4C
INSTALACION 2025-08-01</t>
  </si>
  <si>
    <t>PARA REGISTRO</t>
  </si>
  <si>
    <t xml:space="preserve">VOLVO </t>
  </si>
  <si>
    <t>MIGRACION DE EQUIPO
SIN PRUEBAS DE BLOQUEO</t>
  </si>
  <si>
    <t>4V4WC9EH0LN267123</t>
  </si>
  <si>
    <t>90-BJ-9N</t>
  </si>
  <si>
    <t xml:space="preserve">HONDA CIVIC GRIS </t>
  </si>
  <si>
    <t>MIGRACION DE EQUIPO 
DESINSTALADO, NO FUNCIONA</t>
  </si>
  <si>
    <t>EQUIPO NO FUNCIONA JOSE LUIS OLIVA LO HABLA CON EL CLIENTE Y SE REMPLAZA EL EQUIPO Y SE LES ENTREGA</t>
  </si>
  <si>
    <t>Omar</t>
  </si>
  <si>
    <t xml:space="preserve">El equipo GV20 No toma señal (instalado en 2021) se reemplaza con costo mínimos por esta Ocacion $1200
</t>
  </si>
  <si>
    <t>JAVIER CHAPA</t>
  </si>
  <si>
    <t>PV-0168-B PARTNER</t>
  </si>
  <si>
    <t>Javier Chapa 8115448059</t>
  </si>
  <si>
    <t>San Nicolás automotriz
C. Padre Mier 720 (a, Centro, 66400 San Nicolás de los Garza, N.L.</t>
  </si>
  <si>
    <t>https://www.google.com/maps/place/San+Nicol%C3%A1s+automotriz/@25.752465,-100.2972592,19.75z/data=!4m12!1m5!3m4!2zMjXCsDQ1JzA4LjgiTiAxMDDCsDE3JzQ5LjIiVw!8m2!3d25.752438!4d-100.297012!3m5!1s0x86629538d7c0c321:0xeb5f7ba8bab7c902!8m2!3d25.7525856!4d-100.29704!16s%2Fg%2F11f90cx5bd?entry=ttu&amp;g_ep=EgoyMDI1MTAxNC4wIKXMDSoASAFQAw%3D%3D</t>
  </si>
  <si>
    <t>VR3EUHNP6RJ515248</t>
  </si>
  <si>
    <t>PV-0168-B</t>
  </si>
  <si>
    <t xml:space="preserve">PU-9500-B ROBUST </t>
  </si>
  <si>
    <t>9BWKB45U6PP057848</t>
  </si>
  <si>
    <t>PU-9500-B</t>
  </si>
  <si>
    <t>MTYL0021 RAV4 2014</t>
  </si>
  <si>
    <t>Corte 862476051583671</t>
  </si>
  <si>
    <t>SE HABIA AGENDADO LA UIDAD COROLLA</t>
  </si>
  <si>
    <t>2TEDF4EV8EW208142</t>
  </si>
  <si>
    <t>RVD-713-C</t>
  </si>
  <si>
    <t>Seguimiento 862476051262540</t>
  </si>
  <si>
    <t>REVISION DE UNIDAD 
No transmite, dejo de reportar en la siguiente fecha y hora 2025-10-11 16:53:01</t>
  </si>
  <si>
    <t>Se reubico la alimentación.
Perdió alimentación el cableal que estaba ganchado ya no tiene corriente</t>
  </si>
  <si>
    <t>RL-3643-A FORD
RL3643A</t>
  </si>
  <si>
    <t xml:space="preserve">Jose Hernandez </t>
  </si>
  <si>
    <t>Vista Cristal 264, 66013 García, N.L.</t>
  </si>
  <si>
    <t>https://www.google.com/maps/place/Vista+Cristal+264,+66013+Garc%C3%ADa,+N.L./@25.8158416,-100.5393052,17z/data=!3m1!4b1!4m6!3m5!1s0x86629c9a3d073985:0x6cae69244366d2c9!8m2!3d25.8158416!4d-100.5393052!16s%2Fg%2F11p61m19jx?entry=ttu&amp;g_ep=EgoyMDI1MTAxNC4wIKXMDSoASAFQAw%3D%3D</t>
  </si>
  <si>
    <t>REINSTALACION DE EQUIPO, CAMBIO DE SIM Y RECONFIGURACION</t>
  </si>
  <si>
    <t>se reacomodo la instalación y se oculto el equipo quedó sujeto a armes principal detrás del tablero</t>
  </si>
  <si>
    <t>RL-3643-A</t>
  </si>
  <si>
    <t>3:30:00 ap.m.</t>
  </si>
  <si>
    <t>RUX-947-C MARCH BLANCO</t>
  </si>
  <si>
    <t>MIGRACION DE EQUIPO
CAMBIO DE SIM A PLAN</t>
  </si>
  <si>
    <t xml:space="preserve">MIGRACIO DE EQUIPO
CON PRUEBAS DE BLOQUEO </t>
  </si>
  <si>
    <t xml:space="preserve">CAMBIO DE SIM Y RECONFIGURACION PARA PLATAFORMA </t>
  </si>
  <si>
    <t>RUX-947-C</t>
  </si>
  <si>
    <t>18179 T.TONY</t>
  </si>
  <si>
    <t>EQUIPO ENTREGADO POR EL CLIENTE PARA REINSTALACON</t>
  </si>
  <si>
    <t>David Arcos</t>
  </si>
  <si>
    <t>Oxxo Zincamex
Zincamex, Blvd. Isidro López Zertuche S/N, Brisas Del Valle, 25169 Saltillo, Coah.</t>
  </si>
  <si>
    <t>https://www.google.com/maps/place/Oxxo+Zincamex/@25.4825212,-100.9823735,18.5z/data=!4m12!1m5!3m4!2zMjXCsDI4JzU2LjgiTiAxMDDCsDU4JzUzLjIiVw!8m2!3d25.4824524!4d-100.9814529!3m5!1s0x86886d2ad7d8b49f:0xea5ddc8f5d740c56!8m2!3d25.4826718!4d-100.9814004!16s%2Fg%2F11d_cy0jd1?hl=es&amp;entry=ttu&amp;g_ep=EgoyMDI1MTAxNC4wIKXMDSoASAFQAw%3D%3D</t>
  </si>
  <si>
    <t>82-AP-78</t>
  </si>
  <si>
    <t>1016 REYNALDO
FREIGTHLINER ROJO</t>
  </si>
  <si>
    <t>Equipo atrás de esa tapa ahí se ve donde baja el cable</t>
  </si>
  <si>
    <t>3HSDJSJR0CN601757</t>
  </si>
  <si>
    <t>5:30:00 ap.m.</t>
  </si>
  <si>
    <t>865 VW VENTO 2016 NEGRO</t>
  </si>
  <si>
    <t xml:space="preserve">Misael Tel. 8115901185 </t>
  </si>
  <si>
    <t xml:space="preserve">C. Sierra de Gomas 614, Col. Cerro de la Silla, 67190 Guadalupe, N.L. </t>
  </si>
  <si>
    <t>https://www.google.com/maps/place/25%C2%B039'56.2%22N+100%C2%B011'35.3%22W/@25.6655488,-100.1938433,18.75z/data=!4m4!3m3!8m2!3d25.6655998!4d-100.1931381?hl=es&amp;entry=ttu</t>
  </si>
  <si>
    <t>STS-58-8</t>
  </si>
  <si>
    <t>Corte 862476051570728</t>
  </si>
  <si>
    <t>5YFBURHE9FP232399</t>
  </si>
  <si>
    <t>RVD-715-C</t>
  </si>
  <si>
    <t>Seguimiento 359857081693038</t>
  </si>
  <si>
    <t>JOSUE FERNANDEZ / BRANDO IVAN MARTINEZ GOVEA</t>
  </si>
  <si>
    <t>81-BE-4S FREIGTHLINER AZUL</t>
  </si>
  <si>
    <t>INSTALACION NUEVA CON SENSOR DE DIESEL</t>
  </si>
  <si>
    <t>Operadro Erick 8126006072</t>
  </si>
  <si>
    <t>Parque Logistico Gunde 2745
Cam. Mezquital-santa Rosa 2745, Parque Logistico Gunde, 66630 Cdad. Apodaca, N.L.</t>
  </si>
  <si>
    <t>https://www.google.com/maps/place/Parque+Logistico+Gunde+2745/@25.7625803,-100.2331072,17z/data=!3m1!4b1!4m6!3m5!1s0x8662eb7368f2d8fb:0x15e9d7497ed89755!8m2!3d25.7625803!4d-100.2331072!16s%2Fg%2F11ffltqs75?hl=es-MX&amp;entry=ttu&amp;g_ep=EgoyMDI1MTAxNC4wIKXMDSoASAFQAw%3D%3D</t>
  </si>
  <si>
    <t xml:space="preserve">2 TANQUES CON SENSORES DE DIESEL </t>
  </si>
  <si>
    <t>3AKJHPDV3NSNF6653</t>
  </si>
  <si>
    <t>81-BE-4S</t>
  </si>
  <si>
    <t>INSTALACION DE DASHCAM</t>
  </si>
  <si>
    <t>543 SEAT IBIZA ROJO 2012</t>
  </si>
  <si>
    <t xml:space="preserve"> Eva Zavala 8113019970</t>
  </si>
  <si>
    <t>Capela 513, San Miguel 3ER Sector Golondrinas, 66640 Cdad. Apodaca, N.L.</t>
  </si>
  <si>
    <t>https://www.google.com/maps/place/Capela+513,+San+Miguel+3ER+Sector+Golondrinas,+66640+Cdad.+Apodaca,+N.L./@25.731112,-100.1827259,17z/data=!3m1!4b1!4m6!3m5!1s0x8662ea2d4a80690f:0xa3025bcfb694c903!8m2!3d25.731112!4d-100.180151!16s%2Fg%2F11c24yd7kx?entry=ttu&amp;g_ep=EgoyMDI1MTAyMC4wIKXMDSoASAFQAw%3D%3D</t>
  </si>
  <si>
    <t>DESINATALACION DE EQUIPO</t>
  </si>
  <si>
    <t>CLIENTE PAGA EN EFECTIVO A ELIUD $650
ELIUD TRAE EL EQUIPO</t>
  </si>
  <si>
    <t>VSSMK46J7BR127831</t>
  </si>
  <si>
    <t>SND-787-B</t>
  </si>
  <si>
    <t>NO SE LOCALIZO EL EQUIPO</t>
  </si>
  <si>
    <t>CARLOS MORENO</t>
  </si>
  <si>
    <t>TLEL 004</t>
  </si>
  <si>
    <t>Carlos Moreno 446 1395378</t>
  </si>
  <si>
    <t>8242+G45 Cdad. de Allende, Nuevo León</t>
  </si>
  <si>
    <t>https://www.google.com/maps/place/25%C2%B018'22.5%22N+99%C2%B059'58.7%22W/@25.3062338,-99.9996689,21z/data=!4m4!3m3!8m2!3d25.306255!4d-99.9996433?hl=es&amp;entry=ttu&amp;g_ep=EgoyMDI1MTAyMC4wIKXMDSoASAFQAw%3D%3D</t>
  </si>
  <si>
    <t>Unidad no enciende, pruebas de bloqueo físicas.</t>
  </si>
  <si>
    <t>3WKYDP0X5LF510588</t>
  </si>
  <si>
    <t>EMMANUEL TRONCOSO</t>
  </si>
  <si>
    <t>ISUZU ALEX NEXXUS PP-2755-B</t>
  </si>
  <si>
    <t>Emmanuel Troncoso 8331926706</t>
  </si>
  <si>
    <t>Mariano Abasolo 590, 89560 Cd Madero, Tamps.</t>
  </si>
  <si>
    <t>https://www.google.com/maps/place/Mariano+Abasolo+590,+89560+Cd+Madero,+Tamps./@22.2632039,-97.8279643,17z/data=!4m6!3m5!1s0x85d7f8354f44d131:0x6c9e0cb08e6aa9c8!8m2!3d22.2632232!4d-97.8280012!16s%2Fg%2F11mtdkd6ln?hl=es&amp;entry=ttu</t>
  </si>
  <si>
    <t>Tecnico Tamaulipas
Carlos Zamora</t>
  </si>
  <si>
    <t>EQUIPO LO TRAE EL TECNICO PARA REINSTALACION</t>
  </si>
  <si>
    <t>PP-2755-B</t>
  </si>
  <si>
    <t>320CE CAT RETRO
RETROEXCAVADORA</t>
  </si>
  <si>
    <t>C. Colombia 1500, Lázaro Cárdenas, 89430 Cd Madero, Tamps.</t>
  </si>
  <si>
    <t>https://www.google.com/maps/place/C.+Colombia+1500,+L%C3%A1zaro+C%C3%A1rdenas,+89430+Cd+Madero,+Tamps./@22.2589359,-97.8426514,17z/data=!4m6!3m5!1s0x85d7f9c68d713365:0x76f9a91263632d20!8m2!3d22.2590099!4d-97.8428482!16s%2Fg%2F11fsjnh3g4?hl=es&amp;entry=ttu&amp;g_ep=EgoyMDI1MTAyMC4wIKXMDSoASAFQAw%3D%3D</t>
  </si>
  <si>
    <t>Tecnico Tamaulipas
Luis Torres</t>
  </si>
  <si>
    <t>SIN BLOQUEO 
Me comentan que para el apagado 
No se apaga en el Switch de la misma llave 
Se apaga de diferente manera 
Y Con el corte no la va apagar</t>
  </si>
  <si>
    <t>CAT0320CKPAB02547</t>
  </si>
  <si>
    <t>NISSAN SENTRA 2017</t>
  </si>
  <si>
    <t>Cliente Cristopher
Lote 8136191211</t>
  </si>
  <si>
    <t>ADRIAN NO LLEGA AL SERVICIO SE QUEDA TIRADO EN RUIZ CORTINEZ, SE REAGENDA CON ZULEMA A LAS 7 PM</t>
  </si>
  <si>
    <t>017 JEEP COMPASS 2019 GRIS</t>
  </si>
  <si>
    <t>21/10/2025 DESINSTALACION PLAY MOTORS 109 FRANCISCO RODRIGUEZ BMW X6 2021 BLANCA</t>
  </si>
  <si>
    <t>3C4NJDDB0KT799824</t>
  </si>
  <si>
    <t>RYX-286-C</t>
  </si>
  <si>
    <t>RVB-179-C VERSA GRIS</t>
  </si>
  <si>
    <t>RVB-179-C</t>
  </si>
  <si>
    <t>CALIBRACION SENSOR DE DIESEL</t>
  </si>
  <si>
    <t>CALIBRACION DE SENSOR DE DIESEL</t>
  </si>
  <si>
    <t>NO SE COBRA VISITA, YA QUE QUEDO PENDIENTE DE LA PRIMER VISITA</t>
  </si>
  <si>
    <t>FORD FUSION 2015</t>
  </si>
  <si>
    <t>RVG-677-C VERSA ROJO</t>
  </si>
  <si>
    <t>3N1CN8AE5NL872615</t>
  </si>
  <si>
    <t>RVG-677-C</t>
  </si>
  <si>
    <t>NO NOS CONFIRMAN EL CAMBIO DE DOMICILIO 
TECNICO NO LLEGA A LA CITA SE REPROGRAMA</t>
  </si>
  <si>
    <t>RYA-821-C</t>
  </si>
  <si>
    <t xml:space="preserve">LUIS GERARDO BOLAÑOS </t>
  </si>
  <si>
    <t>PLANAS</t>
  </si>
  <si>
    <t>REVISION DE PLANA</t>
  </si>
  <si>
    <t>SE LE ENVIARON MENSAJES PARA CONFIRMACION Y CLIENTE NO CONTESTA</t>
  </si>
  <si>
    <t xml:space="preserve">866 NISSAN SENTRA 2017 AZUL METALICO </t>
  </si>
  <si>
    <t>Cliente Cristopher
Contacto 8123260781</t>
  </si>
  <si>
    <t>P.º Pesquería 614, Centro de Pesquería, 66650 Pesquería, N.L.
QXQ2+FM2 Pesquería, Nuevo León</t>
  </si>
  <si>
    <t>https://www.google.com/maps/place/25%C2%B047'19.1%22N+100%C2%B002'54.1%22W/@25.7885233,-100.0486189,21z/data=!4m5!3m4!4b1!8m2!3d25.7886389!4d-100.0483611?hl=es&amp;entry=ttu&amp;g_ep=EgoyMDI1MTAyMi4wIKXMDSoASAFQAw%3D%3D</t>
  </si>
  <si>
    <t>Relay ubicado kick panel lado copiloto equipo oculto detrás de la guantera</t>
  </si>
  <si>
    <t>RZS-467-C</t>
  </si>
  <si>
    <t>TRANSPORTES GONZALEZ</t>
  </si>
  <si>
    <t>086 KW BLANCO</t>
  </si>
  <si>
    <t xml:space="preserve">EQUIPO TELTONIKA </t>
  </si>
  <si>
    <t xml:space="preserve">ALBERTO PEREZ </t>
  </si>
  <si>
    <t>NO SE REALIZA EL SERVICIOS SE REAGENDA PARA EL DIA LUNES</t>
  </si>
  <si>
    <t>867 NISSAN VERSA 2016 NEGRO</t>
  </si>
  <si>
    <t>Cliente Janeth
Lote 8123357734</t>
  </si>
  <si>
    <t xml:space="preserve">Lote Autos Margon
Av Afganistán 152, Prados de La Cieneguita, 66636 Cdad. Apodaca, N.L. </t>
  </si>
  <si>
    <t>El equipo queda oculto detrás del miter</t>
  </si>
  <si>
    <t>3N1CN7APXGL879168</t>
  </si>
  <si>
    <t>S44</t>
  </si>
  <si>
    <t>320EL EXCAVADORA
EXCAVADORA 320E</t>
  </si>
  <si>
    <t>Operador Jose Angel Ibarra 8130862970</t>
  </si>
  <si>
    <t>PGWP+R7C Mitras Poniente, Nuevo León</t>
  </si>
  <si>
    <t>https://www.google.com/maps/place/25%C2%B044'49.4%22N+100%C2%B027'51.7%22W/@25.7469509,-100.4645863,16.5z/data=!4m4!3m3!8m2!3d25.747053!4d-100.464373!17m2!4m1!1e3!18m1!1e1?entry=ttu&amp;g_ep=EgoyMDI1MTAyMi4wIKXMDSoASAFQAw%3D%3D</t>
  </si>
  <si>
    <t xml:space="preserve">        FORD FUSION 2015 ARENA</t>
  </si>
  <si>
    <t>3FA6P0H74FR162963</t>
  </si>
  <si>
    <t>3:00:00 p.m</t>
  </si>
  <si>
    <t>AUDI Q5 2018 NEGRA</t>
  </si>
  <si>
    <t>Daniel Escamilla</t>
  </si>
  <si>
    <t>Balcón de La Sierra 2938, Balcones de Alta Vista, 64770 Monterrey, N.L.</t>
  </si>
  <si>
    <t>https://www.google.com/maps/place/Balc%C3%B3n+de+La+Sierra+2938,+Balcones+de+Alta+Vista,+64770+Monterrey,+N.L./@25.6392231,-100.2943573,17z/data=!4m6!3m5!1s0x8662bfaf91d12c45:0x37b1d2cbb86f993b!8m2!3d25.6393919!4d-100.2944032!16s%2Fg%2F11c2bvkrm4?hl=es&amp;entry=ttu&amp;g_ep=EgoyMDI1MTAyMi4wIKXMDSoASAFQAw%3D%3D</t>
  </si>
  <si>
    <t>3U5AFDFY7J2081630</t>
  </si>
  <si>
    <t>RPS-284-A</t>
  </si>
  <si>
    <t>GAC EMZOON 2025 AQUA</t>
  </si>
  <si>
    <t>LMGHT1L85S3105470</t>
  </si>
  <si>
    <t>RZK-170-C</t>
  </si>
  <si>
    <t>4:00:00 p.m</t>
  </si>
  <si>
    <t xml:space="preserve">RTB-844-C VERSA BLANCO </t>
  </si>
  <si>
    <t>4:07:00 p.m</t>
  </si>
  <si>
    <t>3N1CN8AE0NL840543</t>
  </si>
  <si>
    <t>RTB-844-C</t>
  </si>
  <si>
    <t>RVF-758-C VERSA ROJO</t>
  </si>
  <si>
    <t>RVB-139-C VERSA BLANCO</t>
  </si>
  <si>
    <t>RVB-139-C</t>
  </si>
  <si>
    <t xml:space="preserve">REVISION DE EQUIPO 
NO FUNCIONA PUERTO DE TEMPERATURA </t>
  </si>
  <si>
    <t xml:space="preserve">CAMBIO DE EQUIPO E INSTALACION SENSOR DE TEMPERATURA </t>
  </si>
  <si>
    <t>868 NISSAN ALTIMA 2015 NEGRO</t>
  </si>
  <si>
    <t>Cliente Ivan
Contacto Lote Misael 8115901185</t>
  </si>
  <si>
    <t>1N4AL3AP5FN356857</t>
  </si>
  <si>
    <t>SWB-192-B</t>
  </si>
  <si>
    <t xml:space="preserve">0 GMC TERRAIN DENALI NEGRA 2016 </t>
  </si>
  <si>
    <t>12:04:00 p.m</t>
  </si>
  <si>
    <t>2GKFLRE3XG6197886</t>
  </si>
  <si>
    <t>1:00:00 p.m</t>
  </si>
  <si>
    <t>RB-3259-A FOTON 
FOTON AUMARK BLANCO</t>
  </si>
  <si>
    <t>Luis Saenz 812734249</t>
  </si>
  <si>
    <t>MRM7+2C8 Guadalupe, Nuevo León</t>
  </si>
  <si>
    <t>https://www.google.com/maps/place/25%C2%B040'57.1%22N+100%C2%B011'11.1%22W/@25.6787301,-100.1939415,15.5z/data=!4m4!3m3!8m2!3d25.682531!4d-100.186409!5m1!1e2?entry=ttu&amp;g_ep=EgoyMDI1MTAyNi4wIKXMDSoASAFQAw%3D%3D</t>
  </si>
  <si>
    <t>LVBV4JBB4NY00379</t>
  </si>
  <si>
    <t>RB-3259-A</t>
  </si>
  <si>
    <t>RUC-864-C MARCH
NISSAN MARCH PLATA</t>
  </si>
  <si>
    <t>3N1CK3CE6SL20206</t>
  </si>
  <si>
    <t>RUC-864-C</t>
  </si>
  <si>
    <t>PS-6450-A NISSAN
NISSAN NP</t>
  </si>
  <si>
    <t>3N6AD35A5LK853757</t>
  </si>
  <si>
    <t>PS-6450-A</t>
  </si>
  <si>
    <t>RP-0977-A VW 15-190
VW BLANCO</t>
  </si>
  <si>
    <t>RP-0977-A</t>
  </si>
  <si>
    <t>2:17 PM CANCELADO
SOLICITA EL SR. MAURO OROZCO, NO PUDIERON PASAR POR LAS UNIDADES</t>
  </si>
  <si>
    <t>NISSAN NP</t>
  </si>
  <si>
    <t>Cliente Jose Armando Uriegas
Lote 8136191211</t>
  </si>
  <si>
    <t>3:19 PM CANCELA 
ZULEMA COMENTA LA UNIDAD ESTA EN EL TALLER Y SE REAGENDARIA PARA MAÑANA</t>
  </si>
  <si>
    <t>ISUZU JOSE MASECA RA-4807-A</t>
  </si>
  <si>
    <t xml:space="preserve">Emmanuel Troncoso 8331926706 </t>
  </si>
  <si>
    <t>Tecnico Tampico 
Luis Torres</t>
  </si>
  <si>
    <t>RA-4807-A</t>
  </si>
  <si>
    <t>310G EXCAVADORA
JOHN DEERE</t>
  </si>
  <si>
    <t>T0310GX949299</t>
  </si>
  <si>
    <t>RVF-097-C SUZUKI
SUZUKI ROJO</t>
  </si>
  <si>
    <t>Equipo detras del tablero, bloqueo a ignición</t>
  </si>
  <si>
    <t>MA3JC74W8S0197809</t>
  </si>
  <si>
    <t>RVF-097-C</t>
  </si>
  <si>
    <t>RL-6395-A FORD
FORD SUPER DUTY</t>
  </si>
  <si>
    <t>Equipo detrás del tablero. Bloqueo a ignición</t>
  </si>
  <si>
    <t>RL-6395-A</t>
  </si>
  <si>
    <t>PY-5395-B FRONTIER
NISSAN FRONTIER GRIS</t>
  </si>
  <si>
    <t>3N6AD33B9RK833936</t>
  </si>
  <si>
    <t>PY-5395-B</t>
  </si>
  <si>
    <t xml:space="preserve">CARLOS FLORES </t>
  </si>
  <si>
    <t>CARLOS FLORES</t>
  </si>
  <si>
    <t>DODGE RAM 400 2016</t>
  </si>
  <si>
    <t>Carlos Flores Vicencio 8123428913</t>
  </si>
  <si>
    <t>Av. Rómulo Garza 38, Sin Nombre de Col 36, 66490 San Nicolás de los Garza, N.L.</t>
  </si>
  <si>
    <t>https://www.google.com/maps/place/Av.+R%C3%B3mulo+Garza+38,+Sin+Nombre+de+Col+36,+66490+San+Nicol%C3%A1s+de+los+Garza,+N.L./@25.7108337,-100.2630159,19.25z/data=!4m6!3m5!1s0x8662953301daad89:0x9047f77d62adec10!8m2!3d25.710845!4d-100.2625949!16s%2Fg%2F11tfgjtkjb!5m1!1e2?entry=ttu&amp;g_ep=EgoyMDI1MTAyNi4wIKXMDSoASAFQAw%3D%3D</t>
  </si>
  <si>
    <t xml:space="preserve">UNIDAD LLEGO HASTA LAS 10:20 AM </t>
  </si>
  <si>
    <t>3C7WRAKT9GG282676</t>
  </si>
  <si>
    <t>PH-8933-B</t>
  </si>
  <si>
    <t>REVISION DE UNIDAD
Dejo de reportar 2025-10-28 18:09:47, no actualiza y el mecanico cometo que fue por un tema de instalacion, Equipo MICODUS 2G MV710N - 864943047769803</t>
  </si>
  <si>
    <t>David Arcos 8110331916</t>
  </si>
  <si>
    <t>Gasolinera Pemex Ciénega - Zuazua
Carretera Nacional, Autop. Monterrey - Nuevo Laredo Km.28, 65550 Ciénega de Flores, N.L.</t>
  </si>
  <si>
    <t>https://www.google.com/maps/place/Gasolinera+Pemex+Ci%C3%A9nega+-+Zuazua/@25.9176374,-100.1966541,17z/data=!3m1!4b1!4m6!3m5!1s0x8662f3b4cb99ee6f:0x9c49bd4bc08c3ffb!8m2!3d25.9176374!4d-100.1966541!16s%2Fg%2F11cn0v0rb1!5m1!1e2?entry=ttu&amp;g_ep=EgoyMDI1MTAyNi4wIKXMDSoASAFQAw%3D%3D</t>
  </si>
  <si>
    <t>SE REMPLAZA EL EQUIPO POR SER MICODUS 2G
La corriente estaba manipulada por lo que se corrige la instalación y se realiza un cambio de equipo</t>
  </si>
  <si>
    <t>FRANGEL</t>
  </si>
  <si>
    <t>MTY009 NISSAN VERSA ROJO</t>
  </si>
  <si>
    <t>INSTALACION
Equipo Corte 862476051262540</t>
  </si>
  <si>
    <t>Se le puso relevador nuevo
Quedó atrás del cluster</t>
  </si>
  <si>
    <t>3N1CK3CE8SL216557</t>
  </si>
  <si>
    <t xml:space="preserve">1:31 PM - SR. MAURO NO LE LIBERAN LAS NISSAN </t>
  </si>
  <si>
    <t xml:space="preserve">152 JEEP PATRIOT AZUL 2014 </t>
  </si>
  <si>
    <t>1C4NJPFA8ED589164</t>
  </si>
  <si>
    <t>TEW-135-A</t>
  </si>
  <si>
    <t>NISSAN SENTRA 2013</t>
  </si>
  <si>
    <t>NO LLEGA LA UNIDAD Y SE CAMBIA PARA LAS 3:30 PM</t>
  </si>
  <si>
    <t>2:30:00 p.m</t>
  </si>
  <si>
    <t>FRANCISCO SANCEHEZ</t>
  </si>
  <si>
    <t>REVISION DE EQUIPO
GPS NO REPORTA</t>
  </si>
  <si>
    <t>NISSAN SENTRA 2013 GRIS CARBON</t>
  </si>
  <si>
    <t>3N1AB7AAXDL758213</t>
  </si>
  <si>
    <t>RLN-016-B</t>
  </si>
  <si>
    <t>155 FORD FUSION 2013 GRIS</t>
  </si>
  <si>
    <t>9:37 AM - ALENY SOLICITA LA CANCELACION DEL SERVICIO</t>
  </si>
  <si>
    <t>3FA6P0HR5DR238141</t>
  </si>
  <si>
    <t>SNX-636-A</t>
  </si>
  <si>
    <t>JAZMIN LEAL</t>
  </si>
  <si>
    <t>TRANSMARSELL</t>
  </si>
  <si>
    <t>20 - FREIGTHLINER
FREIGHTLINER CASCADIA 125</t>
  </si>
  <si>
    <t>Jazmin Leal 8183646871</t>
  </si>
  <si>
    <t>Carreteras 2317, S.c.t., 67199 Guadalupe, N.L.</t>
  </si>
  <si>
    <t>https://www.google.com/maps/place/Carreteras+2317,+S.c.t.,+67199+Guadalupe,+N.L./@25.6474238,-100.1735899,17z/data=!3m1!4b1!4m6!3m5!1s0x8662c1879cb25fd5:0xcc36eba813ce3bb4!8m2!3d25.6474238!4d-100.171015!16s%2Fg%2F11s31p0jw2!5m1!1e2?entry=ttu&amp;g_ep=EgoyMDI1MTAyOS4xIKXMDSoASAFQAw%3D%3D</t>
  </si>
  <si>
    <t>Listo unidad entregada, ubicación del equipo atrás del cluster</t>
  </si>
  <si>
    <t>3AKJGLDR0GSHJ6691</t>
  </si>
  <si>
    <t>RM-5941-B</t>
  </si>
  <si>
    <t>BARLO</t>
  </si>
  <si>
    <t>103 TRACTO</t>
  </si>
  <si>
    <t>https://www.google.com/maps/place/360+Logistics/@25.7353076,-100.203125,17z/data=!3m1!4b1!4m6!3m5!1s0x8662ebb21d43ed0b:0xb83eea1ed437c2e7!8m2!3d25.7353076!4d-100.203125!16s%2Fg%2F11c2q31z9_!5m1!1e2?entry=ttu&amp;g_ep=EgoyMDI1MTAyOS4xIKXMDSoASAFQAw%3D%3D</t>
  </si>
  <si>
    <t>8:20 PM - GERMAN VENTURA SOLICITA LA CANCELACION Y REAGENDA PARA EL DIA LUNES A LAS 9:30 AM</t>
  </si>
  <si>
    <t xml:space="preserve">075 CHEVROLET CAMARO NEGRO </t>
  </si>
  <si>
    <t>REINSTALACIO DE EQUIPO</t>
  </si>
  <si>
    <t>1G1FB1RS7G0158580</t>
  </si>
  <si>
    <t>091 JEEP COMPASS NEGRA 2017</t>
  </si>
  <si>
    <t>3C4NJCBB1HT632667</t>
  </si>
  <si>
    <t>RST-272-C</t>
  </si>
  <si>
    <t>2 PM - ELIUD COMENTA QUE SR. RAUL LE COMENTA SE VA A REAGENDAR PARA EL DIA DE MAÑANA A LAS 9 AM</t>
  </si>
  <si>
    <t>REYMOPACK</t>
  </si>
  <si>
    <t>REVISION DE UNIDAD 
EQUIPO NO ACTUALIZA, POSIBLE CAMBIO</t>
  </si>
  <si>
    <t>1:57 PM - JOSE EDUARDO REYNA SOLICITA LA CANCELACION Y PIDE QUE SE REAGENDE PARA LA SIGUIENTE SEMANA</t>
  </si>
  <si>
    <t>05 KW 
KENWORTH BLANCO</t>
  </si>
  <si>
    <t>3WKAD40X5AF827333</t>
  </si>
  <si>
    <t>27-AM-8H</t>
  </si>
  <si>
    <t>RENE CASTELLANOS MAYA</t>
  </si>
  <si>
    <t>ECO P24
FREIGHTLINER BLANCO FLD120 2000</t>
  </si>
  <si>
    <t>Rene Castellanos 8124073506</t>
  </si>
  <si>
    <t>El Carmen 101, Raúl Caballero Escamilla, 65503 Mission, N.L.</t>
  </si>
  <si>
    <t>https://www.google.com/maps/place/El+Carmen+101,+Ra%C3%BAl+Caballero+Escamilla,+65503+Mission,+N.L./@25.9544793,-100.3308539,15z/data=!3m1!4b1!4m6!3m5!1s0x86628c7892cd41b3:0x1d3689705f6b7aba!8m2!3d25.9544612!4d-100.3123999!16s%2Fg%2F11dxq2wfc9!5m1!1e2?entry=ttu&amp;g_ep=EgoyMDI1MTAyOS4xIKXMDSoASAFQAw%3D%3D</t>
  </si>
  <si>
    <t>PRUEBAS CON JOSE LUIS 
PLATAFORMA TRACKSOLIDPRO</t>
  </si>
  <si>
    <t>1FUYDSEB4YLG11751</t>
  </si>
  <si>
    <t>86-AN-6X</t>
  </si>
  <si>
    <t>ECO P24
FREIGHTLINER FLD120 2000</t>
  </si>
  <si>
    <t>DESINSTALACION EQUIPO GPS</t>
  </si>
  <si>
    <t>EQUIPO DESINSTALADO PETICION DEL CLIENTE 
TELTONIKA FMU130
SIN COSTO AUTORIZA JOSE LUIS</t>
  </si>
  <si>
    <t>ECO P20
INTERNACIONAL BLANCO P200i 2002</t>
  </si>
  <si>
    <t>3HSNEAET32N032880</t>
  </si>
  <si>
    <t>21-BA-7N</t>
  </si>
  <si>
    <t>ECOTMED EVALUACIONES A.C.
(OSCAR OJEDA)</t>
  </si>
  <si>
    <t>KANGOO
RENAULT BLANCA</t>
  </si>
  <si>
    <t>Oscar Ojeda Juarez 4433693591</t>
  </si>
  <si>
    <t>Tikal 508, Lomas de Anáhuac, 64260 Monterrey, N.L.</t>
  </si>
  <si>
    <t>https://www.google.com/maps/place/Tikal+508,+Lomas+de+An%C3%A1huac,+64260+Monterrey,+N.L./@25.734788,-100.3201184,17z/data=!3m1!4b1!4m6!3m5!1s0x86629445155312f1:0xc8fb9b3027926d8c!8m2!3d25.734788!4d-100.3175435!16s%2Fg%2F11s8h1kfgj!5m1!1e2?entry=ttu&amp;g_ep=EgoyMDI1MTAyOS4xIKXMDSoASAFQAw%3D%3D</t>
  </si>
  <si>
    <t>8A1FC1J53JL593353</t>
  </si>
  <si>
    <t>RE-6559-B</t>
  </si>
  <si>
    <t>COROLLA 
TOYOTA ROJO</t>
  </si>
  <si>
    <t>11:56:00 a.m</t>
  </si>
  <si>
    <t>5YFBPRHE3HP629827</t>
  </si>
  <si>
    <t>XFW-247-D</t>
  </si>
  <si>
    <t>MARCH
NISSAN BLANCO</t>
  </si>
  <si>
    <t>3N1CK3CD4JL220952</t>
  </si>
  <si>
    <t>XFW-248-D</t>
  </si>
  <si>
    <t>MARCH
NISSAN PLATA</t>
  </si>
  <si>
    <t>3N1CK3CD1HL246483</t>
  </si>
  <si>
    <t>XFW-250-D</t>
  </si>
  <si>
    <t>PARTNER</t>
  </si>
  <si>
    <t xml:space="preserve">ESTAS UNIDADES LAS MENCIONO EL CLIENTE PERO NO SE LES INSTALO </t>
  </si>
  <si>
    <t>ROBUST</t>
  </si>
  <si>
    <t>FORD F-150 BLANCA</t>
  </si>
  <si>
    <t>Hector Miguel Adame Acosta 8717362648</t>
  </si>
  <si>
    <t>Aries 190
RQ83+639 Cdad. Apodaca, Nuevo León</t>
  </si>
  <si>
    <t>https://www.google.com/maps/place/25%C2%B048'55.9%22N+100%C2%B014'50.2%22W/@25.8154636,-100.2473652,20.5z/data=!4m4!3m3!8m2!3d25.8155374!4d-100.2472686!5m1!1e2?entry=ttu&amp;g_ep=EgoyMDI1MTAyNi4wIKXMDSoASAFQAw%3D%3D</t>
  </si>
  <si>
    <t>PY-3933-B</t>
  </si>
  <si>
    <t>1FTMF1CM0DKD50579</t>
  </si>
  <si>
    <t>RF-4909-A</t>
  </si>
  <si>
    <t>NISSAN SENTRA 2020 PLATA JORGE GARZA</t>
  </si>
  <si>
    <t xml:space="preserve">C. Gonzalitos 115, Centro, 66400 San Nicolás de los Garza, N.L.
</t>
  </si>
  <si>
    <t>UNIDAD LLEGA A LAS 2 PM 
CON PRUEBAS DE BLOQUEO</t>
  </si>
  <si>
    <t>RXB-829-C</t>
  </si>
  <si>
    <t>026 INT
TRACTO</t>
  </si>
  <si>
    <t xml:space="preserve">HX7V+PRQ Cadereyta Jiménez, Nuevo León
</t>
  </si>
  <si>
    <t>3HSDJAPT9LN858297</t>
  </si>
  <si>
    <t>34-BK-8W</t>
  </si>
  <si>
    <t>S45</t>
  </si>
  <si>
    <t>59-BK-4F</t>
  </si>
  <si>
    <t>NISSAN RM-5480-B
NISSAN BLANCA</t>
  </si>
  <si>
    <t>3N6AD35A1SK814730</t>
  </si>
  <si>
    <t>RM-5480-B</t>
  </si>
  <si>
    <t>NISSAN RM-5481-B
NISSAN BLANCA</t>
  </si>
  <si>
    <t>3N6AD35A6SK816229</t>
  </si>
  <si>
    <t>RM-5481-B</t>
  </si>
  <si>
    <t>CARLOS MUSA</t>
  </si>
  <si>
    <t>310G JONH DEERE RETRO</t>
  </si>
  <si>
    <t>REVISION DE UNIDAD
(DEJO DE TRANSMITIR EL VIERNES POR LA NOCHE Y NO RESPONDE)</t>
  </si>
  <si>
    <t>Roberto Perez 8126932997</t>
  </si>
  <si>
    <t>https://www.google.com/maps/place/25%C2%B055'01.4%22N+100%C2%B017'45.5%22W/@25.9170061,-100.2964194,19z/data=!4m4!3m3!8m2!3d25.9170456!4d-100.2959747?hl=es&amp;entry=ttu&amp;g_ep=EgoyMDI1MDkxNy4wIKXMDSoASAFQAw%3D%3D</t>
  </si>
  <si>
    <t>SIM NO FUNCIONA, SE LE CAMBIA
NUEVA 8952020024545962-623 - 8180883355</t>
  </si>
  <si>
    <t>SIM NO FUNCIONA, SE LE CAMBIA
ANTERIOR 8952020024545962-839 - 8126201204</t>
  </si>
  <si>
    <t>No. 15 NISSAN RD-0854-B</t>
  </si>
  <si>
    <t>REVISION DE UNIDAD
NO GENERA INFORMACION
Dejo de reportar 2025-10-20 10:15:43 equipo TRACKER GPS-311B</t>
  </si>
  <si>
    <t>3N6DD25T6AK019325</t>
  </si>
  <si>
    <t>RD-0854-B / RE-54-272</t>
  </si>
  <si>
    <t>RL-8213-B DODGE RAM 2024</t>
  </si>
  <si>
    <t>Isabel Salazar  8118147220</t>
  </si>
  <si>
    <t>https://www.google.com/maps/place/Av.+Suizos+219,+66648+Cdad.+Apodaca,+N.L./@25.7291072,-100.1790203,17z/data=!3m1!4b1!4m6!3m5!1s0x8662ea2c844e19e5:0x93f54dae97fbdae9!8m2!3d25.7291072!4d-100.1764454!16s%2Fg%2F11c22w_nj9!5m1!1e2?entry=ttu&amp;g_ep=EgoyMDI1MTAyOS4yIKXMDSoASAFQAw%3D%3D</t>
  </si>
  <si>
    <t xml:space="preserve">SIN PRUEBAS DE BLOQUEO POR MANIOBRAS EN TANQUE DE GAS </t>
  </si>
  <si>
    <t>3C7WRAHT1RG346218</t>
  </si>
  <si>
    <t>RL-8213-B</t>
  </si>
  <si>
    <t>608 CHEVROLET AVEO ROJO 2020</t>
  </si>
  <si>
    <t>Cliente Abdon Ayamil
Telefono 8129521094</t>
  </si>
  <si>
    <t>https://www.google.com/maps/place/Privadas+Cantera,+Plata+134,+66646+Cdad.+Apodaca,+N.L./@25.7415827,-100.1525892,20.25z/data=!4m6!3m5!1s0x8662e9d5f2264e65:0x860e16875364957c!8m2!3d25.7416362!4d-100.1523841!16s%2Fg%2F11r71gj3s0!5m1!1e2?entry=ttu&amp;g_ep=EgoyMDI1MTAyOS4yIKXMDSoASAFQAw%3D%3D</t>
  </si>
  <si>
    <t xml:space="preserve">UNIDAD YA CONTABA CON GPS </t>
  </si>
  <si>
    <t>LSGHD52H0LD017244</t>
  </si>
  <si>
    <t>SDD-566-A</t>
  </si>
  <si>
    <t>REVISION DE UNIDAD 
Se le hizo paro de motor y no recibe el comando para quitarlo
El corte del vehiculo no se ha podido quitar, favor de revisar la batería del auto y la toma de la tierra del equipo de corte porque reporta 4.00 volts</t>
  </si>
  <si>
    <t>EVANGELINA ROSAS MENDOZA 8123251838</t>
  </si>
  <si>
    <t>Cto. de la Capilla 348, Exhacienda Sta Rosa e-4, 66610 Ex-Hacienda Santa Rosa, N.L.</t>
  </si>
  <si>
    <t xml:space="preserve">https://www.google.com/maps/place/Cto.+de+la+Capilla+348,+Exhacienda+Sta+Rosa+e-4,+66610+Ex-Hacienda+Santa+Rosa,+N.L./@25.7967072,-100.2188569,17z/data=!3m1!4b1!4m6!3m5!1s0x8662ec8a8dc1b907:0xe0383dac4bbf6b44!8m2!3d25.7967072!4d-100.216282!16s%2Fg%2F11c2hj0jyn!5m1!1e2?entry=ttu&amp;g_ep=EgoyMDI1MTEwMi4wIKXMDSoASAFQAw%3D%3D
</t>
  </si>
  <si>
    <t xml:space="preserve">ES LA BATERIA </t>
  </si>
  <si>
    <t>ISUZU 03 MASECA RAFAEL RB-3720-A</t>
  </si>
  <si>
    <t>Orizaba 2707, Hipódromo, 89560 Cd Madero, Tamps.</t>
  </si>
  <si>
    <t xml:space="preserve">https://www.google.com/maps/place/Orizaba+2707,+Hip%C3%B3dromo,+89560+Cd+Madero,+Tamps./@22.2656623,-97.8256302,19.75z/data=!4m6!3m5!1s0x85d7f84a6888408b:0x5cb825b78f2ad2a0!8m2!3d22.2657048!4d-97.8251894!16s%2Fg%2F11wb1pjqv8!5m1!1e2?entry=ttu&amp;g_ep=EgoyMDI1MTEwMi4wIKXMDSoASAFQAw%3D%3D 
</t>
  </si>
  <si>
    <t>RB-3720-A</t>
  </si>
  <si>
    <t>RETROEXCAVADORA</t>
  </si>
  <si>
    <t>JJG0305131</t>
  </si>
  <si>
    <t>580 L</t>
  </si>
  <si>
    <t xml:space="preserve">RVG-391-C VERSA GRIS 
NISAN VERSA GRIS </t>
  </si>
  <si>
    <r>
      <rPr>
        <rFont val="Calibri"/>
        <color theme="1"/>
        <sz val="10.0"/>
      </rPr>
      <t xml:space="preserve">CON PRUEBAS DE BLOQUEO
</t>
    </r>
    <r>
      <rPr>
        <rFont val="Calibri"/>
        <b/>
        <color theme="1"/>
        <sz val="10.0"/>
      </rPr>
      <t xml:space="preserve">ESTE EQUIPO NO SE VA A COBRAR, UNIDAD SI TENIA GPS, SE REINTALO EN LA UNIDAD DEL NISSAN MARCH AZUL </t>
    </r>
  </si>
  <si>
    <t>RVG-391-C</t>
  </si>
  <si>
    <t xml:space="preserve">FLOR DEL CASTILLO </t>
  </si>
  <si>
    <t xml:space="preserve">TAY-195-B VERSA GRIS
NISSAN VERSA GRIS </t>
  </si>
  <si>
    <t>Flor del Castillo 8140062369</t>
  </si>
  <si>
    <t>El Cabestro 701, Alameda de La Hacienda, 67155 Guadalupe, N.L.</t>
  </si>
  <si>
    <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t>
  </si>
  <si>
    <t>TAY-195-B</t>
  </si>
  <si>
    <t xml:space="preserve">SNL-429-B ELANTRA GRIS 
HYUNDAI ELANTRA GRIS </t>
  </si>
  <si>
    <t>5NBDH4AEXEH541533</t>
  </si>
  <si>
    <t>SNL-429-B</t>
  </si>
  <si>
    <t>RXP-431-C AVEO BLANCO
CHEVROLET AVEO BLANCO</t>
  </si>
  <si>
    <t>LSGHD52H4KD089580</t>
  </si>
  <si>
    <t>RXP-431-C</t>
  </si>
  <si>
    <t>JOSE HERIBERTO MORENO (RODRIGO MORENO)</t>
  </si>
  <si>
    <t>Erika Nava 8119018845 (solo whatsapp)</t>
  </si>
  <si>
    <t>Puerto San Lucas 340, Torrebrisas, Las Brisas 5o. Sector, 64780 Monterrey, N.L.</t>
  </si>
  <si>
    <t>https://www.google.com/maps/place/Puerto+San+Lucas+340,+Torrebrisas,+Las+Brisas+5o.+Sector,+64780+Monterrey,+N.L./@25.6207511,-100.2862065,17z/data=!3m1!4b1!4m6!3m5!1s0x8662bf0d3cf80a3d:0x134db12bcf489d0e!8m2!3d25.6207511!4d-100.2836316!16s%2Fg%2F11c1r28zcv!5m1!1e2?entry=ttu&amp;g_ep=EgoyMDI1MTEwMi4wIKXMDSoASAFQAw%3D%3D</t>
  </si>
  <si>
    <t xml:space="preserve">EQUIPO LO ENTREGA JORGE EN LA OFICINA 
24/05/2025 MIGRADO DE LA CUENTA RODRIGO MORENO </t>
  </si>
  <si>
    <t>-89314404001380181-403</t>
  </si>
  <si>
    <t>LSJA36E62NZ192292</t>
  </si>
  <si>
    <t>TGB-635-A</t>
  </si>
  <si>
    <t xml:space="preserve">54-BJ-4N KW BLANCO </t>
  </si>
  <si>
    <t>Pablo Rodriguez 8120103744</t>
  </si>
  <si>
    <t>Golfo de México 638, La Fe, 66477 San Nicolás de los Garza, N.L.</t>
  </si>
  <si>
    <t>8114712397
8952020024545962-549</t>
  </si>
  <si>
    <t>54-BJ-4N</t>
  </si>
  <si>
    <t>TH- 22-UU-7K
CAJA REFRIGERADA CARRIER</t>
  </si>
  <si>
    <t>22-UU-7K</t>
  </si>
  <si>
    <t>TH- 78-UW-6X
CAJA REFRIGERADA THERMO KING</t>
  </si>
  <si>
    <t>1UYVS2535HM815735</t>
  </si>
  <si>
    <t>78-UW-6X</t>
  </si>
  <si>
    <t>Tracto KW 25-AL-4D
KENWORTH BLANCO</t>
  </si>
  <si>
    <t>3KWDD40X09F822390</t>
  </si>
  <si>
    <t>25-AL-4D</t>
  </si>
  <si>
    <t>TH-01
CAJA REFRIGERADA</t>
  </si>
  <si>
    <t>1GRAA80213W028110</t>
  </si>
  <si>
    <t>FRANCISCO HUMEBRTO ESPINOZA</t>
  </si>
  <si>
    <t>8952020524541520-564</t>
  </si>
  <si>
    <t>3N1CN8AE3PL862832</t>
  </si>
  <si>
    <t>RZR-998-C MARCH AZUL 
NISSAN MARCH AZUL</t>
  </si>
  <si>
    <t xml:space="preserve">NO LLEGA LA UNIDAD, SE REPROGRAMA </t>
  </si>
  <si>
    <t>RZR-998-C</t>
  </si>
  <si>
    <t>320EL EXCAVADORA</t>
  </si>
  <si>
    <t xml:space="preserve">DESINSTALACION DE EQUIPO 
SE DEJA LA MISMA SIM </t>
  </si>
  <si>
    <t>Jose Angel Ibarra 8130862970</t>
  </si>
  <si>
    <t>https://www.google.com/maps/place/25%C2%B044'49.4%22N+100%C2%B027'51.7%22W/@25.747053,-100.464373,17z/data=!3m1!4b1!4m4!3m3!8m2!3d25.747053!4d-100.464373!5m1!1e2!17m2!4m1!1e3!18m1!1e1?entry=ttu&amp;g_ep=EgoyMDI1MTEwMi4wIKXMDSoASAFQAw%3D%3D</t>
  </si>
  <si>
    <t>EQUIPO NO APLICA BLOQUEO</t>
  </si>
  <si>
    <t>0 NISSAN MAXIMA BLANCO BITONO 2017</t>
  </si>
  <si>
    <t>1N4AA6AP4GC402473</t>
  </si>
  <si>
    <t xml:space="preserve">RVG-675-C GRANDi10 GRIS NEGRO
HYUNDAI GRAND i10 </t>
  </si>
  <si>
    <t>Juan Solis 8124001158</t>
  </si>
  <si>
    <t>5:10:00 p.m</t>
  </si>
  <si>
    <t>Roman Aguilar 8112426602</t>
  </si>
  <si>
    <t>3N1CK3CE5PL232576</t>
  </si>
  <si>
    <t>867 FORD MUSTAN AZUL</t>
  </si>
  <si>
    <t>Cte. Edgar Alejandro Hernandez 
Contacto Lote 8136191211</t>
  </si>
  <si>
    <t>1FA6P8TH8G522720</t>
  </si>
  <si>
    <t xml:space="preserve">868 CHEVROLET SONIC 2016 BLANCO </t>
  </si>
  <si>
    <t>Cte. Jose Sauceda
Contacto Lote 8136191211</t>
  </si>
  <si>
    <t>1G1JC6SH4G4137505</t>
  </si>
  <si>
    <t>869 HYUNDAI SONATA 2016 AZUL</t>
  </si>
  <si>
    <t>Cte. Carlos Alonzo 
Contacto Lote 8115843926</t>
  </si>
  <si>
    <t xml:space="preserve">Autos prados
Av Afganistán 109, norte, 66636 Cdad. Apodaca, N.L.
</t>
  </si>
  <si>
    <t>5NPE24AF1GH370624</t>
  </si>
  <si>
    <t>MTY071 SEAT TOLEDO 2017</t>
  </si>
  <si>
    <t>INSTALACION DE EQUIPO 
Corte 359857081693038</t>
  </si>
  <si>
    <t>CON PRUEBAS DE BLOQUEO
INSTALADO ATRAS DE LA GUANTERA</t>
  </si>
  <si>
    <t>VSSAC4NH8H1010216</t>
  </si>
  <si>
    <t>SUB-54-71</t>
  </si>
  <si>
    <t>INSTALACION DE EQUIPO
Seguimiento 862476051583671</t>
  </si>
  <si>
    <t>ABAJO DE CLUSTER 
(INDICADORES DEL TABLERO)</t>
  </si>
  <si>
    <t>MULTISERVICIOS GASTRONOMICOS 
(MANUEL ABRAHAM RANGEL AREVALO)</t>
  </si>
  <si>
    <t>RK-5266-B TORNADO VAN PLATA</t>
  </si>
  <si>
    <t>Manuel Rangel 8180369408</t>
  </si>
  <si>
    <t>Antigua 443, Col Paseo de Guadalupe, 67199 Guadalupe, N.L.</t>
  </si>
  <si>
    <t>https://www.google.com/maps/place/Antigua+443,+Col+Paseo+de+Guadalupe,+67199+Guadalupe,+N.L./@25.6536787,-100.1577911,17z/data=!3m1!4b1!4m6!3m5!1s0x8662c23ade368d5b:0xf9e0bd0442cac72b!8m2!3d25.6536787!4d-100.1577911!16s%2Fg%2F11s8fk17x0!5m1!1e2!17m2!4m1!1e3!18m1!1e1?entry=ttu&amp;g_ep=EgoyMDI1MTEwNC4xIKXMDSoASAFQAw%3D%3D</t>
  </si>
  <si>
    <t>LZWNNNGN4RC822122</t>
  </si>
  <si>
    <t>RK-5266-B</t>
  </si>
  <si>
    <t>SVP-415-B TUCSON PLATA</t>
  </si>
  <si>
    <t>TMCJ33AB6LJ077785</t>
  </si>
  <si>
    <t>SVP-415-B</t>
  </si>
  <si>
    <t>73SHS4 MOTO ROJA</t>
  </si>
  <si>
    <t>Angélica María Lugo Cabrera 8180806489</t>
  </si>
  <si>
    <t>Fraccionamiento Montealto 
Calle cordillera # 541-4
JRRH+768 Jardines de la Silla, Nuevo León</t>
  </si>
  <si>
    <t>https://www.google.com/maps/place/25%C2%B038'26.4%22N+100%C2%B010'18.9%22W/@25.6407136,-100.1728209,18z/data=!4m4!3m3!8m2!3d25.6406667!4d-100.1719167!5m1!1e2?hl=es&amp;entry=ttu&amp;g_ep=EgoyMDI1MTEwNC4xIKXMDSoASAFQAw%3D%3D</t>
  </si>
  <si>
    <t>8H1JA5457SD506571</t>
  </si>
  <si>
    <t>73SHS4</t>
  </si>
  <si>
    <t>49SHZ7  MOTO PLATA</t>
  </si>
  <si>
    <t>CON PRUEBAS DE BLOQUOE</t>
  </si>
  <si>
    <t>49SHZ7</t>
  </si>
  <si>
    <t>51SHZ7 MOTO BLANCA</t>
  </si>
  <si>
    <t>51SHZ7</t>
  </si>
  <si>
    <t>OSCAR BARIIENTOS
(TORTILLERIA DANY)</t>
  </si>
  <si>
    <t>92SHV4 MOTO NEGRA</t>
  </si>
  <si>
    <t>Oscar 8110332660</t>
  </si>
  <si>
    <t>San Erasmo 805, 66037 Santa María, N.L.</t>
  </si>
  <si>
    <t>https://www.google.com/maps/place/San+Erasmo+805,+66037+Santa+Mar%C3%ADa,+N.L./@25.7804312,-100.4951022,17z/data=!3m1!4b1!4m5!3m4!1s0x86629bb7f5c23deb:0x1804d6cba3a4a23a!8m2!3d25.7804312!4d-100.4951022!5m1!1e2?entry=ttu&amp;g_ep=EgoyMDI1MTEwNC4xIKXMDSoASAFQAw%3D%3D</t>
  </si>
  <si>
    <t>3VMA2F3C1S2349791</t>
  </si>
  <si>
    <t>92SHV4</t>
  </si>
  <si>
    <t>16SDM1 ITALIKA NEGRA</t>
  </si>
  <si>
    <t>16SDM1</t>
  </si>
  <si>
    <t>20SCJ4 ITALIKA ROJA</t>
  </si>
  <si>
    <t>20SCJ4</t>
  </si>
  <si>
    <t>85SDZ7 VELOCI TRANSFORMER</t>
  </si>
  <si>
    <t>85SDZ7</t>
  </si>
  <si>
    <t xml:space="preserve">0 FORD ESCAPE PLATA </t>
  </si>
  <si>
    <t>9:32:00 am</t>
  </si>
  <si>
    <t>1FMCU9GD4HUE21704</t>
  </si>
  <si>
    <t xml:space="preserve">MTY072 TOYOTA HILUX 2018 PLATA </t>
  </si>
  <si>
    <t>INSTALACION DE EQUIPO 
Equipo Corte 862476055719768</t>
  </si>
  <si>
    <t>Equipo de corte 
Instalado Detras del clima</t>
  </si>
  <si>
    <t>MR0EX8DD2J0254860</t>
  </si>
  <si>
    <t>PY-4761-B</t>
  </si>
  <si>
    <t>INSTALACION DE EQUIPO 
Equipo Seguimiento 862476055721731</t>
  </si>
  <si>
    <t>Equipo de seguimiento
Instalado atrás de cluster</t>
  </si>
  <si>
    <t>Francisco Sanchez 8114213083</t>
  </si>
  <si>
    <t xml:space="preserve">DEVOLUCION DE EQUIPO </t>
  </si>
  <si>
    <t>TRACTOR</t>
  </si>
  <si>
    <t>UNIDAD YA CONTABA CON LAS VARILLAS SE DEJAN LAS VARILLAS PARA CALIBRACION, SOLO SE INSTALA GPS</t>
  </si>
  <si>
    <t>26-BC-9F</t>
  </si>
  <si>
    <t>LIZ (ARIEL LUNA)</t>
  </si>
  <si>
    <t>AGL FLETES ESPECIALIZADOS
(ARIEL LUNA)</t>
  </si>
  <si>
    <t>06
DODGE RAM BLANCO</t>
  </si>
  <si>
    <t>REVISION DE EQUIPO
Presento un corte de energía en este fecha y hora 2025-10-14 09:15:05</t>
  </si>
  <si>
    <t>Erick Tamez 8116549378</t>
  </si>
  <si>
    <t>Día del Empresario 1100, San Miguel, 67114 Guadalupe, N.L.</t>
  </si>
  <si>
    <t>https://www.google.com/maps/place/D%C3%ADa+del+Empresario+1100,+San+Miguel,+67114+Guadalupe,+N.L./@25.704031,-100.182963,17z/data=!3m1!4b1!4m6!3m5!1s0x8662ea19c6f3201b:0x36c983c8549d14c!8m2!3d25.704031!4d-100.1803881!16s%2Fg%2F11c6_vk0ll!5m1!1e2?entry=ttu&amp;g_ep=EgoyMDI1MTEwNC4xIKXMDSoASAFQAw%3D%3D</t>
  </si>
  <si>
    <t>LE HABIAN DESCONECTADO LA BATERIA POR ESO PERDIO CONEXION. 
SE LE DIO RESET Y SE DEJO REPORTANDO</t>
  </si>
  <si>
    <t>3C7WRAKT9LG237540</t>
  </si>
  <si>
    <t>PT-4592-B</t>
  </si>
  <si>
    <t>10 62-LA-6V INTERNATIONAL BLANCO</t>
  </si>
  <si>
    <t>Claudia Arrambide 8130723093</t>
  </si>
  <si>
    <t>calle Juárez SN , centro de general zuazua cp 65750</t>
  </si>
  <si>
    <t>https://www.google.com/maps/place/25%C2%B053'36.0%22N+100%C2%B006'40.3%22W/@25.8933353,-100.1137581,17z/data=!3m1!4b1!4m4!3m3!8m2!3d25.8933353!4d-100.1111832!5m1!1e2?hl=es&amp;entry=ttu&amp;g_ep=EgoyMDI1MTEwNC4xIKXMDSoASAFQAw%3D%3D</t>
  </si>
  <si>
    <t>3HSDJAPR8EN4912299</t>
  </si>
  <si>
    <t>62-LA-6V / 1N8-1861</t>
  </si>
  <si>
    <t>REVISION DE EQUIPO 
CAMBIO DE EQUIPO MICODUS 2G MV710N</t>
  </si>
  <si>
    <t>Enrique Arguello 8182505924</t>
  </si>
  <si>
    <t>EQUIPO 2G MICODUS YA NO USAR
MICODUS 2G MV710N</t>
  </si>
  <si>
    <t>3N6AD35A0KK811091</t>
  </si>
  <si>
    <t>PJ8376A</t>
  </si>
  <si>
    <t>JD 310G (RETRO)</t>
  </si>
  <si>
    <t>REVISION DE EQUIPO
(NO ENVIA ALERTAS Y NO BLOQUEA)</t>
  </si>
  <si>
    <t>Nydia Alvarez 8129181539</t>
  </si>
  <si>
    <t>Los Legendarios Romulo Garza
Av. Rómulo Garza 1116, Hacienda los Morales 3er Sector, 66495 San Nicolás de los Garza, N.L.</t>
  </si>
  <si>
    <t>https://www.google.com/maps/place/Los+Legendarios+Romulo+Garza/@25.7192015,-100.2416427,17z/data=!4m6!3m5!1s0x8662eadc5cd15555:0x389cd935e7cbd814!8m2!3d25.7189448!4d-100.2415914!16s%2Fg%2F11t43kghxq!5m1!1e2?entry=ttu&amp;g_ep=EgoyMDI1MTEwNC4xIKXMDSoASAFQAw%3D%3D</t>
  </si>
  <si>
    <t>JOSE LUIS NO TOMO LAS FOTOS 
SRTA. NYDIA PAGO EN EFECTIVO A JOSE LUIS</t>
  </si>
  <si>
    <t>LA-103 MANUL GPE. MORENO</t>
  </si>
  <si>
    <t>REVISION DE UNIDAD 
(DEJO DE REPORTAR 2025-11-07 11:50:24)</t>
  </si>
  <si>
    <t>Operador Manuel 8118564405</t>
  </si>
  <si>
    <t>Corporacion CLC Solutions
# 5, Arco Vial, N.L.</t>
  </si>
  <si>
    <t>https://www.google.com/maps/place/Corporacion+CLC+Solutions/@25.8332328,-100.2647247,17z/data=!3m1!4b1!4m6!3m5!1s0x866292cdc888c897:0xbc1146679511afd1!8m2!3d25.8332328!4d-100.2647247!16s%2Fg%2F11b76ttw4k!5m1!1e2?entry=ttu&amp;g_ep=EgoyMDI1MTEwNC4xIKXMDSoASAFQAw%3D%3D</t>
  </si>
  <si>
    <t>OPERADOR NO VA A PODER LLEGAR A ESTA HORA, VIENE ALGO RETRASADO Y HAY UN ACCIDENTE EN LA CARRETERA</t>
  </si>
  <si>
    <t>OSCAR OJEDA</t>
  </si>
  <si>
    <t xml:space="preserve">NP300
NISSAN NP300 PLATA </t>
  </si>
  <si>
    <t>3N6AD33A9KK839877</t>
  </si>
  <si>
    <t>WH-1925-C</t>
  </si>
  <si>
    <t xml:space="preserve">PARTNER
PEUGEOT PARTNER BLANCA </t>
  </si>
  <si>
    <t>VF37R9HE4HJ510100</t>
  </si>
  <si>
    <t>RE-6590-B</t>
  </si>
  <si>
    <t xml:space="preserve">ROBUST
VW ROBUST BLANCA </t>
  </si>
  <si>
    <t>oscar Ojeda Juarez 4433693591</t>
  </si>
  <si>
    <t>PT-3193-B</t>
  </si>
  <si>
    <t>S46</t>
  </si>
  <si>
    <t>REVISION DE EQUIPO
(NO RESPONDE LOS COMANDOS Y NO SE LE PUEDE QUITAR EL BLOQUEO)</t>
  </si>
  <si>
    <t xml:space="preserve">NO ENCIENDEN LOS LEDS VERDE Y AZUL, NO RETIENE CARGA LA BATERIA. 
SE CAMBIA EL RELAY 
SE LE COMENTA AL CLIENTE QUE ES PROBABLE QUE EL EQUIPO VUELVA  A FALLAR, Y  SE LE RECOMIENDA EL REMPLAZO </t>
  </si>
  <si>
    <t>8134211598
8952020223441128-434</t>
  </si>
  <si>
    <t>T0310GX949663</t>
  </si>
  <si>
    <t>SIERRA LOGISTICS
(JUAN SIERRA)</t>
  </si>
  <si>
    <t>REVISION DE UNIDAD 
no cuenta con conexión desde la siguiente fecha y hora 2025-10-04 04:29:17
Presento un corte de energía en la siguiente fecha y hora 2025-10-03 18:35:53</t>
  </si>
  <si>
    <t>Daniel Ruiz 8110787881</t>
  </si>
  <si>
    <t xml:space="preserve">Taller Ruiz
Iturbide 1442, Topo Chico, 64260 Monterrey, N.L.
</t>
  </si>
  <si>
    <t>https://www.google.com/maps/place/Taller+Ruiz/@25.7302452,-100.3287509,17z/data=!3m1!4b1!4m6!3m5!1s0x8662955c3075af15:0xdf970ffeb33d3c31!8m2!3d25.7302452!4d-100.3287509!16s%2Fg%2F11l66z9kr1!5m1!1e2?entry=ttu&amp;g_ep=EgoyMDI1MTEwNC4xIKXMDSoASAFQAw%3D%3D</t>
  </si>
  <si>
    <t xml:space="preserve">UNIDAD SIN CONEXION DE TIERRA
SE RECONECTA Y SE DEJA FUNCIONANDO </t>
  </si>
  <si>
    <t>1GCEC14Z9NZ194753</t>
  </si>
  <si>
    <t>Operador Sr Fidel Sena 8122578374</t>
  </si>
  <si>
    <t xml:space="preserve">INSTALACION DE EQUIPO NUEVO, CON MISMA SIM, SE RETIRA EQUIPO ANTERIOR Y SE LE ENTREGA AL OPERADOR
SE INSTALA EQUIPO EN CAJA PARA EVITAR DAÑOS POR EL POLVO Y LA HUMEDAD </t>
  </si>
  <si>
    <t>ILEANA QUINTANA</t>
  </si>
  <si>
    <t>NISSAN VERSA NEGRO</t>
  </si>
  <si>
    <t>Ileana Quintanilla 8112055753</t>
  </si>
  <si>
    <t>Rincón de Cumbres 316
Colonia Rincón de cumbres, Monterrey NL</t>
  </si>
  <si>
    <t>https://www.google.com/maps/place/25%C2%B043'24.0%22N+100%C2%B023'03.4%22W/@25.7233238,-100.3868446,17z/data=!3m1!4b1!4m4!3m3!8m2!3d25.7233238!4d-100.3842697!5m1!1e2?hl=es&amp;entry=ttu&amp;g_ep=EgoyMDI1MTEwNC4xIKXMDSoASAFQAw%3D%3D</t>
  </si>
  <si>
    <t>UNIDAD NO CUENTA CON EL GPS Y EL ARNES TIENE ZARRO</t>
  </si>
  <si>
    <t>3N1CN7AD8JK436522</t>
  </si>
  <si>
    <t>SYU-753-A</t>
  </si>
  <si>
    <t>FORD IKON AZUL</t>
  </si>
  <si>
    <t>TCJ-448-B</t>
  </si>
  <si>
    <t>PAGO EN EFECTIVO $900 LOS TRAE JORGE</t>
  </si>
  <si>
    <t xml:space="preserve">JESSICA JUDITH VILLAFUERET </t>
  </si>
  <si>
    <t>HONDA CIVIC 2004 PLATA</t>
  </si>
  <si>
    <t>DESINSTALACION DE EQUIPO 
(COMODATO)</t>
  </si>
  <si>
    <t>Uriel Sanchez 8126062936</t>
  </si>
  <si>
    <t>TALLER DE ENDEREZADO Y PINTURA “SANCHEZ”
Cuarta Avenida 982, Privada Encinos, Zimix, 66358 Cdad. Santa Catarina, N.L.</t>
  </si>
  <si>
    <t>https://www.google.com/maps/place/TALLER+DE+ENDEREZADO+Y+PINTURA+%E2%80%9CSANCHEZ%E2%80%9D/@25.6835334,-100.4721518,20.5z/data=!4m15!1m8!3m7!1s0x86629868ed2b42ff:0x298783a9dabff7ec!2sCuarta+Avenida+982,+Privada+Encinos,+Zimix,+66358+Cdad.+Santa+Catarina,+N.L.!3b1!8m2!3d25.6833511!4d-100.4719608!16s%2Fg%2F11c5pkz1kp!3m5!1s0x866299006fb7ffef:0xc42b2325ab503895!8m2!3d25.6834511!4d-100.4721632!16s%2Fg%2F11vwnvgclr!5m1!1e2?entry=ttu&amp;g_ep=EgoyMDI1MTEwNC4xIKXMDSoASAFQAw%3D%3D</t>
  </si>
  <si>
    <t>EQUIPO LO TRAE JORGE</t>
  </si>
  <si>
    <t>1HGES16714L900373</t>
  </si>
  <si>
    <t xml:space="preserve">RYB-450-B </t>
  </si>
  <si>
    <t>MAZDA CX5 ROJA</t>
  </si>
  <si>
    <t>CTE. EDUARDO URIEL REYNA MARTINEZ 
DESINSTALACION DE EQUIPO</t>
  </si>
  <si>
    <t xml:space="preserve">2:04 PM AURORA SEGUNDO SOLICITA CANCELACION DE SERVICIO 
CLIENTE NO PODRA LLEGAR </t>
  </si>
  <si>
    <t>EVERARDO NUNCIO</t>
  </si>
  <si>
    <t>REDILAS
NISSAN (ESTAQUITAS)
TOYOTA HILUX 2025 BLANCA</t>
  </si>
  <si>
    <t>Brian Ibarra 8130440079</t>
  </si>
  <si>
    <t>Av Magueyes 1203, Las Puentes 1 5o Sector, 66460 San Nicolás de los Garza, N.L.</t>
  </si>
  <si>
    <t>https://www.google.com/maps/place/Av+Magueyes+1203,+Las+Puentes+1+5o+Sector,+66460+San+Nicol%C3%A1s+de+los+Garza,+N.L./@25.7466703,-100.2640652,19.25z/data=!4m6!3m5!1s0x866294ca48760c67:0x89ac0bc5d2f7961e!8m2!3d25.7465176!4d-100.2635177!16s%2Fg%2F11dxkc9j7x!5m1!1e2?entry=ttu&amp;g_ep=EgoyMDI1MTEwNC4xIKXMDSoASAFQAw%3D%3D</t>
  </si>
  <si>
    <t xml:space="preserve">ELIUD HABLA CON EL CONTACTO Y SE ADELANTA EL SERVICIO 
SE REUTILIZA EL EQUIPO MAYO 2026 - MANUEL RICO </t>
  </si>
  <si>
    <t>MR0CX8CB3P04-9276</t>
  </si>
  <si>
    <t>RH-6827-A</t>
  </si>
  <si>
    <t xml:space="preserve">Jose Juan Contreras </t>
  </si>
  <si>
    <t xml:space="preserve">JG motors
Av Ruiz cortines 538, Adolfo Prieto, 67120 Guadalupe, N.L.
</t>
  </si>
  <si>
    <t>SIN PRUEBAS DE BLOQUEO 
PORQUE NO LLEVARON LAS LLAVES, PERO SI TIENE BLOQUEO</t>
  </si>
  <si>
    <t>1HTMMMML8GH228411</t>
  </si>
  <si>
    <t xml:space="preserve">0 GMC ACADIA 2019 PLATA </t>
  </si>
  <si>
    <t>1GKKNXLS9KZ195602</t>
  </si>
  <si>
    <t>AUTOS COLON</t>
  </si>
  <si>
    <t>Cesar Gonzalez 8116003144</t>
  </si>
  <si>
    <t>Av. Cristóbal Colón 1346, Centro, 64720 Monterrey, N.L.</t>
  </si>
  <si>
    <t>https://www.google.com/maps/place/Autos+Col%C3%B3n/@25.6841755,-100.3008929,20.25z/data=!4m6!3m5!1s0x866295790c5f3dc9:0x14fb1ed12a60c29e!8m2!3d25.6842226!4d-100.3008759!16s%2Fg%2F1thd72wh!5m1!1e2?entry=ttu&amp;g_ep=EgoyMDI1MTEwNS4wIKXMDSoASAFQAw%3D%3D</t>
  </si>
  <si>
    <t>8117914489
8952020225241526-022</t>
  </si>
  <si>
    <t>3N1CN7AEXNL708819</t>
  </si>
  <si>
    <t>TCC-599-A</t>
  </si>
  <si>
    <t>REVISION DE UNIDAD 
(DEJO DE REPORTAR 2025-11-07 11:50:24 / COBAN PLATEADO)</t>
  </si>
  <si>
    <t xml:space="preserve">Corporacion CLC Solutions
# 5, Arco Vial, N.L.
</t>
  </si>
  <si>
    <t>3HSCEAPT98N679328</t>
  </si>
  <si>
    <t>06-AY-7U</t>
  </si>
  <si>
    <t xml:space="preserve">SE CAMBIO LA SIM Y SE LE DIO UN RESET AL EQUIPO </t>
  </si>
  <si>
    <t xml:space="preserve">06-AY-7U </t>
  </si>
  <si>
    <t>08-BJ-8E INTERNATIONAL</t>
  </si>
  <si>
    <t>3HSDZAPT1NN364561</t>
  </si>
  <si>
    <t>08-BJ-8E</t>
  </si>
  <si>
    <t>TH-107 22-UT-2Y</t>
  </si>
  <si>
    <t>4:30:00 p.m</t>
  </si>
  <si>
    <t>1UYVS2534DM560618VS2RA</t>
  </si>
  <si>
    <t>22-UT-2Y</t>
  </si>
  <si>
    <t>TH-106 21-UT-2Y</t>
  </si>
  <si>
    <t>1UYVS2532DM560617VS2PA</t>
  </si>
  <si>
    <t>21-UT-2Y</t>
  </si>
  <si>
    <t>JUAN ALEJANDRO CLIMACO MARTINEZ
(RAGABEL)</t>
  </si>
  <si>
    <t>RD-9163-B HILUX</t>
  </si>
  <si>
    <t>Juan Alejandro Climaco Martinez 8184584814</t>
  </si>
  <si>
    <t>Francisco Villa 2623, Jardines de La Moderna, 64536 Monterrey, N.L.</t>
  </si>
  <si>
    <t>https://www.google.com/maps/place/Francisco+Villa+2623,+Jardines+de+La+Moderna,+64536+Monterrey,+N.L./@25.6947922,-100.2867451,17z/data=!3m1!4b1!4m6!3m5!1s0x8662956be0ecb717:0x1ef1bab02668dc34!8m2!3d25.6947922!4d-100.2867451!16s%2Fg%2F11c2jt6c45!5m1!1e2?entry=ttu&amp;g_ep=EgoyMDI1MTEwOS4wIKXMDSoASAFQAw%3D%3D</t>
  </si>
  <si>
    <t>MR0CX12G4F0121565</t>
  </si>
  <si>
    <t>RD-9163-B</t>
  </si>
  <si>
    <t>RJ-7088-B CHEVROLET</t>
  </si>
  <si>
    <t>6:30 PM -  LLEGA A ESTA HORA LA UNIDAD
CON PRUEBAS DE BLOQUEO</t>
  </si>
  <si>
    <t>RJ-7088-B</t>
  </si>
  <si>
    <t>RJ-7089-B CHEVROLET</t>
  </si>
  <si>
    <t xml:space="preserve">RJ-7089-B </t>
  </si>
  <si>
    <t>POWERTRUCK MONTERREY</t>
  </si>
  <si>
    <t>03
INTERNATIONAL</t>
  </si>
  <si>
    <t>REVISION DE UNIDAD 
FALLA EN ENCENDIDO</t>
  </si>
  <si>
    <t>PowerTruck Monterrey, S.A de C.V.
Gardenia 3939, Parques de Guadalupe, 67185 Guadalupe, N.L.</t>
  </si>
  <si>
    <t>https://www.google.com/maps/place/PowerTruck+Monterrey,+S.A+de+C.V./@25.6628687,-100.2234711,16.5z/data=!4m6!3m5!1s0x8662c19e9a459b21:0x68e1e64d2579de55!8m2!3d25.662471!4d-100.219154!16s%2Fg%2F11hsx8g10d!5m1!1e2?hl=es&amp;entry=ttu&amp;g_ep=EgoyMDI1MTEwOS4wIKXMDSoASAFQAw%3D%3D</t>
  </si>
  <si>
    <t>9:00:00 am</t>
  </si>
  <si>
    <t xml:space="preserve">CLIENTE SOLICITA QUE LE RETIREN EL RELEVADRO SOLAMENTE </t>
  </si>
  <si>
    <t>PS-3197-B / RJ-369-49</t>
  </si>
  <si>
    <t>CAMION 2007</t>
  </si>
  <si>
    <t>Cristóbal 8111867505</t>
  </si>
  <si>
    <t>Calle Joaquín G. Leal Nte. 1814, Terminal, 64580 Monterrey, N.L.</t>
  </si>
  <si>
    <t>https://www.google.com/maps/place/Calle+Joaqu%C3%ADn+G.+Leal+Nte.+1814,+Terminal,+64580+Monterrey,+N.L./@25.689657,-100.2997224,17z/data=!3m1!4b1!4m6!3m5!1s0x86629570f2bc3409:0xb947be9e23428160!8m2!3d25.689657!4d-100.2971475!16s%2Fg%2F11c5plt1h2!5m1!1e2?entry=ttu&amp;g_ep=EgoyMDI1MTEwOS4wIKXMDSoASAFQAw%3D%3D</t>
  </si>
  <si>
    <t xml:space="preserve">JOSE LUIS COMENTA EN TELEGRAM 
ELIUD ESTA EN EL DOMICILIO Y NO ESTA LA UNIDAD SE POSPONE PARA MAÑANA </t>
  </si>
  <si>
    <t>JORGE SUAREZ</t>
  </si>
  <si>
    <t>SAB-743-C V-DRIVE
NISSAN V-DRIVE</t>
  </si>
  <si>
    <t>Jorge Suarez 8118041486</t>
  </si>
  <si>
    <t>1:22.00 p.m.</t>
  </si>
  <si>
    <t>3N1CN7AE5SK412432</t>
  </si>
  <si>
    <t>SAB-743-C</t>
  </si>
  <si>
    <t>CHEVROLET TRAVERESE 2015 NEGRA</t>
  </si>
  <si>
    <t>Andres Almeida 8120242362 (Solo WhatsApp)</t>
  </si>
  <si>
    <t>LOTE CARLOS CORONADO
Autofinanciamiento N.L
C. Gonzalitos 540, Centro, 66400 San Nicolás de los Garza, N.L.</t>
  </si>
  <si>
    <t>https://www.google.com/maps/place/Autofinanciamiento+N.L/@25.7490039,-100.2849541,20.75z/data=!4m15!1m8!3m7!1s0x8662949518fecebb:0x26650d394caa8b7a!2sC.+Gonzalitos+540,+Centro,+66400+San+Nicol%C3%A1s+de+los+Garza,+N.L.!3b1!8m2!3d25.7489739!4d-100.2847534!16s%2Fg%2F11g6s5ll_2!3m5!1s0x8662950023a03207:0x961ffb29af65a4e2!8m2!3d25.7490392!4d-100.2847053!16s%2Fg%2F11v_29nmth!5m1!1e2?entry=ttu&amp;g_ep=EgoyMDI1MTEwOS4wIKXMDSoASAFQAw%3D%3D</t>
  </si>
  <si>
    <t>1GNKVGKD1FJ336429</t>
  </si>
  <si>
    <t>RYR-530-C</t>
  </si>
  <si>
    <t>MARIO GARZA</t>
  </si>
  <si>
    <t>SGR-926-B MARCH
NISSAN MARCH PLATA</t>
  </si>
  <si>
    <t>Mario Garza 8116570283</t>
  </si>
  <si>
    <t>3N1CK3CD4FL256146</t>
  </si>
  <si>
    <t>SGR-926-B</t>
  </si>
  <si>
    <t xml:space="preserve">REVISION DE UNIDAD 
TIENE CONSTANTES DESCONEXIONES DE ENERGIA </t>
  </si>
  <si>
    <t>Veronica coronado 8117001470</t>
  </si>
  <si>
    <t>https://www.google.com/maps/place/Hidalgo+1202A,+Los+Altos,+66052+Cdad.+Gral.+Escobedo,+N.L./@25.7976516,-100.2888345,17z/data=!3m1!4b1!4m6!3m5!1s0x866293145b51df3b:0xdf96644096f5a0da!8m2!3d25.7976516!4d-100.2862596!16s%2Fg%2F11g6xqyb6r!5m1!1e2?entry=ttu&amp;g_ep=EgoyMDI1MTEwOS4wIKXMDSoASAFQAw%3D%3D</t>
  </si>
  <si>
    <t>ELIUD RENUNCIA
NO SE PUEDE CUBRIR EN LA MAÑANA</t>
  </si>
  <si>
    <t xml:space="preserve">044 JEEP CHEROKEE LIMITED 2015 ARENA </t>
  </si>
  <si>
    <t>Chilo 8126368041</t>
  </si>
  <si>
    <t>Pihuamo 117, Tierra Propia 1er Sector, 67197 Guadalupe, N.L.</t>
  </si>
  <si>
    <t>https://www.google.com/maps/place/Pihuamo+117,+Tierra+Propia+1er+Sector,+67197+Guadalupe,+N.L./@25.6363677,-100.1889548,17z/data=!3m1!4b1!4m6!3m5!1s0x8662c17610310c43:0x8f70ec3bbbd561e6!8m2!3d25.6363677!4d-100.1863799!16s%2Fg%2F11wb1rlvph!5m1!1e2?entry=ttu&amp;g_ep=EgoyMDI1MTExMC4wIKXMDSoASAFQAw%3D%3D</t>
  </si>
  <si>
    <t>10 AM LLEGA EL MECANICO</t>
  </si>
  <si>
    <t>1C4PJMDS7FW673341</t>
  </si>
  <si>
    <t>TCT-816-B</t>
  </si>
  <si>
    <t>REAGENDADO</t>
  </si>
  <si>
    <t>0 GMC ACADIA 2019</t>
  </si>
  <si>
    <t>MECANICO LLEGA A LAS 10 AM Y SE RECORRE EL SERVICIO DE LA DESINSTALACION</t>
  </si>
  <si>
    <t>REVISION DE UNIDAD 
SISTEMA DE LUCES Y LIMPIA BRISAS NO ESTAN FUNCIONANDO</t>
  </si>
  <si>
    <t xml:space="preserve">FALLA ES POR EL SWITSH DE ENCENDIDO </t>
  </si>
  <si>
    <t>RN-2018-B PEUGEOT PARTNER BLANCA</t>
  </si>
  <si>
    <t>Preguntar por Juan Carlos García y decir que van de parte de Noel Perez y Marine Mendoza.</t>
  </si>
  <si>
    <t>Mirador Automotriz
Av Lázaro Cárdenas 2221-Poniente, Colonia Del Valle Sector Oriente, 66269 San Pedro Garza García, N.L.</t>
  </si>
  <si>
    <t>https://www.google.com/maps/place/Mirador+Automotriz/@25.6470709,-100.3274716,17z/data=!3m1!4b1!4m6!3m5!1s0x8662bfaa553a54ab:0x8e5b88a9e4f3e69e!8m2!3d25.6470709!4d-100.3248967!16s%2Fg%2F1tf3bzj5!5m1!1e2?hl=es-MX&amp;entry=ttu&amp;g_ep=EgoyMDI1MTExMC4wIKXMDSoASAFQAw%3D%3D</t>
  </si>
  <si>
    <t>LE DAN ACCESO A LA UNIDAD HASTA LAS 12
CON PRUEBAS DE BLOQUEO</t>
  </si>
  <si>
    <t>RN-2018-B</t>
  </si>
  <si>
    <t>1:24:00 p.m</t>
  </si>
  <si>
    <t>9362658Y1S9310616</t>
  </si>
  <si>
    <t>12:00:00 a.m</t>
  </si>
  <si>
    <t>REVISION DE UNIDAD
DEJO DE REPORTAR 2025-11-06 09:31:46</t>
  </si>
  <si>
    <t>11:30:00 p.m</t>
  </si>
  <si>
    <t>11:13 AM, SOFIA TREVIÑO SOLICITA CAMBIAR LA CITA A LAS 1:30 PM</t>
  </si>
  <si>
    <t>67BB3A</t>
  </si>
  <si>
    <t>044 GMC ACADIA 2019 NEGRA</t>
  </si>
  <si>
    <t>1GKKNXLS6HZ244392</t>
  </si>
  <si>
    <t>1:36 PM, NO ESTABA LA UNIDAD, SEGUIA EN RUTA EN SANTA CATARINA Y SE REPROGRAMA PARA MAÑANA</t>
  </si>
  <si>
    <t>REVISION DE UNIDAD 
NO PRENDDE LA UNIDAD</t>
  </si>
  <si>
    <t xml:space="preserve">INSTALACION DE EQUIPO NUEVO, CON MISMA SIM, SE INSTALA EQUIPO EN CAJA PARA EVITAR DAÑOS POR EL POLVO Y LA HUMEDAD </t>
  </si>
  <si>
    <t>870 FORD BLANCO 2007
CAMION 2007</t>
  </si>
  <si>
    <t>3FEKF36L17MA01327</t>
  </si>
  <si>
    <t>PT-4189-A</t>
  </si>
  <si>
    <t>4 PM - VERONICA CORONADO COMENTAN SALEN A LAS 4</t>
  </si>
  <si>
    <t xml:space="preserve">COMENTA EL OPERADOR BAJARON LA TRANSMISION Y DESPUES DE AHÍ DEJO DE REPORTAR. 
EQUIPO SE ENCUENTRA DESCONECTADO DEL ARNES </t>
  </si>
  <si>
    <t>SERALSA
(ESMERALDA LERMA)</t>
  </si>
  <si>
    <t>RE-1067-A NISSAN ROJA</t>
  </si>
  <si>
    <t>Luis Garza M 8132385993</t>
  </si>
  <si>
    <t>MMM6+X6V Monterrey, Nuevo León</t>
  </si>
  <si>
    <t>https://www.google.com/maps/place/25%C2%B041'06.0%22N+100%C2%B020'22.1%22W/@25.68491,-100.3396647,19.75z/data=!4m4!3m3!8m2!3d25.6849995!4d-100.3394623!5m1!1e2?hl=es&amp;entry=ttu&amp;g_ep=EgoyMDI1MTExMS4wIKXMDSoASAFQAw%3D%3D</t>
  </si>
  <si>
    <t>Tecnico Externo
Javier Coronado</t>
  </si>
  <si>
    <t>QUEDA DETRAS DEL CLUSTER
CON PRUEBAS DE BLOQUEO</t>
  </si>
  <si>
    <t>3N6DD14S37K040399</t>
  </si>
  <si>
    <t>RE-1067-A</t>
  </si>
  <si>
    <t>RL-8725-B CHEVROLET BLANCO</t>
  </si>
  <si>
    <t>QUEDA DETRAS DE LA FUSILERA
CON PRUEBAS DE BLOQUEO</t>
  </si>
  <si>
    <t>RL-8725-B</t>
  </si>
  <si>
    <t>PJ-9408-A RAM BLANCO</t>
  </si>
  <si>
    <t>G7-062-0E8-9A54</t>
  </si>
  <si>
    <t>PJ-9408-A</t>
  </si>
  <si>
    <t xml:space="preserve">CTE. JAIME ARMANDO NAVA CASTILLO
DESINSTALACION DE EQUIPO </t>
  </si>
  <si>
    <t>8952020521221220-994</t>
  </si>
  <si>
    <t>MEX5H260XHT049970</t>
  </si>
  <si>
    <t>FFE-267-B</t>
  </si>
  <si>
    <t xml:space="preserve">UNIDAD LLEGO EN GRUA Y LA UNIDAD NO SE PUEDE ENCENDER, SE REINICIA SOLO EL EQUIPO, DEBIDO A LA FALLA QUE PRESENTA NO SE PUEDEN HACER PRUEBAS, PERO EL EQUIPO NO ESTA FUNCIONANDO BIEN </t>
  </si>
  <si>
    <t>MTY073 BEAT 2020</t>
  </si>
  <si>
    <t>INSTALACION
Corte 863767070855572</t>
  </si>
  <si>
    <t>EQUIPO DE CORTE ATRAS DEL ESTEREO
CON PRUEBAS DE BLOQUEO</t>
  </si>
  <si>
    <t>MA6CC5CD0LT055518</t>
  </si>
  <si>
    <t>RVE-425-C</t>
  </si>
  <si>
    <t>INSTALACION
Seguimiento 863767070882048</t>
  </si>
  <si>
    <t>EQUIPO EN EL POSTE DEL PILOTO</t>
  </si>
  <si>
    <t>S47</t>
  </si>
  <si>
    <t xml:space="preserve">0 CHEVROLET EXPRESS VAN CON RAMPA BLANCA </t>
  </si>
  <si>
    <t>1GB0GRFF6G1128845</t>
  </si>
  <si>
    <t>014 KW BLANCO</t>
  </si>
  <si>
    <t xml:space="preserve"> Contacto en la agencia 2711380878
</t>
  </si>
  <si>
    <t>Kenworth DAF del Este, Suc. Veracruz
Carretera Federal 180 Tramo SM, SM Col, Chalchihuecan, C.P, 91808 Nautla, Ver.</t>
  </si>
  <si>
    <t>https://www.google.com/maps/place/Kenworth+DAF+del+Este,+Suc.+Veracruz/@19.2221631,-96.2270241,17z/data=!3m1!4b1!4m6!3m5!1s0x85c3444ff7295e85:0x1bfe75514c8419fc!8m2!3d19.2221631!4d-96.2270241!16s%2Fg%2F1w4f8fl9!5m1!1e2?entry=ttu&amp;g_ep=EgoyMDI1MTExMi4wIKXMDSoASAFQAw%3D%3D</t>
  </si>
  <si>
    <t>Tecnico Veracruz</t>
  </si>
  <si>
    <t xml:space="preserve">EQUIPO BAJO RESGUARDO DE TECNICO VERACRUZ </t>
  </si>
  <si>
    <t>3WKADPDX6FF858826</t>
  </si>
  <si>
    <t>37-BF-7N</t>
  </si>
  <si>
    <t>LBAMBOO
(GRECIA)</t>
  </si>
  <si>
    <t>Grecia 8120737085</t>
  </si>
  <si>
    <t>Abasolo 1109, Futuro Apodaca, 66600 Cdad. Apodaca, N.L.</t>
  </si>
  <si>
    <t>https://www.google.com/maps/place/Mariano+Abasolo+1109,+Futuro+Apodaca,+66600+Cdad.+Apodaca,+N.L./@25.7817092,-100.1800228,20.5z/data=!4m12!1m5!3m4!2zMjXCsDQ2JzUzLjkiTiAxMDDCsDEwJzQ3LjQiVw!8m2!3d25.781641!4d-100.17984!3m5!1s0x8662ec06485b8aab:0xedcd5292c0175cfa!8m2!3d25.7816957!4d-100.1799844!16s%2Fg%2F11wb1ttqfs!5m1!1e2?entry=ttu&amp;g_ep=EgoyMDI1MTExMS4wIKXMDSoASAFQAw%3D%3D</t>
  </si>
  <si>
    <t xml:space="preserve">10:00 AM - JOSE LUIS COMENTA SE CANCELA Y SE REAGENDA PARA EL DIA MARTES </t>
  </si>
  <si>
    <t>ESMERALDA LERMA</t>
  </si>
  <si>
    <t>RL-8501-A NISSAN PLATA</t>
  </si>
  <si>
    <t>1:32.0 p.m.</t>
  </si>
  <si>
    <t>RL-8501-A</t>
  </si>
  <si>
    <t xml:space="preserve">086 CHEVROLET 3500 2017 BLANCO </t>
  </si>
  <si>
    <t>1GB3CYCG2HF248632</t>
  </si>
  <si>
    <t xml:space="preserve">CANCELADO
CLIENTE NO CONTESTA LLAMADAS, MENSAJES Y NO RECIBEN A LOS TECNICOS </t>
  </si>
  <si>
    <t>ACERTRANS
(ARTURO SIFUENTES)</t>
  </si>
  <si>
    <t xml:space="preserve">#09 VOLVO </t>
  </si>
  <si>
    <t>REVISION DE UNIDAD 
Dejo de reportar 2025-11-13 01:28:26 / Equipo QUECLINK GV51MG</t>
  </si>
  <si>
    <t>Chofer Osvaldo 8123222933</t>
  </si>
  <si>
    <t>Del Encino
Ecocentro Industrial, 66444 San Nicolás de los Garza, N.L.</t>
  </si>
  <si>
    <t>https://www.google.com/maps/place/Del+Encino,+Ecocentro+Industrial,+66444+San+Nicol%C3%A1s+de+los+Garza,+N.L./@25.7323646,-100.2557706,17z/data=!3m1!4b1!4m6!3m5!1s0x8662eb2c7303a2cb:0x65a35ed0dbc3b294!8m2!3d25.7323646!4d-100.2557706!16s%2Fg%2F1tfqg705!5m1!1e2?entry=ttu&amp;g_ep=EgoyMDI1MTExMi4wIKXMDSoASAFQAw%3D%3D</t>
  </si>
  <si>
    <t xml:space="preserve">INSTALACION Y EQUIPO SIN MANIPULACION
SE LE DIO RESET AL EQUIPO </t>
  </si>
  <si>
    <t>4V5WDBJH7VM883562</t>
  </si>
  <si>
    <t>RH-3356-A</t>
  </si>
  <si>
    <t>871 CHEVROLET CRUZ 2017 CELESTE</t>
  </si>
  <si>
    <t>Cte. Abraham Garcia 
INSTALACION DE EQUIPO</t>
  </si>
  <si>
    <t>Lote 8136191211</t>
  </si>
  <si>
    <t>Lote Autos Margon (Bodega)
Av. Chopo 506, Bosques Real II, 66612 Cdad. Apodaca, N.L.</t>
  </si>
  <si>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</si>
  <si>
    <t>1G1BC5SM1H7173874</t>
  </si>
  <si>
    <t>PABLO GAMEZ</t>
  </si>
  <si>
    <t>310J RETRO</t>
  </si>
  <si>
    <t xml:space="preserve">REVISION DE EQUIPO
NO ENVIA ALERTAS Y NO RESPONDE COMANDOS </t>
  </si>
  <si>
    <t>Operador Macario Hernandez 8123608397</t>
  </si>
  <si>
    <t>QG9X+VH5 Mitras Poniente, Nuevo León</t>
  </si>
  <si>
    <t>https://www.google.com/maps/place/25%C2%B046'10.7%22N+100%C2%B027'03.7%22W/@25.7694304,-100.4511689,19.5z/data=!4m4!3m3!8m2!3d25.769638!4d-100.451026!5m1!1e2?entry=ttu&amp;g_ep=EgoyMDI1MTExMi4wIKXMDSoASAFQAw%3D%3D</t>
  </si>
  <si>
    <t>SE CAMBIA LA SIM PARA HACER PRUEBAS, SIGUE SIN FUNCIONAR</t>
  </si>
  <si>
    <t>T0310JX174298</t>
  </si>
  <si>
    <t xml:space="preserve">El equipo, la instalacion se encuentra en orden pero el equipo ya cumplio su tiempo de vida, se queda estatico y no genera enlace con ninguna SIM por lo que requiere un remplazo. </t>
  </si>
  <si>
    <t>REVISION DE UNIDAD 
DEJO DE REPORTAR 2025-11-12 19:09:48
EQUIPO MIGRADO RUPTELA TRACE5</t>
  </si>
  <si>
    <t xml:space="preserve">JL e Israel </t>
  </si>
  <si>
    <t xml:space="preserve">FALSO EN TIERRA, SE REUBICA LA TIERRA. 
UNIDAD ESTABA EN MANTENIMIENTO Y PRESENTABA FALLAS EN EL ENCENDIDO </t>
  </si>
  <si>
    <t>T-R204  82-UM-9X 
REMOLQUE 204</t>
  </si>
  <si>
    <t>1:06.00 p.m.</t>
  </si>
  <si>
    <t>1UYVS25333U992308VS25RA</t>
  </si>
  <si>
    <t>Tracto FL 89-BF-2P
FREIGTHLINER BLANCO</t>
  </si>
  <si>
    <t xml:space="preserve"> 89-BF-2P</t>
  </si>
  <si>
    <t xml:space="preserve">Th - 105
THERMO </t>
  </si>
  <si>
    <t>11:20.00 a.m.</t>
  </si>
  <si>
    <t>NO SE LE INSTALO EL SENSOR DE TEMPERATURA, ESTABA CARGANDO LA UNIDAD</t>
  </si>
  <si>
    <t>1UYVS253XDM560610VS2RA</t>
  </si>
  <si>
    <t>23-UT-2Y</t>
  </si>
  <si>
    <t>Th - 108
THERMO</t>
  </si>
  <si>
    <t>1UYVS253XDM560624VS2RA</t>
  </si>
  <si>
    <t>24-UT-2Y</t>
  </si>
  <si>
    <t>DODGE JOURNEY 2019</t>
  </si>
  <si>
    <t>REVISION DE UNIDAD
No esta mandando señal / Corte 862476055726698</t>
  </si>
  <si>
    <t>Contacto 3339741683</t>
  </si>
  <si>
    <t>Javier llego 10:18 a.m., a la sucursal y le comentaron el cliente se retiro de la sucursal. 
En este momento ya no les conesta y que se reagendará el servicio</t>
  </si>
  <si>
    <t>/</t>
  </si>
  <si>
    <t>MTY003 CHEYENE</t>
  </si>
  <si>
    <t>DESINSTALACION
Corte 862476050270437</t>
  </si>
  <si>
    <t>Oscar Alejandro</t>
  </si>
  <si>
    <t>3:49 PM OLYMPIA SOLICITA SE CANCELE Y SE REAGENDE PARA EL DÍA JUEVES 20/11/2025 A LAS 10 AM</t>
  </si>
  <si>
    <t>DESINSTALACION
Seguimiento 862476050276319</t>
  </si>
  <si>
    <t>874 CHEVROLET CRUZ 2017 BLANCO</t>
  </si>
  <si>
    <t>Cte. Angel Camacho 
INSTALACION DE EQUIPO</t>
  </si>
  <si>
    <t>Lote 8129108425</t>
  </si>
  <si>
    <t>1G1BC5SM8H7153895</t>
  </si>
  <si>
    <t>VENTURA PARTS
(MARTIN GALVAN)</t>
  </si>
  <si>
    <t xml:space="preserve">PV6772B VW BLANCO </t>
  </si>
  <si>
    <t>Martin Galvan 8126022921</t>
  </si>
  <si>
    <t>Av de la Industria 16a, Valle Soleado, 67115 Guadalupe, N.L.</t>
  </si>
  <si>
    <t>https://www.google.com/maps/place/Av+de+la+Industria+16a,+Valle+Soleado,+67115+Guadalupe,+N.L./@25.7061284,-100.1770551,19.75z/data=!4m6!3m5!1s0x8662ea18c36169cf:0xaa889e00926294ae!8m2!3d25.7060598!4d-100.1769953!16s%2Fg%2F11sfh9_6p0!5m1!1e2?entry=ttu&amp;g_ep=EgoyMDI1MTExNi4wIKXMDSoASAFQAw%3D%3D</t>
  </si>
  <si>
    <t>9535C3TC1RR057865</t>
  </si>
  <si>
    <t>PV-6772-B</t>
  </si>
  <si>
    <t xml:space="preserve">RJ5334B FOTON BLANCO </t>
  </si>
  <si>
    <t>LVAV2JB4RE302849</t>
  </si>
  <si>
    <t>RJ-5334-B</t>
  </si>
  <si>
    <t xml:space="preserve">PATRICIO OCHOA </t>
  </si>
  <si>
    <t>RYX-473-C NISSAN VERSA
NISSAN VERSA GRIS OBSCURO</t>
  </si>
  <si>
    <t>Patricio Ochoa 8112639888</t>
  </si>
  <si>
    <t>Fresno 1601, Jardines de San Rafael, 67119 Guadalupe, N.L.</t>
  </si>
  <si>
    <t>https://www.google.com/maps/place/Fresno+1601,+Jardines+de+San+Rafael,+67119+Guadalupe,+N.L./@25.6970805,-100.223612,17z/data=!3m1!4b1!4m6!3m5!1s0x8662ea8ecdeb0153:0x293d17e0d24ed0a9!8m2!3d25.6970805!4d-100.2210371!16s%2Fg%2F11csg15qkn!5m1!1e2?entry=ttu&amp;g_ep=EgoyMDI1MTExNi4wIKXMDSoASAFQAw%3D%3D</t>
  </si>
  <si>
    <t>4:28:00 p.m-</t>
  </si>
  <si>
    <t>PAGA EN EFECTIVO, SIN IVA  A JORGE
CON PRUEBAS DE BLOQUEO</t>
  </si>
  <si>
    <t>3N1CN8AE2SK634433</t>
  </si>
  <si>
    <t>RYX-473-C</t>
  </si>
  <si>
    <t>PRESTAMO DE EQUIPOS GPS</t>
  </si>
  <si>
    <t>ENVIO EN UBER</t>
  </si>
  <si>
    <t>AMIGO DE JOSE LUIS
EQUIPO 4G SA</t>
  </si>
  <si>
    <t xml:space="preserve">MTY003 CHEYENNE AZUL METALICA </t>
  </si>
  <si>
    <t>10:02.00 a.m.</t>
  </si>
  <si>
    <t>EQUIPO DEBAJO DEL TABLERO
ENTREGADO A RESGUARDO DE UMEGAMEDIOS 
RECIBIO OLYMPIA PEREZ</t>
  </si>
  <si>
    <t>RA-8912-B</t>
  </si>
  <si>
    <t>T-101</t>
  </si>
  <si>
    <t>EDISON 3201 NORTE, FRACCIONAMIENTO INDUSTRIAL, 64440 Monterrey, N.L.</t>
  </si>
  <si>
    <t xml:space="preserve">Israel Leal </t>
  </si>
  <si>
    <t xml:space="preserve">LA SIM QUE ESTABA INSTALADA NO SE TIENE REGISTRO, SE REMPLAZA </t>
  </si>
  <si>
    <t>8952020923443010817</t>
  </si>
  <si>
    <t>35-BK-9W</t>
  </si>
  <si>
    <t>CONFIGURACION LA VEN CON JOSE LUIS</t>
  </si>
  <si>
    <t>8131297327
8952020925240462109</t>
  </si>
  <si>
    <t>REVISION DE UNIDAD
No transmite, posible maniulación</t>
  </si>
  <si>
    <t>EQUIPO MANIPULADO EN CONEXION DE TIERRA, SE HACEN RUEBAS Y YA NO REPORTA, SE REALIZA EL REMPLAZO</t>
  </si>
  <si>
    <t>1XKYAP8X5FJ467061</t>
  </si>
  <si>
    <t xml:space="preserve">0 IZUSU 2018 BLANCO </t>
  </si>
  <si>
    <t>54DC4W1C5JS801487</t>
  </si>
  <si>
    <t>Casimiro Orta 8180317935</t>
  </si>
  <si>
    <t>QFQX+2GF San Cristóbal, Nuevo León</t>
  </si>
  <si>
    <t>https://www.google.com/maps/place/25%C2%B047'15.3%22N+100%C2%B030'04.3%22W/@25.7875881,-100.5037693,17z/data=!3m1!4b1!4m4!3m3!8m2!3d25.7875833!4d-100.5011944!5m1!1e2?hl=es&amp;entry=ttu&amp;g_ep=EgoyMDI1MTExNy4wIKXMDSoASAFQAw%3D%3D</t>
  </si>
  <si>
    <t>La unidad sigue sin batería, me comenta la persona que no sabe poner las baterías porque lleva 3, nos puede apoyar con el tema, ya le conectaron baterías pero aun así no energiza el camión, necesita que esté su electrico para que revise el problema</t>
  </si>
  <si>
    <t>875 DODGE CHARGER 2016 BLANCO</t>
  </si>
  <si>
    <t>Cliente Carlos Salas
Contacto 8115361323</t>
  </si>
  <si>
    <t>Chichimeca 557, Azteca, 67150 Guadalupe, N.L.</t>
  </si>
  <si>
    <t>https://www.google.com/maps/place/Chichimeca+557,+Azteca,+67150+Guadalupe,+N.L./@25.6833292,-100.2356189,17z/data=!3m1!4b1!4m6!3m5!1s0x8662ea9e66a95f09:0xfe751a30627c27c4!8m2!3d25.6833292!4d-100.233044!16s%2Fg%2F11fjz9nyzq!5m1!1e2?entry=ttu&amp;g_ep=EgoyMDI1MTExNy4wIKXMDSoASAFQAw%3D%3D</t>
  </si>
  <si>
    <t>2C3CDXHGXGH301944</t>
  </si>
  <si>
    <t>RWB-682-C</t>
  </si>
  <si>
    <t xml:space="preserve">OSCAR BARRIENTOS </t>
  </si>
  <si>
    <t>92SJS2 DYNAMIK GRIS</t>
  </si>
  <si>
    <t>SIN BLOQUEO, ISRAEL NO ENCUENTRA EL BLOQUEO</t>
  </si>
  <si>
    <t>92SJS2</t>
  </si>
  <si>
    <t xml:space="preserve">NO SE PUDO REALIZAR ESTA REVISION POR CUESTION DE TIEMPO, TARDA 2 1/2 HORAS </t>
  </si>
  <si>
    <t>CTE. ANTONIO GARCIA RAMOS
DESINSTALACION DE EQUIPO</t>
  </si>
  <si>
    <t>JORGE NO TOMA FOTOS DE EQUIPO Y SIM
EQUIPO BAJO RESGUARDO DE PRESTACOCHE</t>
  </si>
  <si>
    <t>SHA-988-B</t>
  </si>
  <si>
    <t>876 FORD ESCAPE 2018 NEGRA
SERIE 26503</t>
  </si>
  <si>
    <t>Cliente Jorge Armando Uriegas
Contacto 8136191211</t>
  </si>
  <si>
    <t>TERMINA SERVICIO 2 HORAS
CON PRUEBAS DE BLOQUEO</t>
  </si>
  <si>
    <t>1FMC00HD5JUC2650</t>
  </si>
  <si>
    <t>JESUS GERARDO SANTOS</t>
  </si>
  <si>
    <t>NORSAN TRANSPORTACION Y LOGISTICA
(JESUS GERARDO SANTOS)</t>
  </si>
  <si>
    <t>NO-29
FREIGTHLINER BLANCO</t>
  </si>
  <si>
    <t>Gerardo Santos 8110435313</t>
  </si>
  <si>
    <t>RQ9P+XC3 Santa Rosa, Nuevo León</t>
  </si>
  <si>
    <t>https://www.google.com/maps/place/25%C2%B049'11.6%22N+100%C2%B012'50.3%22W/@25.8198685,-100.2140669,20.25z/data=!4m4!3m3!8m2!3d25.8198817!4d-100.21396!5m1!1e2?hl=es&amp;entry=ttu&amp;g_ep=EgoyMDI1MTExNy4wIKXMDSoASAFQAw%3D%3D</t>
  </si>
  <si>
    <t>1FUJGLD6XGLGU6733</t>
  </si>
  <si>
    <t>DASHCAM INSTALACION DE CAMARA INTERNA</t>
  </si>
  <si>
    <t xml:space="preserve">JOSE LERMA </t>
  </si>
  <si>
    <t>49-BJ-8N INTERNATIONAL ROJO
U209</t>
  </si>
  <si>
    <t>C. del Corral 200, Portal de Santa Rosa, 66614 Cdad. Apodaca, N.L.</t>
  </si>
  <si>
    <t>https://www.google.com/maps/place/C.+del+Corral+200,+Portal+de+Santa+Rosa,+66614+Cdad.+Apodaca,+N.L./@25.8233228,-100.2376337,19.5z/data=!4m6!3m5!1s0x8662ed1f80e34b41:0x817bf0fef6cb1f22!8m2!3d25.8235985!4d-100.2374246!16s%2Fg%2F11xlqgg29l!5m1!1e2?entry=ttu&amp;g_ep=EgoyMDI1MTExNy4wIKXMDSoASAFQAw%3D%3D</t>
  </si>
  <si>
    <t>SIN PRUEBAS DE BLOQUEO
NO PUEDEN ENCENDER LA UNIDAD</t>
  </si>
  <si>
    <t>62-BJ-2M FREIGTHLINER BLANCO
U210</t>
  </si>
  <si>
    <t>1FUJGLBG0GLHE7996</t>
  </si>
  <si>
    <t>TOÑO RIVERA</t>
  </si>
  <si>
    <t>VENTA DE GPS, ARNES Y BLOQUEO</t>
  </si>
  <si>
    <t xml:space="preserve">Toño Rivera </t>
  </si>
  <si>
    <t xml:space="preserve">TOÑO PASO A RECOGERLOS A LA OFICINA </t>
  </si>
  <si>
    <t>EDUARDO MERCEDEZ</t>
  </si>
  <si>
    <t>DASHCAM NO ESTA REPORTANDO
SE QUEDO ESTATICA EN USA</t>
  </si>
  <si>
    <t>Eduardo Mercedez 8123946334</t>
  </si>
  <si>
    <t xml:space="preserve">GRUPO LOGISTICO TTM S.A DE C.V.
Agustín de Iturbide 620, Sin Nombre de Col 10, 66400 San Nicolás de los Garza, N.L.
</t>
  </si>
  <si>
    <t xml:space="preserve">NO ACTUALIZA LA POSICION, SE CAMBIA LA SIM </t>
  </si>
  <si>
    <t>8952020024548354562</t>
  </si>
  <si>
    <t>NISSAN FRONTIER RM-5998-B</t>
  </si>
  <si>
    <t>Roberto Cervantes 8119108849 (Enviar WhatsApp para que el acceso)</t>
  </si>
  <si>
    <t>Montalto Residencial
Paseo Montalto 104 y Avenida Julian Treviño Elizondo, P.º Montalto, 66634 Cdad. Apodaca, N.L.</t>
  </si>
  <si>
    <t>https://www.google.com/maps/place/Montalto+Residencial/@25.7466965,-100.1832444,17z/data=!3m1!4b1!4m6!3m5!1s0x8662eb45c537dbb7:0x7a6656a91a27d75f!8m2!3d25.7466965!4d-100.1806695!16s%2Fg%2F11h6w9py52!5m1!1e2?entry=ttu&amp;g_ep=EgoyMDI1MTExNy4wIKXMDSoASAFQAw%3D%3D</t>
  </si>
  <si>
    <t>1N6ED1EK9SN610864</t>
  </si>
  <si>
    <t>RM-5998-B</t>
  </si>
  <si>
    <t>Cliente Angel 
Contacto 8115901185</t>
  </si>
  <si>
    <t>https://www.google.com/maps/place/C.+Sierra+de+Gomas+614,+Cerro+de+La+Silla+(U.c.),+67190+Guadalupe,+N.L./@25.665652,-100.1958819,17z/data=!3m1!4b1!4m6!3m5!1s0x8662c1c1fa28813f:0xeb35765624fe6bd0!8m2!3d25.665652!4d-100.193307!16s%2Fg%2F11wb1s8_kq!5m1!1e2?entry=ttu&amp;g_ep=EgoyMDI1MTExNy4wIKXMDSoASAFQAw%3D%3D</t>
  </si>
  <si>
    <t xml:space="preserve"> STS-58-8</t>
  </si>
  <si>
    <t>877 NISSAN VERSA PLATA</t>
  </si>
  <si>
    <t>3N1CN7AD7KL864447</t>
  </si>
  <si>
    <t>RVH-836-C</t>
  </si>
  <si>
    <t>GRECIA MERAZ</t>
  </si>
  <si>
    <t>RJ-8221-B VW BLANCA</t>
  </si>
  <si>
    <t>WV1ELB7H6CH015828</t>
  </si>
  <si>
    <t>RJ-8221-B</t>
  </si>
  <si>
    <t>RJ-1439-B VW BLANCO</t>
  </si>
  <si>
    <t>WV1DLY7H7FH164316</t>
  </si>
  <si>
    <t>RJ-1439-B</t>
  </si>
  <si>
    <t>MARTIN GALVAN</t>
  </si>
  <si>
    <t>RA5478B VW BLANCO</t>
  </si>
  <si>
    <t>NO SE INSTALA BLOQUEO 
NECESITA UN RELEVADOR DE 24 VOLTS</t>
  </si>
  <si>
    <t>9535V6TB0PR039924</t>
  </si>
  <si>
    <t>RA-5478-B</t>
  </si>
  <si>
    <t>RVU140A TOYOTA C-HR GRIS</t>
  </si>
  <si>
    <t>NMTKH3BX9KR066381</t>
  </si>
  <si>
    <t>RVU-140-A</t>
  </si>
  <si>
    <t>127 INTER BLANCO
INTERNATIONAL</t>
  </si>
  <si>
    <t xml:space="preserve"> Hari Hernandez Tel. 8118090854</t>
  </si>
  <si>
    <t>2HSCEAPR66C305147</t>
  </si>
  <si>
    <t>009 JEEP PATRIOT CELESTE 2011</t>
  </si>
  <si>
    <t xml:space="preserve">EQUIPO LO TRAE MARIO </t>
  </si>
  <si>
    <t>1C4NJPFB1DD192645</t>
  </si>
  <si>
    <t>RNU-444-B</t>
  </si>
  <si>
    <t>S48</t>
  </si>
  <si>
    <t>0 JEEP PATRIOT BLANCA 2016</t>
  </si>
  <si>
    <t>Palapa / Autos MGC Guadalupe 7703, Santa María, 67198 Guadalupe, N.L.</t>
  </si>
  <si>
    <t>https://www.google.com/maps/place/Comit%C3%A9+de+campa%C3%B1a+Oliverio+Tijerina/@25.6506622,-100.1935517,20.5z/data=!4m15!1m8!3m7!1s0x8662c196c18230e7:0xb9e7b39806d395b4!2sR!3d25.6501881!4d-100.1913006!16s%2Fg%2F11tmhzkzrj?entry=ttu</t>
  </si>
  <si>
    <t>1C4NJPFAXGD792480</t>
  </si>
  <si>
    <t>RAV4 2025 BLANCA 
RAV-25 con placas SAJ093C</t>
  </si>
  <si>
    <t xml:space="preserve">REINSTALACION DE UNIDAD </t>
  </si>
  <si>
    <t>4T3DWRFV6SU202606</t>
  </si>
  <si>
    <t>SAJ-093-C</t>
  </si>
  <si>
    <t>DODGE JOURNEY 2014 BLANCA</t>
  </si>
  <si>
    <t>CTE. PERLA MAR LLUVIA MIRELES SAUCEDO
DESINSTALACION DE EQUIPO</t>
  </si>
  <si>
    <t>11:18 am - AURORA SEGUNDO SOLICITA CANCELACION 
CLIENTE NO ALCANZA A LLEGAR
REPROGRAMADO HOY A LAS 3 P</t>
  </si>
  <si>
    <t xml:space="preserve">RLY-960-B SENTRA BLANCO </t>
  </si>
  <si>
    <t xml:space="preserve">BLOQUEO A LA BOMBA 
CON PRUEBAS DE BLOQUEO </t>
  </si>
  <si>
    <t>RLY-960-B</t>
  </si>
  <si>
    <t>RXP-688-C VERSA GRIS</t>
  </si>
  <si>
    <t>RXP-688-C</t>
  </si>
  <si>
    <t>ISRAEL LEAL SIFUENTE</t>
  </si>
  <si>
    <t xml:space="preserve">JEEP COMPASS BLANCA </t>
  </si>
  <si>
    <t>Israel Leal Sifuentes 8126304643</t>
  </si>
  <si>
    <t>Vaquerías, Guillermo Prieto 529, 67276 Valle de Vaquerías, N.L.</t>
  </si>
  <si>
    <t>https://www.google.com/maps/place/Vaquer%C3%ADas,+Guillermo+Prieto+529,+67276+Valle+de+Vaquer%C3%ADas,+N.L./@25.6348122,-100.1479659,20.5z/data=!4m12!1m5!3m4!2zMjXCsDM4JzA1LjUiTiAxMDDCsDA4JzUxLjkiVw!8m2!3d25.634853!4d-100.147742!3m5!1s0x8662c3b5f9c21f6f:0x2a4ff9c3206f2709!8m2!3d25.6347666!4d-100.1476608!16s%2Fg%2F11w7q6f80m!5m1!1e2?hl=es&amp;entry=ttu&amp;g_ep=EgoyMDI1MTExNy4wIKXMDSoASAFQAw%3D%3D</t>
  </si>
  <si>
    <t>EQUIPO ENTREGADO A RESGUARDO DE PRESTACOCHE</t>
  </si>
  <si>
    <t>3C4BDCABXDT593602</t>
  </si>
  <si>
    <t>EZF-987-D</t>
  </si>
  <si>
    <t xml:space="preserve">NO SE REALIZA LA REVISION, SE OCUPA UNA LLAVE ESPECIAL PARA ABRIR EL EQUIPO </t>
  </si>
  <si>
    <t>CESAR GONZALEZ</t>
  </si>
  <si>
    <t>RXM-722-Q AVEO NEGRO
CHEVROLET AVEO 2022 NEGRO</t>
  </si>
  <si>
    <t>Automotriz El Bimbo
4a. Vidriera 1203, Primero de Mayo, 64550 Monterrey, N.L.</t>
  </si>
  <si>
    <t>https://www.google.com/maps/place/Automotriz+El+Bimbo/@25.6927095,-100.301574,21z/data=!4m12!1m5!3m4!2zMjXCsDQxJzM0LjAiTiAxMDDCsDE4JzA1LjMiVw!8m2!3d25.6927714!4d-100.3014706!3m5!1s0x866295768f8cbb61:0xc6c5fe3af2b182e6!8m2!3d25.6927468!4d-100.3015239!16s%2Fg%2F11h93ds983!5m1!1e2?hl=es&amp;entry=ttu&amp;g_ep=EgoyMDI1MTExNy4wIKXMDSoASAFQAw%3D%3D</t>
  </si>
  <si>
    <t>8125784945
895202022524171110-</t>
  </si>
  <si>
    <t>LSGHD52H4ND059760</t>
  </si>
  <si>
    <t>RXM-722-Q</t>
  </si>
  <si>
    <t>R5303 07UH64</t>
  </si>
  <si>
    <t xml:space="preserve">REVISION DE UNIDAD 
DEJO DE REPORTAR 2025-10-16 12:28:20
INSTALACION CON SENSOR DE TEMPERATURA </t>
  </si>
  <si>
    <t>SE CAMBIA LA CONEXION EN LA TIERRA</t>
  </si>
  <si>
    <t>3G1TA5AF8EL104622</t>
  </si>
  <si>
    <t>REVISION DE UNIDAD 
CAMBIO DE BLOQUEO</t>
  </si>
  <si>
    <t>REVISION DE UNIDAD 
INSTALACION DE BLOQUEO</t>
  </si>
  <si>
    <t>NISSAN MARCH AZUL 2022</t>
  </si>
  <si>
    <t>RYS-274-C</t>
  </si>
  <si>
    <t>MIGRACION O INSTALACION DE EQUIPO</t>
  </si>
  <si>
    <t xml:space="preserve">NO LLEGA LA UNIDAD </t>
  </si>
  <si>
    <t xml:space="preserve">878 FORD EDGE BLANCA </t>
  </si>
  <si>
    <t>Cliente Julio Reyes
Contacto 8180801774</t>
  </si>
  <si>
    <t>Seminuevos MG1
1a Avenida 213, México 86, 67194 Guadalupe, N.L.</t>
  </si>
  <si>
    <t>https://www.google.com/maps/place/Seminuevos+MG1/@25.6507044,-100.1982006,19.5z/data=!3m1!5s0x8662c1bb816b2f3b:0xd856612b5d1a39a6!4m14!1m7!3m6!1s0x8662c1bc80dc80e5:0xbbc88e6469b2342d!2sPlaza+Mexico+86!8m2!3d25.6511923!4d-100.1985634!16s%2Fg%2F1ptzs_1rl!3m5!1s0x8662c12edf752e5d:0x6fba453c41aec75d!8m2!3d25.6506384!4d-100.1976835!16s%2Fg%2F11jb33c6n8!5m1!1e2?entry=ttu&amp;g_ep=EgoyMDI1MTExNy4wIKXMDSoASAFQAw%3D%3D</t>
  </si>
  <si>
    <t>2FMDK3GCXABA57363</t>
  </si>
  <si>
    <t>SVY-300-A</t>
  </si>
  <si>
    <t xml:space="preserve">GRUPO LOGISTICO TTM S.A DE C.V.
Agustín de Iturbide 620, Sin Nombre de Col 10, 66400 San Nicolás de los Garza, N.L.
</t>
  </si>
  <si>
    <t xml:space="preserve">NO SE REALIZA LA REVISION </t>
  </si>
  <si>
    <t>CZ-5062-D SPRINTER BLANCA 
MERCEDES BENZ</t>
  </si>
  <si>
    <t>8126174253
8952020025343938-103</t>
  </si>
  <si>
    <t>WD3YF1A94JP533069</t>
  </si>
  <si>
    <t>CZ-5062-D</t>
  </si>
  <si>
    <t xml:space="preserve">FREIGTHLINER AZUL </t>
  </si>
  <si>
    <t>Roberto Martínez</t>
  </si>
  <si>
    <t>Parque Logistico Gunde 2745
Cam. Mezquital-santa Rosa 2745, Parque Logistico Gunde, 66630 Cdad. Apodaca, N.L.</t>
  </si>
  <si>
    <t>8126174255
8952020025343938-087</t>
  </si>
  <si>
    <t>3AKJGLDR0JSJZ8263</t>
  </si>
  <si>
    <t>8126174262
8952020025343938-145</t>
  </si>
  <si>
    <t>3AKJGLDR2JSJZ8264</t>
  </si>
  <si>
    <t xml:space="preserve">REVISION DE UNIDAD 
UNIDAD TUVO UN UNA SITUACION MECANICA Y SE DESCARGO </t>
  </si>
  <si>
    <t xml:space="preserve">ESTABA LLOVIENDO Y HABIA MUCHO TRAFICO POR ESO EL RETRASO EN LA LLEGADA 
LA UNIDAD TENIA LA TIERRA DESCONECTADA, SE REALIZA LA  RECONEXION  </t>
  </si>
  <si>
    <t>1FUJGLDR9DSBT2903</t>
  </si>
  <si>
    <t>30-BK-4X / 51-AZ-1P</t>
  </si>
  <si>
    <t xml:space="preserve">FORD EXPEDITION 2020
</t>
  </si>
  <si>
    <t>INSTALACION DE EQUIPO 
Corte 4929</t>
  </si>
  <si>
    <t>EQUIPO VL110C
DESCANSA PIES COPILOTO</t>
  </si>
  <si>
    <t>EVD-933-D</t>
  </si>
  <si>
    <t>INSTALACION DE EQUIPO 
Seguimiento 1 8263</t>
  </si>
  <si>
    <t>EQUIPO VL110C
DESCANSA BRAZOS ULTIMO PASAJERO LADO COPILOTO</t>
  </si>
  <si>
    <t>INSTALACION DE EQUIPO 
Seguimiento 2 2791</t>
  </si>
  <si>
    <t>EQUIPO CONCOX
POSTE DEL CINTURON</t>
  </si>
  <si>
    <t xml:space="preserve">VW JETTA A7 2025 BLANCO </t>
  </si>
  <si>
    <t>Alan Rodriguez 8122133300</t>
  </si>
  <si>
    <t>https://www.google.com/maps/place/Lerma+107,+Las+Brisas+1o.+Sector,+64780+Monterrey,+N.L./@25.6265615,-100.2806818,18.25z/data=!4m6!3m5!1s0x8662bf74f1876c39:0x4d1be891d0b5b4f3!8m2!3d25.6266262!4d-100.2802!16s%2Fg%2F11c2fldwpc!5m1!1e2?entry=ttu&amp;g_ep=EgoyMDI1MTEyMy4xIKXMDSoASAFQAw%3D%3D</t>
  </si>
  <si>
    <t>EQUIPO CON MICROFONO</t>
  </si>
  <si>
    <t>3VWCP6BU8SM033448</t>
  </si>
  <si>
    <t>RRZ-011-C</t>
  </si>
  <si>
    <t>RK-1991-B NISSAN NP300</t>
  </si>
  <si>
    <t>Carlo Martinez 8116965321</t>
  </si>
  <si>
    <t>S. Miguel 404, Villa de San Sebastián, 67184 Guadalupe, N.L.</t>
  </si>
  <si>
    <t>https://www.google.com/maps/place/S.+Miguel+404,+Villa+de+San+Sebasti%C3%A1n,+67184+Guadalupe,+N.L./@25.6684566,-100.2100091,17z/data=!3m1!4b1!4m6!3m5!1s0x8662c1ce5088da25:0x2e9f22d1f9154711!8m2!3d25.6684566!4d-100.2074342!16s%2Fg%2F11c5m4t8qx!5m1!1e2?entry=ttu&amp;g_ep=EgoyMDI1MTEyMy4xIKXMDSoASAFQAw%3D%3D</t>
  </si>
  <si>
    <t>3N6AD35A3SK810789</t>
  </si>
  <si>
    <t>RK-1991-B</t>
  </si>
  <si>
    <t>080 JEEP WRANGLER GRIS</t>
  </si>
  <si>
    <t>1C4HJXDG1JW123093</t>
  </si>
  <si>
    <t>NISSAN ROJA ESTAQUITAS 2006</t>
  </si>
  <si>
    <t>Brandon Flores 6621944558</t>
  </si>
  <si>
    <t>Calesta 6968, Riberas de La Silla, 67116 Guadalupe, N.L.</t>
  </si>
  <si>
    <t>https://www.google.com/maps/place/Calesta+6968,+Riberas+de+La+Silla,+67116+Guadalupe,+N.L./@25.6950321,-100.1923648,18.25z/data=!4m6!3m5!1s0x8662ea0d55d1060f:0x3a9ba87619f1adb1!8m2!3d25.6951779!4d-100.1924112!16s%2Fg%2F11mtdkfrx1!5m1!1e2?hl=es&amp;entry=ttu&amp;g_ep=EgoyMDI1MTEyMy4xIKXMDSoASAFQAw%3D%3D</t>
  </si>
  <si>
    <t>RF-9320-A</t>
  </si>
  <si>
    <t>034 FORD FOCUS ROJO 2012</t>
  </si>
  <si>
    <t>1FAHP3F21CL281968</t>
  </si>
  <si>
    <t>31132X5 / SUV-739-A</t>
  </si>
  <si>
    <t xml:space="preserve">080 CHEVROLET TAHOE 2015 ROJA </t>
  </si>
  <si>
    <t>REINSTALADO EL MISMO DIA</t>
  </si>
  <si>
    <t>1GNSCBKC3FR123886</t>
  </si>
  <si>
    <t>TEC-868-B</t>
  </si>
  <si>
    <t>0 JEEP CHEROKEE 2017 NEGRA</t>
  </si>
  <si>
    <t>1C4RJFLG8HC889446</t>
  </si>
  <si>
    <t>MTY056 OMODA 05</t>
  </si>
  <si>
    <t>REVISION DE EQUIPO
Corte 862476055722150
El GPS deja de reportar al poco tiempo cuando la unidad esta esta apagada</t>
  </si>
  <si>
    <t xml:space="preserve">9:52 AM - OLYMPIA PEREZ 
Podemos demorar esta visita a las 11?
el cliente esta reportando estar atorado desde hace una hora en leones
JORGE LLEGA A LA SUCURSAL A LAS 9:55 AM </t>
  </si>
  <si>
    <t>LVVDE21B3RD020050</t>
  </si>
  <si>
    <t>RSM-549-C</t>
  </si>
  <si>
    <t>EQUIPO PRENDE PERO SE RESETEA, SE REMPLAZA EL EQUIPO</t>
  </si>
  <si>
    <t>EQUIPO QUEDA INSTALDO DEBAJO DEL TABLERO</t>
  </si>
  <si>
    <t>GAC EMZOOM 2025 GRIS</t>
  </si>
  <si>
    <t>Daniel Escamilla 8112788395</t>
  </si>
  <si>
    <t>https://www.google.com/maps/place/Balc%C3%B3n+de+La+Sierra+2938,+Balcones+de+Alta+Vista,+64770+Monterrey,+N.L./@25.6392231,-100.2943573,17z/data=!4m6!3m5!1s0x8662bfaf91d12c45:0x37b1d2cbb86f993b!8m2!3d25.6393919!4d-100.2944032!16s%2Fg%2F11c2bvkrm4!5m1!1e2?hl=es&amp;entry=ttu&amp;g_ep=EgoyMDI1MTEyMy4xIKXMDSoASAFQAw%3D%3D</t>
  </si>
  <si>
    <t>LMGHT1L8XS3175210</t>
  </si>
  <si>
    <t>NISSAN VERSA 2019 ROJO</t>
  </si>
  <si>
    <t xml:space="preserve">Erick Lopez </t>
  </si>
  <si>
    <t>Seminuevos MG1
1a Avenida 213, México 86, 67194 Guadalupe, N.L.</t>
  </si>
  <si>
    <t>https://www.google.com/maps/place/Seminuevos+MG1/@25.6505083,-100.1976069,20.75z/data=!4m15!1m8!3m7!1s0x8662c1bc85f2977b:0x7308511e99b7c463!2s1a+Avenida+213,+M%C3%A9xico+86,+67194+Guadalupe,+N.L.!3b1!8m2!3d25.6506384!4d-100.1976835!16s%2Fg%2F11wbwjkgz3!3m5!1s0x8662c12edf752e5d:0x6fba453c41aec75d!8m2!3d25.6506384!4d-100.1976835!16s%2Fg%2F11jb33c6n8!5m1!1e2?entry=ttu&amp;g_ep=EgoyMDI1MTEyMy4xIKXMDSoASAFQAw%3D%3D</t>
  </si>
  <si>
    <t>SE AGREGA A LA CUENTA 2 (regiocredito@hotmail.com)</t>
  </si>
  <si>
    <t>SEW-247-A</t>
  </si>
  <si>
    <t>REVISION DE UNIDAD 
DEJO DE REPORTAR EL EQUIPO</t>
  </si>
  <si>
    <t>Agua Fría 1065, Lázaro Cárdenas, 64269 Monterrey, N.L.</t>
  </si>
  <si>
    <t>https://www.google.com/maps/place/Agua+Fr%C3%ADa+1065,+L%C3%A1zaro+C%C3%A1rdenas,+64269+Monterrey,+N.L./@25.7403309,-100.3238747,17z/data=!3m1!4b1!4m5!3m4!1s0x86629441197e4c93:0x518d2ef74f3fb36b!8m2!3d25.7403309!4d-100.3238747!5m1!1e2!17m2!4m1!1e3!18m1!1e1?entry=ttu&amp;g_ep=EgoyMDI1MTEyMy4xIKXMDSoASAFQAw%3D%3D</t>
  </si>
  <si>
    <t xml:space="preserve">LA FALLA ES DEL EQUIPO SE QUEDA ESTATICO </t>
  </si>
  <si>
    <t>FORD ECOSPORT 2018 BLANCA</t>
  </si>
  <si>
    <t>Edgar Coronado 8128609998</t>
  </si>
  <si>
    <t>Gral. José María Morelos y Pavón 837, Centro, 66400 San Nicolás de los Garza, N.L</t>
  </si>
  <si>
    <t>https://www.google.com/maps/place/Gral.+Jos%C3%A9+Mar%C3%ADa+Morelos+y+Pav%C3%B3n+837,+Centro,+66400+San+Nicol%C3%A1s+de+los+Garza,+N.L./@25.7481548,-100.2897537,21z/data=!4m6!3m5!1s0x86629493118ded89:0xd878d83b34bd3235!8m2!3d25.7482475!4d-100.2896097!16s%2Fg%2F11c2fkcb5q!5m1!1e2?hl=es&amp;entry=ttu&amp;g_ep=EgoyMDI1MTEyMy4xIKXMDSoASAFQAw%3D%3D</t>
  </si>
  <si>
    <t>SE AGREGA EN LA CUENTA 1 (edgar.strat52@gmail.com)</t>
  </si>
  <si>
    <t>MAJBP1ZL2JC235433</t>
  </si>
  <si>
    <t>TDJ-764-B</t>
  </si>
  <si>
    <t>REVISION DE UNIDAD 
NO APLICA BLOQUEO</t>
  </si>
  <si>
    <t>Jorge Treviño 8114762838</t>
  </si>
  <si>
    <t>MR9J+J7H Guadalupe, Nuevo León</t>
  </si>
  <si>
    <t>https://www.google.com/maps/place/25%C2%B040'08.6%22N+100%C2%B010'09.3%22W/@25.6687405,-100.1706307,17.75z/data=!4m4!3m3!8m2!3d25.669064!4d-100.169253!5m1!1e2!17m2!4m1!1e3!18m1!1e1?entry=ttu&amp;g_ep=EgoyMDI1MTEyMy4xIKXMDSoASAFQAw%3D%3D</t>
  </si>
  <si>
    <t xml:space="preserve">MANUEL RICO </t>
  </si>
  <si>
    <t>FUMIGAS 
(MANUEL RICO)</t>
  </si>
  <si>
    <t xml:space="preserve">MR
PLACAS SSF-25-02
CHEVROLET MATIZ BLANCO </t>
  </si>
  <si>
    <t>Verónica Montañez Vargas  8126791959</t>
  </si>
  <si>
    <t>Jerónimo Treviño 657, Centro, 64000 Monterrey, N.L.</t>
  </si>
  <si>
    <t>https://www.google.com/maps/place/Jer%C3%B3nimo+Trevi%C3%B1o+657,+Centro,+64000+Monterrey,+N.L./@25.6809887,-100.3081669,20.75z/data=!4m6!3m5!1s0x8662958179579df1:0xdbcc720a2f9dcbc2!8m2!3d25.6809263!4d-100.3080395!16s%2Fg%2F11c2f3mwsg!5m1!1e2?entry=ttu&amp;g_ep=EgoyMDI1MTEyMy4xIKXMDSoASAFQAw%3D%3D</t>
  </si>
  <si>
    <t>KL8MJ6A01EC030493</t>
  </si>
  <si>
    <t>SSF-25-02 / RLK-612-B</t>
  </si>
  <si>
    <t>WENDY
PLACAS SSW-49-60
CHEVROELT MATIZ BLANCO</t>
  </si>
  <si>
    <t xml:space="preserve"> EQUIPO LO TRAE JORGE</t>
  </si>
  <si>
    <t>KL1MJ6AD03CC</t>
  </si>
  <si>
    <t>SSW-49-60</t>
  </si>
  <si>
    <t>CARMEN CRUZ</t>
  </si>
  <si>
    <t>JOSE TOLEDO</t>
  </si>
  <si>
    <t>PLATAFORMA</t>
  </si>
  <si>
    <t>FUNCIONES GENERALES DE LA PLATAFORMA 
* Las paradas que hacen las unidades
* Horario en que prenden la unidad 
* Y cuando apagan la unidad 
* Tambien de marcar por ejemplo a las plantas que vayamos</t>
  </si>
  <si>
    <t>Carmen Cruz 8114176981</t>
  </si>
  <si>
    <t>Meet de Google</t>
  </si>
  <si>
    <t xml:space="preserve">ISRAEL LEAL </t>
  </si>
  <si>
    <t>GUSTAVO ACEVEDO LOZANO</t>
  </si>
  <si>
    <t xml:space="preserve">SSA-173-A SPARK BLANCO </t>
  </si>
  <si>
    <t>Gustavo Acevedo Lozano 8135666324</t>
  </si>
  <si>
    <t>De la Noria 106, Sin Nombre de Col 12, 66630 Cdad. Apodaca, N.L.</t>
  </si>
  <si>
    <t>https://www.google.com/maps/place/De+la+Noria+106,+Sin+Nombre+de+Col+12,+66630+Cdad.+Apodaca,+N.L./@25.7576417,-100.2397492,17z/data=!3m1!4b1!4m5!3m4!1s0x8662eb69e422b071:0x81f59006d95fd67e!8m2!3d25.7576417!4d-100.2371743!5m1!1e2?entry=ttu&amp;g_ep=EgoyMDI1MTEyMy4xIKXMDSoASAFQAw%3D%3D</t>
  </si>
  <si>
    <t>Solo prueba de ubicación, unidad no enciende. Tiene bloqueo de ignición</t>
  </si>
  <si>
    <t>SSA-173-A</t>
  </si>
  <si>
    <t>S49</t>
  </si>
  <si>
    <t>198 MAZDA CX5 ROJA</t>
  </si>
  <si>
    <t>8134171161
 8952020521346277-077</t>
  </si>
  <si>
    <t>JM3KFADL1J0206910</t>
  </si>
  <si>
    <t>SLC-251-A</t>
  </si>
  <si>
    <t xml:space="preserve">MARCH BLANCO RWG-308-C
NISSAN MARCH BLANCA </t>
  </si>
  <si>
    <t>Jorge Andrade 8114794416</t>
  </si>
  <si>
    <t>Aeropuerto monterrey edificio cargo city 2do piso
Aeropuerto Internacional de Monterrey, Terminal C, Av. Miguel Alemán, Paseo de las Flores, 66600 Cdad. Apodaca, N.L.</t>
  </si>
  <si>
    <t>https://www.google.com/maps/place/OMA+CARGA/@25.7791797,-100.1274419,16z/data=!4m10!1m2!2m1!1sAeropuerto+Internacional+de+Monterrey,+Edificio+Cargo!3m6!1s0x8662e9128b9aafd7:0x3d334ae49f135926!8m2!3d25.779179!4d-100.11843!15sCjVBZXJvcHVlcnRvIEludGVybmFjaW9uYWwgZGUgTW9udGVycmV5LCBFZGlmaWNpbyBDYXJnb1o2IjRhZXJvcHVlcnRvIGludGVybmFjaW9uYWwgZGUgbW9udGVycmV5IGVkaWZpY2lvIGNhcmdvkgERbG9naXN0aWNzX3NlcnZpY2WaASNDaFpEU1VoTk1HOW5TMFZKUTBGblNVTm1lR05QWTFKM0VBReABAPoBBAgAEEI!16s%2Fg%2F11kpxhjqyh!5m1!1e2?entry=ttu&amp;g_ep=EgoyMDI1MTEyMy4xIKXMDSoASAFQAw%3D%3D</t>
  </si>
  <si>
    <t>3N1CK3C3SL208513</t>
  </si>
  <si>
    <t>RWG-308-C</t>
  </si>
  <si>
    <t>0 FORD EXPLORER 2016</t>
  </si>
  <si>
    <t>Aleny  8125679540</t>
  </si>
  <si>
    <t xml:space="preserve">EQUIPO NO FUNCIONA </t>
  </si>
  <si>
    <t xml:space="preserve">048 FORD EXPLORER 2016 PLATA </t>
  </si>
  <si>
    <t>1FM5K7F81GGC13297</t>
  </si>
  <si>
    <t>879 HYUNDAI ELANTRA BLANCO 2017 RINES NEGROS
Serie 1446</t>
  </si>
  <si>
    <t>Cliente Israel Trujillo
Contacto Lote 8136191211</t>
  </si>
  <si>
    <t>5NPD84LF1HH041446</t>
  </si>
  <si>
    <t>880 HYUNDAI SONATA GRIS 2018
Serie 09354</t>
  </si>
  <si>
    <t>Cliente Mayra Montoya
Contacto Lote 8136191211</t>
  </si>
  <si>
    <t>5NPE24AF8JH709354</t>
  </si>
  <si>
    <t>CAMBIO DE GPS
EQUIPO ESTABA DAÑADO</t>
  </si>
  <si>
    <t>881 KIA OPTIMA 2018 VINO</t>
  </si>
  <si>
    <t>Cliente Hilary
Contacto Lote 8123886850</t>
  </si>
  <si>
    <t>5XXGT4L35JG229907</t>
  </si>
  <si>
    <t>SERGIO GARCIA ORCHIDS</t>
  </si>
  <si>
    <t xml:space="preserve">JTL-97-12 TOYOTA HIACE </t>
  </si>
  <si>
    <t>Jose Luis Perez 4463379624</t>
  </si>
  <si>
    <t>UNIRENT AUTO RENTAS UNIVERSALES
Padre Mier Poniente 201, Centro, 64000 Monterrey, N.L.</t>
  </si>
  <si>
    <t>https://www.google.com/maps/place/UNIRENT+AUTO+RENTAS+UNIVERSALES/@25.6688398,-100.3178118,19.5z/data=!4m12!1m5!3m4!2zMjXCsDQwJzA3LjciTiAxMDDCsDE5JzAzLjUiVw!8m2!3d25.6688099!4d-100.3176346!3m5!1s0x8662be2675700001:0xb68182668c9d5d2!8m2!3d25.668997!4d-100.3176471!16s%2Fg%2F11s9c63p2q!5m1!1e2?hl=es&amp;entry=ttu&amp;g_ep=EgoyMDI1MTEzMC4wIKXMDSoASAFQAw%3D%3D</t>
  </si>
  <si>
    <t>JTFJM9CP8N6005545</t>
  </si>
  <si>
    <t>JTL-97-12</t>
  </si>
  <si>
    <t>REVISION DE UNIDAD
Dejo de reportar 2025-12-01 12:13:19 y hay que revisar que no tenga manipulacion, porque marca cortes de energía</t>
  </si>
  <si>
    <t>Alejandro Gonzalez 9516115183</t>
  </si>
  <si>
    <t>PPJV+V59 San Nicolás de los Garza, Nuevo León</t>
  </si>
  <si>
    <t>https://www.google.com/maps/place/25%C2%B043'55.8%22N+100%C2%B015'25.3%22W/@25.7319923,-100.2577137,19.25z/data=!4m4!3m3!8m2!3d25.7321636!4d-100.2570308?hl=es&amp;entry=ttu&amp;g_ep=EgoyMDI1MTEzMC4wIKXMDSoASAFQAw%3D%3D</t>
  </si>
  <si>
    <t xml:space="preserve">NO CONTESTAN ELIUD Y JORGE PARA PROGRAMARLO </t>
  </si>
  <si>
    <t>MAZDA 3 2016 ROJO</t>
  </si>
  <si>
    <t>CTE. JAVIER CHARLES MENDEZ
DESINSTALACION DE EQUIPO</t>
  </si>
  <si>
    <t>MLBM2V76GM307482</t>
  </si>
  <si>
    <t>FJW-299-C</t>
  </si>
  <si>
    <t xml:space="preserve">VDD-775-D NISSAN NV3500 CAFE </t>
  </si>
  <si>
    <t>Javi 8119199707</t>
  </si>
  <si>
    <t>PANADERÍA KAROLINA
Esq. S12, Av Metroplex, Metroplex I, 66612 Monterrey, N.L.</t>
  </si>
  <si>
    <t>https://www.google.com/maps/place/PANADER%C3%8DA+KAROLINA/@25.7850369,-100.2539833,20.25z/data=!3m1!5s0x8662ecb1fcab8d17:0x716618c0595c04a9!4m12!1m5!3m4!2zMjXCsDQ3JzA2LjIiTiAxMDDCsDE1JzEzLjUiVw!8m2!3d25.785065!4d-100.253738!3m5!1s0x8662ecb1fb4eaefb:0x31ee1779239fc77f!8m2!3d25.7850609!4d-100.2537765!16s%2Fg%2F1pv2f_82j!5m1!1e2?entry=ttu&amp;g_ep=EgoyMDI1MTEzMC4wIKXMDSoASAFQAw%3D%3D</t>
  </si>
  <si>
    <t>CONTACTO MANDA DIRECTO A BUZON Y EL CLIENTE COMENTA QUE POSIBLEMENTE ESTE DORMIDO Y PASA OTRO DOMICILIO</t>
  </si>
  <si>
    <t xml:space="preserve">028 EXPRESS BLANCA 
CHEVROLET EXPRESS BLANCO </t>
  </si>
  <si>
    <t>SIN CONTACTO</t>
  </si>
  <si>
    <t>Taller Mecánico Ponce
Av. Santo Domingo 1467, Valle de Santo Domingo 1er Sector, 66438 San Nicolás de los Garza, N.L.</t>
  </si>
  <si>
    <t>https://www.google.com/maps/place/Taller+Mec%C3%A1nico+Ponce/@25.7519322,-100.260566,3a,75y,299.57h,92.94t/data=!3m7!1e1!3m5!1sb2Vg3ww81Os38aF_TLVv_w!2e0!6shttps:%2F%2Fstreetviewpixels-pa.googleapis.com%2Fv1%2Fthumbnail%3Fcb_client%3Dmaps_sv.tactile%26w%3D900%26h%3D600%26pitch%3D-2.9355046705725556%26panoid%3Db2Vg3ww81Os38aF_TLVv_w%26yaw%3D299.572181298748!7i16384!8i8192!4m12!1m5!3m4!2zMjXCsDQ1JzA3LjAiTiAxMDDCsDE1JzM4LjIiVw!8m2!3d25.751941!4d-100.2605993!3m5!1s0x866294b4d7eedeaf:0xe82e177d46f10ba9!8m2!3d25.7520403!4d-100.2606496!16s%2Fg%2F11hbc3m9bc!5m1!1e2?entry=ttu&amp;g_ep=EgoyMDI1MTEzMC4wIKXMDSoASAFQAw%3D%3D</t>
  </si>
  <si>
    <t>1GAZG1FG3C1105216</t>
  </si>
  <si>
    <t>LOGITEL
Av. Metroplex, Av. Concordia, Metroplex I, 66612 San Nicolás de los Garza, N.L.</t>
  </si>
  <si>
    <t>https://www.google.com/maps/place/LOGITEL/@25.7846852,-100.2539375,19.5z/data=!4m12!1m5!3m4!2zMjXCsDQ3JzA1LjEiTiAxMDDCsDE1JzEyLjYiVw!8m2!3d25.78475!4d-100.2535!3m5!1s0x8662ecb1e26ca3d5:0xdd84f60adf46cee5!8m2!3d25.7847373!4d-100.2534453!16s%2Fg%2F1ptwcypck?entry=ttu&amp;g_ep=EgoyMDI1MTEzMC4wIKXMDSoASAFQAw%3D%3D</t>
  </si>
  <si>
    <t>5BZAF0AA0DN202727</t>
  </si>
  <si>
    <t>GARCIA</t>
  </si>
  <si>
    <t xml:space="preserve">CLIENTE CAMBIA EL DOMICILIO A LA MODERNA, JORGE YA IBA EN CAMINO A GARCIA </t>
  </si>
  <si>
    <t>1026 FORD GRIS</t>
  </si>
  <si>
    <t>Tesla Electric
Antonio Dávila 7823, Valle de Santa Lucía, 64140 Monterrey, N.L.</t>
  </si>
  <si>
    <t>https://www.google.com/maps/place/Tesla+Electric/@25.7486947,-100.3582919,20.75z/data=!4m12!1m5!3m4!2zMjXCsDQ0JzU1LjMiTiAxMDDCsDIxJzI5LjIiVw!8m2!3d25.748688!4d-100.358116!3m5!1s0x866297203391491b:0x7c43fcebe920226d!8m2!3d25.7487535!4d-100.3581042!16s%2Fg%2F11ph1h28wp?entry=ttu&amp;g_ep=EgoyMDI1MTEzMC4wIKXMDSoASAFQAw%3D%3D</t>
  </si>
  <si>
    <t>1FBNE31L89DA54111</t>
  </si>
  <si>
    <t>VBN-481-D</t>
  </si>
  <si>
    <t>JOSE LUI</t>
  </si>
  <si>
    <t>JOSE LUIS OLIVA RDZ</t>
  </si>
  <si>
    <t>Jose Luis Oliva 8181876556</t>
  </si>
  <si>
    <t>RUT-544-A</t>
  </si>
  <si>
    <t>MAZDA 2 ROJO OSCAR</t>
  </si>
  <si>
    <t>REVISION DE UNIDAD 
NO ACTUALIZA LA POSICION Y TIENE EQUIPO MICODUS 2G</t>
  </si>
  <si>
    <t>Angel Alejandro Salazar Delgado 811278187</t>
  </si>
  <si>
    <t>HORNOS DE BARRO PARA LEÑA
Isaac Garza 2026, Obrera, 64010 Monterrey, N.L.</t>
  </si>
  <si>
    <t>https://www.google.com/maps/place/HORNOS+DE+BARRO+PARA+LE%C3%91A/@25.6783542,-100.2948779,17z/data=!3m1!4b1!4m6!3m5!1s0x8662957d3c4bf04d:0x67e4409ee06e3794!8m2!3d25.6783542!4d-100.2948779!16s%2Fg%2F1ptwcccnd!5m1!1e2?entry=ttu&amp;g_ep=EgoyMDI1MTEyMy4xIKXMDSoASAFQAw%3D%3D</t>
  </si>
  <si>
    <t>CAMBIO DE GPS, SE RETIRA UN MICODUS 2G</t>
  </si>
  <si>
    <t>3MDDJBTV6RM517057</t>
  </si>
  <si>
    <t>TGW-121-B</t>
  </si>
  <si>
    <t>SE GENERO UN RESET EN EL EQUIPO
NO SE ENCONTRO MANIPULACION EN INSTALACION O EQUIPO</t>
  </si>
  <si>
    <t>NISSAN FRONTIER 2025</t>
  </si>
  <si>
    <t>Claudia Cavazos 8126292087</t>
  </si>
  <si>
    <t>Nissan Jidosha La Fe
Av. Miguel Alemán 1858, Sin Nombre de Col 34, 66478 San Nicolás de los Garza, N.L.</t>
  </si>
  <si>
    <t>https://www.google.com/maps/place/Nissan+Jidosha+La+Fe/@25.730716,-100.2137559,17z/data=!3m1!4b1!4m6!3m5!1s0x8662ebab15bcfb4d:0x4ad1484f8a540d59!8m2!3d25.730716!4d-100.211181!16s%2Fg%2F11sf7_dmxj?entry=ttu&amp;g_ep=EgoyMDI1MTEzMC4wIKXMDSoASAFQAw%3D%3D</t>
  </si>
  <si>
    <t>3N6AD33A6SK850805</t>
  </si>
  <si>
    <t>077 CHEVROLET EQUINOX 2014 NEGRA</t>
  </si>
  <si>
    <t>2GNALBEK9E6227937</t>
  </si>
  <si>
    <t>SVP-522-A</t>
  </si>
  <si>
    <t>882 HYUNDAI ELANTRA 2017 AZUL</t>
  </si>
  <si>
    <t>Cte. Paulino
Contacto 8136191211</t>
  </si>
  <si>
    <t>5NPD84LF3HH053193</t>
  </si>
  <si>
    <t>883 FORD ESCAPE 2018 TITANIUM NEGRA</t>
  </si>
  <si>
    <t>Cte. Daniela Arana
Contacto 8136191211</t>
  </si>
  <si>
    <t>1FMCU0JDXHUE31593</t>
  </si>
  <si>
    <t>884 FORD ESCAPE 2017 BLANCA</t>
  </si>
  <si>
    <t>Cte. Ma. Socorro
Contacto 8136191211</t>
  </si>
  <si>
    <t>1FMCU0G95HU91162</t>
  </si>
  <si>
    <t xml:space="preserve">Mariano
FREIGTHLINER AZUL </t>
  </si>
  <si>
    <t>RESET Y CALIBRACION DE DASHCAM</t>
  </si>
  <si>
    <t>014MAU</t>
  </si>
  <si>
    <t>Hugo Sanchez 8281485051</t>
  </si>
  <si>
    <t>SE VA A REAGENDAR PORQUE LA UNIDAD TENIA UN VIAJE</t>
  </si>
  <si>
    <t>CARLOS FLORES / LILIANA RUIZ URBINA</t>
  </si>
  <si>
    <t xml:space="preserve">ZULEMA </t>
  </si>
  <si>
    <t xml:space="preserve">SE EQUIVOCARON EN EL LOTE Y LA UNIDAD SE LE HABIA ENREGADO A CLIENTE HAY UQ REGRESAR A LAS 4 </t>
  </si>
  <si>
    <t>1025 BUS LINE
BUS</t>
  </si>
  <si>
    <t>Sergio garcia 4681053582</t>
  </si>
  <si>
    <t>Pulga Río
Serafín Peña 1010, Centro, 64000 Monterrey, N.L.</t>
  </si>
  <si>
    <t>https://www.google.com/maps/place/Pulga+R%C3%ADo/@25.6676328,-100.3272488,17z/data=!3m1!4b1!4m6!3m5!1s0x8662be2208c59e45:0x6bf9c68382803e2f!8m2!3d25.6676328!4d-100.3272488!16s%2Fg%2F1wk6_5vb?entry=ttu&amp;g_ep=EgoyMDI1MTIwMi4wIKXMDSoASAFQAw%3D%3D</t>
  </si>
  <si>
    <t>NO TIENE CORTE 
JOSE LUIS Y CLIENTE SE LES INFORMO QUE NO LLEVARIA BLOQUEO</t>
  </si>
  <si>
    <t>98-RE-8A</t>
  </si>
  <si>
    <t>ISAI ZUÑIGA</t>
  </si>
  <si>
    <t>ISAI ZUÑIGA MENESES / MELANIE ELISA AGUAS HDZ</t>
  </si>
  <si>
    <t>PEUGEOT PARTNER 2026 MLK519C
PEUGEOT PARTNER 2026</t>
  </si>
  <si>
    <t>Isai Zúñiga Meneses 4464210502</t>
  </si>
  <si>
    <t>C. Montes 728-int 12 a, Paseos del Pedregal, 76148 Santiago de Querétaro, Qro.</t>
  </si>
  <si>
    <t>https://www.google.com/maps/place/C.+Montes+728-int+12+a,+Paseos+del+Pedregal,+76148+Santiago+de+Quer%C3%A9taro,+Qro./@20.6597641,-100.3955751,17z/data=!3m1!4b1!4m5!3m4!1s0x85d35bca9e72801d:0x48ec37272184bf4d!8m2!3d20.6597641!4d-100.3930002!5m1!1e2?entry=ttu&amp;g_ep=EgoyMDI1MTEzMC4wIKXMDSoASAFQAw%3D%3D</t>
  </si>
  <si>
    <t>VR3ED9HP7TJ508480</t>
  </si>
  <si>
    <t>MLK-519-C</t>
  </si>
  <si>
    <t>885 FORD ESCAPE 2018 BLANCA</t>
  </si>
  <si>
    <t>1FMCU0GD5J0D30989</t>
  </si>
  <si>
    <t>SBA-533-C</t>
  </si>
  <si>
    <t>129 CHEVROLET CAPTIVA DORADA 2014</t>
  </si>
  <si>
    <t>3GNAL3EK4ES535525</t>
  </si>
  <si>
    <t>SZM-614-A</t>
  </si>
  <si>
    <t>MTYL038 2024 CHANGAN CS35</t>
  </si>
  <si>
    <t>REVISION DE EQUIPO
GPS DE CORTE NO FUNCIONA (REUBICAR)
Corte 868120302679177</t>
  </si>
  <si>
    <t>Olympia Pérez 81 4104 1645</t>
  </si>
  <si>
    <t>Sucursal Mty Revolucion
Av. Revolucion 3725 local 103, Contry, Plaza Sta. Monica, Colonia Contry</t>
  </si>
  <si>
    <t xml:space="preserve">9:08 AM - OLYMPIA PEREZ AVISA QUE SE VAN A CANCELAR EL SERVICIO </t>
  </si>
  <si>
    <t>INSTALACION 
INSTALAR UN 2DO EQUIPO DE SEGUIMIENTO
Seguimiento 868120302682767</t>
  </si>
  <si>
    <t>Plaza Sta.Mónica - Av. Revolución 3725, Local 103, Villa del Río, 64850 Monterrey, N.L.</t>
  </si>
  <si>
    <t>GPS DE CORTE NO FUNCIONA (REUBICAR)
INSTALAR UN 2DO EQUIPO DE SEGUIMIENTO
QUE EL TECNICO CUENTE CON CABLE SUFICIENTE PARA ASEGURAR LA CORRECTA Y MUY ESCONDIDA INSTALACION DEL GPS DE CORTE Y EL SEGUNDO DE SEGUIMIENTO</t>
  </si>
  <si>
    <t>MTY050 KENWORTH 2015 TR5</t>
  </si>
  <si>
    <t>REVISION 
Corte 359857081953036</t>
  </si>
  <si>
    <t>RQ7G+5PH Prados de Santa Rosa, Nuevo León</t>
  </si>
  <si>
    <t>https://www.google.com/maps/place/25%C2%B048'46.6%22N+100%C2%B013'23.3%22W/@25.8128734,-100.2233882,19.25z/data=!4m5!3m4!4b1!8m2!3d25.8129444!4d-100.2231389?entry=ttu&amp;g_ep=EgoyMDI1MTIwMi4wIKXMDSoASAFQAw%3D%3D</t>
  </si>
  <si>
    <t xml:space="preserve">12:09 PM - OLYMPIA COMENTA le  indica que la unidad posiblemente no se libere a tiempo
NO SE NOS COMENTO NADA MAS 
1 PM. JORGE LLEGA AL SITIO Y LA UNIDAD NO ESTABA DISPONIBLE </t>
  </si>
  <si>
    <t>S50</t>
  </si>
  <si>
    <t>REVISION DE UNIDAD 
Equipo: 
Corte 862476051260965</t>
  </si>
  <si>
    <t>FX2M+F65 Saltillo, Coahuila de Zaragoza</t>
  </si>
  <si>
    <t>https://www.google.com/maps/place/25%C2%B027'04.1%22N+101%C2%B001'00.8%22W/@25.451126,-101.016876,15z/data=!4m4!3m3!8m2!3d25.4511261!4d-101.0168762?entry=tts&amp;g_ep=EgoyMDI1MTIwMi4wIPu8ASoASAFQAw%3D%3D&amp;skid=596f2c1d-ace0-4d1e-a969-d9569009bd51</t>
  </si>
  <si>
    <t>Lo único que detecté fue que en el tablero prende el carro con la llave ósea que quizá se desprogramó el control o le faltan pilas
JAVIER NO TOMO FOTOS</t>
  </si>
  <si>
    <t xml:space="preserve">SILVIA NERI </t>
  </si>
  <si>
    <t>RN-8917-B FREIGHTLINER COLUMBIA 2006 BLANCO</t>
  </si>
  <si>
    <t>Damian de la Cruz Neri tel 8115432266</t>
  </si>
  <si>
    <t>24 de Febrero 322, Veintiuno de Enero, 67164 Guadalupe, N.L.</t>
  </si>
  <si>
    <t>https://www.google.com/maps/place/24+de+Febrero+322,+Veintiuno+de+Enero,+67164+Guadalupe,+N.L./@25.6893398,-100.2138893,17z/data=!3m1!4b1!4m6!3m5!1s0x8662ea7deadd5e01:0x34146fcd2c24a11d!8m2!3d25.6893398!4d-100.2138893!16s%2Fg%2F11c13l_z8k?entry=ttu&amp;g_ep=EgoyMDI1MTIwMi4wIKXMDSoASAFQAw%3D%3D</t>
  </si>
  <si>
    <t>3AKJA6CG56DV54513</t>
  </si>
  <si>
    <t>RN-8917-B</t>
  </si>
  <si>
    <t>0 JEEP COMPASS 2017 NEGRO 4X4</t>
  </si>
  <si>
    <t>1C4NJDEB0HD204435</t>
  </si>
  <si>
    <t>RXP-176-C</t>
  </si>
  <si>
    <t>GERARDO JASSO 8143610886</t>
  </si>
  <si>
    <t>Lic. Benito Juárez SN-I FABRICACION DE TOSTADAS CHARRAS
Lic. Benito Juárez SN-I FABRICACION DE TOSTADAS CHARRAS, Joaquín Garza y Garza, 67267 Cdad. Benito Juárez, N.L.</t>
  </si>
  <si>
    <t>https://www.google.com/maps/place/Lic.+Benito+Ju%C3%A1rez+SN-I+FABRICACION+DE+TOSTADAS+CHARRAS,+Joaqu%C3%ADn+Garza+y+Garza,+67267+Cdad.+Benito+Ju%C3%A1rez,+N.L./@25.6491519,-100.0959079,20z/data=!4m12!1m5!3m4!2zMjXCsDM4JzU2LjkiTiAxMDDCsDA1JzQ0LjEiVw!8m2!3d25.6491389!4d-100.0955833!3m5!1s0x8662c2d962815115:0x365f3eab06b3badd!8m2!3d25.6493946!4d-100.0955541!16s%2Fg%2F11w7q4n5x3?hl=es&amp;entry=ttu&amp;g_ep=EgoyMDI1MTIwMi4wIKXMDSoASAFQAw%3D%3D</t>
  </si>
  <si>
    <t>La instalación fue manipulada y ya se encontraba reconectado, se realizó un cambio en la instalación para evitar su manipulación aunque se cambie el Swich</t>
  </si>
  <si>
    <t>3WKADP0X6FF858828</t>
  </si>
  <si>
    <t>37-BF-7W</t>
  </si>
  <si>
    <t>REVISION DE UNIDAD 
GPS DE CORTE NO REPORTA</t>
  </si>
  <si>
    <t>La conexión está correcta, no se encuentra manipulado, pero los lets del equipo se encuentran apagados</t>
  </si>
  <si>
    <t>3WKHDN9X2FF302086</t>
  </si>
  <si>
    <t>OLIMPYA CONFIRMA QUE SE DESINSTALE EL EQUIPO
EQUIPO LO TRAE JORGE</t>
  </si>
  <si>
    <t>077 TOYOTA TACOMA</t>
  </si>
  <si>
    <t>5TFAX5GN2JX127386</t>
  </si>
  <si>
    <t>RN-9395-B</t>
  </si>
  <si>
    <t>886 NISSAN VERSA 2013 CAFE</t>
  </si>
  <si>
    <t>Cte.</t>
  </si>
  <si>
    <t>Lote Autos Concordia 
Ébano Sur Ote. 548, Bosques Real I, 66612 Cdad. Apodaca, N.L.</t>
  </si>
  <si>
    <t>https://www.google.com/maps/place/%C3%89bano+Sur+Ote.+548,+Bosques+Real+I,+66612+Cdad.+Apodaca,+N.L./@25.7844503,-100.2435411,17z/data=!3m1!4b1!4m6!3m5!1s0x8662eca3236200b9:0xd520c01965fd3ef7!8m2!3d25.7844455!4d-100.2409662!16s%2Fg%2F11g6yhs4px?entry=ttu&amp;g_ep=EgoyMDI1MTIwNy4wIKXMDSoASAFQAw%3D%3D</t>
  </si>
  <si>
    <t>3N1CN7AD2DL821119</t>
  </si>
  <si>
    <t>SYA-432-B</t>
  </si>
  <si>
    <t>887 HYUNDAI SONATA 2018 GRIS</t>
  </si>
  <si>
    <t>Lote Yadira 8123357734
Cte. Debani Rebeca Blanco Rangel</t>
  </si>
  <si>
    <t>5NPE34AF2JH655983</t>
  </si>
  <si>
    <t>888 FORD ESCAPE 2018 PLATA 
SERIE 77050</t>
  </si>
  <si>
    <t>Lote 8136191211 
Cte. Victor Manuel</t>
  </si>
  <si>
    <t>JG MOTORS (JOSE JUAN CONTRERAS)</t>
  </si>
  <si>
    <t xml:space="preserve">DODGE CHARGER </t>
  </si>
  <si>
    <t>2C3CDZAG7HH594874</t>
  </si>
  <si>
    <t>FL BLANCO 17-BF-8S</t>
  </si>
  <si>
    <t>REVISION DE UNIDAD 
Dejo de reportar 2025-11-23 00:08:03 (Coban)</t>
  </si>
  <si>
    <t>Aaron Mtz 8114137946</t>
  </si>
  <si>
    <t>TRANSPORTES Y SERVICIOS INTERPUERTOS SA DE CV
66616 Cdad. Apodaca, N.L.</t>
  </si>
  <si>
    <t>https://www.google.com/maps/place/TRANSPORTES+Y+SERVICIOS+INTERPUERTOS+SA+DE+CV/@25.8345713,-100.2429404,17z/data=!3m1!4b1!4m6!3m5!1s0x8662ed0007bbfb09:0xab8543c713483be3!8m2!3d25.8345713!4d-100.2429404!16s%2Fg%2F11x810cylg?entry=ttu&amp;g_ep=EgoyMDI1MTIwNy4wIKXMDSoASAFQAw%3D%3D</t>
  </si>
  <si>
    <t>17-BF-8S</t>
  </si>
  <si>
    <t>131 SONATA LIMITED NEGRO</t>
  </si>
  <si>
    <t>5NPE34AF7GH404546</t>
  </si>
  <si>
    <t xml:space="preserve"> RNM-237-C</t>
  </si>
  <si>
    <t>HONDA CITY 2016</t>
  </si>
  <si>
    <t>CTE. ARACELI MARTINEZ MENDOZA
DESINSTALACION DE EQUIPO</t>
  </si>
  <si>
    <t>MRHGM6666GP053142</t>
  </si>
  <si>
    <t>STE-20-84 / RZU-734-C</t>
  </si>
  <si>
    <t>NISSAN MARCH 2016 ROJO</t>
  </si>
  <si>
    <t>CTE. JORGE LUIS GONZALEZ AVILA
DESINSTALACION DE EQUIPO</t>
  </si>
  <si>
    <t>3N1CK3CD8GL263411</t>
  </si>
  <si>
    <t>FCV-775-B</t>
  </si>
  <si>
    <t>Raul 8116959005</t>
  </si>
  <si>
    <t>MM9H+V2W Monterrey, Nuevo León</t>
  </si>
  <si>
    <t>https://www.google.com/maps/place/25%C2%B040'11.1%22N+100%C2%B019'20.7%22W/@25.6697445,-100.3249931,17z/data=!3m1!4b1!4m4!3m3!8m2!3d25.6697445!4d-100.3224182?hl=es&amp;entry=ttu&amp;g_ep=EgoyMDI1MTIwOC4wIKXMDSoASAFQAw%3D%3D</t>
  </si>
  <si>
    <t>MERCEDES CLA 200 NEGRO</t>
  </si>
  <si>
    <t>RTR-122-A</t>
  </si>
  <si>
    <t xml:space="preserve"> CHEVROLET TRAX 2016</t>
  </si>
  <si>
    <t xml:space="preserve">CTE. LUIS FERNANDO ROMERO LOERA 
DESINSTALACION DE EQUIPO </t>
  </si>
  <si>
    <t>SERALSA (ESMERALDA LERMA)</t>
  </si>
  <si>
    <t>18-AT-3Y KODIAK BLANCO</t>
  </si>
  <si>
    <t>ER-01
NISSAN NP-300 ROJA</t>
  </si>
  <si>
    <t>REVISION DE UNIDAD 
DEJO DE REPORTAR 2025-12-08 15:14:34
(vinieron los mecánicos y dicen que puede ser el GPS)</t>
  </si>
  <si>
    <t>Ernesto Gómez 8120019256</t>
  </si>
  <si>
    <t>Se le cambia el fusible, el anterior estaba abierto. No se le ve señal de manipulación al equipo ni a la instalación.</t>
  </si>
  <si>
    <t>MAURO OROZCO
(TRANSFORMACION CARNICA)</t>
  </si>
  <si>
    <t>NISSAN</t>
  </si>
  <si>
    <t>INSTALACION DE GPS</t>
  </si>
  <si>
    <t>Jose 8115092269</t>
  </si>
  <si>
    <t>Kidron S de R.L.
C. José Miguel Domínguez 1141, Industrial, 64440 Monterrey, N.L.</t>
  </si>
  <si>
    <t>https://www.google.com/maps/place/Kidron+S+de+R.L./@25.6884891,-100.3267935,21z/data=!4m12!1m5!3m4!2zMjXCsDQxJzE4LjciTiAxMDDCsDE5JzM1LjkiVw!8m2!3d25.6885223!4d-100.3266449!3m5!1s0x86629592e458cae3:0xa87b13ff33bed628!8m2!3d25.6885516!4d-100.3266993!16s%2Fg%2F1v3lqcnf?hl=es&amp;entry=ttu&amp;g_ep=EgoyMDI1MTIwNy4wIKXMDSoASAFQAw%3D%3D</t>
  </si>
  <si>
    <t>CAMDIO DE DOMICILIO A SUS INSTALACIONES</t>
  </si>
  <si>
    <t>Mauro Orozco 8180219903</t>
  </si>
  <si>
    <t>4:01:00 p.m</t>
  </si>
  <si>
    <t>CAJA 1013 (Placas 30-US-1L)</t>
  </si>
  <si>
    <t>PENSION GUADALUPE
Calle 0, Sin Nombre de Col 9, 67204 Empalme, Son.</t>
  </si>
  <si>
    <t>https://www.google.com/maps/place/PENSION+GUADALUPE/@25.6662765,-100.1698074,18.25z/data=!4m14!1m7!3m6!1s0x8662c325965f0205:0xa85a47adb52c0471!2sMulticomercial+Guadalupe!8m2!3d25.6662426!4d-100.1678994!16s%2Fg%2F11ffvvqxs7!3m5!1s0x8662c21e6d4f3af5:0xb9f3b53523e705d!8m2!3d25.6669444!4d-100.1688889!16s%2Fg%2F11bxjg_kfq!5m1!1e2?entry=ttu&amp;g_ep=EgoyMDI1MTIwOS4wIKXMDSoASAFQAw%3D%3D</t>
  </si>
  <si>
    <t>CAJA (Placas 52-UH-9L)</t>
  </si>
  <si>
    <t>S51</t>
  </si>
  <si>
    <t>ANGELICA LUGO</t>
  </si>
  <si>
    <t>ANGELICA MARIA LUGO CABRERA</t>
  </si>
  <si>
    <t>REVISION DE UNIDAD 
Dejo de reportar 2025-12-03 20:45:35</t>
  </si>
  <si>
    <t>Sebastián mina 6692486211</t>
  </si>
  <si>
    <t>P.º de los Legionarios de Cristo, 67280 Cdad. Benito Juárez, N.L.</t>
  </si>
  <si>
    <t>https://www.google.com/maps/place/%23554+NO+PAGA+LOS+VIAJES/@25.6194813,-100.1210944,19z/data=!4m6!3m5!1s0x8662c3001e50486b:0x5d2c6d3880d4fdb5!8m2!3d25.6194792!4d-100.1199719!16s%2Fg%2F11mm1tss20!5m2!1e1!1e4?entry=ttu&amp;g_ep=EgoyMDI1MTIwOS4wIKXMDSoASAFQAw%3D%3D</t>
  </si>
  <si>
    <t>CLIENTE Y CONTACTO NO CONTESTAN</t>
  </si>
  <si>
    <t>sin costo</t>
  </si>
  <si>
    <t xml:space="preserve">0 CHEVROLET </t>
  </si>
  <si>
    <t>29/11/2025 DESINSTALACON WENDY / JOSE MANUEL RICO / FUMIGAZ / BAWOMA CONTROL TOTAL</t>
  </si>
  <si>
    <t>MAZDA 6 2014</t>
  </si>
  <si>
    <t>CTE. ROMEO PEÑA SANDOVAL
DESINSTALACION DE EQUIPO</t>
  </si>
  <si>
    <t xml:space="preserve">EQUIPO BAJO RESGUARDO DE PRESTACOCHE
ENTREGADO A PAOLA </t>
  </si>
  <si>
    <t>M1GJ1W32E1133587</t>
  </si>
  <si>
    <t>FMR-819-C</t>
  </si>
  <si>
    <t>PEUGEOT PROMASTER 2024</t>
  </si>
  <si>
    <t>María Magdalena Aguillón 8122006842</t>
  </si>
  <si>
    <t>San Juan, Col. Ex Hacienda el Rosario 133, 67288 Jardines de la Silla, N.L.</t>
  </si>
  <si>
    <t>https://www.google.com/maps/place/San+Juan+133/@25.6308796,-100.1725559,17z/data=!3m1!4b1!4m6!3m5!1s0x8662c30013da3aa1:0x9d9d8227d263d0f9!8m2!3d25.6308796!4d-100.169981!16s%2Fg%2F11w202g3r9!5m2!1e4!1e1?entry=ttu&amp;g_ep=EgoyMDI1MTIwOS4wIKXMDSoASAFQAw%3D%3D</t>
  </si>
  <si>
    <t>RE-1623-B</t>
  </si>
  <si>
    <t>889 HYUNDAI SANTA FE 2018 PLATA 
serie 7355</t>
  </si>
  <si>
    <t>5XYZT3LB2JG557355</t>
  </si>
  <si>
    <t>REVISION DE UNIDAD 
Dejo de reportar 2025-11-24 16:28:04</t>
  </si>
  <si>
    <t>Valle de Sta. Inés 104d, 67266 Cdad. Benito Juárez, N.L.</t>
  </si>
  <si>
    <t>https://www.google.com/maps/place/Valle+de+Sta.+In%C3%A9s+104d,+67266+Cdad.+Benito+Ju%C3%A1rez,+N.L./@25.6250058,-100.1108847,20.75z/data=!4m10!1m2!2m1!1sValle+Santa+Ines+104,+Valle+del+seminario,+Ju%C3%A1rez+Nuevo+Le%C3%B3n,+67280!3m6!1s0x8662c3117ce5f1d5:0x649cecca06546a5a!8m2!3d25.6251752!4d-100.1109261!15sCkVWYWxsZSBTYW50YSBJbmVzIDEwNCwgVmFsbGUgZGVsIHNlbWluYXJpbywgSnXDoXJleiBOdWV2byBMZcOzbiwgNjcyODCSARFjb21wb3VuZF9idWlsZGluZ-ABAA!16s%2Fg%2F11lmp6lj4n!5m1!1e2?entry=ttu&amp;g_ep=EgoyMDI1MTIwOS4wIKXMDSoASAFQAw%3D%3D</t>
  </si>
  <si>
    <t>SE GENERO RESET EN EL EQUIPO</t>
  </si>
  <si>
    <t>RL3643A FORD</t>
  </si>
  <si>
    <t>Hector Sosa 8111559968</t>
  </si>
  <si>
    <t>Taller Transmisiones SOSA
Antonio Garza Elizondo 2067, Reforma, 67257 Monterrey, N.L.</t>
  </si>
  <si>
    <t>https://www.google.com/maps/place/Taller+mec%C3%A1nico+ASEMEC/@25.6942781,-100.2942683,18.5z/data=!4m12!1m5!3m4!2zMjXCsDQxJzQwLjEiTiAxMDDCsDE3JzM3LjQiVw!8m2!3d25.694464!4d-100.29371!3m5!1s0x8662956dffeb1b7d:0x92cc1757e5ed5896!8m2!3d25.6941525!4d-100.2936677!16s%2Fg%2F1tftln2m!5m1!1e4?hl=es&amp;entry=ttu&amp;g_ep=EgoyMDI1MTIwOS4wIKXMDSoASAFQAw%3D%3D</t>
  </si>
  <si>
    <t>1FDGF4GT0CEC20522</t>
  </si>
  <si>
    <t xml:space="preserve">BEATRIZ GONZALEZ CHAPA </t>
  </si>
  <si>
    <t>SPY-603-A CHEVROLET BEAT GRIS
CHEVROLET BEAT GRIS</t>
  </si>
  <si>
    <t>Beatriz Gonzalez Chapa 8122022085</t>
  </si>
  <si>
    <t xml:space="preserve">San Francisco 272-Norte, Paraje Santa Rosa, 66610 Ex-Hacienda Santa Rosa, N.L.
</t>
  </si>
  <si>
    <t>https://www.google.com/maps/place/Chikis/@25.809155,-100.2170971,19.25z/data=!4m14!1m7!3m6!1s0x8662ecf6270566b5:0x7448ce09dc2ab83b!2sCASA+Paraje!8m2!3d25.806351!4d-100.2137922!16s%2Fg%2F11cm04m0ch!3m5!1s0x8662ed002c2709d3:0x5a61ebdb54faca97!8m2!3d25.8091762!4d-100.2164175!16s%2Fg%2F11vxyktxcp!5m1!1e4?entry=ttu&amp;g_ep=EgoyMDI1MTIwOS4wIKXMDSoASAFQAw%3D%3D</t>
  </si>
  <si>
    <t>MA6CC5FD3MT023305</t>
  </si>
  <si>
    <t>SPY-603-A</t>
  </si>
  <si>
    <t>MARIA MAGDALENA AGUILLON</t>
  </si>
  <si>
    <t>REVISION DE UNIDAD 
COMENTA EL CLIMA DEJO DE FUCIONAR POSTERIOR A LA INSTALACION</t>
  </si>
  <si>
    <t>Se generó la revisión de la unidad.
Se desinstalo el equipo y en su retiro se percataron que del lado de copiloto (zona ajena a la instalación) se encontraba desconectado un  arnés, mismo que se conecto y funcionó nuevamente el clima.
Se le solicito al técnico reinstalar el equipo, mismo que se encuentra reportando en la plataforma.
Este servicio tendría un costo total de $800</t>
  </si>
  <si>
    <t>118 VW JETTA AZUL METALICO 2015</t>
  </si>
  <si>
    <t>Gera 8287684571</t>
  </si>
  <si>
    <t>Lodi 108, Lomas de San Martín, 66673 Pesquería, N.L.</t>
  </si>
  <si>
    <t>https://www.google.com/maps/place/Lodi+108,+Lomas+de+San+Mart%C3%ADn,+66673+Pesquer%C3%ADa,+N.L./@25.7472874,-100.1173049,15z/data=!4m16!1m9!3m8!1s0x8662e9e8208c61ab:0xea8f5fea84ecf496!2sLodi+108,+Lomas+de+San+Mart%C3%ADn,+66673+Pesquer%C3%ADa,+N.L.!3b1!8m2!3d25.7468547!4d-100.1170256!10e5!16s%2Fg%2F11ybg_kvmj!3m5!1s0x8662e9e8208c61ab:0xea8f5fea84ecf496!8m2!3d25.7468547!4d-100.1170256!16s%2Fg%2F11ybg_kvmj!5m1!1e4?entry=ttu&amp;g_ep=EgoyMDI1MTIwOS4wIKXMDSoASAFQAw%3D%3D</t>
  </si>
  <si>
    <t>CLIENTE VA A PAGAR EN EFECTIVO $500
UNIDAD NO CUENTA CON GPS YA HABIA SIDO RETIRADO</t>
  </si>
  <si>
    <t>RWP-787-B</t>
  </si>
  <si>
    <t>890 KIA OPTIMA 2018 NEGRO 
OPTIMA 2018 serie 1348</t>
  </si>
  <si>
    <t>Cliente Jared Alexis
Contacto 8129108425</t>
  </si>
  <si>
    <t>5XXGU4L34JG209869</t>
  </si>
  <si>
    <t xml:space="preserve">891 HYUNDAI SONATA ROJO 2017
serie 7421 </t>
  </si>
  <si>
    <t xml:space="preserve">Cliente Anita </t>
  </si>
  <si>
    <t>5NPE24AF6HH567421</t>
  </si>
  <si>
    <t>Rubén 8124171036</t>
  </si>
  <si>
    <t>Se generó reset en el equipo, se reviso instalación, ya se encuentra reportando en la plataforma.</t>
  </si>
  <si>
    <t>INSTALACION DE EQUIPO 
Equipo Corte 862476050276319</t>
  </si>
  <si>
    <t>https://www.google.com/maps/place/25%C2%B048'46.6%22N+100%C2%B013'23.3%22W/@25.8129718,-100.2232979,89m/data=!3m1!1e3!4m4!3m3!8m2!3d25.8129444!4d-100.2231389!5m1!1e4?entry=ttu&amp;g_ep=EgoyMDI1MTIwOS4wIKXMDSoASAFQAw%3D%3D</t>
  </si>
  <si>
    <t>10.00:00 a.m.</t>
  </si>
  <si>
    <t>EQUIPO QUEDA INSTALADO ATRAS DE INDICADORES
CON PRUEBAS DE BLOQUEO</t>
  </si>
  <si>
    <t>SBA-071-C DODGE CARAVAN ROJA</t>
  </si>
  <si>
    <t>Llaves estan en la recepción</t>
  </si>
  <si>
    <t>Hotel Misión Monterrey Centro Histórico
Padre Mier 201, Centro, 64720 Monterrey, N.L.</t>
  </si>
  <si>
    <t>https://www.google.com/maps/place/Hotel+Misi%C3%B3n+Monterrey+Centro+Hist%C3%B3rico/@25.6690032,-100.3201343,715m/data=!3m1!1e3!4m9!3m8!1s0x8662be25dfc7caff:0x1fa4c8dbd0415f1a!5m2!4m1!1i2!8m2!3d25.6690032!4d-100.3175594!16s%2Fg%2F1tcwl_5m?entry=ttu&amp;g_ep=EgoyMDI1MTIwOS4wIKXMDSoASAFQAw%3D%3D</t>
  </si>
  <si>
    <t>2C4RDGBG8DR572086</t>
  </si>
  <si>
    <t>SAB-072-C</t>
  </si>
  <si>
    <t>TRANS PIO (ADRIAN GALVAN)</t>
  </si>
  <si>
    <t>REVISION DE UNIDAD 
Dejo de reportar 2025-11-21 11:45:56
TELTONIKA / MIGRADO</t>
  </si>
  <si>
    <t>Jesus Montemayor 9564755532</t>
  </si>
  <si>
    <t>Transportes El Pio 
65578 Ciénega de Flores, N.L.</t>
  </si>
  <si>
    <t>SE GENERA RESET EN EL EQUIPO ES POSIBLE QUE VUELVA A FALLAT POR TIEMPO DE VIDA</t>
  </si>
  <si>
    <t>DODGE CALIBER 2011 NARANJA</t>
  </si>
  <si>
    <t>1:00.00 p.m.</t>
  </si>
  <si>
    <t>1B3CB5HA6BD214571</t>
  </si>
  <si>
    <t>SBW-878-C</t>
  </si>
  <si>
    <t>CHEVROLET AVEO 2014 ROJO</t>
  </si>
  <si>
    <t>CTE. EDGAR ALEJANDRO SANTANA LOPEZ
DESINSTALACION DE EQUIPO</t>
  </si>
  <si>
    <t>EXT-887-D</t>
  </si>
  <si>
    <t xml:space="preserve">SAT-268-B NISSAN TIIDA NEGRO </t>
  </si>
  <si>
    <t>Eduardo Rodriguez 8128931972</t>
  </si>
  <si>
    <t>Calle Sta Lucia 729, Hacienda los Morales 1er Sector, 66495 San Nicolás de los Garza, N.L.</t>
  </si>
  <si>
    <t>https://www.google.com/maps/place/Calle+Sta+Lucia+729,+Hacienda+los+Morales+1er+Sector,+66495+San+Nicol%C3%A1s+de+los+Garza,+N.L./@25.7106407,-100.2664332,15z/data=!3m1!4b1!4m12!1m5!3m4!2zMjXCsDQyJzM4LjMiTiAxMDDCsDE0JzUyLjgiVw!8m2!3d25.710636!4d-100.248001!3m5!1s0x8662eac5930f7a7d:0xb4754ee5ff5345e1!8m2!3d25.7106225!4d-100.2479792!16s%2Fg%2F11c2hmgzs1?entry=ttu&amp;g_ep=EgoyMDI1MTIwOS4wIKXMDSoASAFQAw%3D%3D</t>
  </si>
  <si>
    <t>3N1BC1AS4BL509572</t>
  </si>
  <si>
    <t>SAT-268-B</t>
  </si>
  <si>
    <t>VERONICA CANTU CANO</t>
  </si>
  <si>
    <t>CHRYSLR H100 CHASIS CABINA DIESEL DH 2006</t>
  </si>
  <si>
    <t>INSTALACION DE EQUIPO GPS CON MICROFONO</t>
  </si>
  <si>
    <t>Veronica Cantu 8180771959</t>
  </si>
  <si>
    <t>Colonial del Valle 358, Colonial San Miguel, 67113 test city, N.L.</t>
  </si>
  <si>
    <t>https://www.google.com/maps/place/Colonial+del+Valle+358,+Colonial+San+Miguel,+67113+test+city,+N.L./@25.713941,-100.1924024,715m/data=!3m2!1e3!4b1!4m6!3m5!1s0x8662ea3927bec67d:0x32f8c9f477a984c7!8m2!3d25.713941!4d-100.1898275!16s%2Fg%2F11lmp6sk2y?entry=ttu&amp;g_ep=EgoyMDI1MTIwOS4wIKXMDSoASAFQAw%3D%3D</t>
  </si>
  <si>
    <t xml:space="preserve">EQUIPO DE BDB COMPANY / RL3643A FORD 
1FDGF4GT0CEC20522 / RL-3643-A
REACTIVACION / DESINSTALACION 15/12/2025 </t>
  </si>
  <si>
    <t xml:space="preserve">Omar Lopez 8180801774 </t>
  </si>
  <si>
    <t>3G1TA5CF2JL167075</t>
  </si>
  <si>
    <t>RPB-094-A</t>
  </si>
  <si>
    <t xml:space="preserve">FRANCISCO SANCHEZ </t>
  </si>
  <si>
    <t>SPLINTER CZ5062D</t>
  </si>
  <si>
    <t>REVISION DE UNIDAD 
Ultimo reporte 2025-12-18 13:00:30</t>
  </si>
  <si>
    <t xml:space="preserve">SE GENERA RESET Y VUELVE A REPORTAR </t>
  </si>
  <si>
    <t>REVISION DE UNIDAD 
Ultimo reporte 2025-12-18 07:45:27</t>
  </si>
  <si>
    <t xml:space="preserve"> SE GENERA RESET Y VUELVE A REPORTAR </t>
  </si>
  <si>
    <t>SPLINTER 43LBA53</t>
  </si>
  <si>
    <t>REVISION DE UNIDAD 
Ultimo reporte 2025-12-18 13:19:29</t>
  </si>
  <si>
    <t>SPRINTER 15LBA18</t>
  </si>
  <si>
    <t>REVISION DE UNIDAD 
Ultimo reporte 2025-12-09 10:18:41</t>
  </si>
  <si>
    <t>892 GRAND CARAVAN 2018 NEGRA</t>
  </si>
  <si>
    <t>Cliente Elizabeth Montejano
Contacto 8136191211</t>
  </si>
  <si>
    <t>Lote Autos Margon
Av Afganistán 152, Prados de La Cieneguita, 66636 Cdad. Apodaca, N.L.</t>
  </si>
  <si>
    <t>2C4RDGEG2JR345726</t>
  </si>
  <si>
    <t>JEEP COMPASS 2016 GRIS OXFORD
Compass 2016 Gris Oxford</t>
  </si>
  <si>
    <t>1C4NJCBA5GD715661</t>
  </si>
  <si>
    <t xml:space="preserve">ADRIAN GONZALEZ </t>
  </si>
  <si>
    <t>Luis Silva / Adrian Gonzalez 8180869430</t>
  </si>
  <si>
    <t>C. Aciano 106, Col. Tres Caminos, Tres Caminos 3ER Sector Poniente, 67190 Guadalupe, N.L.</t>
  </si>
  <si>
    <t>https://www.google.com/maps/place/C.+Aciano+106,+Col.+Tres+Caminos,+Tres+Caminos+3ER+Sector+Poniente,+67190+Guadalupe,+N.L./@25.6632615,-100.1898572,21z/data=!4m6!3m5!1s0x8662c1eb00ec5519:0xd0d1694167c4c298!8m2!3d25.663203!4d-100.189647!16s%2Fg%2F11rp37x5z2?entry=ttu&amp;g_ep=EgoyMDI1MTIwOS4wIKXMDSoASAFQAw%3D%3D%3D%3D</t>
  </si>
  <si>
    <t>Andres Almeida 8120242362</t>
  </si>
  <si>
    <t>Autofinanciamiento N.L
C. Gonzalitos 540, Centro, 66400 San Nicolás de los Garza, N.L.</t>
  </si>
  <si>
    <t>https://www.google.com/maps/place/Autofinanciamiento+N.L/@25.7489481,-100.2848616,21z/data=!4m12!1m5!3m4!2zMjXCsDQ0JzU2LjUiTiAxMDDCsDE3JzA0LjciVw!8m2!3d25.7490292!4d-100.2846375!3m5!1s0x8662950023a03207:0x961ffb29af65a4e2!8m2!3d25.7490392!4d-100.2847053!16s%2Fg%2F11v_29nmth?hl=es&amp;entry=ttu&amp;g_ep=EgoyMDI1MTIwOS4wIKXMDSoASAFQAw%3D%3D</t>
  </si>
  <si>
    <t>MTY071 2017 TOLEDO</t>
  </si>
  <si>
    <t>REVISION
Equipo Corte 359857081693038</t>
  </si>
  <si>
    <t>S52</t>
  </si>
  <si>
    <t>KARLA GARCIA</t>
  </si>
  <si>
    <t>AVEO NEGRO RZZ-660-C</t>
  </si>
  <si>
    <t>Alfonso Calderón 8186873249
Artuto Garcia 8126032294</t>
  </si>
  <si>
    <t>Democracia 612, Treviño, 64570 Monterrey, N.L.</t>
  </si>
  <si>
    <t>https://www.google.com/maps/place/Democracia+612,+Trevi%C3%B1o,+64570+Monterrey,+N.L./@25.6857843,-100.3101638,17z/data=!3m1!4b1!4m5!3m4!1s0x86629582df64eed1:0x98c618fc1b3a5b88!8m2!3d25.6857843!4d-100.3075889?entry=ttu&amp;g_ep=EgoyMDI1MTIwOS4wIKXMDSoASAFQAw%3D%3D</t>
  </si>
  <si>
    <t>3G1TA5AF5GL202929</t>
  </si>
  <si>
    <t>RZZ-660-C</t>
  </si>
  <si>
    <t>NISSAN BLANCA RN-8784B</t>
  </si>
  <si>
    <t>3N6AD35A4SK847771</t>
  </si>
  <si>
    <t>RN-8784-B</t>
  </si>
  <si>
    <t>CHEVROLET</t>
  </si>
  <si>
    <t xml:space="preserve">UNIDAD NO SE ENCOENTRABA EN SUS INSTALACIONES </t>
  </si>
  <si>
    <t>VW JETTA GRIS</t>
  </si>
  <si>
    <t xml:space="preserve">CTE. DAVID RAMIREZ ABUNDIS 
DESINSTALACION DE EQUIPO </t>
  </si>
  <si>
    <t xml:space="preserve">9:03 CANCELA LA CITA AURORA SEGUNDO, COMENTA QUE EL CLIENTE NO VA A PODER LLEGAR </t>
  </si>
  <si>
    <t>VW VENTO 2019 BLANCO</t>
  </si>
  <si>
    <t xml:space="preserve">CTE. JOEL ORLANDO MARTINEZ LOPEZ 
DESINSTALACION DE EQUIPO </t>
  </si>
  <si>
    <t>MEX5H2608KT012813</t>
  </si>
  <si>
    <t>FFX-450-A</t>
  </si>
  <si>
    <t>1FTEW1EG0FFA13322</t>
  </si>
  <si>
    <t>RD-3875-B</t>
  </si>
  <si>
    <t xml:space="preserve">021 BMW X3 PLATA </t>
  </si>
  <si>
    <t>5UXWX9C59H0T09249</t>
  </si>
  <si>
    <t xml:space="preserve">SE GENERA RESET AL EQUIPO Y PRUEBAS DE BLOQUEO </t>
  </si>
  <si>
    <t>VSSAC4NH8H101021</t>
  </si>
  <si>
    <t>CHEVROLET AZUL 
CHEYENNE 1990</t>
  </si>
  <si>
    <t>REINSTALACION DE EQUIPO PORTATIL</t>
  </si>
  <si>
    <t>PZ-0105-P</t>
  </si>
  <si>
    <t>HAY QUE HACER UN REMPLAZO DE EQUIPO, YA SE HABIA RETIRADO</t>
  </si>
  <si>
    <t>NP300 PZ-2689-B
NISSAN NP300 BLANCA</t>
  </si>
  <si>
    <t>3N6AD33AXLK874798</t>
  </si>
  <si>
    <t>MIGUEL R. ALMARAZ CRUZ</t>
  </si>
  <si>
    <t>TOYOTA SIENNA 2015</t>
  </si>
  <si>
    <t>Miguel R Almaraz Cruz 8115160041</t>
  </si>
  <si>
    <t>MHX4+XP9 Cdad. Santa Catarina, Nuevo León</t>
  </si>
  <si>
    <t>https://www.google.com/maps/place/25%C2%B041'59.7%22N+100%C2%B026'35.3%22W/@25.699818,-100.4433599,20.5z/data=!4m4!3m3!8m2!3d25.6999111!4d-100.4431305?hl=es&amp;entry=ttu&amp;g_ep=EgoyMDI1MTIwOS4wIKXMDSoASAFQAw%3D%3D</t>
  </si>
  <si>
    <t>5TDYK8DO8FS665544</t>
  </si>
  <si>
    <t>SMW-700-B</t>
  </si>
  <si>
    <t>043
0 JEEP CHEROKEE 2017 TRAIL HAWK PLATA</t>
  </si>
  <si>
    <t>RYH-100-C</t>
  </si>
  <si>
    <t>893 HYUNDAI SONATA GRIS (Terminacion 3461)</t>
  </si>
  <si>
    <t>Cliente Moises 
Contacto 8123357734</t>
  </si>
  <si>
    <t>PRUEBAS FISICAS (PLATAFORMA NO ESTABA FUNCIONANDO)</t>
  </si>
  <si>
    <t>5NPE34AF5JH703461</t>
  </si>
  <si>
    <t xml:space="preserve">894 NISSAN ALTIMA GRIS </t>
  </si>
  <si>
    <t>Autos Concordia
QQM5+QJR Cdad. Apodaca, Nuevo León</t>
  </si>
  <si>
    <t>https://www.google.com/maps/place/25%C2%B047'04.1%22N+100%C2%B014'27.5%22W/@25.7844858,-100.2435569,17z/data=!3m1!4b1!4m4!3m3!8m2!3d25.784481!4d-100.240982?entry=ttu&amp;g_ep=EgoyMDI1MTIwOS4wIKXMDSoASAFQAw%3D%3D</t>
  </si>
  <si>
    <t>1N4AL3AP8GN301854</t>
  </si>
  <si>
    <t>LXR-465-C</t>
  </si>
  <si>
    <t>RWY-648-B FORD ESCAPE BLANCO</t>
  </si>
  <si>
    <t>1FMCU0GXXEUD45231</t>
  </si>
  <si>
    <t>RWY-648-B</t>
  </si>
  <si>
    <t>CARNES DE AGUASCALIENTES 
(MARIO FERNANDO LOERA RUIZ)</t>
  </si>
  <si>
    <t>RJ-4860-B NISSAN PLATA</t>
  </si>
  <si>
    <t>Luis Adrian 8181850309</t>
  </si>
  <si>
    <t>Carnes De Aguascalientes
C. 3 s/n, Central de Abastos, 67140 Guadalupe, N.L.</t>
  </si>
  <si>
    <t>https://www.google.com/maps/place/Carnes+De+Aguascalientes/@25.6667489,-100.2654781,17.25z/data=!4m14!1m7!3m6!1s0x8662bff9f6bf58bd:0x3f4ae9e57e4c87b2!2sEmpacadora+De+Carnes+Nuevo+Leon!8m2!3d25.6681898!4d-100.2654922!16s%2Fg%2F11bw3dz1c8!3m5!1s0x8662bff98c1aaafd:0x45fec4673093e347!8m2!3d25.6686603!4d-100.2649281!16s%2Fg%2F11csrt1qwf?entry=ttu&amp;g_ep=EgoyMDI1MTIwOS4wIKXMDSoASAFQAw%3D%3D</t>
  </si>
  <si>
    <t>3N6AD35A7RK864266</t>
  </si>
  <si>
    <t>RJ-4860-B</t>
  </si>
  <si>
    <t xml:space="preserve">SE VA A REPROGRAMAR LA UNIDAD ESTABA EN LA AGENCIA </t>
  </si>
  <si>
    <t>MTY074 HONDA CITY 2019</t>
  </si>
  <si>
    <t>INSTALACION DE EQUIPO 
Corte 863767070854252</t>
  </si>
  <si>
    <t>Equipo corte debajo del tablero
CON PRUEBAS DE BLOQUEO</t>
  </si>
  <si>
    <t>RPF-824-C</t>
  </si>
  <si>
    <t>INSTALACION DE EQUIPO 
Seguimiento 8637670708433479</t>
  </si>
  <si>
    <t>5:38:00 p.m</t>
  </si>
  <si>
    <t>Equipo seguimiento detras del poste lado piloto</t>
  </si>
  <si>
    <t>8637670708433479</t>
  </si>
  <si>
    <t>MG3 2025 ROJO</t>
  </si>
  <si>
    <t>Patricio Ochoa 8112767489</t>
  </si>
  <si>
    <t>https://www.google.com/maps/place/Fresno+1601,+Jardines+de+San+Rafael,+67119+Guadalupe,+N.L./@25.6970805,-100.223612,17z/data=!3m1!4b1!4m6!3m5!1s0x8662ea8ecdeb0153:0x293d17e0d24ed0a9!8m2!3d25.6970805!4d-100.2210371!16s%2Fg%2F11csg15qkn?entry=ttu&amp;g_ep=EgoyMDI1MTIwOS4wIKXMDSoASAFQAw%3D%3D</t>
  </si>
  <si>
    <t>CLIENTE PAGO EN EFECTIVO $2,436 A ELIUD
CON PRUEBAS DE BLOQUEO</t>
  </si>
  <si>
    <t>LSJWP4U63SZ026889</t>
  </si>
  <si>
    <t>SAV-282-C</t>
  </si>
  <si>
    <t xml:space="preserve">043 FORD F-150 NEGRA </t>
  </si>
  <si>
    <t>1FTEW1EF5GFC64653</t>
  </si>
  <si>
    <t>RJ-1769-B</t>
  </si>
  <si>
    <t>0 VW PASSAT SE NEGRO</t>
  </si>
  <si>
    <t>VWBT7A31HC012859</t>
  </si>
  <si>
    <t xml:space="preserve">ASUETO NAVIDAD </t>
  </si>
  <si>
    <t>JOSE GERARDO SABAS GUERRERO BEJAR</t>
  </si>
  <si>
    <t>SHL-166-A KIA RIO 2020 GRIS</t>
  </si>
  <si>
    <t>José Gerardo Sabas Guerrero Béjar 8126933056</t>
  </si>
  <si>
    <t>Cerro del Obispado 546, Provileón, 66070 Cdad. Gral. Escobedo, N.L.</t>
  </si>
  <si>
    <t>https://www.google.com/maps/place/Polar+145/@25.786385,-100.3404163,20.5z/data=!4m6!3m5!1s0x86629300216cd9ef:0x98fb6233412706ef!8m2!3d25.7863594!4d-100.3402758!16s%2Fg%2F11vyq35zsm?entry=ttu&amp;g_ep=EgoyMDI1MTIwOS4wIKXMDSoASAFQAw%3D%3D</t>
  </si>
  <si>
    <t xml:space="preserve">PRUEBAS FISICA LA COBERTURA ERA BAJA </t>
  </si>
  <si>
    <t>3KPA24BC5LE297534</t>
  </si>
  <si>
    <t>SHL-166-A</t>
  </si>
  <si>
    <t xml:space="preserve">ALVARO ROSALES </t>
  </si>
  <si>
    <t>REVISION DE UNIDAD 
Checar si trae GPS, si trae quitarselo, va a pagar $800 en efectivo</t>
  </si>
  <si>
    <t>Alvaro Rosales 8110672166</t>
  </si>
  <si>
    <t>Quetzales 2994, Privadas del Contry, 67178 Guadalupe, N.L.</t>
  </si>
  <si>
    <t>https://www.google.com/maps/place/Quetzales+2994,+Privadas+del+Contry,+67178+Guadalupe,+N.L./@25.6588487,-100.2424454,21z/data=!4m12!1m5!3m4!2zMjXCsDM5JzMxLjYiTiAxMDDCsDE0JzMyLjYiVw!8m2!3d25.6587734!4d-100.2423935!3m5!1s0x8662c014906a4c41:0xe8ddf1af3cddfe96!8m2!3d25.6588118!4d-100.2424465!16s%2Fg%2F11c4rzc2hg?hl=es&amp;entry=ttu&amp;g_ep=EgoyMDI1MTIwOS4wIKXMDSoASAFQAw%3D%3D</t>
  </si>
  <si>
    <t>UNIDAD SI TENIA GPS, SE RETIRA 
EQUIPO TELTONIKA FMC920 - 863238074294531
CLIENTE TRANSFIRIO A JOSE LUIS $800</t>
  </si>
  <si>
    <t>OSCAR ALEJANDRO OLIVA RDZ</t>
  </si>
  <si>
    <t>TELTONIKA FMC 130 7480</t>
  </si>
  <si>
    <t>ELIUD LE ENTREGA EQUIPO A OSCAR 
TELTONIKA FMC130 863719062347480</t>
  </si>
  <si>
    <t xml:space="preserve">AUTORIZADO POR JOSE LUIS </t>
  </si>
  <si>
    <t>TELTONIKA FMC 130 7456</t>
  </si>
  <si>
    <t>ELIUD LE ENTREGA EQUIPO A OSCAR 
TELTONIKA FMC130 863719062347456</t>
  </si>
  <si>
    <t>S53</t>
  </si>
  <si>
    <t>PH-8933-B RAM</t>
  </si>
  <si>
    <t>REVISION DE UNIDAD 
(Fue un electrico a revisar por que no enciende)</t>
  </si>
  <si>
    <t>Efren 8131195479 / Carlos Flores 8123428913</t>
  </si>
  <si>
    <t>Lic. Eduardo Livas Villarreal 131, Nuevo San Miguel, 67116 Guadalupe, N.L.</t>
  </si>
  <si>
    <t>https://www.google.com/maps/place/Lic.+Eduardo+Livas+Villarreal+131,+Nuevo+San+Miguel,+67116+Guadalupe,+N.L./@25.6951553,-100.1882383,20z/data=!4m12!1m5!3m4!2zMjXCsDQxJzQyLjciTiAxMDDCsDExJzE3LjEiVw!8m2!3d25.6951986!4d-100.1880891!3m5!1s0x8662ea0df148d91b:0x20cd22a104c2c06a!8m2!3d25.6952569!4d-100.1881154!16s%2Fg%2F11wb1q0gv1?hl=es&amp;entry=ttu&amp;g_ep=EgoyMDI1MTIwOS4wIKXMDSoASAFQAw%3D%3D</t>
  </si>
  <si>
    <t>se va a proceder con la desinstalacion el bloqueo para que el GPS siga generando su reporte y en cuanto conluya su electrico, agendamos la reintalacion del bloqueo solamente</t>
  </si>
  <si>
    <t>KROHNE DE MEXICO SA DE CV</t>
  </si>
  <si>
    <t>Israel de la Garza
Hilux 2023 doble cabina</t>
  </si>
  <si>
    <t>REVISION DE UNIDAD
(Dejo de reportar)</t>
  </si>
  <si>
    <t>Israel de la Garza 8333595965</t>
  </si>
  <si>
    <t>KROHNE DE MÉXICO
Avenida Universidad 200, Petrolera, 89110 Tampico, Tamps.</t>
  </si>
  <si>
    <t>https://www.google.com/maps/place/KROHNE+DE+M%C3%89XICO/@22.2563196,-97.8645042,17z/data=!3m1!4b1!4m6!3m5!1s0x85d7f9f4fdbd1c03:0x67b579308b610270!8m2!3d22.2563196!4d-97.8645042!16s%2Fg%2F1tczkv93?entry=ttu&amp;g_ep=EgoyMDI1MTIwOS4wIKXMDSoASAFQAw%3D%3D</t>
  </si>
  <si>
    <t>Luis Torres (Tecnico Tamaulipas)</t>
  </si>
  <si>
    <t>Se generó reset en el equipo y pruebas de bloqueo</t>
  </si>
  <si>
    <t>MR0CX3DDXP1339667</t>
  </si>
  <si>
    <t>WG-4366-B / VU-9692-C</t>
  </si>
  <si>
    <t>CHRYSLER TOWN AND COUNTRY 2016</t>
  </si>
  <si>
    <t>2G4RC1BG1GR157924</t>
  </si>
  <si>
    <t>RWV-065-C</t>
  </si>
  <si>
    <t>HONDA CIVIC 2013</t>
  </si>
  <si>
    <t>Misael Tel. 8115901185 
Cliente Bryan Alejandro</t>
  </si>
  <si>
    <t xml:space="preserve">Lote Car Wash y Estética Automotriz SS Clean
C. Sierra de Gomas 614, Col. Cerro de la Silla, 67190 Guadalupe, N.L. </t>
  </si>
  <si>
    <t>2HGFB2F57DH552584</t>
  </si>
  <si>
    <t>SAU-891-C</t>
  </si>
  <si>
    <t>Tractor 05 81-BD-1H
SINOTRUK SITRAK BLANCO T-05</t>
  </si>
  <si>
    <t>LZZ7CLXC5PC519495</t>
  </si>
  <si>
    <t>81-BD-1H</t>
  </si>
  <si>
    <t>Tracto-04 87-BC-6Z
SINOTRUK SITRAK BLANCO T-04</t>
  </si>
  <si>
    <t>LZZ7CLXC3PC510164</t>
  </si>
  <si>
    <t>87-BC-6Z</t>
  </si>
  <si>
    <t>Th - 102 
21-UU-7K</t>
  </si>
  <si>
    <t>3H3V532C1DT473045</t>
  </si>
  <si>
    <t>21-UU-7K</t>
  </si>
  <si>
    <t xml:space="preserve">REINSTALACION DE RELAY </t>
  </si>
  <si>
    <t xml:space="preserve">Tadeo Rodriguez </t>
  </si>
  <si>
    <t>Av. Rómulo Garza 38B, Sin Nombre de Col 36, 66490 San Nicolás de los Garza, N.L.</t>
  </si>
  <si>
    <t>https://www.google.com/maps/place/Av.+R%C3%B3mulo+Garza+38B,+Sin+Nombre+de+Col+36,+66490+San+Nicol%C3%A1s+de+los+Garza,+N.L./@25.7110783,-100.2621528,17z/data=!4m6!3m5!1s0x86629532fd3d909d:0x27eea568be27ef83!8m2!3d25.7110405!4d-100.2621996!16s%2Fg%2F11rg5_67_y?hl=es&amp;entry=ttu&amp;g_ep=EgoyMDI1MTIwOS4wIKXMDSoASAFQAw%3D%3D</t>
  </si>
  <si>
    <t>REINSTALACION DE RELAY</t>
  </si>
  <si>
    <t>RN-3442-B JAC
INTERNATIONAL CITY STAR 2016</t>
  </si>
  <si>
    <t xml:space="preserve"> CON PRUEBAS DE BLOQUEO</t>
  </si>
  <si>
    <t>LJ11KDBD7G8001241</t>
  </si>
  <si>
    <t>RN-3442-B</t>
  </si>
  <si>
    <t>MAURICIO TREVIÑO</t>
  </si>
  <si>
    <t xml:space="preserve">320EL EXCAVADORA </t>
  </si>
  <si>
    <t>REVISION DE UNIDAD
(No aplica bloqueo)</t>
  </si>
  <si>
    <t>Angel 8130862970</t>
  </si>
  <si>
    <t>MR9J+J79 Guadalupe, Nuevo León</t>
  </si>
  <si>
    <t>https://www.google.com/maps/place/25%C2%B040'08.5%22N+100%C2%B010'09.3%22W/@25.6685504,-100.1699069,18z/data=!4m4!3m3!8m2!3d25.66904!4d-100.169253?entry=ttu&amp;g_ep=EgoyMDI1MTIwOS4wIKXMDSoASAFQAw%3D%3D</t>
  </si>
  <si>
    <t>NO ESTABA EL OPERADOR EN EL SITIO, EL SR. JORE TREVIÑO TUVO UN CONTRATIEMPO Y NO PUEDO LLEGAR, TAMPOCO DEJARON LA LLAVE</t>
  </si>
  <si>
    <t xml:space="preserve">MOVEO RENTA DE AUTOS </t>
  </si>
  <si>
    <t>SPRINTER NEGRA 49-LBA-01</t>
  </si>
  <si>
    <t xml:space="preserve">Edgar Guajardo 8110620931 / Oscar Sandoval  8119386704 </t>
  </si>
  <si>
    <t>W1Y8DD3Z9LP194382</t>
  </si>
  <si>
    <t>49-LBA-01</t>
  </si>
  <si>
    <t>SPRINTER BLANCA 10-LBA-62</t>
  </si>
  <si>
    <t>WD3YF4A98KP095370</t>
  </si>
  <si>
    <t>10-LBA-62</t>
  </si>
  <si>
    <t>RK-3143-B PARTNER BLANCO</t>
  </si>
  <si>
    <t>RK-3143-B</t>
  </si>
  <si>
    <t xml:space="preserve">SIDNEY </t>
  </si>
  <si>
    <t>VW TERRAMONT</t>
  </si>
  <si>
    <t>REVISION DE UNIDAD
(CHECAR SI TIENE GPS, SI TIENE GPS RETIRARLO)</t>
  </si>
  <si>
    <t>Hilda 8119803427</t>
  </si>
  <si>
    <t>MAXI CHINA
Av. Valle de Guadalajara 7412, Bosques del Sol, 66647 Cdad. Apodaca, N.L.</t>
  </si>
  <si>
    <t>https://www.google.com/maps/place/MAXI+CHINA/@25.7073571,-100.1633031,16.5z/data=!4m6!3m5!1s0x8662e9563e4d9f55:0x62b2cc3777cafe39!8m2!3d25.7074384!4d-100.1632534!16s%2Fg%2F11kskr8s1b?entry=ttu&amp;g_ep=EgoyMDI1MTIwOS4wIKXMDSoASAFQAw%3D%3D</t>
  </si>
  <si>
    <t>NO TENIA GPS LA UNIDAD
Eliud Recibo pago de 600</t>
  </si>
  <si>
    <t>Programacion de Servicios 2026</t>
  </si>
  <si>
    <t>SIN IVA</t>
  </si>
  <si>
    <t xml:space="preserve">Fecha </t>
  </si>
  <si>
    <t xml:space="preserve">Semana </t>
  </si>
  <si>
    <t>Hora</t>
  </si>
  <si>
    <t>EQUIPO / SERVICIO</t>
  </si>
  <si>
    <t>MENSUALIDAD / ANUALIDAD</t>
  </si>
  <si>
    <t>MES</t>
  </si>
  <si>
    <t>AÑO NUEVO</t>
  </si>
  <si>
    <t>JORGE TRREVIÑO</t>
  </si>
  <si>
    <t xml:space="preserve">SE RETIRA EL EQUIPO QUE SE ENCOENTRAVA EN LA UNIDAD, NO APLICA EL BLOQUEO </t>
  </si>
  <si>
    <t xml:space="preserve">EQUIPO NO APLICA BLOQUEO </t>
  </si>
  <si>
    <t>CAMBIO DE GPS 
(Anterior No aplica bloqueo)</t>
  </si>
  <si>
    <t>MTY074 HONDA CITY 2019
(REAL SEAT TOLEDO PLATA)</t>
  </si>
  <si>
    <t>REVISION DE UNIDAD
Motivo de revisión 
(El mismo de la vez pasada, no reporta.
Yo creo que hay que cambiarlo)
Equipo Corte 863767070854252
(Real GV20 359857081693038)</t>
  </si>
  <si>
    <t xml:space="preserve">UNIDAD Y EQUIPO NO CORRESPONDE A LA INFORMACION QUE NOS DIERON, PERO CONFIRMA OLYMPIA </t>
  </si>
  <si>
    <t>SEAT TOLEDO PLATA</t>
  </si>
  <si>
    <t>CAMBIO DE GPS 
(No funciona el equipo)
Equipo Corte 86376707842679</t>
  </si>
  <si>
    <t xml:space="preserve">SE CAMBIA EL GPS PORQUE NO RESPONDE EL ANTERIOR, EL EQUIPO RETIRADO LES FUE ENTREGADO </t>
  </si>
  <si>
    <t>BACOCA
(HECTOR RODRIGUEZ)</t>
  </si>
  <si>
    <t>Tractor-04 87-BC-6Z</t>
  </si>
  <si>
    <t>INSTALACION DE SENSOR DE DIESEL</t>
  </si>
  <si>
    <t>Eliud Camarillo</t>
  </si>
  <si>
    <t>QUEDA PENDIENTE LA CALIBRACION</t>
  </si>
  <si>
    <t>01 CHEVROLET ROJO 2012</t>
  </si>
  <si>
    <t>REVISION DE UNIDAD 
(DEJO DE ACTUALIZAR LA POSICION)</t>
  </si>
  <si>
    <t>Esteban Martinez 8994660687</t>
  </si>
  <si>
    <t>PRJG+96W Cdad. Apodaca, Nuevo León</t>
  </si>
  <si>
    <t>https://www.google.com/maps/place/25%C2%B043'51.6%22N+100%C2%B010'27.9%22W/@25.731124,-100.1751368,18.91z/data=!4m4!3m3!8m2!3d25.731!4d-100.1744183?hl=es&amp;entry=ttu&amp;g_ep=EgoyMDI1MTIwOS4wIKXMDSoASAFQAw%3D%3D</t>
  </si>
  <si>
    <t>SE GENERA RESET FISICO, SIN MANIPULACION EN LA UNIDAD</t>
  </si>
  <si>
    <t>PL-0465-A / PT-7510-B</t>
  </si>
  <si>
    <t xml:space="preserve">RK-5382-B
KW BLANCO </t>
  </si>
  <si>
    <t>INSTALACION GPS</t>
  </si>
  <si>
    <t>Fernando Israel 8110216986</t>
  </si>
  <si>
    <t>MR96+222 Guadalupe, Nuevo León</t>
  </si>
  <si>
    <t>https://www.google.com/maps/place/25%C2%B040'03.1%22N+100%C2%B011'23.9%22W/@25.6675167,-100.1925468,17z/data=!3m1!4b1!4m4!3m3!8m2!3d25.6675167!4d-100.1899719?hl=es&amp;entry=ttu&amp;g_ep=EgoyMDI1MTIwOS4wIKXMDSoASAFQAw%3D%3D</t>
  </si>
  <si>
    <t>RK-5382-B</t>
  </si>
  <si>
    <t xml:space="preserve">SAV-282-C MG3 ROJO </t>
  </si>
  <si>
    <t>REINSTALADO AL MOMENTO</t>
  </si>
  <si>
    <t xml:space="preserve">SCC-999-C NISSAN VERSA ROJO </t>
  </si>
  <si>
    <t>CLIENTE PAGO EN EFECTIVO $1,000 A ELIUD</t>
  </si>
  <si>
    <t>SCC-999-C</t>
  </si>
  <si>
    <t>EDUARDO MERCEDES</t>
  </si>
  <si>
    <t>CAMBIO DE DASH CAM
(CAMBIO DE BASE)</t>
  </si>
  <si>
    <t xml:space="preserve">EL EQUIPO NO ESTABA INSTALADO, YA HABIA SIDO RETIRADO </t>
  </si>
  <si>
    <t>DASHCAM
REMPLAZO  DE EQUIPO Y SIM</t>
  </si>
  <si>
    <t>INSTALACION DE EQUIPO NUEVO</t>
  </si>
  <si>
    <t>PROSTAR 2016 PZ-8644-A</t>
  </si>
  <si>
    <t xml:space="preserve">Transformacion Cárnica
Avenida Regio Parque No. 111 Col, Regio Parque Industrial, 67132 Guadalupe, N.L.
</t>
  </si>
  <si>
    <t>3HSDJAPT0GN372354</t>
  </si>
  <si>
    <t>PZ-8644-A</t>
  </si>
  <si>
    <t>R5306 92UG2T
REMOLQUE 5306</t>
  </si>
  <si>
    <t>REVISION DE SENSOR DE TEMPERATURA</t>
  </si>
  <si>
    <t>Raul Contreras Tel. 8118172274 / JAVIER ARMANDO 2492137794</t>
  </si>
  <si>
    <t xml:space="preserve">RM9C+RP6 Cdad. Gral. Escobedo, Nuevo León
</t>
  </si>
  <si>
    <t>https://www.google.com/maps/place/25%C2%B049'10.3%22N+100%C2%B019'41.7%22W/@25.819528,-100.3308099,17z/data=!3m1!4b1!4m4!3m3!8m2!3d25.819528!4d-100.328235!5m1!1e2?hl=es&amp;entry=ttu&amp;g_ep=EgoyMDI1MTIwOS4wIKXMDSoASAFQAw%3D%3D</t>
  </si>
  <si>
    <t>SE CAMBIO EL SENSOR DE TEMPERATURA</t>
  </si>
  <si>
    <t>1UYVS253XDU525212VS2RA</t>
  </si>
  <si>
    <t>896 KIA OPTIMA UVA (Serie 7868)</t>
  </si>
  <si>
    <t>Cte Ma. Verónica 
Contacto 8136191211</t>
  </si>
  <si>
    <t>5XXGT4L39HG137838</t>
  </si>
  <si>
    <t>ALEJANDRO MARMOLEJO</t>
  </si>
  <si>
    <t>014 GMC TERRAIN AZUL 2016</t>
  </si>
  <si>
    <t xml:space="preserve">ELIUD NO LLEGA A LA CITA Y NOS HACEN LLEGAR EL DOMICILO PARA IR CON EL CLIENTE </t>
  </si>
  <si>
    <t>0 HYUNDAI SONATA 2016 NEGRA</t>
  </si>
  <si>
    <t>5NPE24AF9GH266513</t>
  </si>
  <si>
    <t>Brayan pregunta por la sra María Inés 6631141381</t>
  </si>
  <si>
    <t>San Jerónimo 804, Santa Monica Sector 8, Jardines de la Silla, 67250 Jardines de la Silla, N.L.</t>
  </si>
  <si>
    <t>https://www.google.com/maps/place/San+Jer%C3%B3nimo+804,+Santa+Monica+Sector+8,+Jardines+de+la+Silla,+67250+Jardines+de+la+Silla,+N.L./@25.6203465,-100.1785087,17z/data=!3m1!4b1!4m6!3m5!1s0x8662c166aab55cfb:0xd97f102e3d3268e7!8m2!3d25.6203465!4d-100.1759338!16s%2Fg%2F11c5jw2hx4!5m1!1e2?entry=ttu&amp;g_ep=EgoyMDI1MTIwOS4wIKXMDSoASAFQAw%3D%3D</t>
  </si>
  <si>
    <t>2GKFLSEK3G6264665</t>
  </si>
  <si>
    <t>TEH-288-B</t>
  </si>
  <si>
    <t>13 NISSAN PS-6728-A</t>
  </si>
  <si>
    <t>Presentaba manipulación en la corriente , estaba muy cerca del switch pero ya quedó en la parte de atrás.
La Unidad ya se encuentra reportando.</t>
  </si>
  <si>
    <t>3N6DD25T8EK078673</t>
  </si>
  <si>
    <t>PS-6728-A</t>
  </si>
  <si>
    <t>TR-034</t>
  </si>
  <si>
    <t>REVISION DE UNIDAD
(Equipo dejo de reportar 2025-12-30 03:56:20
TELTONIKA / MIGRADO))</t>
  </si>
  <si>
    <t xml:space="preserve">UNIDA DNO TENIA EL EQUIPO
ENTREGARON OTRO PARA SU MIGRACION JORGE LO TRAJO A LA OFICINA </t>
  </si>
  <si>
    <t>&lt;&lt;&lt;&lt;&lt;</t>
  </si>
  <si>
    <t>ENTREGAN GPS</t>
  </si>
  <si>
    <t>ENTREGAN GPS PARA MIGRACION</t>
  </si>
  <si>
    <t>EQUIPO TRACKER T1000 
GPS TRACKING DEVICE CE0678
QUECLINK</t>
  </si>
  <si>
    <t xml:space="preserve">REVISION DE UNIDAD
DEJO DE REPORTAR NUEVAMENTE </t>
  </si>
  <si>
    <t>Esteban Martinez 8994660687 / 8117801452</t>
  </si>
  <si>
    <t>Benito Juarez 110, Bosques del Poniente Cuarto Sector, 66350 Cdad. Santa Catarina, N.L.</t>
  </si>
  <si>
    <t>https://www.google.com/maps/place/Industrias+Vale/@25.6753983,-100.456385,17z/data=!3m1!4b1!4m6!3m5!1s0x8662980e0a3dfe3f:0x8221eb0ee6fe2dbe!8m2!3d25.6753983!4d-100.456385!16s%2Fg%2F11kn6w1w90!5m1!1e2?entry=ttu&amp;g_ep=EgoyMDI1MTIwOS4wIKXMDSoASAFQAw%3D%3D</t>
  </si>
  <si>
    <t>Esteban Martinez 8994660687 / 8117801452
ELIUD YAHIR SOLIS CHOFER  8112161347</t>
  </si>
  <si>
    <t>Griega 1806, Balcones de Santa Catarina, 66357 Cdad. Santa Catarina, N.L.</t>
  </si>
  <si>
    <t>https://www.google.com/maps/place/Griega+1806,+Balcones+de+Santa+Catarina,+66357+Cdad.+Santa+Catarina,+N.L./@25.6738916,-100.4821257,20z/data=!4m6!3m5!1s0x8662987d2882f699:0xc2bc4672474406a1!8m2!3d25.6739924!4d-100.4820175!16s%2Fg%2F11h8gqgjgg!5m1!1e2?hl=es&amp;entry=ttu&amp;g_ep=EgoyMDI1MTIwOS4wIKXMDSoASAFQAw%3D%3D</t>
  </si>
  <si>
    <t>REVISION DE UNIDAD
(TENIA UN EQUIPO 2G MICODUS Y NO ACTUALUZA LA POSICION)</t>
  </si>
  <si>
    <t>3HSDJAPT0FN699237</t>
  </si>
  <si>
    <t>CAMBIO DE GPS
(TENIA UN EQUIPO 2G MICODUS Y NO ACTUALUZA LA POSICION)</t>
  </si>
  <si>
    <t>04
DODGE RAM BLANCO 04-AF-1V</t>
  </si>
  <si>
    <t>Germán Ventura 8120368396</t>
  </si>
  <si>
    <t>https://www.google.com/maps/place/360+Logistics/@25.7352789,-100.2037974,19.25z/data=!3m1!5s0x8662ebb21d1dc327:0xbb1d9774bd341bc1!4m12!1m5!3m4!2zMjXCsDQ0JzA3LjEiTiAxMDDCsDEyJzExLjgiVw!8m2!3d25.735298!4d-100.20329!3m5!1s0x8662ebb21d43ed0b:0xb83eea1ed437c2e7!8m2!3d25.7353076!4d-100.203125!16s%2Fg%2F11c2q31z9_!5m1!1e2?hl=es&amp;entry=ttu&amp;g_ep=EgoyMDI1MTIwOS4wIKXMDSoASAFQAw%3D%3D</t>
  </si>
  <si>
    <t>3C7WRAKT1HG507044</t>
  </si>
  <si>
    <t>04AF1V</t>
  </si>
  <si>
    <t xml:space="preserve">RXK-177-C BMW X6 NEGRA </t>
  </si>
  <si>
    <t>INSTALACION COMODATO GPS</t>
  </si>
  <si>
    <t>Jose Lerma 8127326290</t>
  </si>
  <si>
    <t>MH56+647 Cdad. Santa Catarina, Nuevo León</t>
  </si>
  <si>
    <t>https://www.google.com/maps/place/25%C2%B039'29.0%22N+100%C2%B026'22.9%22W/@25.6580512,-100.44033,19.25z/data=!4m4!3m3!8m2!3d25.6580467!4d-100.4396896!5m1!1e2?hl=es&amp;entry=ttu&amp;g_ep=EgoyMDI1MTIwOS4wIKXMDSoASAFQAw%3D%3D</t>
  </si>
  <si>
    <t>WBA31EX02T9113183</t>
  </si>
  <si>
    <t>RXK-177-C</t>
  </si>
  <si>
    <t>JEEP PATRIOT 2013 BLANCA</t>
  </si>
  <si>
    <t>Erick Lopez 8180126113</t>
  </si>
  <si>
    <t>https://www.google.com/maps/place/Seminuevos+MG1/@25.6506384,-100.1976835,17z/data=!3m1!4b1!4m6!3m5!1s0x8662c12edf752e5d:0x6fba453c41aec75d!8m2!3d25.6506384!4d-100.1976835!16s%2Fg%2F11jb33c6n8!5m1!1e2!18m1!1e1?entry=ttu&amp;g_ep=EgoyMDI1MTIwOS4wIKXMDSoASAFQAw%3D%3D</t>
  </si>
  <si>
    <t>1C4AJPAB1DD195826</t>
  </si>
  <si>
    <t>STP-63-25</t>
  </si>
  <si>
    <t>FORD F150 2016 BLANCA</t>
  </si>
  <si>
    <t>1FTEW1CP0GKE28751</t>
  </si>
  <si>
    <t>RM-454-B</t>
  </si>
  <si>
    <t>Rodrigo Soto 8126900903</t>
  </si>
  <si>
    <t>Jorge se comunico con Rodrigo Soto y le comento que el cliente no le contestaba y no ha llegado la unidad</t>
  </si>
  <si>
    <t>SKJ-522-A PEUGEOT PLATA</t>
  </si>
  <si>
    <t>AUTOS COLON 
Av. Cristóbal Colón 1346, Centro, 64720 Monterrey, N.L.</t>
  </si>
  <si>
    <t>VF3DD9HP1MJ503036</t>
  </si>
  <si>
    <t>SKJ-522-A</t>
  </si>
  <si>
    <t>FERNANDO ROSALES</t>
  </si>
  <si>
    <t>VW VENTO ROJO
NISSAN VERSA ROJA 
SCS-823-C</t>
  </si>
  <si>
    <t>JONATHAN ROSALES</t>
  </si>
  <si>
    <t>PAGO POR TRANSFERENCIA A CUENTA BBVA 
EL MISMO DIA
CON PRUEBAS DE BLOQUEO</t>
  </si>
  <si>
    <t>MEX5G2600LT021087</t>
  </si>
  <si>
    <t>SCS-823-C</t>
  </si>
  <si>
    <t>02 PLANA T600</t>
  </si>
  <si>
    <t>Luis Gerardo Bolaños 8115564046</t>
  </si>
  <si>
    <t>VQHC+7WR Parque Industrial Parque Tecnológico Monterrey, Nuevo León</t>
  </si>
  <si>
    <t>https://www.google.com/maps/place/25%C2%B052'41.6%22N+100%C2%B013'39.8%22W/@25.8925763,-100.2765784,13.25z/data=!4m4!3m3!8m2!3d25.8782291!4d-100.2277222!5m1!1e2?hl=es&amp;entry=ttu&amp;g_ep=EgoyMDI1MTIwOS4wIKXMDSoASAFQAw%3D%3D</t>
  </si>
  <si>
    <t>EQUIPO SE ENCONTRO DESCONECTADO, PORQUE LE ACTUALIZARON EL ARNES PRINCIPAL A LA PLATAFORMA</t>
  </si>
  <si>
    <t>5NN-334-A / 2NS-378-A</t>
  </si>
  <si>
    <t>PLANA T600 2G</t>
  </si>
  <si>
    <t>SE CAMBIO LA SIM Y SE REOCNFIGURA</t>
  </si>
  <si>
    <t>8NS-078-A</t>
  </si>
  <si>
    <t>PEDRO SALAZAR</t>
  </si>
  <si>
    <t>310K 2014 RETROEXCAVADORA
RETROEXCAVADORA JHON DEERE 310K 2014</t>
  </si>
  <si>
    <t>Anastacio Villanueva 8112652938</t>
  </si>
  <si>
    <t>Av. Industrias del Pte. 101, Paso de Cucharas (Progreso), 66050 Cdad. Gral. Escobedo, N.L.</t>
  </si>
  <si>
    <t>https://www.google.com/maps/place/Barry+Callebaut+Escobedo/@25.8172786,-100.3595236,17z/data=!3m1!4b1!4m6!3m5!1s0x866291835da26c7b:0x4269c0b1c702e718!8m2!3d25.8172786!4d-100.3595236!16s%2Fg%2F11c6v5vng9!5m1!1e2?entry=ttu&amp;g_ep=EgoyMDI1MTIwOS4wIKXMDSoASAFQAw%3D%3D</t>
  </si>
  <si>
    <t>1T0310EKCDG246551</t>
  </si>
  <si>
    <t>Rosalinda Chavana Vitela 8113216964</t>
  </si>
  <si>
    <t>https://www.google.com/maps/place/Flores+Mag%C3%B3n+211,+La+Silla,+67195+Guadalupe,+N.L./@25.6566696,-100.1782298,17z/data=!3m1!4b1!4m6!3m5!1s0x8662c18bf41e2f89:0x95118072bff565ce!8m2!3d25.6566696!4d-100.1756549!16s%2Fg%2F11wb1t3bvq!5m1!1e2?entry=ttu&amp;g_ep=EgoyMDI1MTIwOS4wIKXMDSoASAFQAw%3D%3D</t>
  </si>
  <si>
    <t xml:space="preserve">CLIENTA Y UNIDAD NO ESTABAN EN EL DOMICILIO </t>
  </si>
  <si>
    <t>SXX-868-A CHEVROLET AVEO BLANCO</t>
  </si>
  <si>
    <t>LSGHD52H8ND040371</t>
  </si>
  <si>
    <t>SXX-868-A</t>
  </si>
  <si>
    <t xml:space="preserve">109 CHEVROLET EQUINOX ROJA </t>
  </si>
  <si>
    <t>2GNALBEK7F6281352</t>
  </si>
  <si>
    <t>149 JEEP WRANGLER NEGRO 2015</t>
  </si>
  <si>
    <t>1C4BJWDG8FL617590</t>
  </si>
  <si>
    <t>RKS-533-C</t>
  </si>
  <si>
    <t>MAZDA CX3 2019 ROJA</t>
  </si>
  <si>
    <r>
      <rPr>
        <rFont val="Calibri"/>
        <color theme="1"/>
        <sz val="10.0"/>
      </rPr>
      <t xml:space="preserve">REVISION DE UNIDAD 
</t>
    </r>
    <r>
      <rPr>
        <rFont val="Calibri"/>
        <color theme="1"/>
        <sz val="9.0"/>
      </rPr>
      <t>(El motivo de la revisión es porque el cliente nos comenta que la unidad no encendía, lo llevó a un taller pero le dicen que no es nada mecánico, lo revisó tambien con un electrico que le comento que era tema del GPS, de igual manera no nos da señal a nosotros)</t>
    </r>
  </si>
  <si>
    <t>MINERVA AGLAE URBANO MENDOZA
8112046838 ó 8127242457</t>
  </si>
  <si>
    <t>JVMC+XRC Héctor Caballero, Nuevo León</t>
  </si>
  <si>
    <t>https://www.google.com/maps/place/25%C2%B038'05.8%22N+100%C2%B007'40.8%22W/@25.6349442,-100.1283237,20.75z/data=!4m4!3m3!8m2!3d25.634947!4d-100.127989!5m1!1e2?entry=ttu&amp;g_ep=EgoyMDI2MDEwNC4wIKXMDSoASAFQAw%3D%3D</t>
  </si>
  <si>
    <t>Cambio de SIM, ya está reportando el equipo, falla ajena a GPS</t>
  </si>
  <si>
    <t>RYN-271-B</t>
  </si>
  <si>
    <t>CAJA 37 6NM-082-A</t>
  </si>
  <si>
    <t>REVISION DE UNIDAD
(TENIA UN EQUIPO TELTONIKA FMC130 Y NO ACTUALUZA LA POSICION)</t>
  </si>
  <si>
    <t xml:space="preserve">Transformacion Cárnica
Avenida Regio Parque No. 111 Col, Regio Parque Industrial, 67132 Guadalupe, N.L.
</t>
  </si>
  <si>
    <t>SE GENERO RESET EN UNIDAD Y SE ENCUENTRA REPORTANDO SU POSICION</t>
  </si>
  <si>
    <t>1GRAA96235W702578</t>
  </si>
  <si>
    <t>6NM-082-A</t>
  </si>
  <si>
    <t>897 HONDA CIVIC 2014 ROJO</t>
  </si>
  <si>
    <t>Daniel Garcia 8122048848</t>
  </si>
  <si>
    <t>Chopo 101, 67262 Cdad. Benito Juárez, N.L.</t>
  </si>
  <si>
    <t>https://www.google.com/maps/place/Chopo+101-D,+67262+Cdad.+Benito+Ju%C3%A1rez,+N.L./@25.6430386,-100.0939636,2861m/data=!3m2!1e3!4b1!4m6!3m5!1s0x8662dd2e491da9ab:0x22115c91e614cc44!8m2!3d25.6430204!4d-100.0755096!16s%2Fg%2F11wtxcg_h0!5m1!1e2?entry=ttu&amp;g_ep=EgoyMDI2MDEwNy4wIKXMDSoASAFQAw%3D%3D</t>
  </si>
  <si>
    <t>19XFB2659EE602770</t>
  </si>
  <si>
    <t>RKU-844-C</t>
  </si>
  <si>
    <t>898 NISSAN ALTIMA 2016 ROJO</t>
  </si>
  <si>
    <t>Jonathan 8115901185</t>
  </si>
  <si>
    <t>https://www.google.com/maps/place/C.+Sierra+de+Gomas+614,+Cerro+de+La+Silla+(U.c.),+67190+Guadalupe,+N.L./@25.6656016,-100.1933701,21z/data=!4m6!3m5!1s0x8662c1c1fa28813f:0xeb35765624fe6bd0!8m2!3d25.665652!4d-100.193307!16s%2Fg%2F11wb1s8_kq!5m1!1e2?entry=ttu&amp;g_ep=EgoyMDI2MDEwNy4wIKXMDSoASAFQAw%3D%3D</t>
  </si>
  <si>
    <t>RTZ-450-C</t>
  </si>
  <si>
    <t xml:space="preserve">899 HYUNDAI SONATA 2018 AZUL METALICO </t>
  </si>
  <si>
    <t>Cliente Pedro Guadalupe 
Contacto 8136191211</t>
  </si>
  <si>
    <t>5NPE34AF0JH620536</t>
  </si>
  <si>
    <t>HYUNDAI ELANTRA 2017 NEGRO</t>
  </si>
  <si>
    <t>Ivonne Maricela Puente Zeferino 8119988958</t>
  </si>
  <si>
    <t>Orquídeas 246, Magnolias, 66635 Cdad. Apodaca, N.L.</t>
  </si>
  <si>
    <t>https://www.google.com/maps/place/Orqu%C3%ADdeas+246,+Magnolias,+66635+Cdad.+Apodaca,+N.L./@25.7730637,-100.259378,17z/data=!3m1!4b1!4m6!3m5!1s0x8662ecaa795b3bd9:0x7a8aeec7df749213!8m2!3d25.7730637!4d-100.2568031!16s%2Fg%2F11thq9f_d9!5m1!1e2?entry=ttu&amp;g_ep=EgoyMDI2MDEwNy4wIKXMDSoASAFQAw%3D%3D</t>
  </si>
  <si>
    <t>5NPD74LF3HH142782</t>
  </si>
  <si>
    <t>SCR-753-C</t>
  </si>
  <si>
    <t xml:space="preserve">ELIUD </t>
  </si>
  <si>
    <t>TRANSPORTES MEDINA 
(ALBERTO MEDINA)</t>
  </si>
  <si>
    <t>RL-4366-B INTERNATIONAL</t>
  </si>
  <si>
    <t xml:space="preserve">Alberto Medina </t>
  </si>
  <si>
    <t>3HAMMAAN7CL620465</t>
  </si>
  <si>
    <t>RL-4366-B</t>
  </si>
  <si>
    <t>186 CHEVROLET EQUINOX GRIS 2014</t>
  </si>
  <si>
    <t>2GNALCEK7E6164861</t>
  </si>
  <si>
    <t>RWP-791-B</t>
  </si>
  <si>
    <t>LIZ</t>
  </si>
  <si>
    <t>AGL FLETES ESECIALIZADO
(ARIEL LUNA)</t>
  </si>
  <si>
    <t>REVISION DE UNIDAD 
(Dejo de reportar 2025-12-28 04:09:15)</t>
  </si>
  <si>
    <t>https://www.google.com/maps/place/D%C3%ADa+del+Empresario+1100,+San+Miguel,+67114+Guadalupe,+N.L./@25.704031,-100.182963,17z/data=!3m1!4b1!4m6!3m5!1s0x8662ea19c6f3201b:0x36c983c8549d14c!8m2!3d25.704031!4d-100.1803881!16s%2Fg%2F11c6_vk0ll!5m1!1e2?entry=ttu&amp;g_ep=EgoyMDI2MDEwNy4wIKXMDSoASAFQAw%3D%3D</t>
  </si>
  <si>
    <t xml:space="preserve">EQUIPO SE QUEDA ESTATICO 
JOSE LUIS AUTORIZA CAMBIO </t>
  </si>
  <si>
    <t>3C7WRAKT6RG206092</t>
  </si>
  <si>
    <t>PV-5278-B</t>
  </si>
  <si>
    <t>REMPLAZO DE EQUIPO GPS</t>
  </si>
  <si>
    <t>3C7WRAKT2RG241051</t>
  </si>
  <si>
    <t>PY-9383-A</t>
  </si>
  <si>
    <t>042 CHEVROLET CAPTIVA BLANCA 2014</t>
  </si>
  <si>
    <t>3GNAL4EK9ES626926</t>
  </si>
  <si>
    <t>SXZ-200-A</t>
  </si>
  <si>
    <t>KW TRACTO 1993 AMARILLO</t>
  </si>
  <si>
    <t>Jose Angel Canales 8117740035</t>
  </si>
  <si>
    <t>XR5J+HMG Ciénega de Flores, Nuevo León</t>
  </si>
  <si>
    <t>https://www.google.com/maps/place/25%C2%B057'32.2%22N+100%C2%B010'05.9%22W/@25.9587975,-100.1688386,19.25z/data=!4m4!3m3!8m2!3d25.9589424!4d-100.1683121!5m1!1e2?hl=es&amp;entry=ttu&amp;g_ep=EgoyMDI2MDEwNy4wIKXMDSoASAFQAw%3D%3D</t>
  </si>
  <si>
    <t xml:space="preserve">CLIENTE PAGO EN EFECTIVO $2,494 ENTREGADO A ELIUD 
CON PRUEBAS DE BLOQUEO </t>
  </si>
  <si>
    <t>207-AK-1</t>
  </si>
  <si>
    <t>TCL-376-B MERCEDES V8 BLANCA</t>
  </si>
  <si>
    <t>https://www.google.com/maps/place/25%C2%B039'29.0%22N+100%C2%B026'22.9%22W/@25.658047,-100.4422649,17z/data=!3m1!4b1!4m4!3m3!8m2!3d25.658047!4d-100.43969!5m1!1e2?entry=ttu&amp;g_ep=EgoyMDI2MDExMS4wIKXMDSoASAFQAw%3D%3D</t>
  </si>
  <si>
    <t>W1NYC7GJXRX501315</t>
  </si>
  <si>
    <t>TCL-376-B</t>
  </si>
  <si>
    <t>ISRAEL LEAL</t>
  </si>
  <si>
    <t>SILVIA NOEMI GUAJARDO RODRIGUEZ</t>
  </si>
  <si>
    <t>MG3 2025 BLANCO</t>
  </si>
  <si>
    <t>Silvia Noemi Guajardo 8126232798</t>
  </si>
  <si>
    <t>C. Cerro de Santiago 2905, Arboledas de La Silla, 67182 Guadalupe, N.L.</t>
  </si>
  <si>
    <t>https://www.google.com/maps/place/C.+Cerro+de+Santiago+2905,+Arboledas+de+La+Silla,+67182+Guadalupe,+N.L./@25.654812,-100.2261741,17z/data=!3m1!4b1!4m6!3m5!1s0x8662c048fe1a1ccf:0x592dfc4bf5e32738!8m2!3d25.654812!4d-100.2235992!16s%2Fg%2F11c26zqp16!5m1!1e2?entry=ttu&amp;g_ep=EgoyMDI2MDEwNy4wIKXMDSoASAFQAw%3D%3D</t>
  </si>
  <si>
    <t>LSJWP4U9SZ055742</t>
  </si>
  <si>
    <t>RST-140-C</t>
  </si>
  <si>
    <t>900 KIA OPTIMA 2018 BLANCO</t>
  </si>
  <si>
    <t>Cte Luis Felipe Hdz
Contacto 8123886850</t>
  </si>
  <si>
    <t>5XXGT4L3XJG211712</t>
  </si>
  <si>
    <t>SPLINTER CZ5062D
CZ-5062-D</t>
  </si>
  <si>
    <t>Revisión cliente Francisco Sanchez, unidad OK</t>
  </si>
  <si>
    <t>SPRINTER 29LBA39
29-LBA-39</t>
  </si>
  <si>
    <t>Revision cliente Francsico Sanchez, unidad le hace falta tapa de seguridad</t>
  </si>
  <si>
    <t>SPRINTER 37LBA06
37-LBA-06</t>
  </si>
  <si>
    <t>Revision cliente Francisco Sanchez, unidad OK</t>
  </si>
  <si>
    <t>37LBA06</t>
  </si>
  <si>
    <t>SPLINTER 23LBA67
23-LBA-67</t>
  </si>
  <si>
    <t>Revsion de cliente Francisco Sanchez, unidad OK</t>
  </si>
  <si>
    <t>23LBA67</t>
  </si>
  <si>
    <t>HIACE SSL-963-A
SSL-963-A</t>
  </si>
  <si>
    <t>Revision de cliente Francisco Sanchez, undidad le hace falta tapa de seguridad</t>
  </si>
  <si>
    <t>JUNTA</t>
  </si>
  <si>
    <t>RESOLUCION DE SERVICIOS</t>
  </si>
  <si>
    <t>Jose Luis Oliva.</t>
  </si>
  <si>
    <t>JUNTA PARA RESOLUCION DE DUDA, REVISIO DE EQUIPOS DASHCAM Y ASESORIA DE PLATAFORMA</t>
  </si>
  <si>
    <t>P-202
FREIGTHLINER M2</t>
  </si>
  <si>
    <t>https://www.google.com/maps/place/Keramos+107,+Del+Prado,+64410+Monterrey,+N.L./@25.702101,-100.3134296,17z/data=!3m1!4b1!4m6!3m5!1s0x866295a3d14520f9:0x4d10c3999cc7780d!8m2!3d25.702101!4d-100.3108547!16s%2Fg%2F11twc82806!5m1!1e2?entry=ttu&amp;g_ep=EgoyMDI2MDExMS4wIKXMDSoASAFQAw%3D%3D</t>
  </si>
  <si>
    <t>PH-0505-C</t>
  </si>
  <si>
    <t>GERARDO NIETO</t>
  </si>
  <si>
    <t>PK-5329-A CHEVROLET ROJA</t>
  </si>
  <si>
    <t>Gerardo Nieto 8111841231</t>
  </si>
  <si>
    <t>Miguel Nieto 902, Centro, 64000 Monterrey, N.L.</t>
  </si>
  <si>
    <t>https://www.google.com/maps/place/Miguel+Nieto+902,+Centro,+64000+Monterrey,+N.L./@25.691424,-100.3255775,14.5z/data=!4m6!3m5!1s0x866295f2b1cff741:0xf26f3ad0a5355eba!8m2!3d25.6849994!4d-100.3278211!16s%2Fg%2F11c5mj2j0y!5m1!1e2?entry=ttu&amp;g_ep=EgoyMDI2MDExMS4wIKXMDSoASAFQAw%3D%3D</t>
  </si>
  <si>
    <t xml:space="preserve">NISSAN MARCH 2021 GRIS </t>
  </si>
  <si>
    <t>Francisco Huberto Espinoza Carreon 8127329736</t>
  </si>
  <si>
    <t>3N1CK3CE2ML222339</t>
  </si>
  <si>
    <t>RB-6638-A FORD F-150 ROJA</t>
  </si>
  <si>
    <t xml:space="preserve">EQUIPO SE LO QUEDA EL CLIENTE </t>
  </si>
  <si>
    <t>1FTRF12275NB0203</t>
  </si>
  <si>
    <t>RB-6638-A</t>
  </si>
  <si>
    <t>PK-5329-A</t>
  </si>
  <si>
    <t>FREIGTH HP - PACK MEXICO
(DAVID FRANCISCO ARCOS)</t>
  </si>
  <si>
    <t>REVISION DE UNIDAD
(Dejo de reportar 2025-12-31 00:32:09
Equipo Coban)</t>
  </si>
  <si>
    <t>Patio Hp pack san luis
Eje 136 200, Noria de San Jose, 78424 Noria de San José, S.L.P.</t>
  </si>
  <si>
    <t>Javier
(Tecnico San Luis)</t>
  </si>
  <si>
    <t>Instalación y equipo sin manipulación, se genera reset físico y ya se encuentra reportando la unidad</t>
  </si>
  <si>
    <t>04AP5K</t>
  </si>
  <si>
    <t>0 HYUNDAI SONATA AZUL CLARO 2016</t>
  </si>
  <si>
    <t>Leticia 8124896793</t>
  </si>
  <si>
    <t>5NPE24AF6GH322598</t>
  </si>
  <si>
    <t>ANGEL HERIBERTO</t>
  </si>
  <si>
    <t>REVISION DE UNIDAD 
(DEJO DE REPORTAR 2026-01-07 20:12:51)</t>
  </si>
  <si>
    <t>Alberto Guerrero</t>
  </si>
  <si>
    <t>https://www.google.com/maps/place/C.+del+Corral+200,+Portal+de+Santa+Rosa,+66614+Cdad.+Apodaca,+N.L./@25.8235985,-100.2374246,17z/data=!3m1!4b1!4m6!3m5!1s0x8662ed1f80e34b41:0x817bf0fef6cb1f22!8m2!3d25.8235985!4d-100.2374246!16s%2Fg%2F11xlqgg29l!5m1!1e2?entry=ttu&amp;g_ep=EgoyMDI2MDExMS4wIKXMDSoASAFQAw%3D%3D</t>
  </si>
  <si>
    <t>VISITA EN FALSO
CLIENTE COMENTA QUE COMO NO SE LE CONFIRMO EL HORARIO TUVO QUE MOVER LA UNIDAD, NO COBRARLE</t>
  </si>
  <si>
    <t>ALYGER</t>
  </si>
  <si>
    <t xml:space="preserve">(093969) CHEVROLET AVEO BLANCO </t>
  </si>
  <si>
    <t>Elda Martinez 8180851284</t>
  </si>
  <si>
    <t>Chevrolet del Rio Morones Prieto
Av. Ignacio Morones Prieto 2900, Sertoma, 64718 Monterrey, N.L.</t>
  </si>
  <si>
    <t>https://www.google.com/maps/place/Chevrolet+del+Rio+Morones+Prieto/@25.6691666,-100.3492355,17z/data=!4m6!3m5!1s0x8662be0088bcfb75:0xcb6817ff1df3d285!8m2!3d25.6690862!4d-100.349379!16s%2Fg%2F1txy2s9z!5m1!1e2?hl=es&amp;entry=ttu&amp;g_ep=EgoyMDI2MDExMS4wIKXMDSoASAFQAw%3D%3D</t>
  </si>
  <si>
    <t>LZWPRMGN2TF093969</t>
  </si>
  <si>
    <t>(088852) CHEVROLET AVEO BLANCO</t>
  </si>
  <si>
    <t>LZWPRMGN0TF088852</t>
  </si>
  <si>
    <t>(088831) CHEVROLET AVEO BLANCO</t>
  </si>
  <si>
    <t>LZWPRMGN3TF088831</t>
  </si>
  <si>
    <t>508C JCB AMARILLA</t>
  </si>
  <si>
    <t>Jonathan Salazar 8144907910</t>
  </si>
  <si>
    <t>Vonetto Residencial
67294 Cdad. Benito Juárez, N.L.</t>
  </si>
  <si>
    <t>https://www.google.com/maps/place/Vonetto+Residencial/@25.6008881,-100.1026166,17.5z/data=!4m6!3m5!1s0x8662c3003dee0287:0xec042cdb4f4a6cf!8m2!3d25.6015491!4d-100.1026247!16s%2Fg%2F11vm30dc33!5m1!1e2?entry=ttu&amp;g_ep=EgoyMDI2MDExMS4wIKXMDSoASAFQAw%3D%3D</t>
  </si>
  <si>
    <t>EQUIPO LO TRAE JORGE
EQUIPO NO APLICA BLOQUEO</t>
  </si>
  <si>
    <t>SLP508C0WE0585152
VIN VEHICULO 861305C</t>
  </si>
  <si>
    <t>310SG RETROEXCAVADORA</t>
  </si>
  <si>
    <t>Gabino Rios 8131366003</t>
  </si>
  <si>
    <t>C. Golfo de México 632, La Fe, 66477 San Nicolás de los Garza, N.L.</t>
  </si>
  <si>
    <t>https://www.google.com/maps/place/Jaime+Gonz%C3%A1lez+Garza,+S.A./@25.7199863,-100.2099572,20.75z/data=!4m12!1m5!3m4!2zMjXCsDQzJzExLjkiTiAxMDDCsDEyJzM1LjAiVw!8m2!3d25.7199771!4d-100.2097323!3m5!1s0x8662eb0056bc646b:0x9d463072b8171c4c!8m2!3d25.7200925!4d-100.2096182!16s%2Fg%2F11y3hs2_lq!5m1!1e2?hl=es&amp;entry=ttu&amp;g_ep=EgoyMDI2MDExMS4wIKXMDSoASAFQAw%3D%3D</t>
  </si>
  <si>
    <t>SE REMPLAZA EQUIPO PORQUE NO APLICA BLOQUEO</t>
  </si>
  <si>
    <t>T0310SG953873</t>
  </si>
  <si>
    <t xml:space="preserve">MYA MOLIENDAS Y ALIMENTOS </t>
  </si>
  <si>
    <t>ECO 12</t>
  </si>
  <si>
    <t>REVISION DE UNIDAD
(Dejo de reportar el día 2026-01-12 06:28:19 - TELTONIKA 864403043508077)</t>
  </si>
  <si>
    <t>Luis</t>
  </si>
  <si>
    <t>Domicilio Juan Zuazua 700, Del Nte., 64500 Monterrey, N.L.</t>
  </si>
  <si>
    <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t>
  </si>
  <si>
    <t>EQUIPO E INSTALACION SIN MANIPULACION, SE GENERA RESET EN EQUIPO Y REPORTA EN PLATAFORMA</t>
  </si>
  <si>
    <t>3WKADA40X94F616401</t>
  </si>
  <si>
    <t>96-AU-6C / 237-DM-2</t>
  </si>
  <si>
    <t>EL EQUIPO QUE NOS ENTREGO NO SE PUDO MIGRAR</t>
  </si>
  <si>
    <t>AL CLIENTE SE LE INFORMA QUE FUE UNA MIGRACION PERO SE LE INSTALO UN EQUIPO NUEVO, EL QUE NOS ENTREGO NO SE PUDO MIGRAR</t>
  </si>
  <si>
    <t>901 HYUNDAI SORENTO 2017 BLANCA</t>
  </si>
  <si>
    <t>Cte. Esmeralda de la Rosa 
Contacto 8123357734</t>
  </si>
  <si>
    <t>5XYPG4A31HG27399</t>
  </si>
  <si>
    <t>076 JEEP CHEROKEE 2016 NEGRA</t>
  </si>
  <si>
    <t>1C4PJMCS5FW610451</t>
  </si>
  <si>
    <t>TEX-345-B</t>
  </si>
  <si>
    <t>190 VOLKSWAGEN PASSAT TSI NEGRO 2015
0 VW PASSAT NEGRO 2015</t>
  </si>
  <si>
    <t>Bodega / Autos MGC 
Av Eloy Cavazos 7607, Rincón de Guadalupe, 67193 Guadalupe, N.L</t>
  </si>
  <si>
    <t>1VWAS7AS31FC015546</t>
  </si>
  <si>
    <t>902 JEEP COMPAS 2017 BLANCA 
#9384</t>
  </si>
  <si>
    <t>Cte. Mario Bayejo 
Contacto 8136191211</t>
  </si>
  <si>
    <t>1C4NJCEB1HD199384</t>
  </si>
  <si>
    <t>903 HYUNDAI SONATA 2018 GRIS 
#2169</t>
  </si>
  <si>
    <t>Cte. Ricardo Missael
Contacto 8136191211</t>
  </si>
  <si>
    <t>5NPE3AF9JH622169</t>
  </si>
  <si>
    <t>R5301 J817157
CAJA REFRIGERADA</t>
  </si>
  <si>
    <t>INSTALACION DE GPS CON SENSOR DE TEMPERATURA</t>
  </si>
  <si>
    <t>Avenida Luis Donaldo Colosio Murrieta, Microempresarios, Santa Catarina, Nuevo León, 66367, México</t>
  </si>
  <si>
    <t xml:space="preserve">REVISION DE TEMPERATURA CORRECTA </t>
  </si>
  <si>
    <t>1UYVS2537HU865410</t>
  </si>
  <si>
    <t>J817157</t>
  </si>
  <si>
    <t>EQUIPO MICODUS 2G NO ENCIENDE, SE REALIZA REMPLAZO POR J16</t>
  </si>
  <si>
    <t>30-BK-4X</t>
  </si>
  <si>
    <t>CAMBIO DE GPS 
AUTORIZA JOSE LUIS</t>
  </si>
  <si>
    <t>GARANTÍA</t>
  </si>
  <si>
    <t>LOGAN RENAULT 2017</t>
  </si>
  <si>
    <t>Katya Janeth Pequeño Espinoza 8148237993</t>
  </si>
  <si>
    <t>Loma Redonda 153, 67265 Cdad. Benito Juárez, N.L.</t>
  </si>
  <si>
    <t>https://www.google.com/maps/place/Loma+Redonda+153,+67265+Cdad.+Benito+Ju%C3%A1rez,+N.L./@25.6270756,-100.1010175,17z/data=!3m1!4b1!4m6!3m5!1s0x8662c33c6bdd59c3:0x45b6d1494ae977ab!8m2!3d25.6270756!4d-100.0984426!16s%2Fg%2F11dxkd39tg!5m1!1e2?entry=ttu&amp;g_ep=EgoyMDI2MDExMy4wIKXMDSoASAFQAw%3D%3D</t>
  </si>
  <si>
    <t>CLIENTE LE PAGO EN EFECTIVO $2,100 A JORGE
CON PRUEBAS DE BLOQUEO</t>
  </si>
  <si>
    <t>SYC-743-B</t>
  </si>
  <si>
    <t>ELIUD CAMARILLO</t>
  </si>
  <si>
    <t>HYUNDAI GRAND i10 AZUL</t>
  </si>
  <si>
    <t>Maximo de Jesus Lopez Baza 8117292205</t>
  </si>
  <si>
    <t>Consultorio Dra Alejandra Pérez Pérez
De La Clínica, Sertoma, 64718 Monterrey, N.L.</t>
  </si>
  <si>
    <t>https://www.google.com/maps/place/Consultorio+Dra+Alejandra+P%C3%A9rez+P%C3%A9rez/@25.6680549,-100.349297,21z/data=!4m12!1m5!3m4!2zMjXCsDQwJzA1LjAiTiAxMDDCsDIwJzU3LjUiVw!8m2!3d25.668053!4d-100.349298!3m5!1s0x8662bf004790b035:0x8cb0bed840196609!8m2!3d25.6680677!4d-100.3491647!16s%2Fg%2F11wjkqc6bt!5m1!1e2?hl=es&amp;entry=ttu&amp;g_ep=EgoyMDI2MDExMy4wIKXMDSoASAFQAw%3D%3D</t>
  </si>
  <si>
    <t>MALB25BC5MM148938</t>
  </si>
  <si>
    <t>SRB-523-A</t>
  </si>
  <si>
    <t>HYUNDAI SONATA 2018 BLANCO</t>
  </si>
  <si>
    <t>INTEGRADO EN CUENTA 2 REGIOCREDITO
CON PRUEBAS DE BLOQUEO</t>
  </si>
  <si>
    <t>5NPE24AFXJH705936</t>
  </si>
  <si>
    <t>SCV-602-C</t>
  </si>
  <si>
    <t xml:space="preserve">NISSAN SENTRA 2015 GRIS </t>
  </si>
  <si>
    <t>SCU-438-C</t>
  </si>
  <si>
    <t>3VWGW6AJ0GM40372</t>
  </si>
  <si>
    <t>EYT-042-C</t>
  </si>
  <si>
    <t>RM-0370-B FREIGTHLINER ROJO
TRACTO</t>
  </si>
  <si>
    <t>FRJJ+36G Santiago, Nuevo León</t>
  </si>
  <si>
    <t>https://www.google.com/maps/place/25%C2%B028'48.7%22N+100%C2%B010'09.9%22W/@25.4800747,-100.1693958,19.75z/data=!4m4!3m3!8m2!3d25.480191!4d-100.169413!5m1!1e2?hl=es&amp;entry=ttu&amp;g_ep=EgoyMDI2MDExMy4wIKXMDSoASAFQAw%3D%3D</t>
  </si>
  <si>
    <t>PLAZO DE 1 MES EN EL PAGO
CON PRUEBAS DE BLOQUEO</t>
  </si>
  <si>
    <t>1FUJGLD51GLGU1914</t>
  </si>
  <si>
    <t>RM-0370-B</t>
  </si>
  <si>
    <t>Thermo
PORTATIL</t>
  </si>
  <si>
    <t>PLAZO DE 1 MES EN EL PAGO</t>
  </si>
  <si>
    <t>1UYVS2531WM642504</t>
  </si>
  <si>
    <t>MTY075 ATTITUDE 2016 PLATA</t>
  </si>
  <si>
    <t>EQUIPO Corte 863767070884978</t>
  </si>
  <si>
    <t xml:space="preserve">Equipo corte detras del tablero
EN LINEA CON PRUEBAS DE BLOQUEO </t>
  </si>
  <si>
    <t>FDV-489-D</t>
  </si>
  <si>
    <t>EQUIPO Seguimiento 863767070884838</t>
  </si>
  <si>
    <t>Equipos seguimiento debajo del asiento piloto
EN LINEA</t>
  </si>
  <si>
    <t>AUTOEXPRESS MATA
(LUIS A. MARROQUIN)</t>
  </si>
  <si>
    <t xml:space="preserve">KW T680 ECO 09 COLOR NEGRO
09 KW RH-8829-B
KENWORTH NEGRO </t>
  </si>
  <si>
    <t>REACTIVACION DE GPS 
(CAMBIO DE SIM, RECONFIGURACION Y REVISION DE INSTALACION)</t>
  </si>
  <si>
    <t>Abel espinoza 81 1825 9171</t>
  </si>
  <si>
    <t>Muelles y Suspensiones TACHO
Carretera Monterrey - Monclova, Agropecuaria km.4.5, Andrés Caballero Moreno Agropecuaria, 66080 Cdad. Gral. Escobedo, N.L.</t>
  </si>
  <si>
    <t>https://www.google.com/maps/place/Muelles+y+Suspensiones+TACHO/@25.8260479,-100.3011017,17z/data=!4m6!3m5!1s0x86629307cb1afa31:0x7dd82b684a04a8b7!8m2!3d25.8260541!4d-100.3010298!16s%2Fg%2F11h0wppxd8!5m1!1e2?hl=es&amp;entry=ttu&amp;g_ep=EgoyMDI2MDExMy4wIKXMDSoASAFQAw%3D%3D</t>
  </si>
  <si>
    <t>ESTA UNIDAD YA ERA BAJA 27/NOV/2025
EQUIPO MICODUS 2G NO ENCIENDE, SE REALIZA REMPLAZO POR J16</t>
  </si>
  <si>
    <t>1XKYD49X1FJ435504</t>
  </si>
  <si>
    <t>09 KW NEGRO 
KW T680 ECO 09 COLOR NEGRO</t>
  </si>
  <si>
    <t>JOSE LUIS AUTORIZA
CON PRUEBAS DE BLOQUEO</t>
  </si>
  <si>
    <t>02 PLANA T600
PLANA</t>
  </si>
  <si>
    <t xml:space="preserve">REVISION DE UNIDAD
(Dejo de reportar </t>
  </si>
  <si>
    <t>Luis Gerardo 8115564046</t>
  </si>
  <si>
    <t>Global Pack
Autop. Monterrey - Nuevo Laredo 4803, 65500 Cdad. Gral. Escobedo, N.L.</t>
  </si>
  <si>
    <t>https://www.google.com/maps/place/Global+Pack/@25.8780819,-100.2288129,18z/data=!4m12!1m5!3m4!2zMjXCsDUyJzQxLjYiTiAxMDDCsDEzJzM5LjgiVw!8m2!3d25.8782291!4d-100.2277222!3m5!1s0x8662f29acb224dff:0x45fe20d59611090!8m2!3d25.8779721!4d-100.2255311!16s%2Fg%2F11c6r39by3!5m1!1e2?hl=es&amp;entry=ttu&amp;g_ep=EgoyMDI2MDExMy4wIKXMDSoASAFQAw%3D%3D</t>
  </si>
  <si>
    <t>UNIDAD NO TRAE EL GPS, SE QUEDA SIN GPS</t>
  </si>
  <si>
    <t>PY-2366-A NISSAN NP
NISSAN NP300</t>
  </si>
  <si>
    <t>3N6AD35A2NK809623</t>
  </si>
  <si>
    <t>PY-2366-A</t>
  </si>
  <si>
    <t>QUIETPOWER G25 20HW
PLANTA DE ELECTRICIDAD</t>
  </si>
  <si>
    <t>Francisco Javier Garcia 8120307420</t>
  </si>
  <si>
    <t>QFMX+3C4 Santa María, Nuevo León</t>
  </si>
  <si>
    <t>https://www.google.com/maps/place/25%C2%B046'57.5%22N+100%C2%B030'05.1%22W/@25.782639,-100.5039859,17z/data=!3m1!4b1!4m4!3m3!8m2!3d25.782639!4d-100.501411!5m1!1e2?entry=ttu&amp;g_ep=EgoyMDI2MDExMy4wIKXMDSoASAFQAw%3D%3D</t>
  </si>
  <si>
    <t xml:space="preserve">NO SE PUEDEN REALIZAR PRUEBAS DE BLOQUEO </t>
  </si>
  <si>
    <t>5100050024 / 24552640</t>
  </si>
  <si>
    <t>Le actualizo la tierra, creo por eso presenta intermitencia</t>
  </si>
  <si>
    <t>JUAN FRANCISCO BRIAGAS</t>
  </si>
  <si>
    <t xml:space="preserve">NISSAN SENTRA 2019 BLANCO </t>
  </si>
  <si>
    <t>Juan Francisco Briagas 8114716448</t>
  </si>
  <si>
    <t>H-E-B Concordia
Av. Concordia, 66610 Cdad. Apodaca, N.L.</t>
  </si>
  <si>
    <t>https://www.google.com/maps/place/H-E-B+Concordia/@25.785947,-100.226341,17z/data=!3m1!4b1!4m6!3m5!1s0x8662eb698520d305:0x5b1a68f8b09e0142!8m2!3d25.785947!4d-100.226341!16s%2Fg%2F1thkxpt5!5m1!1e2?entry=ttu&amp;g_ep=EgoyMDI2MDExMy4wIKXMDSoASAFQAw%3D%3D</t>
  </si>
  <si>
    <t xml:space="preserve">REINSTALACION AL MOMENTO </t>
  </si>
  <si>
    <t>SAN-576-A</t>
  </si>
  <si>
    <t>NISSAN VERSA 2021 BLANCO</t>
  </si>
  <si>
    <t>RLC-695-C</t>
  </si>
  <si>
    <t>09 67LA1R KW BLANCO</t>
  </si>
  <si>
    <t xml:space="preserve">CAMBIO DE EQUIPO 
TELTONIKA FMC130 - SE QUEDA CONGELADO </t>
  </si>
  <si>
    <t>1XKYD49X3GJ113402</t>
  </si>
  <si>
    <t>67-LA-1R / 1N5-9090</t>
  </si>
  <si>
    <t>CAMBIO DE EQUIO SIN COSTO</t>
  </si>
  <si>
    <t xml:space="preserve">07 6M7975Y INTERNATIONAL PRO STAR BLANCO </t>
  </si>
  <si>
    <t>WR6H+MJP Hacienda San Pedro, Nuevo León</t>
  </si>
  <si>
    <t>https://www.google.com/maps/place/25%C2%B054'42.2%22N+100%C2%B010'15.4%22W/@25.9116746,-100.1710437,21z/data=!4m4!3m3!8m2!3d25.911716!4d-100.170933!5m1!1e2?hl=es&amp;entry=ttu&amp;g_ep=EgoyMDI2MDExMy4wIKXMDSoASAFQAw%3D%3D</t>
  </si>
  <si>
    <t xml:space="preserve">CAMBIO DE EQUIPO 
RUPTELA - SE QUEDA CONGELADO </t>
  </si>
  <si>
    <t>1HSDJAPRXFH143385</t>
  </si>
  <si>
    <t>6M7975Y</t>
  </si>
  <si>
    <t>REBECA SERRATO</t>
  </si>
  <si>
    <t>Rebeca Serrato 8119884645</t>
  </si>
  <si>
    <t>https://www.google.com/maps/place/C.+Golfo+de+M%C3%A9xico+638,+La+Fe,+66477+San+Nicol%C3%A1s+de+los+Garza,+N.L./@25.7199015,-100.212067,17z/data=!3m1!4b1!4m6!3m5!1s0x8662ea50d26e4a0b:0x9baaa88189bada1e!8m2!3d25.7199015!4d-100.2094921!16s%2Fg%2F11c5lrqtlv!5m1!1e2?entry=ttu&amp;g_ep=EgoyMDI2MDExMS4wIKXMDSoASAFQAw%3D%3D</t>
  </si>
  <si>
    <t xml:space="preserve">CLIENTE NO LE CONTESTO A JOSE LUIS </t>
  </si>
  <si>
    <t xml:space="preserve">MOTO HONDA ROJA </t>
  </si>
  <si>
    <t xml:space="preserve">DEJO DE REPORTAR </t>
  </si>
  <si>
    <t>Tania Reyes 8116312529</t>
  </si>
  <si>
    <t>Av Paseo de los Leones #2883, Cumbres 4º. Sector Secc B, 64610 Monterrey, N.L.</t>
  </si>
  <si>
    <t>https://www.google.com/maps/place/Av+Paseo+de+los+Leones+%232883,+Cumbres+4%C2%BA.+Sector+Secc+B,+64610+Monterrey,+N.L./@25.7209078,-100.3872627,21z/data=!4m6!3m5!1s0x866296f912e1b277:0xddf1084902318de!8m2!3d25.7209285!4d-100.3871563!16s%2Fg%2F11xvlxdwpw!5m1!1e2?entry=ttu&amp;g_ep=EgoyMDI2MDExMy4wIKXMDSoASAFQAw%3D%3D</t>
  </si>
  <si>
    <t>SE GENERO RESET FISICA EN EQUIPO Y VUELVE A REPORTAR</t>
  </si>
  <si>
    <t>3H1KC6881RD508649</t>
  </si>
  <si>
    <t>10SEW2</t>
  </si>
  <si>
    <t>198 FORD ESCAPE GRIS OBSCURA
FORD ESCAPE 2013 / 2014</t>
  </si>
  <si>
    <t>FMCU9J92EUA15498</t>
  </si>
  <si>
    <t>SXY-459-B</t>
  </si>
  <si>
    <t xml:space="preserve">DANIEL CARDENAS </t>
  </si>
  <si>
    <t>MADERERIA CUAUHTÉMOC</t>
  </si>
  <si>
    <t>HONDA CR-V 2023 PLATA</t>
  </si>
  <si>
    <t>REVISION DE UNIDAD 
(DEJO DE REPORTAR 2026-01-13 10:01:02)</t>
  </si>
  <si>
    <t>Daniel Cardenas 8126340402</t>
  </si>
  <si>
    <t>https://www.google.com/maps/place/COMPA%C3%91IA+MADERERA+CUAUHTEMOC/@25.6652652,-100.3338484,19z/data=!4m6!3m5!1s0x8662be1bd73812db:0x698fe9edca79ac88!8m2!3d25.6653896!4d-100.3332644!16s%2Fg%2F1pv2cvxnw!5m1!1e2?entry=ttu&amp;g_ep=EgoyMDI2MDExMy4wIKXMDSoASAFQAw%3D%3D</t>
  </si>
  <si>
    <t>EQUIPO NO ENCIENDE, SE REMPLAZA EL EQUIPO POR UN EQUIPO DE ALENY</t>
  </si>
  <si>
    <t>SER-155-B</t>
  </si>
  <si>
    <t>CAMBIO DE GPS NO ENCIENDE EL EQUIPO</t>
  </si>
  <si>
    <t>WENDY CASTILLO</t>
  </si>
  <si>
    <t>VW GOLF AZUL</t>
  </si>
  <si>
    <t>Wendy Castillo 8129496799</t>
  </si>
  <si>
    <t>Mar Báltico 8569, Loma Linda, 64120 Monterrey, N.L.</t>
  </si>
  <si>
    <t>https://www.google.com/maps/place/Mar+B%C3%A1ltico+8569,+Loma+Linda,+64120+Monterrey,+N.L./@25.7483431,-100.3694054,15.75z/data=!4m6!3m5!1s0x866296b959c53533:0x75fe06162542c582!8m2!3d25.7481108!4d-100.3668629!16s%2Fg%2F11c23n0lht!5m1!1e2?entry=ttu&amp;g_ep=EgoyMDI2MDExMy4wIKXMDSoASAFQAw%3D%3D</t>
  </si>
  <si>
    <t>EQUIPO SUNTECH
SE LE ENTREGA AL CLIENTE 
LE PAGAN EN EFECTIVO $1,000 A ELIUD</t>
  </si>
  <si>
    <t>3VWB6AU0LM006173</t>
  </si>
  <si>
    <t>SCC-793-C</t>
  </si>
  <si>
    <t>T366F22083694</t>
  </si>
  <si>
    <t>SIERRA LOGISTICS (JUAN SIERRA)</t>
  </si>
  <si>
    <t>NISSAN NP300 ROJA</t>
  </si>
  <si>
    <t>Juan Sierra 8111555608</t>
  </si>
  <si>
    <t>Priv. Popocatépetl 614, Jardines de las Puentes, 66460 San Nicolás de los Garza, N.L</t>
  </si>
  <si>
    <t>https://www.google.com/maps/place/Priv.+Popocat%C3%A9petl+614,+Jardines+de+las+Puentes,+66460+San+Nicol%C3%A1s+de+los+Garza,+N.L./@25.7402939,-100.2800258,18.5z/data=!4m5!3m4!1s0x866294c3ba3e679f:0xd16198c48d0c7180!8m2!3d25.7402121!4d-100.279128!5m1!1e2?entry=ttu&amp;g_ep=EgoyMDI2MDExMy4wIKXMDSoASAFQAw%3D%3D</t>
  </si>
  <si>
    <t>RL-3477-B</t>
  </si>
  <si>
    <t>REMOLQUES CAVAZOS
NATALIA NAIM FLORES CAVAZOS / ABRAHAM BRANDY MENDOZA</t>
  </si>
  <si>
    <t>01 REMOLQUE</t>
  </si>
  <si>
    <t>INSTALACION PORTATIL</t>
  </si>
  <si>
    <t>Abraham Brandy Mendoza 8123238516</t>
  </si>
  <si>
    <t>Antigua 432, Col Paseo de Guadalupe, 67199 Guadalupe, N.L.</t>
  </si>
  <si>
    <t>https://www.google.com/maps/place/Antigua+432,+Col+Paseo+de+Guadalupe,+67199+Guadalupe,+N.L./@25.6573109,-100.1684404,16z/data=!4m6!3m5!1s0x8662c23ad9054399:0x56b8035fb140b052!8m2!3d25.6536143!4d-100.1582131!16s%2Fg%2F11w7q5cw2_!5m1!1e2?entry=ttu&amp;g_ep=EgoyMDI2MDExMy4wIKXMDSoASAFQAw%3D%3D</t>
  </si>
  <si>
    <t>02 REMOLQUE</t>
  </si>
  <si>
    <t>CANCELADO
NO LLEAMOS A LA HORA INIDCADA, SE REPROGRAMA PARA EL DIA DE MAÑANA A LA MISMA HORA</t>
  </si>
  <si>
    <t>EDUARDO SUSTAITA</t>
  </si>
  <si>
    <t xml:space="preserve">HYUNDAI PLATA </t>
  </si>
  <si>
    <t>Eduardo Sustaita 8331213231</t>
  </si>
  <si>
    <t>Av. Santo Domingo 1009, Las Puentes 4to Sector, 66430 San Nicolás de los Garza, N.L.</t>
  </si>
  <si>
    <t>https://www.google.com/maps/place/Av.+Santo+Domingo+1009,+Las+Puentes+4to+Sector,+66430+San+Nicol%C3%A1s+de+los+Garza,+N.L./@25.7532464,-100.2708817,17z/data=!3m1!4b1!4m6!3m5!1s0x866294b6df31137b:0xdbfaadcc108be1d8!8m2!3d25.7532464!4d-100.2683068!16s%2Fg%2F11q2ngp94k!5m1!1e2?entry=ttu&amp;g_ep=EgoyMDI2MDExMy4wIKXMDSoASAFQAw%3D%3D</t>
  </si>
  <si>
    <t>SNF-052-A CHEVROLET AVEO BLANCO
CHEVROLET AVEO 2020</t>
  </si>
  <si>
    <t xml:space="preserve"> MG AZUL</t>
  </si>
  <si>
    <t>Alexis Eduardo Casares Álvarez 8118451157</t>
  </si>
  <si>
    <t>Nápoles 120, San Sebastián, 67198 Guadalupe, N.L.</t>
  </si>
  <si>
    <t>https://www.google.com/maps/place/N%C3%A1poles+120,+San+Sebasti%C3%A1n,+67198+Guadalupe,+N.L./@25.6671306,-100.2076943,17z/data=!3m1!4b1!4m6!3m5!1s0x8662c1cf6c42ff75:0x75c6e09caccd4ebf!8m2!3d25.6671306!4d-100.2051194!16s%2Fg%2F11lmp3zh1x!5m1!1e2?entry=ttu&amp;g_ep=EgoyMDI2MDExMy4wIKXMDSoASAFQAw%3D%3D</t>
  </si>
  <si>
    <t>LSJA36E6XNZ045847</t>
  </si>
  <si>
    <t>TDU-706-B</t>
  </si>
  <si>
    <t>HYUNDAI i10 PLATA</t>
  </si>
  <si>
    <t>MALA74BCXHM160760</t>
  </si>
  <si>
    <t>STP-67-48</t>
  </si>
  <si>
    <t>SUZUKI JIMNY ROJA</t>
  </si>
  <si>
    <t>MA3JC74W2S0202146</t>
  </si>
  <si>
    <t>RYH-452-C</t>
  </si>
  <si>
    <t>PU6244B</t>
  </si>
  <si>
    <t>Carlos 8127675512</t>
  </si>
  <si>
    <t>https://www.google.com/maps/place/Vista+Cristal+264,+66013+Garc%C3%ADa,+N.L./@25.8158416,-100.5393052,17z/data=!3m1!4b1!4m6!3m5!1s0x86629c9a3d073985:0x6cae69244366d2c9!8m2!3d25.8158416!4d-100.5393052!16s%2Fg%2F11p61m19jx!5m1!1e2!18m1!1e1?entry=ttu&amp;g_ep=EgoyMDI2MDExMy4wIKXMDSoASAFQAw%3D%3D</t>
  </si>
  <si>
    <t>8A1860TS6RL745277</t>
  </si>
  <si>
    <t>PU-6244-B</t>
  </si>
  <si>
    <t>PU6167B</t>
  </si>
  <si>
    <t>PU-6167-B</t>
  </si>
  <si>
    <t>PABLO EDUARDO MENDEZ LUIS / GLADYS HERNANDEZ</t>
  </si>
  <si>
    <t xml:space="preserve">05
KENWORTH BLANCO </t>
  </si>
  <si>
    <t>Pablo Mendoza 8181369139</t>
  </si>
  <si>
    <t>Verdon 101, Valle del Sol (FOMERREY-130), 67196 Guadalupe, N.L.</t>
  </si>
  <si>
    <t>https://www.google.com/maps/place/Verdon+valles+del+sol/@25.6526221,-100.1667062,20.5z/data=!4m6!3m5!1s0x8662c3007ad2dd29:0x9c7b46460015ac58!8m2!3d25.6526695!4d-100.1667336!16s%2Fg%2F11xtfjtgxp!5m1!1e2?entry=ttu&amp;g_ep=EgoyMDI2MDExMy4wIKXMDSoASAFQAw%3D%3D</t>
  </si>
  <si>
    <t>2HSCNAPR37C404882</t>
  </si>
  <si>
    <t>62-AA-1M</t>
  </si>
  <si>
    <t>TOURS FRAIRE / CARMINA DE MONSERRAT TEJADA NAVARRO</t>
  </si>
  <si>
    <t>CAMION TORTON</t>
  </si>
  <si>
    <t>Monserrat Tejada 8189973376</t>
  </si>
  <si>
    <t>MMMM+7GH Monterrey, Nuevo León</t>
  </si>
  <si>
    <t>https://www.google.com/maps/place/25%C2%B040'59.5%22N+100%C2%B018'58.1%22W/@25.6832115,-100.3163186,21z/data=!4m4!3m3!8m2!3d25.6831951!4d-100.3161469!5m1!1e2?hl=es&amp;entry=ttu&amp;g_ep=EgoyMDI2MDExOS4wIKXMDSoASAFQAw%3D%3D</t>
  </si>
  <si>
    <t xml:space="preserve">DALTON INTEGRAL LOGISTIC 
(MELISSA MORALES / MANUEL DE JESUS MORALES ROJAS) </t>
  </si>
  <si>
    <t xml:space="preserve">
13-TY-9R CAMION</t>
  </si>
  <si>
    <t>INSTALACION EQUIPO PORTATIL</t>
  </si>
  <si>
    <t>Pablo Torres 8261260362</t>
  </si>
  <si>
    <t>DEACERO Planta de Reciclaje Guadalupe
Av. A. Ruiz Cortines Pte. 1421, Las Americas, 67128 Guadalupe, N.L.</t>
  </si>
  <si>
    <t>https://www.google.com/maps/place/DEACERO+Planta+de+Reciclaje+Guadalupe/@25.7021405,-100.2302696,18.5z/data=!4m12!1m5!3m4!2zMjXCsDQyJzA4LjEiTiAxMDDCsDEzJzQ2LjMiVw!8m2!3d25.7022591!4d-100.229517!3m5!1s0x8662eab99ce33be1:0x6169e933f5816a14!8m2!3d25.7024765!4d-100.2294055!16s%2Fg%2F1tklqzxl!5m1!1e2?hl=es&amp;entry=ttu&amp;g_ep=EgoyMDI2MDEyMC4wIKXMDSoASAFQAw%3D%3D</t>
  </si>
  <si>
    <t>13-TY-9R</t>
  </si>
  <si>
    <t>96-UB-5E CAMION</t>
  </si>
  <si>
    <t>Adrian Cavazos 8261619531</t>
  </si>
  <si>
    <t>96-UB-5E</t>
  </si>
  <si>
    <t>CLIENTE SE COMUNICA CON JORGE Y COMENTA SE VA A REAGENDAR</t>
  </si>
  <si>
    <t>RAYMUNDO ARENAS</t>
  </si>
  <si>
    <t>055 RG-4771-B</t>
  </si>
  <si>
    <t>Transportes Génesis
José María Morelos y Pavón, Sin Nombre de Col 12, 66630 Cdad. Apodaca, N.L.</t>
  </si>
  <si>
    <t>https://www.google.com/maps/place/Transportes+G%C3%A9nesis/@25.7577311,-100.2395032,20.75z/data=!4m12!1m5!3m4!2zMjXCsDQ1JzI3LjkiTiAxMDDCsDE0JzIxLjYiVw!8m2!3d25.757757!4d-100.239343!3m5!1s0x8662eb09c4e3c8cf:0x72b81b0912b2483c!8m2!3d25.7578802!4d-100.2394677!16s%2Fg%2F11q8sppm5c!5m1!1e2?hl=es&amp;entry=ttu&amp;g_ep=EgoyMDI2MDEyMS4wIKXMDSoASAFQAw%3D%3D</t>
  </si>
  <si>
    <t>SOLO SE GENERA LA INSTALACION</t>
  </si>
  <si>
    <t>89444611503502270-901</t>
  </si>
  <si>
    <t>1HTMMMMN6HH743362</t>
  </si>
  <si>
    <t>RG-4771-B</t>
  </si>
  <si>
    <t xml:space="preserve">
064 16-BK-9L</t>
  </si>
  <si>
    <t>8944461150350270-042</t>
  </si>
  <si>
    <t>3ALHCYCYXGDHN7202</t>
  </si>
  <si>
    <t>16-BK-9L</t>
  </si>
  <si>
    <t xml:space="preserve">	066 88-BL-8M</t>
  </si>
  <si>
    <t>89444611503502270-513</t>
  </si>
  <si>
    <t>3ALHCYCY8HDHX4128</t>
  </si>
  <si>
    <t>88-BL-8M</t>
  </si>
  <si>
    <t>Renault Valle Oriente
Av. José Vasconcelos 115 Residencial San Agustín 2do sector SanPedro Garza García, 66269 Monterrey, N.L.</t>
  </si>
  <si>
    <t>https://www.google.com/maps/place/Renault+Valle+Oriente/@25.6538076,-100.344456,17z/data=!3m1!4b1!4m6!3m5!1s0x8662bf062ca5eb17:0x8c47a9b15070c1dc!8m2!3d25.6538076!4d-100.344456!16s%2Fg%2F1td590td!5m1!1e2!18m1!1e1?entry=ttu&amp;g_ep=EgoyMDI2MDEyMC4wIKXMDSoASAFQAw%3D%3D</t>
  </si>
  <si>
    <t xml:space="preserve">NO TRAE IMEI
EQUIPO LO TRAE JORGE </t>
  </si>
  <si>
    <t>8A1860TS7RL745174</t>
  </si>
  <si>
    <t>PU-6208-B</t>
  </si>
  <si>
    <t>CHEVROLET COLORADO 2015 NEGRA</t>
  </si>
  <si>
    <t>1GCGTCE38F1194886</t>
  </si>
  <si>
    <t>PY-2823-B</t>
  </si>
  <si>
    <t xml:space="preserve">042 LINCOLN MKX NEGRA </t>
  </si>
  <si>
    <t xml:space="preserve">Está en el lote de enseguida de las palmas
Tu Auto 
Av Eloy Cavazos 7305, Santa María Sector C, 67198 Guadalupe, N.L. </t>
  </si>
  <si>
    <t>2LMTJ6KR2GBL49856</t>
  </si>
  <si>
    <t>PN-6435-B VW DELIVERI</t>
  </si>
  <si>
    <t>PN-6435-B</t>
  </si>
  <si>
    <t>904 FORD ESCAPE AZUL 2017 
(Serie #0201)</t>
  </si>
  <si>
    <t>Cte. Fernando Sada
Contacto 8123357734</t>
  </si>
  <si>
    <t>1FMCU0GD4HUB60201</t>
  </si>
  <si>
    <t>TRAE EL EQUIPO ELIUD</t>
  </si>
  <si>
    <t>RZB-630-C</t>
  </si>
  <si>
    <t>8NR-114- A CAMION
TOLVA</t>
  </si>
  <si>
    <t>Francisco Bustos 8110619188</t>
  </si>
  <si>
    <t>PG28+4Q5 Cdad. Santa Catarina, Nuevo León</t>
  </si>
  <si>
    <t>https://www.google.com/maps/place/25%C2%B042'00.9%22N+100%C2%B028'58.9%22W/@25.700257,-100.4855939,17z/data=!3m1!4b1!4m4!3m3!8m2!3d25.700257!4d-100.483019!5m1!1e2?entry=ttu&amp;g_ep=EgoyMDI2MDEyMS4wIKXMDSoASAFQAw%3D%3D</t>
  </si>
  <si>
    <t>BNR-114-A</t>
  </si>
  <si>
    <t>4NS-104-A CAMION
TOLVA</t>
  </si>
  <si>
    <t>Julio Idrogo 8261046900</t>
  </si>
  <si>
    <t>4NS-104-A</t>
  </si>
  <si>
    <t>EQUIPO Corte 862476055726698</t>
  </si>
  <si>
    <t xml:space="preserve">Jorge 3339741683 </t>
  </si>
  <si>
    <t>CLIENTE NO LLEGA, SE REAGENDA PARA LA 1:30 PM</t>
  </si>
  <si>
    <t>BRENDA MARTINEZ RIVERA</t>
  </si>
  <si>
    <t>RM-2363-B PEUGEOT PARTNER BCA
PEUGEOT RAPPID 2025</t>
  </si>
  <si>
    <t>Brenda Martinez Rivera 8119951434</t>
  </si>
  <si>
    <t>Diego de Montemayor 189, Heroes de Nacozari, Jardines de la Silla, 67288 Jardines de la Silla, N.L.</t>
  </si>
  <si>
    <t>https://www.google.com/maps/place/Diego+de+Montemayor+189,+Heroes+de+Nacozari,+Jardines+de+la+Silla,+67288+Jardines+de+la+Silla,+N.L./@25.6345866,-100.180399,17z/data=!3m1!4b1!4m6!3m5!1s0x8662c1791c7bce0b:0xfc9d3bfed2958330!8m2!3d25.6345866!4d-100.1778241!16s%2Fg%2F11w7q4pm3p!5m1!1e2?entry=ttu&amp;g_ep=EgoyMDI2MDEyMS4wIKXMDSoASAFQAw%3D%3D</t>
  </si>
  <si>
    <t>RM-2363-B</t>
  </si>
  <si>
    <t>EQUIPO Corte 862476055721814</t>
  </si>
  <si>
    <t xml:space="preserve">EQUIPO ENTREGADO A OLYMPIA </t>
  </si>
  <si>
    <t>4JGDA5JB5GA706781</t>
  </si>
  <si>
    <t>EQUIPO Seguimiento 862476055719800</t>
  </si>
  <si>
    <t>11:00:00 am</t>
  </si>
  <si>
    <t>FRANCISCO JESUS OLIVA CORTEZ</t>
  </si>
  <si>
    <t xml:space="preserve">TOYOTA TACOMA </t>
  </si>
  <si>
    <t>Jesus Oliva 8123399422</t>
  </si>
  <si>
    <t>Jitcen
José Mariano Salas 505, Regina, 64290 Monterrey, N.L.</t>
  </si>
  <si>
    <t>https://www.google.com/maps/place/Jitcen/@25.706574,-100.3150683,17z/data=!3m1!4b1!4m6!3m5!1s0x866295092a4b2f8b:0xeab4a5ba9e26dacc!8m2!3d25.706574!4d-100.3150683!16s%2Fg%2F11w40h470h!5m1!1e2!18m1!1e1?entry=ttu&amp;g_ep=EgoyMDI2MDEyMS4wIKXMDSoASAFQAw%3D%3D</t>
  </si>
  <si>
    <t>TYCZ5AN1PT118497</t>
  </si>
  <si>
    <t>RP-7432-A</t>
  </si>
  <si>
    <t>SUF215B
RENAULT LOGAN ROJO</t>
  </si>
  <si>
    <t>Jesus Jasso 8119607131</t>
  </si>
  <si>
    <t>https://www.google.com/maps/place/Renault+Valle+Oriente/@25.6538076,-100.344456,17z/data=!3m1!4b1!4m6!3m5!1s0x8662bf062ca5eb17:0x8c47a9b15070c1dc!8m2!3d25.6538076!4d-100.344456!16s%2Fg%2F1td590td!5m1!1e2!18m1!1e1?entry=ttu&amp;g_ep=EgoyMDI2MDEyMS4wIKXMDSoASAFQAw%3D%3D</t>
  </si>
  <si>
    <t>11:40.00 a.m.</t>
  </si>
  <si>
    <t>SDR-270-C FORD TRANSIT NEGRA</t>
  </si>
  <si>
    <t>Valentin Esterlla 4271080055 / Sergio García Orchids 4681053582</t>
  </si>
  <si>
    <t>Estacionamiento Pulga Rio 
Serafín Peña 1010, Centro, 64000 Monterrey, N.L.</t>
  </si>
  <si>
    <t>https://www.google.com/maps/place/Pulga+R%C3%ADo/@25.667616,-100.3299994,17z/data=!3m1!4b1!4m6!3m5!1s0x8662be2208c59e45:0x6bf9c68382803e2f!8m2!3d25.667616!4d-100.3274245!16s%2Fg%2F1wk6_5vb!5m1!1e2?entry=ttu&amp;g_ep=EgoyMDI2MDEyMS4wIKXMDSoASAFQAw%3D%3D</t>
  </si>
  <si>
    <t>1FBVU4XG4GKA29900</t>
  </si>
  <si>
    <t>SDR-270-C</t>
  </si>
  <si>
    <t>FALTA COBRAR EQUIPO</t>
  </si>
  <si>
    <t>BELLOTA ENERGY</t>
  </si>
  <si>
    <t xml:space="preserve">78-BJ-5N KW VERDE </t>
  </si>
  <si>
    <t>Sorullo 8124460220</t>
  </si>
  <si>
    <t>Forkisa
Luis G Urbina 1111, Centro, 64550 Monterrey, N.L.</t>
  </si>
  <si>
    <t>https://www.google.com/maps/place/Forkisa/@25.6796014,-100.3697239,12.75z/data=!4m6!3m5!1s0x866295773b8a7617:0x8f42287256d4c812!8m2!3d25.6907012!4d-100.3018351!16s%2Fg%2F1vqth69c!5m1!1e2?hl=es-US&amp;entry=ttu&amp;g_ep=EgoyMDI2MDEyMS4wIKXMDSoASAFQAw%3D%3D</t>
  </si>
  <si>
    <t>3WKDD40X6AF826723</t>
  </si>
  <si>
    <t xml:space="preserve">EQUIPO E INSTALACION EN ORDEN, LETS NO RESPONDEN BIEN Y SE LE PONE SALDO, NOS INIDCAN SE GENERARÍA UN CAMBIO DE EQUIPO </t>
  </si>
  <si>
    <t>3C4BDCAB7KT820709</t>
  </si>
  <si>
    <t>FEF-573-D</t>
  </si>
  <si>
    <t>EQUIPO Corte 863767071624530</t>
  </si>
  <si>
    <t>EQUIPO QUEDA INSTALADO Lateral piloto</t>
  </si>
  <si>
    <t xml:space="preserve">CHRYSLER TOWN&amp;COUNTRY 2013 NEGRA </t>
  </si>
  <si>
    <t>2C4JC1AG2DR779572</t>
  </si>
  <si>
    <t>SWE-488-A</t>
  </si>
  <si>
    <t>ELIUD</t>
  </si>
  <si>
    <t>REVISION DE UNIDAD 
(BUSQUDA DE EQUIPO EN MADERAS DE PLATAFORMA)</t>
  </si>
  <si>
    <t>Global Pack
Autop. Monterrey - Nuevo Laredo 4803, 65500 Cdad. Gral. Escobedo, N.L.</t>
  </si>
  <si>
    <t>ELIUD ENCUENTRA EL EQUIPO EN LA UNIDAD Y SE DEJA ACTIVO, SE ACOMODA LA INSTALACION</t>
  </si>
  <si>
    <t>TRANSMARSELL
(SERGIO LEAL)</t>
  </si>
  <si>
    <t>15 - RAM 4000</t>
  </si>
  <si>
    <t>REVISION DE UNIDAD 
(NO ENCIENDE)</t>
  </si>
  <si>
    <t>JR4P+RVV Arboledas de San Roque, Nuevo León</t>
  </si>
  <si>
    <t>https://www.google.com/maps/place/25%C2%B036'25.6%22N+100%C2%B009'46.2%22W/@25.6071069,-100.1629442,21z/data=!4m4!3m3!8m2!3d25.6071072!4d-100.1628418!5m1!1e2?hl=es&amp;entry=ttu&amp;g_ep=EgoyMDI2MDEyNS4wIKXMDSoASAFQAw%3D%3D</t>
  </si>
  <si>
    <t>EQUIPO SE VE INFLADO, PERO EL CLIENTE COMENTA QUE NO AUTORIZA E CAMBIO DE EQUIPO</t>
  </si>
  <si>
    <t>3C7WRAKTXKG581960</t>
  </si>
  <si>
    <t>PR-5171-A</t>
  </si>
  <si>
    <t>Th - 104</t>
  </si>
  <si>
    <t>1UYVS253XDM560607VS2RA</t>
  </si>
  <si>
    <t>ALICIA MELENDEZ GONZALEZ</t>
  </si>
  <si>
    <t>NISSAN VDRIVE 2026</t>
  </si>
  <si>
    <t>Alicia 8123219035</t>
  </si>
  <si>
    <t>José Ovalle 6428, Fidel Velázquez, 64119 Monterrey, N.L.</t>
  </si>
  <si>
    <t>https://www.google.com/maps/place/Jos%C3%A9+Ovalle+6428,+Fidel+Vel%C3%A1zquez,+64119+Monterrey,+N.L./@25.7432622,-100.3820777,17z/data=!3m1!4b1!4m6!3m5!1s0x866296c2495e90c9:0x34be1038d529b162!8m2!3d25.7432622!4d-100.3795028!16s%2Fg%2F11cspvd2vp!5m1!1e2?entry=ttu&amp;g_ep=EgoyMDI2MDEyNS4wIKXMDSoASAFQAw%3D%3D</t>
  </si>
  <si>
    <t xml:space="preserve">TOWN&amp;COUNTRY </t>
  </si>
  <si>
    <t>REVISION DE UNIDAD
SE APAGA Y SE BATLLA PARA ENCENDER</t>
  </si>
  <si>
    <t>Contacto 8125810660</t>
  </si>
  <si>
    <t>JWVR+WJG Cdad. Benito Juárez, Nuevo León</t>
  </si>
  <si>
    <t>https://www.google.com/maps/place/25%C2%B038'41.3%22N+100%C2%B003'30.3%22W/@25.647149,-100.0753334,14.75z/data=!4m4!3m3!8m2!3d25.6448054!4d-100.0584256!5m1!1e2?hl=es&amp;entry=ttu&amp;g_ep=EgoyMDI2MDEyNS4wIKXMDSoASAFQAw%3D%3D</t>
  </si>
  <si>
    <t>Para conocimiento interno, era la conexion a corriente directa, se le corrigió</t>
  </si>
  <si>
    <t>SWE-448-A</t>
  </si>
  <si>
    <t>0 FORD EXPLORER 2015 AZUL MARINO</t>
  </si>
  <si>
    <t>Unidad no enciende por falta de gasolina
SIN PRUEBAS DE BLOQUEO</t>
  </si>
  <si>
    <t>1FM5K7D82FGA46515</t>
  </si>
  <si>
    <t>FORD ESCAPE 2017 #6302</t>
  </si>
  <si>
    <t>Cte. Juan Jose
Contacto 8123886850</t>
  </si>
  <si>
    <t>1FMCU0JD3HUC86302</t>
  </si>
  <si>
    <t>ADRIANA VALLES / PLASTICOS VALLES</t>
  </si>
  <si>
    <t>DODGE RAM 4000 2025 BLANCO</t>
  </si>
  <si>
    <t>Adriana Valles 8117782977</t>
  </si>
  <si>
    <t>Del Yugo 601, Paseo de San Miguel, 67110 Guadalupe, N.L.</t>
  </si>
  <si>
    <t>https://www.google.com/maps/place/Del+Yugo+601,+Paseo+de+San+Miguel,+67110+Guadalupe,+N.L./@25.7136106,-100.2154318,17z/data=!3m1!4b1!4m6!3m5!1s0x8662ea58e4dbd11b:0x3926b0f36ee7aab0!8m2!3d25.7136106!4d-100.2128569!16s%2Fg%2F11np2n0smk!5m1!1e2?entry=ttu&amp;g_ep=EgoyMDI2MDEyNi4wIKXMDSoASAFQAw%3D%3D</t>
  </si>
  <si>
    <t>3C7WRSBJ1SG590891</t>
  </si>
  <si>
    <t>RM-9348-B</t>
  </si>
  <si>
    <t xml:space="preserve">Unidad no enciende por falta de gasolina
SIN PRUEBAS DE BLOQUEO
SE DESINSTALA EL EQUIPO </t>
  </si>
  <si>
    <t>CRISTOBAL
(AUTOS CONCORDIA)</t>
  </si>
  <si>
    <t>MG5 GRIS PLATA</t>
  </si>
  <si>
    <t>Cristobal Autos Concordia 8118049463</t>
  </si>
  <si>
    <t>Carmagic Body Shop
Valle de Zaragoza 900, Valle de Los Nogales, 66610 Cdad. Apodaca, N.L.</t>
  </si>
  <si>
    <t>https://www.google.com/maps/place/Carmagic+Body+Shop/@25.7943573,-100.2327881,17z/data=!4m6!3m5!1s0x8662ed146c599491:0xabdb5010b1e50b68!8m2!3d25.7943067!4d-100.232788!16s%2Fg%2F11fj1kh92p!5m1!1e2?hl=es&amp;entry=ttu&amp;g_ep=EgoyMDI2MDEyNi4wIKXMDSoASAFQAw%3D%3D</t>
  </si>
  <si>
    <r>
      <rPr>
        <sz val="10.0"/>
      </rPr>
      <t xml:space="preserve">CLIENTE PAGO EN EFECTIVO $1,500 A JORGE
Cuenta  cristobal2026auco@gmail.com
Contraseña  Cristobal2026
</t>
    </r>
    <r>
      <rPr>
        <color rgb="FF1155CC"/>
        <sz val="10.0"/>
        <u/>
      </rPr>
      <t xml:space="preserve">https://www.baanooliot.com/#close
</t>
    </r>
  </si>
  <si>
    <t>LSJA36E6XNZ194842</t>
  </si>
  <si>
    <t>TEL-319-A</t>
  </si>
  <si>
    <t xml:space="preserve">REVISION DE UNIDAD 
NO ENCIENDE LA UNIDAD </t>
  </si>
  <si>
    <t>Chuy Macías 8717543946</t>
  </si>
  <si>
    <t>QQ58+WQX Cdad. Apodaca, Nuevo León</t>
  </si>
  <si>
    <t>https://www.google.com/maps/place/25%C2%B045'35.5%22N+100%C2%B013'58.9%22W/@25.7597739,-100.2363126,16.75z/data=!4m4!3m3!8m2!3d25.7598553!4d-100.233017!5m1!1e2?hl=es&amp;entry=ttu&amp;g_ep=EgoyMDI2MDEyNi4wIKXMDSoASAFQAw%3D%3D</t>
  </si>
  <si>
    <t>ERA UN FUSIBLE FUNDIDO, SE QUITO EL RELEVADOR</t>
  </si>
  <si>
    <t>091 GMC CANYON GRIS OXFORD</t>
  </si>
  <si>
    <t>1GTG6CE38G1390089</t>
  </si>
  <si>
    <t>06 FREIGTHLINER</t>
  </si>
  <si>
    <t xml:space="preserve">REVISION DE UNIDAD 
DEJO DE REPORTRA </t>
  </si>
  <si>
    <t>Gato Gzz 8132628985</t>
  </si>
  <si>
    <t>Gustavo Gamez Guzmán 103, Valle de Las Sabinas, 67168 Guadalupe, N.L.</t>
  </si>
  <si>
    <t>https://www.google.com/maps/place/Gustavo+Gamez+Guzm%C3%A1n+103,+Valle+de+Las+Sabinas,+67168+Guadalupe,+N.L./@25.6885214,-100.1960648,21z/data=!4m12!1m5!3m4!2zMjXCsDQxJzE4LjciTiAxMDDCsDExJzQ1LjgiVw!8m2!3d25.688522!4d-100.196041!3m5!1s0x8662ea747b24654b:0x1a96eba5cf9d4418!8m2!3d25.6885751!4d-100.1960335!16s%2Fg%2F11w7q73_1r!5m1!1e2?hl=es&amp;entry=ttu&amp;g_ep=EgoyMDI2MDEyNi4wIKXMDSoASAFQAw%3D%3D</t>
  </si>
  <si>
    <t>EQUIPO NO TENIA CORRIENTE DIRECTA, SE LE CAMBIA A OTRO SITIO</t>
  </si>
  <si>
    <t>RD-7042-A</t>
  </si>
  <si>
    <t>DODGE ATITUD 2017</t>
  </si>
  <si>
    <t>CTE. FATIMA RODRIGUEZ BALDERAS
DESINSTALACION DE EQUIPO</t>
  </si>
  <si>
    <t>8650110335438376</t>
  </si>
  <si>
    <t>WXV-863-D</t>
  </si>
  <si>
    <t>MTY075 ATTITUDE 2016</t>
  </si>
  <si>
    <t>NO REPORTA
Corte 863767070884978</t>
  </si>
  <si>
    <t xml:space="preserve">OLYMPIA OLIVDO CANCELAR LA CITA </t>
  </si>
  <si>
    <t>NO REPORTA
Seguimiento 863767070884838</t>
  </si>
  <si>
    <t>AVANZA 2026
TOYOTA AVANZA 2026</t>
  </si>
  <si>
    <t>Alan 8122133300 solo WhatsApp</t>
  </si>
  <si>
    <t>https://www.google.com/maps/place/Lerma+107,+Las+Brisas+1o.+Sector,+64780+Monterrey,+N.L./@25.6266262,-100.2827749,17z/data=!3m1!4b1!4m6!3m5!1s0x8662bf74f1876c39:0x4d1be891d0b5b4f3!8m2!3d25.6266262!4d-100.2802!16s%2Fg%2F11c2fldwpc!5m1!1e2?entry=ttu&amp;g_ep=EgoyMDI2MDEyNi4wIKXMDSoASAFQAw%3D%3D</t>
  </si>
  <si>
    <t xml:space="preserve">EL MICROFONO NO QUEDO, VA A IR ELIUD MAS TARDE </t>
  </si>
  <si>
    <t>MHFAB1BY1T3172567</t>
  </si>
  <si>
    <t>SEG-663-C</t>
  </si>
  <si>
    <t>JORGE RIVERA</t>
  </si>
  <si>
    <t>CARLOS AYALA</t>
  </si>
  <si>
    <t>RVF-641-C RENAULT KWID NARANJA</t>
  </si>
  <si>
    <t>Carlos Ayala 6674625863</t>
  </si>
  <si>
    <t>Avenida Santuario, Dominio Cumbres, García, Nuevo León, 66036, México</t>
  </si>
  <si>
    <t>https://www.google.com/maps/place/Av.+Santuario,+66024+N.L./@25.7666618,-100.4695826,15z/data=!3m1!4b1!4m10!1m2!2m1!1zQXYuIFNhbnR1YXJpbyzCoE51ZXZvIExlw7Nu!3m6!1s0x86629a1ad6eb30f3:0x1a282c9f3d7ef7b5!8m2!3d25.7666436!4d-100.4511286!15sChtBdi4gU2FudHVhcmlvLMKgTnVldm8gTGXDs26SAQVyb3V0ZeABAA!16s%2Fg%2F11r9t_49x1!5m1!1e2?hl=es&amp;entry=ttu&amp;g_ep=EgoyMDI2MDEyOC4wIKXMDSoASAFQAw%3D%3D</t>
  </si>
  <si>
    <t>RVF-641-C</t>
  </si>
  <si>
    <t>0 CHEVROLET SILVERADO 2022</t>
  </si>
  <si>
    <t>ALENY AVISA A LAS 1:40 PM QUE LA UNIDAD YA FUE ENTREGADA</t>
  </si>
  <si>
    <t>TR-036</t>
  </si>
  <si>
    <t>REVISION DE UNIDAD 
(Dejo de reportar 2026-01-18 12:25:46)</t>
  </si>
  <si>
    <t>EQUIPO SE ENCUENTRA SIN MANIPULACION, NI DAÑO SE APLICA RESET</t>
  </si>
  <si>
    <t>VW VENTO 2018</t>
  </si>
  <si>
    <t>CTE. EMANUEL CARRILLO FAZ
DESINSTALACION DE EQUIPO</t>
  </si>
  <si>
    <t>8:37 AM AURORA SEGUNDO CANCELA EL SERVICIO</t>
  </si>
  <si>
    <t>ADRIANA</t>
  </si>
  <si>
    <t>SLP MARCH RZV-515-C</t>
  </si>
  <si>
    <t>REVISION DE UNIDAD 
Dejo de reportar 2026-01-24 09:46:43</t>
  </si>
  <si>
    <t xml:space="preserve">MIGUEL ANGEL NAVARRO MUÑOZ </t>
  </si>
  <si>
    <t>C. Grulla 200, Hogares Populares Pavon, 78434 Soledad de Graciano Sánchez, S.L.P.</t>
  </si>
  <si>
    <t>https://www.google.com/maps/place/C.+Grulla+200,+Hogares+Populares+Pavon,+78434+Soledad+de+Graciano+S%C3%A1nchez,+S.L.P./@22.1735618,-100.9529239,17z/data=!3m1!4b1!4m6!3m5!1s0x842aa196e86c4c45:0xb257d4c1602b63a!8m2!3d22.1735618!4d-100.950349!16s%2Fg%2F11j2vw5lz2!5m1!1e2?entry=ttu&amp;g_ep=EgoyMDI2MDEyNi4wIKXMDSoASAFQAw%3D%3D</t>
  </si>
  <si>
    <t>Javier (Tecnico San Luis Potosi)</t>
  </si>
  <si>
    <t>Se generó un reset en el equipo y se cambió la posición del equipo, ya se encuentra reportando la unidad en la plataforma</t>
  </si>
  <si>
    <t>RZV-515-C</t>
  </si>
  <si>
    <t>RK-0364-B CHEVROLET NEGRO</t>
  </si>
  <si>
    <t>Mario Guardado 812408449</t>
  </si>
  <si>
    <t>DASHCAM EN PREPAGO</t>
  </si>
  <si>
    <t>RK-0364-B</t>
  </si>
  <si>
    <t>2:00:00 p.m</t>
  </si>
  <si>
    <t xml:space="preserve">392 GMC CANYON 6 CIL 2026 NEGRA
GMC CANYON 6 CIL 2026 </t>
  </si>
  <si>
    <t>Alberto Villarreal</t>
  </si>
  <si>
    <t>Villa Motors 
Gral Francisco Naranjo 365, Centro, 66400 San Nicolás de los Garza, N.L.</t>
  </si>
  <si>
    <t>https://www.google.com/maps/place/Gral+Francisco+Naranjo+365,+Centro,+66400+San+Nicol%C3%A1s+de+los+Garza,+N.L./@25.7562673,-100.2963555,19z/data=!3m1!4b1!4m5!3m4!1s0x8662948fb1046487:0x5c6af5c32991cf13!8m2!3d25.7562661!4d-100.2957118!5m1!1e2?entry=ttu&amp;g_ep=EgoyMDI2MDEyOC4wIKXMDSoASAFQAw%3D%3D</t>
  </si>
  <si>
    <t>1GTG5DE38G1312873</t>
  </si>
  <si>
    <t>TAM NISSAN4 PS-8731-B</t>
  </si>
  <si>
    <t>REVISION DE UNIDAD 
(Dejo de reportar 2026-01-17 14:49:06)</t>
  </si>
  <si>
    <t>Joel 8140080138</t>
  </si>
  <si>
    <t>Corregidora 633, Francisco Villa, 89520 Cd Madero, Tamps.</t>
  </si>
  <si>
    <t>https://www.google.com/maps/place/Corregidora+633,+Francisco+Villa,+89520+Cd+Madero,+Tamps./@22.269205,-97.8476204,15z/data=!3m1!4b1!4m12!1m5!3m4!2zMjLCsDE2JzA4LjkiTiA5N8KwNDknNDUuMSJX!8m2!3d22.2691435!4d-97.8291986!3m5!1s0x85d7f9b4b0c1c5a3:0x5fb90b4f050ad35e!8m2!3d22.2691862!4d-97.8291664!16s%2Fg%2F11c5lx96kx!5m1!1e2?hl=es&amp;entry=ttu&amp;g_ep=EgoyMDI2MDEyOC4wIKXMDSoASAFQAw%3D%3D</t>
  </si>
  <si>
    <t>Luis (Tecnico Tamaulipas)</t>
  </si>
  <si>
    <t>3N6AD35A5PK850153</t>
  </si>
  <si>
    <t>SCF507B SWIFT NEGRO
SUZUKI SWIFT</t>
  </si>
  <si>
    <t xml:space="preserve">Carlos Garza Elizondo 8180648153 o 8110087373 </t>
  </si>
  <si>
    <t>Albert Camus 2300, Contry Sol, 67174 Guadalupe, N.L.</t>
  </si>
  <si>
    <t>https://www.google.com/maps/place/Albert+Camus+2300,+Contry+Sol,+67174+Guadalupe,+N.L./@25.6487613,-100.2651961,17z/data=!3m1!4b1!4m6!3m5!1s0x8662bf8983260c6b:0xb697c6c70daec20b!8m2!3d25.6487613!4d-100.2626212!16s%2Fg%2F11zj8jf71f!5m1!1e2?entry=ttu&amp;g_ep=EgoyMDI2MDEyOC4wIKXMDSoASAFQAw%3D%3D</t>
  </si>
  <si>
    <t>JS2ZC82S9G6301715</t>
  </si>
  <si>
    <t>SCF-507-B</t>
  </si>
  <si>
    <t>ASUETO CONSTITUCION MEXICANA</t>
  </si>
  <si>
    <t>Día de la Constitución (se recorre del 5 de febrero)</t>
  </si>
  <si>
    <t>128 FR BLANCO</t>
  </si>
  <si>
    <t>Hari Hernandez 8118090854</t>
  </si>
  <si>
    <t>QQCW+Q6C Cdad. Apodaca, Nuevo León</t>
  </si>
  <si>
    <t>https://www.google.com/maps/place/25%C2%B046'18.9%22N+100%C2%B012'16.2%22W/@25.7719288,-100.2070656,17z/data=!3m1!4b1!4m4!3m3!8m2!3d25.7719288!4d-100.2044907!5m1!1e2?hl=es&amp;entry=ttu&amp;g_ep=EgoyMDI2MDEyOC4wIKXMDSoASAFQAw%3D%3D</t>
  </si>
  <si>
    <t>SE REPROGRAMA PARA LAS 12, NO LO VEN EN LA PROGRAMACION</t>
  </si>
  <si>
    <t>PU6168B</t>
  </si>
  <si>
    <t>Hugo Lara 8132355987</t>
  </si>
  <si>
    <t>LR Automotriz
José Timoteo Rosales 4220, Niño Artillero, 64280 Monterrey, N.L.</t>
  </si>
  <si>
    <t>https://www.google.com/maps/place/LR+Automotriz/@25.7153142,-100.3258836,17z/data=!3m1!4b1!4m6!3m5!1s0x86629537016b8a47:0xdeedd1a0412cef55!8m2!3d25.7153142!4d-100.3258836!16s%2Fg%2F11tdlt7_c9!5m1!1e2?entry=ttu&amp;g_ep=EgoyMDI2MDEyOC4wIKXMDSoASAFQAw%3D%3D</t>
  </si>
  <si>
    <t>8A1860TS7RL745160</t>
  </si>
  <si>
    <t>PU-6168-B</t>
  </si>
  <si>
    <t>1FUJGLDR9CSBN5502</t>
  </si>
  <si>
    <t>81-BK-4F</t>
  </si>
  <si>
    <t>092 FORD ESCAPE VERDE 2013</t>
  </si>
  <si>
    <t xml:space="preserve">UNIDAD NO LLEGA AL LOCAL
ALENY PIDE LA BAJA DE LA UNIDAD </t>
  </si>
  <si>
    <t>0 CHEVROLET COLORADO</t>
  </si>
  <si>
    <t>12:03 PM - ALENY CANCELA LA REINSTALACION</t>
  </si>
  <si>
    <t xml:space="preserve">NISSAN VERSA 2016 ROJO </t>
  </si>
  <si>
    <t>SJE-174-A</t>
  </si>
  <si>
    <t>33-BF-5F KW NARANJA</t>
  </si>
  <si>
    <t>Jose Luis Delgado 6751006273</t>
  </si>
  <si>
    <t>PP84+P85 San Nicolás de los Garza, Nuevo León</t>
  </si>
  <si>
    <t>https://www.google.com/maps/place/25%C2%B043'00.3%22N+100%C2%B017'38.9%22W/@25.7167517,-100.2967049,17z/data=!3m1!4b1!4m4!3m3!8m2!3d25.7167517!4d-100.29413!5m1!1e2?hl=es&amp;entry=ttu&amp;g_ep=EgoyMDI2MDIwMS4wIKXMDSoASAFQAw%3D%3D</t>
  </si>
  <si>
    <t>CLIENTE LE PAGO EN EFECTIVO $1,738 A ELIUD
CON PRUEBAS DE BLOQUEO</t>
  </si>
  <si>
    <t>062 GMC SIERRA 2019 NEGRA</t>
  </si>
  <si>
    <t>1GTU9FEL2KZ316138</t>
  </si>
  <si>
    <t>SUCABRITO
(LUCIA AVENDAÑO)</t>
  </si>
  <si>
    <t>PZ-6028-A H-01
H-01</t>
  </si>
  <si>
    <t>Rafael Aveldaño</t>
  </si>
  <si>
    <t>67489 Cadereyta Jiménez, N.L.</t>
  </si>
  <si>
    <t>https://www.google.com/maps/place/Sucabrito/@25.6328936,-100.043014,17z/data=!4m10!1m2!2m1!1sSucabrito!3m6!1s0x8662ddc70deb93eb:0xa7097d2bcb095c60!8m2!3d25.6328936!4d-100.0385069!15sCglTdWNhYnJpdG-SARBzdG9yYWdlX2ZhY2lsaXR54AEA!16s%2Fg%2F11nwpgvpcj!5m1!1e2?hl=es&amp;entry=ttu&amp;g_ep=EgoyMDI2MDIwMS4wIKXMDSoASAFQAw%3D%3D</t>
  </si>
  <si>
    <t>MR0CX8CB3N042596</t>
  </si>
  <si>
    <t>PZ-6028-A</t>
  </si>
  <si>
    <t>SUS-362-B GLE53 2022 NEGRO</t>
  </si>
  <si>
    <t>4JGFD6BB3NA58929</t>
  </si>
  <si>
    <t>SUS-362-B</t>
  </si>
  <si>
    <t>RF-8064-A H-02
H-02</t>
  </si>
  <si>
    <t>RF-8064-A</t>
  </si>
  <si>
    <t>RA-7313-A H-03
H-03</t>
  </si>
  <si>
    <t>MR0CX8CBXN0427232</t>
  </si>
  <si>
    <t>RA-7313-A</t>
  </si>
  <si>
    <t>RK-1015-B TORNADO COMISARIATO
CHEVROLET TORNADO VAN BLANCA</t>
  </si>
  <si>
    <t>RK-1015-B</t>
  </si>
  <si>
    <t>PL-3028-A VW CADDY
VW CADDY BLANCA</t>
  </si>
  <si>
    <t>PL-3028-A</t>
  </si>
  <si>
    <t>08-LBA-56 025 TRANSIT
025 TRANSIT BLANCA</t>
  </si>
  <si>
    <t>08-LBA-56</t>
  </si>
  <si>
    <t>SONATA 2017</t>
  </si>
  <si>
    <t>Josselyn Luna 8126836820</t>
  </si>
  <si>
    <t>Melchor Ocampo 355, Sin Nombre de Col 12, 66050 Cdad. Gral. Escobedo, N.L.</t>
  </si>
  <si>
    <t>https://www.google.com/maps/place/Melchor+Ocampo+355,+Sin+Nombre+de+Col+12,+66050+Cdad.+Gral.+Escobedo,+N.L./@25.8046892,-100.3179071,17z/data=!3m1!4b1!4m6!3m5!1s0x866293afe5f37217:0xe9726e6fab7c59f9!8m2!3d25.8046892!4d-100.3153322!16s%2Fg%2F11c2b8h4bn!5m1!1e2?entry=ttu&amp;g_ep=EgoyMDI2MDIwMS4wIKXMDSoASAFQAw%3D%3D</t>
  </si>
  <si>
    <t>LA CLIENTE Y LA UNIDAD NO ESTABAN EN EL DOMICILIO , NO TOMABA LA LLAMADA SE LE MANDARON WHATSAPP Y SE VA A REPROGRAMAR PARA MAÑANA</t>
  </si>
  <si>
    <t xml:space="preserve">RB-2072-A FREIGTHLINER
FREIGTHLINER </t>
  </si>
  <si>
    <t>SIN BLOQUEO  ES EL DE LA BASURA COMENTA EL SR. RAFAEL</t>
  </si>
  <si>
    <t>RB-2072-A</t>
  </si>
  <si>
    <t>906 KIA OPTIMA AZUL 2016 (#04656)</t>
  </si>
  <si>
    <t>Cliente Luis Gerardo 
Contacto 812388685</t>
  </si>
  <si>
    <t>5XXGT4L3XJG260456</t>
  </si>
  <si>
    <t>907 CHEVROLET SILVERADO 2009 NEGRA</t>
  </si>
  <si>
    <t>Cte. Sergio Alberto Martínez</t>
  </si>
  <si>
    <t>Sandoval San Nicolás
Miguel Hidalgo Y Costilla 515, Centro, 66400 San Nicolás de los Garza, N.L.</t>
  </si>
  <si>
    <t>https://www.google.com/maps/place/Sandoval+San+Nicol%C3%A1s/@25.7518922,-100.288989,21z/data=!4m14!1m7!3m6!1s0x8662950014c1b63f:0xfd5a73b00c37b8a9!2sSandoval+San+Nicol%C3%A1s!8m2!3d25.7519205!4d-100.2889446!16s%2Fg%2F11w3d4tx2m!3m5!1s0x8662950014c1b63f:0xfd5a73b00c37b8a9!8m2!3d25.7519205!4d-100.2889446!16s%2Fg%2F11w3d4tx2m!5m1!1e2?entry=ttu&amp;g_ep=EgoyMDI2MDIwMS4wIKXMDSoASAFQAw%3D%3D</t>
  </si>
  <si>
    <t>1GCEC119J19Z148567</t>
  </si>
  <si>
    <t>RG-2666-A</t>
  </si>
  <si>
    <t>908 CHEVROLET AVEO 2015</t>
  </si>
  <si>
    <t>Cte Jose Daniel 8140064985</t>
  </si>
  <si>
    <t>Natura Cerrada Arboledas
66623 Cdad. Natura, N.L.</t>
  </si>
  <si>
    <t>https://www.google.com/maps/place/Natura+Cerrada+Arboledas/@25.8418084,-100.1480287,17z/data=!3m1!4b1!4m6!3m5!1s0x8662efd3981b26af:0x54d743256ba2bdfc!8m2!3d25.8418084!4d-100.1454538!16s%2Fg%2F11kc95646z!5m1!1e2?entry=ttu&amp;g_ep=EgoyMDI2MDIwMS4wIKXMDSoASAFQAw%3D%3D</t>
  </si>
  <si>
    <t>YA NO ALCANZARON A LLEGAR SE REAGENDO PARA EL DIA DE MAÑANA A LAS 8 AM</t>
  </si>
  <si>
    <t>40-LBA-01 TRANSIT
TRANSIT</t>
  </si>
  <si>
    <t>40-LBA-01</t>
  </si>
  <si>
    <t>3G1TB5AF5FL119691</t>
  </si>
  <si>
    <t>SYX-005-B</t>
  </si>
  <si>
    <t>RD-8002-B RAM 22
RAM 22 BLANCA</t>
  </si>
  <si>
    <t>El Gran Pastor Garza Sada
Av. Eugenio Garza Sada 3431, Altavista, Arroyo Seco, 64740 Monterrey, N.L.</t>
  </si>
  <si>
    <t>https://www.google.com/maps/place/El+Gran+Pastor+Garza+Sada/@25.6420778,-100.2885528,17z/data=!3m1!4b1!4m6!3m5!1s0x8662bfb90a9585c5:0xfa0a39565730fe9a!8m2!3d25.6420778!4d-100.2859779!16s%2Fg%2F11mv0m48gj!5m1!1e2?entry=ttu&amp;g_ep=EgoyMDI2MDIwMS4wIKXMDSoASAFQAw%3D%3D</t>
  </si>
  <si>
    <t>RD-8002-B</t>
  </si>
  <si>
    <t>Ing. Lazaro</t>
  </si>
  <si>
    <t>Calle Jdn. las Lomas 3637A, Burócratas Moctezuma, 64240 Monterrey, N.L.</t>
  </si>
  <si>
    <t>https://www.google.com/maps/place/Calle+Jdn.+las+Lomas+3637A,+Bur%C3%B3cratas+Moctezuma,+64240+Monterrey,+N.L./@25.7351713,-100.3509043,19z/data=!3m1!4b1!4m12!1m5!3m4!2zMjXCsDQ0JzA2LjYiTiAxMDDCsDIxJzAxLjMiVw!8m2!3d25.7351667!4d-100.3503611!3m5!1s0x8662969d8c5975df:0x8aefc89633f4ffb2!8m2!3d25.7351701!4d-100.3502606!16s%2Fg%2F11csdy4_20!5m1!1e2?hl=es&amp;entry=ttu&amp;g_ep=EgoyMDI2MDIwMS4wIKXMDSoASAFQAw%3D%3D</t>
  </si>
  <si>
    <t>PH-2984-C</t>
  </si>
  <si>
    <t>909 HYUNDAI SONATA 2017 BLANCO</t>
  </si>
  <si>
    <t>Cte. Josselyn Luna 8126836820</t>
  </si>
  <si>
    <t>C. Rodrigo Zuriaga 3202, Hidalgo, 64290 Monterrey, N.L.</t>
  </si>
  <si>
    <t>https://www.google.com/maps/place/C.+Rodrigo+Zuriaga+3202,+Hidalgo,+64290+Monterrey,+N.L./@25.7055931,-100.3227442,17z/data=!3m1!4b1!4m6!3m5!1s0x866295bbbf19542b:0x95ef1df921ce0b28!8m2!3d25.7055931!4d-100.3201693!16s%2Fg%2F11csk_9968!5m1!1e2?entry=ttu&amp;g_ep=EgoyMDI2MDIwMy4wIKXMDSoASAFQAw%3D%3D</t>
  </si>
  <si>
    <t>5NPE24AF4HH559009</t>
  </si>
  <si>
    <t>SER-270-C</t>
  </si>
  <si>
    <t>LINEA DUPLICADA</t>
  </si>
  <si>
    <t>MERCEDES
(OMAR DE LEON)</t>
  </si>
  <si>
    <t>Lote solo avisar que van de arte de Omar de Leon
Domicilio MMW3+QWF Monterrey, Nuevo León</t>
  </si>
  <si>
    <t>https://www.google.com/maps/place/25%C2%B041'49.0%22N+100%C2%B020'42.7%22W/@25.6969714,-100.3452878,21z/data=!4m4!3m3!8m2!3d25.6969299!4d-100.345192!5m1!1e2?hl=es&amp;entry=ttu&amp;g_ep=EgoyMDI2MDIwMy4wIKXMDSoASAFQAw%3D%3D</t>
  </si>
  <si>
    <t>JORGE TRAE EL EQUIPO</t>
  </si>
  <si>
    <t>WDDSJ4DB5JN623942</t>
  </si>
  <si>
    <t>RA-7831-A TRANSIT
FORD TRANSIT BLANCO</t>
  </si>
  <si>
    <t>WF0AS5178M2X03915</t>
  </si>
  <si>
    <t>RA-7831-A</t>
  </si>
  <si>
    <t>TCR-882-B ATTITUD ROJO
DODGE ATITUD ROJO</t>
  </si>
  <si>
    <t>ML3ABT6J2RH005279</t>
  </si>
  <si>
    <t>TCR-882-B</t>
  </si>
  <si>
    <t>RK-1016-B TORNADO
CHEVROLET TORNADO BLANCA</t>
  </si>
  <si>
    <t>LZWNNNGN6SC819227</t>
  </si>
  <si>
    <t>RK-1016-B</t>
  </si>
  <si>
    <t>SCH-108-C AVEO
CHEVROLET AVEO BLANCO</t>
  </si>
  <si>
    <t>LZWPPMGN8TF002144</t>
  </si>
  <si>
    <t>SCH-108-C</t>
  </si>
  <si>
    <t>ANGEL</t>
  </si>
  <si>
    <t>SCG-3680-C BMW 325i AZUL</t>
  </si>
  <si>
    <t>Angel 8180115556</t>
  </si>
  <si>
    <t>JRQH+J7R Jardines de la Silla, Nuevo León</t>
  </si>
  <si>
    <t>https://www.google.com/maps/place/25%C2%B038'20.8%22N+100%C2%B010'18.6%22W/@25.6406717,-100.1733346,15.5z/data=!4m4!3m3!8m2!3d25.6391106!4d-100.1718445!5m1!1e2?hl=es&amp;entry=ttu&amp;g_ep=EgoyMDI2MDIwMy4wIKXMDSoASAFQAw%3D%3D</t>
  </si>
  <si>
    <t>SCG-380-C</t>
  </si>
  <si>
    <t>PY-7021-B TORNADO 
CHEVROLET TORNADO BLANCA</t>
  </si>
  <si>
    <t>LZWNNNGN7RC812667</t>
  </si>
  <si>
    <t>PY-7021-B</t>
  </si>
  <si>
    <t>PX-4180-B DUCATO MAX
FIAT DUCATO MAXI BLANCA</t>
  </si>
  <si>
    <t>ZFCNFFFF2P2Y25585</t>
  </si>
  <si>
    <t>PX-4180-B</t>
  </si>
  <si>
    <t>910 CHEVROLET EQUINOX 2015 AZUL</t>
  </si>
  <si>
    <t>Cte. Fabian 
Contacto 8180801774</t>
  </si>
  <si>
    <t>https://www.google.com/maps/place/Seminuevos+MG1/@25.6506853,-100.197761,19z/data=!3m1!5s0x8662c1bb816aaf11:0xf9d82806d28317d2!4m14!1m7!3m6!1s0x8662c1bc7edcaa5d:0x86bd836788299e52!2sMUPRO+Cocinas+y+Closets+-+Eloy+Cavazos!8m2!3d25.6512395!4d-100.1985863!16s%2Fg%2F11f0k_djr5!3m5!1s0x8662c12edf752e5d:0x6fba453c41aec75d!8m2!3d25.6506384!4d-100.1976835!16s%2Fg%2F11jb33c6n8!5m1!1e2?entry=ttu&amp;g_ep=EgoyMDI2MDIwMy4wIKXMDSoASAFQAw%3D%3D</t>
  </si>
  <si>
    <t>2GNALAEKXE6116890</t>
  </si>
  <si>
    <t>SXX-867-B</t>
  </si>
  <si>
    <t>911 CHEVROLET TRAX 2016 NEGRA</t>
  </si>
  <si>
    <t>Cte Ana Victoria 
Contacto 8115901185</t>
  </si>
  <si>
    <t>https://www.google.com/maps/place/C.+Sierra+de+Gomas+614,+Cerro+de+La+Silla+(U.c.),+67190+Guadalupe,+N.L./@25.665652,-100.1958819,17z/data=!3m1!4b1!4m6!3m5!1s0x8662c1c1fa28813f:0xeb35765624fe6bd0!8m2!3d25.665652!4d-100.193307!16s%2Fg%2F11wb1s8_kq!5m1!1e2?entry=ttu&amp;g_ep=EgoyMDI2MDIwMy4wIKXMDSoASAFQAw%3D%3D</t>
  </si>
  <si>
    <t>3GNCJ7EE4GL146977</t>
  </si>
  <si>
    <t>RSD-409-C</t>
  </si>
  <si>
    <t>SRH-126-A ATTITUD
DODGE ATTITUD BLANCO</t>
  </si>
  <si>
    <t>ML3AB26J5LH006671</t>
  </si>
  <si>
    <t>SRH-126-A</t>
  </si>
  <si>
    <t>PY-7022-B TORNADO
CHEVROLET TORNADO BLANCA</t>
  </si>
  <si>
    <t>LZWNNNGN8RC812676</t>
  </si>
  <si>
    <t>PY-7022-B</t>
  </si>
  <si>
    <t>PX-0892-B TRANSIT
FORD TRANSIT COURIER BLANCA</t>
  </si>
  <si>
    <t>4.46:00 p.m.</t>
  </si>
  <si>
    <t>WF0BS5T75PZV81894</t>
  </si>
  <si>
    <t>PX-0892-B</t>
  </si>
  <si>
    <t>PL-0544-B S10 MAX
CHEVROLET S10 MAX ROJO</t>
  </si>
  <si>
    <t>LSFAM3AB3PA062256</t>
  </si>
  <si>
    <t>PL-0544-B</t>
  </si>
  <si>
    <t>REVISION DE UNIDAD 
(Comentan que la unidad se apaga y un electrico lo reviso y comenta que es por la instalacion del GPS)</t>
  </si>
  <si>
    <t>https://www.google.com/maps/place/25%C2%B046'18.9%22N+100%C2%B012'16.2%22W/@25.7727144,-100.2101088,16.25z/data=!4m4!3m3!8m2!3d25.7719288!4d-100.2044907!5m1!1e2?hl=es&amp;entry=ttu&amp;g_ep=EgoyMDI2MDIwMy4wIKXMDSoASAFQAw%3D%3D</t>
  </si>
  <si>
    <t>Nos comenta que desde la visita anterior se le retiro el relay para que no se bloqueara la unidad y pudieran concluir la revision de la unidad.
Se localizo un arnes que es el que esta provocando el falso. 
El problema que presenta la unidad es ajeno al GPS o la instalacion</t>
  </si>
  <si>
    <t>912 CHEVROLET TRAVERSE 2018 BLANCA</t>
  </si>
  <si>
    <t>Cte. Valentin
Contacto 8181790643</t>
  </si>
  <si>
    <t>https://www.google.com/maps/place/Luis+IX+5411,+Valle+de+Los+Reyes,+67180+Guadalupe,+N.L./@25.6577692,-100.2073878,18.75z/data=!4m15!1m8!3m7!1s0x8662c1b634e0c115:0xbc671ea5cf64345c!2sValle+de+Los+Reyes,+67180+Guadalupe,+N.L.!3b1!8m2!3d25.6581101!4d-100.2071004!16s%2Fg%2F1tfbnrst!3m5!1s0x8662c1b7ca5ed499:0x1e9abfc64a37d8cc!8m2!3d25.6578971!4d-100.206553!16s%2Fg%2F11w7q4pmf8!5m1!1e2?entry=ttu&amp;g_ep=EgoyMDI2MDIwNC4wIKXMDSoASAFQAw%3D%3D</t>
  </si>
  <si>
    <t>1GNERKKW0JJ130579</t>
  </si>
  <si>
    <t>SED-661-C</t>
  </si>
  <si>
    <t>ECOTMED EVALUACIONES A.C. 
(OSCAR OJEDA)</t>
  </si>
  <si>
    <t>NP300
NISSAN NP300 BLANCA</t>
  </si>
  <si>
    <t>https://www.google.com/maps/place/Tikal+508,+Lomas+de+An%C3%A1huac,+64260+Monterrey,+N.L./@25.734788,-100.3201184,17z/data=!3m1!4b1!4m6!3m5!1s0x86629445155312f1:0xc8fb9b3027926d8c!8m2!3d25.734788!4d-100.3175435!16s%2Fg%2F11s8h1kfgj!5m1!1e2?entry=ttu&amp;g_ep=EgoyMDI2MDIwNC4wIKXMDSoASAFQAw%3D%3D</t>
  </si>
  <si>
    <t xml:space="preserve">CON PRUEBAS DE CORTE </t>
  </si>
  <si>
    <t>3N6AD35C3JK894628</t>
  </si>
  <si>
    <t>VX-8255-C</t>
  </si>
  <si>
    <t xml:space="preserve">RAM 700
DODGE RAM 700 BLANCA </t>
  </si>
  <si>
    <t>9BD281HJ0S9947024</t>
  </si>
  <si>
    <t>WM-5006-C</t>
  </si>
  <si>
    <t>RAPID PROMASTER
DODGE RAM RAPID PROMASTER BLANCA</t>
  </si>
  <si>
    <t>9BD2657R7R9262985</t>
  </si>
  <si>
    <t>PY-8641-B</t>
  </si>
  <si>
    <t xml:space="preserve">VENTO
VW VENTO PLATA </t>
  </si>
  <si>
    <t>MEX5H2603JT088132</t>
  </si>
  <si>
    <t>RUP-959-A</t>
  </si>
  <si>
    <t xml:space="preserve">CLIENTE SE DIRIGE CON JOSE LUIS Y SE REAGENDAN LOS SERVICIOS PARA LA PROXIMA SEMANA </t>
  </si>
  <si>
    <t>QRJ2+FP2 Cdad. Apodaca, Nuevo León</t>
  </si>
  <si>
    <t>https://www.google.com/maps/place/25%C2%B046'52.1%22N+100%C2%B011'53.6%22W/@25.7809178,-100.1988518,19z/data=!4m4!3m3!8m2!3d25.7811492!4d-100.1982232!5m1!1e2?hl=es&amp;entry=ttu&amp;g_ep=EgoyMDI2MDIwNC4wIKXMDSoASAFQAw%3D%3D</t>
  </si>
  <si>
    <t>EQUIPO REINSTALADO EL MISMO DIA</t>
  </si>
  <si>
    <t xml:space="preserve">VW JETTA GLI BLANCO </t>
  </si>
  <si>
    <t>Beto Ruta 8119386248</t>
  </si>
  <si>
    <t>QQ54+9HJ Cdad. Apodaca, Nuevo León</t>
  </si>
  <si>
    <t>https://www.google.com/maps/place/25%C2%B045'30.5%22N+100%C2%B014'37.0%22W/@25.7582085,-100.2439032,19.5z/data=!4m4!3m3!8m2!3d25.7584709!4d-100.2436108!5m1!1e2?hl=es&amp;entry=ttu&amp;g_ep=EgoyMDI2MDIwNC4wIKXMDSoASAFQAw%3D%3D</t>
  </si>
  <si>
    <t>3VW5T7AJ3HM262680</t>
  </si>
  <si>
    <t>SEY-380-C</t>
  </si>
  <si>
    <t>PM-4763-B NP300 ROJA
NISSAN NP300 ROJA</t>
  </si>
  <si>
    <t>PM-4763-B</t>
  </si>
  <si>
    <t>PL-0546-B NP300 BLANCA
NISSAN NP300 BLANCA</t>
  </si>
  <si>
    <t>PL-0546-B</t>
  </si>
  <si>
    <t>SCG-941-C AVEO BLANCO
CHEVROLET AVEO BLANCO</t>
  </si>
  <si>
    <t>LZWPPMGN8TF002693</t>
  </si>
  <si>
    <t>SCG-941-C</t>
  </si>
  <si>
    <t>SFH-721-B AVEO GRIS
CHEVROELT AVEO GRIS</t>
  </si>
  <si>
    <t>LSGHD52HXPD044845</t>
  </si>
  <si>
    <t>SFH-721-B</t>
  </si>
  <si>
    <t>SUZUKI FRONX GRIS OXFORD</t>
  </si>
  <si>
    <t>Sarahí Manrique 8286883292</t>
  </si>
  <si>
    <t>DEX Materiales Cadereyta
Carr Cadereyta, San Mateo km.7, 67480 Cadereyta Jiménez, N.L.</t>
  </si>
  <si>
    <t>MBHWDB3S8RG144563</t>
  </si>
  <si>
    <t>TCJ-307-B</t>
  </si>
  <si>
    <t>SRH-129-A ATTITUD PLATA
DODGE ATTITUD PLATA</t>
  </si>
  <si>
    <t>SRH-129-A</t>
  </si>
  <si>
    <t>LUCIA AVENDAÑO</t>
  </si>
  <si>
    <t>SYP-055-A FIGO BLANCO
FORD FIGO BLANCO</t>
  </si>
  <si>
    <t>MAJFP1M19MA210634</t>
  </si>
  <si>
    <t>SYP-055-A</t>
  </si>
  <si>
    <t>PX-0891-B TRANSIT BLANCO
FORD TRANSIT BLANCO</t>
  </si>
  <si>
    <t>WF0BS5T79PZW89371</t>
  </si>
  <si>
    <t>PX-0891-B</t>
  </si>
  <si>
    <t>PL-3039-A CADDY BLANCO
VW CADDY BLANCA</t>
  </si>
  <si>
    <t>PL-3039-A</t>
  </si>
  <si>
    <t>RUV-881-C  AVEO PLATA
CHEVROLET AVEO PLATA</t>
  </si>
  <si>
    <t>LZWPPMGN6SF003212</t>
  </si>
  <si>
    <t>RUV-881-C</t>
  </si>
  <si>
    <t xml:space="preserve">PW-1692-A PROMASTER
DODGE RAM PROMASTER BLANCA </t>
  </si>
  <si>
    <t>9BD265557L9168421</t>
  </si>
  <si>
    <t>PW-1692-A</t>
  </si>
  <si>
    <t>01 JOSE ESPINOZA EQUINOX 14 PLATA</t>
  </si>
  <si>
    <t>https://www.google.com/maps/place/Gral.+Jos%C3%A9+Mar%C3%ADa+Morelos+y+Pav%C3%B3n+837,+Centro,+66400+San+Nicol%C3%A1s+de+los+Garza,+N.L./@25.7480716,-100.289484,19.75z/data=!4m6!3m5!1s0x86629493118ded89:0xd878d83b34bd3235!8m2!3d25.7482475!4d-100.2896097!16s%2Fg%2F11c2fkcb5q!5m1!1e2?entry=ttu&amp;g_ep=EgoyMDI2MDIwNC4wIKXMDSoASAFQAw%3D%3D</t>
  </si>
  <si>
    <t>2GNALBEK6E6128539</t>
  </si>
  <si>
    <t>SSE-317-B</t>
  </si>
  <si>
    <t>393 KIA SORENTO 2018</t>
  </si>
  <si>
    <t>Villa Motors 
Gral Francisco Naranjo 365, Centro, 66400 San Nicolás de los Garza, N.L.</t>
  </si>
  <si>
    <t>5XYPG4A30JG396002</t>
  </si>
  <si>
    <t>Corte 862476051238656</t>
  </si>
  <si>
    <t>MARTES 5:50 PM - OLYMIA SOLICITA CANCELACION Y REAGENDADO PARA EL JUEVES 12 DE FEBRERO, 11 AM</t>
  </si>
  <si>
    <t>Seguimiento 862476051238359</t>
  </si>
  <si>
    <t>LUIS JAIME MARROQUIN GARZA</t>
  </si>
  <si>
    <t>RK-6103-B KW AZUL
KENWORTH AZUL</t>
  </si>
  <si>
    <t>Jaime Marroquin 8282940780</t>
  </si>
  <si>
    <t>H243+FPJ Fraccionamiento La Estrella, Nuevo León</t>
  </si>
  <si>
    <t>https://www.google.com/maps/place/25%C2%B033'22.4%22N+99%C2%B059'44.6%22W/@25.5562077,-99.9983024,17z/data=!3m1!4b1!4m4!3m3!8m2!3d25.5562077!4d-99.9957275!5m1!1e2?hl=es&amp;entry=ttu&amp;g_ep=EgoyMDI2MDIwOC4wIKXMDSoASAFQAw%3D%3D</t>
  </si>
  <si>
    <t>3WDD40X28F811937</t>
  </si>
  <si>
    <t>RK-6103-B</t>
  </si>
  <si>
    <t>FERNANDO RODRIGUEZ
MOTO</t>
  </si>
  <si>
    <t>REVISION DE UNIDAD 
(Dejo de reportar 2025-10-05 19:30:35)</t>
  </si>
  <si>
    <t>Av. Ruiz Cortines 2650, Valle Soleado, 67115 Guadalupe, N.L.</t>
  </si>
  <si>
    <t>https://www.google.com/maps/place/Av.+Ruiz+Cortines+2650,+Valle+Soleado,+67115+Guadalupe,+N.L./@25.7093529,-100.2005828,15z/data=!3m1!4b1!4m9!1m2!2m1!1sAv+Ruiz+cortinez+2650+F,+Provivienda+la+esperanza,+Guadalupe+Nuevo+Le%C3%B3n+CP+67110!3m5!1s0x8662ea22b3a69faf:0x5c1621e80abca49e!8m2!3d25.7093347!4d-100.1821288!15sClFBdiBSdWl6IGNvcnRpbmV6IDI2NTAgRiwgUHJvdml2aWVuZGEgbGEgZXNwZXJhbnphLCBHdWFkYWx1cGUgTnVldm8gTGXDs24gQ1AgNjcxMTCSARBnZW9jb2RlZF9hZGRyZXNz4AEA!5m1!1e2?entry=ttu&amp;g_ep=EgoyMDI2MDIwOC4wIKXMDSoASAFQAw%3D%3D</t>
  </si>
  <si>
    <t>OSCAR GARCIA AUTORIZA REMPLAZO DE EQUIPO 
ELIUD TRAE EL EQUIPO Y LA SIM
El técnico se encuentra realizando pruebas en la unidad y el equipo no enciende, su fecha de instalacion fue 2022-01-28, por lo que ya no cuenta con garantía. 
La unidad requiere un remplazo de equipo, solo necesitamos su autorización para que se pueda generar la instalacion de un equipo nuevo, mismo que tendría un costo de $2,100</t>
  </si>
  <si>
    <t>06CLW9</t>
  </si>
  <si>
    <t>EQUIPO NUEVO 
INSTALACION NUEVA</t>
  </si>
  <si>
    <t>Corte 862476051238656
Seguimiento 862476051238359</t>
  </si>
  <si>
    <t>UNIDAD NO LLEGA A TIEMPO, SE LE NOTIFICA A OLYMPIA QUE SE VA A COBRAR UNA VISITA EN FALSO</t>
  </si>
  <si>
    <t>394 JOURNEY 2017 GRIS PLATA</t>
  </si>
  <si>
    <t>Deisy Garza 8116829128
CTE. MARIO CESAR RUVALCABA HERNANDEZ</t>
  </si>
  <si>
    <t>Garza Motors (S.C.O.P)
Av. Pablo Livas 5505, S.C.O.P., 67190 Guadalupe, N.L.</t>
  </si>
  <si>
    <t>https://www.google.com/maps/place/Garza+Motors+(S.C.O.P)/@25.6616169,-100.2335884,14z/data=!4m10!1m2!2m1!1sGarza+Motors!3m6!1s0x8662c1d34ddaa163:0x140d739edcb4b261!8m2!3d25.6616169!4d-100.1975395!15sCgxHYXJ6YSBNb3RvcnOSAQthdXRvX2Jyb2tlcuABAA!16s%2Fg%2F11x2wmp2v2!5m1!1e2?entry=ttu&amp;g_ep=EgoyMDI2MDIwOS4wIKXMDSoASAFQAw%3D%3D</t>
  </si>
  <si>
    <t xml:space="preserve">EN EL LOTE ESTABAN MANIPULANDO LA UNIDAD, NO SE REALIZARON PRUEBAS DE BLOQUEO CON LA PLATAFORMA, SOLO FISICAS </t>
  </si>
  <si>
    <t>3C4PDCGG3HT510686</t>
  </si>
  <si>
    <t>RAMIRO RODRIGUEZ VEGA / ADRIANA BEATRIZ CHAPA CASTILLO</t>
  </si>
  <si>
    <t>KENWORTH ROJO 2002</t>
  </si>
  <si>
    <t>Agustin 8110508002</t>
  </si>
  <si>
    <t>CAMPA ADITIVOS 
QR44+FV7 Cdad. Apodaca, Nuevo León</t>
  </si>
  <si>
    <t>https://www.google.com/maps/place/25%C2%B045'22.2%22N+100%C2%B011'34.2%22W/@25.7562077,-100.1928508,21z/data=!4m4!3m3!8m2!3d25.7561531!4d-100.1928253!5m1!1e2?hl=es&amp;entry=ttu&amp;g_ep=EgoyMDI2MDIwOS4wIKXMDSoASAFQAw%3D%3D</t>
  </si>
  <si>
    <t>3WKADR9X12F606894</t>
  </si>
  <si>
    <t>758-FS-3</t>
  </si>
  <si>
    <t xml:space="preserve">MONICA RODRIGUEZ MARCH 17 BLANCO </t>
  </si>
  <si>
    <t>01 RUBEN SEPULVEDA MAZDA CX7 11 BLANCA</t>
  </si>
  <si>
    <t>Gral. José María Morelos y Pavón 837, Centro, 66400 San Nicolás de los Garza, N.L.</t>
  </si>
  <si>
    <t>JM3ER2B55B0368135</t>
  </si>
  <si>
    <t>TDT-502-A</t>
  </si>
  <si>
    <t>913 KIA SORENTO 2018 PLATA
#8811</t>
  </si>
  <si>
    <t>Cliente Jaime 
Contacto 8123886850</t>
  </si>
  <si>
    <t>5XYPG4A52JG388811</t>
  </si>
  <si>
    <t>KW BLANCO 
CAMION</t>
  </si>
  <si>
    <t xml:space="preserve">67353 Los Sabinos de Arriba, N.L. </t>
  </si>
  <si>
    <t>https://www.google.com/maps/place/25%C2%B018'53.7%22N+99%C2%B059'37.9%22W/@25.3149261,-99.9964485,17z/data=!3m1!4b1!4m4!3m3!8m2!3d25.3149261!4d-99.9938736?hl=es&amp;entry=ttu&amp;g_ep=EgoyMDI0MDkxNi4wIKXMDSoASAFQAw%3D%3D</t>
  </si>
  <si>
    <t>2NKHHM6X9HM158521</t>
  </si>
  <si>
    <t>SRB-465-B CHEVROLET SPARK BLANCO
CHEVROLET SPARK</t>
  </si>
  <si>
    <t>Mario Arellano 8110305246</t>
  </si>
  <si>
    <t>P.º de Los Sauces 827, Paseo de San Miguel, 67110 Guadalupe, N.L.</t>
  </si>
  <si>
    <t>https://www.google.com/maps/place/P.%C2%BA+de+Los+Sauces+827,+Paseo+de+San+Miguel,+67110+Guadalupe,+N.L./@25.7119981,-100.2086977,17z/data=!3m1!4b1!4m6!3m5!1s0x8662ea5bf71cae9b:0x31e05154b653ee8d!8m2!3d25.7119981!4d-100.2086977!16s%2Fg%2F11crsz4283!5m1!1e1!17m2!4m1!1e3!18m1!1e1?entry=ttu&amp;g_ep=EgoyMDI2MDIxMC4wIKXMDSoASAFQAw%3D%3D</t>
  </si>
  <si>
    <t>MA6CB6AD4HT024209</t>
  </si>
  <si>
    <t>SRB-465-B</t>
  </si>
  <si>
    <t xml:space="preserve">44-LBA-62 VW AYCO
VW CAMION AYCO BLANCO </t>
  </si>
  <si>
    <t>INSTALACION PREMIUM GPS</t>
  </si>
  <si>
    <t>3MN2E82W8SD301351</t>
  </si>
  <si>
    <t>44-LBA-62</t>
  </si>
  <si>
    <t>8952020025343939-119</t>
  </si>
  <si>
    <t xml:space="preserve">40-LBA55 VW AYCO
VW CAMION AYCO BLANCO </t>
  </si>
  <si>
    <t>40-LBA-55</t>
  </si>
  <si>
    <t>8952020025343939-150</t>
  </si>
  <si>
    <t>RB-3501-A TRANSIT 
FORD TRANSIT BLANCA</t>
  </si>
  <si>
    <t>2:45:00 p.m</t>
  </si>
  <si>
    <t>LAS PRUEBAS LAS REALIZO JOSE LUIS</t>
  </si>
  <si>
    <t>WF0ES4HY3NTH56154</t>
  </si>
  <si>
    <t>RB-3501-A</t>
  </si>
  <si>
    <t>DAYSI MARTINEZ</t>
  </si>
  <si>
    <t>KIA RIO 2020</t>
  </si>
  <si>
    <t>Daysi Martinez 8127658393</t>
  </si>
  <si>
    <t>PQQX+MRJ Cdad. Apodaca, Nuevo León</t>
  </si>
  <si>
    <t>https://www.google.com/maps/place/25%C2%B044'21.2%22N+100%C2%B012'01.8%22W/@25.7392235,-100.2030601,17z/data=!3m1!4b1!4m4!3m3!8m2!3d25.7392235!4d-100.2004852!5m1!1e1?hl=es&amp;entry=ttu&amp;g_ep=EgoyMDI2MDIwOS4wIKXMDSoASAFQAw%3D%3D</t>
  </si>
  <si>
    <t xml:space="preserve">CLIENTE NO RESPONDE </t>
  </si>
  <si>
    <t>SENSOR DE COMBUSTIBLE</t>
  </si>
  <si>
    <t>Th - 101</t>
  </si>
  <si>
    <t>Refrigerados cabello
Antonio E. Marcos 152, 66613 Cdad. Apodaca, N.L.</t>
  </si>
  <si>
    <t>https://www.google.com/maps/place/Refrigerados+cabello/@25.8242359,-100.2518148,19.25z/data=!4m12!1m5!3m4!2zMjXCsDQ5JzI4LjAiTiAxMDDCsDE1JzA1LjAiVw!8m2!3d25.824443!4d-100.251387!3m5!1s0x8662ed3a49573439:0xaec88767e9718d8a!8m2!3d25.8246685!4d-100.2507826!16s%2Fg%2F11vhrvq041!5m1!1e1?hl=es&amp;entry=ttu&amp;g_ep=EgoyMDI2MDIxMS4wIKXMDSoASAFQAw%3D%3D</t>
  </si>
  <si>
    <t>INSTALACION DE SENSOR DE COMBUSTIBLE 
PENDIENTE CALIBRACION FINA</t>
  </si>
  <si>
    <t>3H3V532C4DT473041</t>
  </si>
  <si>
    <t>Th - 106</t>
  </si>
  <si>
    <t>SCH-891-A KIA RIO AZUL
KIA RIO 2020</t>
  </si>
  <si>
    <t>3KPA24BC5LE240475</t>
  </si>
  <si>
    <t>SCH-891-A</t>
  </si>
  <si>
    <t>ANTONIO DE JESUS GARCIA</t>
  </si>
  <si>
    <t xml:space="preserve">ANTONIO DE JESUS GARCIA </t>
  </si>
  <si>
    <t>76-AT-8X KW AMARILLO</t>
  </si>
  <si>
    <t>Antonio De Jesus Garcia 8111552769</t>
  </si>
  <si>
    <t>Inyección Diesel de Monterrey S.A.
4a. Avenida 409, Garza Cantú, 66482 San Nicolás de los Garza, N.L.</t>
  </si>
  <si>
    <t>https://www.google.com/maps/place/Inyecci%C3%B3n+Diesel+de+Monterrey+S.A./@25.71452,-100.2973816,17z/data=!4m6!3m5!1s0x866295044c48c609:0xd533709a754db3bb!8m2!3d25.7145286!4d-100.2973872!16s%2Fg%2F11dx8mq_1y!5m1!1e1?hl=es&amp;entry=ttu&amp;g_ep=EgoyMDI2MDIxMS4wIKXMDSoASAFQAw%3D%3D</t>
  </si>
  <si>
    <t>UNIDAD NO ENCIENDE, YA LE REVISARON CORRIENTES A LA COMPUTADORA Y DIESEL 
Se revisa unidad, camión no enciende, falla ajena al gps, se le explica al mecánico y esta de acuerdo, este equipo tiene de hecho bloqueo a marcha y la marcha no ha fallado.
Equipo se encuentra reportando en la plataforma.</t>
  </si>
  <si>
    <t>76-AT-8X</t>
  </si>
  <si>
    <t>01 LUIS GALLEGOS VENTO 16 ROJO</t>
  </si>
  <si>
    <t xml:space="preserve">10:26 AM - SE ESPERA EN EL SITIO PERO NO LLEGA LA UNIDAD Y SE REAGENDA PARA MAS TARDE EN EL DOMICILIO DEL CLIENTE </t>
  </si>
  <si>
    <t>ISRAEL DE LA GARZA</t>
  </si>
  <si>
    <t>KRONHE DE MEXICO
(HECTOR OBELE)</t>
  </si>
  <si>
    <t>S-10 BLANCA
CHEVROLET S10 DOBLE CABINA 2026</t>
  </si>
  <si>
    <t>Gengibre 29, los Molinos, Zapopan, 45200
45200 Campestre las Palomas, Jal.</t>
  </si>
  <si>
    <t xml:space="preserve">https://www.google.com/maps/place/Gengibre,+45200+Campestre+las+Palomas,+Jalisco/@20.8216183,-103.447652,19.75z/data=!4m6!3m5!1s0x8428a41f60a3132d:0xebcf3bd0c4b58a9e!8m2!3d20.8217208!4d-103.4473217!16s%2Fg%2F11fjzy7sfy?entry=ttu&amp;g_ep=EgoyMDI1MDQyMy4wIKXMDSoASAFQAw%3D%3D
</t>
  </si>
  <si>
    <t>Eduardo (Tecnico Jalisco)</t>
  </si>
  <si>
    <t>LSFAM3AB7TA058737</t>
  </si>
  <si>
    <t>WM-1513-C</t>
  </si>
  <si>
    <t>SDP-299-C</t>
  </si>
  <si>
    <t>MTY078 TRAX 2015</t>
  </si>
  <si>
    <t>Corte 862476055721814</t>
  </si>
  <si>
    <t>Seguimiento 862476055719800</t>
  </si>
  <si>
    <t xml:space="preserve">EQUIPO LO TRAE JORGE </t>
  </si>
  <si>
    <t>SAM-198-C</t>
  </si>
  <si>
    <t xml:space="preserve">RAYMUNDO JIMENEZ </t>
  </si>
  <si>
    <t>RAYMUNDO JIMENEZ BECERRA</t>
  </si>
  <si>
    <t>DODGE NITRO GRIS PLATA</t>
  </si>
  <si>
    <t>Raymundo Jimenez 8181614611</t>
  </si>
  <si>
    <t>Monte Celio 218, 67280 Monterrey, N.L.</t>
  </si>
  <si>
    <t>https://www.google.com/maps/place/Monte+Celio+218,+67280+Monterrey,+N.L./@25.6208458,-100.167258,15z/data=!4m5!3m4!1s0x8662c3e652bc5133:0xb8927094761646c6!8m2!3d25.6124287!4d-100.1609272!5m1!1e1?entry=ttu&amp;g_ep=EgoyMDI2MDIxMS4wIKXMDSoASAFQAw%3D%3D</t>
  </si>
  <si>
    <t xml:space="preserve">EQUIPO SE REINSTALA EN LA MISMA VUELTA </t>
  </si>
  <si>
    <t>1D4PT5GK0AW152307</t>
  </si>
  <si>
    <t>SLG-78-32</t>
  </si>
  <si>
    <t>DODGE RAM PLATA</t>
  </si>
  <si>
    <t>9BD57845XJY262759</t>
  </si>
  <si>
    <t>RM-7759-B</t>
  </si>
  <si>
    <t xml:space="preserve">0 DODGE JOURNEY GRIS </t>
  </si>
  <si>
    <t>EDUARDO RODRIGUEZ</t>
  </si>
  <si>
    <t>SAT-268-B NISSAN TIIDA NEGRO</t>
  </si>
  <si>
    <t>https://www.google.com/maps/place/Calle+Sta+Lucia+729,+Hacienda+los+Morales+1er+Sector,+66495+San+Nicol%C3%A1s+de+los+Garza,+N.L./@25.7106701,-100.2505302,17z/data=!3m1!4b1!4m6!3m5!1s0x8662eac5930f7a7d:0xb4754ee5ff5345e1!8m2!3d25.7106701!4d-100.2479553!16s%2Fg%2F11c2hmgzs1!5m1!1e1?entry=ttu&amp;g_ep=EgoyMDI2MDIxMS4wIKXMDSoASAFQAw%3D%3D</t>
  </si>
  <si>
    <t>EQUIPO SE LE ENTREGA AL CLIENTE 
SIM LA TRAE JORGE</t>
  </si>
  <si>
    <t>GASU DIESEL REPAIR
(CARLOS OMAR GARZA SUAREZ)</t>
  </si>
  <si>
    <t xml:space="preserve">RB-5164-A CAMION </t>
  </si>
  <si>
    <t>Carlos Omar Garza Suarez 8112548847</t>
  </si>
  <si>
    <t>P5MG+MQ5 Santa María la Floreña, Nuevo León</t>
  </si>
  <si>
    <t>https://www.google.com/maps/place/25%C2%B044'02.9%22N+99%C2%B049'22.9%22W/@25.734133,-99.8255879,17z/data=!3m1!4b1!4m4!3m3!8m2!3d25.734133!4d-99.823013!5m1!1e1?hl=es&amp;entry=ttu&amp;g_ep=EgoyMDI2MDIxMS4wIKXMDSoASAFQAw%3D%3D</t>
  </si>
  <si>
    <t>B1314WMED13448</t>
  </si>
  <si>
    <t>RB-5164-A</t>
  </si>
  <si>
    <t>395 FORD F-150 2017 BLANCA</t>
  </si>
  <si>
    <t>Deisy Garza 8116829128
CTE. FRANCISCO JAVIER DIMAS MEZA</t>
  </si>
  <si>
    <t>Garza Motors
Av. Pablo Livas 7018, Santa María, 67198 Guadalupe, N.L.</t>
  </si>
  <si>
    <t>https://www.google.com/maps/place/Av.+Pablo+Livas+7018,+Santa+Mar%C3%ADa,+67198+Guadalupe,+N.L./@25.6598605,-100.1971882,17z/data=!3m1!4b1!4m6!3m5!1s0x8662c1bf8931087d:0x8f6d4201006fadb3!8m2!3d25.6598605!4d-100.1946133!16s%2Fg%2F11c2jr_35m!5m1!1e1?entry=ttu&amp;g_ep=EgoyMDI2MDIxMS4wIKXMDSoASAFQAw%3D%3D</t>
  </si>
  <si>
    <t>1FTEW1EG1HKC24099</t>
  </si>
  <si>
    <t>MTY079 BMW MINI 2020</t>
  </si>
  <si>
    <t>EQUIPO EN LINEA YA CONFIRMO OLYMPIA 
EQUIPO DEBAJO DEL ASIENTO DEL COPILOTO</t>
  </si>
  <si>
    <t>WMWXR3107L2L94168</t>
  </si>
  <si>
    <t>RZL-086-C</t>
  </si>
  <si>
    <t>CON PRUEBAS DE CORTE 
EQUIPO DETRAS DE LA GUANTERA</t>
  </si>
  <si>
    <t>PW-1694-A RAM BLANCO</t>
  </si>
  <si>
    <t>PW-1694-A</t>
  </si>
  <si>
    <t>Th - 105</t>
  </si>
  <si>
    <t>CALIBRACION PENDIENTE</t>
  </si>
  <si>
    <t>SENSOR DE APERTURA</t>
  </si>
  <si>
    <t>INSTALACION CON SENSOR DE APERTURA</t>
  </si>
  <si>
    <t>PZ-6300-A FREIGTHLINER BLANCO</t>
  </si>
  <si>
    <t>PZ-6300-A</t>
  </si>
  <si>
    <t>914 HYUNDAI OPTIMA 2018 NEGRO (#6853)</t>
  </si>
  <si>
    <t>Cliente Eduardo Gabriel  
Contacto 8123886850</t>
  </si>
  <si>
    <t>5XXGT4L36JG196853</t>
  </si>
  <si>
    <t>RG-9238-B</t>
  </si>
  <si>
    <t>1GCSCRE05AZ101383</t>
  </si>
  <si>
    <t>PX-9546-B FORD BLANCO
12 FORD BLANCO</t>
  </si>
  <si>
    <t>PX-9546-B</t>
  </si>
  <si>
    <t xml:space="preserve">PROSTAR 2015 PT-7548-A </t>
  </si>
  <si>
    <t>REVISION DE UNIDAD 
(Dejo de reportar 2026-02-16 14:40:57)</t>
  </si>
  <si>
    <t>Saul Mata 8132339394</t>
  </si>
  <si>
    <t xml:space="preserve">NO LLEGO JORGE </t>
  </si>
  <si>
    <t xml:space="preserve">08 FREIGTHLINER BLANCO </t>
  </si>
  <si>
    <t>Javier Alamillo 8110125935</t>
  </si>
  <si>
    <t>RM32+CV6 Cdad. Gral. Escobedo, Nuevo León</t>
  </si>
  <si>
    <t>https://www.google.com/maps/place/25%C2%B048'12.7%22N+100%C2%B020'52.3%22W/@25.8035175,-100.3480101,21z/data=!4m4!3m3!8m2!3d25.8035374!4d-100.3478699!5m1!1e1?hl=es&amp;entry=ttu&amp;g_ep=EgoyMDI2MDIxMS4wIKXMDSoASAFQAw%3D%3D</t>
  </si>
  <si>
    <t>DESINSTALACION DE EQUIPO Y MIGRACION</t>
  </si>
  <si>
    <t>3HSDJAPT8FN733375</t>
  </si>
  <si>
    <t>74-BC-6Z</t>
  </si>
  <si>
    <t xml:space="preserve">08 FL </t>
  </si>
  <si>
    <t>191 TANQUE</t>
  </si>
  <si>
    <t xml:space="preserve">SOLO UBICACION </t>
  </si>
  <si>
    <t>3R9T352A3TC173084</t>
  </si>
  <si>
    <t>88-UZ-9M</t>
  </si>
  <si>
    <t>192 TANQUE</t>
  </si>
  <si>
    <t>3R9T352A5TC173085</t>
  </si>
  <si>
    <t>89-UZ-9M</t>
  </si>
  <si>
    <t>FORD TRANSIT 2026</t>
  </si>
  <si>
    <t>Alan 8122133300 solo WhatsApp
Jose Luis Carrillo 8181208582</t>
  </si>
  <si>
    <t>Ave. Universidad Norte # 101. Col. Anáhuac, El Roble, 66450 Monterrey, N.L.</t>
  </si>
  <si>
    <t>https://www.google.com/maps/place/Holiday+Inn+Monterrey+Norte/@25.7414295,-100.3053859,17z/data=!3m1!5s0x866294f5c6ba84ff:0x3e9d079bc9934c08!4m9!3m8!1s0x866294f6653838e1:0xcfd62387ca417e07!5m2!4m1!1i2!8m2!3d25.7414295!4d-100.302811!16s%2Fg%2F1vm_y9jm!5m1!1e1?entry=ttu&amp;g_ep=EgoyMDI2MDIxMS4wIKXMDSoASAFQAw%3D%3D</t>
  </si>
  <si>
    <t>396 FORD F150 XLT 2018 ROJO</t>
  </si>
  <si>
    <t>Deisy Garza 8116829128
Cte. Rolando Huerta Lopez</t>
  </si>
  <si>
    <t>Av. Pablo Livas 118, Acapulco, 67198 Guadalupe, N.L.</t>
  </si>
  <si>
    <t>https://www.google.com/maps?sca_esv=f6fcd368e28e4a63&amp;output=search&amp;q=Av.+Pablo+Livas+118,+Acapulco,+67198+Guadalupe,+N.L.&amp;source=lnms&amp;fbs=ADc_l-bpk8W4E-qsVlOvbGJcDwpnI1DeJY3rv82Mj8cb1NlB8O5Ja7ltU6TUD1-FQudO6ZeTfgjEZ3gfWuUvASeDNrL4hW3AzepI0BraK3JJC7faswuUtCDjPi3a873HhCVOx-VE41TCxW8ytsBcvYmu_4Ccb_SHwZZ1swtFSeAiKDf-ZJwmlvQvPN3Ly6h-QJ1nmRDMIJoRP_Phar9-AZ4obMtF7yHWHA&amp;entry=mc&amp;ved=1t:200715&amp;ictx=111</t>
  </si>
  <si>
    <t>PH-8696-C</t>
  </si>
  <si>
    <t>Ubicación del equipo, bloqueo a ignición y micro en la parte alta del parabrisas
CON PRUEBAS DE BLOQUEO</t>
  </si>
  <si>
    <t>195/75 R16C 107/105R</t>
  </si>
  <si>
    <t>55-LBA-81</t>
  </si>
  <si>
    <t>JOSE LUIS AUTORIZA EL CAMBIO</t>
  </si>
  <si>
    <t>DODGE JOURNEY 2014</t>
  </si>
  <si>
    <t>ELVIA MARIELA CERVANTES SOTO 8441835775</t>
  </si>
  <si>
    <t>C4P2+XRQ Arteaga, Coahuila de Zaragoza</t>
  </si>
  <si>
    <t>https://www.google.com/maps/place/25%C2%B026'14.9%22N+100%C2%B053'52.4%22W/@25.437561,-100.8980675,20z/data=!4m4!3m3!8m2!3d25.4374722!4d-100.8978889!5m1!1e1?entry=ttu&amp;g_ep=EgoyMDI2MDIxMS4wIKXMDSoASAFQAw%3D%3D</t>
  </si>
  <si>
    <t>895202052134017-909</t>
  </si>
  <si>
    <t>3C4PDCEG0ET187601</t>
  </si>
  <si>
    <t>FCL-998-D</t>
  </si>
  <si>
    <t>T12
PETERBRITH AZUL</t>
  </si>
  <si>
    <t>VMPX+JH7 El Coyote, Nuevo León</t>
  </si>
  <si>
    <t>https://www.google.com/maps/place/25%C2%B053'11.5%22N+100%C2%B018'03.8%22W/@25.886535,-100.3036382,17z/data=!3m1!4b1!4m4!3m3!8m2!3d25.886535!4d-100.3010633!5m1!1e1?hl=es&amp;entry=ttu&amp;g_ep=EgoyMDI2MDIxNi4wIKXMDSoASAFQAw%3D%3D</t>
  </si>
  <si>
    <t>1XPBD49X3GD344346</t>
  </si>
  <si>
    <t>85-BF-1S</t>
  </si>
  <si>
    <t>151 TANQUE</t>
  </si>
  <si>
    <t>3T9CA09B8RC200150</t>
  </si>
  <si>
    <t>79-UW-5U</t>
  </si>
  <si>
    <t>152 TANQUE</t>
  </si>
  <si>
    <t>3T9CA09B1RC200252</t>
  </si>
  <si>
    <t>78-UW-5U</t>
  </si>
  <si>
    <t>T04 FL 
FREIGTHLINER AMARILLO</t>
  </si>
  <si>
    <t>3AKJA6CK9DDBZ4649</t>
  </si>
  <si>
    <t>56-BA2N</t>
  </si>
  <si>
    <t>181 TANQUE</t>
  </si>
  <si>
    <t>3T9CA09B0SC200164</t>
  </si>
  <si>
    <t>55-UY-2F</t>
  </si>
  <si>
    <t>182 TANQUE</t>
  </si>
  <si>
    <t>54-UY-2F</t>
  </si>
  <si>
    <t xml:space="preserve">397 VW GOLF 2017 NEGRA </t>
  </si>
  <si>
    <t>Deisy Garza 8116829128
Cte. GERARDO IBAÑEZ SERRANO</t>
  </si>
  <si>
    <t>https://www.google.com/maps/place/Garza+Motors+(S.C.O.P)/@25.6616169,-100.1975395,17z/data=!3m1!4b1!4m6!3m5!1s0x8662c1d34ddaa163:0x140d739edcb4b261!8m2!3d25.6616169!4d-100.1975395!16s%2Fg%2F11x2wmp2v2!5m1!1e1?entry=ttu&amp;g_ep=EgoyMDI2MDIxMS4wIKXMDSoASAFQAw%3D%3D</t>
  </si>
  <si>
    <t>3VW4T7AU7HM064528</t>
  </si>
  <si>
    <t>JRWJ+C83 Guadalupe, Nuevo León</t>
  </si>
  <si>
    <t>https://www.google.com/maps/place/25%C2%B038'45.6%22N+100%C2%B010'09.1%22W/@25.6460056,-100.1717644,17z/data=!3m1!4b1!4m4!3m3!8m2!3d25.6460056!4d-100.1691895!5m1!1e1?hl=es&amp;entry=ttu&amp;g_ep=EgoyMDI2MDIxNi4wIKXMDSoASAFQAw%3D%3D</t>
  </si>
  <si>
    <t xml:space="preserve">CLIENTE NO ESTABA EN EL DOMICILIO, PIDE EL CAMBIO DE HORARIO 
JORGE NO LLEGA A LA CITA </t>
  </si>
  <si>
    <t>EQUIPO ENTREGADO AL CLIENTE EN MANO
SIM LA TRAE ELIUD
(ESTE SERVICIO NO TIENE COSTO PORQUE SE LE INSTALO UN EQUIPO NUEVO)</t>
  </si>
  <si>
    <t>914 HYUNDAI OPTIMA 2018 NEGRO</t>
  </si>
  <si>
    <t>REVISION DE LA UNIDAD
(Unidad  no enciende, en el lote le desconectaron el GPS y comentan que al desconectarlo la unidad enciendo)</t>
  </si>
  <si>
    <t>Cliente Eduardo Gabriel
Contacto 8123886850</t>
  </si>
  <si>
    <t xml:space="preserve">Autos Margon
Domicilio Av Afganistán 152, Prados de La Cieneguita, 66636 Cdad. Apodaca, N.L. </t>
  </si>
  <si>
    <t>Unidad presento un corte de energía, equipo en instalación se encontraron en orden, se realizan pruebas de bloqueo con la unidad.</t>
  </si>
  <si>
    <t>MERCEDES BENZ GLE53 2026 NEGRA</t>
  </si>
  <si>
    <t>Preguntar por José Maria</t>
  </si>
  <si>
    <t>Mercedes Benz Calzada del Valle - Car One
Calz. del Valle 107, Del Valle, 66220 San Pedro Garza García, N.L.</t>
  </si>
  <si>
    <t>https://www.google.com/maps/place/Mercedes+Benz+Calzada+del+Valle+-+Car+One/@25.6571049,-100.3683584,18.25z/data=!4m6!3m5!1s0x8662bdedc8faab49:0x5d50bcb06f55f189!8m2!3d25.6571934!4d-100.3678174!16s%2Fg%2F11k544b4fs!5m1!1e1?entry=ttu&amp;g_ep=EgoyMDI2MDIxNi4wIKXMDSoASAFQAw%3D%3D</t>
  </si>
  <si>
    <t>NO SE LE INSTALA BLOQUEO</t>
  </si>
  <si>
    <t>4JGRD6EBKTB499745</t>
  </si>
  <si>
    <t>TGM-991-B KIA OPTIMA AZUL MARINO</t>
  </si>
  <si>
    <t>5XXGN4A79FG423041</t>
  </si>
  <si>
    <t>TGM-991-B</t>
  </si>
  <si>
    <t>JESUS ALDAIR CABALLERO</t>
  </si>
  <si>
    <t>JLG LIFT E450AJ
E450AJ</t>
  </si>
  <si>
    <t>REVISION DE UNIDAD
(No genera el bloqueo, solo se paga el tablero del piso, la canastilla sigue funcionando)</t>
  </si>
  <si>
    <t>Alejandro Garcia 8111375703</t>
  </si>
  <si>
    <t>https://www.google.com/maps/place/Leocadio+Paez+109,+Villa+de+las+Huertas,+66375+Cdad.+Santa+Catarina,+N.L./@25.6732658,-100.4569472,17.5z/data=!4m6!3m5!1s0x8662980c2ea000e3:0x6a65e7e342bc918!8m2!3d25.6732361!4d-100.4569495!16s%2Fg%2F11dxdlcfft!5m1!1e1!18m1!1e1?entry=ttu&amp;g_ep=EgoyMDI2MDIxNi4wIKXMDSoASAFQAw%3D%3D</t>
  </si>
  <si>
    <t>SE REALIZA CORRECION EN EL BLOQUEO
CON PRUEBAS DE BLOQUEO</t>
  </si>
  <si>
    <t>E400AJPN</t>
  </si>
  <si>
    <t xml:space="preserve">NO SE LE INSTALA BLOQUEO PORQUE EL VOLTAJE NO ES SUFICIENTE </t>
  </si>
  <si>
    <t>CHEVROLET MALIBU</t>
  </si>
  <si>
    <t>Jessica 8121806579</t>
  </si>
  <si>
    <t>C. Bosque de Encinos 220, Bosque de San Miguel, 67114 Cdad. Apodaca, N.L.</t>
  </si>
  <si>
    <t>https://www.google.com/maps/place/C.+Bosque+de+Encinos+220,+Bosque+de+San+Miguel,+67114+Cdad.+Apodaca,+N.L./@25.7059436,-100.1428302,17z/data=!3m1!4b1!4m6!3m5!1s0x8662e9c1490179eb:0x865fc42279a5771f!8m2!3d25.7059436!4d-100.1428302!16s%2Fg%2F11y7ffkjq6!5m1!1e1!18m1!1e1?entry=ttu&amp;g_ep=EgoyMDI2MDIxNi4wIKXMDSoASAFQAw%3D%3D</t>
  </si>
  <si>
    <t>EQUIPO YA ES BAJA EN LA PLATAFORMA
EQUIPO LO TRAE ELIUD</t>
  </si>
  <si>
    <t>1G11C5SA5GF154606</t>
  </si>
  <si>
    <t>TED-080-B</t>
  </si>
  <si>
    <t xml:space="preserve">LUIS CARLOS CABELLO </t>
  </si>
  <si>
    <t>Tra-01 68BB3G</t>
  </si>
  <si>
    <t>REVISION DE UNIDAD
Dejo de reportar 2026-02-10 01:28:19</t>
  </si>
  <si>
    <t>CLIENTE NO CONFIRMA EL HORARIO Y SE RECORRE PARA EL SABADO</t>
  </si>
  <si>
    <t>398 NISSAN X-TRAIL 2017</t>
  </si>
  <si>
    <t>Cesar Gonzalez</t>
  </si>
  <si>
    <t>JN8BT27T3HW0376821</t>
  </si>
  <si>
    <t>RNX-160-C</t>
  </si>
  <si>
    <t>RUC-864-C MARCH</t>
  </si>
  <si>
    <t>PABLO ERNESTO CADENA</t>
  </si>
  <si>
    <t>PABLO ERNESTO CADENA ACEVEDO</t>
  </si>
  <si>
    <t>TOYOTA HILUX 2026</t>
  </si>
  <si>
    <t>Pablo Ernesto Cadena Acevedo 8117222636</t>
  </si>
  <si>
    <t>QPMM+GQM Cdad. Apodaca, Nuevo León</t>
  </si>
  <si>
    <t>https://www.google.com/maps/place/25%C2%B047'01.9%22N+100%C2%B015'56.1%22W/@25.7838285,-100.2657069,19.75z/data=!4m4!3m3!8m2!3d25.783847!4d-100.265573!5m1!1e1?hl=es&amp;entry=ttu&amp;g_ep=EgoyMDI2MDIxOC4wIKXMDSoASAFQAw%3D%3D</t>
  </si>
  <si>
    <t>MR0CX8CB8T4566488</t>
  </si>
  <si>
    <t>RN-5299-B</t>
  </si>
  <si>
    <t>RYD-154-A TOYOTA YARIS BLANCA
TOYOTA YARIS 2019</t>
  </si>
  <si>
    <t>Adrian 8120000423</t>
  </si>
  <si>
    <t>Pedregal La Silla, 64898 Monterrey, N.L.</t>
  </si>
  <si>
    <t>https://www.google.com/maps/place/Fraccionamiento+Pedregal+del+Arrecife,+Pedregal+La+Silla,+64898+Monterrey,+N.L./@25.6023536,-100.2546029,16.5z/data=!4m6!3m5!1s0x8662c0a69e756719:0xf5038cb8d510d6d6!8m2!3d25.6023115!4d-100.2540207!16s%2Fg%2F1hhh9yz5t!5m1!1e1!18m1!1e1?entry=ttu&amp;g_ep=EgoyMDI2MDIxNy4wIKXMDSoASAFQAw%3D%3D</t>
  </si>
  <si>
    <t>MR2B29F31K1154845</t>
  </si>
  <si>
    <t>RYD-154-A</t>
  </si>
  <si>
    <t xml:space="preserve">VENTO NO FUNCIONA LA PILA 
NO ESTABA LA UNIDAD Y NO HABIA PERSONAL EN EL LUGAR </t>
  </si>
  <si>
    <t>JG MOTORS
(JOSE JUAN CONTRERAS)</t>
  </si>
  <si>
    <t>CHEVROLET SILVERADO ROJA</t>
  </si>
  <si>
    <t>Jose Juan Contreras  8122908575</t>
  </si>
  <si>
    <t>3GCUKREC2HG479080</t>
  </si>
  <si>
    <t>Equipo e instalación se encontraron en orden, de generó un reset en el equipo y reconfiguración remota</t>
  </si>
  <si>
    <t>3HSDJAPT3HN722223</t>
  </si>
  <si>
    <t>68BB3G</t>
  </si>
  <si>
    <t xml:space="preserve">Tra-02 57BF5V </t>
  </si>
  <si>
    <t>REVISION DE UNIDAD
(Marca con 538 litros de diesel, y esta vacio)</t>
  </si>
  <si>
    <t>3HSDZAPT1NN237938</t>
  </si>
  <si>
    <t>57-BF-5V</t>
  </si>
  <si>
    <t>915 DODGE CARAVAN 2017 ROJO</t>
  </si>
  <si>
    <t>Cliente Jose Manuel  
Contacto 8136191211</t>
  </si>
  <si>
    <t xml:space="preserve">Daniel </t>
  </si>
  <si>
    <t>2C4RDGEG7HR686548</t>
  </si>
  <si>
    <t>JOSE ADRIAN TREVIÑO</t>
  </si>
  <si>
    <t>JOSE ADRIAN TREVIÑO ROCHA</t>
  </si>
  <si>
    <t>Unidad 04</t>
  </si>
  <si>
    <t>REVISION DE UNIDAD
(Dejo de reportar  2026-02-20 17:03:28)</t>
  </si>
  <si>
    <t>Oscar Arzola 8182761965</t>
  </si>
  <si>
    <t>Súper Transportes JRT S.A. de C.V.
Carr. A Pesquería Kilómetro 0.250, La Ladrillera, 66655 Ladrillera, N.L.</t>
  </si>
  <si>
    <t>https://www.google.com/maps/place/S%C3%BAper+Transportes+JRT+S.A.+de+C.V./@25.8013181,-100.0989694,20z/data=!4m6!3m5!1s0x8662e5dfa5555555:0x53bd329ab461d7fd!8m2!3d25.8013745!4d-100.0987803!16s%2Fg%2F1th5_6tq!5m1!1e1!17m2!4m1!1e3!18m1!1e1?entry=ttu&amp;g_ep=EgoyMDI2MDIxOC4wIKXMDSoASAFQAw%3D%3D</t>
  </si>
  <si>
    <t>Se generó reset en el equipo, no se encontró ninguna manipulación en el equipo o la instalación</t>
  </si>
  <si>
    <t>RF-1996-A / 74-AY-6Y</t>
  </si>
  <si>
    <t>CHEVROLET COLORADO PLATA 2018 
COLORADO 2017</t>
  </si>
  <si>
    <t>Aaron Flores</t>
  </si>
  <si>
    <t>10:59.00 a.m.</t>
  </si>
  <si>
    <t>1GCGSCEN0J1286863</t>
  </si>
  <si>
    <t xml:space="preserve">CHEVROLET TORNADO 2018 </t>
  </si>
  <si>
    <t>Jesus Alan Gomez 8332897649</t>
  </si>
  <si>
    <t>Madrid 875, Col. Pedregal de Apodaca, 66605 Cdad. Apodaca, N.L.</t>
  </si>
  <si>
    <t>https://www.google.com/maps/place/Madrid+875,+Col.+Pedregal+de+Apodaca,+66605+Cdad.+Apodaca,+N.L./@25.790473,-100.1893239,17z/data=!3m1!4b1!4m6!3m5!1s0x8662ec11f157e7bb:0x6b9030092fc96411!8m2!3d25.790473!4d-100.186749!16s%2Fg%2F11w7q5843x!5m1!1e1?entry=ttu&amp;g_ep=EgoyMDI2MDIxOC4wIKXMDSoASAFQAw%3D%3D</t>
  </si>
  <si>
    <t xml:space="preserve">SE DIO DE ALTA EN BAANOOL 
SE REALIZAN PRUEBAS CON JOSE LUIS </t>
  </si>
  <si>
    <t>98CCL80C2JB189128</t>
  </si>
  <si>
    <t>EY-7062-D</t>
  </si>
  <si>
    <t xml:space="preserve">113 FORD EDGE PLATA </t>
  </si>
  <si>
    <t>https://www.google.com/maps/place/Tu+Auto/@25.6507437,-100.1935111,21z/data=!4m12!1m5!3m4!2zMjXCsDM5JzAyLjciTiAxMDDCsDExJzM2LjEiVw!8m2!3d25.650747!4d-100.193371!3m5!1s0x8662c12f378375b7:0xfd2fbc2ec472c69e!8m2!3d25.6502</t>
  </si>
  <si>
    <t>2FMPK3K98HBB05493</t>
  </si>
  <si>
    <t>SERALSA / ESMERALDA LERMA</t>
  </si>
  <si>
    <t>STERLING BLANCO</t>
  </si>
  <si>
    <t>Esmeralda Lerma 8123200823</t>
  </si>
  <si>
    <t>Los Patos 201, Barrio San Luis, 64102 Monterrey, N.L.</t>
  </si>
  <si>
    <t>https://www.google.com/maps/place/Los+Patos+201,+Barrio+San+Luis,+64102+Monterrey,+N.L./@25.7737929,-100.3907872,20z/data=!4m21!1m14!4m13!1m4!2m2!1d-100.372246!2d25.7297873!4e1!1m6!1m2!1s0x8662912895e42deb:0x1a881d8d39416bb3!2sLos+Patos+201,+Barrio+San+Luis,+64102+Monterrey,+N.L.!2m2!1d-100.3904521!2d25.7737929!3e0!3m5!1s0x8662912895e42deb:0x1a881d8d39416bb3!8m2!3d25.7737929!4d-100.3904521!16s%2Fg%2F11csfz4115!5m1!1e1?entry=ttu&amp;g_ep=EgoyMDI2MDIxOC4wIKXMDSoASAFQAw%3D%3D</t>
  </si>
  <si>
    <t>2FWJA3CG77AX07641</t>
  </si>
  <si>
    <t>JUAN ALEJANDRO</t>
  </si>
  <si>
    <t>STR-69-31 SUBARU XV 2016 AZUL
SUBARU XV 2016</t>
  </si>
  <si>
    <t>Mayo Beltrán 9221890203</t>
  </si>
  <si>
    <t>Pedro María Anaya 114, 15 de Mayo, 64450 Monterrey, N.L.</t>
  </si>
  <si>
    <t>https://www.google.com/maps/place/Las+Primas/@25.6964657,-100.3109841,17z/data=!3m1!4b1!4m6!3m5!1s0x866295894397d8b3:0xd1847aefeebd33b9!8m2!3d25.6964657!4d-100.3109841!16s%2Fg%2F11ynd8lr13!5m1!1e1!18m1!1e1?entry=ttu&amp;g_ep=EgoyMDI2MDIxOC4wIKXMDSoASAFQAw%3D%3D</t>
  </si>
  <si>
    <t>JF2GPALC4GH248352</t>
  </si>
  <si>
    <t>STR-69-31</t>
  </si>
  <si>
    <t>DANIA GOMEZ</t>
  </si>
  <si>
    <t>REVISION DE GPS 
CLIENTE TIENE UN EQUIPO QUE QUIERE REVISAR SI FUNCIONA</t>
  </si>
  <si>
    <t>Dania Gomez 8133814857</t>
  </si>
  <si>
    <t>https://www.google.com/maps/place/Tel%C3%A9grafos+5029,+S.C.O.P.,+67198+Guadalupe,+N.L./@25.6530607,-100.2008241,19.5z/data=!4m6!3m5!1s0x8662c1f5f024f591:0x2465457170ca2652!8m2!3d25.6530958!4d-100.2003958!16s%2Fg%2F11w336qs72!5m1!1e1?entry=ttu&amp;g_ep=EgoyMDI2MDIxOC4wIKXMDSoASAFQAw%3D%3D</t>
  </si>
  <si>
    <t>MARCO ARELLANO XTRAIL 05 BLANCA</t>
  </si>
  <si>
    <t>CON PRUEBAS DE CORTE</t>
  </si>
  <si>
    <t>JN1BT05A15W772385</t>
  </si>
  <si>
    <t>TCE-985-A</t>
  </si>
  <si>
    <t>ERNSTO GOMEZ</t>
  </si>
  <si>
    <t>ER-01 (LABORO)</t>
  </si>
  <si>
    <t>REVISION DE UNIDAD
(No enciende la unidad)</t>
  </si>
  <si>
    <t>Erick Esparza 8117404327</t>
  </si>
  <si>
    <t>Rivarolo 3616, Colonia Miguel Hidalgo, 64925 Monterrey, N.L.</t>
  </si>
  <si>
    <t>https://maps.app.goo.gl/tc82XzQoqiCEU3P46?g_st=aw</t>
  </si>
  <si>
    <t>Unidad no enciende, se descarta que la falla provenga del equipo o el bloqueo. Se le demuestra al cliente que la falla es otra
Se queda instalado el GPS 
Se encontró la unidad desarmada y asi se deja, para que la sigan revisando</t>
  </si>
  <si>
    <t>3N6AD35A7HK864105</t>
  </si>
  <si>
    <t>PH-9578-C</t>
  </si>
  <si>
    <t xml:space="preserve">0 HYUNDAI SONATA ROJA 2017 </t>
  </si>
  <si>
    <t>5NPE24AF8HH572619</t>
  </si>
  <si>
    <t>CHEVROLET SILVERADO 2016 BLANCA</t>
  </si>
  <si>
    <t>PY-8330-B</t>
  </si>
  <si>
    <t>PEUGEOT RIFTER GT</t>
  </si>
  <si>
    <t>VR3ERHNS2RJ538905</t>
  </si>
  <si>
    <t>SVS-483-B</t>
  </si>
  <si>
    <t>0 JEEP PATRIOT ROJA 2016</t>
  </si>
  <si>
    <t>1C4NJPBBGD623055</t>
  </si>
  <si>
    <t>0 GLADIATOR 2021 VERDE</t>
  </si>
  <si>
    <t>TRANSPORTES ETI
(EDUARDO SAENZ)</t>
  </si>
  <si>
    <t>275-EN-2 CHEVROLET BLANCO</t>
  </si>
  <si>
    <t>Eduardo Saenz</t>
  </si>
  <si>
    <t>JPCH+4FP Monterrey, Nuevo León</t>
  </si>
  <si>
    <t>https://www.google.com/maps/place/25%C2%B037'13.2%22N+100%C2%B016'16.6%22W/@25.6202397,-100.2713762,21z/data=!4m4!3m3!8m2!3d25.6203386!4d-100.2712884!5m1!1e1!18m1!1e1?entry=ttu&amp;g_ep=EgoyMDI2MDIyNC4wIKXMDSoASAFQAw%3D%3D</t>
  </si>
  <si>
    <t>275-EN-2</t>
  </si>
  <si>
    <t>399 HYUNDAI SORENTO 2016 PLATA</t>
  </si>
  <si>
    <t>Cte. LUIS EDUARDO REYES SALAS
Contacto Deisy Garza 8116829128</t>
  </si>
  <si>
    <t>5XYPHDA53GG161892</t>
  </si>
  <si>
    <t>MARIA HERMILIA</t>
  </si>
  <si>
    <t>MARIA HERMILIA SALAZAR CARREÑO</t>
  </si>
  <si>
    <t>VW TERAAMONT</t>
  </si>
  <si>
    <t>María Hermila Salazar Carreño 8138806529</t>
  </si>
  <si>
    <t>José Mariano Jiménez 212, Cabecera Municipal, 66050 Cdad. Gral. Escobedo, N.L.</t>
  </si>
  <si>
    <t>https://maps.app.goo.gl/S4d5fbEafYtg9gxQ8?g_st=aw</t>
  </si>
  <si>
    <t>K3 BLANCO</t>
  </si>
  <si>
    <t>3KPP44AA4TE177050</t>
  </si>
  <si>
    <t>SFS-744-C</t>
  </si>
  <si>
    <t>MTY082 ONIX 2021</t>
  </si>
  <si>
    <t>Corte 863767071624332</t>
  </si>
  <si>
    <t>Av. Revolución 3725-local 106, Villa del Río, 64850 Monterrey, N.L.</t>
  </si>
  <si>
    <t>https://www.google.com/maps/place/Redpack/@25.6395898,-100.2727792,20.25z/data=!4m6!3m5!1s0x8662bf9ceceec427:0x4177492c49fb0798!8m2!3d25.6397946!4d-100.2727038!16s%2Fg%2F11jb7dp8dd!5m1!1e1?entry=ttu&amp;g_ep=EgoyMDI2MDIyNC4wIKXMDSoASAFQAw%3D%3D</t>
  </si>
  <si>
    <t>INSTALADO DETRAS DEL TABLERO
CON PRUEBAS DE BLOQUEO</t>
  </si>
  <si>
    <t>3G1MA5E29ML115400</t>
  </si>
  <si>
    <t>RRR-473-C</t>
  </si>
  <si>
    <t>Seguimiento 863767071615538</t>
  </si>
  <si>
    <t>INSTALADO EN EL POSTE LADO PILOTO
EN LINEA</t>
  </si>
  <si>
    <t>REVISION DE UNIDAD 
(Dejo de reportar 2026-02-25 21:42:02)</t>
  </si>
  <si>
    <t>Transformacion Cárnica
Avenida Regio Parque No. 111 Col, Regio Parque Industrial, 67132 Guadalupe, N.L.</t>
  </si>
  <si>
    <t>MTY CITY3 RF-4497-A</t>
  </si>
  <si>
    <t>REVISION DE UNIDAD 
(Dejo de reportar 2026-01-27 02:56:28)</t>
  </si>
  <si>
    <t>No funciona la batería , le conecte el taladro para ver si enciende el equipo y reporto sin problema</t>
  </si>
  <si>
    <t>BEATRIZ CHAPA</t>
  </si>
  <si>
    <t>BEATRIZ GONZALEZ CHAPA</t>
  </si>
  <si>
    <t>SEB-478-C NISSAN MARCH BLANCO 
NISSAN MARCH BLANCO</t>
  </si>
  <si>
    <t>Beatriz Honzalez Chapa 8122022985</t>
  </si>
  <si>
    <t>Del Manzano 804, Privadas de Anáhuac, Cerrada de Anáhuac Residencial, 66059 Cdad. Gral. Escobedo, N.L.</t>
  </si>
  <si>
    <t>https://www.google.com/maps/place/Del+Manzano+804,+Privadas+de+An%C3%A1huac,+Cerrada+de+An%C3%A1huac+Residencial,+66059+Cdad.+Gral.+Escobedo,+N.L./@25.7767838,-100.2794325,16.25z/data=!4m6!3m5!1s0x866293597241af05:0x79daf96a6b061ad9!8m2!3d25.7761284!4d-100.2746778!16s%2Fg%2F11c1xh75pq!5m1!1e1?entry=ttu&amp;g_ep=EgoyMDI2MDIyNC4wIKXMDSoASAFQAw%3D%3D</t>
  </si>
  <si>
    <t>No salio la del equipo,otra vez,atrás del cluster
CON PRUEBAS DE CORTE</t>
  </si>
  <si>
    <t>3N1CK3CD9LL242092</t>
  </si>
  <si>
    <t>SEB-478-C</t>
  </si>
  <si>
    <t xml:space="preserve">K94-BST AVEO
CHEVROLET AVEO 2026 BLANCO </t>
  </si>
  <si>
    <t>Cerrada Primera de Morelos, Fraccionamiento El Tejocote, Cuautlalpan, Texcoco, Estado de México, 56239, México</t>
  </si>
  <si>
    <t>https://www.google.com/maps/place/19%C2%B025'53.6%22N+98%C2%B054'25.4%22W/@19.4315435,-98.9072993,20z/data=!4m4!3m3!8m2!3d19.431554!4d-98.90705!5m1!1e1?hl=es&amp;entry=ttu&amp;g_ep=EgoyMDI2MDIyNC4wIKXMDSoASAFQAw%3D%3D</t>
  </si>
  <si>
    <t>LZWPRMGN3TF082284</t>
  </si>
  <si>
    <t>K94-BST</t>
  </si>
  <si>
    <t>916 OPTIMA 2017 #0717</t>
  </si>
  <si>
    <t>Edgar Leone 8180262103</t>
  </si>
  <si>
    <t>Cetus 336, 66623 Cdad. Natura, N.L.</t>
  </si>
  <si>
    <t>https://www.google.com/maps/place/Cetus+336,+66623+Cdad.+Natura,+N.L./@25.8366336,-100.1428647,17z/data=!3m1!4b1!4m5!3m4!1s0x8662ee5b07bcd95b:0xf8a4150362735751!8m2!3d25.8366336!4d-100.1402898!5m1!1e1?entry=ttu&amp;g_ep=EgoyMDI2MDIyNC4wIKXMDSoASAFQAw%3D%3D</t>
  </si>
  <si>
    <t>AARON VA 1 HRA TARDE
CLIENTE COMENTA QUE VA DE TURNO DE NOCHE Y NO LO PUEDE ESPERAR, LLEGARIA ENTRE 6:30 Y 6:45</t>
  </si>
  <si>
    <t>5XXGU4L36HG160717</t>
  </si>
  <si>
    <t>SFU-639-C</t>
  </si>
  <si>
    <t>MTYL0016 AVEO 2018 AQUA</t>
  </si>
  <si>
    <t>Corte 862476051238581</t>
  </si>
  <si>
    <t>LSGHD52H8JD016050</t>
  </si>
  <si>
    <t>XBA-521-A</t>
  </si>
  <si>
    <t>Seguimiento 862476051278645</t>
  </si>
  <si>
    <t>CHEVROLET TAHOE 2015 NEGRA</t>
  </si>
  <si>
    <t>1GNSKBKC6GR208421</t>
  </si>
  <si>
    <t>EDUARDO LOPEZ 
(TRANSAZARO)</t>
  </si>
  <si>
    <t xml:space="preserve">018 PROSTAR BLANCO </t>
  </si>
  <si>
    <t>Mario Ulises Oliva</t>
  </si>
  <si>
    <t>8X2V+572 Cdad. de Allende, Nuevo León
El Maguey, Allende, Nuevo León, 67350, México</t>
  </si>
  <si>
    <t>https://www.google.com/maps/place/25%C2%B018'01.4%22N+100%C2%B000'24.7%22W/@25.300382,-100.0094369,17z/data=!3m1!4b1!4m4!3m3!8m2!3d25.300382!4d-100.006862!5m1!1e1?hl=es&amp;entry=ttu&amp;g_ep=EgoyMDI2MDIyNS4wIKXMDSoASAFQAw%3D%3D</t>
  </si>
  <si>
    <t>CLIENTE DE MARIO ULISES OLIVA 
SE DA DE ALTA EN LA PLATAFORMA DE TRACKSOLIDPRO</t>
  </si>
  <si>
    <t>3HSDJAPR3FN516837</t>
  </si>
  <si>
    <t>77-BG-2T</t>
  </si>
  <si>
    <t>95-BM-7G</t>
  </si>
  <si>
    <t>071 FORD ESCAPE ROJA 2014</t>
  </si>
  <si>
    <t>EQUIPO LO TRAE  JORGE</t>
  </si>
  <si>
    <t>1FMCU0F78EUB98442</t>
  </si>
  <si>
    <t>SCR-861-B</t>
  </si>
  <si>
    <t>MTY080 BEAT 2019</t>
  </si>
  <si>
    <t>Corte 863767070859509
NO REPORTA</t>
  </si>
  <si>
    <t>EN LINEA Y CON PRUEBAS DE BLOQUEO</t>
  </si>
  <si>
    <t>MA6CB6CD8KT037923</t>
  </si>
  <si>
    <t>RRK-033-C</t>
  </si>
  <si>
    <t>Seguimiento 863767071624621
NO RPEORTA</t>
  </si>
  <si>
    <t>917 HYUNDAI SONATA BLANCO</t>
  </si>
  <si>
    <t>Cte. BRYAN GPE
Contacto 8123886850</t>
  </si>
  <si>
    <t>Jordania 749, Prados de La Cieneguita, 66636 Cdad. Apodaca, N.L.</t>
  </si>
  <si>
    <t>https://www.google.com/maps/@25.7832849,-100.2580972,3a,75y,10.14h,83.95t/data=!3m7!1e1!3m5!1sZahdKLQM3r-rtwjw9ZhIRA!2e0!6shttps:%2F%2Fstreetviewpixels-pa.googleapis.com%2Fv1%2Fthumbnail%3Fcb_client%3Dmaps_sv.tactile%26w%3D900%26h%3D600%26pitch%3D6.049999999999997%26panoid%3DZahdKLQM3r-rtwjw9ZhIRA%26yaw%3D10.14!7i16384!8i8192!5m1!1e1?entry=ttu&amp;g_ep=EgoyMDI2MDMwMS4xIKXMDSoASAFQAw%3D%3D</t>
  </si>
  <si>
    <t>5NPE34AF6JH689554</t>
  </si>
  <si>
    <t>400 HYUNDAI SANTA FE 2017</t>
  </si>
  <si>
    <t>VICTOR ANTONIO ESPINOSA RODRIGUEZ
dirigirse con Jorge Jaramillo</t>
  </si>
  <si>
    <t>Quintana Motors
Av. Cristina Larralde 2752, Sin Nombre de Col 16, 66469 San Nicolás de los Garza, N.L.</t>
  </si>
  <si>
    <t>https://www.google.com/maps/place/Quintana+Motors/@25.7489231,-100.2810656,18z/data=!4m6!3m5!1s0x86629590590e7cc7:0xe65dadc4b9a8dd2a!8m2!3d25.7485849!4d-100.280218!16s%2Fg%2F11yqx3zcy7!5m1!1e1?entry=ttu&amp;g_ep=EgoyMDI2MDIyNS4wIKXMDSoASAFQAw%3D%3D</t>
  </si>
  <si>
    <t>5XYZT0LBXHG393816</t>
  </si>
  <si>
    <t>SAUL MATA</t>
  </si>
  <si>
    <t>REVISION DE UNIDAD 
(Dejo de reportar 2026-03-03 09:06:30)</t>
  </si>
  <si>
    <t>RETIRO Y CAMBIO DE EQUIPO TELTONIKA SIN COSTO 
AUTORIZA JOSE LUIS</t>
  </si>
  <si>
    <t>10159571 JLG LIFT E400AJPN</t>
  </si>
  <si>
    <t>Jesus Caballero 8110184001
Alejandro Garcia 8111375703</t>
  </si>
  <si>
    <t>Privada Sauce, Colonia Protexa, Santa Catarina 
MH86+6GP Cdad. Santa Catarina, Nuevo León</t>
  </si>
  <si>
    <t>https://www.google.com/maps/place/25%C2%B039'56.1%22N+100%C2%B026'19.2%22W/@25.6644151,-100.4439838,15.75z/data=!4m4!3m3!8m2!3d25.6655939!4d-100.4386693!5m1!1e1!18m1!1e1?entry=ttu&amp;g_ep=EgoyMDI2MDMwMS4xIKXMDSoASAFQAw%3D%3D</t>
  </si>
  <si>
    <t>E4000AJPN / 0300173883 / 2013 / 14695</t>
  </si>
  <si>
    <t>ELEAZAR BAZALDUA RAM 2015 AZUL</t>
  </si>
  <si>
    <t xml:space="preserve">Seminuevos MG1
1a Avenida 213, México 86, 67194 Guadalupe, N.L.
</t>
  </si>
  <si>
    <t>CON PRUEBAS DE BLOQUEO
Asignado a su correo 
regiocredito@hotmail.com</t>
  </si>
  <si>
    <t>1C6RR6PT7FS651968</t>
  </si>
  <si>
    <t>RSN-2518</t>
  </si>
  <si>
    <t>401 GMC TERRAIN 2015 NEGRO</t>
  </si>
  <si>
    <t>Cte. JOSE ANTONIO RENDON MEDRANO
Dirigirse con el Sr Alberto</t>
  </si>
  <si>
    <t>Villa Motors
441 C. Gral. Bernardo Reyes
San Nicolás de los Garza, Nuevo León</t>
  </si>
  <si>
    <t>https://www.google.com/maps/@25.7562452,-100.2957878,3a,75y,201.75h,83.22t/data=!3m7!1e1!3m5!1sETp8-i1HxQB2PLKHG5nNvg!2e0!6shttps:%2F%2Fstreetviewpixels-pa.googleapis.com%2Fv1%2Fthumbnail%3Fcb_client%3Dmaps_sv.tactile%26w%3D900%26h%3D600%26pitch%3D6.780000000000001%26panoid%3DETp8-i1HxQB2PLKHG5nNvg%26yaw%3D201.75!7i16384!8i8192!5m1!1e1?entry=ttu&amp;g_ep=EgoyMDI2MDMwMy4wIKXMDSoASAFQAw%3D%3D</t>
  </si>
  <si>
    <t>2GKALSEK0F6287314</t>
  </si>
  <si>
    <t>SGP-925-B</t>
  </si>
  <si>
    <t>97SKU4 HONDA
MOTO</t>
  </si>
  <si>
    <t>Ricardo Rafael Santana 8111571170</t>
  </si>
  <si>
    <t>97SKU4</t>
  </si>
  <si>
    <t xml:space="preserve">RXA-598-C FORD MUSTANG ROJO </t>
  </si>
  <si>
    <t>1FA6P8CF0S5403850</t>
  </si>
  <si>
    <t>RXA-598-C</t>
  </si>
  <si>
    <t>AUDI NEGRO</t>
  </si>
  <si>
    <t xml:space="preserve">EQUIPO ENTREGAO AL CLIENTE </t>
  </si>
  <si>
    <t>W0ABNBFX6P7900223</t>
  </si>
  <si>
    <t>RTS-936-C</t>
  </si>
  <si>
    <t>EDGAR CEDILLO 
(COMERCIALIZADORA ECG)</t>
  </si>
  <si>
    <t>PZ-5996-B RAM 1200 BLANCO</t>
  </si>
  <si>
    <t>Edgar Cedillo 8115823919</t>
  </si>
  <si>
    <t>Carr. a San Mateo Kilómetro 5, Hacienda San Antonio, 67259 Cdad. Benito Juárez, N.L.</t>
  </si>
  <si>
    <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t>
  </si>
  <si>
    <t>VYJFBTGTXS5802250</t>
  </si>
  <si>
    <t xml:space="preserve">PZ-5996-B </t>
  </si>
  <si>
    <t>RL-4227-B PEUGEOT MANAGER BLANCA</t>
  </si>
  <si>
    <t>VF3YDBTF1SMA18210</t>
  </si>
  <si>
    <t>RL-4227-B</t>
  </si>
  <si>
    <t>RL-4223-B PEUGEOT MANAGER BLANCA</t>
  </si>
  <si>
    <t>VF3YDBTF6SMA18154</t>
  </si>
  <si>
    <t>RL-4223-B</t>
  </si>
  <si>
    <t>772 JOHN DEERE
MOTO CONFORMADORA JOHN DERR 772</t>
  </si>
  <si>
    <t>Ing Carlos Musa 8442979522</t>
  </si>
  <si>
    <t>WM4R+G45 Fraccionamiento Industrial Interpuerto Monterrey, Nuevo León</t>
  </si>
  <si>
    <t>https://www.google.com/maps/place/25%C2%B054'22.5%22N+100%C2%B018'34.7%22W/@25.906259,-100.309631,17z/data=!3m1!4b1!4m4!3m3!8m2!3d25.906259!4d-100.309631!17m2!4m1!1e3!18m1!1e1?entry=ttu&amp;g_ep=EgoyMDI2MDMwMi4wIKXMDSoASAFQAw%3D%3D</t>
  </si>
  <si>
    <t>DW772BH526143</t>
  </si>
  <si>
    <t>DYNAPAC VIBROCONFORMADOR
VIBROCOMOACTADOR DINAPAC</t>
  </si>
  <si>
    <t>CA251STD / 58110575</t>
  </si>
  <si>
    <t>402 HONDA ACCORD 2018</t>
  </si>
  <si>
    <t>Cte. JESUS ARTURO ALVARADO NUÑEZ
Dirigirse con Deisy Garza</t>
  </si>
  <si>
    <t>Garza Motors (S.C.O.P)
Av. Pablo Livas 5505, S.C.O.P., 67190 Guadalupe, N.L.</t>
  </si>
  <si>
    <t xml:space="preserve">AURORA SEGUNDO SOLICITA CANCELACION Y REAGENDA PARA EL LUNES 09 DE MARZO, ESTA PENDIENTE EL HORARIO </t>
  </si>
  <si>
    <t>403 HONDA PILOT 2017</t>
  </si>
  <si>
    <t>Cte. YESSENIA ABIGAIL HERNANDEZ ZUÑIGA
Dirigirse con Deisy Garza</t>
  </si>
  <si>
    <t>MARIA ANGELICA LUGO CABREBA</t>
  </si>
  <si>
    <t>RECOLECCION DE EQUIPOS</t>
  </si>
  <si>
    <t>49SHZ7 MOTO PLATA</t>
  </si>
  <si>
    <t>ENTREGA DE GPS 
(CLIENTE RETIRA EL EQUIPO Y PIDE QUE PASEMOS A RECOGERLO PARA AJUSTE EN COBRANZA</t>
  </si>
  <si>
    <t xml:space="preserve">Fraccionamiento Montealto 
Calle cordillera # 541-4
JRRH+768 Jardines de la Silla, Nuevo León
</t>
  </si>
  <si>
    <t>PAOLA VELAZQUEZ</t>
  </si>
  <si>
    <t>PM-6103-A NISSAN</t>
  </si>
  <si>
    <t>Paola Ivette Velázquez Espinoza  8133813329</t>
  </si>
  <si>
    <t>Carr. a San Roque 218, Hacienda San Marcos, 67276 Cdad. Benito Juárez, N.L.</t>
  </si>
  <si>
    <t>https://www.google.com/maps/place/Gorillaz+Paint+Pinturas+Americanas/@25.6259503,-100.1541903,20.25z/data=!4m6!3m5!1s0x8662c3c5dcb64ed9:0x6d22550ac84cb6e9!8m2!3d25.6260445!4d-100.1541839!16s%2Fg%2F11j1j6rzqj?hl=es&amp;entry=ttu&amp;g_ep=EgoyMDI2MDMwMi4wIKXMDSoASAFQAw%3D%3D</t>
  </si>
  <si>
    <t>PM-6103-A</t>
  </si>
  <si>
    <t>JUAN DE DIOS HERRERA</t>
  </si>
  <si>
    <t>008 DODGE RAM</t>
  </si>
  <si>
    <t>Adrian Martines 8122049628</t>
  </si>
  <si>
    <t>Melchor Ocampo 135, Las Encinas, 66050 Cdad. Gral. Escobedo, N.L.</t>
  </si>
  <si>
    <t>https://www.google.com/maps/place/Melchor+Ocampo+135,+Las+Encinas,+66050+Cdad.+Gral.+Escobedo,+N.L./@25.8039454,-100.312063,17z/data=!3m1!4b1!4m6!3m5!1s0x866293a61dda7447:0x293f7a8fa363eb28!8m2!3d25.8039454!4d-100.3094881!16s%2Fg%2F11c5m_4g2b!5m1!1e1?entry=ttu&amp;g_ep=EgoyMDI2MDMwMS4xIKXMDSoASAFQAw%3D%3D</t>
  </si>
  <si>
    <t>3C7WRAHT2FG677157</t>
  </si>
  <si>
    <t>58-AH-8Y</t>
  </si>
  <si>
    <t>HORACIO MARTNEZ
(VASTI / MARES CARGO)</t>
  </si>
  <si>
    <t>https://www.google.com/maps/place/Iturbide+413,+Cabecera+Municipal+(Apodaca),+Apodaca+Centro,+66600+Cdad.+Apodaca,+N.L./@25.7753531,-100.1956057,17z/data=!3m1!4b1!4m6!3m5!1s0x8662eb8acc12190b:0x42be5e8e26b75c22!8m2!3d25.7753531!4d-100.1930308!16s%2Fg%2F11fpnt6h50!5m1!1e1?entry=ttu&amp;g_ep=EgoyMDI2MDMwMy4wIKXMDSoASAFQAw%3D%3D</t>
  </si>
  <si>
    <t>REINSTALADO EN EL MOMENTO</t>
  </si>
  <si>
    <t xml:space="preserve">03 PH8789A
PEUGEOT PARTNER </t>
  </si>
  <si>
    <t>PH-8789-A</t>
  </si>
  <si>
    <t>01 PH2095C
NISSAN BLANCA</t>
  </si>
  <si>
    <t>PH-2095-C</t>
  </si>
  <si>
    <t xml:space="preserve">SE GENERA RESET FISICO EN EL EQUIPO Y SE REALIZAN PRUEBAS CON JOSE LUIS
SE VALIDA CON EN LA PLATAFORMA Y SI TRANSMITEN LAS CAMARAS Y EL EQUIPO DA POSICION </t>
  </si>
  <si>
    <t>Th - 102</t>
  </si>
  <si>
    <t>CALIBRACION DE SENSOR DE DIESEL
NO SE INSTALO SENSOR POR INDICACION DE CLIENTE, 
SOLO SE GENEROUN RESET EN EL EQUIPO PARA ACTUALIZACION</t>
  </si>
  <si>
    <t>NO SE INSTALO SENSOR POR INDICACION DE CLIENTE, 
SOLO SE GENEROUN RESET EN EL EQUIPO PARA ACTUALIZACION</t>
  </si>
  <si>
    <t>081 CHEVROLET CAPTIVA ROJA
081 CHEVROLET CAPTIVA</t>
  </si>
  <si>
    <t>3GNAL3EK7EFS502679</t>
  </si>
  <si>
    <t>SDH-678-B</t>
  </si>
  <si>
    <t xml:space="preserve">402 HONDA ACCORD 2018 PLATA </t>
  </si>
  <si>
    <t>1HGCV1F35JA142847</t>
  </si>
  <si>
    <t>403 HONDA PILOT 2017 GRIS OBSCURO</t>
  </si>
  <si>
    <t>5FNYF5H3XHB017558</t>
  </si>
  <si>
    <t>SFN-186-C</t>
  </si>
  <si>
    <t>Tractor - 03</t>
  </si>
  <si>
    <t>Pendiente calibración fina, por falta de diesel</t>
  </si>
  <si>
    <t>VW JETTA 2017 NEGRO</t>
  </si>
  <si>
    <t>Equipo 863767070884051</t>
  </si>
  <si>
    <t>Osvaldo 8446104802</t>
  </si>
  <si>
    <t>Blvrd Gral Francisco Coss 1102, Zona Centro, 25000 Saltillo, Coah.</t>
  </si>
  <si>
    <t>https://www.google.com/maps/place/Blvrd+Gral+Francisco+Coss+1102,+Zona+Centro,+25000+Saltillo,+Coah./@25.4288278,-100.9873072,17.8z/data=!4m6!3m5!1s0x868872addbe5546b:0x254b94bc78c33966!8m2!3d25.4288876!4d-100.9859562!16s%2Fg%2F11rp37yjdg!5m1!1e2?entry=ttu&amp;g_ep=EgoyMDI2MDMwNC4xIKXMDSoASAFQAw%3D%3D</t>
  </si>
  <si>
    <t>EQUIPO LO TRAE JAVIER 
VL110C</t>
  </si>
  <si>
    <t>SIN PLACAS</t>
  </si>
  <si>
    <t>Equipo 863767070852371</t>
  </si>
  <si>
    <t>ELEAZAR MARTINEZ</t>
  </si>
  <si>
    <t>SAL089B NISSAN T-SURU
T-SURU BLANCO</t>
  </si>
  <si>
    <t>Eleazar Martinez 8182521011</t>
  </si>
  <si>
    <t>Quinta El Terrero
NL 1610D, 66606 N.L.</t>
  </si>
  <si>
    <t>https://www.google.com/maps/place/Quinta+El+Terrero/@25.801445,-100.1879919,17z/data=!4m12!1m5!3m4!2zMjXCsDQ4JzA1LjIiTiAxMDDCsDExJzA3LjUiVw!8m2!3d25.801445!4d-100.185417!3m5!1s0x8662ec3decddd3d9:0xef3c80c016c6e46a!8m2!3d25.8020863!4d-100.1858121!16s%2Fg%2F11bw2gjpxp!5m1!1e1?entry=ttu&amp;g_ep=EgoyMDI2MDMwNS4wIKXMDSoASAFQAw%3D%3D</t>
  </si>
  <si>
    <t xml:space="preserve">ESTA UNIDAD NO CUENTA CON GPS </t>
  </si>
  <si>
    <t>SBL010B NISSAN T-SURU
T-SURU BLANCO</t>
  </si>
  <si>
    <t xml:space="preserve">UNIDAD YA CUENTA CON GPS Y ESTA REPORTANDO EN LA PLATAFORMA </t>
  </si>
  <si>
    <t>3N1EB31S1FK348524</t>
  </si>
  <si>
    <t>SBL-010-B</t>
  </si>
  <si>
    <t>225 NISSAN MARCH SENSE 2016 ROJO</t>
  </si>
  <si>
    <t>FFE-585-C</t>
  </si>
  <si>
    <t>NO SE REALIZARON LAS CALIBRACION PORQUE LAS CAJAS HABIAN SIDO FUMIGADAS Y COMENTARON SE COMUNICARIAN CON JOSE LUIS LA PROXIMA SEMANA</t>
  </si>
  <si>
    <t>RN-3441-B F-150
F-150 1998</t>
  </si>
  <si>
    <t>https://www.google.com/maps/place/Av.+R%C3%B3mulo+Garza+38,+Sin+Nombre+de+Col+36,+66490+San+Nicol%C3%A1s+de+los+Garza,+N.L./@25.6817612,-100.3480502,13z/data=!4m6!3m5!1s0x8662953301daad89:0x9047f77d62adec10!8m2!3d25.710845!4d-100.2625949!16s%2Fg%2F11tfgjtkjb!5m1!1e2?entry=ttu&amp;g_ep=EgoyMDI2MDMwNS4wIKXMDSoASAFQAw%3D%3D</t>
  </si>
  <si>
    <t>UNIDAD NO ENCIENDE, NO TIENE ACEITE Y MARCHA 
SI SE LE INSTALA EL BLOQUEO Y SE REALIZAN PRUEBAS</t>
  </si>
  <si>
    <t>RN-3441-B</t>
  </si>
  <si>
    <t>PJ-3789-C</t>
  </si>
  <si>
    <t>VW JETTA 2017 CAFE</t>
  </si>
  <si>
    <t>Corte 862476055727266</t>
  </si>
  <si>
    <t>Omar 8441868457</t>
  </si>
  <si>
    <t xml:space="preserve">Venus 112, Cd Satélite Norte, 25115 Saltillo, Coah
FX5P+G7J Saltillo, Coahuila de Zaragoza
</t>
  </si>
  <si>
    <t>https://www.google.com/maps/place/25%C2%B027'31.8%22N+101%C2%B000'51.7%22W/@25.458751,-101.0144823,21z/data=!4m4!3m3!8m2!3d25.4588451!4d-101.0143661!5m1!1e1?hl=es&amp;entry=ttu&amp;g_ep=EgoyMDI2MDMwOC4wIKXMDSoASAFQAw%3D%3D</t>
  </si>
  <si>
    <t>EQUIIPO LO TIENE JAVIER 
solo para dejar el comentario aquí el cable este del paro estaba despegado porque estaba lleno de sarro , lo que ocasionó que se despegara o sobrecalentara y se despegó , eso a causa de humedad entonces solo para dejar el comentario</t>
  </si>
  <si>
    <t>FBZ-722-D</t>
  </si>
  <si>
    <t>Seguimiento 359857083474445</t>
  </si>
  <si>
    <t>SFX059C KWID ROJA</t>
  </si>
  <si>
    <t>Samuel Alejandro Cerda Barron 8186046751</t>
  </si>
  <si>
    <t>Aguascalientes 2710, Ruiz Cortines, 67176 Guadalupe, N.L.</t>
  </si>
  <si>
    <t>https://www.google.com/maps/place/Aguascalientes+2710,+Ruiz+Cortines,+67176+Guadalupe,+N.L./@25.668163,-100.2361281,17z/data=!3m1!4b1!4m6!3m5!1s0x8662c03cc6516765:0x5564fb0a7756de9e!8m2!3d25.668163!4d-100.2335532!16s%2Fg%2F11c2dbrslk!5m1!1e1?entry=ttu&amp;g_ep=EgoyMDI2MDMwOC4wIKXMDSoASAFQAw%3D%3D</t>
  </si>
  <si>
    <t>SFX-059-C</t>
  </si>
  <si>
    <t>SAMUEL ALEJANDRO CERDA</t>
  </si>
  <si>
    <t>RYA110C AVEO ROJO
CHEVROLET AVEO 2025</t>
  </si>
  <si>
    <t>LZWPRMGN7SF108450</t>
  </si>
  <si>
    <t>RYA-110-C</t>
  </si>
  <si>
    <t>MERCEDES G500</t>
  </si>
  <si>
    <t>REVISION DE UNIDAD
CHECAR SI CUENTA CON GPS</t>
  </si>
  <si>
    <t>MTY064 PEGEOUT</t>
  </si>
  <si>
    <t>INSTALACION 
Seguimiento 863767071615892</t>
  </si>
  <si>
    <t>EQUIPO EN LINEA YA CONFIRMO OLYMPIA 
EQUIPO POSTE LADO DERECHO</t>
  </si>
  <si>
    <t>PJ-9039-A</t>
  </si>
  <si>
    <t>918 KIA OPTIMA NEGRO 2017 (#1783)</t>
  </si>
  <si>
    <t>Cliente Miguel Angel
Contacto 8136191211</t>
  </si>
  <si>
    <t>5XXGT4L32HG13783</t>
  </si>
  <si>
    <t>PAGADO</t>
  </si>
  <si>
    <t>ERICK ALEJANDRO MUÑIZ</t>
  </si>
  <si>
    <t>RF5921A KW ROJO
KENWORTH</t>
  </si>
  <si>
    <t>Erik Muñiz  8124660453</t>
  </si>
  <si>
    <t>RP2W+77V Cdad. Apodaca, Nuevo León
Canaria 173, Jardines de Las Palmas, 66612 Cdad. Apodaca, N.L.</t>
  </si>
  <si>
    <t>https://www.google.com/maps/place/Canaria+173,+Jardines+de+Las+Palmas,+66612+Cdad.+Apodaca,+N.L./@25.8007424,-100.2727342,15z/data=!3m1!4b1!4m12!1m5!3m4!2zMjXCsDQ4JzAyLjciTiAxMDDCsDE1JzE1LjYiVw!8m2!3d25.800741!4d-100.254333!3m5!1s0x8662ecc95fd81b57:0xfd41f5d4da97a44!8m2!3d25.8007242!4d-100.2542802!16s%2Fg%2F11c29pzfdv!5m1!1e1?entry=ttu&amp;g_ep=EgoyMDI2MDMwOS4wIKXMDSoASAFQAw%3D%3D</t>
  </si>
  <si>
    <t>RF-5921-A</t>
  </si>
  <si>
    <t>342 MAZDA 3 2015 BLANCO
MAZDA 3 2015 BLANCO</t>
  </si>
  <si>
    <t>CTE. BRYAN ENRIQUE CERVANTES OLMOS
DESINSTALACION DE EQUIPO</t>
  </si>
  <si>
    <t>9:59.00 a.m.</t>
  </si>
  <si>
    <t>3MZBM2V76FM136800</t>
  </si>
  <si>
    <t>SDZ-976-A</t>
  </si>
  <si>
    <t xml:space="preserve">RETROEXCAVADORA JHON DEERE 310E </t>
  </si>
  <si>
    <t>Israel Muñiz 8129193089</t>
  </si>
  <si>
    <t>VP8P+V3M Valle del Nte., Nuevo León</t>
  </si>
  <si>
    <t>https://www.google.com/maps/place/25%C2%B052'02.0%22N+100%C2%B015'53.3%22W/@25.8671633,-100.2650061,21z/data=!4m5!3m4!4b1!8m2!3d25.867216!4d-100.264816!5m1!1e1?entry=ttu&amp;g_ep=EgoyMDI2MDMwOS4wIKXMDSoASAFQAw%3D%3D</t>
  </si>
  <si>
    <t>T0310EX891074</t>
  </si>
  <si>
    <t>093 CHEVROLET SILVERADO BLANCA</t>
  </si>
  <si>
    <t>WL-3181-C</t>
  </si>
  <si>
    <t>ROGELIO HERRERA JETTA 14 NEGRO</t>
  </si>
  <si>
    <t>STJ-082-B</t>
  </si>
  <si>
    <t>KWID NEGRA</t>
  </si>
  <si>
    <t>8626670892692448</t>
  </si>
  <si>
    <t>SGD-340-C</t>
  </si>
  <si>
    <t>FAY272D LOGAN GRIS
LOGAN 2024</t>
  </si>
  <si>
    <t>Dayan Gómez 8144266384</t>
  </si>
  <si>
    <t>Asturias 169, Las Provincias, 66634 Cdad. Apodaca, N.L.</t>
  </si>
  <si>
    <t>https://www.google.com/maps/place/Asturias+169,+Las+Provincias,+66634+Cdad.+Apodaca,+N.L./@25.7394297,-100.2001165,20.5z/data=!4m6!3m5!1s0x8662ebb0e5fff855:0xa136d474253a06ce!8m2!3d25.7394401!4d-100.2000971!16s%2Fg%2F11w7q4r_8j!5m1!1e1?entry=ttu&amp;g_ep=EgoyMDI2MDMxMC4wIKXMDSoASAFQAw%3D%3D</t>
  </si>
  <si>
    <t>9FB4SR0E1RM676526</t>
  </si>
  <si>
    <t>FAY-272-D</t>
  </si>
  <si>
    <t>126 FR BLANCO</t>
  </si>
  <si>
    <t>REVISION DE UNIDAD 
(Unidad no esta reportando 2026-03-08 01:16:29)</t>
  </si>
  <si>
    <t>Alberto  Chófer 8120313746</t>
  </si>
  <si>
    <t xml:space="preserve">SE REVISO EL EQUIPO, SE REINSTALO EL BLOQUEO Y SE CAMBIO LA ALIMENTACION DE CORRIENTE </t>
  </si>
  <si>
    <t xml:space="preserve">CHEVROLET SILVERADO 2017 GRIS PLATA 
CHEVROLET SILVERADO 2017 </t>
  </si>
  <si>
    <t>3GCPCREC6HG132443</t>
  </si>
  <si>
    <t>RJ-1146-B</t>
  </si>
  <si>
    <t>JEEP 2018</t>
  </si>
  <si>
    <t>EQUIPO NO APLICA BLOQUE Y SE REALIZA EL REMPLAZO DEL EQUIPO SIN COSTO EL REMPLAZO 
AUTORIZA JOSE LUIS OLIVA</t>
  </si>
  <si>
    <t>YONAEL</t>
  </si>
  <si>
    <t>21 - FRIEGTHLINER M2
KENWORTH</t>
  </si>
  <si>
    <t>Johnael González 8121069071
Jazmin Leal Tel. 8183646871</t>
  </si>
  <si>
    <t xml:space="preserve">Telecomunicaciones 7831-7763, S.c.t., 67199 Guadalupe, N.L. </t>
  </si>
  <si>
    <t>3AKJCYF37MDMV0505</t>
  </si>
  <si>
    <t>PH -7285-C</t>
  </si>
  <si>
    <t>RETROEXCAVADORA 310 SG
310SC JOHN DEERE</t>
  </si>
  <si>
    <t>QGPQ+PVW Parque Industrial Cdad. Mitras, Nuevo León</t>
  </si>
  <si>
    <t>https://www.google.com/maps/place/25%C2%B047'12.7%22N+100%C2%B027'37.1%22W/@25.7880044,-100.460515,16z/data=!4m4!3m3!8m2!3d25.786869!4d-100.4603043!5m1!1e2?hl=es&amp;entry=ttu&amp;g_ep=EgoyMDI2MDMxMC4wIKXMDSoASAFQAw%3D%3D</t>
  </si>
  <si>
    <t>T0310SG953283</t>
  </si>
  <si>
    <t>404 CHEVROLET CRUZE 2017</t>
  </si>
  <si>
    <t>CARLOS HUGO HERMOSILLO CEPEDA
Dirigirse con Jorge Jaramillo</t>
  </si>
  <si>
    <t>Quintana Motors
Av. Cristina Larralde 2752, Sin Nombre de Col 16, 66469 San Nicolás de los Garza, N.L.</t>
  </si>
  <si>
    <t>https://www.google.com/maps/place/Quintana+Motors/@25.7484731,-100.282507,17.5z/data=!4m6!3m5!1s0x86629590590e7cc7:0xe65dadc4b9a8dd2a!8m2!3d25.7485849!4d-100.280218!16s%2Fg%2F11yqx3zcy7!5m1!1e2?entry=ttu&amp;g_ep=EgoyMDI2MDMxMC4wIKXMDSoASAFQAw%3D%3D</t>
  </si>
  <si>
    <t>3G1BF6SM7HS508182</t>
  </si>
  <si>
    <t>JOHN DEERE 310E
RETROEXCAVADORA 310 E</t>
  </si>
  <si>
    <t>RH37+3H9 Parque Industrial Cdad. Mitras, Nuevo León</t>
  </si>
  <si>
    <t>https://www.google.com/maps/place/25%C2%B048'09.6%22N+100%C2%B026'09.7%22W/@25.8024513,-100.43666,18.5z/data=!4m4!3m3!8m2!3d25.8026524!4d-100.4360275!5m1!1e2?hl=es&amp;entry=ttu&amp;g_ep=EgoyMDI2MDMxMC4wIKXMDSoASAFQAw%3D%3D</t>
  </si>
  <si>
    <t>T0310EX883979</t>
  </si>
  <si>
    <t>02
FREIGTHLINER VERDE</t>
  </si>
  <si>
    <t>https://www.google.com/maps/place/25%C2%B044'17.6%22N+100%C2%B009'40.1%22W/@25.7379766,-100.161638,19.15z/data=!4m4!3m3!8m2!3d25.7382088!4d-100.1611404!5m1!1e2?hl=es&amp;entry=ttu&amp;g_ep=EgoyMDI2MDMxMC4wIKXMDSoASAFQAw%3D%3D</t>
  </si>
  <si>
    <t>3AKJA6CG57DX58133</t>
  </si>
  <si>
    <t xml:space="preserve">22-AE-5P </t>
  </si>
  <si>
    <t>07
FREIGTHLINER VERDE</t>
  </si>
  <si>
    <t>3AKGGLD68ESFL2662</t>
  </si>
  <si>
    <t>83-AZ-7M</t>
  </si>
  <si>
    <t>JOSUE ARELLANO</t>
  </si>
  <si>
    <t>PR-9861-B GE</t>
  </si>
  <si>
    <t xml:space="preserve">EQUIPO EN COMODATO 
BAJO RESGUARDO DE UBITEC  EN OFICINA </t>
  </si>
  <si>
    <t>3N6AD35C6JK817395</t>
  </si>
  <si>
    <t>PR-9861-B</t>
  </si>
  <si>
    <t>RETROEXCAVADORA 310 E</t>
  </si>
  <si>
    <t>QHP9+CH8 Mitras Poniente, Nuevo León</t>
  </si>
  <si>
    <t>https://www.google.com/maps/place/25%C2%B047'09.8%22N+100%C2%B025'51.8%22W/@25.7863154,-100.4311618,18z/data=!4m4!3m3!8m2!3d25.7860489!4d-100.4310532!5m1!1e2?hl=es&amp;entry=ttu&amp;g_ep=EgoyMDI2MDMxMC4wIKXMDSoASAFQAw%3D%3D</t>
  </si>
  <si>
    <t>T0310EX847598</t>
  </si>
  <si>
    <t>080 HONDA ODYSSEY PLATA</t>
  </si>
  <si>
    <t>5FNRL6H75MB039161</t>
  </si>
  <si>
    <t>081 CHEVROLET COLORADO PLATA</t>
  </si>
  <si>
    <t>1GCGTDE34G1131551</t>
  </si>
  <si>
    <t xml:space="preserve">093 TOYOTA TACOMA PLATA </t>
  </si>
  <si>
    <t>5TFAZ5CN7GX006149</t>
  </si>
  <si>
    <t>CRISTIAN OSUNA
MOTO</t>
  </si>
  <si>
    <t>https://www.google.com/maps/place/Av.+Ruiz+Cortines+2650,+67113+Guadalupe,+N.L./@25.7081305,-100.1808561,17.75z/data=!4m9!1m2!2m1!1sAv+Ruiz+cortinez+2650+F,+Provivienda+la+esperanza,+Guadalupe+Nuevo+Le%C3%B3n+CP+67110!3m5!1s0x8662ea18797a5a77:0x5bbba749a582f73d!8m2!3d25.707677!4d-100.179238!15sClFBdiBSdWl6IGNvcnRpbmV6IDI2NTAgRiwgUHJvdml2aWVuZGEgbGEgZXNwZXJhbnphLCBHdWFkYWx1cGUgTnVldm8gTGXDs24gQ1AgNjcxMTCSARBnZW9jb2RlZF9hZGRyZXNz4AEA!5m1!1e2?entry=ttu&amp;g_ep=EgoyMDI2MDMxMC4wIKXMDSoASAFQAw%3D%3D</t>
  </si>
  <si>
    <t>3HIKA0546TD402877</t>
  </si>
  <si>
    <t>212 DODGE JOURNEY AZUL 2015
167 DODGE JOURNEY AZUL</t>
  </si>
  <si>
    <t>3C4PDCGG4FT639386</t>
  </si>
  <si>
    <t>SEL-697-B</t>
  </si>
  <si>
    <t>EQUIPOS HIDRAULICOS Y ELÉCTRICOS RANGEL</t>
  </si>
  <si>
    <t>PT-6308-A RAM
RAM 700 2020 PLATA</t>
  </si>
  <si>
    <t>Cesar Angel Duran Rangel 8181750540</t>
  </si>
  <si>
    <t>Canadá 137, Industrial Unidad Nacional Dos, 66367 Cdad. Santa Catarina, N.L.</t>
  </si>
  <si>
    <t>https://www.google.com/maps/place/Canad%C3%A1+137,+Industrial+Unidad+Nacional+Dos,+66367+Cdad.+Santa+Catarina,+N.L./@25.6873629,-100.4799913,17z/data=!3m1!4b1!4m6!3m5!1s0x8662985d8c89e45f:0xe47b573d46ef4e11!8m2!3d25.6873629!4d-100.4774164!16s%2Fg%2F11cscf3fd5!5m1!1e2?entry=ttu&amp;g_ep=EgoyMDI2MDMxMS4wIKXMDSoASAFQAw%3D%3D</t>
  </si>
  <si>
    <t>PT-6308-A</t>
  </si>
  <si>
    <t xml:space="preserve">O5 PEUGEOT PARTNER
PARTNER 2024 PLATA </t>
  </si>
  <si>
    <t>9362658Y1R9275070</t>
  </si>
  <si>
    <t>PZ-6361-B</t>
  </si>
  <si>
    <t xml:space="preserve">04 RAM
RAM 700 2020 PLATA </t>
  </si>
  <si>
    <t>9BD578458LY397385</t>
  </si>
  <si>
    <t>PT-6307-A</t>
  </si>
  <si>
    <t>https://www.google.com/maps/place/Balc%C3%B3n+de+La+Sierra+2938,+Balcones+de+Alta+Vista,+64770+Monterrey,+N.L./@25.639162,-100.2951251,19.5z/data=!4m6!3m5!1s0x8662bfaf91d12c45:0x37b1d2cbb86f993b!8m2!3d25.6394328!4d-100.294476!16s%2Fg%2F11c2bvkrm4!5m1!1e2?entry=ttu&amp;g_ep=EgoyMDI2MDMxMS4wIKXMDSoASAFQAw%3D%3D</t>
  </si>
  <si>
    <t>LSGHD52H8JD168958</t>
  </si>
  <si>
    <t>SNL-835-A</t>
  </si>
  <si>
    <t>ASUETO NATALICIO BENITO JUAREZ</t>
  </si>
  <si>
    <t>Natalicio de Benito Juárez (se recorre del 21 de marzo)</t>
  </si>
  <si>
    <t>RUTA FRIA</t>
  </si>
  <si>
    <t xml:space="preserve">ISUZU 500 </t>
  </si>
  <si>
    <t>INSTALACION DE GPS, CON SENSOR DE TEMPERATUTA Y BOTON DE PANICO</t>
  </si>
  <si>
    <t>Lucero Chavez 
Jesus Orozco 8120026635</t>
  </si>
  <si>
    <t>Integradora del Norte
Sierra Chiapas 108, 200, 66368 Cdad. Santa Catarina, N.L.</t>
  </si>
  <si>
    <t>https://www.google.com/maps/place/Integradora+del+Norte/@25.7036814,-100.4727752,18.75z/data=!4m14!1m7!3m6!1s0x86629992ed3482f9:0x40b7196216bc80d5!2sParque+200!8m2!3d25.7055282!4d-100.4705963!16s%2Fg%2F11fp5trlxf!3m5!1s0x8662990011d4c5fb:0xc4aff3c50ff3a032!8m2!3d25.7038816!4d-100.4724784!16s%2Fg%2F11xm_j4zd3!5m1!1e2?entry=ttu&amp;g_ep=EgoyMDI2MDMxMS4wIKXMDSoASAFQAw%3D%3D</t>
  </si>
  <si>
    <t xml:space="preserve">6:36 a.m. - JESUS OROZCO SE COMUNICA PARA COMENTAR QUE NO TENDRIAN DISPONIBLE LA UNIDAD EL DIA DE HOY </t>
  </si>
  <si>
    <t>097 FORD F150 TREMOR 2024 BLANCA
TREMOR 2023</t>
  </si>
  <si>
    <t>PS-5777-B</t>
  </si>
  <si>
    <t>TRANSPORTES BLACK MAMBA
BERNARDO GARCIA</t>
  </si>
  <si>
    <t>40BM6T FREIGTHLINER CASCADIA ROJO</t>
  </si>
  <si>
    <t>Bernardo Garcia 8180941341</t>
  </si>
  <si>
    <t>Arme Diésel
Taller de camiones
Av. Antiguos Ejidatarios 100, 64103 Monterrey, N.L.</t>
  </si>
  <si>
    <t>https://www.google.com/maps/place/Arme+Di%C3%A9sel/@25.7908717,-100.4095519,19z/data=!3m1!4b1!4m12!1m5!3m4!2zMjXCsDQ3JzI3LjEiTiAxMDDCsDI0JzMyLjAiVw!8m2!3d25.7908611!4d-100.4088889!3m5!1s0x8662910033b8aa17:0x5c48ed85bf807fd3!8m2!3d25.7908705!4d-100.4089082!16s%2Fg%2F11y_vmctk7!5m1!1e2?entry=ttu&amp;g_ep=EgoyMDI2MDMxMS4wIKXMDSoASAFQAw%3D%3D</t>
  </si>
  <si>
    <t>3AKJGLDR3JSJE9392</t>
  </si>
  <si>
    <t>4-0BM-6T</t>
  </si>
  <si>
    <t xml:space="preserve"> CHEVROLET AVEO BLANCO SNL-492-B
CHEVROLET AVEO 2020</t>
  </si>
  <si>
    <t>https://www.google.com/maps/place/Rivarolo+3616,+Colonia+Miguel+Hidalgo,+64925+Monterrey,+N.L./data=!4m2!3m1!1s0x8662bf107977d8a5:0x99fa8582c22621b!17m2!4m1!1e3!18m1!1e1?utm_source=mstt_1&amp;entry=gps&amp;coh=192189&amp;g_ep=CAESBjI2LjguNRgAINeCAyqKASw5NDI2NzcyNyw5NDI5MjE5NSw5NDI5OTUzMiwxMDA3OTY0OTgsMTAwNzk2NTMxLDk0Mjg0NDkwLDk0MjgwNTc2LDk0MjA3Mzk0LDk0MjA3NTA2LDk0MjA4NTA2LDk0MjE4NjUzLDk0MjI5ODM5LDk0Mjc1MTY4LDk0Mjc5NjE5LDEwMDc5MTQ4M0ICTVg%3D&amp;skid=10b8343a-f194-4503-8263-3240be2b5c07&amp;g_st=aw</t>
  </si>
  <si>
    <t>LSGHD52H9LD006968</t>
  </si>
  <si>
    <t>SNL492B</t>
  </si>
  <si>
    <t>MH55+8H8 Cdad. Santa Catarina, Nuevo León</t>
  </si>
  <si>
    <t>https://www.google.com/maps/place/25%C2%B039'29.8%22N+100%C2%B026'27.8%22W/@25.6582736,-100.4412701,20z/data=!4m4!3m3!8m2!3d25.658284!4d-100.441054!5m1!1e2?entry=ttu&amp;g_ep=EgoyMDI2MDMxNS4wIKXMDSoASAFQAw%3D%3D</t>
  </si>
  <si>
    <t>919 FORD F350 2011</t>
  </si>
  <si>
    <t>Cliente Daniel 
Contacto 8120104202</t>
  </si>
  <si>
    <t>Deposito Valdez
Juárez 305, José Páez García, 66008 García, N.L.</t>
  </si>
  <si>
    <t>https://www.google.com/maps/place/Deposito+Valdez/@25.8103956,-100.6384948,15z/data=!3m1!4b1!4m12!1m5!3m4!2zMjXCsDQ4JzM3LjYiTiAxMDDCsDM3JzEyLjMiVw!8m2!3d25.810432!4d-100.620071!3m5!1s0x868827b22db81bb5:0x9c936ae051007710!8m2!3d25.8103774!4d-100.6200408!16s%2Fg%2F11g0fsffpy!5m1!1e2?entry=ttu&amp;g_ep=EgoyMDI2MDMxNS4wIKXMDSoASAFQAw%3D%3D</t>
  </si>
  <si>
    <t xml:space="preserve">Nos pusimos en contacto y se acordo estar a las 5:30 que sería el horario en el cual estaría disponible la unidad en el domicilio, el técnico tiene 15 min en el lugar y la unidad no se encuentra en el domicilio, ya nos pusimos en contacto nuevamente pero nos comentan la unidad demoraría aproximadamente 30 min mas en este momento no nos sería posible aguardar mas tiempo en el lugar. </t>
  </si>
  <si>
    <t>QRO FREIGHTLINER PX-1101-B</t>
  </si>
  <si>
    <t>REVISION DE UNIDAD 
(EQUIPO NO HACE EL CAMBIO DE IGNICION)</t>
  </si>
  <si>
    <t>Itzel Pérez 2721467919 
Alejandro Herrera  8117631745</t>
  </si>
  <si>
    <t>Frigoquer
Conocido s-n, 76703 Pedro Escobedo, Qro</t>
  </si>
  <si>
    <t>https://www.google.com/maps/place/Frigoquer/@20.5369564,-100.2196184,17z/data=!3m1!4b1!4m6!3m5!1s0x85d369dcfcdcc069:0x36d159adab3f82dd!8m2!3d20.5369564!4d-100.2170435!16s%2Fg%2F11lgn6z_bz!5m1!1e2?entry=ttu&amp;g_ep=EgoyMDI2MDMxMS4wIKXMDSoASAFQAw%3D%3D</t>
  </si>
  <si>
    <t>Carlos Cienfuegos 
(Querétaro)</t>
  </si>
  <si>
    <t>La unidad tenía aplicado el bloqueo de motor, se habilita y ya está haciendo el cambio de la ignición.
Se está revisando el relay, para confirmar si este es el problema
Relay e instalacion en orden, solo era tema del conector.</t>
  </si>
  <si>
    <t>TOYOTA SIENNA 2011</t>
  </si>
  <si>
    <t>CTE. GUILLERMO CASTILLO RAMIREZ 
DESINSTALACION DE EQUIPO</t>
  </si>
  <si>
    <t>11:22 AM - 17/03/2026
AURORA SEGUNDO - Me puedes cancelar la cita, el cliente cubrirá el costo del GPS</t>
  </si>
  <si>
    <t>919 FORD F350 2011 ROJO</t>
  </si>
  <si>
    <t># 15 Deposito "isai"
Villa Azul 119, Villa Azul, 66012 García, N.L.</t>
  </si>
  <si>
    <t>https://www.google.com/maps/place/%23+15+Deposito+%22isai%22/@25.8199576,-100.6190246,16z/data=!4m6!3m5!1s0x86629d6eea81b361:0x786e744a55f5c8c8!8m2!3d25.8199722!4d-100.6161715!16s%2Fg%2F11tjlsq7t3!5m1!1e2?entry=ttu&amp;g_ep=EgoyMDI2MDMxNS4wIKXMDSoASAFQAw%3D%3D</t>
  </si>
  <si>
    <t>1FDE3G65BEB44029</t>
  </si>
  <si>
    <t>RG-5175-B</t>
  </si>
  <si>
    <t>TOYOTA AVANZA PLATA</t>
  </si>
  <si>
    <t xml:space="preserve">REVISION QUE NO CUENTE CON GPS </t>
  </si>
  <si>
    <t>UNIDAD SIN GPS</t>
  </si>
  <si>
    <t>RPT-988-C</t>
  </si>
  <si>
    <t>TIGGO PRO 2 BLANCO</t>
  </si>
  <si>
    <t>REVISION QUE NO CUENTE CON GPS ADICIONALES A LOS NUESTROS</t>
  </si>
  <si>
    <t>UNIDAD SIN GPS ADICIONALES
UNIDAD YA CUENTA CON ESTOS 2 EQUIPOS
SEGUIMIENTO 862476055726680
CORTE 862476051238268</t>
  </si>
  <si>
    <t>LVVDB22BXRE014659</t>
  </si>
  <si>
    <t>RTJ-101-C</t>
  </si>
  <si>
    <t>Job Espinoza 8119130947</t>
  </si>
  <si>
    <t>Calacante 333, Fraccionamiento Arcadia, Jardines de la Silla, 67286 Jardines de la Silla, N.L.</t>
  </si>
  <si>
    <t>https://www.google.com/maps/place/Calacante+333,+Fraccionamiento+Arcadia,+Jardines+de+la+Silla,+67286+Jardines+de+la+Silla,+N.L./@25.6111667,-100.1851943,20.25z/data=!4m10!1m2!2m1!1sCalacante+333,+Arcadia,+Juarez!3m6!1s0x8662c14253a9d369:0x254499a90f206f12!8m2!3d25.611194!4d-100.184825!15sCh5DYWxhY2FudGUgMzMzLCBBcmNhZGlhLCBKdWFyZXqSARFjb21wb3VuZF9idWlsZGluZ-ABAA!16s%2Fg%2F11w7q6hk9s!5m1!1e2?entry=ttu&amp;g_ep=EgoyMDI2MDMxNS4wIKXMDSoASAFQAw%3D%3D</t>
  </si>
  <si>
    <t>2GNAXHEV3J6293704</t>
  </si>
  <si>
    <t>SEM-589-C 
XJS-607-C</t>
  </si>
  <si>
    <t xml:space="preserve">I16-4 RJ-3147-B ISUZU BLANCO
ISUZU 500 </t>
  </si>
  <si>
    <t>CON PRUEBAS DE BLOQUEO, INDICADOR DE TEMPERATURA Y BOTON DE PANICO</t>
  </si>
  <si>
    <t>JAAN1R751G7902691</t>
  </si>
  <si>
    <t>RJ-3147-B</t>
  </si>
  <si>
    <t>NISSAN SENTRA 2018 GRIS PLATA</t>
  </si>
  <si>
    <t>JG Motors
Av. Ruiz Cortínez 538, Adolfo Prieto, 67120 Guadalupe, N.L.</t>
  </si>
  <si>
    <t>3N1AB7AP3SY315775</t>
  </si>
  <si>
    <t>MANUEL RODRIGUEZ</t>
  </si>
  <si>
    <t>RJ6426B NISSAN
NISSAN NP300 2025</t>
  </si>
  <si>
    <t>Manuel Rodriguez ‪8126675069‬</t>
  </si>
  <si>
    <t>Plomería Rodríguez - Ferretería y Cerámica
Santiago Roel 615-4to sector, Adolfo Prieto, 67124 Guadalupe, N.L.</t>
  </si>
  <si>
    <t>https://www.google.com/maps/place/Plomer%C3%ADa+Rodr%C3%ADguez+-+Ferreter%C3%ADa+y+Cer%C3%A1mica/@25.6976868,-100.2550397,17z/data=!3m1!4b1!4m6!3m5!1s0x8662eab41a969bcd:0xa884d8c8c7c36922!8m2!3d25.6976868!4d-100.2550397!16s%2Fg%2F11g9dcdxb4!5m1!1e2?entry=ttu&amp;g_ep=EgoyMDI2MDMxNS4wIKXMDSoASAFQAw%3D%3D</t>
  </si>
  <si>
    <t>920 HODA PILOT 2018 AZUL</t>
  </si>
  <si>
    <t>Cte. Emigdio Santos 
Contacto 8136191211</t>
  </si>
  <si>
    <t>Autos importados margon
Av Afganistán 152, Prados de La Cieneguita, 66636 Cdad. Apodaca, N.L.</t>
  </si>
  <si>
    <t>https://www.google.com/maps/place/Autos+importados+margon/@25.7804646,-100.2540252,17z/data=!3m1!4b1!4m6!3m5!1s0x8662ed16af726883:0x121e0922559cd0ef!8m2!3d25.7804646!4d-100.2540252!16s%2Fg%2F11w9x0j5gt!5m1!1e2?authuser=0&amp;entry=ttu&amp;g_ep=EgoyMDI2MDMxNS4wIKXMDSoASAFQAw%3D%3D</t>
  </si>
  <si>
    <t>5FNYF5H556JB014468</t>
  </si>
  <si>
    <t xml:space="preserve">921 KIA FORTE 2017 BLANCO </t>
  </si>
  <si>
    <t>Cte. Bryan 
Contacto 8136191211</t>
  </si>
  <si>
    <t>922 CHEVROLET EQUINOX 2017</t>
  </si>
  <si>
    <t>Cte. Rud Nohemy 
Contacto 8123886850</t>
  </si>
  <si>
    <t>Jordania 745, Prados de La Cieneguita, 66636 Cdad. Apodaca, N.L.</t>
  </si>
  <si>
    <t>https://www.google.com/maps/place/Jordania+745,+Prados+de+La+Cieneguita,+66636+Cdad.+Apodaca,+N.L./@25.7830047,-100.2681894,15z/data=!4m6!3m5!1s0x8662ecad6e2eb385:0x1b740863d2d16f4!8m2!3d25.783403!4d-100.2579321!16s%2Fg%2F11c708n2s1!5m1!1e2?authuser=0&amp;entry=ttu&amp;g_ep=EgoyMDI2MDMxNS4wIKXMDSoASAFQAw%3D%3D</t>
  </si>
  <si>
    <t xml:space="preserve">CASA ESTA SOLA, EL CONTACTO NO RESPONDE Y VECINO COMENTA QUE NADIE VIVE EN ESE DOMICILIO </t>
  </si>
  <si>
    <t>BMW M235iA COUPE 2015 BLANCO</t>
  </si>
  <si>
    <t>CTE. EDGAR AMBRIZ VILLALPA
DESINSTALACION DE EQUIPO</t>
  </si>
  <si>
    <t>SYA-701-A</t>
  </si>
  <si>
    <t>JOCELYNE PEREZ KIA FORTE 17 BLANCO
KIA FORTE 2017</t>
  </si>
  <si>
    <t>EDGAR CORONADO 8128609998</t>
  </si>
  <si>
    <t>https://www.google.com/maps/place/Seminuevos+MG1/@25.6506384,-100.1976835,17z/data=!3m1!4b1!4m6!3m5!1s0x8662c12edf752e5d:0x6fba453c41aec75d!8m2!3d25.6506384!4d-100.1976835!16s%2Fg%2F11jb33c6n8!5m1!1e2!18m1!1e1?entry=ttu&amp;g_ep=EgoyMDI2MDMxNS4wIKXMDSoASAFQAw%3D%3D</t>
  </si>
  <si>
    <t>ASIGNADO EN CORREO regiocredito@hotmail.com
CON PRUEBAS DE BLOQUEO</t>
  </si>
  <si>
    <t>3KPFL4A73H3115392</t>
  </si>
  <si>
    <t>RTP-537-C</t>
  </si>
  <si>
    <t>RM-6742-B VW02 DELIVERY</t>
  </si>
  <si>
    <t xml:space="preserve">INSTALACION DE GPS CON SENSOR DE DIESEL </t>
  </si>
  <si>
    <t>Jose Luis
Eliud Camarillo
Aaron Flores</t>
  </si>
  <si>
    <t xml:space="preserve">PRUEBAS Y CALIBRACION CON ELIUD Y JOSE LUIS </t>
  </si>
  <si>
    <t>9535E6TB0TR003788</t>
  </si>
  <si>
    <t>RM-6742-B</t>
  </si>
  <si>
    <t>922 VW JETTA AZUL</t>
  </si>
  <si>
    <t>Oscar Alejandro Oliva</t>
  </si>
  <si>
    <t>VW JETTA 2015</t>
  </si>
  <si>
    <t>CTE. JESSICA JANETH MALACARA DUEÑEZ
DESINSTALACION DE EQUIPO</t>
  </si>
  <si>
    <t xml:space="preserve">19/03/2026 1:10 pm - AURORA SEGUNDO SOLICITA LA CANCELACION DE SERVICIO </t>
  </si>
  <si>
    <t>M06 CHEVROLET SONIC NEGRO</t>
  </si>
  <si>
    <t>Sandoval San Nicolás
Miguel Hidalgo Y Costilla 515, Centro, 66400 San Nicolás de los Garza, N.L.</t>
  </si>
  <si>
    <t>https://www.google.com/maps/place/Sandoval+San+Nicol%C3%A1s/@25.751919,-100.289514,20z/data=!4m10!1m2!2m1!1sautos+sandoval+hidalgo+entre+col%C3%B3n+y+pino+su%C3%A1rez,+centro+san+nicol%C3%A1s!3m6!1s0x8662950014c1b63f:0xfd5a73b00c37b8a9!8m2!3d25.7519205!4d-100.2889446!15sCkdhdXRvcyBzYW5kb3ZhbCBoaWRhbGdvIGVudHJlIGNvbMOzbiB5IHBpbm8gc3XDoXJleiwgY2VudHJvIHNhbiBuaWNvbMOhc5IBCmNhcl9kZWFsZXLgAQA!16s%2Fg%2F11w3d4tx2m!5m1!1e2?entry=ttu&amp;g_ep=EgoyMDI2MDMxNy4wIKXMDSoASAFQAw%3D%3D</t>
  </si>
  <si>
    <t>3G1J85DC9HS619689</t>
  </si>
  <si>
    <t>SNG-80-A</t>
  </si>
  <si>
    <t>LBAMBOO</t>
  </si>
  <si>
    <t>Azalias 510, 66612 Cdad. Apodaca, N.L.</t>
  </si>
  <si>
    <t>https://www.google.com/maps/place/Azalias+510,+66612+Cdad.+Apodaca,+N.L./@25.7901975,-100.2665753,21z/data=!4m6!3m5!1s0x866293494f031473:0x332f41dc3d8f9d16!8m2!3d25.7901608!4d-100.2665381!16s%2Fg%2F11c6_m3nbc!5m1!1e2?entry=ttu&amp;g_ep=EgoyMDI2MDMxNS4wIKXMDSoASAFQAw%3D%3D</t>
  </si>
  <si>
    <t>FORD</t>
  </si>
  <si>
    <t>Mariano Abasolo 1117, Futuro Apodaca, 66600 Cdad. Apodaca, N.L.</t>
  </si>
  <si>
    <t>https://www.google.com/maps/place/Mariano+Abasolo+1117,+Futuro+Apodaca,+66600+Cdad.+Apodaca,+N.L./@25.7818589,-100.1822471,17z/data=!3m1!4b1!4m5!3m4!1s0x8662ec064f24ede1:0xa454c5fcd605ecdb!8m2!3d25.7818589!4d-100.1796722!5m1!1e2?entry=ttu&amp;g_ep=EgoyMDI2MDMxNS4wIKXMDSoASAFQAw%3D%3D</t>
  </si>
  <si>
    <t>JORGE LLGO A LAS 1:09 PM
CLIENTA NO RESPONDE MENSAJES Y LLAMASA Y UNIDADES NO SE ENCUENTRAN EN EL DOMICILIO
1:47 PM - COMENTA QUE LAS UNIDADES LLEAGRIAN A LAS 4:30 PM</t>
  </si>
  <si>
    <t>HYUNDAI</t>
  </si>
  <si>
    <t>LUCILA MEZQUITI EQUINOX 16 OCRE
CHEVROLET 2016</t>
  </si>
  <si>
    <t>ASIGNADO EN CORREO edgar.strat52@gmail.com
CON PRUEBAS DE BLOQUEO</t>
  </si>
  <si>
    <t>2GNALBEK6G6240826</t>
  </si>
  <si>
    <t xml:space="preserve">https://www.google.com/maps/place/Rivarolo+3616,+Colonia+Miguel+Hidalgo,+64925+Monterrey,+N.L./data=!4m2!3m1!1s0x8662bf107977d8a5:0x99fa8582c22621b!17m2!4m1!1e3!18m1!1e1?utm_source=mstt_1&amp;entry=gps&amp;coh=192189&amp;g_ep=CAESBjI2LjguNRgAINeCAyqKASw5NDI2NzcyNyw5NDI5MjE5NSw5NDI5OTUzMiwxMDA3OTY0OTgsMTAwNzk2NTMxLDk0Mjg0NDkwLDk0MjgwNTc2LDk0MjA3Mzk0LDk0MjA3NTA2LDk0MjA4NTA2LDk0MjE4NjUzLDk0MjI5ODM5LDk0Mjc1MTY4LDk0Mjc5NjE5LDEwMDc5MTQ4M0ICTVg%3D&amp;skid=10b8343a-f194-4503-8263-3240be2b5c07&amp;g_st=aw </t>
  </si>
  <si>
    <t>2:25 PM - ELIIUD LLEGA AL DOMICILIO 
 NO ESTA LA UNIDAD, VA A REAGENDAR LA VISITA POR MEDIO DE SU GRUPO DE WHATSAPP</t>
  </si>
  <si>
    <t>CHEVROLET CRUZE 2011</t>
  </si>
  <si>
    <t>CTE. ARMANDO FUENTES VALDEZ
DESINSTALACION DE EQUIPO</t>
  </si>
  <si>
    <t xml:space="preserve">UNIDAD NO ERA, SE NOS DIO MAL LA INFORMACION DE LA UNIDAD </t>
  </si>
  <si>
    <t>NISSAN ALTIMA 2013 ROJO</t>
  </si>
  <si>
    <t>UNIDAD NO CUENTA CON GPS, YA SE LE HABIA DESINSTALADO EL EQUIPO</t>
  </si>
  <si>
    <t>1N4AL3AP6DN523580</t>
  </si>
  <si>
    <t>FHR-104-D</t>
  </si>
  <si>
    <t>GRUPO MULTIMEDIOS</t>
  </si>
  <si>
    <t>SBW-883-B  NISSAN TIIDA</t>
  </si>
  <si>
    <t>CLIENTE DESINSTALA EL EQUIPO, SOLO REGISTRO PARA CONOCIMIENTO</t>
  </si>
  <si>
    <t>3N1CC1AS3GK204696</t>
  </si>
  <si>
    <t>SBW-883-B</t>
  </si>
  <si>
    <t>RUX-281-C JAC BLANCO</t>
  </si>
  <si>
    <t>3GALC1225RM013371</t>
  </si>
  <si>
    <t>RUX-281-C</t>
  </si>
  <si>
    <t>TDT-581-B</t>
  </si>
  <si>
    <t>RUX-280-C JAC BLANCO</t>
  </si>
  <si>
    <t>3GALC1226RM013394</t>
  </si>
  <si>
    <t>RUX-280-C</t>
  </si>
  <si>
    <t>923 CHEVROLET EQUINOX 2017</t>
  </si>
  <si>
    <t>Rud Nohemy 8123886850</t>
  </si>
  <si>
    <t>ordania 745, Prados de La Cieneguita, 66636 Cdad. Apodaca, N.L.</t>
  </si>
  <si>
    <t>https://www.google.com/maps/place/Jordania+745,+Prados+de+La+Cieneguita,+66636+Cdad.+Apodaca,+N.L./@25.7830047,-100.2681894,15z/data=!4m6!3m5!1s0x8662ecad6e2eb385:0x1b740863d2d16f4!8m2!3d25.783403!4d-100.2579321!16s%2Fg%2F11c708n2s1?authuser=0&amp;entry=ttu&amp;g_ep=EgoyMDI2MDMxNS4wIKXMDSoASAFQAw%3D%3D</t>
  </si>
  <si>
    <t>2GNFLEEK0H6189929</t>
  </si>
  <si>
    <t>RN-8972-B RAM LIMITED NEGRA</t>
  </si>
  <si>
    <t>RN-8072-B</t>
  </si>
  <si>
    <t>RUR-922-C ATTITUD BLANCO</t>
  </si>
  <si>
    <t>LMGBB1L25S3134410</t>
  </si>
  <si>
    <t>RUR-992-C</t>
  </si>
  <si>
    <t>REVISION DE UNIDAD
(Checar si trae otro GPS, si cuenta con otro equipo desinstalarlo)</t>
  </si>
  <si>
    <t>Miguel Hidalgo Y Costilla 403, Centro, 66400 San Nicolás de los Garza, N.L.</t>
  </si>
  <si>
    <t xml:space="preserve">https://www.google.com/maps/place/Miguel+Hidalgo+Y+Costilla+403,+Centro,+66400+San+Nicol%C3%A1s+de+los+Garza,+N.L./@25.7524409,-100.2892906,21z/data=!4m6!3m5!1s0x86629493e6ba07c3:0xc2804bbdb595e6d7!8m2!3d25.7524807!4d-100.2891614!16s%2Fg%2F11g6xkk2rp!5m1!1e2?hl=es&amp;entry=ttu&amp;g_ep=EgoyMDI2MDMxOC4xIKXMDSoASAFQAw%3D%3D
</t>
  </si>
  <si>
    <t>Se revisó,ambos kick panel,parte trasera piloto, copiloto, Postes, también revise, Cajuela nada</t>
  </si>
  <si>
    <t>1HGCR2681GA901931</t>
  </si>
  <si>
    <t>TEF-332-C</t>
  </si>
  <si>
    <t>MANUEL RODRIGUEZ SAUCEDO</t>
  </si>
  <si>
    <t>CHEVROLET S10 1999</t>
  </si>
  <si>
    <t xml:space="preserve">Manuel Rodriguez  8126675069 </t>
  </si>
  <si>
    <t>JORGE LLEGO A LAS 9 AM
ABRIERON LA SUCURSAL A LAS 9:18 
9:30 SE RETIRA DE LUGAR PORQUE UNIDAD NO ESTABA EN SUS INSTALACIONES Y DEMORABA 40 MIN EN LLEGAR</t>
  </si>
  <si>
    <t>924 CHEVROLET MALIBU 2016</t>
  </si>
  <si>
    <t>Cte. Juan Alberto
Contacto  8136766659</t>
  </si>
  <si>
    <t>Arco De La Frontera 337, América Unida, 67277 Cdad. Benito Juárez, N.L.</t>
  </si>
  <si>
    <t>https://www.google.com/maps/place/Arco+De+La+Frontera+337,+Am%C3%A9rica+Unida,+67277+Cdad.+Benito+Ju%C3%A1rez,+N.L./@25.6464728,-100.1373353,17.5z/data=!4m6!3m5!1s0x8662c251f60a7273:0x90d535a485d88340!8m2!3d25.6467225!4d-100.1356682!16s%2Fg%2F11wb1s3x35!5m1!1e2?entry=ttu&amp;g_ep=EgoyMDI2MDMxNy4wIKXMDSoASAFQAw%3D%3D</t>
  </si>
  <si>
    <t>1G1Z95SX6GF289051</t>
  </si>
  <si>
    <t>SCP-425-C</t>
  </si>
  <si>
    <t>0 FORD FUSION 2017 PLATA</t>
  </si>
  <si>
    <t>3FA6P0H76HR125481</t>
  </si>
  <si>
    <t>RECOGER PAGO</t>
  </si>
  <si>
    <t>PAGO</t>
  </si>
  <si>
    <t>NO ENTREGA PAGO, COMENTA DE DESPUES DE LA 1 SE COMUNICA 
A LA 1 COMENTA QUE PARA EL LUNES A LAS 2 PM</t>
  </si>
  <si>
    <t>147 JEEP PATRIOT GRIS 2014</t>
  </si>
  <si>
    <t>SIM INACTIVA</t>
  </si>
  <si>
    <t>1C4NJPBA7ED522528</t>
  </si>
  <si>
    <t>SFB-208-B</t>
  </si>
  <si>
    <t>112 DODGE JOURNEY ROJA</t>
  </si>
  <si>
    <t>3C4PDCGG2ET261454</t>
  </si>
  <si>
    <t>SFK-505-B</t>
  </si>
  <si>
    <t>PAGO $12,000 EN EFECTIVO 
JORGE LOS ENTREGO EN LA OFICINA</t>
  </si>
  <si>
    <t>301-EW-1 KENWORTH AZUL
KENWORTH 2006</t>
  </si>
  <si>
    <t xml:space="preserve">Nazario Javier Garza Ortiz 8184581026 </t>
  </si>
  <si>
    <t>Miguel Hidalgo 909 colonia Garza y Garza Juárez Nuevo León</t>
  </si>
  <si>
    <t>https://www.google.com/maps/place/Miguel+Hidalgo+y+Costilla+920-862,+Joaqu%C3%ADn+Garza+y+Garza,+67267+Cdad.+Benito+Ju%C3%A1rez,+N.L./@25.6498406,-100.1028646,17z/data=!3m1!4b1!4m6!3m5!1s0x8662c2dc2d565ba1:0x26974124ff685650!8m2!3d25.6498406!4d-100.1002897!16s%2Fg%2F11c651v61q!5m1!1e2?entry=ttu&amp;g_ep=EgoyMDI2MDMxOC4xIKXMDSoASAFQAw%3D%3D</t>
  </si>
  <si>
    <t>CON PRUEBAS DE BLOQUEO
CLIENTE PAGO EN EFECTIVO $2,436 - AARON FLORES</t>
  </si>
  <si>
    <t>1XKADB9X26J118692</t>
  </si>
  <si>
    <t>301-EW-1</t>
  </si>
  <si>
    <t>925 FORD MUSTANG 2017 NEGRO (#6531)</t>
  </si>
  <si>
    <t>Martha  8128809406</t>
  </si>
  <si>
    <t>Av Afganistán 152, Prados de La Cieneguita, 66636 Cdad. Apodaca, N.L.</t>
  </si>
  <si>
    <t>https://www.google.com/maps/place/Autos+importados+margon/@25.7804694,-100.2566001,17z/data=!3m1!4b1!4m6!3m5!1s0x8662ed16af726883:0x121e0922559cd0ef!8m2!3d25.7804646!4d-100.2540252!16s%2Fg%2F11w9x0j5gt?authuser=0&amp;entry=ttu&amp;g_ep=EgoyMDI2MDMxOC4xIKXMDSoASAFQAw%3D%3D</t>
  </si>
  <si>
    <t>1FA6P8AM6H5246531</t>
  </si>
  <si>
    <t>NO ESTABA LA UNIDAD EN EL LOTE</t>
  </si>
  <si>
    <t>RE-4650-A TRANSIT BLANCA 
FORD</t>
  </si>
  <si>
    <t>1F0RS5GP9NTN31296</t>
  </si>
  <si>
    <t>RE-4650-A</t>
  </si>
  <si>
    <t>PK-3414-A STAREX
HYUNDAI</t>
  </si>
  <si>
    <t>KMFWB3WR4KU000448</t>
  </si>
  <si>
    <t>PK-3414-A</t>
  </si>
  <si>
    <t>FAUSTINO CASTAÑEDA CAVALIER 20 AZUL</t>
  </si>
  <si>
    <t>Río Grijalva 521, Dos Ríos Sector II, 67134 Guadalupe, N.L.</t>
  </si>
  <si>
    <t xml:space="preserve">https://www.google.com/maps/place/R%C3%ADo+Grijalva+521,+Dos+R%C3%ADos+Sector+II,+67134+Guadalupe,+N.L./@25.6780875,-100.1784615,15z/data=!3m1!4b1!4m6!3m5!1s0x8662c2059107574b:0xa9996ab45c3f8ec3!8m2!3d25.6780693!4d-100.1600075!16s%2Fg%2F11dxlbpvw5!5m1!1e2?entry=ttu&amp;g_ep=EgoyMDI2MDMxOC4xIKXMDSoASAFQAw%3D%3D
</t>
  </si>
  <si>
    <t>LSGKB54H5LV039436</t>
  </si>
  <si>
    <t>SGW-029-A</t>
  </si>
  <si>
    <t>REVISION DE UNIDAD
(Equipo no reporta en plataforma)</t>
  </si>
  <si>
    <t>Regio parque #111 Col. Regio parque 
Guadalupe, N.L., CP 67132</t>
  </si>
  <si>
    <t>https://www.google.com/maps/place/REDBUCHEF+Transformacion+C%C3%A1rnica/@25.702992,-100.1416508,17z/data=!3m1!4b1!4m6!3m5!1s0x8662e9c44cfe1d2b:0x30b01934634bf797!8m2!3d25.7029872!4d-100.1390759!16s%2Fg%2F11cjh__pcc?authuser=0&amp;entry=ttu&amp;g_ep=EgoyMDI2MDMxOC4xIKXMDSoASAFQAw%3D%3D</t>
  </si>
  <si>
    <t>El equipo está apagado, la unidad cuenta con un falso contacto en la batería
Equipo no reporta debido a que la unidad no esta en condiciones para esto, al resolver el problema en la alimentación de corriente de la unidad, el equipo debe reportar correctamente.</t>
  </si>
  <si>
    <t>Se revisa international y quitando el corta corriente vuelve a reportar el equipo, se le dio la opción de cablear directo de las baterías y comenta Saúl que así se deja por temas de corto en la unidad</t>
  </si>
  <si>
    <t>201 TOYOTA SIENNA XIE 2011 GRIS OBSCURO
TOYOTA SIENNA 2011 GRIS</t>
  </si>
  <si>
    <t>CTE. MIGUEL ANGEL MEDRANO LLANAS
DESINSTALACION DE EQUIPO</t>
  </si>
  <si>
    <t>5TDYK3DC2BS159461</t>
  </si>
  <si>
    <t>FJR-338-D / EYF-791-B</t>
  </si>
  <si>
    <t>034 FORD RAPTOR 2017 NEGRA
0 RAPTOR 2017</t>
  </si>
  <si>
    <t>1FTFW1RG2HFB61473</t>
  </si>
  <si>
    <t>RN-6159-B</t>
  </si>
  <si>
    <t>926 HYUNDAI GRAND i10 2021 ROJO</t>
  </si>
  <si>
    <t>Marco Esquivel</t>
  </si>
  <si>
    <t>Arbor Ote., 66610 Cdad. Apodaca, N.L.</t>
  </si>
  <si>
    <t xml:space="preserve">https://www.google.com/maps/place/Bonaterra/@25.7783229,-100.2297297,21z/data=!4m14!1m7!3m6!1s0x8662ec9c24946aaf:0x9c088021ba6ba471!2sBonaterra!8m2!3d25.7784084!4d-100.2297468!16s%2Fg%2F11c5ss2cwp!3m5!1s0x8662ec9c24946aaf:0x9c088021ba6ba471!8m2!3d25.7784084!4d-100.2297468!16s%2Fg%2F11c5ss2cwp!5m1!1e2!18m1!1e1?entry=ttu&amp;g_ep=EgoyMDI2MDMxOC4xIKXMDSoASAFQAw%3D%3D
</t>
  </si>
  <si>
    <t xml:space="preserve">LA UNIDAD NO ESTABA EN EL DOMICILIO NOS COMENTAN QUE LLEGA DESPUES DE LAS 1 </t>
  </si>
  <si>
    <t>MALB24BC7MM037348</t>
  </si>
  <si>
    <t>SNJ376A</t>
  </si>
  <si>
    <t>0 VW GOLF BLANCA</t>
  </si>
  <si>
    <t>EQUIPO GPS NO APLICA EL BLOQUEO</t>
  </si>
  <si>
    <t>118 VW GOLF BLANCA 
0 VW GOLF BLANCA</t>
  </si>
  <si>
    <t xml:space="preserve">0 FORD MUSTANG </t>
  </si>
  <si>
    <t>YA NO CUENTA CON EQUIPOS PARA LA REINSTALACION</t>
  </si>
  <si>
    <t>EDGAR CEDILLO</t>
  </si>
  <si>
    <t>RN-8072-B RAM LIMITED NEGRA</t>
  </si>
  <si>
    <t>REVISION DE UNIDAD 
(DEJO DE REPORTAR)</t>
  </si>
  <si>
    <t>SE CAMBIA LA SIM, LA ANTERIOR NO TOMA SEÑAL</t>
  </si>
  <si>
    <t>8126215746
8952020525442648511</t>
  </si>
  <si>
    <t>1C6SRFHP8TN227311</t>
  </si>
  <si>
    <t>AC INTERNACIONAL
(EDGAR VELAZQUEZ)</t>
  </si>
  <si>
    <t>MONTACARGAS</t>
  </si>
  <si>
    <t>Edgar Velazquez 8182528223</t>
  </si>
  <si>
    <t>ACS INTERNACIONAL S. DE R.L. DE C.V.
Av. Carlos Salinas de Gortari KM 7.5, Valle del Mezquital, 66632 Cdad. Apodaca, N.L.</t>
  </si>
  <si>
    <t>https://www.google.com/maps/place/ACS+INTERNACIONAL+S.+DE+R.L.+DE+C.V./@25.7462449,-100.2290144,17z/data=!3m1!4b1!4m6!3m5!1s0x8662eb123b9b6acb:0xf5e632e847c484aa!8m2!3d25.7462449!4d-100.2290144!16s%2Fg%2F11cnxzdqk9!5m1!1e4?entry=ttu&amp;g_ep=EgoyMDI2MDMyMi4wIKXMDSoASAFQAw%3D%3D</t>
  </si>
  <si>
    <t>NO SE INSTALA GPS POR INIDCACION DE CLIENTE, PIDE QUE SE REAGENDE MAÑANA JUEVES 26-MARZO A LAS 9 AM</t>
  </si>
  <si>
    <t>MONTACARGAS
PORTATIL 0341</t>
  </si>
  <si>
    <t xml:space="preserve">EQUIPO PORTATIL </t>
  </si>
  <si>
    <t>EQUIPOS FUERON ENTREGADO AL CLIENTE EN MANO</t>
  </si>
  <si>
    <t>MONTACARGAS
PORTATIL 2816</t>
  </si>
  <si>
    <t xml:space="preserve">310K JOHN DEERE
RETRO </t>
  </si>
  <si>
    <t>Op Carlos Nydia 8114808675</t>
  </si>
  <si>
    <t>Calle Carr. A Villa De Juárez 97
Calle Carr. A Villa De Juárez 97, 66640 Cdad. Apodaca, N.L.</t>
  </si>
  <si>
    <t xml:space="preserve">https://www.google.com/maps/place/Calle+Carr.+A+Villa+De+Ju%C3%A1rez+97,+66640+Cdad.+Apodaca,+N.L./@25.7302152,-100.1972632,13.5z/data=!4m6!3m5!1s0x8662e970bf220937:0x27899c92c4d3286d!8m2!3d25.7399338!4d-100.1578703!16s%2Fg%2F11ql_ddg_3!5m1!1e4!18m1!1e1?entry=ttu&amp;g_ep=EgoyMDI2MDMyMi4wIKXMDSoASAFQAw%3D%3D
</t>
  </si>
  <si>
    <t>Se encontró equipo con manipulación, se corrige y se hacen pruebas.</t>
  </si>
  <si>
    <t>1T0310KXJCC231245</t>
  </si>
  <si>
    <t>PT-02
PJ-4402-C PETERBILT BLANCO
PETERBILT 2015</t>
  </si>
  <si>
    <t>Mario Hernández 8143540846</t>
  </si>
  <si>
    <t>Lampazos S/N, Jesus Maria, Pesqueria Nuevo Leon
66674 Jesús María, N.L.</t>
  </si>
  <si>
    <t>https://www.google.com/maps/place/Lampazos,+66674+Jes%C3%BAs+Mar%C3%ADa,+N.L./@25.73848,-100.0831691,19z/data=!4m6!3m5!1s0x8662e8800717b3f1:0x492ea4256b32427f!8m2!3d25.7385489!4d-100.0827963!16s%2Fg%2F11rkgl7kqn!5m1!1e4?entry=ttu&amp;g_ep=EgoyMDI2MDMyMi4wIKXMDSoASAFQAw%3D%3D</t>
  </si>
  <si>
    <t>CON PRUEBAS DE BLOQUEO
ASIGNADO EN CUENTA DRASOL
Egomez@drasol.mx</t>
  </si>
  <si>
    <t>1XPBDP9X8FD270812</t>
  </si>
  <si>
    <t>PJ4402C</t>
  </si>
  <si>
    <t xml:space="preserve">124  FORD MUSTANG GRIS
0 FORD MUSTANG </t>
  </si>
  <si>
    <t>1FA6P8TH5J5107187</t>
  </si>
  <si>
    <t>MTY086 SONIC 2017 ROJO</t>
  </si>
  <si>
    <t>Corte  863767071618219</t>
  </si>
  <si>
    <t>Sucursal Mty Revolucion
Av. Revolucion #3725 local 103 Colonia Contry, plaza Sta. Monica, Colonia Contry</t>
  </si>
  <si>
    <t>https://www.google.com/maps/place/Plaza+Sta.M%C3%B3nica/@25.6398132,-100.2753557,17z/data=!3m2!4b1!5s0x8662bf9b18afd179:0xc08093839d51765e!4m6!3m5!1s0x8662bf9b1fa1c725:0xfc961143a0604fa8!8m2!3d25.6398084!4d-100.2727808!16s%2Fg%2F11h890kkbl?authuser=0&amp;entry=ttu&amp;g_ep=EgoyMDI2MDMyMy4xIKXMDSoASAFQAw%3D%3D</t>
  </si>
  <si>
    <t>EQUIPO DE CORTE DETRAS DE LA FUSILERA</t>
  </si>
  <si>
    <t>3G1J85DC1HS616768</t>
  </si>
  <si>
    <t>SWJ-771-B</t>
  </si>
  <si>
    <t>Seguimiento  863767071618672</t>
  </si>
  <si>
    <t>EQUPO DE SEGUIMIENTO POSTE LADO PILOTO</t>
  </si>
  <si>
    <t xml:space="preserve">CUENTA DEMO </t>
  </si>
  <si>
    <t>CAMION MERCEDES</t>
  </si>
  <si>
    <t>Erick Muñiz 8124660453</t>
  </si>
  <si>
    <t>https://www.google.com/maps/place/25%C2%B047'12.7%22N+100%C2%B027'37.1%22W/@25.786869,-100.4628792,17z/data=!3m1!4b1!4m4!3m3!8m2!3d25.786869!4d-100.4603043!5m1!1e4?hl=es&amp;entry=ttu&amp;g_ep=EgoyMDI2MDMyMy4xIKXMDSoASAFQAw%3D%3D</t>
  </si>
  <si>
    <t>RN-9994-B</t>
  </si>
  <si>
    <t>SENSOR DE DIESEL</t>
  </si>
  <si>
    <t>RM-6797-B VW-01 DELIVERY</t>
  </si>
  <si>
    <t>EQUIPO GPS Y 2 SENSORES DE DIESEL (CON CLIBRACION FINA)</t>
  </si>
  <si>
    <t>9535E6TB9TR003787</t>
  </si>
  <si>
    <t>RM-6797-B</t>
  </si>
  <si>
    <t>248 NISSAN KICKS ADVANCE 2019 NARANJA 
NISSAN KICKS 2019 NARANJA</t>
  </si>
  <si>
    <t>MIRIAN CECILIA QUEZADA CULEBRO 9981047522</t>
  </si>
  <si>
    <t>Sm260 m51 Lt 5 casa 32 a 
Priv. Nogales 
533G+VH8 Cancún, Quintana Roo</t>
  </si>
  <si>
    <t>https://www.google.com/maps/place/21%C2%B009'16.8%22N+86%C2%B055'24.8%22W/@21.1539745,-86.9237131,18.75z/data=!4m4!3m3!8m2!3d21.1546667!4d-86.9235556!5m1!1e4?entry=ttu&amp;g_ep=EgoyMDI2MDMyMy4xIKXMDSoASAFQAw%3D%3D</t>
  </si>
  <si>
    <t>EQUIPO LO TIENE JAX</t>
  </si>
  <si>
    <t>UVR-877-N</t>
  </si>
  <si>
    <t>5308
R5308 06UU6K</t>
  </si>
  <si>
    <t>DEJO DE REPORTAR 2026-02-13 09:00:43</t>
  </si>
  <si>
    <t>Se le aplicó reste y se retiró batería de respaldo</t>
  </si>
  <si>
    <t>T-5302
R5302 29UE4X</t>
  </si>
  <si>
    <t xml:space="preserve">NO REPORTA LA TEMPERATURA </t>
  </si>
  <si>
    <t>PEUGEOT RIFTER 2024</t>
  </si>
  <si>
    <t>AARON NO LLEGA AL SERVICIO Y SE REPROGRAMA PARA MAÑANA VIERNES 27 DE MARZO A LAS 10 AM</t>
  </si>
  <si>
    <t>0 GMC SIERRA 2015 NEGRA
0 GMC SIERRA 2015</t>
  </si>
  <si>
    <t>Erik 8128996631</t>
  </si>
  <si>
    <t>Lilis 718, 67276 Arboledas de San Roque, N.L.</t>
  </si>
  <si>
    <t>https://www.google.com/maps/place/Lilis+718,+67276+Arboledas+de+San+Roque,+N.L./@25.6209932,-100.1447775,16.75z/data=!4m6!3m5!1s0x8662c3bc26e5570b:0xf013e5284d08c0c4!8m2!3d25.620813!4d-100.1421038!16s%2Fg%2F11wb1rfj2f!5m1!1e4?entry=ttu&amp;g_ep=EgoyMDI2MDMyMy4xIKXMDSoASAFQAw%3D%3D</t>
  </si>
  <si>
    <t>PRUEBAS LAS REALIZA ELIUD</t>
  </si>
  <si>
    <t>PJ-5195-C</t>
  </si>
  <si>
    <t>TH-03 37UW2X</t>
  </si>
  <si>
    <t>REVISION DE EQUIPO
(SENSOR DE COMBUSTIBLE Y DE TEMPERATURA NO ESTAN REPORTANDO)</t>
  </si>
  <si>
    <t>SENSOR DE TEMPERATURA MARCANDO CORRECTAMENTE LA TEMPERATURA</t>
  </si>
  <si>
    <t>1UYVS2537HU814425</t>
  </si>
  <si>
    <t>37UW2X</t>
  </si>
  <si>
    <t>RIFTER 2024 XPD-795-C
PEUGEOT RIFTER 2024</t>
  </si>
  <si>
    <t>CON PRUEBAS DE BLOQUEO Y MICROFONO</t>
  </si>
  <si>
    <t>VR3ERHNS4RJ538873</t>
  </si>
  <si>
    <t>XPD-795-C</t>
  </si>
  <si>
    <t>CHEVROLET COLORADO PLATA 2018</t>
  </si>
  <si>
    <t>PJ-1563-C</t>
  </si>
  <si>
    <t>ENTREGA</t>
  </si>
  <si>
    <t>HOJAS DE SERVICIOS</t>
  </si>
  <si>
    <t>ENTREGA DE HOJAS DE SERVICIOS</t>
  </si>
  <si>
    <t>0 INTERNATIONAL BLANCO
TRACTO CAMION</t>
  </si>
  <si>
    <t>PX-1659-A</t>
  </si>
  <si>
    <t>REVISION DE UNIDAD
EQUIPO Y CONFIGURACION DE DIESL NO ESTAN REPORTANDO</t>
  </si>
  <si>
    <t>SE GENERA RESET EN EQUIPO Y CALIBRADORES</t>
  </si>
  <si>
    <t xml:space="preserve">128 FL 
FREIGTHLINER BLANCO </t>
  </si>
  <si>
    <t>Luis Ibáñez 8116844935</t>
  </si>
  <si>
    <t>Coca Cola Guadalupe N.L.
C. del Río 3011, Riberas del Río, 67160 Guadalupe, N.L.</t>
  </si>
  <si>
    <t>https://www.google.com/maps/place/25%C2%B040'44.8%22N+100%C2%B013'45.1%22W/@25.6791229,-100.231765,17z/data=!3m1!4b1!4m4!3m3!8m2!3d25.6791229!4d-100.2291901!5m1!1e4?hl=es&amp;entry=ttu&amp;g_ep=EgoyMDI2MDMyNC4wIKXMDSoASAFQAw%3D%3D</t>
  </si>
  <si>
    <t>81BK4F</t>
  </si>
  <si>
    <t>OFICINA</t>
  </si>
  <si>
    <t>CARLOS ALBERTO LEYVA BUSTILLOS</t>
  </si>
  <si>
    <t xml:space="preserve">SEM-064-B NISSAN VERSA AZUL
NISSAN VERSA </t>
  </si>
  <si>
    <t>Placido Leyva 8119652012</t>
  </si>
  <si>
    <t>CON PRUEBAS DE MICROFONO Y BLOQUEO</t>
  </si>
  <si>
    <t>3N1CN7AD0CL918351</t>
  </si>
  <si>
    <t>SEM064B</t>
  </si>
  <si>
    <t>CHEVROLET AVEO 2022 BLANCO</t>
  </si>
  <si>
    <t>JOSE RICARDO RODRIGUEZ RAYGOSA 9981505624</t>
  </si>
  <si>
    <t>Sm 57 Mz 14 lote 10 casa 05 Calle Nicaragua Residencial Las Américas 
45G8+75Q Cancún, Quintana Roo</t>
  </si>
  <si>
    <t>https://www.google.com/maps/place/21%C2%B007'32.6%22N+86%C2%B050'04.3%22W/@21.1265935,-86.8364991,16z/data=!4m4!3m3!8m2!3d21.1257222!4d-86.8345278!5m1!1e4?entry=ttu&amp;g_ep=EgoyMDI2MDMyMy4xIKXMDSoASAFQAw%3D%3D</t>
  </si>
  <si>
    <t>LSGHD52H8ND041648</t>
  </si>
  <si>
    <t>B-906TMN</t>
  </si>
  <si>
    <t>Antonio Garcia 8111552769</t>
  </si>
  <si>
    <t>Eduardo Caballero 336 Colonia Ándres Caballero, Escobedo NL</t>
  </si>
  <si>
    <t xml:space="preserve">https://www.google.com/maps/place/Eduardo+Caballero+336,+Andr%C3%A9s+Caballero+Moreno+Agropecuaria,+66080+Cdad.+Gral.+Escobedo,+N.L./@25.8353578,-100.3047601,15.12z/data=!4m5!3m4!1s0x866292f5c957f41b:0x2f9f287632de8094!8m2!3d25.8349764!4d-100.3017523?authuser=0&amp;entry=ttu&amp;g_ep=EgoyMDI2MDMyNC4wIKXMDSoASAFQAw%3D%3D
</t>
  </si>
  <si>
    <t>DESINSTALACION 4 EQUIPOS Y REINTALACION
Me comenta el contacto,que no le avisaron y por lo cual no están las unidades, no hay gente que reciab en el sitio
Que se comuniquen con el para reprogramar la visita</t>
  </si>
  <si>
    <t>MTY087 SENTRA 2015 AZUL</t>
  </si>
  <si>
    <t>Corte 863767070852371</t>
  </si>
  <si>
    <t>Av. Revolucion #3725 local 103 Colonia Contry, plaza Sta. Monica, Colonia Contry</t>
  </si>
  <si>
    <t>https://www.google.com/maps/place/Redpack/@25.6397994,-100.2752787,17z/data=!3m2!4b1!5s0x8662bf9b18afd179:0xc08093839d51765e!4m6!3m5!1s0x8662bf9ceceec427:0x4177492c49fb0798!8m2!3d25.6397946!4d-100.2727038!16s%2Fg%2F11jb7dp8dd?authuser=0&amp;entry=ttu&amp;g_ep=EgoyMDI2MDMyNC4wIKXMDSoASAFQAw%3D%3D</t>
  </si>
  <si>
    <t xml:space="preserve">CORTE KICK PANEL COPILOTO </t>
  </si>
  <si>
    <t>RZU-771-C</t>
  </si>
  <si>
    <t>Seguimiento 865784050375941</t>
  </si>
  <si>
    <t>SEGUIMIENTO EN BISERA LADO PILOTO</t>
  </si>
  <si>
    <t>M07 HYUNDAI i10 BLANCO</t>
  </si>
  <si>
    <t>Calle Sta. Eugenia 641, Santa Monica Sector 8, Jardines de la Silla, 67250 Jardines de la Silla, N.L.</t>
  </si>
  <si>
    <t>https://www.google.com/maps/place/Calle+Sta.+Eugenia+641,+Santa+Monica+Sector+8,+Jardines+de+la+Silla,+67250+Jardines+de+la+Silla,+N.L./@25.6158264,-100.174886,17z/data=!3m1!4b1!4m6!3m5!1s0x8662c160b94a8207:0x7e2284ea272cff13!8m2!3d25.6158264!4d-100.174886!16s%2Fg%2F11wb1rcpd_!5m1!1e4!18m1!1e1?entry=ttu&amp;g_ep=EgoyMDI2MDMyNC4wIKXMDSoASAFQAw%3D%3D</t>
  </si>
  <si>
    <t>SAU-299-A</t>
  </si>
  <si>
    <t>927 HYUNDAI SONATA 2017 GRIS PLATA</t>
  </si>
  <si>
    <t>Cliente Oscar
Contacto 8136191211</t>
  </si>
  <si>
    <t>5NPE24AF8HH462993</t>
  </si>
  <si>
    <t>MARCH AZUL RSA-601-C</t>
  </si>
  <si>
    <t>REVISION DE UNIDAD 
POR MOMENTO LO ACTUALIZA LA POSICION CORRECTAMENTE</t>
  </si>
  <si>
    <t>https://www.google.com/maps/place/R%C3%ADo+Niagara+165,+Sin+Nombre+de+Col+10,+67196+Guadalupe,+N.L./@25.6518548,-100.1750548,17z/data=!3m1!4b1!4m6!3m5!1s0x8662c1885b386085:0xe73f09e5e5f87312!8m2!3d25.6518548!4d-100.1724799!16s%2Fg%2F11wb1sd9gf!5m1!1e4?entry=ttu&amp;g_ep=EgoyMDI2MDMyNC4wIKXMDSoASAFQAw%3D%3D</t>
  </si>
  <si>
    <t>CAJA 10 9NM-303-A</t>
  </si>
  <si>
    <t>REVISION DE UNIDAD 
(DEJO DE REPORTAR 2026-03-23 10:16:09)</t>
  </si>
  <si>
    <t>SE LE DIO UN RESET AL EQUIPO Y SE REUBICA EL EQUIPO EN CAJA AL EXTERIOR Y SE CABLEA POR ARRIBA</t>
  </si>
  <si>
    <t>9NM-303-A</t>
  </si>
  <si>
    <t>REVISION DE UNIDAD
(DEJO DE REPORTAR 2025-11-12 17:49:26)</t>
  </si>
  <si>
    <t>Regio parque #111 Col. Regio parque 
Guadalupe, N.L., CP 67132</t>
  </si>
  <si>
    <t>UNIDAD ESTABA ENRRAMPADA, NO LA PODIAN APAGAR, PIDEN SE REPROGRAME A LA 1 PM</t>
  </si>
  <si>
    <t xml:space="preserve">LOS LETS DE EQUIPO SI ENCIENDEN, PERO EQUIPO NO TOMA SEÑAL, LO TRAEN A LA OFICINA </t>
  </si>
  <si>
    <t xml:space="preserve">PAOLA </t>
  </si>
  <si>
    <t>185 DODGE ATITUD GRIS PLATA
DODGE ATTITUDE 2018</t>
  </si>
  <si>
    <t>CTE. JORGE ALBERTO MARIN MEJIA
DESINSTALACION DE EQUIPO</t>
  </si>
  <si>
    <t>ML3AB26J3JH014765</t>
  </si>
  <si>
    <t>FKE-178-C</t>
  </si>
  <si>
    <t>PW-5919-A NISSAN 
NISSAN NP300 2021</t>
  </si>
  <si>
    <t>Jaime Alanis Martinez 8112031427</t>
  </si>
  <si>
    <t>Brecha 49, Monte Kristal, 67280 Arboledas de San Roque, N.L.</t>
  </si>
  <si>
    <t>https://www.google.com/maps/place/Mudanzas+Alanis/@25.6135971,-100.130536,20z/data=!4m12!1m5!3m4!2zMjXCsDM2JzQ5LjEiTiAxMDDCsDA3JzQ4LjciVw!8m2!3d25.6136265!4d-100.1301804!3m5!1s0x8662c39ec0ae2119:0x5ea98b083de533a7!8m2!3d25.6134748!4d-100.1301057!16s%2Fg%2F11c2y83xkg!5m1!1e4?hl=es&amp;entry=ttu&amp;g_ep=EgoyMDI2MDMyOS4wIKXMDSoASAFQAw%3D%3D</t>
  </si>
  <si>
    <t>Carlos Gonzalez</t>
  </si>
  <si>
    <t>3N6AD35A9MK814400</t>
  </si>
  <si>
    <t>PW-5919-A</t>
  </si>
  <si>
    <t>JLG LIFT E450AJ 2017
GRUA JLG LIFT E450AJ</t>
  </si>
  <si>
    <t>https://www.google.com/maps/place/Leocadio+Paez+109,+Villa+de+las+Huertas,+66375+Cdad.+Santa+Catarina,+N.L./@25.6732073,-100.4569692,18.75z/data=!4m6!3m5!1s0x8662980c2ea000e3:0x6a65e7e342bc918!8m2!3d25.6732409!4d-100.4569542!16s%2Fg%2F11dxdlcfft!5m1!1e4!18m1!1e1?entry=ttu&amp;g_ep=EgoyMDI2MDMyNC4wIKXMDSoASAFQAw%3D%3D</t>
  </si>
  <si>
    <t>E450AJ / 0300222030 / 14427</t>
  </si>
  <si>
    <t>CAMBIO DE SIM
(DEJO DE REPORTAR 2025-11-12 17:49:26)</t>
  </si>
  <si>
    <t>NISSAN KICKS 2020 ROJA</t>
  </si>
  <si>
    <t xml:space="preserve">9:48:00 AM - LETICIA COMENTA QUE LA DESINSTALACION SERA EN EL LOTE QUE ESTA A LADO DE LOS MARISCOS </t>
  </si>
  <si>
    <t xml:space="preserve">Lote a lado de Mariscos Las Palmas 
MC MOTORS
Av Eloy Cavazos 7305, Santa María Sector C, 67198 Guadalupe, N.L.
</t>
  </si>
  <si>
    <t>https://www.google.com/maps/place/MC+MOTORS/@25.6508824,-100.195895,17z/data=!3m1!4b1!4m6!3m5!1s0x8662c12f378375b7:0xfd2fbc2ec472c69e!8m2!3d25.6508776!4d-100.1933201!16s%2Fg%2F11h4lp4dvm!5m1!1e4?entry=ttu&amp;g_ep=EgoyMDI2MDMzMC4wIKXMDSoASAFQAw%3D%3D</t>
  </si>
  <si>
    <t xml:space="preserve">EQUIPO COBAN PLATEADO ENTREGADO EN EL LOTE 
SIM LA TRAE AARON </t>
  </si>
  <si>
    <t>8120107916
8952020023540759-984</t>
  </si>
  <si>
    <t>SEF-041-C / SLR-640-A</t>
  </si>
  <si>
    <t>M08 KIA SOUL ROJA</t>
  </si>
  <si>
    <t>Marco Esquivel 8181615236</t>
  </si>
  <si>
    <t>Barredoras Industriales en Monterrey Bagarza
Av. Anillo Eléctrico 122, Torres de Santo Domingo, 66440 San Nicolás de los Garza, N.L.</t>
  </si>
  <si>
    <t>CARLOS SE PONE EN CONTACTO CON MARCO ESQUIVEL Y COMENTA QUE NO ES EN ESTE LOSTE ES EN LOTE SANDOVAL SAN NICOLAS</t>
  </si>
  <si>
    <t>TEJ-952-B</t>
  </si>
  <si>
    <t>M09 CHEVROLET BEAT NEGRO</t>
  </si>
  <si>
    <t>MA6CB6CD5LT022720</t>
  </si>
  <si>
    <t>SWK-115-A</t>
  </si>
  <si>
    <t>0 CHEVROLET MALIBU NEGRO</t>
  </si>
  <si>
    <t>1G1ZE5SX2JF187975</t>
  </si>
  <si>
    <t>ASUETO JUEVES SANTO</t>
  </si>
  <si>
    <t>ASUETO VIERNES SANTO</t>
  </si>
  <si>
    <t>ASUETO SABADO SANTO</t>
  </si>
  <si>
    <t xml:space="preserve">MTY088 MERCEDES BENZ GLE 350 PLATA </t>
  </si>
  <si>
    <t>Corte 862476051278645</t>
  </si>
  <si>
    <t>Equipo de corte, abajo de fusiblera</t>
  </si>
  <si>
    <t>Seguimiento 862476051238581</t>
  </si>
  <si>
    <t>Equipo de seguimiento, posa pies piloto</t>
  </si>
  <si>
    <t>928 CHEVROLET CRUZE 2017 AZUL (#5635)</t>
  </si>
  <si>
    <t>Cliente Juan Carlos Chavez 
Contacto Lote 8128809406</t>
  </si>
  <si>
    <t>1G1BE5SM3H7105635</t>
  </si>
  <si>
    <t xml:space="preserve">ABRAHAM BRANDY </t>
  </si>
  <si>
    <t>REVISION DE UNIDAD 
(PIERDE CONEXION Y NO ACTUALIZA LA POSICION)</t>
  </si>
  <si>
    <t xml:space="preserve">CARLOS NO LLEGA A TIEMPO
2:52 PM - SE PONE EN CONTACTO CON EL CLIENTE Y COMENTA YA ESTA ACTUALIZANDO BIEN Y RPEORTANDO, SE CANCELA LA CITA </t>
  </si>
  <si>
    <t>LEONOR YAZMIN</t>
  </si>
  <si>
    <t>LEONOR YAZMIN RODRIGUEZ PICAZO</t>
  </si>
  <si>
    <t>REVISION DE LA UNIDAD 
PERDIO CONEXION 2026-02-20 14:51:45</t>
  </si>
  <si>
    <t>Leonor Yazmin Rdz 8124497359</t>
  </si>
  <si>
    <t>Sabino 563, Bosques Real I, 66612 Cdad. Apodaca, N.L.</t>
  </si>
  <si>
    <t>https://www.google.com/maps/place/Sabino+563,+Bosques+Real+I,+66612+Cdad.+Apodaca,+N.L./@25.7831422,-100.2440756,17z/data=!3m1!4b1!4m6!3m5!1s0x8662eca30c3343ef:0x197d1b282db99f5c!8m2!3d25.7831374!4d-100.2415007!16s%2Fg%2F11c5lp5jsw!5m1!1e4?entry=ttu&amp;g_ep=EgoyMDI2MDQwMS4wIKXMDSoASAFQAw%3D%3D</t>
  </si>
  <si>
    <t>UNIDAD NO HABIA TENIDO MOVIMIENTO Y ESTABA DENTRO DE UNA COCHERA
Se realiza una revisión de la instalación y reconfiguración de equipo, ya se encuentra reportando en la plataforma</t>
  </si>
  <si>
    <t>1FTFW1ET8BFB76862</t>
  </si>
  <si>
    <t>PX-8668-B</t>
  </si>
  <si>
    <t xml:space="preserve">JESUS MONTEMAYOR </t>
  </si>
  <si>
    <t>T-037</t>
  </si>
  <si>
    <t>REACTIVACION DE EQUIPO
(Cambia la SIM y reconfiguracion de equipo)</t>
  </si>
  <si>
    <t>José Felix Ochoa Coronado 8112287230</t>
  </si>
  <si>
    <t>EDUARDO SAENZ
(TRANSPORTES ETI)</t>
  </si>
  <si>
    <t>RAM BLANCO</t>
  </si>
  <si>
    <t>MIGRACION DE EQUIPO
(Cambia la SIM y reconfiguracion de equipo)</t>
  </si>
  <si>
    <t>Raul Alamo 8115363548</t>
  </si>
  <si>
    <t>Tabasco 311, Independencia, 64720 Monterrey, N.L.</t>
  </si>
  <si>
    <t>https://www.google.com/maps/place/Tabasco+311,+Independencia,+64720+Monterrey,+N.L./@25.6629012,-100.3248017,17z/data=!3m1!4b1!4m6!3m5!1s0x8662be3c8e02fa5d:0x6b2ceb50c00e970c!8m2!3d25.6628964!4d-100.3222268!16s%2Fg%2F11c26kk1cg!5m1!1e4?hl=es&amp;entry=ttu&amp;g_ep=EgoyMDI2MDQwMS4wIKXMDSoASAFQAw%3D%3D</t>
  </si>
  <si>
    <t>NO TIENE BLOQUEO LA UNIDAD</t>
  </si>
  <si>
    <t>3D6WN56D97G818829</t>
  </si>
  <si>
    <t>14-AH-7U</t>
  </si>
  <si>
    <t>SPLINTER 14LBA58
14-LBA-58</t>
  </si>
  <si>
    <t>REVISION DE GPS
(DEJO DE REPORTAR)</t>
  </si>
  <si>
    <t>EQUIPO LO TRAE CARLOS</t>
  </si>
  <si>
    <t>32-LBA-08 
4466 PORTATIL GPS TRACKER</t>
  </si>
  <si>
    <t>REVISION DE GPS
REINSTALACION DE EQUIPO PORTATIL</t>
  </si>
  <si>
    <t xml:space="preserve">EQUIPO LO TENIA EL CLIENTE SE INSTALA </t>
  </si>
  <si>
    <t>32-LBA-08</t>
  </si>
  <si>
    <t>16-LBA-90</t>
  </si>
  <si>
    <t>SIM VODAFONE</t>
  </si>
  <si>
    <t>89314404001362533803</t>
  </si>
  <si>
    <t>W1Y5D3Z4PP468411</t>
  </si>
  <si>
    <t>23-LBA-91</t>
  </si>
  <si>
    <t>89314404001362533811</t>
  </si>
  <si>
    <t>W1Y8DD3Z1MP346074</t>
  </si>
  <si>
    <t>GMC SIERRA BLANCA</t>
  </si>
  <si>
    <t xml:space="preserve">José Juan Contreras </t>
  </si>
  <si>
    <t>RM-6817-B</t>
  </si>
  <si>
    <t xml:space="preserve">MARIO ULISES OLIVA </t>
  </si>
  <si>
    <t>EDUARDO LOPEZ
(TRANSAZARO)</t>
  </si>
  <si>
    <t>022 INTERNATIONAL</t>
  </si>
  <si>
    <t xml:space="preserve">Eduardo Lopez </t>
  </si>
  <si>
    <t>8X2V+57G Cdad. de Allende, Nuevo León</t>
  </si>
  <si>
    <t>https://www.google.com/maps/place/25%C2%B018'01.6%22N+100%C2%B000'24.5%22W/@25.300688,-100.0082229,18.25z/data=!4m4!3m3!8m2!3d25.300444!4d-100.006791!5m1!1e4?hl=es&amp;entry=ttu&amp;g_ep=EgoyMDI2MDQwNS4wIKXMDSoASAFQAw%3D%3D</t>
  </si>
  <si>
    <t>THERMO</t>
  </si>
  <si>
    <t>REVISION DE UNIDAD
(DEJO DE REPORTAR))</t>
  </si>
  <si>
    <t>SIM LA TRAE MARIO</t>
  </si>
  <si>
    <t>8134040060
8952020024545962-482</t>
  </si>
  <si>
    <t>8182052793
8952020025343939-382</t>
  </si>
  <si>
    <t>8116037609
8952020525442648-339</t>
  </si>
  <si>
    <t>CTE. ALAN JOSUE PAREDES GARZA</t>
  </si>
  <si>
    <t>Subastas Ventura, Escobedo - Nuevo Leon
Libramiento Noreste Excomunidad, Rincón de San Miguel, 66085 Cdad. Gral. Escobedo, N.L.</t>
  </si>
  <si>
    <t>https://www.google.com/maps/place/Subastas+Ventura,+Escobedo+-+Nuevo+Leon/@25.8133487,-100.3860397,17z/data=!3m1!4b1!4m6!3m5!1s0x8662ebf4a3864eef:0xdc45107f693e8b67!8m2!3d25.8133487!4d-100.3860397!16s%2Fg%2F11bwc0xcqp!5m1!1e4?entry=ttu&amp;g_ep=EgoyMDI2MDQwNS4wIKXMDSoASAFQAw%3D%3D</t>
  </si>
  <si>
    <t>EQUIPO LO TRAE AARON</t>
  </si>
  <si>
    <t>RWP-032-C</t>
  </si>
  <si>
    <t>FLOR DEL CASTILLO</t>
  </si>
  <si>
    <t>USO DE LA PLATAFORMA, HERRAMIENTAS Y GEOCERCAS</t>
  </si>
  <si>
    <t>Flor Del Castillo 8140062369</t>
  </si>
  <si>
    <t>Via Zoom</t>
  </si>
  <si>
    <t>0 FORD EDGE 2017 BLANCA</t>
  </si>
  <si>
    <t>8117908659
8952020525442646-051</t>
  </si>
  <si>
    <t>2FMPK3AP0HBB23695</t>
  </si>
  <si>
    <t>137 ACADIA</t>
  </si>
  <si>
    <t xml:space="preserve">5:28 PM - ALENY SOLICITA LA CANCELACION </t>
  </si>
  <si>
    <t>USO DE PLATAFORMA</t>
  </si>
  <si>
    <t>Meet</t>
  </si>
  <si>
    <t>https://meet.google.com/afs-fjqc-zhh</t>
  </si>
  <si>
    <t>LA REALIZA JOSE LUIS</t>
  </si>
  <si>
    <t>929 HYUNDAI SONATA 2017 ROJO
(#4196)</t>
  </si>
  <si>
    <t>Cliente Miguel Angel Salas 
Contacto 8128809406</t>
  </si>
  <si>
    <t xml:space="preserve">Av Afganistán 152, Prados de La Cieneguita, 66636 Cdad. Apodaca, N.L. </t>
  </si>
  <si>
    <t>5NPE24AF8HH454196</t>
  </si>
  <si>
    <t xml:space="preserve">NISSAN X-TRAIL 2016 BLANCA </t>
  </si>
  <si>
    <t>REVISION DE UNIDAD
(DEJA DE REPORTAR CONSTANTEMENTE, 2G MICODUS)</t>
  </si>
  <si>
    <t>Francisco Javier Camacho Lopez 8122552663</t>
  </si>
  <si>
    <t>Priv. Sauces 2100, Contry los Encinos, 67176 Guadalupe, N.L.
MQ44+PVR Guadalupe, Nuevo León</t>
  </si>
  <si>
    <t>https://www.google.com/maps/place/25%C2%B039'24.7%22N+100%C2%B014'34.3%22W/@25.656907,-100.2432341,19.5z/data=!4m4!3m3!8m2!3d25.656869!4d-100.242866!5m1!1e4?entry=ttu&amp;g_ep=EgoyMDI2MDQwNi4wIKXMDSoASAFQAw%3D%3D</t>
  </si>
  <si>
    <t>JN8BT27T9GW510127</t>
  </si>
  <si>
    <t>RLZ-713-B</t>
  </si>
  <si>
    <t>FORD MUSTANG 2015 GRIS</t>
  </si>
  <si>
    <t>1FA6P8CF4F5379185</t>
  </si>
  <si>
    <t>RUG-847-C</t>
  </si>
  <si>
    <t>930 HYUNDAI SONATA 2018 ROJO</t>
  </si>
  <si>
    <t>Cliente Roberto Oliveros
Contacto: Rud Nohemy 8123886850</t>
  </si>
  <si>
    <t>5NPE34AF5JH620533</t>
  </si>
  <si>
    <t>OSCAR ALEJANDRO OLIVA RODRIGUEZ</t>
  </si>
  <si>
    <t>Oscar Alejadro Oliva</t>
  </si>
  <si>
    <t>1HGEM21952L900981</t>
  </si>
  <si>
    <t>RSU-193-C</t>
  </si>
  <si>
    <t>ALFONSO CALDERON GARCIA 
(KARLA GARCIA)</t>
  </si>
  <si>
    <t>Karla García, 8120032040</t>
  </si>
  <si>
    <t xml:space="preserve">Carlos y Jorge </t>
  </si>
  <si>
    <t>8134030054
8952020525442648321</t>
  </si>
  <si>
    <t>PAGADA EN MARZO</t>
  </si>
  <si>
    <t xml:space="preserve">LA UNIDAD ESTABA EN SALTILLO, PIDEN E REPROGRAME PARA EL PROXIMO VIERNES 17 DEABRIL </t>
  </si>
  <si>
    <t>GRUA Genie Z45/25J 2016</t>
  </si>
  <si>
    <t>Alejandro García 8111375703</t>
  </si>
  <si>
    <t xml:space="preserve">Leocadio Paez 109, Villa de las Huertas, 66375 Cdad. Santa Catarina, N.L. </t>
  </si>
  <si>
    <t>1:30 PM - JESUS ALDAIR SOLICITA LA CANCELACION DE SERVICIO Y SE VA A REAGENDAR PARA LA PROXIMA SEMANA, AUN NO DAN DIA Y HORA</t>
  </si>
  <si>
    <t>MTY061 KIA RIO 2022</t>
  </si>
  <si>
    <t>SYE-294-A</t>
  </si>
  <si>
    <t>YAHAIRA</t>
  </si>
  <si>
    <t>MARTHA</t>
  </si>
  <si>
    <t>BEAT BLANCO
CHEVROLET BEAT BLANCO</t>
  </si>
  <si>
    <t>Martha</t>
  </si>
  <si>
    <t>MA6CB5CDULT051037</t>
  </si>
  <si>
    <t>SAS-902-C</t>
  </si>
  <si>
    <t>MTY090 TIGUAN 2021 NEGRA</t>
  </si>
  <si>
    <t>CORTE 863767071768535</t>
  </si>
  <si>
    <t>EQUIPO DE CORTE DETRAS DE LA GUANTERA
CON PRUEBAS DE BLOQUEO</t>
  </si>
  <si>
    <t>3VVHP65N6MM027908</t>
  </si>
  <si>
    <t>SMX-945-A</t>
  </si>
  <si>
    <t>SEGUIMIENTO 862476055721624</t>
  </si>
  <si>
    <t xml:space="preserve">EQUIPO DE SEGUIMIENTO, POSTE LADO DE PILOTO </t>
  </si>
  <si>
    <t xml:space="preserve">MTY091 AUDI 2016 PLATA </t>
  </si>
  <si>
    <t>CORTE PTE 863767071766562</t>
  </si>
  <si>
    <t>WAUCFB8T6GA025914</t>
  </si>
  <si>
    <t>RZH-344-C</t>
  </si>
  <si>
    <t>SEGUIMIENTO PTE 862476055277106</t>
  </si>
  <si>
    <t>VENTO CAFE 2020 RSK-470-C
VW VENTO CAFE</t>
  </si>
  <si>
    <t>Andrea Ramon 8117470287</t>
  </si>
  <si>
    <t>Quesos y ofertas del primito sa de cv
Antiguo Camino a Salinas Victoria 453, Sin Nombre de Col 6, 66427 San Nicolás de los Garza, N.L.</t>
  </si>
  <si>
    <t>https://www.google.com/maps/place/Quesos+y+ofertas+del+primito+sa+de+cv/@25.7668521,-100.2913443,17z/data=!3m1!4b1!4m6!3m5!1s0x866295f0e98f3d6b:0x20244ab161be1556!8m2!3d25.7668521!4d-100.2913443!16s%2Fg%2F11h2bc16fg!5m1!1e4?entry=ttu&amp;g_ep=EgoyMDI2MDQwNy4wIKXMDSoASAFQAw%3D%3D</t>
  </si>
  <si>
    <t>EQUIPO LO TRAE AARON PARA SU REINSTALACION</t>
  </si>
  <si>
    <t>MEX5G2606LT014578</t>
  </si>
  <si>
    <t>RSK-470-C</t>
  </si>
  <si>
    <t>AVEO BLANCO ESTANDAR SJW-968-A
CHEVROLET AVEO</t>
  </si>
  <si>
    <t>https://www.google.com/maps/place/Rivarolo+3616,+Colonia+Miguel+Hidalgo,+64925+Monterrey,+N.L./@25.6155681,-100.2934091,715m/data=!3m2!1e3!4b1!4m6!3m5!1s0x8662bf107977d8a5:0x99fa8582c22621b!8m2!3d25.6155681!4d-100.2934091!16s%2Fg%2F11c2g4z6bx!5m1!1e4?entry=ttu&amp;g_ep=EgoyMDI2MDQwNy4wIKXMDSoASAFQAw%3D%3D</t>
  </si>
  <si>
    <t>LSGHD52H9LD076146</t>
  </si>
  <si>
    <t>SJW-986-A</t>
  </si>
  <si>
    <t>931 HYUNDAI SONATA 2017 GRI PLATA (#0142)</t>
  </si>
  <si>
    <t>Cte Jesus Mario Gzz
Contacto 8110405420</t>
  </si>
  <si>
    <t>5NPE24AF4HH530142</t>
  </si>
  <si>
    <t>RUT</t>
  </si>
  <si>
    <t xml:space="preserve">T06 INT
06 INTERNATIONAL BLANCO </t>
  </si>
  <si>
    <t>Armando Padron 8123872703
(supervisor)</t>
  </si>
  <si>
    <t>3HSDJAPR5FN699206</t>
  </si>
  <si>
    <t>46-AY-3U</t>
  </si>
  <si>
    <t>T15 FL</t>
  </si>
  <si>
    <t>1FUJGECK89LAK4838</t>
  </si>
  <si>
    <t>72-BF-4U</t>
  </si>
  <si>
    <t xml:space="preserve">162 Tanque </t>
  </si>
  <si>
    <t>3R9T352A3SC173424</t>
  </si>
  <si>
    <t>32-UY-3E</t>
  </si>
  <si>
    <t xml:space="preserve">161 Tanque </t>
  </si>
  <si>
    <t>3R9T35A1SC173423</t>
  </si>
  <si>
    <t>33-UY-3E</t>
  </si>
  <si>
    <t>171 Tanque</t>
  </si>
  <si>
    <t>172 Tanque</t>
  </si>
  <si>
    <t>PIPA 10</t>
  </si>
  <si>
    <t>TRACTO 23</t>
  </si>
  <si>
    <t>TRACTO 13</t>
  </si>
  <si>
    <t>REVISION DE UNIDAD 
(Tuvimos un detalle desde antier no sé le encontraba la falla, lo quitaron y prendió la unidad)</t>
  </si>
  <si>
    <t>Operador Francisco Gómez Avm 8116612137</t>
  </si>
  <si>
    <t>La unidad esta detras del panteon 
Panteón Municipal Santa Rosa
66614 Cdad. Apodaca, N.L.</t>
  </si>
  <si>
    <t>https://www.google.com/maps/place/Pante%C3%B3n+Municipal+Santa+Rosa/@25.8303302,-100.2573757,14z/data=!4m6!3m5!1s0x8662ed1f4eab78db:0x339b658ac0c0212a!8m2!3d25.8264277!4d-100.2365414!16s%2Fg%2F11d_z53jdv!18m1!1e1?entry=ttu&amp;g_ep=EgoyMDI2MDQwOC4wIKXMDSoASAFQAw%3D%3D</t>
  </si>
  <si>
    <t>18BA5N</t>
  </si>
  <si>
    <t>0143 VW JETTA 2017 ROJO</t>
  </si>
  <si>
    <t>EQUIPO ESTRIBO LADO COPILOTO
CON PRUEBAS DE BLOQUEO</t>
  </si>
  <si>
    <t>3VWDB7AJ0HM265163</t>
  </si>
  <si>
    <t xml:space="preserve">018 INTERNATIONAL </t>
  </si>
  <si>
    <t xml:space="preserve">AARON INFORMA QUE LA UNIDAD NO ESTA AHÍ, DON PEPE ES QUIEN CONFIRMA Y DA EL DOMICILIO EN DONDE ESTA </t>
  </si>
  <si>
    <t>1HTMMMMLXJH332065</t>
  </si>
  <si>
    <t>346-458</t>
  </si>
  <si>
    <t>7XRM+Q9M Cdad. de Allende, Nuevo León</t>
  </si>
  <si>
    <t>https://www.google.com/maps/place/25%C2%B017'31.1%22N+100%C2%B000'59.7%22W/@25.2918027,-100.0166142,20z/data=!4m4!3m3!8m2!3d25.2919595!4d-100.0165733?entry=ttu&amp;g_ep=EgoyMDI2MDQwOC4wIKXMDSoASAFQAw%3D%3D</t>
  </si>
  <si>
    <t>MTY062 AVEO 2017</t>
  </si>
  <si>
    <t>Seguimiento 862476055721004
Falla: NO REPORTA</t>
  </si>
  <si>
    <t>FALLA NO REPORTA
11:38 AM - OLYMPIA SOLICITA CANCELACION Y PIDEN REAGENDAR PARA MAÑANA</t>
  </si>
  <si>
    <t>CHEVROLTE S10 1999</t>
  </si>
  <si>
    <t>Santiago Roel 615, Adolfo Prieto, 67124 Guadalupe, N.L.</t>
  </si>
  <si>
    <t>https://www.google.com/maps/place/Santiago+Roel+615,+Adolfo+Prieto,+67124+Guadalupe,+N.L./@25.6976909,-100.2576335,17z/data=!3m1!4b1!4m6!3m5!1s0x8662eab413deab59:0x99a1de508f7384f3!8m2!3d25.6976909!4d-100.2550586!16s%2Fg%2F11c5jf677k?entry=ttu&amp;g_ep=EgoyMDI2MDQwOC4wIKXMDSoASAFQAw%3D%3D</t>
  </si>
  <si>
    <t>932 JEEP CHEROKEE 2017 BLANCO</t>
  </si>
  <si>
    <t>Cte Enrique Miramontes
Contacto 8134191953</t>
  </si>
  <si>
    <t>Av. Tolteca 2505-2305, Tolteca, 67175 Guadalupe, N.L.</t>
  </si>
  <si>
    <t>https://www.google.com/maps/place/Av.+Tolteca+2505-2305,+Tolteca,+67175+Guadalupe,+N.L./@25.6643624,-100.239407,21z/data=!4m5!3m4!1s0x8662c016412064a5:0x5fd05e868f292647!8m2!3d25.6643037!4d-100.2392417?entry=ttu&amp;g_ep=EgoyMDI2MDQxMi4wIKXMDSoASAFQAw%3D%3D</t>
  </si>
  <si>
    <t>1C4RJEBG1HC788549</t>
  </si>
  <si>
    <t>131 FORD EXPLORER NEGRA</t>
  </si>
  <si>
    <t>FM5K7F89GGB15893</t>
  </si>
  <si>
    <t>RKJ-147-C</t>
  </si>
  <si>
    <t>MANUEL HERRERA</t>
  </si>
  <si>
    <t>908 CHEVROLET AVEO 2015 NEGRO</t>
  </si>
  <si>
    <t>REVISION DE UNIDAD
(Cliente comenta no enciende la unidad)</t>
  </si>
  <si>
    <t>Columba 101
Natura Cerrada Arboledas
66623 Cdad. Natura, N.L.</t>
  </si>
  <si>
    <t>Nuestro equipo esta el corte es a ignición no a bomba y la falla que hace es como si tuviera el corta a la bomba, trae otro gps, solicita Lic. Zulema se retire, cliente la desinstalacion en efectivo. 
Equipo GPS UBITEC se deja instalado y reportando en la plataforma, aun retirando el segundo equipo la unidad seguia sin encender</t>
  </si>
  <si>
    <t xml:space="preserve">CLIENTE PAGO EN EFECTIVO $580 
EQUIPO LO TRAE CARLOS </t>
  </si>
  <si>
    <t>Carlos Garza 8112548847 / Gerardo Medrano</t>
  </si>
  <si>
    <t>MERCEDES BENZ SPRINTER</t>
  </si>
  <si>
    <t>Jesus Valles 8124017213</t>
  </si>
  <si>
    <t>San Lorenzo 630, Jardines de San Patricio, 66647 Cdad. Apodaca, N.L.</t>
  </si>
  <si>
    <t>https://www.google.com/maps/place/San+Lorenzo+630,+Jardines+de+San+Patricio,+66647+Cdad.+Apodaca,+N.L./@25.7120494,-100.1498689,14.25z/data=!4m6!3m5!1s0x8662e9872deb2d91:0xe2f474b77024f146!8m2!3d25.7169522!4d-100.1523393!16s%2Fg%2F11kq3sg0kd!5m1!1e2!18m1!1e1?entry=ttu&amp;g_ep=EgoyMDI2MDQxMi4wIKXMDSoASAFQAw%3D%3D</t>
  </si>
  <si>
    <t>TANIA REYES</t>
  </si>
  <si>
    <t>HONDA ROJA</t>
  </si>
  <si>
    <t>3H1KC3881RD503649</t>
  </si>
  <si>
    <t>933 HYUNDAI SONATA 2017 PLATA (#5693)</t>
  </si>
  <si>
    <t>Cte. Alexa 
Contacto 8128809406</t>
  </si>
  <si>
    <t>5NPE34AF8HH505693</t>
  </si>
  <si>
    <t>TFB-065-C</t>
  </si>
  <si>
    <t>934 HYUNDAI SONATA 2017 PLATA</t>
  </si>
  <si>
    <t>Cliente David Eduardo 
Contacto: 8123886850</t>
  </si>
  <si>
    <t>5NPD84LF4HH071055</t>
  </si>
  <si>
    <t>028 VW JETTA 2011 PLATA</t>
  </si>
  <si>
    <t>3VW1V09M7BM031450</t>
  </si>
  <si>
    <t>SBS-662-B</t>
  </si>
  <si>
    <t>0 FORD RAPTOR 2017</t>
  </si>
  <si>
    <t xml:space="preserve">COMENTAN QUE LA UNIDAD ESTA EN EL TALLER </t>
  </si>
  <si>
    <t>091 GMC CANYON GRIS OXFORD
091 CANYON</t>
  </si>
  <si>
    <t>PH-6572-C</t>
  </si>
  <si>
    <t>HIACE 15 TFA666C
TOYOYA HIACE 2015</t>
  </si>
  <si>
    <t>JTFSX23P9F6158830</t>
  </si>
  <si>
    <t>TFA-666-C</t>
  </si>
  <si>
    <t xml:space="preserve">CLIENTE NO CONFIRMO LA CITA </t>
  </si>
  <si>
    <t>TRANSPORTES TORRES</t>
  </si>
  <si>
    <t xml:space="preserve">DAVID
CHEVROLET </t>
  </si>
  <si>
    <t>REVISION DE UNIDAD
(DEJO DE REPORTAR 2026-03-18 09:59:55)</t>
  </si>
  <si>
    <t>Stephania 8129188218</t>
  </si>
  <si>
    <t>https://www.google.com/maps/place/Reforma+119,+Centro+de+Pesquer%C3%ADa,+66650+Pesquer%C3%ADa,+N.L./@25.7864535,-100.0504794,17z/data=!3m1!4b1!4m6!3m5!1s0x8662e677ee323bf3:0xbb61af4a19f61e32!8m2!3d25.7864487!4d-100.0479045!16s%2Fg%2F11dxf0tqvk!5m1!1e2?entry=ttu&amp;g_ep=EgoyMDI2MDQxNC4wIKXMDSoASAFQAw%3D%3D</t>
  </si>
  <si>
    <t>revisando la unidad, no cuenta con el equipo GPS, por lo que en este momento podemos hacer una instalacion de un equipo nuevo, para reactivar la unidad. 
Y posteriormente ustede pueden revisar con el taller la recuperacion del equipo GPS</t>
  </si>
  <si>
    <t>93C143VA9GC405218</t>
  </si>
  <si>
    <t>RK-0444-B</t>
  </si>
  <si>
    <t>SE INSTALA OTRO EQUIPO PORQUE LA UNIDAD NO TENIA ESTA PENDIENTE QUE NOS CONFIRMEN SU RECUPERACION</t>
  </si>
  <si>
    <t>JAVIER NÚÑEZ
NISSAN SENTRA 2016</t>
  </si>
  <si>
    <t>3N1AB7AD5GL617824</t>
  </si>
  <si>
    <t>SVK-329-B</t>
  </si>
  <si>
    <t>3R9T352A9TC173025</t>
  </si>
  <si>
    <t>16-UY-4Z</t>
  </si>
  <si>
    <t>17-UY-4Z</t>
  </si>
  <si>
    <t>181 Tanque</t>
  </si>
  <si>
    <t>REVISION DE UNIDAD
(COMENTAN PIERDE SEÑAL COSTANTEMENTE 2026-04-16 13:39:29)</t>
  </si>
  <si>
    <t>TRACTOR 07</t>
  </si>
  <si>
    <t>TRACTOR 013</t>
  </si>
  <si>
    <t>142 Tanque</t>
  </si>
  <si>
    <t>101 GMC TERRAIN 2016 BLANCA</t>
  </si>
  <si>
    <t>Patricia 8115747697</t>
  </si>
  <si>
    <t>Eduardo I 5306, Valle de Los Reyes, 67180 Guadalupe, N.L.</t>
  </si>
  <si>
    <t>https://www.google.com/maps/place/Eduardo+I+5306,+Valle+de+Los+Reyes,+67180+Guadalupe,+N.L./@25.6586485,-100.209763,17z/data=!3m1!4b1!4m6!3m5!1s0x8662c1b62e8b280f:0xe33e23be4fe9ded3!8m2!3d25.6586485!4d-100.2071881!16s%2Fg%2F11ql_d41y4!5m1!1e2?entry=ttu&amp;g_ep=EgoyMDI2MDQxMy4wIKXMDSoASAFQAw%3D%3D</t>
  </si>
  <si>
    <t>2GKFLPE37G6142266</t>
  </si>
  <si>
    <t>TCF-839-B</t>
  </si>
  <si>
    <t>0 CHEVROLET COLORADO AZUL METALICO</t>
  </si>
  <si>
    <t>1GCGTCE31F1261408</t>
  </si>
  <si>
    <t>MOVEO RENTA DE AUTOS
(EDGAR GUAJARDO)</t>
  </si>
  <si>
    <t>CHEVROLET ONIX RNY-096-B</t>
  </si>
  <si>
    <t>REVISION DE UNIDAD
(No reporta - 2026-04-16 20:58:39)</t>
  </si>
  <si>
    <t>Edgar Guajardo 8110620931
Llegar a la oficina y preguntar por Óscar Gustavo o Ana</t>
  </si>
  <si>
    <t>Ave. Revolución 300 Esq. Ave. Chapultepec, C.P Col, Buenos Aires, 64800 Monterrey, N.L.</t>
  </si>
  <si>
    <t>https://www.google.com/maps/place/Plaza+REVOLUCION300/@25.667291,-100.2835595,19.25z/data=!4m6!3m5!1s0x8662bf5ac432885f:0xed4367860d1f6424!8m2!3d25.667521!4d-100.2838338!16s%2Fg%2F11ghwp3d5f!5m1!1e2?hl=es&amp;entry=ttu&amp;g_ep=EgoyMDI2MDQxNS4wIKXMDSoASAFQAw%3D%3D</t>
  </si>
  <si>
    <t>SE GENERA RESET DE EQUIPO, ACTUALIZA POSICION</t>
  </si>
  <si>
    <t>3G1MA5E21ML111728</t>
  </si>
  <si>
    <t>RNY-096-B / RYH-076-C</t>
  </si>
  <si>
    <t>935 HYUNDAI SONATA 2017 BLANCO #5873</t>
  </si>
  <si>
    <t>Cte Alexa
Contacto 8136191211</t>
  </si>
  <si>
    <t>5NPE24AF3HH485873</t>
  </si>
  <si>
    <t>CHEVROLET CORSA 2005</t>
  </si>
  <si>
    <t>Jose Alejandro Briones 8116357174</t>
  </si>
  <si>
    <t>SGH-487-C</t>
  </si>
  <si>
    <t>ALAN GARZA POLO 17 GRIS (NEGRO)</t>
  </si>
  <si>
    <t>Omar Lopez 8180801774</t>
  </si>
  <si>
    <t>https://www.google.com/maps/place/Seminuevos+MG1/@25.6506384,-100.1976835,17z/data=!3m1!4b1!4m6!3m5!1s0x8662c12edf752e5d:0x6fba453c41aec75d!8m2!3d25.6506384!4d-100.1976835!16s%2Fg%2F11jb33c6n8!5m1!1e2!18m1!1e1?entry=ttu&amp;g_ep=EgoyMDI2MDQxNS4wIKXMDSoASAFQAw%3D%3D</t>
  </si>
  <si>
    <t>ASIGNAR A CORREO regiocredito@hotmail.com
CON PRUEBAS DE BLOQUEO</t>
  </si>
  <si>
    <t>MEX6G2601HT046186</t>
  </si>
  <si>
    <t>TAN-420-B</t>
  </si>
  <si>
    <t>PAGO 
23/ABR/2026</t>
  </si>
  <si>
    <t>asignado a correo: armasfrancass10@gmail.com
CON PRUEBAS DE BLOQUEO</t>
  </si>
  <si>
    <t>3HAMMMMN9HL689128</t>
  </si>
  <si>
    <t>PT-3649-B FOTON 2023
FOTON TM3 2023 BLANCO</t>
  </si>
  <si>
    <t>Hector Eduardo Vargas Moreno 8181162342</t>
  </si>
  <si>
    <t>Agustín Melgar 1815, Terminal, 64580 Monterrey, N.L.</t>
  </si>
  <si>
    <t>https://www.google.com/maps/place/Agust%C3%ADn+Melgar+1815,+Terminal,+64580+Monterrey,+N.L./@25.685457,-100.3220849,13.5z/data=!4m6!3m5!1s0x866295700b3462a5:0x1fefdc146c81f4a3!8m2!3d25.6883833!4d-100.2950283!16s%2Fg%2F11nnksl6fs!5m1!1e2?entry=ttu&amp;g_ep=EgoyMDI2MDQxNS4wIKXMDSoASAFQAw%3D%3D</t>
  </si>
  <si>
    <t>10:28:00 a.m</t>
  </si>
  <si>
    <t>PT-3649-B</t>
  </si>
  <si>
    <t>José Juan Contreras 8122908575</t>
  </si>
  <si>
    <t>3N1CN7AP2HK434110</t>
  </si>
  <si>
    <t>ISUZU BLANCO</t>
  </si>
  <si>
    <t>54DC4W1B9GS812654</t>
  </si>
  <si>
    <t>MTY089 MG RX8</t>
  </si>
  <si>
    <t>CORTE 863767070866462</t>
  </si>
  <si>
    <t>Equipo corte, poste lado piloto</t>
  </si>
  <si>
    <t>LSJW84W94NG057010</t>
  </si>
  <si>
    <t>97-KYG</t>
  </si>
  <si>
    <t>SEGUIMUENTO 862476055722754</t>
  </si>
  <si>
    <t>Equipo seguimiento atrás de indicadores</t>
  </si>
  <si>
    <t>0 FORD KING RANCH 2021 BLANCA</t>
  </si>
  <si>
    <t>1FTFW1E81MFA02016</t>
  </si>
  <si>
    <t>3T9CA09B4RC200159</t>
  </si>
  <si>
    <t>81-UW-5U</t>
  </si>
  <si>
    <t>T07 INT
TRACTOR 07</t>
  </si>
  <si>
    <t>3HSCXAPR1GN224311</t>
  </si>
  <si>
    <t>21-BL-1N</t>
  </si>
  <si>
    <t>T23 KW
TRACTOR 023</t>
  </si>
  <si>
    <t>3WKDD4DX2EF852691</t>
  </si>
  <si>
    <t>32-AK-9N</t>
  </si>
  <si>
    <t>T13 INT
TRACTOR 013</t>
  </si>
  <si>
    <t>80-BF-2T</t>
  </si>
  <si>
    <t>CHEVROLET CAPTIVA</t>
  </si>
  <si>
    <t>Las Villas 925, Las Villas, 67175 Guadalupe, N.L.</t>
  </si>
  <si>
    <t>https://www.google.com/maps/place/Las+Villas+925,+Las+Villas,+67175+Guadalupe,+N.L./@25.6704111,-100.2368013,20.5z/data=!4m12!1m5!3m4!2zMjXCsDQwJzE0LjAiTiAxMDDCsDE0JzExLjUiVw!8m2!3d25.6705567!4d-100.2365392!3m5!1s0x8662c02294253bc7:0x81665a5bf783de68!8m2!3d25.670547!4d-100.2364982!16s%2Fg%2F11c27t7p61!5m1!1e2?hl=es&amp;entry=ttu&amp;g_ep=EgoyMDI2MDQxNS4wIKXMDSoASAFQAw%3D%3D</t>
  </si>
  <si>
    <t xml:space="preserve">ALENY NO CONFIRMO EL SERVICIO Y EL HORARIO </t>
  </si>
  <si>
    <t>936 KIA OPTIMA 2018</t>
  </si>
  <si>
    <t>Cte. Enrique Soto
Contacto 8131257625</t>
  </si>
  <si>
    <t>C. E Sexta 475a, Metroplex II, 66612 Cdad. Apodaca, N.L.</t>
  </si>
  <si>
    <t>https://www.google.com/maps/place/C.+E+Sexta+475a,+Metroplex+II,+66612+Cdad.+Apodaca,+N.L./@25.7307465,-100.3424513,12z/data=!4m6!3m5!1s0x8662ecb789e78189:0x823e4dced5623090!8m2!3d25.7947787!4d-100.24883!16s%2Fg%2F11t85rmck3!5m1!1e2?entry=ttu&amp;g_ep=EgoyMDI2MDQxOS4wIKXMDSoASAFQAw%3D%3D</t>
  </si>
  <si>
    <t>5XXGT4L34JG180232</t>
  </si>
  <si>
    <t>EDUARDO QUINTERO</t>
  </si>
  <si>
    <t>AUTO LINEAS MERCURIO
(JAVIER MONTEMAYOR)</t>
  </si>
  <si>
    <t>KW 90 BLANCO</t>
  </si>
  <si>
    <t>Eduardo Jiménez Quintero 8123474200</t>
  </si>
  <si>
    <t>Thomas Alba Edison 3201, Sin Nombre de Col 19, 64299 Monterrey, N.L.</t>
  </si>
  <si>
    <t>https://www.google.com/maps/place/Thomas+Alba+Edison+3201,+Sin+Nombre+de+Col+19,+64299+Monterrey,+N.L./@25.7024015,-100.3468593,14z/data=!4m5!3m4!1s0x866295c5fd58471d:0x99f065e34621349!8m2!3d25.7082294!4d-100.3326431!5m1!1e2?entry=ttu&amp;g_ep=EgoyMDI2MDQxOS4wIKXMDSoASAFQAw%3D%3D</t>
  </si>
  <si>
    <t>15-AG-8F</t>
  </si>
  <si>
    <t>FL 123 BLANCO</t>
  </si>
  <si>
    <t>3ALHA6AV68DZ63165</t>
  </si>
  <si>
    <t>PT-8444-B / 53-BB-5H</t>
  </si>
  <si>
    <t>206 CHEVROLET EQUINOX NEGRA 2013</t>
  </si>
  <si>
    <t>CTE. MATEO MARTINEZ SERRANO
DESINSTALACION DE EQUIPO</t>
  </si>
  <si>
    <t>EQUIPO BAJO RESGUARDO DE PRESTACOCHE ENTREGADO A PAOLA</t>
  </si>
  <si>
    <t>8112439037
8952020021342646-938</t>
  </si>
  <si>
    <t>2GNALBEK4D1216162</t>
  </si>
  <si>
    <t>SZJ-907-A</t>
  </si>
  <si>
    <t>REVISION DE UNIDAD
(DEJO DE RPORTAR 2026-04-15 15:27:44)</t>
  </si>
  <si>
    <t>Griselda García 811908096</t>
  </si>
  <si>
    <t xml:space="preserve">SUSANA CALVO COMENTA QUE LA UNIDAD PARA LA AGENCIA Y SOLICITAN DESINSTALAR EL EQUIPO </t>
  </si>
  <si>
    <t>93V1R4F53RJ648105</t>
  </si>
  <si>
    <t>196 CHEVROLET CAPTIVA ARENA 2014
CHEVROLET CAPTIVA</t>
  </si>
  <si>
    <t>Maragandira 8187786479</t>
  </si>
  <si>
    <t>https://www.google.com/maps/place/Las+Villas+925,+Las+Villas,+67175+Guadalupe,+N.L./@25.6705766,-100.2365394,21z/data=!4m6!3m5!1s0x8662c02294253bc7:0x81665a5bf783de68!8m2!3d25.670547!4d-100.2364982!16s%2Fg%2F11c27t7p61!5m1!1e2?entry=ttu&amp;g_ep=EgoyMDI2MDQyMC4wIKXMDSoASAFQAw%3D%3D</t>
  </si>
  <si>
    <t>3GNAL7E53ES535579</t>
  </si>
  <si>
    <t>TFH-231-A</t>
  </si>
  <si>
    <t>937 FORD EXPLORER 2015 NEGRA</t>
  </si>
  <si>
    <t>1FM5K7F82FGB74704</t>
  </si>
  <si>
    <t>TGF-070-B</t>
  </si>
  <si>
    <t>RWR-458-C TRAX
CHEVROLET TRAX ROJA</t>
  </si>
  <si>
    <t>3GNCJ7EE9GL257802</t>
  </si>
  <si>
    <t>RWR-458-C</t>
  </si>
  <si>
    <t>CORTE 863767071768535
DEJA DE REPORTAR CUANDO EL AUTO ESTA APAGADO, INSTALAR DE FORMA CORRECTA PARA QUE REPORTE SIEMPRE</t>
  </si>
  <si>
    <t xml:space="preserve">CLIENTE NO LLEGA Y COMENTAN VA A DEMORAR 30 MIN EN LLEGAR </t>
  </si>
  <si>
    <t>GREGORIO GARCIA SILVERADO 14 BLANCA</t>
  </si>
  <si>
    <t>https://www.google.com/maps/place/Seminuevos+MG1/@25.6506384,-100.1976835,17z/data=!3m1!4b1!4m6!3m5!1s0x8662c12edf752e5d:0x6fba453c41aec75d!8m2!3d25.6506384!4d-100.1976835!16s%2Fg%2F11jb33c6n8!5m1!1e2!18m1!1e1?entry=ttu&amp;g_ep=EgoyMDI2MDQyMS4wIKXMDSoASAFQAw%3D%3D</t>
  </si>
  <si>
    <t>ASINGADO EN CORREO regiocredito@hotmail.com
CON PRUEBAS DE BLOQUEO</t>
  </si>
  <si>
    <t>3GCNC9EC9EG565077</t>
  </si>
  <si>
    <t>PJ-0271-C</t>
  </si>
  <si>
    <t>8:25 AM - KARLA GARCIA COMENTA EN GPO WHATSAPP LA UNIDAD LLEGARA HASTA LAS 11 AM, SE REAGENDA</t>
  </si>
  <si>
    <t>223 TOYOTA YARIS 2018 ROJO</t>
  </si>
  <si>
    <t>CTE. JUANA MARIA MARTINEZ BLANCO
DESINSTALACION DE EQUIPO</t>
  </si>
  <si>
    <t>8117429344
8952020021249862-117</t>
  </si>
  <si>
    <t>MR2B29F34J1101037</t>
  </si>
  <si>
    <t>FFD-502-C / FCE-205-B</t>
  </si>
  <si>
    <t>938 FORD MUSTANG 2018 GRIS #3359</t>
  </si>
  <si>
    <t>Cte. Jose Enrique Castro
Contacto 8136191211</t>
  </si>
  <si>
    <t>Autos Margon 
Av Afganistán 152, Prados de La Cieneguita, 66636 Cdad. Apodaca, N.L.</t>
  </si>
  <si>
    <t>FA6P8TH2J5163359</t>
  </si>
  <si>
    <t>LAS 2 PERSONAS QUE LO RECIBIERON LE COMENTARON QUE LA UNIDAD VENIA CRUZANDO LA CASETA Y QUE SE REAGENDARIA PARA EL DIA DE MAÑANA A LAS 9 AM</t>
  </si>
  <si>
    <t>384 CHEVROLET EQUINOX BLANCA 2013
CHEVROLET EQUINOX 2013</t>
  </si>
  <si>
    <t>CTE. MARIO ALBERTO GOMEZ RIVERA
DESINSTALACION DE EQUIPO</t>
  </si>
  <si>
    <t>8131227693
8952020024644984-668</t>
  </si>
  <si>
    <t>SUJ444B JETOUR</t>
  </si>
  <si>
    <t>https://www.google.com/maps/place/Balc%C3%B3n+de+La+Sierra+2938,+Balcones+de+Alta+Vista,+64770+Monterrey,+N.L./@25.6394328,-100.2970509,17z/data=!3m1!4b1!4m6!3m5!1s0x8662bfaf91d12c45:0x37b1d2cbb86f993b!8m2!3d25.6394328!4d-100.294476!16s%2Fg%2F11c2bvkrm4!5m1!1e2?entry=ttu&amp;g_ep=EgoyMDI2MDQyMS4wIKXMDSoASAFQAw%3D%3D</t>
  </si>
  <si>
    <t xml:space="preserve">NO SE INSTALA PARO DE MOTOR 
CLIENTE YA ESTA ENTERADO, DEBIDO A QUE TUVO UN CHOQUE Y PRESENTA CIERTA FALLAS Y SE ACTIVAN LOS SEGUROS </t>
  </si>
  <si>
    <t>HJRPBGGB3PF020061</t>
  </si>
  <si>
    <t xml:space="preserve">SUJ-444-B </t>
  </si>
  <si>
    <t>SRH-126-A ATTITUD
DODGE ATITUD</t>
  </si>
  <si>
    <t>07 PR-9374-B RAM
CAMION RAM 2026</t>
  </si>
  <si>
    <t>PR-9374-B</t>
  </si>
  <si>
    <t>KW ROJO 2014 21-BC-1E</t>
  </si>
  <si>
    <t>KW BLANCO 2013 622-AP-9</t>
  </si>
  <si>
    <t>622-AP-9</t>
  </si>
  <si>
    <t>CDMX AVEO 2020 RUW-833-B</t>
  </si>
  <si>
    <t xml:space="preserve">REVISIO DE UNIDAD 
CLIENTE COMENTA TIENE CONSTANTES DESCONEXIONES Y NO ACTUALUIZA BIEN LOS RECORRIDOS </t>
  </si>
  <si>
    <t>EINAR D'OPORTO 5531197034</t>
  </si>
  <si>
    <t>PONIENTE 44 ESQUINA CALZADA CAMARONES
Pte. 44 2684, San Salvador Xochimanca, Azcapotzalco, 02870 Ciudad de México, CDMX</t>
  </si>
  <si>
    <t>https://www.google.com/maps/place/Pte.+44+2684,+San+Salvador+Xochimanca,+Azcapotzalco,+02870+Ciudad+de+M%C3%A9xico,+CDMX/@19.459207,-99.1702381,21z/data=!4m6!3m5!1s0x85d1f894f6ced0d3:0x886ae1439c67040!8m2!3d19.4591055!4d-99.1701565!16s%2Fg%2F11crr32zwx!5m1!1e2?hl=es&amp;entry=ttu&amp;g_ep=EgoyMDI2MDQyMS4wIKXMDSoASAFQAw%3D%3D</t>
  </si>
  <si>
    <t>Técnico CDMX</t>
  </si>
  <si>
    <t xml:space="preserve">REPORTE DIRCTO CON JOSE LUIS
SE REMPLAZA EL EQUIPO POR GARANTÍA
DESINSTALACION EQUIPO 019176207050 MICODUS 4G MV710G, BAJO RESGUARDO DE TECNICO </t>
  </si>
  <si>
    <t>LSGHD52H4LD018820</t>
  </si>
  <si>
    <t>RUW-833-B</t>
  </si>
  <si>
    <t>0 VW TIGUAN VINO 2018</t>
  </si>
  <si>
    <t>3VV3B7AX9JM017391</t>
  </si>
  <si>
    <t>RAMIRO RODRIGUEZ</t>
  </si>
  <si>
    <t>INTERNATIONAL 2007</t>
  </si>
  <si>
    <t>Ramiro Rdz 8115264825
Martin Peralta 8184698265</t>
  </si>
  <si>
    <t>QR44+FV4 Cdad. Apodaca, Nuevo León</t>
  </si>
  <si>
    <t>https://www.google.com/maps/place/25%C2%B045'22.1%22N+100%C2%B011'34.1%22W/@25.756296,-100.1991304,15.75z/data=!4m4!3m3!8m2!3d25.7561472!4d-100.1927991!5m1!1e2?hl=es&amp;entry=ttu&amp;g_ep=EgoyMDI2MDQyMi4wIKXMDSoASAFQAw%3D%3D</t>
  </si>
  <si>
    <t>2HSCNAPR97C483992</t>
  </si>
  <si>
    <t>92-AA-4M</t>
  </si>
  <si>
    <t>EQUIPO ENTREGADO A MARTIN PERALTA</t>
  </si>
  <si>
    <t>REVISION DE UNIDAD
Dejo de reportar 2026-04-24 00:57:58</t>
  </si>
  <si>
    <t>REVISION CON COSTO 
TENIA EL CORTA CORRIENTE ACTIVO</t>
  </si>
  <si>
    <t>3AKJHHD14SVT6950</t>
  </si>
  <si>
    <t>RUBEN ARTEAGA</t>
  </si>
  <si>
    <t>VENTURA PARTS</t>
  </si>
  <si>
    <t xml:space="preserve">TOYOTA IIILUX PICK UP 2024 </t>
  </si>
  <si>
    <t>Ignacio Sauri 9991344899</t>
  </si>
  <si>
    <t>Ventura Trailers Mérida
Carretera Mérida a Cancún km 18 paradero de sahe, 97388 Mérida, Yuc.</t>
  </si>
  <si>
    <t>https://www.google.com/maps/place/Ventura+Trailers+M%C3%A9rida/@20.9074864,-89.4645389,17z/data=!3m1!4b1!4m6!3m5!1s0x8f567d12730b3111:0xe2595453c17da32a!8m2!3d20.9074864!4d-89.4645389!16s%2Fg%2F11y5gf9crt!5m1!1e4!18m1!1e1?entry=ttu&amp;g_ep=EgoyMDI2MDQwMS4wIKXMDSoASAFQAw%3D%3D</t>
  </si>
  <si>
    <t>Técnico MERIDA</t>
  </si>
  <si>
    <t xml:space="preserve">NO LLEGO EL TÉCNICO </t>
  </si>
  <si>
    <t xml:space="preserve">ANGEL HERIBERTO </t>
  </si>
  <si>
    <t>REVISION DE UNIDAD
(AL PARECER EL EQUIPO LO DESINSTALO EL CLIENTE)</t>
  </si>
  <si>
    <t>Chofer Alberto 8120313746</t>
  </si>
  <si>
    <t>FAST TRACK MOVING
Prof. Moisés Sáenz S/N, Portal de Santa Rosa, 66614 Cdad. Apodaca, N.L.</t>
  </si>
  <si>
    <t>https://www.google.com/maps/place/FAST+TRACK+MOVING/@25.8117923,-100.3028408,11.5z/data=!4m6!3m5!1s0x8662eda25de1f3a7:0xe34ff7aee9d09231!8m2!3d25.8257346!4d-100.2372588!16s%2Fg%2F11xfg5qw47!5m1!1e2!18m1!1e1?entry=ttu&amp;g_ep=EgoyMDI2MDQyMi4wIKXMDSoASAFQAw%3D%3D</t>
  </si>
  <si>
    <t xml:space="preserve">NOS SOLICITARON CAMBIAR EL DOMICILIO </t>
  </si>
  <si>
    <t>30BK4X</t>
  </si>
  <si>
    <t>Cargoquin
66083 Navistar, N.L.</t>
  </si>
  <si>
    <t>https://www.google.com/maps/place/Cargoquin/@25.8495011,-100.3457448,12.5z/data=!4m6!3m5!1s0x866293007f2e9f9d:0xeba48eca6151e611!8m2!3d25.8317059!4d-100.324326!16s%2Fg%2F11w3s15fkk!5m1!1e2!18m1!1e1?entry=ttu&amp;g_ep=EgoyMDI2MDQyMi4wIKXMDSoASAFQAw%3D%3D</t>
  </si>
  <si>
    <t>1:18 PM - CARLOS SE COMUNICA CON EL OPERADOR Y LE COMENTA SE ENCUENTRA LA PRIMER UBICACION Y DEMORARA 1 HRA EN LLEGAR</t>
  </si>
  <si>
    <t xml:space="preserve">939 HYUNDAI ELANTRA 2017 ROJO </t>
  </si>
  <si>
    <t xml:space="preserve">Cte. Juan Margarita 
Contacto 8115843926 </t>
  </si>
  <si>
    <t>5NPD74LF0HH149320</t>
  </si>
  <si>
    <t>RNB-113-C</t>
  </si>
  <si>
    <t>EQUIPO RECONECTADO SE CAMBIO LA INSTALACION</t>
  </si>
  <si>
    <t>JOSE ZAMARRIPA JOURNEY 15 NEGRA</t>
  </si>
  <si>
    <t>https://www.google.com/maps/place/Seminuevos+MG1/@25.6506384,-100.1976835,17z/data=!3m1!4b1!4m6!3m5!1s0x8662c12edf752e5d:0x6fba453c41aec75d!8m2!3d25.6506384!4d-100.1976835!16s%2Fg%2F11jb33c6n8!5m1!1e2!18m1!1e1?entry=ttu&amp;g_ep=EgoyMDI2MDQyNi4wIKXMDSoASAFQAw%3D%3D</t>
  </si>
  <si>
    <t>3C4PDCBGXFT664297</t>
  </si>
  <si>
    <t>SCG-067-B</t>
  </si>
  <si>
    <t>PAGADO
05/MAYO/2026</t>
  </si>
  <si>
    <t xml:space="preserve">084 FORD FOCUS GRIS PLATA
FORD FOCUS </t>
  </si>
  <si>
    <t>Vidimara 8129082193</t>
  </si>
  <si>
    <t>Sierra de Mérida 306, Sierra Vista, Jardines de la Silla, 67288 Jardines de la Silla, N.L.</t>
  </si>
  <si>
    <t>https://www.google.com/maps/place/Sierra+de+M%C3%A9rida+306,+Sierra+Vista,+Jardines+de+la+Silla,+67288+Jardines+de+la+Silla,+N.L./@25.6399067,-100.1680003,19.5z/data=!4m5!3m4!1s0x8662c22adf130adf:0x918a6c9a90495145!8m2!3d25.6398086!4d-100.1677338!5m1!1e2?entry=ttu&amp;g_ep=EgoyMDI2MDQyMS4wIKXMDSoASAFQAw%3D%3D</t>
  </si>
  <si>
    <t>CLIENTE ENTREGA EN MANO EL EQUIPO A JORGE</t>
  </si>
  <si>
    <t>1FADP3F26EL360859</t>
  </si>
  <si>
    <t>RXZ-569-C</t>
  </si>
  <si>
    <t xml:space="preserve">RK0835B
03 PEUGEOT BLANCA </t>
  </si>
  <si>
    <t>MARES CARGO
Iturbide 413, Cabecera Municipal (Apodaca), Apodaca Centro, 66600 Cdad. Apodaca, N.L.</t>
  </si>
  <si>
    <t>https://www.google.com/maps/place/MARES+CARGO/@25.7753047,-100.1930208,19.5z/data=!4m6!3m5!1s0x8662ebf615a84f19:0xda51a3cbf5bcf2e2!8m2!3d25.7753509!4d-100.1930345!16s%2Fg%2F11q2qpz3fk!5m1!1e2!18m1!1e1?entry=ttu&amp;g_ep=EgoyMDI2MDQyNi4wIKXMDSoASAFQAw%3D%3D</t>
  </si>
  <si>
    <t>EQUIPO REINSTALADO</t>
  </si>
  <si>
    <t>VF3 7R9HE6 DJ567036</t>
  </si>
  <si>
    <t>RK-0835-B / PV-1592-A</t>
  </si>
  <si>
    <t>08 13BM2T
3.5 plataforma</t>
  </si>
  <si>
    <t>07 PV7839B</t>
  </si>
  <si>
    <t>REVISION DE UNIDAD
(CLIENTE COMENTA QUE PIERDE CONSTANTEMENTE LA CONEXION, 2G MICODUS)</t>
  </si>
  <si>
    <t>CHEVROLET SILVERADO 2500 2014</t>
  </si>
  <si>
    <t xml:space="preserve">CTE.JACINTO MURILLO RENTERIA 
DESINSTALACION DE EQUIPO </t>
  </si>
  <si>
    <t xml:space="preserve">10:17 AM - PAOLA SOLICITA LA CANCELACION DEL SERVICIO 
REAGENDADO PARA EL DIA LUNES 04 DE MAYO </t>
  </si>
  <si>
    <t>REVISION NO REPORTA
Seguimiento 862476055721004</t>
  </si>
  <si>
    <t xml:space="preserve">EQUIPO ESTABA APAGADO, SE LE DA RESET </t>
  </si>
  <si>
    <t>REVISION NO REPORTA
Corte 868120302681677</t>
  </si>
  <si>
    <t>CAMBIO DE GPS - REINTALACION DE EQUIPO 
Corte 862476055721301</t>
  </si>
  <si>
    <t>EQUIPO ENTREGADO PARA SU REINSTALACION</t>
  </si>
  <si>
    <t>1:30:00 p.m</t>
  </si>
  <si>
    <t>MTY041 2019 KIA SOUL BLANCA</t>
  </si>
  <si>
    <t>Corte 862476051262201</t>
  </si>
  <si>
    <t>KNDJN3A13K7637554</t>
  </si>
  <si>
    <t>RUX-830-A</t>
  </si>
  <si>
    <t>Seguimiento 862476051266194</t>
  </si>
  <si>
    <t>JU-95-724 ISUZU BLANCO</t>
  </si>
  <si>
    <t>La Huerta, Región Costa Sur, Jalisco, 48880, México
F9J2+FRG La Huerta, Jalisco</t>
  </si>
  <si>
    <t>https://www.google.com/maps/place/19%C2%B028'52.3%22N+104%C2%B038'52.5%22W/@19.4811579,-104.648021,20.5z/data=!4m4!3m3!8m2!3d19.48118!4d-104.647922?hl=es&amp;entry=ttu&amp;g_ep=EgoyMDI2MDQyNy4wIKXMDSoASAFQAw%3D%3D</t>
  </si>
  <si>
    <t>B.D.B.</t>
  </si>
  <si>
    <t>LO REINSTALA PERSONAL DE BDB
NO SE COBRA LA REINSTALACION.
SOLO DE AGREGA LA MENSUALIDAD</t>
  </si>
  <si>
    <t>JAANLR851G7200296</t>
  </si>
  <si>
    <t>JU-95-724</t>
  </si>
  <si>
    <t xml:space="preserve">MTY044 2013 SWIFT PLATA </t>
  </si>
  <si>
    <t>Corte 862476054662142</t>
  </si>
  <si>
    <t>Teléfono Corralón: (81)17365208
Olympia Pérez 8141041645</t>
  </si>
  <si>
    <t>Carretera a Colombia Km 10.5 Ejido San Nicolás, 65500 Salinas Victoria, N.L.</t>
  </si>
  <si>
    <t>https://www.google.com/maps/place/O/@25.8540512,-100.2969857,17z/data=!4m10!1m2!2m1!1sCarretera+a+Colombia+Km+10.5+Ejido+San+Nicol%C3%A1s,+Salinas+Victoria,+Nuevo+Le%C3%B3n,+C.P.+65500!3m6!1s0x86629335c0718095:0x967667a51300c2a3!8m2!3d25.8540512!4d-100.2931965!15sClpDYXJyZXRlcmEgYSBDb2xvbWJpYSBLbSAxMC41IEVqaWRvIFNhbiBOaWNvbMOhcywgU2FsaW5hcyBWaWN0b3JpYSwgTnVldm8gTGXDs24sIEMuUC4gNjU1MDCSARFzdGVlbF9kaXN0cmlidXRvcuABAA!16s%2Fg%2F11k4ybfcww?entry=ttu&amp;g_ep=EgoyMDI2MDQyNy4wIKXMDSoASAFQAw%3D%3D</t>
  </si>
  <si>
    <t>Seguimiento 862476054664452</t>
  </si>
  <si>
    <t>08 
KENWORTH T 800B BLANCO</t>
  </si>
  <si>
    <t>Silvia Castillo 8111573946</t>
  </si>
  <si>
    <t>PowerTruck Monterrey, S.A de C.V.
Gardenia 3939, Parques de Guadalupe, 67185 Guadalupe, N.L.</t>
  </si>
  <si>
    <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t>
  </si>
  <si>
    <t>PK-4475-C</t>
  </si>
  <si>
    <t>ACCESORIO</t>
  </si>
  <si>
    <t>KENWORTH</t>
  </si>
  <si>
    <t>INSTALACION DE PARO DE MOTOR</t>
  </si>
  <si>
    <t xml:space="preserve">SIN EVIDENCIA </t>
  </si>
  <si>
    <t xml:space="preserve">MTY094 CAPTIVA 2022 </t>
  </si>
  <si>
    <t>Corte 863767071780423</t>
  </si>
  <si>
    <t>Corte Corte Moldura del cinturón lado piloto</t>
  </si>
  <si>
    <t>LZWLLNGL0NB037267</t>
  </si>
  <si>
    <t>SYE-128-A</t>
  </si>
  <si>
    <t>MTY094 CAPTIVA 2022</t>
  </si>
  <si>
    <t>Seguimiento 863767071781349</t>
  </si>
  <si>
    <t>Seguimiento a un costado de la palanca de cambios</t>
  </si>
  <si>
    <t xml:space="preserve">LUIS A. MARROQUIN </t>
  </si>
  <si>
    <t>AUTOEXPRESS MATA</t>
  </si>
  <si>
    <t>PLATAFORMA LOZANO 1993</t>
  </si>
  <si>
    <t>Abel Espinoza 8118259171</t>
  </si>
  <si>
    <t>VP76+F7Q Simeprodeso, Nuevo León</t>
  </si>
  <si>
    <t>https://www.google.com/maps/place/25%C2%B051'49.3%22N+100%C2%B017'21.4%22W/@25.8637426,-100.2896569,19.5z/data=!4m4!3m3!8m2!3d25.8637066!4d-100.2892761!5m1!1e2?hl=es&amp;entry=ttu&amp;g_ep=EgoyMDI2MDQyNi4wIKXMDSoASAFQAw%3D%3D</t>
  </si>
  <si>
    <t xml:space="preserve">8:48 AM - LUIS A. MARROQUIN, SOLICITA QUE SE REALICE EN OTRA UBICACION </t>
  </si>
  <si>
    <t>932CCTISA006162</t>
  </si>
  <si>
    <t>5NV-199-A</t>
  </si>
  <si>
    <t>5NV-199-A PLATAFORMA 
PLATAFORMA LOZANO 1993</t>
  </si>
  <si>
    <t>https://www.google.com/maps/place/25%C2%B017'47.4%22N+100%C2%B000'47.5%22W/@25.2963966,-100.0135614,19.25z/data=!4m4!3m3!8m2!3d25.2964897!4d-100.0131855?hl=es-MX&amp;entry=ttu&amp;g_ep=EgoyMDI2MDQyNy4wIKXMDSoASAFQAw%3D%3D</t>
  </si>
  <si>
    <t>Eje Exterior 10, Sin Nombre de Col 28, Sin Nombre de Col 25, 66196 Cdad. Santa Catarina, N.L.
MH56+647 Cdad. Santa Catarina, Nuevo León</t>
  </si>
  <si>
    <t xml:space="preserve">1:40 PM - JOE LUIS SE COMUNICA CON JOSE LERMA, LA UNIDAD ES HIBRIDA Y SE LLEGA AL ACUERDO DE NO PONER EL PARO DE MOTOR PORQUE ES ARRIESGADO EN EL FUNCIONAMIENTO DE LA UNIDAD </t>
  </si>
  <si>
    <t>940 RENAULT KOLEOS 2020 PLATA</t>
  </si>
  <si>
    <t>Cte. Nelly 8123738064</t>
  </si>
  <si>
    <t>Calle Gral. Aarón Sáenz 3901, Mederos, 64950 Monterrey, N.L.</t>
  </si>
  <si>
    <t>https://www.google.com/maps/place/Calle+Gral.+Aar%C3%B3n+S%C3%A1enz+3901,+Mederos,+64950+Monterrey,+N.L./@25.6113944,-100.2740056,16.5z/data=!4m6!3m5!1s0x8662bf688eb07ba5:0x910e5b6ba7ccf59a!8m2!3d25.6111348!4d-100.272238!16s%2Fg%2F11c2jywh4j?entry=ttu&amp;g_ep=EgoyMDI2MDQyNy4wIKXMDSoASAFQAw%3D%3D</t>
  </si>
  <si>
    <t>VF1HR3NB8LC335576</t>
  </si>
  <si>
    <t>SKM-261-A</t>
  </si>
  <si>
    <t>PZ-0949-B MITSUBISHI NEGRA</t>
  </si>
  <si>
    <t>Adrian Cavazos 8261619493</t>
  </si>
  <si>
    <t>Paseo de Zadkiel, Montemorelos, Nuevo León, 67510, México</t>
  </si>
  <si>
    <t>https://www.google.com/maps/place//@25.1988403,-99.8409342,20.25z/data=!4m6!1m5!3m4!2zMjXCsDExJzU2LjIiTiA5OcKwNTAnMjYuNiJX!8m2!3d25.198938!4d-99.840711?hl=es&amp;entry=ttu&amp;g_ep=EgoyMDI2MDQyOS4wIKXMDSoASAFQAw%3D%3D</t>
  </si>
  <si>
    <t>0126R1331</t>
  </si>
  <si>
    <t>PZ-0949-B / 7NU977A</t>
  </si>
  <si>
    <t>RK-3918-B MITSUBISHI BLANCA</t>
  </si>
  <si>
    <t>1C2TJJDGCLCS</t>
  </si>
  <si>
    <t>RK-3918-B</t>
  </si>
  <si>
    <t>RTA-167-C JEEP CHEROKEE BLANCA</t>
  </si>
  <si>
    <t>1J4GK48K17W617883</t>
  </si>
  <si>
    <t>RTA-167-C</t>
  </si>
  <si>
    <t>ASUETO DIA DEL TRABAJO</t>
  </si>
  <si>
    <t>REMOLQUES CAVAZOS / NATALIA NAIM FLORES CAVAZOS</t>
  </si>
  <si>
    <t>01 REMOLQUES</t>
  </si>
  <si>
    <t>REVISION DE UNIDAD
(PIERDEN CONEXION CONSTANTEMNETE)</t>
  </si>
  <si>
    <t>https://www.google.com/maps/place/Antigua+430,+Col+Paseo+de+Guadalupe,+67199+Guadalupe,+N.L./@25.6537027,-100.1766034,15z/data=!3m1!4b1!4m12!1m5!3m4!2zMjXCsDM5JzEzLjIiTiAxMDDCsDA5JzI5LjIiVw!8m2!3d25.6536529!4d-100.1581159!3m5!1s0x8662c23ad8dac055:0x2a483718409f142b!8m2!3d25.6536845!4d-100.1581494!16s%2Fg%2F11t2r33dqq?hl=es&amp;entry=ttu&amp;g_ep=EgoyMDI2MDQyOS4wIKXMDSoASAFQAw%3D%3D</t>
  </si>
  <si>
    <t>013 GMC CANYON BLANCA</t>
  </si>
  <si>
    <t>1GTG5CEN5H1192687</t>
  </si>
  <si>
    <t xml:space="preserve">ALEJANDRO CANTU </t>
  </si>
  <si>
    <t xml:space="preserve">PS-9157-A NISSAN </t>
  </si>
  <si>
    <t>Alejandro Cantu 8181806775</t>
  </si>
  <si>
    <t>Azafrán 117, KEBANA Residencial, 66635 Cdad. Apodaca, N.L.</t>
  </si>
  <si>
    <t>https://www.google.com/maps/place/Azafr%C3%A1n+117,+KEBANA+Residencial,+66635+Cdad.+Apodaca,+N.L./@25.7632505,-100.2581345,15.5z/data=!4m6!3m5!1s0x8662eb5184e3612f:0xbb60836b4d755a4e!8m2!3d25.7636408!4d-100.2538286!16s%2Fg%2F11y1vkrsz7!18m1!1e1?entry=ttu&amp;g_ep=EgoyMDI2MDQyOS4wIKXMDSoASAFQAw%3D%3D</t>
  </si>
  <si>
    <t>CLIENTE ENTREGA EQUIPO EN MANO PARA REINSTALACION, EQUIPO ESTABA ACTIVO EN CUENTA DE PATRICIO CANTU (RNA-005-A)</t>
  </si>
  <si>
    <t>PS-9157-A</t>
  </si>
  <si>
    <t xml:space="preserve">RAIZE NEGRA </t>
  </si>
  <si>
    <t xml:space="preserve">REVISION DE UNIDAD 
PIERDE CONEXION CONSTANTEMENTE </t>
  </si>
  <si>
    <t>MHKAA1BA8PJ071650</t>
  </si>
  <si>
    <t>SEG-05-B</t>
  </si>
  <si>
    <t>0 JEEP CHEROKEE NEGRO 2016</t>
  </si>
  <si>
    <t>1C4RJEBG2GC382391</t>
  </si>
  <si>
    <t xml:space="preserve">CTE. JACINTO MURILLO RENTERIA 
DESINSTALACION DE EQUIPO </t>
  </si>
  <si>
    <t>8952020021244473-571</t>
  </si>
  <si>
    <t>3GCUK9EC4EG378392</t>
  </si>
  <si>
    <t>RA-7639-A</t>
  </si>
  <si>
    <t>941 KIA OPTIMA 2017 BLANCO 
#5319</t>
  </si>
  <si>
    <t>Cliente Cinthia 
Contacto 8116557919</t>
  </si>
  <si>
    <t xml:space="preserve">Lote Autos Margo
Av Afganistán 152, Prados de La Cieneguita, 66636 Cdad. Apodaca, N.L. </t>
  </si>
  <si>
    <t>5XXGT4L3XHG175319</t>
  </si>
  <si>
    <t>SPLINTER 12LBA05</t>
  </si>
  <si>
    <t>SE DEPEGA LA DASHCAM, SE VUELVA A COLOCAR Y SE REACOMODA EL EQUIPO</t>
  </si>
  <si>
    <t>KAREN GONZALEZ MARCH 17 BLANCO</t>
  </si>
  <si>
    <t>Misael 8115901185</t>
  </si>
  <si>
    <t>https://www.google.com/maps/place/C.+Sierra+de+Gomas+614,+Cerro+de+La+Silla+(U.c.),+67190+Guadalupe,+N.L./@25.6655871,-100.193417,20.75z/data=!4m6!3m5!1s0x8662c1c1fa28813f:0xeb35765624fe6bd0!8m2!3d25.665652!4d-100.193307!16s%2Fg%2F11wb1s8_kq?entry=ttu&amp;g_ep=EgoyMDI2MDQyOS4wIKXMDSoASAFQAw%3D%3D</t>
  </si>
  <si>
    <t>3N1CK3CD5HL201630</t>
  </si>
  <si>
    <t>TFR-061-C</t>
  </si>
  <si>
    <t>PLAY MOTORS
(AGUSTIN CARLOS SANDOVAL)</t>
  </si>
  <si>
    <t>110 DAVID PLOMERO VW PASSAT PLATA 2015 
VW PASSAT</t>
  </si>
  <si>
    <t>1VWBR7A33FC114420</t>
  </si>
  <si>
    <t>TEY-034-B</t>
  </si>
  <si>
    <t>FUMIGAZ
(MANUEL RICO)</t>
  </si>
  <si>
    <t>SSW-49-60 MATIZ BLANCO</t>
  </si>
  <si>
    <t>Manuel Rico 8118110645</t>
  </si>
  <si>
    <t>Jerónimo Treviño Ote. 663, Centro, 64000 Monterrey, N.L.</t>
  </si>
  <si>
    <t>https://www.google.com/maps/place/Jer%C3%B3nimo+Trevi%C3%B1o+Ote.+663,+Centro,+64000+Monterrey,+N.L./@25.6809365,-100.310551,17z/data=!3m1!4b1!4m5!3m4!1s0x866295817b480509:0xf3efd319f908cee7!8m2!3d25.6809365!4d-100.3079761?entry=ttu&amp;g_ep=EgoyMDI2MDQyOS4wIKXMDSoASAFQAw%3D%3D</t>
  </si>
  <si>
    <t>RLK-612-B MATIZ BLANCO</t>
  </si>
  <si>
    <t>RLK-612-B</t>
  </si>
  <si>
    <t xml:space="preserve">SWB623B AVEO 2016 NEGRO
CHEVROLET AVEO 2016 NEGRO </t>
  </si>
  <si>
    <t>3G1TB5AF8GL120223</t>
  </si>
  <si>
    <t>SWB-23-B</t>
  </si>
  <si>
    <t>JESUS ALEJANDRO IVAN TORRES MORAN 
(LIZBETH FLORES)</t>
  </si>
  <si>
    <t>XA-8337-D INTERNATIONAL</t>
  </si>
  <si>
    <t>Lizbeth Flores 4881320352</t>
  </si>
  <si>
    <t>M89P+3MF Matehuala, San Luis Potosí</t>
  </si>
  <si>
    <t>https://www.google.com/maps/place/23%C2%B040'03.7%22N+100%C2%B039'48.0%22W/@23.6673864,-100.6645962,17.25z/data=!4m4!3m3!8m2!3d23.667699!4d-100.663334!18m1!1e1?entry=ttu&amp;g_ep=EgoyMDI2MDQyOS4wIKXMDSoASAFQAw%3D%3D</t>
  </si>
  <si>
    <t>1HTWGSTR7HH505948</t>
  </si>
  <si>
    <t>XA-8337-D</t>
  </si>
  <si>
    <t>1FUBGDD5XFLGB0200</t>
  </si>
  <si>
    <t>81-AK-1F FREIGTHLINER</t>
  </si>
  <si>
    <t>81-AK-1F</t>
  </si>
  <si>
    <t xml:space="preserve">TM-2072-H 198 MEZCLADOR </t>
  </si>
  <si>
    <t>1HTXHAHT07J411210</t>
  </si>
  <si>
    <t>TM-2072-H</t>
  </si>
  <si>
    <t>JV-00-654 NISSAN NP</t>
  </si>
  <si>
    <t>3N6AD35C0GK880582</t>
  </si>
  <si>
    <t>JV-00-654</t>
  </si>
  <si>
    <t>PAGADO
06/MAYO/2026</t>
  </si>
  <si>
    <t>10-AP-1Z INTERNATIONAL</t>
  </si>
  <si>
    <t>3HSCUAPR5BN326115</t>
  </si>
  <si>
    <t>10-AP-1Z</t>
  </si>
  <si>
    <t>FREIGTHLINER BLANCO</t>
  </si>
  <si>
    <t>1FUBGDDR9HLHL9765</t>
  </si>
  <si>
    <t xml:space="preserve">TP-6952-F VOLVO </t>
  </si>
  <si>
    <t>4V4N19UF11N323312</t>
  </si>
  <si>
    <t>TP-6952-F</t>
  </si>
  <si>
    <t xml:space="preserve">RMM-251-C
CHEVROLET AVEO 2020 PLATA </t>
  </si>
  <si>
    <t>LSGHD52H3LD089331</t>
  </si>
  <si>
    <t>RMM-251-C</t>
  </si>
  <si>
    <t>06 INTERNATIONAL
TRACTO</t>
  </si>
  <si>
    <t>Carlos Garcia 8180157686</t>
  </si>
  <si>
    <t>Gral. Mariano Escobedo 72, Ciudadela, 67265 Cdad. Benito Juárez, N.L.</t>
  </si>
  <si>
    <t>https://www.google.com/maps/place/Gral.+Mariano+Escobedo+72,+Ciudadela,+67265+Cdad.+Benito+Ju%C3%A1rez,+N.L./@25.6407117,-100.0944246,15.5z/data=!4m12!1m5!3m4!2zMjXCsDM4JzIwLjkiTiAxMDDCsDA1JzE3LjEiVw!8m2!3d25.639143!4d-100.088089!3m5!1s0x8662c3293a3ba145:0xa09715c0546d509c!8m2!3d25.6391055!4d-100.0881235!16s%2Fg%2F11wb1q7ffn?hl=es&amp;entry=ttu&amp;g_ep=EgoyMDI2MDUwMi4wIKXMDSoASAFQAw%3D%3D</t>
  </si>
  <si>
    <t>3HSCEAPT66N312321</t>
  </si>
  <si>
    <t>ADRIAN CAVAZOS</t>
  </si>
  <si>
    <t>REVISION DE UNIDAD
(NO TIENE CONEXION DESDE LA INSTALACION)</t>
  </si>
  <si>
    <t xml:space="preserve">SE CAMBIO EL HORARIO A LAS 12 PM, PORQUE AARON TENIA UN COMPROMISO Y COMENTA QUE NO IBA A LLEGAR A LAS 11 </t>
  </si>
  <si>
    <t>111 CHEVROLET COLORADO BLANCA</t>
  </si>
  <si>
    <t>1GCGSCE38F1270416</t>
  </si>
  <si>
    <t>EQUIPO NO ACTUALIZA, SE REMPLAZA Y LO TRAE AARON</t>
  </si>
  <si>
    <t>CAMBIO DE GPS 
(EQUIPO ANTERIOR NO ACTUALIZA)</t>
  </si>
  <si>
    <t>337 HONDA CRV STYLE 2015 BLANCO
HONDA CRV 2015 BLANCA</t>
  </si>
  <si>
    <t>CTE. HOMERO SEGURA HERNANDEZ 
DESINSTALACION DE EQUIPO</t>
  </si>
  <si>
    <t>3HGRM3852FG001296</t>
  </si>
  <si>
    <t>TGF-467-A</t>
  </si>
  <si>
    <t>LAMBORGHINI URUS</t>
  </si>
  <si>
    <t>José lerma 8127326290</t>
  </si>
  <si>
    <t xml:space="preserve">JORGE LLEGO A TIEMPO, PERO JOSE LERMA NO LLEGABA CON LA UNIDAD, SE MUEVE A LAS 3:30 PARA CUBRIR EL SERVICIO DE JOEL RIOS </t>
  </si>
  <si>
    <t>JOEL RIOS</t>
  </si>
  <si>
    <t>PR-5454-A TRANSIT
FORD TRANSIT BLANCA</t>
  </si>
  <si>
    <t>Joel Rios 8128609120</t>
  </si>
  <si>
    <t>Lepsi Prisma
4a. Avenida 219 Sur, Deportivo Obispado, 64040 Monterrey, N.L.</t>
  </si>
  <si>
    <t>https://www.google.com/maps/place/Lepsi+Prisma/@25.677661,-100.3407034,20.5z/data=!4m12!1m5!3m4!2zMjXCsDQwJzQwLjEiTiAxMDDCsDIwJzI2LjIiVw!8m2!3d25.6778049!4d-100.3406143!3m5!1s0x866296429d5f5045:0xe9e772765c453305!8m2!3d25.6777678!4d-100.3406029!16s%2Fg%2F1tfrms36?hl=es&amp;entry=ttu&amp;g_ep=EgoyMDI2MDUwMi4wIKXMDSoASAFQAw%3D%3D</t>
  </si>
  <si>
    <t>WF0RS5GP5LTB02561</t>
  </si>
  <si>
    <t>PR-5454-A</t>
  </si>
  <si>
    <t>PAGADO
07/MAYO/2026</t>
  </si>
  <si>
    <t>RKX-776-B SPORTAGE
KIA SPORTEGE NEGRA</t>
  </si>
  <si>
    <t>RKX-776-B</t>
  </si>
  <si>
    <t>RC-4893-A NISSAN 
NISSAN NP 300 ESTAQUITAS 2022</t>
  </si>
  <si>
    <t>3N6AD35AXNK843521</t>
  </si>
  <si>
    <t>RC-4893-A</t>
  </si>
  <si>
    <t>RH-5256-B NISSAN 
NISSAN NP 300</t>
  </si>
  <si>
    <t>Patricio cantu Rivera 8116397420</t>
  </si>
  <si>
    <t>6a. Avenida 604, Jardines de Anahuac 3er Sector, 66463 San Nicolás de los Garza, N.L.</t>
  </si>
  <si>
    <t>https://www.google.com/maps/place/6a.+Avenida+604,+Jardines+de+Anahuac+3er+Sector,+66463+San+Nicol%C3%A1s+de+los+Garza,+N.L./@25.731294,-100.2869184,15.25z/data=!4m6!3m5!1s0x866294dc3344603d:0x1fda928695edbc21!8m2!3d25.7312009!4d-100.2795857!16s%2Fg%2F11c2fhlldp?entry=ttu&amp;g_ep=EgoyMDI2MDUwMi4wIKXMDSoASAFQAw%3D%3D</t>
  </si>
  <si>
    <t>3N6CD35A5NK807213</t>
  </si>
  <si>
    <t>RH-5256-B</t>
  </si>
  <si>
    <t>111 CHEVROLET COLORADO NEGRA</t>
  </si>
  <si>
    <t>1CCGSDE3XG1375949</t>
  </si>
  <si>
    <t>RAYMUNDO ARENAS (WOX)</t>
  </si>
  <si>
    <t>62-BM-4M KW BLANCO</t>
  </si>
  <si>
    <t>Raymundo Arenas</t>
  </si>
  <si>
    <t>Perfiles LM
km 8.5, Av. Carlos Salinas de Gortari 315, Sin Nombre de Col 26, 66632 Cdad. Apodaca, N.L.</t>
  </si>
  <si>
    <t>https://www.google.com/maps/place/Perfiles+LM/@25.7550773,-100.2118548,17z/data=!3m1!4b1!4m6!3m5!1s0x8662ebb9182e2219:0x680bce4ebaf8f7c5!8m2!3d25.7550773!4d-100.2118548!16s%2Fg%2F1td4dz_7?entry=ttu&amp;g_ep=EgoyMDI2MDUwNi4wIKXMDSoASAFQAw%3D%3D</t>
  </si>
  <si>
    <t xml:space="preserve">RAYMUNDO GENERA LA ALTA DIRECTO EN SU CUENTA, SOLO SE VAN A COBRAR SERVICIO, HAY QUE REVISAR CON JOSE LUIS LOS COSTOS </t>
  </si>
  <si>
    <t>89444611503502270-398</t>
  </si>
  <si>
    <t>484511 / RTLO16918B / RT46160P / 8465 / 26853</t>
  </si>
  <si>
    <t>62-BM-4M</t>
  </si>
  <si>
    <t>75-UX-7R PLANA</t>
  </si>
  <si>
    <t>89444611503502270-406</t>
  </si>
  <si>
    <t>75-UX-7R</t>
  </si>
  <si>
    <t>SED425C MAZDA 2 2018 ROJO</t>
  </si>
  <si>
    <t>SED-425-C</t>
  </si>
  <si>
    <t>RETRO EXCAVADORA</t>
  </si>
  <si>
    <t>REVISIONDE UNIDAD</t>
  </si>
  <si>
    <t>Operador 8124404186</t>
  </si>
  <si>
    <t>QRHQ+RWP Cdad. Apodaca, Nuevo León</t>
  </si>
  <si>
    <t>https://www.google.com/maps/place/25%C2%B046'46.6%22N+100%C2%B009'36.6%22W/@25.779597,-100.160172,17z/data=!3m1!4b1!4m4!3m3!8m2!3d25.779597!4d-100.160172!18m1!1e1?entry=ttu&amp;g_ep=EgoyMDI2MDUwNi4wIKXMDSoASAFQAw%3D%3D</t>
  </si>
  <si>
    <t xml:space="preserve">ESTE EQUIPO NO ERA DE NOSOTROS </t>
  </si>
  <si>
    <t>8952020019143897-627</t>
  </si>
  <si>
    <t>8952020525442646-788</t>
  </si>
  <si>
    <t>8123194295
8952020525442646-788</t>
  </si>
  <si>
    <t xml:space="preserve">UY-471-B
LAMBORGHINI URUS AMARILLO </t>
  </si>
  <si>
    <t>UY-471-B</t>
  </si>
  <si>
    <t>942 KIA OPTIMA 2018 NEGRO (#4849)</t>
  </si>
  <si>
    <t>Cte. Aldo de Jesus</t>
  </si>
  <si>
    <t>5XXGT4L3XJG254849</t>
  </si>
  <si>
    <t>TFT-689-C</t>
  </si>
  <si>
    <t>EQUIPO PORTATIL</t>
  </si>
  <si>
    <t>SCF506B YARIS BLANCO 
TOYOTA YARIS 2012</t>
  </si>
  <si>
    <t>https://www.google.com/maps/place/Albert+Camus+2300,+Contry+Sol,+67174+Guadalupe,+N.L./@25.6487398,-100.2652769,17z/data=!3m1!4b1!4m6!3m5!1s0x8662bf8983260c6b:0xb697c6c70daec20b!8m2!3d25.6487398!4d-100.262702!16s%2Fg%2F11zj8jf71f?entry=ttu&amp;g_ep=EgoyMDI2MDUwNi4wIKXMDSoASAFQAw%3D%3D</t>
  </si>
  <si>
    <t>JTDKT9D38CD513275</t>
  </si>
  <si>
    <t>SCF-506-B</t>
  </si>
  <si>
    <t>MTYL0009 VERSA 2017 ROJO</t>
  </si>
  <si>
    <t>Corte 862476051262540</t>
  </si>
  <si>
    <t>Seguimiento 868120302679078</t>
  </si>
  <si>
    <t>416F CAT RETRO EXCAVADORA</t>
  </si>
  <si>
    <t>REVISION DE UNIDAD 
(NO APLICA BLOQUEO)</t>
  </si>
  <si>
    <t>Op Marcos 8124404186</t>
  </si>
  <si>
    <t>QRJQ+PG2 Cdad. Apodaca, Nuevo León</t>
  </si>
  <si>
    <t xml:space="preserve">https://www.google.com/maps/place/25%C2%B046'54.3%22N+100%C2%B009'40.4%22W/@25.78253,-100.1646076,15z/data=!4m4!3m3!8m2!3d25.781762!4d-100.161228!18m1!1e1?entry=ttu&amp;g_ep=EgoyMDI2MDUwNi4wIKXMDSoASAFQAw%3D%3D
</t>
  </si>
  <si>
    <t>SE RELIZAN PRUEBAS DE COMANDOS, LA UNIDAD SI LOS APLICA.
JOSE LUIS AUTORIZA QUE NO SE LE COBRE LA VISITA</t>
  </si>
  <si>
    <t>C7N02314 / 3376847 / F2C01131 / 3590391</t>
  </si>
  <si>
    <t>KIA OPTIMA NEGRO 2018 (#3251)</t>
  </si>
  <si>
    <t>Cte. Julissa
Contacto 8110405420</t>
  </si>
  <si>
    <t>Roberto Javier Rivera</t>
  </si>
  <si>
    <t>943 HYUNDAI SONATA BLANCO 2017 (#7617)</t>
  </si>
  <si>
    <t>Cte. Manuel Israel
Contacto 8110405420</t>
  </si>
  <si>
    <t>ELIUD SANCHEZ</t>
  </si>
  <si>
    <t>REVISION DE UNIDAD 
(Desinstalar el equipo que tiene e instalar uno nuevo)</t>
  </si>
  <si>
    <t>EQUIPO LO TRAE JORGE
ESTE EQUIPO HABIA SIDO MIGRACION DEL CLIENTE</t>
  </si>
  <si>
    <t>W1Y5KD3Z4PP468411</t>
  </si>
  <si>
    <t>CAMBIO DE GPS
PARA QUE TENGA COBERTURA EN USA</t>
  </si>
  <si>
    <t>Chófer Francisco 8116612137</t>
  </si>
  <si>
    <t>MILER FOODS
PQRM+86P Cdad. Apodaca, Nuevo León</t>
  </si>
  <si>
    <t>https://www.google.com/maps/place/25%C2%B044'27.0%22N+100%C2%B013'00.9%22W/@25.7408377,-100.2170097,20z/data=!4m4!3m3!8m2!3d25.7408333!4d-100.2169167?entry=ttu&amp;g_ep=EgoyMDI2MDUwNi4wIKXMDSoASAFQAw%3D%3D</t>
  </si>
  <si>
    <t>EQUIPO ENTREGADO EN MANO A ROBERTO POR EL OPERADOR PARA SU REINSTALACION</t>
  </si>
  <si>
    <t>18BD3H</t>
  </si>
  <si>
    <t xml:space="preserve">YR8917F TOYOTA IIILUX PICK UP 2024 </t>
  </si>
  <si>
    <t>CON PRUEBAS DE BLOQUEO
EQUIPO QUEDA INSTALADO ATRAS DEL VELOCIMETRO</t>
  </si>
  <si>
    <t>MR0CX3DD7R1350936</t>
  </si>
  <si>
    <t>YR-8917-F</t>
  </si>
  <si>
    <t>TFU-587-C AVEO BLANCO</t>
  </si>
  <si>
    <t>219 RENAULT DUSTER DYNAMIQUE TM 2013 NEGRA</t>
  </si>
  <si>
    <t>CTE. ALFREDO MUÑOZ CORONADO
DESINSTALACION DE EQUIPO</t>
  </si>
  <si>
    <t>EZK-344-D</t>
  </si>
  <si>
    <t xml:space="preserve">JEEP 2018 NEGRA </t>
  </si>
  <si>
    <t>ERIK GONZALEZ ELANTRA 17 NEG</t>
  </si>
  <si>
    <t>PAGADO
13/MAYO/2026</t>
  </si>
  <si>
    <t>MARIO OLIVA</t>
  </si>
  <si>
    <t>CHEVROLET SUBURBAN</t>
  </si>
  <si>
    <t>Mario Olvera 8123382747</t>
  </si>
  <si>
    <t>Vista encanto 322, Linda Vista, Guadalupe 
MPRV+48H Guadalupe, Nuevo León</t>
  </si>
  <si>
    <t>https://www.google.com/maps/place/25%C2%B041'25.1%22N+100%C2%B015'23.9%22W/@25.6902559,-100.2569938,20z/data=!4m4!3m3!8m2!3d25.690317!4d-100.25664?hl=es&amp;entry=ttu&amp;g_ep=EgoyMDI2MDUxMS4wIKXMDSoASAFQAw%3D%3D</t>
  </si>
  <si>
    <t>PAGO EN EFECTIVO $1,800 A JORGE 
CON PRUEBAS DE BLOQUEO</t>
  </si>
  <si>
    <t>FELDAN</t>
  </si>
  <si>
    <t>Thermo 39-VA-9T</t>
  </si>
  <si>
    <t>INSTALACION GPS CON SENSOR DE TEMPERATURA</t>
  </si>
  <si>
    <t>VICTOR ZAMARIO SONIC 17 ROJO
CHEVROLET SONIC 2017</t>
  </si>
  <si>
    <t>https://www.google.com/maps/place/Gral.+Jos%C3%A9+Mar%C3%ADa+Morelos+y+Pav%C3%B3n+837,+Centro,+66400+San+Nicol%C3%A1s+de+los+Garza,+N.L./@25.7482475,-100.2896097,17z/data=!3m1!4b1!4m6!3m5!1s0x86629493118ded89:0xd878d83b34bd3235!8m2!3d25.7482475!4d-100.2896097!16s%2Fg%2F11c2fkcb5q?entry=ttu&amp;g_ep=EgoyMDI2MDUxMS4wIKXMDSoASAFQAw%3D%3D</t>
  </si>
  <si>
    <t>3G1J85CC9HS553114</t>
  </si>
  <si>
    <t>SHC-227-B</t>
  </si>
  <si>
    <t>CHEVROLET BEAT 2018 BLANCO</t>
  </si>
  <si>
    <t>Armida Ivonne Terrazas Franco 9981509036</t>
  </si>
  <si>
    <t>4485+W6C Cancún, Quintana Roo
Circuito hunab manzana 43, lote ocho, edificio 42 número 101, Supermanzana 326, condominio Villa maya</t>
  </si>
  <si>
    <t>https://www.google.com/maps/place/21%C2%B007'02.3%22N+86%C2%B053'31.2%22W/@21.1173341,-86.8920687,21z/data=!4m4!3m3!8m2!3d21.1173056!4d-86.892?entry=ttu&amp;g_ep=EgoyMDI2MDUxMi4wIKXMDSoASAFQAw%3D%3D</t>
  </si>
  <si>
    <t>EQUIPO LO TRAE EL TECNICO JESUS ALPIZAR DOMINGUEZ</t>
  </si>
  <si>
    <t>MA6CB6CDXJT050123</t>
  </si>
  <si>
    <t>USW-499-L</t>
  </si>
  <si>
    <t xml:space="preserve">0 CHEVROLET SUBURBAN (GRIS) NEGRA </t>
  </si>
  <si>
    <t>1GNSKJKC8HR293872</t>
  </si>
  <si>
    <t>VW JETTA 2017 BLANCO</t>
  </si>
  <si>
    <t>DANIEL JACINTO BALAM GONZALEZ 9987432344</t>
  </si>
  <si>
    <t xml:space="preserve">C. 16 Ote. 20, 77524 Cancún, Q.R.
Cancún SM 65 mz 9 calle 16 oriente, lote 9 #22 colonia puerto Juárez </t>
  </si>
  <si>
    <t>https://www.google.com/maps/place/C.+16+Ote.+20,+77524+Canc%C3%BAn,+Q.R./@21.1757793,-86.8258438,17z/data=!4m6!3m5!1s0x8f4c2c1c6a8bdfeb:0x8e0cb91637abb874!8m2!3d21.1757199!4d-86.8258583!16s%2Fg%2F11c5nl9nv9?entry=ttu&amp;g_ep=EgoyMDI2MDUxMy4wIKXMDSoASAFQAw%3D%3D</t>
  </si>
  <si>
    <t>EQUIPO BAJO RESGUARDO DE TECNICO</t>
  </si>
  <si>
    <t>3VW1W1AJ6HM267648</t>
  </si>
  <si>
    <t>A-710-TNN</t>
  </si>
  <si>
    <t>128 FREIGTHLINER</t>
  </si>
  <si>
    <t>REVISION DE UNIDAD
(DEJO DE REPORTAR 2026-05-10 16:04:59)</t>
  </si>
  <si>
    <t>Juan Benito 8115878934</t>
  </si>
  <si>
    <t>Transportes Uni-Hazmat
Matamoros 1800, Moderno Apodaca II, 66604 Cdad. Apodaca, N.L.</t>
  </si>
  <si>
    <t>https://www.google.com/maps/place/Transportes+Uni-Hazmat/@25.7718702,-100.204551,17z/data=!3m1!4b1!4m6!3m5!1s0x8662eb0023ff5b99:0xc45e24d92a1b55d!8m2!3d25.7718702!4d-100.204551!16s%2Fg%2F11yvhhwfqp!17m2!4m1!1e3!18m1!1e1?entry=ttu&amp;g_ep=EgoyMDI2MDUxMy4wIKXMDSoASAFQAw%3D%3D</t>
  </si>
  <si>
    <t xml:space="preserve">UNIDAD NO CUENTA CON GPS, SR. HARI HERNANDEZ SOLICITA UNA INSTALACION DE UN EQUIPO NUEVO, SE TIENE QUE FACTURAR ESTE EQUIPO </t>
  </si>
  <si>
    <t>KIA RIO 2018 NEGRO</t>
  </si>
  <si>
    <t>JUAN ANTONIO BARAJAS HERNANDEZ 9981000945</t>
  </si>
  <si>
    <t>537H+WC8 Cancún, Quintana Roo
Smz. 260 mz 2 lote 6 fraccionamiento prado norte Cancún Q.roo</t>
  </si>
  <si>
    <t>https://www.google.com/maps/place/21%C2%B009'53.2%22N+86%C2%B055'17.1%22W/@21.1646835,-86.9213366,20.5z/data=!4m4!3m3!8m2!3d21.1647778!4d-86.9214167?entry=ttu&amp;g_ep=EgoyMDI2MDUxMy4wIKXMDSoASAFQAw%3D%3D</t>
  </si>
  <si>
    <t>3KPA24AC0JE068192</t>
  </si>
  <si>
    <t>UTR-355-R</t>
  </si>
  <si>
    <t>JESUS ALDAIR</t>
  </si>
  <si>
    <t>GS4047 2016
GENIE GS4047 2016</t>
  </si>
  <si>
    <t>Jesus Caballero 8110184001</t>
  </si>
  <si>
    <t>Oswaldo Sánchez 3108, Hidalgo, 64290 Monterrey, N.L.</t>
  </si>
  <si>
    <t>https://www.google.com/maps/place/Oswaldo+S%C3%A1nchez+3108,+Hidalgo,+64290+Monterrey,+N.L./@25.7047907,-100.3245021,16.5z/data=!4m6!3m5!1s0x866295b93f087c2f:0xa48b2ffa936c1511!8m2!3d25.7049329!4d-100.3232533!16s%2Fg%2F11snpy7r6r!18m1!1e1?entry=ttu&amp;g_ep=EgoyMDI2MDUxMy4wIKXMDSoASAFQAw%3D%3D</t>
  </si>
  <si>
    <t>PT022 GS4047 2018
GENIE GS4047 2018</t>
  </si>
  <si>
    <t>JLG 4069LE 2016</t>
  </si>
  <si>
    <t xml:space="preserve">LA UNIDAD NO ESTABA </t>
  </si>
  <si>
    <t>FORD MUSTANG AZUL</t>
  </si>
  <si>
    <t>1FA6P8TH0J5121739</t>
  </si>
  <si>
    <t>TDD-644-B</t>
  </si>
  <si>
    <t>FERNANDO CARRILLO</t>
  </si>
  <si>
    <t>DODGE RAM 4000</t>
  </si>
  <si>
    <t>Fernando Carrillo 8120369793</t>
  </si>
  <si>
    <t>https://www.google.com/maps/place/Iturbide+103,+Cabecera+Municipal+(Apodaca),+Apodaca+Centro,+66600+Cdad.+Apodaca,+N.L./@25.7787305,-100.1977105,17z/data=!3m1!4b1!4m6!3m5!1s0x8662ec750b612f77:0x4df3499ccfb868cf!8m2!3d25.7787305!4d-100.1951356!16s%2Fg%2F11csdjfyg8?entry=ttu&amp;g_ep=EgoyMDI2MDUwNi4wIKXMDSoASAFQAw%3D%3D</t>
  </si>
  <si>
    <t>MOLIENDAS Y ALIMENTOS</t>
  </si>
  <si>
    <t>ECO 11</t>
  </si>
  <si>
    <t>REVISION DE UNIDAD 
(DEJO DE REPORTAR))</t>
  </si>
  <si>
    <t>Sr. Luis Tovias 8120016920</t>
  </si>
  <si>
    <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t>
  </si>
  <si>
    <t xml:space="preserve"> FALLA EN CONEXION POR PROBLEMA DE TELCEL</t>
  </si>
  <si>
    <t>ECO 16</t>
  </si>
  <si>
    <t>ECO 18</t>
  </si>
  <si>
    <t>ECO 10</t>
  </si>
  <si>
    <t>0 VW TIGUAN NEGRA 2018</t>
  </si>
  <si>
    <t>3VV3B7AX9JM167078</t>
  </si>
  <si>
    <t>944 HYUNDAI SONATA 2017 PLATA (#2634)</t>
  </si>
  <si>
    <t>Cte: Nancy Elizabeth 
Contacto 8136191211</t>
  </si>
  <si>
    <t>747133 MOTO 
MOTO HONDA CARGO BLANCO</t>
  </si>
  <si>
    <t>Ulises Antonio Olvera 5666770762</t>
  </si>
  <si>
    <t>Miguel Laurent 15 bis-piso 6, Col del Valle Centro, Benito Juárez, 03200 Ciudad de México, CDMX</t>
  </si>
  <si>
    <t>https://www.google.com/maps/place/Miguel+Laurent+15+bis-piso+6,+Col+del+Valle+Centro,+Benito+Ju%C3%A1rez,+03200+Ciudad+de+M%C3%A9xico,+CDMX/@19.3774236,-99.179235,17z/data=!3m1!4b1!4m5!3m4!1s0x85d1ff9b7072dfcf:0x235cc67d2ccc301!8m2!3d19.3774236!4d-99.1766601?entry=ttu&amp;g_ep=EgoyMDI2MDUwNi4wIKXMDSoASAFQAw%3D%3D</t>
  </si>
  <si>
    <t>3H1KA0547TD403097</t>
  </si>
  <si>
    <t>JAZMIN</t>
  </si>
  <si>
    <t>10 - NISSAN</t>
  </si>
  <si>
    <t>REVISION DE UNIDAD
(DEJO DE REPORTAR)</t>
  </si>
  <si>
    <t>Sr. Johnael González o Jazmin Leal Tel. 8183646871</t>
  </si>
  <si>
    <t>13 - RABON</t>
  </si>
  <si>
    <t>12 - RAM 4000</t>
  </si>
  <si>
    <t>09 - RAM 4000</t>
  </si>
  <si>
    <t>03 - RAM 4000</t>
  </si>
  <si>
    <t xml:space="preserve">07 - NISSAN </t>
  </si>
  <si>
    <t>05 - RAM 4000</t>
  </si>
  <si>
    <t>072 DODGE JOURNEY 2012 ROJA</t>
  </si>
  <si>
    <t xml:space="preserve">Francisca 8113920394 </t>
  </si>
  <si>
    <t>Priv. Guadalupe Chavez 4548, Unidad Piloto, 67186 Guadalupe, N.L.</t>
  </si>
  <si>
    <t>https://www.google.com/maps/place/Priv.+Guadalupe+Chavez+4548,+Unidad+Piloto,+67186+Guadalupe,+N.L./@25.6452992,-100.2166963,17.25z/data=!4m6!3m5!1s0x8662c1ad3414b631:0xf863e2c655cd7816!8m2!3d25.6451984!4d-100.2148931!16s%2Fg%2F11mtdjyc9s?entry=ttu&amp;g_ep=EgoyMDI2MDUxMy4wIKXMDSoASAFQAw%3D%3D</t>
  </si>
  <si>
    <t>3C4PDDBG7CT258107</t>
  </si>
  <si>
    <t>SXJ-391-A</t>
  </si>
  <si>
    <t>ELEAZAR ALFARO
(TYFE)</t>
  </si>
  <si>
    <t>PP8375A PARTNER PEUGEOT BLANCO</t>
  </si>
  <si>
    <t>Daniel Alfaro 8127491388</t>
  </si>
  <si>
    <t>TYFE Transportes y Fletes
Vicente Guerrero 301, Cabecera Municipal (Apodaca), Apodaca Centro, 66600 Cdad. Apodaca, N.L.</t>
  </si>
  <si>
    <t>https://www.google.com/maps/place/TYFE+Transportes+y+Fletes/@25.7770945,-100.1910119,17.25z/data=!4m6!3m5!1s0x8662edfa72421adb:0x8474f141c3278877!8m2!3d25.7774666!4d-100.1910858!16s%2Fg%2F11mchywnd1?hl=es&amp;entry=ttu&amp;g_ep=EgoyMDI2MDUxMy4wIKXMDSoASAFQAw%3D%3D</t>
  </si>
  <si>
    <t>VR3EF9HP7LJ520042</t>
  </si>
  <si>
    <t>PP8375A / PJ9918C</t>
  </si>
  <si>
    <t>PU6236B PARTNER PEUGEOT BLANCO</t>
  </si>
  <si>
    <t>9BD2657R9R9248683</t>
  </si>
  <si>
    <t>PU-6236-B</t>
  </si>
  <si>
    <t>04
KENWORTH AMARILLO</t>
  </si>
  <si>
    <t>42-AJ-9E / PK-3449-C</t>
  </si>
  <si>
    <t>06 
INTERNATIONAL BLANCO</t>
  </si>
  <si>
    <t>RJ-84-298 / PS-3194-B</t>
  </si>
  <si>
    <t>05
INTERNATIONAL BLANCO</t>
  </si>
  <si>
    <t xml:space="preserve"> RJ 84-297 / PS-3196-B</t>
  </si>
  <si>
    <t>03
INTERNATIONAL BLANCO</t>
  </si>
  <si>
    <t>SE LE INSTALA RELAY
CON PRUEBAS DE BLOQUEO</t>
  </si>
  <si>
    <t>ALEJANDRO SALINAS</t>
  </si>
  <si>
    <t>COMERCIALIZADORA FUERZA CEMENTERA</t>
  </si>
  <si>
    <t>FRANCISCO ACEROS
NISSAN MARCH BLANCO</t>
  </si>
  <si>
    <t>Alejandro Salinas 8124480851</t>
  </si>
  <si>
    <t>Rectángulos 112, Arco Vial, 66023 Parque Industrial Cdad. Mitras, N.L.</t>
  </si>
  <si>
    <t>https://www.google.com/maps/place/Rect%C3%A1ngulos+112,+Arco+Vial,+66023+Parque+Industrial+Cdad.+Mitras,+N.L./@25.7800235,-100.461128,17z/data=!3m1!4b1!4m6!3m5!1s0x86629a14e88bec51:0x475a69b9477fc905!8m2!3d25.7800235!4d-100.4585531!16s%2Fg%2F11ql_c7_5p?entry=ttu&amp;g_ep=EgoyMDI2MDUxMy4wIKXMDSoASAFQAw%3D%3D</t>
  </si>
  <si>
    <t>SHW-289-A</t>
  </si>
  <si>
    <t>NISSAN FRONTIER BLANCA</t>
  </si>
  <si>
    <t>RD-7607-B</t>
  </si>
  <si>
    <t>01
FREIGTHLINER BLANCO</t>
  </si>
  <si>
    <t>RE-697-69 / PL-3398-A</t>
  </si>
  <si>
    <t>RANGER
FORD RANGER BLANCA</t>
  </si>
  <si>
    <t>RF-228-60 / PS-3192-B</t>
  </si>
  <si>
    <t>07
KENWORTH BLANCO</t>
  </si>
  <si>
    <t>RJ-84-299 / PS-3193-B</t>
  </si>
  <si>
    <t>TRANS PIO
(ADRIAN GALVAN)</t>
  </si>
  <si>
    <t>T-038</t>
  </si>
  <si>
    <t>08 - RAM 400</t>
  </si>
  <si>
    <t xml:space="preserve">JORGE NO LLEGA AL SERVICIO, SE REPROGRAMAPARA LAS 10:30 AM Y NOS COMENTAN QUE LA UNIDAD LLEGARA A LAS 12 </t>
  </si>
  <si>
    <t>RF-07-435</t>
  </si>
  <si>
    <t>Mariela Paez</t>
  </si>
  <si>
    <t>MARIO CABALLERO</t>
  </si>
  <si>
    <t>24 KW BLANCO</t>
  </si>
  <si>
    <t>Orlando Clara 8117625508</t>
  </si>
  <si>
    <t>Silicio 423, 65555 Real del Sol, N.L.</t>
  </si>
  <si>
    <t>https://www.google.com/maps/place/Silicio+423,+65555+Real+del+Sol,+N.L./@25.9304914,-100.1855753,19.25z/data=!4m6!3m5!1s0x8662f3c5905c03f3:0xc9aa73db0f35f119!8m2!3d25.9307634!4d-100.1851415!16s%2Fg%2F11t2r36xc1?entry=ttu&amp;g_ep=EgoyMDI2MDUxMy4wIKXMDSoASAFQAw%3D%3D</t>
  </si>
  <si>
    <t>Dr. Ignacio Morones Prieto 240, Conchita Velasco 3ER. Sector, 65562 Ciénega de Flores, N.L.</t>
  </si>
  <si>
    <t xml:space="preserve">https://www.google.com/maps/place/Dr.+Ignacio+Morones+Prieto+240,+Conchita+Velasco+3ER.+Sector,+65562+Ci%C3%A9nega+de+Flores,+N.L./@25.965324,-100.1758023,19.75z/data=!4m6!3m5!1s0x8662f3ff514a5c19:0x863ff1cd05338d16!8m2!3d25.9652608!4d-100.1754974!16s%2Fg%2F11cppq61t9!5m1!1e2?entry=ttu&amp;g_ep=EgoyMDI2MDUxMy4wIKXMDSoASAFQAw%3D%3D
</t>
  </si>
  <si>
    <t>14-BC-3X</t>
  </si>
  <si>
    <t xml:space="preserve">LUIS TOVIAS </t>
  </si>
  <si>
    <t>Omar Luna 8127608477</t>
  </si>
  <si>
    <t>Big Cola
Júpeto 801, Kalos, 67190 Guadalupe, N.L.</t>
  </si>
  <si>
    <t>https://www.google.com/maps/place/Big+Cola/@25.6695728,-100.1538238,17z/data=!3m1!4b1!4m6!3m5!1s0x8662c213e03bd279:0x64fbc47c42779b22!8m2!3d25.6695728!4d-100.1538238!16s%2Fg%2F11bv1cmkzf!5m1!1e2?entry=ttu&amp;g_ep=EgoyMDI2MDUxMy4wIKXMDSoASAFQAw%3D%3D</t>
  </si>
  <si>
    <t>HONDA CIVIC LX 2014</t>
  </si>
  <si>
    <t>CTE. JORGE IVAN MENDEZ DOMINGUEZ 
DESINSTALACION DE EQUIPO</t>
  </si>
  <si>
    <t xml:space="preserve">2:46 PM - PAOLA COMENTA CLIENTE TUVO UN INCONVENIENTE Y SOLICITA CAMBIAR LA CITA A LAS 5 </t>
  </si>
  <si>
    <t>4:46 PM PAOLA CANCELA LA VISITA Y SOLICITA SE REAGENDE PARA MAÑANA JUEVES 21-MAYO MISMA HORA</t>
  </si>
  <si>
    <t>Corte 862476051258076</t>
  </si>
  <si>
    <t>FRANGEL 8442806262</t>
  </si>
  <si>
    <t>SUCURSAL PRADERAS Local 9 
Blvd. Eulalio Gutiérrez Treviño 1110, Praderas Oriente, 25000 Saltillo, Coah.</t>
  </si>
  <si>
    <t xml:space="preserve">https://www.google.com/maps/place/Blvd.+Eulalio+Guti%C3%A9rrez+Trevi%C3%B1o+1110,+Praderas+Oriente,+25000+Saltillo,+Coah./@25.4406473,-100.9593792,21z/data=!4m6!3m5!1s0x86880d5ff5961c89:0xc8b637e60e24b877!8m2!3d25.4406061!4d-100.9592675!16s%2Fg%2F11c5r5mgpm!5m1!1e2?entry=ttu&amp;g_ep=EgoyMDI2MDUxMy4wIKXMDSoASAFQAw%3D%3D
</t>
  </si>
  <si>
    <t>Seguimiento 862476051262342</t>
  </si>
  <si>
    <t>067 CHEVROLET EXPRESS VAN CON RAMPA BLANCA</t>
  </si>
  <si>
    <t xml:space="preserve">10:16 AM - ALENY COMENTA QUE EL CLIENTE NO VA A LLEGAR EL CLIENTE </t>
  </si>
  <si>
    <t>089 CHEVROLET TAHOE NEGRA</t>
  </si>
  <si>
    <t>1GNKCKC1GR302244</t>
  </si>
  <si>
    <t xml:space="preserve">092 MERCEDES CLA 250 ROJO </t>
  </si>
  <si>
    <t>WDDSJ4EB9GN338491</t>
  </si>
  <si>
    <t>TBA-328-B</t>
  </si>
  <si>
    <t>QRJQ+VF3 Cdad. Apodaca, Nuevo León</t>
  </si>
  <si>
    <t>https://www.google.com/maps/place/25%C2%B046'55.7%22N+100%C2%B009'40.8%22W/@25.7821754,-100.1612081,18.25z/data=!4m4!3m3!8m2!3d25.782139!4d-100.161321!5m1!1e2!18m1!1e1?entry=ttu&amp;g_ep=EgoyMDI2MDUxMy4wIKXMDSoASAFQAw%3D%3D</t>
  </si>
  <si>
    <t>07N02314 / 3376847 / F2001131 / 3590391</t>
  </si>
  <si>
    <t>W51-BLJ AVEO BLANCO</t>
  </si>
  <si>
    <t>LSGHD52H4PD041780</t>
  </si>
  <si>
    <t>W51-BLJ</t>
  </si>
  <si>
    <t>3:30.00 p.m.</t>
  </si>
  <si>
    <t>HECTOR EDUARDO VARGAS</t>
  </si>
  <si>
    <t>PT-3649-B FOTON 2023</t>
  </si>
  <si>
    <t>https://www.google.com/maps/place/Agust%C3%ADn+Melgar+1815,+Terminal,+64580+Monterrey,+N.L./@25.6883833,-100.2950283,17z/data=!3m1!4b1!4m6!3m5!1s0x866295700b3462a5:0x1fefdc146c81f4a3!8m2!3d25.6883833!4d-100.2950283!16s%2Fg%2F11nnksl6fs!5m1!1e2?entry=ttu&amp;g_ep=EgoyMDI2MDUxMy4wIKXMDSoASAFQAw%3D%3D</t>
  </si>
  <si>
    <t>NZ-3064-A HINO 300 BLANCO</t>
  </si>
  <si>
    <t>JHHACS3F7PK508047</t>
  </si>
  <si>
    <t>NZ-3064-A</t>
  </si>
  <si>
    <t>HONDA CIVIC LX 2014 BLANCO</t>
  </si>
  <si>
    <t>SIN TRACK</t>
  </si>
  <si>
    <t>8952020520543680-976</t>
  </si>
  <si>
    <t>2556EE602369</t>
  </si>
  <si>
    <t>FDS-989-D</t>
  </si>
  <si>
    <t>8:30.00 p.m.</t>
  </si>
  <si>
    <t>MANUEL RICO</t>
  </si>
  <si>
    <t>FORD FOCUS 2016</t>
  </si>
  <si>
    <t>1FADP3K23GL346166</t>
  </si>
  <si>
    <t>RSD-347-C</t>
  </si>
  <si>
    <t>ESTAQUITA</t>
  </si>
  <si>
    <t>PK-51-86A</t>
  </si>
  <si>
    <t>DXA - 02 - HINO</t>
  </si>
  <si>
    <t>RA-6017-B / RK-07-331</t>
  </si>
  <si>
    <t>RD-7607- B FRONTIER</t>
  </si>
  <si>
    <t>945 DODGE CARAVAN 2017 NEGRA #6073</t>
  </si>
  <si>
    <t>Martin Gpe
Contacto 8136191211</t>
  </si>
  <si>
    <t>2C4RDGCG3HR596073</t>
  </si>
  <si>
    <t>946 JEEP WRANGLER 2017</t>
  </si>
  <si>
    <t>Cliente Yaressi 
Contacto 8115361323</t>
  </si>
  <si>
    <t>https://www.google.com/maps/place/Chichimeca+557,+Azteca,+67150+Guadalupe,+N.L./@25.6833292,-100.2356189,17z/data=!3m1!4b1!4m6!3m5!1s0x8662ea9e66a95f09:0xfe751a30627c27c4!8m2!3d25.6833292!4d-100.233044!16s%2Fg%2F11fjz9nyzq!5m1!1e2?entry=ttu&amp;g_ep=EgoyMDI2MDUxNy4wIKXMDSoASAFQAw%3D%3D</t>
  </si>
  <si>
    <t>10:29 AM - LIC. MARCO SOLICITA CAMBIO DE DOMICILIO SE QUEDA A LA MISMA HORA</t>
  </si>
  <si>
    <t>Cliente Yaressi 
Contacto Yaressi 8124295153</t>
  </si>
  <si>
    <t>2do piso local 64, Paseo de las Americas, 230
PLAZA LORETO
P.º de las Américas 230, Valle del Contry 2o Sector, 67174 Monterrey, N.L.</t>
  </si>
  <si>
    <t>https://www.google.com/maps/place/PLAZA+LORETO/@25.6568011,-100.263231,19.5z/data=!4m6!3m5!1s0x8662bfa01bc0d1cb:0x5fe110fbc3498e2f!8m2!3d25.6568419!4d-100.262729!16s%2Fg%2F11frs_fy_r!5m1!1e2?entry=ttu&amp;g_ep=EgoyMDI2MDUxNy4wIKXMDSoASAFQAw%3D%3D</t>
  </si>
  <si>
    <t xml:space="preserve">CLIENTE NO ESTABA EN EL DOMICILIO, NOS PIDE VAYAMOS A OTRO DOMICILIO Y SE REPROGRAMA PARA EL DÍA LUNES A LAS 12 EN CONTRY </t>
  </si>
  <si>
    <t>NANCY FRESNILLO ROGUE 16 ROJA</t>
  </si>
  <si>
    <t>Missael 8115901185</t>
  </si>
  <si>
    <t>https://www.google.com/maps/place/C.+Sierra+de+Gomas+614,+Cerro+de+La+Silla+(U.c.),+67190+Guadalupe,+N.L./@25.6655639,-100.1932364,20.25z/data=!4m6!3m5!1s0x8662c1c1fa28813f:0xeb35765624fe6bd0!8m2!3d25.665652!4d-100.193307!16s%2Fg%2F11wb1s8_kq!5m1!1e2?entry=ttu&amp;g_ep=EgoyMDI2MDUxNy4wIKXMDSoASAFQAw%3D%3D</t>
  </si>
  <si>
    <t>5N1AT2MV8GC919696</t>
  </si>
  <si>
    <t>SHC-945-C</t>
  </si>
  <si>
    <t>MONICA BECERRA</t>
  </si>
  <si>
    <t>KIA SORENTO AZUL</t>
  </si>
  <si>
    <t>Monica Becerra 8180779866</t>
  </si>
  <si>
    <t>Jose Mariano Abasolo 1129, Sin Nombre de Col 10, 66072 Cdad. Gral. Escobedo, N.L.</t>
  </si>
  <si>
    <t>https://www.google.com/maps/place/Jose+Mariano+Abasolo+1129,+Sin+Nombre+de+Col+10,+66072+Cdad.+Gral.+Escobedo,+N.L./@25.8155325,-100.4256681,12.25z/data=!4m6!3m5!1s0x866293cdc9adba33:0x2c298c7fab5a0bd4!8m2!3d25.8093417!4d-100.3362705!16s%2Fg%2F11dxl7z15f!5m1!1e2?entry=ttu&amp;g_ep=EgoyMDI2MDUyMC4wIKXMDSoASAFQAw%3D%3D</t>
  </si>
  <si>
    <t>5XYRH4LC8NG147570</t>
  </si>
  <si>
    <t>RRT-938-B</t>
  </si>
  <si>
    <t>MTY067 SPARK 2017</t>
  </si>
  <si>
    <t>NO REPORTA
Corte 862476051108735</t>
  </si>
  <si>
    <t>EQUIPO NO TOMA SEÑAL, ENTREGAN EQUIPO PARA REMPLAZO</t>
  </si>
  <si>
    <t>NO REPORTA
Corte 868120302679078</t>
  </si>
  <si>
    <t>EQUIPO EN LA HUANTERA 
CON PRUEBAS DE BLOQUEO</t>
  </si>
  <si>
    <t>TJ-3916-H INTERNATIONAL ROJO</t>
  </si>
  <si>
    <t>3HSFMAET3XG105930</t>
  </si>
  <si>
    <t>TJ-3916-H</t>
  </si>
  <si>
    <t>038 VERDE CON BLANCO</t>
  </si>
  <si>
    <t>041 FREIGHTLINER BLANCO</t>
  </si>
  <si>
    <t>1FUBC4DV4FHGR7188</t>
  </si>
  <si>
    <t>11:30:00 a.m,</t>
  </si>
  <si>
    <t>TP-4848-H FORD BLANCA</t>
  </si>
  <si>
    <t>1FTMF1EBXKFA01012</t>
  </si>
  <si>
    <t>TP-4848-H</t>
  </si>
  <si>
    <t>4062 MEZCLADOR</t>
  </si>
  <si>
    <t>161 MEZCLADOR</t>
  </si>
  <si>
    <t>1HTXHAHTX6J218352</t>
  </si>
  <si>
    <t>TN-2456-H</t>
  </si>
  <si>
    <t>DANIEL CARDENAS</t>
  </si>
  <si>
    <t>FORD RANGER NEGRA</t>
  </si>
  <si>
    <t>Arturo Cardenas Guajardo 8115442907</t>
  </si>
  <si>
    <t>Av. Ignacio Morones Prieto 1814, Nuevas Colonias, 64710 Monterrey, N.L.</t>
  </si>
  <si>
    <t>https://www.google.com/maps/place/Av.+Ignacio+Morones+Prieto+1814,+Nuevas+Colonias,+64710+Monterrey,+N.L./@25.6653679,-100.3331492,21z/data=!4m6!3m5!1s0x8662be1bd6399e9f:0x34107c1515c00ccb!8m2!3d25.6654246!4d-100.3330194!16s%2Fg%2F11v_1jfm17!5m1!1e2?entry=ttu&amp;g_ep=EgoyMDI2MDUxNy4wIKXMDSoASAFQAw%3D%3D</t>
  </si>
  <si>
    <t>RG-5898-A</t>
  </si>
  <si>
    <t>VOLKSWAGEN JETTA 2015 GRIS</t>
  </si>
  <si>
    <t>UNIDAD NO CUENTA CON EL GPS
SE LES AVISA EN EL GRUPO DE WHATSAPP</t>
  </si>
  <si>
    <t>3VW2M1AJ9FM221268</t>
  </si>
  <si>
    <t>FAD-589-D</t>
  </si>
  <si>
    <t>siN COSTO</t>
  </si>
  <si>
    <t>2do piso local 64, Paseo de las Americas, 230
PLAZA LORETO
P.º de las Américas 230, Valle del Contry 2o Sector, 67174 Monterrey, N.L.</t>
  </si>
  <si>
    <t xml:space="preserve">10:49 AM - CTE. YARESSI, SE COMUNICA PARA CAMBIAR EL DOMICILIO </t>
  </si>
  <si>
    <t>946 JEEP WRANGLER 2017 NEGRO</t>
  </si>
  <si>
    <t>Tapiceria Automotriz Chapas Y Elevadores Miranda
Santiago Tapia Ote. 171, Centro, 64000 Monterrey, N.L.</t>
  </si>
  <si>
    <t>https://www.google.com/maps/place/Tapiceria+Automotriz+Chapas+Y+Elevadores+Miranda/@25.6798203,-100.314727,20.75z/data=!4m6!3m5!1s0x86629586134eb8ed:0x8cfe4bac079776e9!8m2!3d25.6798903!4d-100.3147197!16s%2Fg%2F11g0g1l4wc!5m1!1e2!18m1!1e1?entry=ttu&amp;g_ep=EgoyMDI2MDUyMC4wIKXMDSoASAFQAw%3D%3D</t>
  </si>
  <si>
    <t>1C4BJWFG1HL678909</t>
  </si>
  <si>
    <t>SFA-653-C</t>
  </si>
  <si>
    <t>PK-9627-C
NISSAN NP 300</t>
  </si>
  <si>
    <t>3N6CD35A7NK806564</t>
  </si>
  <si>
    <t>PK-9627-C</t>
  </si>
  <si>
    <t>416D RETRO</t>
  </si>
  <si>
    <t>Tecnico San Luis
Jorge Betancourt</t>
  </si>
  <si>
    <t>CAT0416DKBFP06261</t>
  </si>
  <si>
    <t>8701 MACK</t>
  </si>
  <si>
    <t>1M1AW09Y0EM039246</t>
  </si>
  <si>
    <t>69-BF-3B</t>
  </si>
  <si>
    <t>#02 FREIGHLINER</t>
  </si>
  <si>
    <t>Jesús Sifuentes 8118222001</t>
  </si>
  <si>
    <t>Del Encino 701, Ecocentro Industrial, 66443 San Nicolás de los Garza, N.L.</t>
  </si>
  <si>
    <t>https://www.google.com/maps/place/Del+Encino+701,+Ecocentro+Industrial,+66443+San+Nicol%C3%A1s+de+los+Garza,+N.L./@25.7316712,-100.2602706,17z/data=!3m1!4b1!4m5!3m4!1s0x8662eb2b632738fd:0x6902adcc617d8aba!8m2!3d25.7316712!4d-100.2576957!5m1!1e2?entry=ttu&amp;g_ep=EgoyMDI2MDUyMC4wIKXMDSoASAFQAw%3D%3D</t>
  </si>
  <si>
    <t>499-AU-5</t>
  </si>
  <si>
    <t>#05 KW NARANJA</t>
  </si>
  <si>
    <t>747-DN-1</t>
  </si>
  <si>
    <t>FREIGHTLINER NARANJA</t>
  </si>
  <si>
    <t>285T MASSEY FERGUSON ROJA</t>
  </si>
  <si>
    <t>MEA13981YP1409187</t>
  </si>
  <si>
    <t xml:space="preserve">947 HYUNDAI ELANTRA 2018 GRIS </t>
  </si>
  <si>
    <t>Cliente Missael 
Contacto 8123886850</t>
  </si>
  <si>
    <t>https://www.google.com/maps/place/Jordania+745,+Prados+de+La+Cieneguita,+66636+Cdad.+Apodaca,+N.L./@25.783403,-100.260507,17z/data=!3m1!4b1!4m6!3m5!1s0x8662ecad6e2eb385:0x1b740863d2d16f4!8m2!3d25.783403!4d-100.2579321!16s%2Fg%2F11c708n2s1!5m1!1e2?entry=ttu&amp;g_ep=EgoyMDI2MDUyMC4wIKXMDSoASAFQAw%3D%3D</t>
  </si>
  <si>
    <t>5NPD84LF3JH247146</t>
  </si>
  <si>
    <t>NISSAN VERSA ADVANCE 2016 PLATA</t>
  </si>
  <si>
    <t>CTE. CINTHIA KARINA PEREZ CORTES 
DESINSTALACION DE EQUIPO</t>
  </si>
  <si>
    <t>8952020021342583-446</t>
  </si>
  <si>
    <t>FAM-911-B</t>
  </si>
  <si>
    <t>948 FORD FUSION ARENA</t>
  </si>
  <si>
    <t>AUTOMOTRIZ CONSTANTE
Blvd. Acapulco, Eduardo Caballero, 67117 Guadalupe, N.L.</t>
  </si>
  <si>
    <t>https://www.google.com/maps/place/AUTOMOTRIZ+CONSTANTE/@25.7239895,-100.1941763,20z/data=!4m12!1m5!3m4!2zMjXCsDQzJzI1LjQiTiAxMDDCsDExJzM3LjkiVw!8m2!3d25.7237222!4d-100.1938611!3m5!1s0x8662ea49f301c94b:0xba531268a7d35e16!8m2!3d25.7240822!4d-100.1939996!16s%2Fg%2F1ptwzf3lh!5m1!1e2?hl=es&amp;entry=ttu&amp;g_ep=EgoyMDI2MDUyMC4wIKXMDSoASAFQAw%3D%3D</t>
  </si>
  <si>
    <t>3FA6P0HD9HR251999</t>
  </si>
  <si>
    <t>SDB-132-C</t>
  </si>
  <si>
    <t>FORD 3.5 BLANCO</t>
  </si>
  <si>
    <t>JG Motors
Av. Ruiz Cortínez 538, Adolfo Prieto, 67120 Guadalupe, N.L.</t>
  </si>
  <si>
    <t>1FDWF3G67JEC34107</t>
  </si>
  <si>
    <t>asignado a correo: armasfrancass10@gmail.com
SOLO RASTREO</t>
  </si>
  <si>
    <t>1FVAC4DV4JHJW5470</t>
  </si>
  <si>
    <t>MITSUBISHI L200 BLANCA</t>
  </si>
  <si>
    <t>PrimeAuto
Avenida Universidad 202, Petrolera, 89110 Tampico, Tamps.</t>
  </si>
  <si>
    <t>https://www.google.com/maps/place/PrimeAuto/@22.2564851,-97.8646496,20z/data=!4m12!1m5!3m4!2zMjLCsDE1JzIzLjQiTiA5N8KwNTEnNTEuNSJX!8m2!3d22.256509!4d-97.864293!3m5!1s0x85d7f9950c9c14bb:0x74c74b69780d895e!8m2!3d22.2563956!4d-97.8644544!16s%2Fg%2F11y34dnd42!5m1!1e2?hl=es&amp;entry=ttu&amp;g_ep=EgoyMDI2MDUyMC4wIKXMDSoASAFQAw%3D%3D</t>
  </si>
  <si>
    <t>Carlos Zamora 
(Tecnico Tamaulipas)</t>
  </si>
  <si>
    <t xml:space="preserve">TECNICO COMENTA QUE SOLO IBA A LLEVAR CORRIENTE, TIERRA E IGNICION.
EQUIPO QUEDA DEBAJO DE FUSIBLES EN COFRE
SIN PRUEBAS DE BLOQUEO </t>
  </si>
  <si>
    <t>MMBM7U5GXTH020167</t>
  </si>
  <si>
    <t>WN-0739-C</t>
  </si>
  <si>
    <t>Venta de auto
Simon Bolivar, Mitras Centro, 64460 Monterrey, N.L.</t>
  </si>
  <si>
    <t>https://www.google.com/maps/place/%22Venta+de+auto%22/@25.6991315,-100.3434791,20z/data=!4m12!1m5!3m4!2zMjXCsDQxJzU3LjAiTiAxMDDCsDIwJzM1LjIiVw!8m2!3d25.699162!4d-100.34312!3m5!1s0x866295ddcb077faf:0x3bb31541a833f3a5!8m2!3d25.6990444!4d-100.3429978!16s%2Fg%2F11b5ztk1m5!5m1!1e2?hl=es&amp;entry=ttu&amp;g_ep=EgoyMDI2MDUyMC4wIKXMDSoASAFQAw%3D%3D</t>
  </si>
  <si>
    <t>REINSTALACION EL MISMO DIA</t>
  </si>
  <si>
    <t>VW TAOS ROJA</t>
  </si>
  <si>
    <t>https://www.google.com/maps/place/DEX+Materiales+Cadereyta/@25.5963164,-100.0335024,18.75z/data=!4m12!1m5!3m4!2zMjXCsDM1JzQ3LjQiTiAxMDDCsDAxJzU3LjgiVw!8m2!3d25.596487!4d-100.032729!3m5!1s0x8662dbb01134f23b:0x9c1ebc2db3963691!8m2!3d25.596098!4d-100.0329431!16s%2Fg%2F11h3l2w1km!5m1!1e2?hl=es&amp;entry=ttu&amp;g_ep=EgoyMDI2MDUyNS4wIKXMDSoASAFQAw%3D%3D</t>
  </si>
  <si>
    <t>3VV9B6B23PM329707</t>
  </si>
  <si>
    <t>XCL-344-D</t>
  </si>
  <si>
    <t>JESUS DURAN RAV4 08</t>
  </si>
  <si>
    <t>JTMZD33V186055313</t>
  </si>
  <si>
    <t>TFD-664-B</t>
  </si>
  <si>
    <t>HERNAN IBARRA MUSTANG 18</t>
  </si>
  <si>
    <t>2:40:00 p.n.</t>
  </si>
  <si>
    <t>1FA6P8THXJ5126687</t>
  </si>
  <si>
    <t>JOHAN AHUMADA SONATA 18 ROJO</t>
  </si>
  <si>
    <t>5NPE24AF2GH371975</t>
  </si>
  <si>
    <t>SAG-610-C</t>
  </si>
  <si>
    <t>KW 40</t>
  </si>
  <si>
    <t>Eduardo Saenz 8117987942</t>
  </si>
  <si>
    <t>8XXP+F6J Atongo de Arriba, Nuevo León</t>
  </si>
  <si>
    <t>https://www.google.com/maps/place/25%C2%B020'55.4%22N+100%C2%B000'52.2%22W/@25.3487335,-100.0146842,20.5z/data=!4m4!3m3!8m2!3d25.3487072!4d-100.0144958!5m1!1e2?hl=es&amp;entry=ttu&amp;g_ep=EgoyMDI2MDUyMC4wIKXMDSoASAFQAw%3D%3D</t>
  </si>
  <si>
    <t>79-BL-1N</t>
  </si>
  <si>
    <t>PP-2347-B NISSAN</t>
  </si>
  <si>
    <t>PP-2347-B</t>
  </si>
  <si>
    <t>PL-1304-B NISSAN</t>
  </si>
  <si>
    <t>3N6CD15S94K118108</t>
  </si>
  <si>
    <t>PL-1304-B</t>
  </si>
  <si>
    <t>01 RAM</t>
  </si>
  <si>
    <t>19-BK-8W</t>
  </si>
  <si>
    <t>sin COSTO</t>
  </si>
  <si>
    <t>500:00 p.m.</t>
  </si>
  <si>
    <t>ENTREGA DE SIM</t>
  </si>
  <si>
    <t>SIM 8116065045 - 8952020026140670469</t>
  </si>
  <si>
    <t>Av Zapopan 283-A, Cumbres 3o. Sector, 64369 Monterrey, N.L.</t>
  </si>
  <si>
    <t>https://www.google.com/maps/place/Av+Zapopan+283-A,+Cumbres+3o.+Sector,+64369+Monterrey,+N.L./@25.715105,-100.3734661,17z/data=!3m1!4b1!4m6!3m5!1s0x8662965fc9829793:0x5e039ec3df9b339e!8m2!3d25.715105!4d-100.3734661!16s%2Fg%2F11lmp313b7!5m1!1e2?entry=ttu&amp;g_ep=EgoyMDI2MDUyNS4wIKXMDSoASAFQAw%3D%3D</t>
  </si>
  <si>
    <t>ENTREGA DE SIM PARA ENVIO A JALISCO</t>
  </si>
  <si>
    <t>Alfonso Gonzalez 8128806130</t>
  </si>
  <si>
    <t>KRAEM
Av. Industrial 560 Parque Industrial Finsa, 67132 Guadalupe, N.L.</t>
  </si>
  <si>
    <t>https://www.google.com/maps/place/KRAEM/@25.6888748,-100.1263663,17z/data=!3m1!4b1!4m6!3m5!1s0x8662ebe0c5635a73:0x284065f4ae7270df!8m2!3d25.6888748!4d-100.1263663!16s%2Fg%2F11c4kksnx7!5m1!1e2!18m1!1e1?entry=ttu&amp;g_ep=EgoyMDI2MDUyMC4wIKXMDSoASAFQAw%3D%3D</t>
  </si>
  <si>
    <t>FIAT UNO SPORTING 2018</t>
  </si>
  <si>
    <t>CTE. CLAUDIA ELIZABETH ZAMORA SALAS
DESINSTALACION DE EQUIPO</t>
  </si>
  <si>
    <t xml:space="preserve">10:09 MIERCOLES 27/05/2026
PAOLA PIDE EN EL GRUPO DE WHATSAPP SE CANCELE LA CITA, CLIENTA NO VA A PODER ACUDIR </t>
  </si>
  <si>
    <t>022 KW</t>
  </si>
  <si>
    <t>HX7V+QV5 Cadereyta Jiménez, Nuevo León</t>
  </si>
  <si>
    <t>https://www.google.com/maps/place/25%C2%B033'51.8%22N+100%C2%B000'19.0%22W/@25.5643937,-100.0078527,17z/data=!3m1!4b1!4m4!3m3!8m2!3d25.5643889!4d-100.0052778!5m1!1e2?hl=es&amp;entry=ttu&amp;g_ep=EgoyMDI2MDUyNS4wIKXMDSoASAFQAw%3D%3D</t>
  </si>
  <si>
    <t>3WKYD40X1JF504024</t>
  </si>
  <si>
    <t>56-BF-2U</t>
  </si>
  <si>
    <t>022KW GRIS</t>
  </si>
  <si>
    <t>3WKAD40X6HF169211</t>
  </si>
  <si>
    <t>949 HYUNDAI OPTIMA 2018 NEGRO</t>
  </si>
  <si>
    <t>Cliente Yovany
Contacto 8136191211</t>
  </si>
  <si>
    <t>5XXGT4L32JG186725</t>
  </si>
  <si>
    <t>950 PACIFICA TOURING AZUL METALICA</t>
  </si>
  <si>
    <t>Cliente Daniel 
Contacto 8136191211</t>
  </si>
  <si>
    <t>2C4RC1BG6HR654629</t>
  </si>
  <si>
    <t>RH4531B (ANTES PW7844A) RAPID</t>
  </si>
  <si>
    <t>Jaime Ruiz, Pintor Monterrey 8180975506</t>
  </si>
  <si>
    <t>QMP8+68R Cdad. Gral. Escobedo, Nuevo León</t>
  </si>
  <si>
    <t>https://www.google.com/maps/place/25%C2%B047'08.2%22N+100%C2%B020'03.3%22W/@25.785534,-100.3342982,21z/data=!4m4!3m3!8m2!3d25.7856216!4d-100.3342361!5m1!1e2?hl=es&amp;entry=ttu&amp;g_ep=EgoyMDI2MDUyNS4wIKXMDSoASAFQAw%3D%3D</t>
  </si>
  <si>
    <t>9BD265558M9186587</t>
  </si>
  <si>
    <t>PW-7844-A
RH-4531-B</t>
  </si>
  <si>
    <t>MTY059 BEAT 2020 LTZ</t>
  </si>
  <si>
    <t>Corte 862476050288603
REVISION DE UNIDAD
AUTO NO ENCIENDE, DESPUES DE UN PARO DE MOTOR, YA SE PROBO BLOQUEAR Y DESBLOQUEAR Y CAMBIO DE BATERIA , REVISAR QUE NO EXISTA MANIPULACION DE PARTE DEL USUARIO, EN CASO DE QUE NO ENCIENDA LA UNIDAD FAVOR DE DESINSTALAR EL EQUIPO DE CORTE PARA QUE EL CLIENTE REVISE CON SU MECANICO</t>
  </si>
  <si>
    <t>Norma Leticia Macías Castillo 
8116723640</t>
  </si>
  <si>
    <t>C. Lago de Bacalar 113, Lagos de Zirándaro Sector Victoria, 67277 Cdad. Benito Juárez, N.L.</t>
  </si>
  <si>
    <t>https://www.google.com/maps/place/C.+Lago+de+Bacalar+113,+Lagos+de+Zir%C3%A1ndaro+Sector+Victoria,+67277+Cdad.+Benito+Ju%C3%A1rez,+N.L./@25.6408115,-100.1364408,19z/data=!4m14!1m7!3m6!1s0x8662c3809b6908dd:0x645183928f9c5eec!2sLAGOS+DE+ZIRANDARO+SECTOR+VICTORIA!8m2!3d25.6407748!4d-100.1364361!16s%2Fg%2F11hzchyd11!3m5!1s0x8662c252b36c67e5:0x678fb3a9fc7062b8!8m2!3d25.640908!4d-100.1357402!16s%2Fg%2F11lmp5wmgy!5m1!1e2?entry=ttu&amp;g_ep=EgoyMDI2MDUyNS4wIKXMDSoASAFQAw%3D%3D</t>
  </si>
  <si>
    <t>DESINSTALACION DE EQUIPO DE CORTE 
PARA REVISION DE UNIDAD CON MECANIO</t>
  </si>
  <si>
    <t>ANA ORTEGA TRAX 16 NARANJA</t>
  </si>
  <si>
    <t>3GNCJ7EE1GL154762</t>
  </si>
  <si>
    <t>SCJ-354-C</t>
  </si>
  <si>
    <t>152 FORD F-150 2020 NEGRA</t>
  </si>
  <si>
    <t>1FTEW1EPXLFB59450</t>
  </si>
  <si>
    <t>FORD EXPLORER NEGRA</t>
  </si>
  <si>
    <t>368 TOYOTA YARIS S 2022 PLATA
TOYOTA YARIS S 2022 PLATA</t>
  </si>
  <si>
    <t>CTE. ERNESTO HERASMO MIRANDA SOTO
DESINSTALACION DE EQUIPO</t>
  </si>
  <si>
    <t>EQUIPO ENTREGADO BAJO RESGUARDO DE PRESTACOCHE</t>
  </si>
  <si>
    <t>MR2B29F35N1248618</t>
  </si>
  <si>
    <t>SHF-362-B</t>
  </si>
  <si>
    <t>951 HYUNDAI GRAND i10 BLANCO</t>
  </si>
  <si>
    <t>Miguel Hidalgo Y Costilla 498, Centro, 66400 San Nicolás de los Garza, N.L.</t>
  </si>
  <si>
    <t>https://www.google.com/maps/place/Mecanica+Gral.+Rr+Auto+Motriz/@25.7520332,-100.2892707,20.25z/data=!4m12!1m5!3m4!2zMjXCsDQ1JzA3LjMiTiAxMDDCsDE3JzIwLjQiVw!8m2!3d25.752027!4d-100.289004!3m5!1s0x86629493ef5f7a81:0xcad87bec1cad13fb!8m2!3d25.7521521!4d-100.2890402!16s%2Fg%2F11ddww9p8s!5m1!1e2?hl=es&amp;entry=ttu&amp;g_ep=EgoyMDI2MDUyNy4wIKXMDSoASAFQAw%3D%3D</t>
  </si>
  <si>
    <t>MALB25BC3PM336619</t>
  </si>
  <si>
    <t>RUC-423-C</t>
  </si>
  <si>
    <t xml:space="preserve"> FORD FIGO 2017 BLANCO</t>
  </si>
  <si>
    <t>CTE. OVIEDO LEDEZMA ELIXANDER
DESINSTALACION DE EQUIPO</t>
  </si>
  <si>
    <t>ELIXANDER OVIEDO LEDEZMA 8444646492</t>
  </si>
  <si>
    <t xml:space="preserve">Sierra Café 689, Sierra Blanca, 25016 Saltillo, Coah. </t>
  </si>
  <si>
    <t>https://www.google.com/maps/place/Sierra+Caf%C3%A9+689,+Sierra+Blanca,+25016+Saltillo,+Coah./@25.4126822,-100.9001687,16.5z/data=!4m6!3m5!1s0x86880ddada40c14f:0x80da7de94db098ca!8m2!3d25.4124719!4d-100.9007874!16s%2Fg%2F11gm_t190x!5m1!1e2?entry=ttu&amp;g_ep=EgoyMDI2MDUyMC4wIKXMDSoASAFQAw%3D%3D</t>
  </si>
  <si>
    <t>GPS SE LE ENTREGA AL CLIENTE</t>
  </si>
  <si>
    <t>FFH-840-B</t>
  </si>
  <si>
    <t>NISSAN NP 300 02 BLANCA RA0631A</t>
  </si>
  <si>
    <t>Pedro Avila 8136373381</t>
  </si>
  <si>
    <t>Armando Manzanero 304, 66673 Pesquería, N.L.</t>
  </si>
  <si>
    <t>https://www.google.com/maps/place/Armando+Manzanero+304,+66673+Pesquer%C3%ADa,+N.L./@25.7527872,-100.1072797,17z/data=!3m1!4b1!4m5!3m4!1s0x8662e8ecea04f8b1:0x4ca6adb34c09368d!8m2!3d25.7527872!4d-100.1047048!5m1!1e2?entry=ttu&amp;g_ep=EgoyMDI2MDUyNy4wIKXMDSoASAFQAw%3D%3D</t>
  </si>
  <si>
    <t>RA0631A</t>
  </si>
  <si>
    <t>RRP-034-B RAV4 BLANCA</t>
  </si>
  <si>
    <t>Francisco Javier Medarno 8184669267</t>
  </si>
  <si>
    <t>Lila Azul 116, Colinas de San Juan(Colinas de La Morena), 67254 Cdad. Benito Juárez, N.L.</t>
  </si>
  <si>
    <t>https://www.google.com/maps/place/Lila+Azul+116,+Colinas+de+San+Juan(Colinas+de+La+Morena),+67254+Cdad.+Benito+Ju%C3%A1rez,+N.L./@25.6574288,-100.094655,15z/data=!3m1!4b1!4m12!1m5!3m4!2zMjXCsDM5JzI3LjAiTiAxMDDCsDA0JzM0LjMiVw!8m2!3d25.657489!4d-100.076196!3m5!1s0x8662dd321203428f:0xffb18da55493bfbd!8m2!3d25.6574106!4d-100.076201!16s%2Fg%2F11hzxr9hhf!5m1!1e2?hl=es&amp;entry=ttu&amp;g_ep=EgoyMDI2MDUyNy4wIKXMDSoASAFQAw%3D%3D</t>
  </si>
  <si>
    <t>JTMZD31V585086587</t>
  </si>
  <si>
    <t>RRP-034-B</t>
  </si>
  <si>
    <t>PY-4298-A SILVERADO PLATA</t>
  </si>
  <si>
    <t>PY-4298-A</t>
  </si>
  <si>
    <t>ACERTRANS</t>
  </si>
  <si>
    <t>#07 VOLVO ROJO</t>
  </si>
  <si>
    <t>364-EN-2</t>
  </si>
  <si>
    <t>TAM794B MAZDA 3 ROJO
MAZDA 3</t>
  </si>
  <si>
    <t>3MZBPCC71RM409713</t>
  </si>
  <si>
    <t>TAM-794-B</t>
  </si>
  <si>
    <t>SGF712C GAC GS4 2026 GRIS</t>
  </si>
  <si>
    <t>LMGAT1L87T1365643</t>
  </si>
  <si>
    <t>SGF-712-C</t>
  </si>
  <si>
    <t>01 CHEVROLET SILVERADO 2003</t>
  </si>
  <si>
    <t>PT-7510-B</t>
  </si>
  <si>
    <t>154 CHEVROLET SILVERADO ROJA</t>
  </si>
  <si>
    <t>1GCUYBEF7KZ170020</t>
  </si>
  <si>
    <t>PJ-8285-C</t>
  </si>
  <si>
    <t>REVISION DE UNIDAD
(DEJO DE RPORTAR 2026-05-29 08:45:54)</t>
  </si>
  <si>
    <t>Griselda García 8119080967</t>
  </si>
  <si>
    <t>PRESENTO UN CORTE DE ENERGÍA 2026-05-28 09:03:59 
POSIBLE MANIPULACION
FALSO CONTACTO POR MANIPULACION</t>
  </si>
  <si>
    <t>SOLO REGISTRO</t>
  </si>
  <si>
    <t>02 99AU1C</t>
  </si>
  <si>
    <t>CLIENTE DESINSTALA EL EQUIPO, ENTREGA EN MANO A JORGE RIVERA PARA SU REINSTALACION</t>
  </si>
  <si>
    <t>99AU1C
PU-2942-A</t>
  </si>
  <si>
    <t>00 RD1050A
RD1050A CHEVROLET ROJA</t>
  </si>
  <si>
    <t xml:space="preserve">NISSAN NP300 BLANCA </t>
  </si>
  <si>
    <t>PT-8052-A</t>
  </si>
  <si>
    <t>MTY073 BEAT 2020 ROJO</t>
  </si>
  <si>
    <t>Corte 863767070855572</t>
  </si>
  <si>
    <t>Aevolucion #3725 local 103 Colonia Contry, plaza Sta. Monica, Colonia Contryv. R</t>
  </si>
  <si>
    <t xml:space="preserve">360 LOGISTICS </t>
  </si>
  <si>
    <t>REVISION DE UNIDAD
CAMBIO DE SIM
Dejo de reportar (Cambio de sim) 2026-05-13 19:13:53</t>
  </si>
  <si>
    <t>German Ventura 8120368396 / Sofia Treviño 8112441716</t>
  </si>
  <si>
    <t>PP8271A</t>
  </si>
  <si>
    <t>CAMBIO DE SIM
Dejo de reportar (Cambio de sim) 2026-05-13 19:13:53</t>
  </si>
  <si>
    <t>REVISION DE UNIDAD
Dejo de reportar 2026-05-25 20:51:28</t>
  </si>
  <si>
    <t>NO TENIA VOLTAJE EL EQUIPO, TENIA TRONADOS LOS FUSIBLES</t>
  </si>
  <si>
    <t>REVISION DE UNIDAD
(Dejo de reportar 2026-05-22 06:42:10)</t>
  </si>
  <si>
    <t>https://www.google.com/maps/place/Transportes+Uni-Hazmat/@25.7718702,-100.204551,17z/data=!3m1!4b1!4m6!3m5!1s0x8662eb0023ff5b99:0xc45e24d92a1b55d!8m2!3d25.7718702!4d-100.204551!16s%2Fg%2F11yvhhwfqp!5m1!1e2!17m2!4m1!1e3!18m1!1e1?entry=ttu&amp;g_ep=EgoyMDI2MDUyNy4wIKXMDSoASAFQAw%3D%3D</t>
  </si>
  <si>
    <t xml:space="preserve">CAMBIARON EL SWITSH Y LE DESCONECTARON EL VOLTAJE
LA UNIDAD NO PRENDE PORQUE LE ESTAN CAMIANDO LA BOMBA DEL DIESEL </t>
  </si>
  <si>
    <t>NISSAN MARCH 2017 BLANCO
(TAXI 1642)</t>
  </si>
  <si>
    <t>ITZEL VIRIDIANA SOSA CRUZ 9981358028</t>
  </si>
  <si>
    <t xml:space="preserve">Región 221 Manzana 68 Lote 6 Calle 84 con 105 cp 77517 Cancún </t>
  </si>
  <si>
    <t>https://www.google.com/maps/place/21%C2%B010'21.6%22N+86%C2%B052'10.9%22W/@21.1727864,-86.8701191,20z/data=!4m4!3m3!8m2!3d21.1726667!4d-86.8696944!5m1!1e2?entry=ttu&amp;g_ep=EgoyMDI2MDUyNy4wIKXMDSoASAFQAw%3D%3D</t>
  </si>
  <si>
    <t>EQUIPO LO TRAE EL TECNICO</t>
  </si>
  <si>
    <t>224 FIAT MOBIL LIKE 2017 AZUL METALICO
FIAT MOBI LIKE 2017 AZUL</t>
  </si>
  <si>
    <t>CTE. EDGAR OTNIEL ZARATE MARCHAN 
DESINSTALACION DE EQUIPO</t>
  </si>
  <si>
    <t>9BD341A53HY450724</t>
  </si>
  <si>
    <t>SUE-32-16</t>
  </si>
  <si>
    <t>952 KIA OPTIMA 2018 NEGRO 
#9554</t>
  </si>
  <si>
    <t>Cte. Cesar Asencion
Contacto 8136191211</t>
  </si>
  <si>
    <t>5XXGT4L35JG189554</t>
  </si>
  <si>
    <t>CHEVROLET CAPTIVA 2014 PLATA</t>
  </si>
  <si>
    <t>CTE. ELENA MARTINEZ MACIAS 
DESINSTALACION DE EQUIPO</t>
  </si>
  <si>
    <t>ITURAN 4G FC</t>
  </si>
  <si>
    <t>89011704278808340-725</t>
  </si>
  <si>
    <t>3GNAL3EK9ES505016</t>
  </si>
  <si>
    <t>RUP-464-C</t>
  </si>
  <si>
    <t>REVISION DE UNIDAD
CAMBIO DE SIM
Dejo de reportar (Cambio de sim) 2026-05-13 16:40:04</t>
  </si>
  <si>
    <t>Rene Martinez 8182563031</t>
  </si>
  <si>
    <t>Sta. Rosa - Mezquital 164, Sin Nombre de Col 12, 66630 Cdad. Apodaca, N.L.</t>
  </si>
  <si>
    <t>https://www.google.com/maps/place/Sta.+Rosa+-+Mezquital+164,+Sin+Nombre+de+Col+12,+66630+Cdad.+Apodaca,+N.L./@25.7668876,-100.2346061,14.5z/data=!4m6!3m5!1s0x8662eb646d59c8db:0xe949f83a05f66d75!8m2!3d25.7679962!4d-100.230526!16s%2Fg%2F11c6v8ny60!5m1!1e2?hl=es&amp;entry=ttu&amp;g_ep=EgoyMDI2MDUyNy4wIKXMDSoASAFQAw%3D%3D</t>
  </si>
  <si>
    <t>CAMBIO DE SIM
Dejo de reportar (Cambio de sim) 2026-05-13 16:40:04</t>
  </si>
  <si>
    <t>REVISION DE UNIDAD
(Dejo de reportar 2026-05-29 18:18:07)</t>
  </si>
  <si>
    <t>REVISION DE UNIDAD
(Dejo de reportar 2026-06-01 14:43:28)</t>
  </si>
  <si>
    <t>Kevin 8180163237</t>
  </si>
  <si>
    <t>7-Eleven Agua Fría
Av. Miguel Alemán 1001, 66627 Cdad. Apodaca, N.L.</t>
  </si>
  <si>
    <t>https://www.google.com/maps/place/7-Eleven+Agua+Fr%C3%ADa/@25.7855329,-100.1596426,20z/data=!3m1!5s0x8662eeae005e5fd3:0x5ed3e8351a36a392!4m12!1m5!3m4!2zMjXCsDQ3JzQxLjIiTiAxMDDCsDA5JzQzLjYiVw!8m2!3d25.7947778!4d-100.1621111!3m5!1s0x8662eeadfe2d901b:0xcf0eee10d7f14d0f!8m2!3d25.7855482!4d-100.1593156!16s%2Fg%2F1q2wlmxvy!5m1!1e2?hl=es&amp;entry=ttu&amp;g_ep=EgoyMDI2MDUzMS4wIKXMDSoASAFQAw%3D%3D</t>
  </si>
  <si>
    <t>HAY VOLTAJE PERO EL EQUIPO NO ENCIENDE, LA PILA ESTA INFLADA.
SE LE COMENTA A SRTA. JAZMIN PARA AUTORIZACION DE REMPLAZO</t>
  </si>
  <si>
    <t>FACTURAR EN JULIO 2026</t>
  </si>
  <si>
    <t>953 NISSAN MARCH ROJO</t>
  </si>
  <si>
    <t>RWG-980-A</t>
  </si>
  <si>
    <t>SENTRA 14 BLANCO</t>
  </si>
  <si>
    <t>JOSE LUIS ALMAGUER
(TRANSALMAGUER)</t>
  </si>
  <si>
    <t>LA-102 FRESAS TRUCKING
FREIGTHLINER NARNAJA 
(Placas 44-AU-4V)</t>
  </si>
  <si>
    <t>Jose Luis Almaguer 8261589531</t>
  </si>
  <si>
    <t>Corporacion CLC Solutions
# 5, Arco Vial, N.L.</t>
  </si>
  <si>
    <t>https://www.google.com/maps/place/Corporacion+CLC+Solutions/@25.833076,-100.2647817,19.75z/data=!4m6!3m5!1s0x866292cdc888c897:0xbc1146679511afd1!8m2!3d25.8332328!4d-100.2647247!16s%2Fg%2F11b76ttw4k!5m1!1e2?entry=ttu&amp;g_ep=EgoyMDI2MDUzMS4wIKXMDSoASAFQAw%3D%3D</t>
  </si>
  <si>
    <t>6:02:00 pm</t>
  </si>
  <si>
    <t>equipo gps desinstalado en posesion de roberto</t>
  </si>
  <si>
    <t>44-AU-4V</t>
  </si>
  <si>
    <t>7:45 AM JAZMI, AVISA EN GRUPO DE WHATSAPP LA UNIDA DNO VA A LLEGAR
JORGE LLEGA AL SERVICIO A LAS 8:40 AM</t>
  </si>
  <si>
    <t xml:space="preserve">JAVIER ANGEL VELAZQUEZ SANCHEZ </t>
  </si>
  <si>
    <t>FORD BLANCO</t>
  </si>
  <si>
    <t>Don Angel 8182808105</t>
  </si>
  <si>
    <t>Botanas y Derivados (BYDSA)
Hestia 701 Parque, Kalos, 67110 Guadalupe, N.L.</t>
  </si>
  <si>
    <t>https://www.google.com/maps/place/Botanas+y+Derivados+(BYDSA)/@25.666748,-100.1475143,17z/data=!4m6!3m5!1s0x8662c26b2f8ff1eb:0x3065255a914324bb!8m2!3d25.666833!4d-100.147484!16s%2Fg%2F11ckvdl5kr!5m1!1e2?hl=es&amp;entry=ttu&amp;g_ep=EgoyMDI2MDUzMS4wIKXMDSoASAFQAw%3D%3D</t>
  </si>
  <si>
    <t>RJ-8869-A / RJ-38476</t>
  </si>
  <si>
    <t>DODGE RAM BLANCO RE-02-531</t>
  </si>
  <si>
    <t>3C7WRAHT2EG127598</t>
  </si>
  <si>
    <t>RJ-8870-A / RE-02-531</t>
  </si>
  <si>
    <t>DINA BLANCO</t>
  </si>
  <si>
    <t>9.41:00 a.m.</t>
  </si>
  <si>
    <t>RJ-8872-A / RJ-49556</t>
  </si>
  <si>
    <t>203 HYUNDAI SONATA LIMITED 2015 NEGRO
HYUNDAI SONATA 2015 NEGRO</t>
  </si>
  <si>
    <t>CTE. JAIME OCTAVIO TALAMANTES TALAMANTES
DESINSTALACION DE EQUIPO</t>
  </si>
  <si>
    <t xml:space="preserve">EQUIPO BAJO RESGUARDO DE PRESTACOCHE ENTREGADO A DANIEL DE LA ROSA </t>
  </si>
  <si>
    <t>8445958897
8952020521248639-077</t>
  </si>
  <si>
    <t>5NPE34AF4FH111346</t>
  </si>
  <si>
    <t>EXY-838-D / FAE-800-B</t>
  </si>
  <si>
    <t>JESSICA VILLAFUERTE</t>
  </si>
  <si>
    <t>JESSICA JUDITH VILLAFUERTE PEREZ</t>
  </si>
  <si>
    <t>SMH-449-A</t>
  </si>
  <si>
    <t xml:space="preserve">LA REALIZA JOSE LUIS
JOSE LUIS HABLA CON EL CLIENTE EN EL GPO WPP - SE REAGENDA PARA MAÑANA A LA MISMA HORA </t>
  </si>
  <si>
    <t>MTY097 VENTO VW 2018 ROJO</t>
  </si>
  <si>
    <t xml:space="preserve">REVISION DE UNIDAD
QUE NO TENGA GPS </t>
  </si>
  <si>
    <t>LA UNIDAD NO CONTABA CON ALGUN EQUIPO GPS INSTALADO</t>
  </si>
  <si>
    <t>SCN-694-C</t>
  </si>
  <si>
    <t>CIA TEX &amp; PRON 
(CESAR ZUÑIGA)</t>
  </si>
  <si>
    <t xml:space="preserve"> CAPACITACION</t>
  </si>
  <si>
    <t>Diana Cazares 8115530727</t>
  </si>
  <si>
    <t>https://www.google.com/maps/place/Am%C3%A9rica+del+Norte+113,+Las+Americas,+67128+Guadalupe,+N.L./@25.7011163,-100.2414979,18.75z/data=!4m6!3m5!1s0x8662eabf0f9a7711:0x994675c37638db8a!8m2!3d25.7010518!4d-100.2410038!16s%2Fg%2F11c4q_nf__!5m1!1e2?entry=ttu&amp;g_ep=EgoyMDI2MDUzMS4wIKXMDSoASAFQAw%3D%3D</t>
  </si>
  <si>
    <t xml:space="preserve">0 LINCOLN AVIATOR BLANCA </t>
  </si>
  <si>
    <t>RVW-598-C</t>
  </si>
  <si>
    <t>064 JEEP WRANGLER GRIS</t>
  </si>
  <si>
    <t>1C4BJWDC1JL901734</t>
  </si>
  <si>
    <t>FORD EXOLORER 2014 XLT NEGRA</t>
  </si>
  <si>
    <t>2:16:00 p.m</t>
  </si>
  <si>
    <t>SHD-587-C</t>
  </si>
  <si>
    <t>0 CHEROKEE BLANCA 2020</t>
  </si>
  <si>
    <t xml:space="preserve">CON PRUEBAS DE BLOQUEO ,UNIDAD CON SERIE NO VISIBLE </t>
  </si>
  <si>
    <t>CHEROKEE 2020</t>
  </si>
  <si>
    <t>LA UNIDAD NO LLEGO AL SERVICIO Y PIDIERON REAGENDAR EL SERVICIO</t>
  </si>
  <si>
    <t xml:space="preserve">JEEP CHEROKEE 2020 BLANCA </t>
  </si>
  <si>
    <t>1C4RJFBG7EC121163</t>
  </si>
  <si>
    <t>SSK-119-B</t>
  </si>
  <si>
    <t>YARESSI MONTALVO ECOSPORT 18 BLANCA
FORD ECOSPORT 2018 BLANCO</t>
  </si>
  <si>
    <t>8625667089222593</t>
  </si>
  <si>
    <t>11:00-11:30 A.M</t>
  </si>
  <si>
    <t>SR.GERARDO NIETO</t>
  </si>
  <si>
    <t>RM-7222-B FORD BLANCA 
FORD F150 2015</t>
  </si>
  <si>
    <t xml:space="preserve">GPS LO TIENE EL CLIENTE </t>
  </si>
  <si>
    <t>1FTMF1C89FKD61683</t>
  </si>
  <si>
    <t>RM-7222-B</t>
  </si>
  <si>
    <t>060 DODGE RAM 2018 GRIS OXFORD 
DODGE RAM</t>
  </si>
  <si>
    <t>1C6RR7MT2JS140056</t>
  </si>
  <si>
    <t>RE-1162-B</t>
  </si>
  <si>
    <t>0 VW ATLAS AZUL MARINO 
ATLAS</t>
  </si>
  <si>
    <t>1V2KR2CAXJC508148</t>
  </si>
  <si>
    <t xml:space="preserve">0 GMC SIERRA BLANCA </t>
  </si>
  <si>
    <t>INSTALACIÓN GPS</t>
  </si>
  <si>
    <t>3GTP1VEC1FG453981</t>
  </si>
  <si>
    <t>954 HYUNDAI SONATA 2017 NEGRO</t>
  </si>
  <si>
    <t>LOTE 8136191211</t>
  </si>
  <si>
    <t>5NPE24AF5HH468945</t>
  </si>
  <si>
    <t>955 HYUNDAI SONATA LIMITED BLANCO QUEMACOCOS</t>
  </si>
  <si>
    <t>5NPE34AF0HH529499</t>
  </si>
  <si>
    <t>CHEROKEE 2018</t>
  </si>
  <si>
    <t>Jordania 745, Prados de La Cieneguita, 66636 Cdad. Apodaca, N.L</t>
  </si>
  <si>
    <t>https://www.google.com/maps/place/Jordania+745,+Prados+de+La+Cieneguita,+66636+Cdad.+Apodaca,+N.L./@25.7834078,-100.260507,17z/data=!3m1!4b1!4m6!3m5!1s0x8662ecad6e2eb385:0x1b740863d2d16f4!8m2!3d25.783403!4d-100.2579321!16s%2Fg%2F11c708n2s1?entry=ttu&amp;g_ep=EgoyMDI2MDYwMS4wIKXMDSoASAFQAw%3D%3D</t>
  </si>
  <si>
    <t>035 VW PASSAT PLATA 2015</t>
  </si>
  <si>
    <t>EL GPS DEJO DE REPORTAR...(NO HAY MAS INFO AUN)</t>
  </si>
  <si>
    <t xml:space="preserve">DEJO DE REPORTAR POR ESTANCIA EN TALLER EL CLIENTE REFIERE QUE TIENE 2 AÑOS INACTIVA LA UNIDAD </t>
  </si>
  <si>
    <t>REVISION UNIDAD DEJO DE REPORTAR EL 07/04/2026</t>
  </si>
  <si>
    <t>https://www.google.com/maps/place/C.+Jos%C3%A9+Pe%C3%B3n+y+Contreras+2709,+Bosques+de+La+Pastora+1er+Sector,+67176+Guadalupe,+N.L./@25.659982,-100.2538562,17z/data=!3m1!4b1!4m6!3m5!1s0x8662c00c7231cae7:0x33639a63b1dd52ec!8m2!3d25.659982!4d-100.2538562!16s%2Fg%2F11c4rkdppq!18m1!1e1?entry=ttu&amp;g_ep=EgoyMDI2MDYwMS4wIKXMDSoASAFQAw%3D%3D</t>
  </si>
  <si>
    <t>COMENTA ALENY QUE EL CLIENTE DEBERA ENTRGAR LAS LLAVES SIN PROBLEMA  TRATAR DE QUE EL CLIENTE NO SEPA LA EXISTENCIA DEL GPS</t>
  </si>
  <si>
    <t>3GTU9DED6KG134231</t>
  </si>
  <si>
    <t>NUEVO</t>
  </si>
  <si>
    <t>RAMM400 Mod2024</t>
  </si>
  <si>
    <t>INSTALACIÓN GPS (DEMO)</t>
  </si>
  <si>
    <t>Angélica Báez Berzosa  8112228559</t>
  </si>
  <si>
    <t>LA senda 427-A COL.los lermas gpe N.L CP.67188</t>
  </si>
  <si>
    <r>
      <rPr>
        <color rgb="FF1155CC"/>
        <u/>
      </rPr>
      <t>La Senda 427A - Google Maps</t>
    </r>
  </si>
  <si>
    <t>SRD-666-B</t>
  </si>
  <si>
    <t xml:space="preserve">NIissan march 2023 sensen </t>
  </si>
  <si>
    <r>
      <rPr>
        <color rgb="FF1155CC"/>
        <u/>
      </rPr>
      <t>La Senda 427A - Google Maps</t>
    </r>
  </si>
  <si>
    <t>PZ-2709-B</t>
  </si>
  <si>
    <t xml:space="preserve">GERARDO GAMES </t>
  </si>
  <si>
    <t>RETROESCAVADORA</t>
  </si>
  <si>
    <t>CARLOS LOPEZ 8186697047</t>
  </si>
  <si>
    <t xml:space="preserve">CALLE ORION CD APODACA </t>
  </si>
  <si>
    <r>
      <rPr>
        <color rgb="FF1155CC"/>
        <u/>
      </rPr>
      <t>25°48'55.9"N 100°14'50.1"W - Google Maps</t>
    </r>
  </si>
  <si>
    <t xml:space="preserve">NO SE REALIZO LA INSTALACIÓN YA QUE LA UNIDAD NO LOGRO ENCENDER Y ES NECESARIO SU FUNCIONAMIENTO  </t>
  </si>
  <si>
    <t>11:00:00 a,m,</t>
  </si>
  <si>
    <t>EXPLORER</t>
  </si>
  <si>
    <t xml:space="preserve">INSTALACIÓN CON BLOQUEO DE MOTOR </t>
  </si>
  <si>
    <t>1FM5K8HT0GGC967262</t>
  </si>
  <si>
    <t xml:space="preserve">095 CHEVROLET TAHOE BLANCA 
 TAHOE 2015 </t>
  </si>
  <si>
    <t>JOSe Luis</t>
  </si>
  <si>
    <t>DESINSTALACIÓN DE EQUIPO</t>
  </si>
  <si>
    <t>1GNSCCKC3FR301897</t>
  </si>
  <si>
    <t>RMZ-370-C</t>
  </si>
  <si>
    <t>1:00:00 pm.m</t>
  </si>
  <si>
    <t xml:space="preserve">MTY099 JETTA 2017 COLOR GRIS </t>
  </si>
  <si>
    <t>SHB-794-C</t>
  </si>
  <si>
    <t>INSTALACIÓN SIN BLOQUEO DE MOTOR</t>
  </si>
  <si>
    <t xml:space="preserve">JORGE GOMEZ GUTIERREZ </t>
  </si>
  <si>
    <t>CHEVROLET AVEO 2020 BLANCO</t>
  </si>
  <si>
    <t xml:space="preserve">INSTALACIÓN GPS </t>
  </si>
  <si>
    <t>Jorge gomez 8128874190</t>
  </si>
  <si>
    <t>Rio volga 106 bosques la huasteca 4o sector</t>
  </si>
  <si>
    <t>https://maps.app.goo.gl/8En3b8QRAVHfyyDx6</t>
  </si>
  <si>
    <t xml:space="preserve">FELDAN </t>
  </si>
  <si>
    <t xml:space="preserve">INSTALACIÓN SESOR DE TEMPERATURA </t>
  </si>
  <si>
    <t>TH-01</t>
  </si>
  <si>
    <t>hector rodriguez 8115538897</t>
  </si>
  <si>
    <t xml:space="preserve">Diego Oliva </t>
  </si>
  <si>
    <t xml:space="preserve">INSTALACIÓN SENSOR DE TEMPERATURA </t>
  </si>
  <si>
    <t>PJ-1109-B  KW BLANCO</t>
  </si>
  <si>
    <t xml:space="preserve">INSTALACIÓN CON PRUEBAS DE BLOQUEO </t>
  </si>
  <si>
    <t>PJ-1109-B</t>
  </si>
  <si>
    <t>TOYOTA YARIS NEGRO</t>
  </si>
  <si>
    <t>INSTALACIÓN CON PRUEBAS DE BLOQUEO (BATERIA DE VEHICULO DESCOMPUESTA)</t>
  </si>
  <si>
    <t>OFICINA UBITEC</t>
  </si>
  <si>
    <t xml:space="preserve">OFICINA UBITEC </t>
  </si>
  <si>
    <t>3:00.00 p.m.</t>
  </si>
  <si>
    <t>MR2B29F39L1198092</t>
  </si>
  <si>
    <t>SLU-597-A</t>
  </si>
  <si>
    <t>061 CHRYSLER 200 NEGRO
CHRYSLER 200</t>
  </si>
  <si>
    <t xml:space="preserve">GPS NO TENIA BLOQUEO </t>
  </si>
  <si>
    <t>1C3CCCAB9GN177069</t>
  </si>
  <si>
    <t>RMM-915-C</t>
  </si>
  <si>
    <t xml:space="preserve">0 DODGE DURANGO 2018 GRIS </t>
  </si>
  <si>
    <t>1C4SDJCT4JC385961</t>
  </si>
  <si>
    <t>SILVERADO 2020</t>
  </si>
  <si>
    <t>3GCPYFED3LG111082</t>
  </si>
  <si>
    <t>KIA FORTE CAFE 2018</t>
  </si>
  <si>
    <t>3KPFL4A7JE173950</t>
  </si>
  <si>
    <t>ÓPTIMA 2018 #0604</t>
  </si>
  <si>
    <t>5XXGT4L34JG180604</t>
  </si>
  <si>
    <t xml:space="preserve"> MTY048 changa 2024</t>
  </si>
  <si>
    <t>REVISIÓN GPS</t>
  </si>
  <si>
    <t>no reporta y aparentemente provoca qué sé apague el motor de inprovisto</t>
  </si>
  <si>
    <t>CHEVRLOLET TRAX 2016/CHEVRLOLET TRAX 2016  SDP-158-C</t>
  </si>
  <si>
    <t>3GNCJ7CE7GL250589</t>
  </si>
  <si>
    <t>SDP-158-C</t>
  </si>
  <si>
    <t>CHEVROLET BEAT 2018/CHEVROLET BEAT 2018 RSP-011-A</t>
  </si>
  <si>
    <t>MA6CC5CD1JT055640</t>
  </si>
  <si>
    <t>RSO-011-A</t>
  </si>
  <si>
    <t>CAPACITACIÓN</t>
  </si>
  <si>
    <t>TH03</t>
  </si>
  <si>
    <t xml:space="preserve">DEJO DE MARCAR DISEL </t>
  </si>
  <si>
    <t>EDUARDO CTS</t>
  </si>
  <si>
    <t xml:space="preserve"> FORD LOBO PLATINUM </t>
  </si>
  <si>
    <t>FALLA DE SIM (13 MAYO)</t>
  </si>
  <si>
    <t>-Papel bro s.a de c.v</t>
  </si>
  <si>
    <t>&lt;iframe src="https://www.google.com/maps/embed?pb=!1m17!1m12!1m3!1d3595.0463193683254!2d-100.50143052460156!3d25.702890377388904!2m3!1f0!2f0!3f0!3m2!1i1024!2i768!4f13.1!3m2!1m1!2zMjXCsDQyJzEwLjQiTiAxMDDCsDI5JzU1LjkiVw!5e0!3m2!1ses!2smx!4v1781115332726!5m2!1ses!2smx" width="600" height="450" style="border:0;" allowfullscreen="" loading="lazy" referrerpolicy="no-referrer-when-downgrade"&gt;&lt;/iframe&gt;</t>
  </si>
  <si>
    <t>jorge Rivera</t>
  </si>
  <si>
    <t>1FTEW1EG4JFD08321</t>
  </si>
  <si>
    <t>PABLO EMILIANO RDZ</t>
  </si>
  <si>
    <t>T-01</t>
  </si>
  <si>
    <t xml:space="preserve">NO REPORTA </t>
  </si>
  <si>
    <t>Pablo Rdz Duran81 2010 3744</t>
  </si>
  <si>
    <t>C. Golfo de México 638</t>
  </si>
  <si>
    <t>&lt;iframe src="https://www.google.com/maps/embed?pb=!1m18!1m12!1m3!1d3594.532404304483!2d-100.20949209999999!3d25.719901500000002!2m3!1f0!2f0!3f0!3m2!1i1024!2i768!4f13.1!3m3!1m2!1s0x8662ea50d26e4a0b%3A0x9baaa88189bada1e!2sC.%20Golfo%20de%20M%C3%A9xico%20638%2C%20La%20Fe%2C%2066477%20San%20Nicol%C3%A1s%20de%20los%20Garza%2C%20N.L.!5e0!3m2!1ses-419!2smx!4v1781140572397!5m2!1ses-419!2smx" width="600" height="450" style="border:0;" allowfullscreen="" loading="lazy" referrerpolicy="no-referrer-when-downgrade"&gt;&lt;/iframe&gt;</t>
  </si>
  <si>
    <t xml:space="preserve">gps con corte de energia detectado </t>
  </si>
  <si>
    <t xml:space="preserve"> 1MBP-392 BUS BLANCO</t>
  </si>
  <si>
    <t>Francisco Sanchez Tel. 8114213083</t>
  </si>
  <si>
    <t>Salon Jade Eventos La Huasteca</t>
  </si>
  <si>
    <t>https://maps.app.goo.gl/ooFsCLK7L5P9YbUa9</t>
  </si>
  <si>
    <t>GPS CON IGN VIRTUAL</t>
  </si>
  <si>
    <t xml:space="preserve"> 1MBP-392</t>
  </si>
  <si>
    <t>04-RF-6B BUS GRIS</t>
  </si>
  <si>
    <t xml:space="preserve">04-RF-6B </t>
  </si>
  <si>
    <t xml:space="preserve">GPS BAJO RESGUARDO DE UBITEC </t>
  </si>
  <si>
    <t>VERSA 16</t>
  </si>
  <si>
    <t>rio grijalva 520</t>
  </si>
  <si>
    <t>https://share.google/OLUohR6c1GxTl7Lrd</t>
  </si>
  <si>
    <t>ÓPTIMA 2017 #0200</t>
  </si>
  <si>
    <t>DIRMEX (KARINA SALAZAR)</t>
  </si>
  <si>
    <t>RA-8207-B HILUX GRIS</t>
  </si>
  <si>
    <t>Karina Salazar Tel.8261357042</t>
  </si>
  <si>
    <t>Volcánica 19, Cordillera Residencial Fase Dos, 66196 Cdad. Santa Catarina, N.L.</t>
  </si>
  <si>
    <t>https://maps.app.goo.gl/KpNzGvfqjUbq1erT7</t>
  </si>
  <si>
    <t>MR0BA3CD9P0072901</t>
  </si>
  <si>
    <t>RA-8207-B</t>
  </si>
  <si>
    <t>SWW-678-A TOYOTA ODYSSEY BLANCA</t>
  </si>
  <si>
    <t>6KBRL6882NB800661</t>
  </si>
  <si>
    <t>SWW-678-A</t>
  </si>
  <si>
    <t>TFR-958-C AVEO AZUL DIRMEX</t>
  </si>
  <si>
    <t>LZWPRMGN1TF116674</t>
  </si>
  <si>
    <t>TFR-958-C</t>
  </si>
  <si>
    <t>JOSE ANGEL MENDEZ</t>
  </si>
  <si>
    <t xml:space="preserve">TRANSPORTACIONES 2M </t>
  </si>
  <si>
    <t>KENWORTH BLANCO 01</t>
  </si>
  <si>
    <t>REVISÓN</t>
  </si>
  <si>
    <t xml:space="preserve"> 81 2600 8976</t>
  </si>
  <si>
    <t>Trouw Nutrition México S.A. de C.V.</t>
  </si>
  <si>
    <t>https://maps.app.goo.gl/zGyLZ2cmJeXSBUGv9</t>
  </si>
  <si>
    <t>SE REMPLAZO EQUIPO GPS, EL ANTERIOR CUMPLIO SU TIEMPO DE FUNCIONAMIENTO</t>
  </si>
  <si>
    <t>22-AP-3K</t>
  </si>
  <si>
    <t>NISSAN VERSA ADVANC2 1016</t>
  </si>
  <si>
    <t>CTE. JOSÉ ISMAEL REYES CASAS DESISNTALACIÓN</t>
  </si>
  <si>
    <t xml:space="preserve">DESINSTALACION DE EQUIPO GPS BAJO RESGUARDO DE PRESTACOCHE </t>
  </si>
  <si>
    <t>EXM-665-D</t>
  </si>
  <si>
    <t>UNIDADES DASHCAM</t>
  </si>
  <si>
    <t>DASCHCAM Y EQUIPOS GPS</t>
  </si>
  <si>
    <t>Miguel Zamora Tel. 18048135</t>
  </si>
  <si>
    <t xml:space="preserve">HONDA CRV BLANCA </t>
  </si>
  <si>
    <t xml:space="preserve">GPS DEL CTE </t>
  </si>
  <si>
    <t>12:00.00 p.m.</t>
  </si>
  <si>
    <t>22E1064411</t>
  </si>
  <si>
    <t>RVL-402-C</t>
  </si>
  <si>
    <t>#68</t>
  </si>
  <si>
    <t>1C4NJPRRXED204154</t>
  </si>
  <si>
    <t>SJL-613-B</t>
  </si>
  <si>
    <t xml:space="preserve">KARINA SALAZAR </t>
  </si>
  <si>
    <t xml:space="preserve">HILUX GRIS </t>
  </si>
  <si>
    <t>Maguey 120</t>
  </si>
  <si>
    <t>https://maps.app.goo.gl/GnzaQHa3DGVT1MFH7</t>
  </si>
  <si>
    <t>Maguey 120, Mirasol 1o., 64102 Monterrey, N.L.</t>
  </si>
  <si>
    <t>UNIDAD 02</t>
  </si>
  <si>
    <t>Luis +52 1 81 2001 6920</t>
  </si>
  <si>
    <t>Rafael de la peña 622</t>
  </si>
  <si>
    <t>https://www.google.com/maps/place/25°42'36.1%22N+100°18'13.9%22W/@25.7100391,-100.3064461,17z/data=!3m1!4b1!4m4!3m3!8m2!3d25.7100391!4d-100.3038712!5m1!1e4?hl=es&amp;entry=ttu&amp;g_ep=EgoyMDI2MDYxMC4wIKXMDSoASAFQAw%3D%3D</t>
  </si>
  <si>
    <t>82-AF-3S</t>
  </si>
  <si>
    <t>Focus plata 2017 # 8517</t>
  </si>
  <si>
    <t>1FADP3F26HL288517</t>
  </si>
  <si>
    <t xml:space="preserve">2.00:00 p.m. </t>
  </si>
  <si>
    <t>UNIDAD 17</t>
  </si>
  <si>
    <t xml:space="preserve">INSTALACIÓN GPS Y DASHCAM </t>
  </si>
  <si>
    <t>56AF8R</t>
  </si>
  <si>
    <t>CHEVROLET 3 1/2</t>
  </si>
  <si>
    <t xml:space="preserve">INSTALACIÓN </t>
  </si>
  <si>
    <t>OFICINAS UBITEC</t>
  </si>
  <si>
    <t>¬866557080313002</t>
  </si>
  <si>
    <t>3D6WN5ET3AG162773</t>
  </si>
  <si>
    <t>PH-9254-C</t>
  </si>
  <si>
    <t xml:space="preserve">AGEL CASTILLO </t>
  </si>
  <si>
    <t xml:space="preserve">UNIDAD 24 </t>
  </si>
  <si>
    <t>TRANSPORTES UNI-HATZMAN</t>
  </si>
  <si>
    <t>https://maps.app.goo.gl/7qET5BuUE92cVN8f8?g_st=aw</t>
  </si>
  <si>
    <t xml:space="preserve">UNIDAD NO SE ENCONTRABA EN OPTIMAS CONDICIONES PARA INSTALAR </t>
  </si>
  <si>
    <t>3151 MAZDA 3</t>
  </si>
  <si>
    <t>3M6BPCDETPM367455</t>
  </si>
  <si>
    <t>SJM-609-B</t>
  </si>
  <si>
    <t xml:space="preserve">#193 TRANSIT PLATA </t>
  </si>
  <si>
    <t>1FMZK1ZM2FKB16208</t>
  </si>
  <si>
    <t xml:space="preserve">ALENY </t>
  </si>
  <si>
    <t>TERRAIN DORADA #193</t>
  </si>
  <si>
    <t>2GKALREK3E6366032</t>
  </si>
  <si>
    <t>RXN-987-B</t>
  </si>
  <si>
    <t>#068 F150 2016</t>
  </si>
  <si>
    <t>RL-3604-B</t>
  </si>
  <si>
    <t>#062 GMC NEGRA</t>
  </si>
  <si>
    <t>INSTALACIÓN</t>
  </si>
  <si>
    <t>INSTALACIÓN CON PRUEBAS DE BLOQUEO</t>
  </si>
  <si>
    <t>DAYSI</t>
  </si>
  <si>
    <t xml:space="preserve">DAYSI </t>
  </si>
  <si>
    <t>SCH-891-A KIA RIO AZUL</t>
  </si>
  <si>
    <t>Deysi +52 1 81 2765 8393</t>
  </si>
  <si>
    <t>https://maps.app.goo.gl/Y9HcFyARnDcqJnTk7</t>
  </si>
  <si>
    <t>miércoles, 17 de junio de 2026</t>
  </si>
  <si>
    <t xml:space="preserve">SERGIO GARCIA </t>
  </si>
  <si>
    <t>ORCHIDS</t>
  </si>
  <si>
    <t xml:space="preserve">NISSAN NV3500 </t>
  </si>
  <si>
    <t>Sergio García +52 1 468 105 3582</t>
  </si>
  <si>
    <t>iStay Hotel Monterrey Histórico</t>
  </si>
  <si>
    <t>https://maps.app.goo.gl/kCCaUyXKsFvf1zAE8</t>
  </si>
  <si>
    <t>5BZAF0AA4FN852874</t>
  </si>
  <si>
    <t>SEK-618-C</t>
  </si>
  <si>
    <t xml:space="preserve">ALYGER </t>
  </si>
  <si>
    <t xml:space="preserve">NISSAN NP-300 </t>
  </si>
  <si>
    <t>SIMS 13 DE MAYO</t>
  </si>
  <si>
    <t>Javier Gonzalez chofer +52 1 81 1798 0845</t>
  </si>
  <si>
    <t>Productividad 54, El Ranchito, 67115 Guadalupe, N.L</t>
  </si>
  <si>
    <t>https://maps.app.goo.gl/1P6pDkUMfb3DocLe7</t>
  </si>
  <si>
    <t xml:space="preserve">CAMBIO DE SIM CON PRUEBAS </t>
  </si>
  <si>
    <t>3N6AD35C6GK862202</t>
  </si>
  <si>
    <t>COMPASS 2018</t>
  </si>
  <si>
    <t>CTE. MARIA EUGENIA MORENO ZURITA</t>
  </si>
  <si>
    <t>ASUETO DIA DE LA INDEPENDENCIA</t>
  </si>
  <si>
    <t>ASUETO NAVIDAD</t>
  </si>
  <si>
    <t>FECHA</t>
  </si>
  <si>
    <t xml:space="preserve">OSCAR </t>
  </si>
  <si>
    <t xml:space="preserve">REYNA </t>
  </si>
  <si>
    <t xml:space="preserve">MAGALI </t>
  </si>
  <si>
    <t>CARLOS</t>
  </si>
  <si>
    <t>ADRIAN</t>
  </si>
  <si>
    <t>H. T.</t>
  </si>
  <si>
    <t>H.T.</t>
  </si>
  <si>
    <t xml:space="preserve">CARLOS </t>
  </si>
  <si>
    <t>AARON</t>
  </si>
  <si>
    <t>ROBERTO</t>
  </si>
  <si>
    <t>ILEANA</t>
  </si>
  <si>
    <t>OSCAR</t>
  </si>
  <si>
    <t xml:space="preserve">OBSERVACIONES </t>
  </si>
  <si>
    <t xml:space="preserve">AÑO NUEVO </t>
  </si>
  <si>
    <t>HOME OFFICE</t>
  </si>
  <si>
    <t>VACACIONES</t>
  </si>
  <si>
    <t>CONSTITUCION MEXICANA</t>
  </si>
  <si>
    <t xml:space="preserve">PIDIO EL DIA </t>
  </si>
  <si>
    <t xml:space="preserve">AUTORIZA JOSE LUIS / A CUENTA DE VACACIONES </t>
  </si>
  <si>
    <t>SALIDA A LAS 4</t>
  </si>
  <si>
    <t xml:space="preserve">AUTORIZA JOSE LUIS </t>
  </si>
  <si>
    <t>SALIDA A LAS 2 PM
FALLECE FAMILIAR</t>
  </si>
  <si>
    <t xml:space="preserve">VACACIONES </t>
  </si>
  <si>
    <t>FALTA</t>
  </si>
  <si>
    <t xml:space="preserve">SE LE APLICO FALTA NO FUE A TOMA DE VACACIONES </t>
  </si>
  <si>
    <t xml:space="preserve">SALIDA A 10 
ENFERMA </t>
  </si>
  <si>
    <t xml:space="preserve">JOSE LUIS PIDE NO PROGRAMAR NADA </t>
  </si>
  <si>
    <t xml:space="preserve">NATALICIO BENITO JUAREZ </t>
  </si>
  <si>
    <t>LLEGO 1 PM</t>
  </si>
  <si>
    <t>HOME OFFICE DE 9 A 12:30</t>
  </si>
  <si>
    <t>SE DESCONECTA A LAS 3</t>
  </si>
  <si>
    <t xml:space="preserve">SE SIENTE MAL EN EL CAMINO Y SE DEVUELVE PARA IR A CONSULTAR </t>
  </si>
  <si>
    <t xml:space="preserve">REPOSO POR MALESTAR DE AYER </t>
  </si>
  <si>
    <t>SUSPENDIDO</t>
  </si>
  <si>
    <t xml:space="preserve">OSCAR NO TRAE CARRO LO DETUVIERON AYER </t>
  </si>
  <si>
    <t xml:space="preserve">BAJA </t>
  </si>
  <si>
    <t xml:space="preserve">OSCAR DEJA DE TRABAJR EN UBITEC </t>
  </si>
  <si>
    <t xml:space="preserve">CUMPLEAÑOS </t>
  </si>
  <si>
    <t>LLEGO A LAS 12</t>
  </si>
  <si>
    <t>ESTUDIOS Y LABORATORIOS BB</t>
  </si>
  <si>
    <t xml:space="preserve">DIA DE SEMANA SANTA, HOME OFFICE Y NO SE PROGRAMA NADA </t>
  </si>
  <si>
    <t xml:space="preserve">ENTREVISTA </t>
  </si>
  <si>
    <t>FECHA DE INGRESO ADRIAN OBED RAMIREZ
CUMPLEAÑOS 10/JULIO</t>
  </si>
  <si>
    <t xml:space="preserve">INGRESO </t>
  </si>
  <si>
    <t>ADRIAN EMPIEZA A LABORAR / SE REPORTA CON JOSE LUIS POR FALLA EN SU CARRO Y NO SE PRESENTA</t>
  </si>
  <si>
    <t>LLEGA 11 AM</t>
  </si>
  <si>
    <t xml:space="preserve">ADRIAN SE REPORTA CON JOSE LUIS POR FALLA EN SU CARRO </t>
  </si>
  <si>
    <t>FECHA DE INGRESO ADRIAN OBED RAMIREZ</t>
  </si>
  <si>
    <t>ELIUD JOSE LUIS AUTORIZA</t>
  </si>
  <si>
    <t>INICIA INCAPACIDAD POR MATERNIDAD MAGALI</t>
  </si>
  <si>
    <t>ENTREVISTA REYNA AMALIA ALVARADO CARVAJAL (27/05/2001)</t>
  </si>
  <si>
    <t xml:space="preserve">INICIA </t>
  </si>
  <si>
    <t xml:space="preserve">FECHA DE INGRESO REYNA AMALIA ALVARADO 
MAGALI VIENE A CAPACITARLA </t>
  </si>
  <si>
    <t>ADRIAN - LE QUITAN EL CARRO A ADRIAN</t>
  </si>
  <si>
    <t>MEDIO DIA</t>
  </si>
  <si>
    <t>ADRIAN LLEGA A MEDIO DIA</t>
  </si>
  <si>
    <t xml:space="preserve">NOS ABANDONA </t>
  </si>
  <si>
    <t>BAJA</t>
  </si>
  <si>
    <t>INGRESO</t>
  </si>
  <si>
    <t xml:space="preserve">FECHA DE INGRESO PAOLA GARZA ORTEGA
CUMPLEAÑOS 04/JULIO/1992 </t>
  </si>
  <si>
    <t xml:space="preserve">PAOLA - AUTORIZA JOSE LUIS </t>
  </si>
  <si>
    <t xml:space="preserve">PERMISO </t>
  </si>
  <si>
    <t xml:space="preserve">ELIUD - AUTORIZA JOSE LUIS AVISA A LAS 8:45 AM QUE NO VA A IR </t>
  </si>
  <si>
    <t xml:space="preserve">ELIUD de 11 AM A 3 PM NO DISPONIBLE (GRADUACION)
AUTORIZA JOSE LUIS </t>
  </si>
  <si>
    <t xml:space="preserve">LLEGO A LAS 12 </t>
  </si>
  <si>
    <t xml:space="preserve">SALIDA A LAS 3:30 </t>
  </si>
  <si>
    <t xml:space="preserve">PAOLA VA A LA ENTREGA DE CALIFICACIONES 
LILIANA SE SENTIA MAL, LA LLEVA ELIUD </t>
  </si>
  <si>
    <t>CUMPLEAÑOS</t>
  </si>
  <si>
    <t xml:space="preserve">CUMPLEAÑOS YAHAIRA </t>
  </si>
  <si>
    <t>LLEGOA LAS 10 
SALIDA A LAS 4</t>
  </si>
  <si>
    <t>URGENCIA FAMILIAR, SU BB SE SIENTE MAL 
JOSE LUIS AUTORIZA</t>
  </si>
  <si>
    <t xml:space="preserve">INTEGRACION UBITEC &amp; KRMLO 
SALIDA A LAS 12 </t>
  </si>
  <si>
    <t xml:space="preserve">SE FUE LA LUZ EN LA PLAZA </t>
  </si>
  <si>
    <t xml:space="preserve">CUMPLEAÑOS PATO </t>
  </si>
  <si>
    <t>PERMISO</t>
  </si>
  <si>
    <t>PAOLA, SALE FUERA DE MONTERREY</t>
  </si>
  <si>
    <t xml:space="preserve">PAOLA ESTA ENFERMA </t>
  </si>
  <si>
    <t>GUARDIA ELIUD</t>
  </si>
  <si>
    <t>SALIDA A LAS 2</t>
  </si>
  <si>
    <t>LILIANA RESTO DE LA TARDE HOME OFFICE</t>
  </si>
  <si>
    <t xml:space="preserve">ADRIAN YA NO TRAE EL MATIZ </t>
  </si>
  <si>
    <t>PAOLA BAUTIZO DE SU BB</t>
  </si>
  <si>
    <t xml:space="preserve">GUARDIA ADRIAN </t>
  </si>
  <si>
    <t>DIA DE LA INDEPENDECIA</t>
  </si>
  <si>
    <t xml:space="preserve">NO ESTA </t>
  </si>
  <si>
    <t xml:space="preserve">ADRIAN SE QUEDA TIRADO (NO SE PRESENTA) CUBRE PROGRAMACION ELIUD </t>
  </si>
  <si>
    <t xml:space="preserve">GUARDIA ELIUD </t>
  </si>
  <si>
    <t xml:space="preserve">LLEGA 10 AM </t>
  </si>
  <si>
    <t xml:space="preserve">VENTO SE METE AL TALLER </t>
  </si>
  <si>
    <t>ADRIAN FALLA EN FRENOS SE METE AL TALLER, CASI MEDIO DIA</t>
  </si>
  <si>
    <t xml:space="preserve">ADRIAN SE LE CAYO EL MOFLE A T-SURU LLEGA TARDE 1 HRS A SERVICIO </t>
  </si>
  <si>
    <t>LILIANA ENFERMA DE ABSCESO</t>
  </si>
  <si>
    <t>ADRIAN LLEGA A LAS 10:30 A LA OFICINA</t>
  </si>
  <si>
    <t>INGRESO
NO SE PRESENTA</t>
  </si>
  <si>
    <r>
      <rPr>
        <rFont val="Calibri"/>
        <b/>
        <color theme="1"/>
        <sz val="11.0"/>
      </rPr>
      <t xml:space="preserve">FECHA DE INGRESO CARLOS REYNA
</t>
    </r>
    <r>
      <rPr>
        <rFont val="Calibri"/>
        <b/>
        <color rgb="FFFF0000"/>
        <sz val="11.0"/>
      </rPr>
      <t>NO SE PRESENTA</t>
    </r>
  </si>
  <si>
    <t>ADRIAN NO LLEGA A LAS 9 A DEX</t>
  </si>
  <si>
    <t>ADRIAN NO SE REPORTA Y NO CUBRE SERVICIOS 
LILIANA HACE HOME OFFICE Y SALE A LAS 2 PM</t>
  </si>
  <si>
    <t>ADRIAN - TERMINA SERVICIO A LAS 3:30 Y YA NO SE REPORTA</t>
  </si>
  <si>
    <t xml:space="preserve">ADRIAN NO SE REPORTA Y NO CUBRE SERVICIOS </t>
  </si>
  <si>
    <t xml:space="preserve">ADRIAN SE REPORTAR A LAS 10:10 AM, SE LE ASIGNA SERVICIO SE PONCHA Y NO PUEDE LLEGAR, SE REPORTA A LAS 2:30 PM EN LA OFICINA ENTREGA STOCK Y SE VA </t>
  </si>
  <si>
    <t>1:23 p.m</t>
  </si>
  <si>
    <r>
      <rPr>
        <rFont val="Calibri"/>
        <color theme="1"/>
        <sz val="11.0"/>
      </rPr>
      <t xml:space="preserve">ADRIAN ESTA CITADO A LAS 11 AM EN LA OFICINA 
LILIANA HACE HOME OFFICE Y SALE A LAS 11:30 AM (CITAS NICO)
</t>
    </r>
    <r>
      <rPr>
        <rFont val="Calibri"/>
        <b/>
        <color theme="1"/>
        <sz val="11.0"/>
      </rPr>
      <t>FECHA DE INGRESO JORGE RIVERA -  NO SE PRESENTA
FECHA CUPLEAÑOS 15/MAYO/1995</t>
    </r>
  </si>
  <si>
    <t>BAJA - ELIUD CAMARILLO RODRIGUEZ</t>
  </si>
  <si>
    <t>RUTA</t>
  </si>
  <si>
    <t>FECHA DE INGRESO ISRAEL LEAL SIFUENTES 
CUMPLEAÑOS 21/05/1975</t>
  </si>
  <si>
    <t>BAJA - ISRAEL LEAL SIFUENTES 
REINGRESO - ELIUD CAMARILLO RODRIGUEZ</t>
  </si>
  <si>
    <t>CUMPLEAÑOS ELIUD</t>
  </si>
  <si>
    <t xml:space="preserve">CORTAN LA LUZ, REGRESA A MEDIO DIA
SE METIO EL VENTO AL TALLER </t>
  </si>
  <si>
    <t>POSADA UBITEC&amp;KRMELO</t>
  </si>
  <si>
    <t>NAVIDAD</t>
  </si>
  <si>
    <t>SALIDA A LAS 12:30 PM</t>
  </si>
  <si>
    <t xml:space="preserve">JOSE LUIS AUTORIZO </t>
  </si>
  <si>
    <t>FECHA DE INGRESO 
FECHA DE CUMPLEAÑOS 13/DICIEMBRE/2026</t>
  </si>
  <si>
    <t xml:space="preserve">FECHA DE INGRESO AARON FLORES 
FECHA DE CUMPLEAÑOS </t>
  </si>
  <si>
    <t xml:space="preserve">ULTIMO DIA DE TRABAJO PAOLA GARZA </t>
  </si>
  <si>
    <t xml:space="preserve">RUTA </t>
  </si>
  <si>
    <t>SALIDA A LAS 11 AM</t>
  </si>
  <si>
    <t>ELIUD NO SE REPORTA Y NO VIENE A LA OFICINA
LILIANA 11 AM, SALE DE OFICINA Y HACE HOME OFFICE</t>
  </si>
  <si>
    <t>SALIDA A LAS 5 PM</t>
  </si>
  <si>
    <t xml:space="preserve">AARON SALE A LAS 5 PM, TIENE COMPROMISO PERSONAL </t>
  </si>
  <si>
    <t>JORGE TOMA EL DIA</t>
  </si>
  <si>
    <t xml:space="preserve">ASUETO NATALICIO DE BENITO JUAREZ </t>
  </si>
  <si>
    <t>SALIDA 1 PM</t>
  </si>
  <si>
    <t xml:space="preserve">PERMISO 1 PM - ILEANA SE VA A CASA PORQUE SE SIENTE MAL </t>
  </si>
  <si>
    <t>PERMISO - LILIANA HOME OFFICE</t>
  </si>
  <si>
    <t>GUARDIA</t>
  </si>
  <si>
    <t xml:space="preserve">PERMISO - AARON FLORES, TOMA EL DIA
AUTORIZA JOSE LUIS </t>
  </si>
  <si>
    <t xml:space="preserve">ENTREVISTA CARLOS </t>
  </si>
  <si>
    <t>BAJA ELIUD CAMARILLO 
INGRESO - CARLOS GONZALEZ</t>
  </si>
  <si>
    <t>PERMISO - DEBORA ILEANA HACE HOME OFFICE, SIGUE CON MALESTAR
PERMISO - JORGE - LLEVA A SU ESPOSA AL HOSPITAL
CARLOS Y JOSE LUIS - SACAN EL VENTO DEL CORRALON</t>
  </si>
  <si>
    <t>PERMISO JORGE - SE REPORTAR ENFERMO</t>
  </si>
  <si>
    <t>SIN RUTA</t>
  </si>
  <si>
    <t>SALIDA 3:30 P.M.</t>
  </si>
  <si>
    <t>PERMISO - DEBORA ILEANA VA A HACERSE ESTUDIOS (ECO)</t>
  </si>
  <si>
    <t>PERMISO - AARON TIENE CITA EN JUZGADO</t>
  </si>
  <si>
    <t>PERMISO JORGE NO SE PRESENTA - NACE SU BB</t>
  </si>
  <si>
    <t xml:space="preserve">PERMISO JORGE - LICENCIA POR NACIMIENTO </t>
  </si>
  <si>
    <t>SALIDA A LA 1 PM</t>
  </si>
  <si>
    <t xml:space="preserve">PERMISO - JORGE LICENCIA POR NACIMIENTO 
PERMISO - LILIANA SALE A LA 1 PM 
VENTO SE METE AL TALLER </t>
  </si>
  <si>
    <t xml:space="preserve">SALIDA 10 AM </t>
  </si>
  <si>
    <t>PERMISO - ILEANA SE SIENTE MAL Y SE VA, HACE HOME OFFICE</t>
  </si>
  <si>
    <t>PERMISO - ILEANA SE SIENTE MAL Y HACE HOME OFFICE</t>
  </si>
  <si>
    <t>SE REPORTRA HASTA LAS 4</t>
  </si>
  <si>
    <t xml:space="preserve">BAJA CARLOS - 09 DE MAYO DE 2026
ULTIMO DIA JOSE LUIS HABLA CON EL </t>
  </si>
  <si>
    <t>INGRESA A LAS 11 AM</t>
  </si>
  <si>
    <t>INGRESO - ROBERTO RIVERA NAVRRETE 8110247256
14-FEBRERO-1981
SALIDA - 11 AM AARON FLORES SE REPORTA CON JOSE LUIS SE SIENTE MAL</t>
  </si>
  <si>
    <t xml:space="preserve">FALTA - AARON FLORES NO SE REPORTA </t>
  </si>
  <si>
    <t xml:space="preserve">YA NO SE PRESENTA </t>
  </si>
  <si>
    <t>YA NO SE PRESENTA</t>
  </si>
  <si>
    <t>SALIDA A LAS 4:30</t>
  </si>
  <si>
    <r>
      <rPr>
        <rFont val="Calibri"/>
        <b/>
        <color theme="1"/>
        <sz val="11.0"/>
      </rPr>
      <t xml:space="preserve">FECHA DE INGRESO 01/06/2026
ROBERTO JAVIER RIVERA GONZALEZ 
</t>
    </r>
    <r>
      <rPr>
        <rFont val="Calibri"/>
        <b/>
        <color rgb="FF0000FF"/>
        <sz val="11.0"/>
      </rPr>
      <t>FECHA DE CUMPLEAÑOS 08/OCTUBRE</t>
    </r>
  </si>
  <si>
    <r>
      <rPr>
        <rFont val="Calibri"/>
        <b/>
        <color theme="1"/>
        <sz val="11.0"/>
      </rPr>
      <t xml:space="preserve">FECHA DE INGRESO 02/06/2026
OSCAR ALEJANDRO OLIVA RODRIGUEZ
</t>
    </r>
    <r>
      <rPr>
        <rFont val="Calibri"/>
        <b/>
        <color rgb="FF0000FF"/>
        <sz val="11.0"/>
      </rPr>
      <t>FECHA DE CUMPLEAÑOS 15/ABRIL</t>
    </r>
  </si>
  <si>
    <t>LLEGADA</t>
  </si>
  <si>
    <t xml:space="preserve">FECHA </t>
  </si>
  <si>
    <t>MARCA</t>
  </si>
  <si>
    <t xml:space="preserve">COSTO </t>
  </si>
  <si>
    <t xml:space="preserve">FORMA DE PAGO </t>
  </si>
  <si>
    <t>FECHA DE PAGO</t>
  </si>
  <si>
    <t>J16 4G SA</t>
  </si>
  <si>
    <t>NO APLICA BLOQUE</t>
  </si>
  <si>
    <t>LUIS TORRES TAMPICO</t>
  </si>
  <si>
    <t xml:space="preserve">VENTA </t>
  </si>
  <si>
    <t xml:space="preserve">TRANSFERENCIA </t>
  </si>
  <si>
    <t>JAVIER CORONADO</t>
  </si>
  <si>
    <t xml:space="preserve">PRESTAMO </t>
  </si>
  <si>
    <t>DISTRIBUCION</t>
  </si>
  <si>
    <t>PRUEBA TONY</t>
  </si>
  <si>
    <t xml:space="preserve">28/11/2025 SIGUIENTE PEDIDO SE INCREENTE A $390 + IVA </t>
  </si>
  <si>
    <t>AARON FLORES</t>
  </si>
  <si>
    <t xml:space="preserve">PENIDNTES DE PAGO </t>
  </si>
  <si>
    <t>PAGADOS 12/01/2026 /  $4,290</t>
  </si>
  <si>
    <t>PAGADOS 13/03/2026 /  $6,000</t>
  </si>
  <si>
    <t xml:space="preserve">ELIUD CAMARILLO </t>
  </si>
  <si>
    <t>LUIS TORRES</t>
  </si>
  <si>
    <t>ENVIO A JALISCO</t>
  </si>
  <si>
    <t>19/02/0206</t>
  </si>
  <si>
    <t>ENVIO A LEON</t>
  </si>
  <si>
    <t>DISATEL - FERNANDO RAFAEL GONZALEZ</t>
  </si>
  <si>
    <t xml:space="preserve">GENERAR CARGO EN MARZO </t>
  </si>
  <si>
    <t>JC261 4G DASHCAM</t>
  </si>
  <si>
    <t xml:space="preserve">JAVIER CORONADO </t>
  </si>
  <si>
    <t>SIM TELCEL</t>
  </si>
  <si>
    <t>LUIS SAENZ - ESTE EQUIPO SE RETIRO DE UNA DE SUS UNIDADES, SI FUNCIONA Y SE CONFIGURO EN LA PLATAFORMA /reinstalación aleny 17/06/2026 sim nueva</t>
  </si>
  <si>
    <t>TELTONIKA FMC130</t>
  </si>
  <si>
    <t>24/0/2026</t>
  </si>
  <si>
    <t>CARLOS GONZALEZ</t>
  </si>
  <si>
    <t xml:space="preserve">EFECTIVO </t>
  </si>
  <si>
    <t>EFECTIVO ENTREGADO EN LA OFICINA 30/03/2026</t>
  </si>
  <si>
    <t>TRANSFERENCIA 27/03/2026</t>
  </si>
  <si>
    <t>TRANSFERENCIA  26/03/2026</t>
  </si>
  <si>
    <t>SN. 3031250733303</t>
  </si>
  <si>
    <t>TIA CARMEN</t>
  </si>
  <si>
    <t xml:space="preserve">SOLICITA JOSE LUIS </t>
  </si>
  <si>
    <t>SN. 3031250733308</t>
  </si>
  <si>
    <t>SN. 3031250733331</t>
  </si>
  <si>
    <t>SN. 3031250824573</t>
  </si>
  <si>
    <t>SN. 3031250732998</t>
  </si>
  <si>
    <t>SN. 3031250733349</t>
  </si>
  <si>
    <t>SN. 3031250732987</t>
  </si>
  <si>
    <t>SN. 3031250824594</t>
  </si>
  <si>
    <t>SN. 3031250732977</t>
  </si>
  <si>
    <t>SN. 3031250824571</t>
  </si>
  <si>
    <t>SN. 3031250824599</t>
  </si>
  <si>
    <t>SN. 3031250824580</t>
  </si>
  <si>
    <t>SN. 3031250824597</t>
  </si>
  <si>
    <t>SN. 3031250824576</t>
  </si>
  <si>
    <t>SN. 3031250824567</t>
  </si>
  <si>
    <t>SN. 3031250824566</t>
  </si>
  <si>
    <t>SN. 3031250824585</t>
  </si>
  <si>
    <t>4G DASHCAM JC261</t>
  </si>
  <si>
    <t>SANDISK ULTRA MEMORIA</t>
  </si>
  <si>
    <t>128 GB / GO</t>
  </si>
  <si>
    <t>PAGO POR TRANSFERENCIA 21/04/2026</t>
  </si>
  <si>
    <t>EFECTIVO ENTREGADO EN LA OFICINA 20/04/2026</t>
  </si>
  <si>
    <t>EFECTIVO ENTREGADO EN LA OFICINA 11/05/2026</t>
  </si>
  <si>
    <t>EFECTIVO ENTREGADO EN LA OFICINA 19/05/2026</t>
  </si>
  <si>
    <t>21/05/2026 ENVIO CELAYA</t>
  </si>
  <si>
    <t>21/05/2026 ENVIO TAMPICO</t>
  </si>
  <si>
    <t>19/05/0206</t>
  </si>
  <si>
    <t xml:space="preserve">EFECTIVO $1,750 ENTREGADO EN LA OFICINA 26/05/2026
TRANSFERENCIA $100 </t>
  </si>
  <si>
    <t>BETO</t>
  </si>
  <si>
    <t>EFECTIVO $1,300 ENTREGADO EN LA OFICINA 28/05/2026
QUEDAN PENDIENTES $87.20</t>
  </si>
  <si>
    <t xml:space="preserve">OSCAR ALEJANDRO OLIVA </t>
  </si>
  <si>
    <t>04706/2026</t>
  </si>
  <si>
    <t>GPS TRACKER 4G</t>
  </si>
  <si>
    <t>GPS TRACKER GSM/GPRS/GPS
A7879SA</t>
  </si>
  <si>
    <t>GPS TRACKER GSM/GPRS/GPS
A7670SA</t>
  </si>
  <si>
    <t>Caja chica</t>
  </si>
  <si>
    <t>Fabuloso</t>
  </si>
  <si>
    <t>Jabon para trastes</t>
  </si>
  <si>
    <t>Garrafones de agua</t>
  </si>
  <si>
    <t>Agua epura</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</si>
</sst>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F800]dddd\,\ mmmm\ dd\,\ yyyy"/>
    <numFmt numFmtId="165" formatCode="_-&quot;$&quot;* #,##0.00_-;\-&quot;$&quot;* #,##0.00_-;_-&quot;$&quot;* &quot;-&quot;??_-;_-@"/>
    <numFmt numFmtId="166" formatCode="[$-F400]h:mm:ss\ AM/PM"/>
    <numFmt numFmtId="167" formatCode="[$-80A]h:mm:ss\ AM/PM"/>
    <numFmt numFmtId="168" formatCode="&quot;$&quot;#,##0;[Red]\-&quot;$&quot;#,##0"/>
    <numFmt numFmtId="169" formatCode="h:mm:ss am/pm"/>
    <numFmt numFmtId="170" formatCode="_-&quot;$&quot;* #,##0.00_-;_-&quot;$&quot;* \-#,##0.00_-;_-&quot;$&quot;* &quot;-&quot;??_-;_-@"/>
    <numFmt numFmtId="171" formatCode="[$$]#,##0.00"/>
    <numFmt numFmtId="172" formatCode="dddd&quot;, &quot;d&quot; de &quot;mmmm&quot; de &quot;yyyy"/>
    <numFmt numFmtId="173" formatCode="h:mm am/pm"/>
    <numFmt numFmtId="174" formatCode="d/M/yyyy"/>
    <numFmt numFmtId="175" formatCode="&quot;$&quot;#,##0.00"/>
    <numFmt numFmtId="176" formatCode="dd/mm/yyyy"/>
    <numFmt numFmtId="177" formatCode="d/m/yyyy"/>
  </numFmts>
  <fonts count="113">
    <font>
      <sz val="11.0"/>
      <color theme="1"/>
      <name val="Calibri"/>
      <scheme val="minor"/>
    </font>
    <font>
      <b/>
      <sz val="18.0"/>
      <color theme="1"/>
      <name val="Calibri"/>
    </font>
    <font/>
    <font>
      <sz val="18.0"/>
      <color theme="1"/>
      <name val="Calibri"/>
    </font>
    <font>
      <b/>
      <sz val="14.0"/>
      <color theme="1"/>
      <name val="Calibri"/>
    </font>
    <font>
      <sz val="12.0"/>
      <color theme="1"/>
      <name val="Calibri"/>
    </font>
    <font>
      <sz val="11.0"/>
      <color theme="1"/>
      <name val="Calibri"/>
    </font>
    <font>
      <b/>
      <sz val="11.0"/>
      <color theme="1"/>
      <name val="Calibri"/>
    </font>
    <font>
      <b/>
      <u/>
      <sz val="11.0"/>
      <color theme="10"/>
      <name val="Calibri"/>
    </font>
    <font>
      <b/>
      <u/>
      <sz val="11.0"/>
      <color theme="10"/>
      <name val="Calibri"/>
    </font>
    <font>
      <b/>
      <sz val="10.0"/>
      <color theme="1"/>
      <name val="Calibri"/>
    </font>
    <font>
      <b/>
      <sz val="11.0"/>
      <color rgb="FF0000FF"/>
      <name val="Calibri"/>
    </font>
    <font>
      <b/>
      <u/>
      <sz val="11.0"/>
      <color theme="1"/>
      <name val="Calibri"/>
    </font>
    <font>
      <b/>
      <u/>
      <sz val="11.0"/>
      <color rgb="FF0563C1"/>
      <name val="Calibri"/>
    </font>
    <font>
      <b/>
      <sz val="11.0"/>
      <color rgb="FF000000"/>
      <name val="Calibri"/>
    </font>
    <font>
      <color theme="1"/>
      <name val="Calibri"/>
      <scheme val="minor"/>
    </font>
    <font>
      <sz val="10.0"/>
      <color theme="1"/>
      <name val="Calibri"/>
    </font>
    <font>
      <sz val="9.0"/>
      <color theme="1"/>
      <name val="Calibri"/>
    </font>
    <font>
      <b/>
      <sz val="10.0"/>
      <color rgb="FFFF0000"/>
      <name val="Calibri"/>
    </font>
    <font>
      <sz val="10.0"/>
      <color rgb="FF000000"/>
      <name val="Calibri"/>
    </font>
    <font>
      <b/>
      <sz val="9.0"/>
      <color theme="1"/>
      <name val="Calibri"/>
    </font>
    <font>
      <b/>
      <sz val="5.0"/>
      <color theme="1"/>
      <name val="Calibri"/>
    </font>
    <font>
      <b/>
      <sz val="30.0"/>
      <color theme="1"/>
      <name val="Calibri"/>
    </font>
    <font>
      <b/>
      <sz val="24.0"/>
      <color theme="1"/>
      <name val="Calibri"/>
    </font>
    <font>
      <b/>
      <sz val="22.0"/>
      <color theme="1"/>
      <name val="Calibri"/>
    </font>
    <font>
      <b/>
      <sz val="26.0"/>
      <color theme="1"/>
      <name val="Calibri"/>
    </font>
    <font>
      <b/>
      <sz val="10.0"/>
      <color rgb="FF000000"/>
      <name val="Calibri"/>
    </font>
    <font>
      <b/>
      <sz val="12.0"/>
      <color theme="1"/>
      <name val="Calibri"/>
    </font>
    <font>
      <sz val="8.0"/>
      <color theme="1"/>
      <name val="Calibri"/>
    </font>
    <font>
      <b/>
      <sz val="8.0"/>
      <color theme="1"/>
      <name val="Calibri"/>
    </font>
    <font>
      <sz val="22.0"/>
      <color theme="1"/>
      <name val="Calibri"/>
    </font>
    <font>
      <b/>
      <sz val="7.0"/>
      <color theme="1"/>
      <name val="Calibri"/>
    </font>
    <font>
      <sz val="7.0"/>
      <color theme="1"/>
      <name val="Calibri"/>
    </font>
    <font>
      <u/>
      <sz val="7.0"/>
      <color theme="10"/>
      <name val="Calibri"/>
    </font>
    <font>
      <u/>
      <sz val="7.0"/>
      <color theme="10"/>
      <name val="Calibri"/>
    </font>
    <font>
      <u/>
      <sz val="7.0"/>
      <color theme="10"/>
      <name val="Calibri"/>
    </font>
    <font>
      <b/>
      <sz val="12.0"/>
      <color rgb="FF0000FF"/>
      <name val="Calibri"/>
    </font>
    <font>
      <u/>
      <sz val="7.0"/>
      <color theme="1"/>
      <name val="Calibri"/>
    </font>
    <font>
      <u/>
      <sz val="7.0"/>
      <color theme="1"/>
      <name val="Calibri"/>
    </font>
    <font>
      <u/>
      <sz val="7.0"/>
      <color theme="10"/>
      <name val="Calibri"/>
    </font>
    <font>
      <sz val="10.0"/>
      <color rgb="FF202020"/>
      <name val="Calibri"/>
    </font>
    <font>
      <u/>
      <sz val="11.0"/>
      <color theme="10"/>
      <name val="Calibri"/>
    </font>
    <font>
      <u/>
      <sz val="11.0"/>
      <color rgb="FF0000FF"/>
      <name val="Calibri"/>
    </font>
    <font>
      <b/>
      <sz val="13.0"/>
      <color rgb="FF0000FF"/>
      <name val="Calibri"/>
    </font>
    <font>
      <b/>
      <sz val="12.0"/>
      <color rgb="FFFF0000"/>
      <name val="Calibri"/>
    </font>
    <font>
      <color theme="1"/>
      <name val="Calibri"/>
    </font>
    <font>
      <u/>
      <sz val="7.0"/>
      <color rgb="FF0563C1"/>
      <name val="Calibri"/>
    </font>
    <font>
      <b/>
      <sz val="10.0"/>
      <color theme="1"/>
      <name val="Calibri"/>
      <scheme val="minor"/>
    </font>
    <font>
      <b/>
      <color theme="1"/>
      <name val="Calibri"/>
      <scheme val="minor"/>
    </font>
    <font>
      <u/>
      <sz val="7.0"/>
      <color rgb="FF000000"/>
      <name val="Calibri"/>
    </font>
    <font>
      <u/>
      <sz val="7.0"/>
      <color rgb="FF0563C1"/>
      <name val="Calibri"/>
    </font>
    <font>
      <u/>
      <sz val="7.0"/>
      <color rgb="FF000000"/>
      <name val="Calibri"/>
    </font>
    <font>
      <u/>
      <sz val="7.0"/>
      <color rgb="FF0000FF"/>
    </font>
    <font>
      <u/>
      <sz val="7.0"/>
      <color rgb="FF0563C1"/>
    </font>
    <font>
      <sz val="7.0"/>
      <color rgb="FF000000"/>
      <name val="Calibri"/>
    </font>
    <font>
      <sz val="10.0"/>
      <color rgb="FF202020"/>
      <name val="Calibri"/>
      <scheme val="minor"/>
    </font>
    <font>
      <sz val="10.0"/>
      <color rgb="FF555555"/>
      <name val="Calibri"/>
      <scheme val="minor"/>
    </font>
    <font>
      <color rgb="FF000000"/>
      <name val="Calibri"/>
    </font>
    <font>
      <b/>
      <sz val="12.0"/>
      <color rgb="FF274E13"/>
      <name val="Calibri"/>
    </font>
    <font>
      <u/>
      <sz val="7.0"/>
      <color rgb="FF0000FF"/>
      <name val="Calibri"/>
    </font>
    <font>
      <sz val="9.0"/>
      <color rgb="FF202020"/>
      <name val="&quot;Open Sans&quot;"/>
    </font>
    <font>
      <u/>
      <sz val="7.0"/>
      <color theme="1"/>
      <name val="Calibri"/>
    </font>
    <font>
      <b/>
      <sz val="12.0"/>
      <color rgb="FF4A86E8"/>
      <name val="Calibri"/>
    </font>
    <font>
      <b/>
      <sz val="12.0"/>
      <color rgb="FF000000"/>
      <name val="Calibri"/>
    </font>
    <font>
      <sz val="7.0"/>
      <color rgb="FF0563C1"/>
      <name val="Calibri"/>
    </font>
    <font>
      <b/>
      <sz val="10.0"/>
      <color rgb="FF0000FF"/>
      <name val="Calibri"/>
    </font>
    <font>
      <sz val="13.0"/>
      <color theme="1"/>
      <name val="Calibri"/>
    </font>
    <font>
      <b/>
      <sz val="13.0"/>
      <color theme="1"/>
      <name val="Calibri"/>
    </font>
    <font>
      <sz val="10.0"/>
      <color theme="1"/>
      <name val="Calibri"/>
      <scheme val="minor"/>
    </font>
    <font>
      <sz val="8.0"/>
      <color theme="1"/>
      <name val="Calibri"/>
      <scheme val="minor"/>
    </font>
    <font>
      <b/>
      <sz val="12.0"/>
      <color rgb="FF0000FF"/>
      <name val="Calibri"/>
      <scheme val="minor"/>
    </font>
    <font>
      <u/>
      <sz val="8.0"/>
      <color theme="1"/>
      <name val="Calibri"/>
    </font>
    <font>
      <b/>
      <sz val="12.0"/>
      <color rgb="FF434343"/>
      <name val="Calibri"/>
      <scheme val="minor"/>
    </font>
    <font>
      <u/>
      <sz val="8.0"/>
      <color rgb="FF0000FF"/>
    </font>
    <font>
      <b/>
      <sz val="10.0"/>
      <color rgb="FF0000FF"/>
      <name val="Calibri"/>
      <scheme val="minor"/>
    </font>
    <font>
      <u/>
      <sz val="8.0"/>
      <color rgb="FF0000FF"/>
    </font>
    <font>
      <u/>
      <sz val="8.0"/>
      <color rgb="FF0563C1"/>
    </font>
    <font>
      <u/>
      <sz val="7.0"/>
      <color theme="10"/>
      <name val="Calibri"/>
    </font>
    <font>
      <u/>
      <sz val="7.0"/>
      <color theme="1"/>
      <name val="Calibri"/>
    </font>
    <font>
      <sz val="9.0"/>
      <color theme="1"/>
      <name val="Calibri"/>
      <scheme val="minor"/>
    </font>
    <font>
      <u/>
      <sz val="8.0"/>
      <color rgb="FF000000"/>
      <name val="Calibri"/>
    </font>
    <font>
      <b/>
      <sz val="13.0"/>
      <color rgb="FF0000FF"/>
      <name val="Calibri"/>
      <scheme val="minor"/>
    </font>
    <font>
      <u/>
      <sz val="7.0"/>
      <color rgb="FF0563C1"/>
      <name val="Calibri"/>
    </font>
    <font>
      <b/>
      <sz val="10.0"/>
      <color rgb="FFFF0000"/>
      <name val="Calibri"/>
      <scheme val="minor"/>
    </font>
    <font>
      <b/>
      <sz val="12.0"/>
      <color rgb="FF000000"/>
      <name val="Calibri"/>
      <scheme val="minor"/>
    </font>
    <font>
      <u/>
      <sz val="10.0"/>
      <color rgb="FF0000FF"/>
    </font>
    <font>
      <u/>
      <sz val="7.0"/>
      <color rgb="FF000000"/>
      <name val="Calibri"/>
    </font>
    <font>
      <u/>
      <sz val="7.0"/>
      <color rgb="FF0563C1"/>
      <name val="Calibri"/>
    </font>
    <font>
      <b/>
      <sz val="12.0"/>
      <color theme="1"/>
      <name val="Calibri"/>
      <scheme val="minor"/>
    </font>
    <font>
      <b/>
      <sz val="11.0"/>
      <color rgb="FF0000FF"/>
      <name val="Calibri"/>
      <scheme val="minor"/>
    </font>
    <font>
      <u/>
      <sz val="8.0"/>
      <color rgb="FF0000FF"/>
    </font>
    <font>
      <u/>
      <sz val="8.0"/>
      <color theme="10"/>
      <name val="Calibri"/>
    </font>
    <font>
      <u/>
      <sz val="8.0"/>
      <color rgb="FF0563C1"/>
    </font>
    <font>
      <sz val="10.0"/>
      <color rgb="FF30313D"/>
      <name val="Calibri"/>
      <scheme val="minor"/>
    </font>
    <font>
      <sz val="8.0"/>
      <color rgb="FF1F1F1F"/>
    </font>
    <font>
      <u/>
      <color rgb="FF0000FF"/>
    </font>
    <font>
      <u/>
      <color rgb="FF0000FF"/>
    </font>
    <font>
      <b/>
      <color theme="1"/>
      <name val="Calibri"/>
    </font>
    <font>
      <b/>
      <color rgb="FFC53929"/>
      <name val="Calibri"/>
    </font>
    <font>
      <u/>
      <color rgb="FF0000FF"/>
    </font>
    <font>
      <b/>
      <color rgb="FFFFFF00"/>
      <name val="Calibri"/>
    </font>
    <font>
      <sz val="11.0"/>
      <color rgb="FF1F1F1F"/>
      <name val="Roboto"/>
    </font>
    <font>
      <b/>
      <sz val="11.0"/>
      <color rgb="FFC53929"/>
      <name val="Calibri"/>
    </font>
    <font>
      <color rgb="FF1F1F1F"/>
      <name val="Roboto"/>
    </font>
    <font>
      <color rgb="FF1F1F1F"/>
      <name val="&quot;Google Sans&quot;"/>
    </font>
    <font>
      <color rgb="FF5E5E5E"/>
      <name val="Roboto"/>
    </font>
    <font>
      <color rgb="FF30313D"/>
      <name val="&quot;SF Pro Text&quot;"/>
    </font>
    <font>
      <u/>
      <sz val="10.0"/>
      <color rgb="FF0000FF"/>
    </font>
    <font>
      <sz val="14.0"/>
      <color theme="1"/>
      <name val="Calibri"/>
      <scheme val="minor"/>
    </font>
    <font>
      <b/>
      <sz val="11.0"/>
      <color rgb="FFFF0000"/>
      <name val="Calibri"/>
    </font>
    <font>
      <sz val="11.0"/>
      <color rgb="FF000000"/>
      <name val="Calibri"/>
    </font>
    <font>
      <b/>
      <sz val="11.0"/>
      <color rgb="FFFFFF00"/>
      <name val="Calibri"/>
    </font>
    <font>
      <b/>
      <sz val="18.0"/>
      <color rgb="FFFFFF00"/>
      <name val="Calibri"/>
    </font>
  </fonts>
  <fills count="19">
    <fill>
      <patternFill patternType="none"/>
    </fill>
    <fill>
      <patternFill patternType="lightGray"/>
    </fill>
    <fill>
      <patternFill patternType="solid">
        <fgColor rgb="FF00B0F0"/>
        <bgColor rgb="FF00B0F0"/>
      </patternFill>
    </fill>
    <fill>
      <patternFill patternType="solid">
        <fgColor rgb="FF00B050"/>
        <bgColor rgb="FF00B050"/>
      </patternFill>
    </fill>
    <fill>
      <patternFill patternType="solid">
        <fgColor rgb="FFFFFF00"/>
        <bgColor rgb="FFFFFF00"/>
      </patternFill>
    </fill>
    <fill>
      <patternFill patternType="solid">
        <fgColor rgb="FFFFC000"/>
        <bgColor rgb="FFFFC000"/>
      </patternFill>
    </fill>
    <fill>
      <patternFill patternType="solid">
        <fgColor rgb="FFBDD6EE"/>
        <bgColor rgb="FFBDD6EE"/>
      </patternFill>
    </fill>
    <fill>
      <patternFill patternType="solid">
        <fgColor rgb="FFFFD965"/>
        <bgColor rgb="FFFFD965"/>
      </patternFill>
    </fill>
    <fill>
      <patternFill patternType="solid">
        <fgColor rgb="FFA8D08D"/>
        <bgColor rgb="FFA8D08D"/>
      </patternFill>
    </fill>
    <fill>
      <patternFill patternType="solid">
        <fgColor rgb="FFFFFF66"/>
        <bgColor rgb="FFFFFF66"/>
      </patternFill>
    </fill>
    <fill>
      <patternFill patternType="solid">
        <fgColor rgb="FFF7CAAC"/>
        <bgColor rgb="FFF7CAAC"/>
      </patternFill>
    </fill>
    <fill>
      <patternFill patternType="solid">
        <fgColor rgb="FFFF0000"/>
        <bgColor rgb="FFFF0000"/>
      </patternFill>
    </fill>
    <fill>
      <patternFill patternType="solid">
        <fgColor rgb="FF92D050"/>
        <bgColor rgb="FF92D050"/>
      </patternFill>
    </fill>
    <fill>
      <patternFill patternType="solid">
        <fgColor rgb="FFFFFFFF"/>
        <bgColor rgb="FFFFFFFF"/>
      </patternFill>
    </fill>
    <fill>
      <patternFill patternType="solid">
        <fgColor theme="0"/>
        <bgColor theme="0"/>
      </patternFill>
    </fill>
    <fill>
      <patternFill patternType="solid">
        <fgColor rgb="FFF9F9F9"/>
        <bgColor rgb="FFF9F9F9"/>
      </patternFill>
    </fill>
    <fill>
      <patternFill patternType="solid">
        <fgColor rgb="FFEE0000"/>
        <bgColor rgb="FFEE0000"/>
      </patternFill>
    </fill>
    <fill>
      <patternFill patternType="solid">
        <fgColor rgb="FF00FFFF"/>
        <bgColor rgb="FF00FFFF"/>
      </patternFill>
    </fill>
    <fill>
      <patternFill patternType="solid">
        <fgColor rgb="FFCC0000"/>
        <bgColor rgb="FFCC0000"/>
      </patternFill>
    </fill>
  </fills>
  <borders count="17">
    <border/>
    <border>
      <left/>
      <right/>
      <top/>
      <bottom/>
    </border>
    <border>
      <left/>
      <top/>
      <bottom/>
    </border>
    <border>
      <top/>
      <bottom/>
    </border>
    <border>
      <right/>
      <top/>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2" fillId="3"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6" fontId="4" numFmtId="164" xfId="0" applyAlignment="1" applyBorder="1" applyFill="1" applyFont="1" applyNumberFormat="1">
      <alignment horizontal="center" shrinkToFit="0" vertical="center" wrapText="1"/>
    </xf>
    <xf borderId="1" fillId="6" fontId="4" numFmtId="0" xfId="0" applyAlignment="1" applyBorder="1" applyFont="1">
      <alignment horizontal="center" shrinkToFit="0" vertical="center" wrapText="1"/>
    </xf>
    <xf borderId="1" fillId="6" fontId="4" numFmtId="1" xfId="0" applyAlignment="1" applyBorder="1" applyFont="1" applyNumberFormat="1">
      <alignment horizontal="center" shrinkToFit="0" vertical="center" wrapText="1"/>
    </xf>
    <xf borderId="1" fillId="7" fontId="4" numFmtId="0" xfId="0" applyAlignment="1" applyBorder="1" applyFill="1" applyFont="1">
      <alignment horizontal="center" shrinkToFit="0" vertical="center" wrapText="1"/>
    </xf>
    <xf borderId="1" fillId="8" fontId="4" numFmtId="165" xfId="0" applyAlignment="1" applyBorder="1" applyFill="1" applyFont="1" applyNumberFormat="1">
      <alignment horizontal="center" shrinkToFit="0" vertical="center" wrapText="1"/>
    </xf>
    <xf borderId="1" fillId="9" fontId="4" numFmtId="165" xfId="0" applyAlignment="1" applyBorder="1" applyFill="1" applyFont="1" applyNumberFormat="1">
      <alignment horizontal="center" shrinkToFit="0" vertical="center" wrapText="1"/>
    </xf>
    <xf borderId="1" fillId="9" fontId="4" numFmtId="165" xfId="0" applyAlignment="1" applyBorder="1" applyFont="1" applyNumberFormat="1">
      <alignment horizontal="center" readingOrder="0" shrinkToFit="0" vertical="center" wrapText="1"/>
    </xf>
    <xf borderId="1" fillId="10" fontId="4"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0" fillId="0" fontId="6" numFmtId="164" xfId="0" applyAlignment="1" applyFont="1" applyNumberFormat="1">
      <alignment horizontal="center" shrinkToFit="0" vertical="center" wrapText="1"/>
    </xf>
    <xf borderId="0" fillId="0" fontId="7" numFmtId="164"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0" fontId="6" numFmtId="1"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165" xfId="0" applyAlignment="1" applyFont="1" applyNumberFormat="1">
      <alignment horizontal="center" readingOrder="0" shrinkToFit="0" vertical="center" wrapText="1"/>
    </xf>
    <xf borderId="0" fillId="0" fontId="6" numFmtId="165"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9" fontId="6" numFmtId="164" xfId="0" applyAlignment="1" applyFont="1" applyNumberFormat="1">
      <alignment horizontal="center" shrinkToFit="0" vertical="center" wrapText="1"/>
    </xf>
    <xf borderId="0" fillId="9" fontId="7" numFmtId="164" xfId="0" applyAlignment="1" applyFont="1" applyNumberFormat="1">
      <alignment horizontal="center" shrinkToFit="0" vertical="center" wrapText="1"/>
    </xf>
    <xf borderId="0" fillId="9" fontId="7" numFmtId="0" xfId="0" applyAlignment="1" applyFont="1">
      <alignment horizontal="center" shrinkToFit="0" vertical="center" wrapText="1"/>
    </xf>
    <xf borderId="0" fillId="9" fontId="6" numFmtId="1" xfId="0" applyAlignment="1" applyFont="1" applyNumberFormat="1">
      <alignment horizontal="center" shrinkToFit="0" vertical="center" wrapText="1"/>
    </xf>
    <xf borderId="0" fillId="9" fontId="9" numFmtId="0" xfId="0" applyAlignment="1" applyFont="1">
      <alignment horizontal="center" shrinkToFit="0" vertical="center" wrapText="1"/>
    </xf>
    <xf borderId="0" fillId="9" fontId="6" numFmtId="0" xfId="0" applyAlignment="1" applyFont="1">
      <alignment horizontal="center" shrinkToFit="0" vertical="center" wrapText="1"/>
    </xf>
    <xf borderId="0" fillId="9" fontId="6" numFmtId="165" xfId="0" applyAlignment="1" applyFont="1" applyNumberFormat="1">
      <alignment horizontal="center" shrinkToFit="0" vertical="center" wrapText="1"/>
    </xf>
    <xf borderId="0" fillId="9" fontId="6" numFmtId="165" xfId="0" applyAlignment="1" applyFont="1" applyNumberFormat="1">
      <alignment horizontal="center" readingOrder="0" shrinkToFit="0" vertical="center" wrapText="1"/>
    </xf>
    <xf borderId="0" fillId="9" fontId="6" numFmtId="0" xfId="0" applyAlignment="1" applyFont="1">
      <alignment horizontal="center" readingOrder="0" shrinkToFit="0" vertical="center" wrapText="1"/>
    </xf>
    <xf borderId="0" fillId="0" fontId="10" numFmtId="0" xfId="0" applyAlignment="1" applyFont="1">
      <alignment horizontal="center" shrinkToFit="0" vertical="center" wrapText="1"/>
    </xf>
    <xf borderId="1" fillId="4" fontId="7" numFmtId="0" xfId="0" applyAlignment="1" applyBorder="1" applyFont="1">
      <alignment horizontal="center" shrinkToFit="0" vertical="center" wrapText="1"/>
    </xf>
    <xf borderId="1" fillId="11" fontId="7" numFmtId="0" xfId="0" applyAlignment="1" applyBorder="1" applyFill="1" applyFont="1">
      <alignment horizontal="center" shrinkToFit="0" vertical="center" wrapText="1"/>
    </xf>
    <xf borderId="1" fillId="11" fontId="6" numFmtId="0" xfId="0" applyAlignment="1" applyBorder="1" applyFont="1">
      <alignment horizontal="center" shrinkToFit="0" vertical="center" wrapText="1"/>
    </xf>
    <xf borderId="0" fillId="11" fontId="6" numFmtId="0" xfId="0" applyAlignment="1" applyFont="1">
      <alignment horizontal="center" shrinkToFit="0" vertical="center" wrapText="1"/>
    </xf>
    <xf borderId="0" fillId="0" fontId="6" numFmtId="0" xfId="0" applyAlignment="1" applyFont="1">
      <alignment horizontal="center"/>
    </xf>
    <xf borderId="1" fillId="12" fontId="7" numFmtId="0" xfId="0" applyAlignment="1" applyBorder="1" applyFill="1" applyFont="1">
      <alignment horizontal="center" shrinkToFit="0" vertical="center" wrapText="1"/>
    </xf>
    <xf borderId="1" fillId="12" fontId="6" numFmtId="0" xfId="0" applyAlignment="1" applyBorder="1" applyFont="1">
      <alignment horizontal="center" shrinkToFit="0" vertical="center" wrapText="1"/>
    </xf>
    <xf borderId="0" fillId="12" fontId="6"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6" numFmtId="1"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xf>
    <xf borderId="0" fillId="13" fontId="7" numFmtId="0" xfId="0" applyAlignment="1" applyFill="1" applyFont="1">
      <alignment horizontal="center" readingOrder="0" shrinkToFit="0" vertical="center" wrapText="1"/>
    </xf>
    <xf borderId="1" fillId="0" fontId="6" numFmtId="0" xfId="0" applyAlignment="1" applyBorder="1" applyFont="1">
      <alignment horizontal="center" shrinkToFit="0" vertical="center" wrapText="1"/>
    </xf>
    <xf borderId="0" fillId="0" fontId="15" numFmtId="1" xfId="0" applyAlignment="1" applyFont="1" applyNumberFormat="1">
      <alignment readingOrder="0"/>
    </xf>
    <xf borderId="0" fillId="0" fontId="15" numFmtId="0" xfId="0" applyAlignment="1" applyFont="1">
      <alignment readingOrder="0"/>
    </xf>
    <xf borderId="2" fillId="4" fontId="4" numFmtId="0" xfId="0" applyAlignment="1" applyBorder="1" applyFont="1">
      <alignment horizontal="center"/>
    </xf>
    <xf borderId="0" fillId="0" fontId="16" numFmtId="0" xfId="0" applyAlignment="1" applyFont="1">
      <alignment horizontal="left" shrinkToFit="0" vertical="center" wrapText="1"/>
    </xf>
    <xf borderId="1" fillId="4" fontId="4" numFmtId="166" xfId="0" applyAlignment="1" applyBorder="1" applyFont="1" applyNumberFormat="1">
      <alignment horizontal="center"/>
    </xf>
    <xf borderId="1" fillId="4" fontId="4" numFmtId="167" xfId="0" applyAlignment="1" applyBorder="1" applyFont="1" applyNumberFormat="1">
      <alignment horizontal="center" vertical="center"/>
    </xf>
    <xf borderId="1" fillId="4" fontId="4" numFmtId="0" xfId="0" applyAlignment="1" applyBorder="1" applyFont="1">
      <alignment horizontal="center" shrinkToFit="0" vertical="center" wrapText="1"/>
    </xf>
    <xf borderId="1" fillId="4" fontId="4" numFmtId="1" xfId="0" applyAlignment="1" applyBorder="1" applyFont="1" applyNumberFormat="1">
      <alignment horizontal="center" shrinkToFit="0" vertical="center" wrapText="1"/>
    </xf>
    <xf borderId="1" fillId="4" fontId="4" numFmtId="0" xfId="0" applyAlignment="1" applyBorder="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horizontal="center"/>
    </xf>
    <xf borderId="5" fillId="0" fontId="10" numFmtId="164" xfId="0" applyAlignment="1" applyBorder="1" applyFont="1" applyNumberFormat="1">
      <alignment horizontal="center" shrinkToFit="0" textRotation="90" vertical="center" wrapText="1"/>
    </xf>
    <xf borderId="6" fillId="0" fontId="6" numFmtId="167" xfId="0" applyAlignment="1" applyBorder="1" applyFont="1" applyNumberFormat="1">
      <alignment horizontal="center" vertical="center"/>
    </xf>
    <xf borderId="6" fillId="0" fontId="10" numFmtId="18" xfId="0" applyAlignment="1" applyBorder="1" applyFont="1" applyNumberFormat="1">
      <alignment horizontal="center" shrinkToFit="0" vertical="center" wrapText="1"/>
    </xf>
    <xf borderId="6" fillId="0" fontId="10" numFmtId="1" xfId="0" applyAlignment="1" applyBorder="1" applyFont="1" applyNumberFormat="1">
      <alignment horizontal="center" shrinkToFit="0" vertical="center" wrapText="1"/>
    </xf>
    <xf borderId="6" fillId="0" fontId="10" numFmtId="0" xfId="0" applyAlignment="1" applyBorder="1" applyFont="1">
      <alignment horizontal="center" shrinkToFit="0" vertical="center" wrapText="1"/>
    </xf>
    <xf borderId="6" fillId="0" fontId="16" numFmtId="0" xfId="0" applyAlignment="1" applyBorder="1" applyFont="1">
      <alignment horizontal="center" shrinkToFit="0" vertical="center" wrapText="1"/>
    </xf>
    <xf borderId="7" fillId="0" fontId="16" numFmtId="0" xfId="0" applyAlignment="1" applyBorder="1" applyFont="1">
      <alignment horizontal="left" shrinkToFit="0" vertical="center" wrapText="1"/>
    </xf>
    <xf borderId="0" fillId="0" fontId="16" numFmtId="0" xfId="0" applyAlignment="1" applyFont="1">
      <alignment horizontal="center" shrinkToFit="0" vertical="center" wrapText="1"/>
    </xf>
    <xf borderId="0" fillId="0" fontId="6" numFmtId="0" xfId="0" applyAlignment="1" applyFont="1">
      <alignment vertical="center"/>
    </xf>
    <xf borderId="8" fillId="0" fontId="10" numFmtId="164" xfId="0" applyAlignment="1" applyBorder="1" applyFont="1" applyNumberFormat="1">
      <alignment horizontal="center" shrinkToFit="0" textRotation="90" vertical="center" wrapText="1"/>
    </xf>
    <xf borderId="0" fillId="0" fontId="6" numFmtId="167" xfId="0" applyAlignment="1" applyFont="1" applyNumberFormat="1">
      <alignment horizontal="center" vertical="center"/>
    </xf>
    <xf borderId="0" fillId="0" fontId="10" numFmtId="18" xfId="0" applyAlignment="1" applyFont="1" applyNumberFormat="1">
      <alignment horizontal="center" shrinkToFit="0" vertical="center" wrapText="1"/>
    </xf>
    <xf borderId="0" fillId="0" fontId="10" numFmtId="1" xfId="0" applyAlignment="1" applyFont="1" applyNumberFormat="1">
      <alignment horizontal="center" shrinkToFit="0" vertical="center" wrapText="1"/>
    </xf>
    <xf borderId="9" fillId="0" fontId="16" numFmtId="0" xfId="0" applyAlignment="1" applyBorder="1" applyFont="1">
      <alignment vertical="center"/>
    </xf>
    <xf borderId="0" fillId="0" fontId="10" numFmtId="164" xfId="0" applyAlignment="1" applyFont="1" applyNumberFormat="1">
      <alignment horizontal="center" shrinkToFit="0" vertical="center" wrapText="1"/>
    </xf>
    <xf borderId="0" fillId="0" fontId="16" numFmtId="164" xfId="0" applyAlignment="1" applyFont="1" applyNumberFormat="1">
      <alignment horizontal="center" shrinkToFit="0" vertical="center" wrapText="1"/>
    </xf>
    <xf borderId="9" fillId="0" fontId="16" numFmtId="164" xfId="0" applyAlignment="1" applyBorder="1" applyFont="1" applyNumberFormat="1">
      <alignment vertical="center"/>
    </xf>
    <xf borderId="10" fillId="0" fontId="10" numFmtId="164" xfId="0" applyAlignment="1" applyBorder="1" applyFont="1" applyNumberFormat="1">
      <alignment horizontal="center" shrinkToFit="0" textRotation="90" vertical="center" wrapText="1"/>
    </xf>
    <xf borderId="11" fillId="0" fontId="6" numFmtId="167" xfId="0" applyAlignment="1" applyBorder="1" applyFont="1" applyNumberFormat="1">
      <alignment horizontal="center" vertical="center"/>
    </xf>
    <xf borderId="11" fillId="0" fontId="10" numFmtId="18" xfId="0" applyAlignment="1" applyBorder="1" applyFont="1" applyNumberFormat="1">
      <alignment horizontal="center" shrinkToFit="0" vertical="center" wrapText="1"/>
    </xf>
    <xf borderId="11" fillId="0" fontId="10" numFmtId="1" xfId="0" applyAlignment="1" applyBorder="1" applyFont="1" applyNumberFormat="1">
      <alignment horizontal="center" shrinkToFit="0" vertical="center" wrapText="1"/>
    </xf>
    <xf borderId="11" fillId="0" fontId="10" numFmtId="0" xfId="0" applyAlignment="1" applyBorder="1" applyFont="1">
      <alignment horizontal="center" shrinkToFit="0" vertical="center" wrapText="1"/>
    </xf>
    <xf borderId="11" fillId="0" fontId="16" numFmtId="0" xfId="0" applyAlignment="1" applyBorder="1" applyFont="1">
      <alignment horizontal="center" shrinkToFit="0" vertical="center" wrapText="1"/>
    </xf>
    <xf borderId="12" fillId="0" fontId="16" numFmtId="0" xfId="0" applyAlignment="1" applyBorder="1" applyFont="1">
      <alignment vertical="center"/>
    </xf>
    <xf borderId="7" fillId="0" fontId="17" numFmtId="0" xfId="0" applyAlignment="1" applyBorder="1" applyFont="1">
      <alignment shrinkToFit="0" vertical="center" wrapText="1"/>
    </xf>
    <xf borderId="9" fillId="0" fontId="16" numFmtId="0" xfId="0" applyAlignment="1" applyBorder="1" applyFont="1">
      <alignment shrinkToFit="0" vertical="center" wrapText="1"/>
    </xf>
    <xf borderId="9" fillId="0" fontId="17" numFmtId="0" xfId="0" applyAlignment="1" applyBorder="1" applyFont="1">
      <alignment shrinkToFit="0" vertical="center" wrapText="1"/>
    </xf>
    <xf borderId="13" fillId="0" fontId="10" numFmtId="164" xfId="0" applyAlignment="1" applyBorder="1" applyFont="1" applyNumberFormat="1">
      <alignment horizontal="center" shrinkToFit="0" textRotation="90" vertical="center" wrapText="1"/>
    </xf>
    <xf borderId="13" fillId="0" fontId="6" numFmtId="167" xfId="0" applyAlignment="1" applyBorder="1" applyFont="1" applyNumberFormat="1">
      <alignment horizontal="center" vertical="center"/>
    </xf>
    <xf borderId="7" fillId="0" fontId="16" numFmtId="0" xfId="0" applyAlignment="1" applyBorder="1" applyFont="1">
      <alignment vertical="center"/>
    </xf>
    <xf borderId="14" fillId="0" fontId="10" numFmtId="164" xfId="0" applyAlignment="1" applyBorder="1" applyFont="1" applyNumberFormat="1">
      <alignment horizontal="center" shrinkToFit="0" textRotation="90" vertical="center" wrapText="1"/>
    </xf>
    <xf borderId="14" fillId="0" fontId="6" numFmtId="167" xfId="0" applyAlignment="1" applyBorder="1" applyFont="1" applyNumberFormat="1">
      <alignment horizontal="center" vertical="center"/>
    </xf>
    <xf borderId="15" fillId="0" fontId="10" numFmtId="164" xfId="0" applyAlignment="1" applyBorder="1" applyFont="1" applyNumberFormat="1">
      <alignment horizontal="center" shrinkToFit="0" textRotation="90" vertical="center" wrapText="1"/>
    </xf>
    <xf borderId="15" fillId="0" fontId="6" numFmtId="167" xfId="0" applyAlignment="1" applyBorder="1" applyFont="1" applyNumberFormat="1">
      <alignment horizontal="center" vertical="center"/>
    </xf>
    <xf borderId="1" fillId="4" fontId="18" numFmtId="0" xfId="0" applyAlignment="1" applyBorder="1" applyFont="1">
      <alignment horizontal="center" shrinkToFit="0" vertical="center" wrapText="1"/>
    </xf>
    <xf borderId="7" fillId="0" fontId="16" numFmtId="0" xfId="0" applyAlignment="1" applyBorder="1" applyFont="1">
      <alignment shrinkToFit="0" vertical="center" wrapText="1"/>
    </xf>
    <xf borderId="9" fillId="0" fontId="17" numFmtId="0" xfId="0" applyAlignment="1" applyBorder="1" applyFont="1">
      <alignment vertical="center"/>
    </xf>
    <xf borderId="0" fillId="0" fontId="19" numFmtId="0" xfId="0" applyAlignment="1" applyFont="1">
      <alignment horizontal="center" vertical="center"/>
    </xf>
    <xf borderId="0" fillId="0" fontId="19" numFmtId="0" xfId="0" applyAlignment="1" applyFont="1">
      <alignment horizontal="center" shrinkToFit="0" vertical="center" wrapText="1"/>
    </xf>
    <xf borderId="16" fillId="0" fontId="10" numFmtId="164" xfId="0" applyAlignment="1" applyBorder="1" applyFont="1" applyNumberFormat="1">
      <alignment horizontal="center" shrinkToFit="0" textRotation="90" vertical="center" wrapText="1"/>
    </xf>
    <xf borderId="11" fillId="0" fontId="16" numFmtId="0" xfId="0" applyAlignment="1" applyBorder="1" applyFont="1">
      <alignment horizontal="left" shrinkToFit="0" vertical="center" wrapText="1"/>
    </xf>
    <xf borderId="12" fillId="0" fontId="16" numFmtId="0" xfId="0" applyAlignment="1" applyBorder="1" applyFont="1">
      <alignment shrinkToFit="0" vertical="center" wrapText="1"/>
    </xf>
    <xf borderId="0" fillId="0" fontId="16" numFmtId="168" xfId="0" applyAlignment="1" applyFont="1" applyNumberFormat="1">
      <alignment horizontal="center" shrinkToFit="0" vertical="center" wrapText="1"/>
    </xf>
    <xf borderId="12" fillId="0" fontId="17" numFmtId="0" xfId="0" applyAlignment="1" applyBorder="1" applyFont="1">
      <alignment shrinkToFit="0" vertical="center" wrapText="1"/>
    </xf>
    <xf borderId="13" fillId="0" fontId="10" numFmtId="18" xfId="0" applyAlignment="1" applyBorder="1" applyFont="1" applyNumberFormat="1">
      <alignment horizontal="center" shrinkToFit="0" vertical="center" wrapText="1"/>
    </xf>
    <xf borderId="14" fillId="0" fontId="10" numFmtId="18" xfId="0" applyAlignment="1" applyBorder="1" applyFont="1" applyNumberFormat="1">
      <alignment horizontal="center" shrinkToFit="0" vertical="center" wrapText="1"/>
    </xf>
    <xf borderId="15" fillId="0" fontId="10" numFmtId="18" xfId="0" applyAlignment="1" applyBorder="1" applyFont="1" applyNumberFormat="1">
      <alignment horizontal="center" shrinkToFit="0" vertical="center" wrapText="1"/>
    </xf>
    <xf borderId="9" fillId="0" fontId="10" numFmtId="0" xfId="0" applyAlignment="1" applyBorder="1" applyFont="1">
      <alignment shrinkToFit="0" vertical="center" wrapText="1"/>
    </xf>
    <xf borderId="9" fillId="0" fontId="6" numFmtId="0" xfId="0" applyAlignment="1" applyBorder="1" applyFont="1">
      <alignment shrinkToFit="0" vertical="center" wrapText="1"/>
    </xf>
    <xf borderId="9" fillId="0" fontId="7" numFmtId="0" xfId="0" applyAlignment="1" applyBorder="1" applyFont="1">
      <alignment shrinkToFit="0" vertical="center" wrapText="1"/>
    </xf>
    <xf borderId="7" fillId="0" fontId="10" numFmtId="0" xfId="0" applyAlignment="1" applyBorder="1" applyFont="1">
      <alignment shrinkToFit="0" vertical="center" wrapText="1"/>
    </xf>
    <xf borderId="1" fillId="4" fontId="7" numFmtId="0" xfId="0" applyAlignment="1" applyBorder="1" applyFont="1">
      <alignment shrinkToFit="0" wrapText="1"/>
    </xf>
    <xf borderId="9" fillId="0" fontId="20" numFmtId="0" xfId="0" applyAlignment="1" applyBorder="1" applyFont="1">
      <alignment shrinkToFit="0" vertical="center" wrapText="1"/>
    </xf>
    <xf borderId="9" fillId="0" fontId="10" numFmtId="0" xfId="0" applyAlignment="1" applyBorder="1" applyFont="1">
      <alignment vertical="center"/>
    </xf>
    <xf borderId="13" fillId="0" fontId="21" numFmtId="164" xfId="0" applyAlignment="1" applyBorder="1" applyFont="1" applyNumberFormat="1">
      <alignment horizontal="center" shrinkToFit="0" textRotation="90" vertical="center" wrapText="1"/>
    </xf>
    <xf borderId="14" fillId="0" fontId="21" numFmtId="164" xfId="0" applyAlignment="1" applyBorder="1" applyFont="1" applyNumberFormat="1">
      <alignment horizontal="center" shrinkToFit="0" textRotation="90" vertical="center" wrapText="1"/>
    </xf>
    <xf borderId="15" fillId="0" fontId="21" numFmtId="164" xfId="0" applyAlignment="1" applyBorder="1" applyFont="1" applyNumberFormat="1">
      <alignment horizontal="center" shrinkToFit="0" textRotation="90" vertical="center" wrapText="1"/>
    </xf>
    <xf borderId="12" fillId="0" fontId="10" numFmtId="0" xfId="0" applyAlignment="1" applyBorder="1" applyFont="1">
      <alignment shrinkToFit="0" vertical="center" wrapText="1"/>
    </xf>
    <xf borderId="13" fillId="0" fontId="22" numFmtId="164" xfId="0" applyAlignment="1" applyBorder="1" applyFont="1" applyNumberFormat="1">
      <alignment horizontal="center" shrinkToFit="0" textRotation="90" vertical="center" wrapText="1"/>
    </xf>
    <xf borderId="7" fillId="0" fontId="6" numFmtId="0" xfId="0" applyAlignment="1" applyBorder="1" applyFont="1">
      <alignment vertical="center"/>
    </xf>
    <xf borderId="14" fillId="0" fontId="22" numFmtId="164" xfId="0" applyAlignment="1" applyBorder="1" applyFont="1" applyNumberFormat="1">
      <alignment horizontal="center" shrinkToFit="0" textRotation="90" vertical="center" wrapText="1"/>
    </xf>
    <xf borderId="15" fillId="0" fontId="22" numFmtId="164" xfId="0" applyAlignment="1" applyBorder="1" applyFont="1" applyNumberFormat="1">
      <alignment horizontal="center" shrinkToFit="0" textRotation="90" vertical="center" wrapText="1"/>
    </xf>
    <xf borderId="5" fillId="0" fontId="23" numFmtId="164" xfId="0" applyAlignment="1" applyBorder="1" applyFont="1" applyNumberFormat="1">
      <alignment horizontal="center" shrinkToFit="0" textRotation="90" vertical="center" wrapText="1"/>
    </xf>
    <xf borderId="8" fillId="0" fontId="23" numFmtId="164" xfId="0" applyAlignment="1" applyBorder="1" applyFont="1" applyNumberFormat="1">
      <alignment horizontal="center" shrinkToFit="0" textRotation="90" vertical="center" wrapText="1"/>
    </xf>
    <xf borderId="10" fillId="0" fontId="23" numFmtId="164" xfId="0" applyAlignment="1" applyBorder="1" applyFont="1" applyNumberFormat="1">
      <alignment horizontal="center" shrinkToFit="0" textRotation="90" vertical="center" wrapText="1"/>
    </xf>
    <xf borderId="13" fillId="0" fontId="24" numFmtId="164" xfId="0" applyAlignment="1" applyBorder="1" applyFont="1" applyNumberFormat="1">
      <alignment horizontal="center" shrinkToFit="0" textRotation="90" vertical="center" wrapText="1"/>
    </xf>
    <xf borderId="14" fillId="0" fontId="24" numFmtId="164" xfId="0" applyAlignment="1" applyBorder="1" applyFont="1" applyNumberFormat="1">
      <alignment horizontal="center" shrinkToFit="0" textRotation="90" vertical="center" wrapText="1"/>
    </xf>
    <xf borderId="15" fillId="0" fontId="24" numFmtId="164" xfId="0" applyAlignment="1" applyBorder="1" applyFont="1" applyNumberFormat="1">
      <alignment horizontal="center" shrinkToFit="0" textRotation="90" vertical="center" wrapText="1"/>
    </xf>
    <xf borderId="13" fillId="0" fontId="20" numFmtId="164" xfId="0" applyAlignment="1" applyBorder="1" applyFont="1" applyNumberFormat="1">
      <alignment horizontal="center" shrinkToFit="0" textRotation="90" vertical="center" wrapText="1"/>
    </xf>
    <xf borderId="14" fillId="0" fontId="20" numFmtId="164" xfId="0" applyAlignment="1" applyBorder="1" applyFont="1" applyNumberFormat="1">
      <alignment horizontal="center" shrinkToFit="0" textRotation="90" vertical="center" wrapText="1"/>
    </xf>
    <xf borderId="15" fillId="0" fontId="20" numFmtId="164" xfId="0" applyAlignment="1" applyBorder="1" applyFont="1" applyNumberFormat="1">
      <alignment horizontal="center" shrinkToFit="0" textRotation="90" vertical="center" wrapText="1"/>
    </xf>
    <xf borderId="5" fillId="0" fontId="1" numFmtId="164" xfId="0" applyAlignment="1" applyBorder="1" applyFont="1" applyNumberFormat="1">
      <alignment horizontal="center" shrinkToFit="0" textRotation="90" vertical="center" wrapText="1"/>
    </xf>
    <xf borderId="8" fillId="0" fontId="1" numFmtId="164" xfId="0" applyAlignment="1" applyBorder="1" applyFont="1" applyNumberFormat="1">
      <alignment horizontal="center" shrinkToFit="0" textRotation="90" vertical="center" wrapText="1"/>
    </xf>
    <xf borderId="10" fillId="0" fontId="1" numFmtId="164" xfId="0" applyAlignment="1" applyBorder="1" applyFont="1" applyNumberFormat="1">
      <alignment horizontal="center" shrinkToFit="0" textRotation="90" vertical="center" wrapText="1"/>
    </xf>
    <xf borderId="0" fillId="0" fontId="16" numFmtId="0" xfId="0" applyAlignment="1" applyFont="1">
      <alignment shrinkToFit="0" vertical="center" wrapText="1"/>
    </xf>
    <xf borderId="5" fillId="0" fontId="22" numFmtId="164" xfId="0" applyAlignment="1" applyBorder="1" applyFont="1" applyNumberFormat="1">
      <alignment horizontal="center" shrinkToFit="0" textRotation="90" vertical="center" wrapText="1"/>
    </xf>
    <xf borderId="8" fillId="0" fontId="22" numFmtId="164" xfId="0" applyAlignment="1" applyBorder="1" applyFont="1" applyNumberFormat="1">
      <alignment horizontal="center" shrinkToFit="0" textRotation="90" vertical="center" wrapText="1"/>
    </xf>
    <xf borderId="10" fillId="0" fontId="22" numFmtId="164" xfId="0" applyAlignment="1" applyBorder="1" applyFont="1" applyNumberFormat="1">
      <alignment horizontal="center" shrinkToFit="0" textRotation="90" vertical="center" wrapText="1"/>
    </xf>
    <xf borderId="5" fillId="0" fontId="25" numFmtId="164" xfId="0" applyAlignment="1" applyBorder="1" applyFont="1" applyNumberFormat="1">
      <alignment horizontal="center" shrinkToFit="0" textRotation="90" vertical="center" wrapText="1"/>
    </xf>
    <xf borderId="8" fillId="0" fontId="25" numFmtId="164" xfId="0" applyAlignment="1" applyBorder="1" applyFont="1" applyNumberFormat="1">
      <alignment horizontal="center" shrinkToFit="0" textRotation="90" vertical="center" wrapText="1"/>
    </xf>
    <xf borderId="10" fillId="0" fontId="25" numFmtId="164" xfId="0" applyAlignment="1" applyBorder="1" applyFont="1" applyNumberFormat="1">
      <alignment horizontal="center" shrinkToFit="0" textRotation="90" vertical="center" wrapText="1"/>
    </xf>
    <xf borderId="0" fillId="0" fontId="15" numFmtId="0" xfId="0" applyFont="1"/>
    <xf borderId="13" fillId="0" fontId="25" numFmtId="164" xfId="0" applyAlignment="1" applyBorder="1" applyFont="1" applyNumberFormat="1">
      <alignment horizontal="center" shrinkToFit="0" textRotation="90" vertical="center" wrapText="1"/>
    </xf>
    <xf borderId="14" fillId="0" fontId="25" numFmtId="164" xfId="0" applyAlignment="1" applyBorder="1" applyFont="1" applyNumberFormat="1">
      <alignment horizontal="center" shrinkToFit="0" textRotation="90" vertical="center" wrapText="1"/>
    </xf>
    <xf borderId="15" fillId="0" fontId="25" numFmtId="164" xfId="0" applyAlignment="1" applyBorder="1" applyFont="1" applyNumberFormat="1">
      <alignment horizontal="center" shrinkToFit="0" textRotation="90" vertical="center" wrapText="1"/>
    </xf>
    <xf borderId="13" fillId="0" fontId="1" numFmtId="164" xfId="0" applyAlignment="1" applyBorder="1" applyFont="1" applyNumberFormat="1">
      <alignment horizontal="center" shrinkToFit="0" textRotation="90" vertical="center" wrapText="1"/>
    </xf>
    <xf borderId="14" fillId="0" fontId="1" numFmtId="164" xfId="0" applyAlignment="1" applyBorder="1" applyFont="1" applyNumberFormat="1">
      <alignment horizontal="center" shrinkToFit="0" textRotation="90" vertical="center" wrapText="1"/>
    </xf>
    <xf borderId="15" fillId="0" fontId="1" numFmtId="164" xfId="0" applyAlignment="1" applyBorder="1" applyFont="1" applyNumberFormat="1">
      <alignment horizontal="center" shrinkToFit="0" textRotation="90" vertical="center" wrapText="1"/>
    </xf>
    <xf borderId="0" fillId="0" fontId="26" numFmtId="0" xfId="0" applyAlignment="1" applyFont="1">
      <alignment horizontal="center" vertical="center"/>
    </xf>
    <xf borderId="13" fillId="0" fontId="27" numFmtId="164" xfId="0" applyAlignment="1" applyBorder="1" applyFont="1" applyNumberFormat="1">
      <alignment horizontal="center" shrinkToFit="0" textRotation="90" vertical="center" wrapText="1"/>
    </xf>
    <xf borderId="14" fillId="0" fontId="27" numFmtId="164" xfId="0" applyAlignment="1" applyBorder="1" applyFont="1" applyNumberFormat="1">
      <alignment horizontal="center" shrinkToFit="0" textRotation="90" vertical="center" wrapText="1"/>
    </xf>
    <xf borderId="15" fillId="0" fontId="27" numFmtId="164" xfId="0" applyAlignment="1" applyBorder="1" applyFont="1" applyNumberFormat="1">
      <alignment horizontal="center" shrinkToFit="0" textRotation="90" vertical="center" wrapText="1"/>
    </xf>
    <xf borderId="13" fillId="0" fontId="23" numFmtId="164" xfId="0" applyAlignment="1" applyBorder="1" applyFont="1" applyNumberFormat="1">
      <alignment horizontal="center" shrinkToFit="0" textRotation="90" vertical="center" wrapText="1"/>
    </xf>
    <xf borderId="14" fillId="0" fontId="23" numFmtId="164" xfId="0" applyAlignment="1" applyBorder="1" applyFont="1" applyNumberFormat="1">
      <alignment horizontal="center" shrinkToFit="0" textRotation="90" vertical="center" wrapText="1"/>
    </xf>
    <xf borderId="15" fillId="0" fontId="23" numFmtId="164" xfId="0" applyAlignment="1" applyBorder="1" applyFont="1" applyNumberFormat="1">
      <alignment horizontal="center" shrinkToFit="0" textRotation="90" vertical="center" wrapText="1"/>
    </xf>
    <xf borderId="16" fillId="0" fontId="16" numFmtId="0" xfId="0" applyAlignment="1" applyBorder="1" applyFont="1">
      <alignment horizontal="center" shrinkToFit="0" vertical="center" wrapText="1"/>
    </xf>
    <xf borderId="9" fillId="0" fontId="28" numFmtId="0" xfId="0" applyAlignment="1" applyBorder="1" applyFont="1">
      <alignment shrinkToFit="0" vertical="center" wrapText="1"/>
    </xf>
    <xf borderId="12" fillId="0" fontId="28" numFmtId="0" xfId="0" applyAlignment="1" applyBorder="1" applyFont="1">
      <alignment shrinkToFit="0" vertical="center" wrapText="1"/>
    </xf>
    <xf borderId="9" fillId="0" fontId="17" numFmtId="0" xfId="0" applyAlignment="1" applyBorder="1" applyFont="1">
      <alignment shrinkToFit="0" vertical="top" wrapText="1"/>
    </xf>
    <xf borderId="9" fillId="0" fontId="29" numFmtId="0" xfId="0" applyAlignment="1" applyBorder="1" applyFont="1">
      <alignment shrinkToFit="0" vertical="center" wrapText="1"/>
    </xf>
    <xf borderId="5" fillId="0" fontId="7" numFmtId="164" xfId="0" applyAlignment="1" applyBorder="1" applyFont="1" applyNumberFormat="1">
      <alignment horizontal="center" shrinkToFit="0" textRotation="90" vertical="center" wrapText="1"/>
    </xf>
    <xf borderId="5" fillId="0" fontId="6" numFmtId="167" xfId="0" applyAlignment="1" applyBorder="1" applyFont="1" applyNumberFormat="1">
      <alignment horizontal="center" vertical="center"/>
    </xf>
    <xf borderId="8" fillId="0" fontId="7" numFmtId="164" xfId="0" applyAlignment="1" applyBorder="1" applyFont="1" applyNumberFormat="1">
      <alignment horizontal="center" shrinkToFit="0" textRotation="90" vertical="center" wrapText="1"/>
    </xf>
    <xf borderId="8" fillId="0" fontId="6" numFmtId="167" xfId="0" applyAlignment="1" applyBorder="1" applyFont="1" applyNumberFormat="1">
      <alignment horizontal="center" vertical="center"/>
    </xf>
    <xf borderId="10" fillId="0" fontId="7" numFmtId="164" xfId="0" applyAlignment="1" applyBorder="1" applyFont="1" applyNumberFormat="1">
      <alignment horizontal="center" shrinkToFit="0" textRotation="90" vertical="center" wrapText="1"/>
    </xf>
    <xf borderId="10" fillId="0" fontId="6" numFmtId="167" xfId="0" applyAlignment="1" applyBorder="1" applyFont="1" applyNumberFormat="1">
      <alignment horizontal="center" vertical="center"/>
    </xf>
    <xf borderId="2" fillId="4" fontId="30" numFmtId="0" xfId="0" applyAlignment="1" applyBorder="1" applyFont="1">
      <alignment horizontal="left" shrinkToFit="0" vertical="center" wrapText="1"/>
    </xf>
    <xf borderId="4" fillId="4" fontId="24" numFmtId="0" xfId="0" applyAlignment="1" applyBorder="1" applyFont="1">
      <alignment horizontal="left" shrinkToFit="0" vertical="center" wrapText="1"/>
    </xf>
    <xf borderId="1" fillId="4" fontId="24" numFmtId="0" xfId="0" applyAlignment="1" applyBorder="1" applyFont="1">
      <alignment horizontal="center" shrinkToFit="0" vertical="center" wrapText="1"/>
    </xf>
    <xf borderId="0" fillId="0" fontId="24" numFmtId="0" xfId="0" applyAlignment="1" applyFont="1">
      <alignment shrinkToFit="0" vertical="center" wrapText="1"/>
    </xf>
    <xf borderId="0" fillId="0" fontId="31" numFmtId="0" xfId="0" applyAlignment="1" applyFont="1">
      <alignment shrinkToFit="0" vertical="center" wrapText="1"/>
    </xf>
    <xf borderId="0" fillId="0" fontId="16" numFmtId="169" xfId="0" applyAlignment="1" applyFont="1" applyNumberFormat="1">
      <alignment horizontal="center" shrinkToFit="0" vertical="center" wrapText="1"/>
    </xf>
    <xf borderId="0" fillId="0" fontId="16" numFmtId="165" xfId="0" applyAlignment="1" applyFont="1" applyNumberFormat="1">
      <alignment horizontal="center" shrinkToFit="0" vertical="center" wrapText="1"/>
    </xf>
    <xf borderId="0" fillId="0" fontId="16" numFmtId="1" xfId="0" applyAlignment="1" applyFont="1" applyNumberFormat="1">
      <alignment horizontal="center" shrinkToFit="0" vertical="center" wrapText="1"/>
    </xf>
    <xf borderId="0" fillId="0" fontId="16" numFmtId="170" xfId="0" applyAlignment="1" applyFont="1" applyNumberFormat="1">
      <alignment horizontal="center" shrinkToFit="0" vertical="center" wrapText="1"/>
    </xf>
    <xf borderId="1" fillId="4" fontId="4" numFmtId="0" xfId="0" applyAlignment="1" applyBorder="1" applyFont="1">
      <alignment horizontal="center" readingOrder="0" shrinkToFit="0" vertical="center" wrapText="1"/>
    </xf>
    <xf borderId="1" fillId="4" fontId="4" numFmtId="167" xfId="0" applyAlignment="1" applyBorder="1" applyFont="1" applyNumberFormat="1">
      <alignment horizontal="center" shrinkToFit="0" vertical="center" wrapText="1"/>
    </xf>
    <xf borderId="1" fillId="4" fontId="4" numFmtId="169" xfId="0" applyAlignment="1" applyBorder="1" applyFont="1" applyNumberFormat="1">
      <alignment horizontal="center" shrinkToFit="0" vertical="center" wrapText="1"/>
    </xf>
    <xf borderId="1" fillId="4" fontId="31" numFmtId="0" xfId="0" applyAlignment="1" applyBorder="1" applyFont="1">
      <alignment horizontal="center" shrinkToFit="0" vertical="center" wrapText="1"/>
    </xf>
    <xf borderId="1" fillId="4" fontId="4" numFmtId="169" xfId="0" applyAlignment="1" applyBorder="1" applyFont="1" applyNumberFormat="1">
      <alignment horizontal="center" readingOrder="0" shrinkToFit="0" vertical="center" wrapText="1"/>
    </xf>
    <xf borderId="1" fillId="4" fontId="4" numFmtId="165" xfId="0" applyAlignment="1" applyBorder="1" applyFont="1" applyNumberFormat="1">
      <alignment horizontal="center" shrinkToFit="0" vertical="center" wrapText="1"/>
    </xf>
    <xf borderId="1" fillId="4" fontId="4" numFmtId="170" xfId="0" applyAlignment="1" applyBorder="1" applyFont="1" applyNumberFormat="1">
      <alignment horizontal="center" shrinkToFit="0" vertical="center" wrapText="1"/>
    </xf>
    <xf borderId="0" fillId="0" fontId="10" numFmtId="169" xfId="0" applyAlignment="1" applyFont="1" applyNumberFormat="1">
      <alignment horizontal="center" shrinkToFit="0" vertical="center" wrapText="1"/>
    </xf>
    <xf borderId="0" fillId="0" fontId="10" numFmtId="167" xfId="0" applyAlignment="1" applyFont="1" applyNumberFormat="1">
      <alignment horizontal="center" shrinkToFit="0" vertical="center" wrapText="1"/>
    </xf>
    <xf borderId="0" fillId="0" fontId="16" numFmtId="18" xfId="0" applyAlignment="1" applyFont="1" applyNumberFormat="1">
      <alignment horizontal="center" shrinkToFit="0" vertical="center" wrapText="1"/>
    </xf>
    <xf borderId="0" fillId="0" fontId="32" numFmtId="0" xfId="0" applyAlignment="1" applyFont="1">
      <alignment horizontal="left" shrinkToFit="0" vertical="center" wrapText="1"/>
    </xf>
    <xf borderId="0" fillId="0" fontId="10" numFmtId="0" xfId="0" applyAlignment="1" applyFont="1">
      <alignment horizontal="center" readingOrder="0" shrinkToFit="0" vertical="center" wrapText="1"/>
    </xf>
    <xf borderId="0" fillId="0" fontId="33" numFmtId="0" xfId="0" applyAlignment="1" applyFont="1">
      <alignment horizontal="left" shrinkToFit="0" vertical="center" wrapText="1"/>
    </xf>
    <xf borderId="0" fillId="0" fontId="16" numFmtId="0" xfId="0" applyAlignment="1" applyFont="1">
      <alignment horizontal="center" readingOrder="0" shrinkToFit="0" vertical="center" wrapText="1"/>
    </xf>
    <xf borderId="11" fillId="0" fontId="10" numFmtId="164" xfId="0" applyAlignment="1" applyBorder="1" applyFont="1" applyNumberFormat="1">
      <alignment horizontal="center" shrinkToFit="0" vertical="center" wrapText="1"/>
    </xf>
    <xf borderId="11" fillId="0" fontId="10" numFmtId="169" xfId="0" applyAlignment="1" applyBorder="1" applyFont="1" applyNumberFormat="1">
      <alignment horizontal="center" shrinkToFit="0" vertical="center" wrapText="1"/>
    </xf>
    <xf borderId="11" fillId="0" fontId="10" numFmtId="167" xfId="0" applyAlignment="1" applyBorder="1" applyFont="1" applyNumberFormat="1">
      <alignment horizontal="center" shrinkToFit="0" vertical="center" wrapText="1"/>
    </xf>
    <xf borderId="11" fillId="0" fontId="34" numFmtId="0" xfId="0" applyAlignment="1" applyBorder="1" applyFont="1">
      <alignment horizontal="left" shrinkToFit="0" vertical="center" wrapText="1"/>
    </xf>
    <xf borderId="11" fillId="0" fontId="16" numFmtId="169" xfId="0" applyAlignment="1" applyBorder="1" applyFont="1" applyNumberFormat="1">
      <alignment horizontal="center" shrinkToFit="0" vertical="center" wrapText="1"/>
    </xf>
    <xf borderId="11" fillId="0" fontId="16" numFmtId="165" xfId="0" applyAlignment="1" applyBorder="1" applyFont="1" applyNumberFormat="1">
      <alignment horizontal="center" shrinkToFit="0" vertical="center" wrapText="1"/>
    </xf>
    <xf borderId="11" fillId="0" fontId="16" numFmtId="1" xfId="0" applyAlignment="1" applyBorder="1" applyFont="1" applyNumberFormat="1">
      <alignment horizontal="center" shrinkToFit="0" vertical="center" wrapText="1"/>
    </xf>
    <xf borderId="11" fillId="0" fontId="16" numFmtId="170" xfId="0" applyAlignment="1" applyBorder="1" applyFont="1" applyNumberFormat="1">
      <alignment horizontal="center" readingOrder="0" shrinkToFit="0" vertical="center" wrapText="1"/>
    </xf>
    <xf borderId="11" fillId="0" fontId="16" numFmtId="170" xfId="0" applyAlignment="1" applyBorder="1" applyFont="1" applyNumberFormat="1">
      <alignment horizontal="center" shrinkToFit="0" vertical="center" wrapText="1"/>
    </xf>
    <xf borderId="0" fillId="0" fontId="16" numFmtId="170" xfId="0" applyAlignment="1" applyFont="1" applyNumberFormat="1">
      <alignment horizontal="center" readingOrder="0" shrinkToFit="0" vertical="center" wrapText="1"/>
    </xf>
    <xf borderId="0" fillId="0" fontId="35" numFmtId="0" xfId="0" applyAlignment="1" applyFont="1">
      <alignment shrinkToFit="0" vertical="center" wrapText="1"/>
    </xf>
    <xf borderId="0" fillId="0" fontId="16" numFmtId="165" xfId="0" applyAlignment="1" applyFont="1" applyNumberFormat="1">
      <alignment horizontal="center" readingOrder="0" shrinkToFit="0" vertical="center" wrapText="1"/>
    </xf>
    <xf borderId="0" fillId="0" fontId="16" numFmtId="1" xfId="0" applyAlignment="1" applyFont="1" applyNumberFormat="1">
      <alignment horizontal="center" readingOrder="0" shrinkToFit="0" vertical="center" wrapText="1"/>
    </xf>
    <xf borderId="0" fillId="0" fontId="16" numFmtId="169" xfId="0" applyAlignment="1" applyFont="1" applyNumberFormat="1">
      <alignment horizontal="center" readingOrder="0" shrinkToFit="0" vertical="center" wrapText="1"/>
    </xf>
    <xf borderId="0" fillId="0" fontId="32" numFmtId="0" xfId="0" applyAlignment="1" applyFont="1">
      <alignment shrinkToFit="0" vertical="center" wrapText="1"/>
    </xf>
    <xf borderId="11" fillId="0" fontId="16" numFmtId="169" xfId="0" applyAlignment="1" applyBorder="1" applyFont="1" applyNumberFormat="1">
      <alignment horizontal="center" readingOrder="0" shrinkToFit="0" vertical="center" wrapText="1"/>
    </xf>
    <xf borderId="11" fillId="0" fontId="16" numFmtId="165" xfId="0" applyAlignment="1" applyBorder="1" applyFont="1" applyNumberFormat="1">
      <alignment horizontal="center" readingOrder="0" shrinkToFit="0" vertical="center" wrapText="1"/>
    </xf>
    <xf borderId="11" fillId="0" fontId="16" numFmtId="1" xfId="0" applyAlignment="1" applyBorder="1" applyFont="1" applyNumberFormat="1">
      <alignment horizontal="center" readingOrder="0" shrinkToFit="0" vertical="center" wrapText="1"/>
    </xf>
    <xf borderId="11" fillId="0" fontId="16" numFmtId="0" xfId="0" applyAlignment="1" applyBorder="1" applyFont="1">
      <alignment horizontal="center" readingOrder="0" shrinkToFit="0" vertical="center" wrapText="1"/>
    </xf>
    <xf borderId="0" fillId="0" fontId="36" numFmtId="0" xfId="0" applyAlignment="1" applyFont="1">
      <alignment horizontal="center" shrinkToFit="0" vertical="center" wrapText="1"/>
    </xf>
    <xf borderId="0" fillId="0" fontId="10" numFmtId="164" xfId="0" applyAlignment="1" applyFont="1" applyNumberFormat="1">
      <alignment horizontal="center" shrinkToFit="0" vertical="top" wrapText="1"/>
    </xf>
    <xf borderId="0" fillId="0" fontId="36" numFmtId="0" xfId="0" applyAlignment="1" applyFont="1">
      <alignment horizontal="center" readingOrder="0" shrinkToFit="0" vertical="center" wrapText="1"/>
    </xf>
    <xf borderId="0" fillId="0" fontId="37" numFmtId="0" xfId="0" applyAlignment="1" applyFont="1">
      <alignment readingOrder="0" shrinkToFit="0" vertical="center" wrapText="1"/>
    </xf>
    <xf borderId="0" fillId="0" fontId="38" numFmtId="0" xfId="0" applyAlignment="1" applyFont="1">
      <alignment horizontal="left" readingOrder="0" shrinkToFit="0" vertical="center" wrapText="1"/>
    </xf>
    <xf borderId="0" fillId="0" fontId="17" numFmtId="0" xfId="0" applyAlignment="1" applyFont="1">
      <alignment horizontal="center" readingOrder="0" shrinkToFit="0" vertical="center" wrapText="1"/>
    </xf>
    <xf borderId="11" fillId="0" fontId="36" numFmtId="0" xfId="0" applyAlignment="1" applyBorder="1" applyFont="1">
      <alignment horizontal="center" shrinkToFit="0" vertical="center" wrapText="1"/>
    </xf>
    <xf borderId="0" fillId="0" fontId="32"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19" numFmtId="169" xfId="0" applyAlignment="1" applyFont="1" applyNumberFormat="1">
      <alignment horizontal="center" shrinkToFit="0" vertical="center" wrapText="1"/>
    </xf>
    <xf borderId="0" fillId="0" fontId="39" numFmtId="0" xfId="0" applyAlignment="1" applyFont="1">
      <alignment shrinkToFit="0" wrapText="1"/>
    </xf>
    <xf borderId="11" fillId="0" fontId="32" numFmtId="0" xfId="0" applyAlignment="1" applyBorder="1" applyFont="1">
      <alignment horizontal="left" shrinkToFit="0" vertical="center" wrapText="1"/>
    </xf>
    <xf borderId="0" fillId="0" fontId="16" numFmtId="169" xfId="0" applyAlignment="1" applyFont="1" applyNumberFormat="1">
      <alignment horizontal="left" shrinkToFit="0" vertical="center" wrapText="1"/>
    </xf>
    <xf borderId="0" fillId="0" fontId="17" numFmtId="169" xfId="0" applyAlignment="1" applyFont="1" applyNumberFormat="1">
      <alignment horizontal="center" shrinkToFit="0" vertical="center" wrapText="1"/>
    </xf>
    <xf borderId="0" fillId="0" fontId="27" numFmtId="0" xfId="0" applyAlignment="1" applyFont="1">
      <alignment horizontal="center" readingOrder="0" shrinkToFit="0" vertical="center" wrapText="1"/>
    </xf>
    <xf borderId="0" fillId="0" fontId="40" numFmtId="0" xfId="0" applyAlignment="1" applyFont="1">
      <alignment horizontal="center" shrinkToFit="0" vertical="center" wrapText="1"/>
    </xf>
    <xf borderId="0" fillId="0" fontId="41" numFmtId="165" xfId="0" applyAlignment="1" applyFont="1" applyNumberFormat="1">
      <alignment horizontal="center" shrinkToFit="0" vertical="center" wrapText="1"/>
    </xf>
    <xf borderId="0" fillId="14" fontId="16" numFmtId="0" xfId="0" applyAlignment="1" applyFill="1" applyFont="1">
      <alignment horizontal="center" readingOrder="0" shrinkToFit="0" vertical="center" wrapText="1"/>
    </xf>
    <xf borderId="0" fillId="14" fontId="16" numFmtId="0" xfId="0" applyAlignment="1" applyFont="1">
      <alignment horizontal="center" shrinkToFit="0" vertical="center" wrapText="1"/>
    </xf>
    <xf borderId="0" fillId="0" fontId="42" numFmtId="0" xfId="0" applyAlignment="1" applyFont="1">
      <alignment horizontal="center" shrinkToFit="0" vertical="center" wrapText="1"/>
    </xf>
    <xf borderId="0" fillId="0" fontId="16" numFmtId="20" xfId="0" applyAlignment="1" applyFont="1" applyNumberFormat="1">
      <alignment horizontal="center" readingOrder="0" shrinkToFit="0" vertical="center" wrapText="1"/>
    </xf>
    <xf borderId="0" fillId="0" fontId="43" numFmtId="0" xfId="0" applyAlignment="1" applyFont="1">
      <alignment horizontal="center" readingOrder="0" shrinkToFit="0" vertical="center" wrapText="1"/>
    </xf>
    <xf borderId="0" fillId="15" fontId="40" numFmtId="0" xfId="0" applyAlignment="1" applyFill="1" applyFont="1">
      <alignment horizontal="center" readingOrder="0" shrinkToFit="0" vertical="center" wrapText="1"/>
    </xf>
    <xf borderId="0" fillId="0" fontId="16" numFmtId="14" xfId="0" applyAlignment="1" applyFont="1" applyNumberFormat="1">
      <alignment horizontal="center" shrinkToFit="0" vertical="center" wrapText="1"/>
    </xf>
    <xf borderId="0" fillId="0" fontId="44" numFmtId="165" xfId="0" applyAlignment="1" applyFont="1" applyNumberFormat="1">
      <alignment horizontal="center" readingOrder="0" shrinkToFit="0" vertical="center" wrapText="1"/>
    </xf>
    <xf borderId="0" fillId="0" fontId="45" numFmtId="1" xfId="0" applyAlignment="1" applyFont="1" applyNumberFormat="1">
      <alignment horizontal="center" shrinkToFit="0" wrapText="1"/>
    </xf>
    <xf borderId="0" fillId="0" fontId="45" numFmtId="0" xfId="0" applyAlignment="1" applyFont="1">
      <alignment horizontal="center" shrinkToFit="0" wrapText="1"/>
    </xf>
    <xf borderId="0" fillId="0" fontId="27" numFmtId="165" xfId="0" applyAlignment="1" applyFont="1" applyNumberFormat="1">
      <alignment horizontal="center" readingOrder="0" shrinkToFit="0" vertical="center" wrapText="1"/>
    </xf>
    <xf borderId="0" fillId="0" fontId="10" numFmtId="169" xfId="0" applyAlignment="1" applyFont="1" applyNumberFormat="1">
      <alignment horizontal="center" readingOrder="0" shrinkToFit="0" vertical="center" wrapText="1"/>
    </xf>
    <xf borderId="0" fillId="0" fontId="18" numFmtId="165" xfId="0" applyAlignment="1" applyFont="1" applyNumberFormat="1">
      <alignment horizontal="center" readingOrder="0" shrinkToFit="0" vertical="center" wrapText="1"/>
    </xf>
    <xf borderId="0" fillId="0" fontId="46" numFmtId="0" xfId="0" applyAlignment="1" applyFont="1">
      <alignment horizontal="left" readingOrder="0" shrinkToFit="0" vertical="center" wrapText="1"/>
    </xf>
    <xf borderId="0" fillId="14" fontId="10" numFmtId="0" xfId="0" applyAlignment="1" applyFont="1">
      <alignment horizontal="center" readingOrder="0" shrinkToFit="0" vertical="center" wrapText="1"/>
    </xf>
    <xf borderId="0" fillId="0" fontId="47" numFmtId="0" xfId="0" applyAlignment="1" applyFont="1">
      <alignment horizontal="center" readingOrder="0" shrinkToFit="0" vertical="center" wrapText="1"/>
    </xf>
    <xf borderId="0" fillId="0" fontId="48"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49" numFmtId="0" xfId="0" applyAlignment="1" applyFont="1">
      <alignment horizontal="left" readingOrder="0" shrinkToFit="0" vertical="center" wrapText="1"/>
    </xf>
    <xf borderId="0" fillId="0" fontId="50" numFmtId="0" xfId="0" applyAlignment="1" applyFont="1">
      <alignment horizontal="left" readingOrder="0" shrinkToFit="0" vertical="center" wrapText="1"/>
    </xf>
    <xf borderId="11" fillId="0" fontId="36" numFmtId="0" xfId="0" applyAlignment="1" applyBorder="1" applyFont="1">
      <alignment horizontal="center" readingOrder="0" shrinkToFit="0" vertical="center" wrapText="1"/>
    </xf>
    <xf borderId="11" fillId="0" fontId="10" numFmtId="169" xfId="0" applyAlignment="1" applyBorder="1" applyFont="1" applyNumberFormat="1">
      <alignment horizontal="center" readingOrder="0" shrinkToFit="0" vertical="center" wrapText="1"/>
    </xf>
    <xf borderId="11" fillId="0" fontId="10" numFmtId="0" xfId="0" applyAlignment="1" applyBorder="1" applyFont="1">
      <alignment horizontal="center" readingOrder="0" shrinkToFit="0" vertical="center" wrapText="1"/>
    </xf>
    <xf borderId="11" fillId="0" fontId="32" numFmtId="0" xfId="0" applyAlignment="1" applyBorder="1" applyFont="1">
      <alignment horizontal="left" readingOrder="0" shrinkToFit="0" vertical="center" wrapText="1"/>
    </xf>
    <xf borderId="0" fillId="0" fontId="32" numFmtId="0" xfId="0" applyAlignment="1" applyFont="1">
      <alignment horizontal="left" readingOrder="0" shrinkToFit="0" vertical="center" wrapText="1"/>
    </xf>
    <xf borderId="11" fillId="0" fontId="51" numFmtId="0" xfId="0" applyAlignment="1" applyBorder="1" applyFont="1">
      <alignment horizontal="left" readingOrder="0" shrinkToFit="0" vertical="center" wrapText="1"/>
    </xf>
    <xf borderId="0" fillId="0" fontId="19" numFmtId="0" xfId="0" applyAlignment="1" applyFont="1">
      <alignment horizontal="center" readingOrder="0" shrinkToFit="0" vertical="center" wrapText="1"/>
    </xf>
    <xf borderId="11" fillId="0" fontId="10" numFmtId="164" xfId="0" applyAlignment="1" applyBorder="1" applyFont="1" applyNumberFormat="1">
      <alignment shrinkToFit="0" vertical="center" wrapText="1"/>
    </xf>
    <xf borderId="0" fillId="0" fontId="10" numFmtId="164" xfId="0" applyAlignment="1" applyFont="1" applyNumberFormat="1">
      <alignment horizontal="center" readingOrder="0" shrinkToFit="0" vertical="center" wrapText="1"/>
    </xf>
    <xf borderId="0" fillId="0" fontId="52" numFmtId="0" xfId="0" applyAlignment="1" applyFont="1">
      <alignment readingOrder="0" shrinkToFit="0" wrapText="1"/>
    </xf>
    <xf borderId="0" fillId="0" fontId="11" numFmtId="0" xfId="0" applyAlignment="1" applyFont="1">
      <alignment horizontal="center" readingOrder="0" shrinkToFit="0" vertical="center" wrapText="1"/>
    </xf>
    <xf borderId="0" fillId="0" fontId="53" numFmtId="0" xfId="0" applyAlignment="1" applyFont="1">
      <alignment readingOrder="0" shrinkToFit="0" wrapText="1"/>
    </xf>
    <xf borderId="0" fillId="0" fontId="28" numFmtId="0" xfId="0" applyAlignment="1" applyFont="1">
      <alignment horizontal="center" readingOrder="0" shrinkToFit="0" vertical="center" wrapText="1"/>
    </xf>
    <xf borderId="0" fillId="0" fontId="54" numFmtId="0" xfId="0" applyAlignment="1" applyFont="1">
      <alignment horizontal="left" readingOrder="0" shrinkToFit="0" vertical="center" wrapText="1"/>
    </xf>
    <xf borderId="0" fillId="13" fontId="19" numFmtId="165" xfId="0" applyAlignment="1" applyFont="1" applyNumberFormat="1">
      <alignment horizontal="center" readingOrder="0" vertical="center"/>
    </xf>
    <xf borderId="0" fillId="13" fontId="55" numFmtId="1" xfId="0" applyAlignment="1" applyFont="1" applyNumberFormat="1">
      <alignment horizontal="center" readingOrder="0" vertical="center"/>
    </xf>
    <xf borderId="0" fillId="15" fontId="56" numFmtId="1" xfId="0" applyAlignment="1" applyFont="1" applyNumberFormat="1">
      <alignment horizontal="center" readingOrder="0" vertical="center"/>
    </xf>
    <xf borderId="0" fillId="0" fontId="57" numFmtId="0" xfId="0" applyAlignment="1" applyFont="1">
      <alignment horizontal="center" readingOrder="0" vertical="center"/>
    </xf>
    <xf borderId="0" fillId="0" fontId="10" numFmtId="164" xfId="0" applyAlignment="1" applyFont="1" applyNumberFormat="1">
      <alignment horizontal="center" shrinkToFit="0" textRotation="0" vertical="center" wrapText="1"/>
    </xf>
    <xf borderId="0" fillId="0" fontId="58" numFmtId="0" xfId="0" applyAlignment="1" applyFont="1">
      <alignment horizontal="center" readingOrder="0" shrinkToFit="0" vertical="center" wrapText="1"/>
    </xf>
    <xf borderId="11" fillId="0" fontId="10" numFmtId="164" xfId="0" applyAlignment="1" applyBorder="1" applyFont="1" applyNumberFormat="1">
      <alignment horizontal="center" shrinkToFit="0" textRotation="0" vertical="center" wrapText="1"/>
    </xf>
    <xf borderId="0" fillId="0" fontId="10" numFmtId="164" xfId="0" applyAlignment="1" applyFont="1" applyNumberFormat="1">
      <alignment horizontal="center" readingOrder="0" shrinkToFit="0" textRotation="0" vertical="center" wrapText="1"/>
    </xf>
    <xf borderId="0" fillId="0" fontId="16" numFmtId="0" xfId="0" applyAlignment="1" applyFont="1">
      <alignment horizontal="center" readingOrder="0" shrinkToFit="0" vertical="center" wrapText="1"/>
    </xf>
    <xf borderId="0" fillId="0" fontId="59" numFmtId="0" xfId="0" applyAlignment="1" applyFont="1">
      <alignment horizontal="left" readingOrder="0" shrinkToFit="0" vertical="center" wrapText="1"/>
    </xf>
    <xf borderId="0" fillId="13" fontId="60" numFmtId="0" xfId="0" applyAlignment="1" applyFont="1">
      <alignment horizontal="center" readingOrder="0" shrinkToFit="0" vertical="center" wrapText="0"/>
    </xf>
    <xf borderId="6" fillId="0" fontId="10" numFmtId="0" xfId="0" applyAlignment="1" applyBorder="1" applyFont="1">
      <alignment horizontal="center" readingOrder="0" shrinkToFit="0" vertical="center" wrapText="1"/>
    </xf>
    <xf borderId="6" fillId="0" fontId="36" numFmtId="0" xfId="0" applyAlignment="1" applyBorder="1" applyFont="1">
      <alignment horizontal="center" readingOrder="0" shrinkToFit="0" vertical="center" wrapText="1"/>
    </xf>
    <xf borderId="6" fillId="0" fontId="10" numFmtId="164" xfId="0" applyAlignment="1" applyBorder="1" applyFont="1" applyNumberFormat="1">
      <alignment horizontal="center" shrinkToFit="0" textRotation="0" vertical="center" wrapText="1"/>
    </xf>
    <xf borderId="6" fillId="0" fontId="10" numFmtId="169" xfId="0" applyAlignment="1" applyBorder="1" applyFont="1" applyNumberFormat="1">
      <alignment horizontal="center" shrinkToFit="0" vertical="center" wrapText="1"/>
    </xf>
    <xf borderId="6" fillId="0" fontId="10" numFmtId="167" xfId="0" applyAlignment="1" applyBorder="1" applyFont="1" applyNumberFormat="1">
      <alignment horizontal="center" shrinkToFit="0" vertical="center" wrapText="1"/>
    </xf>
    <xf borderId="6" fillId="0" fontId="32" numFmtId="0" xfId="0" applyAlignment="1" applyBorder="1" applyFont="1">
      <alignment horizontal="left" shrinkToFit="0" vertical="center" wrapText="1"/>
    </xf>
    <xf borderId="6" fillId="0" fontId="16" numFmtId="169" xfId="0" applyAlignment="1" applyBorder="1" applyFont="1" applyNumberFormat="1">
      <alignment horizontal="center" readingOrder="0" shrinkToFit="0" vertical="center" wrapText="1"/>
    </xf>
    <xf borderId="6" fillId="0" fontId="16" numFmtId="0" xfId="0" applyAlignment="1" applyBorder="1" applyFont="1">
      <alignment horizontal="center" readingOrder="0" shrinkToFit="0" vertical="center" wrapText="1"/>
    </xf>
    <xf borderId="6" fillId="0" fontId="16" numFmtId="165" xfId="0" applyAlignment="1" applyBorder="1" applyFont="1" applyNumberFormat="1">
      <alignment horizontal="center" readingOrder="0" shrinkToFit="0" vertical="center" wrapText="1"/>
    </xf>
    <xf borderId="6" fillId="0" fontId="16" numFmtId="1" xfId="0" applyAlignment="1" applyBorder="1" applyFont="1" applyNumberFormat="1">
      <alignment horizontal="center" readingOrder="0" shrinkToFit="0" vertical="center" wrapText="1"/>
    </xf>
    <xf borderId="6" fillId="0" fontId="16" numFmtId="170" xfId="0" applyAlignment="1" applyBorder="1" applyFont="1" applyNumberFormat="1">
      <alignment horizontal="center" readingOrder="0" shrinkToFit="0" vertical="center" wrapText="1"/>
    </xf>
    <xf borderId="0" fillId="0" fontId="17" numFmtId="165" xfId="0" applyAlignment="1" applyFont="1" applyNumberFormat="1">
      <alignment horizontal="center" readingOrder="0" shrinkToFit="0" vertical="center" wrapText="1"/>
    </xf>
    <xf borderId="11" fillId="0" fontId="61" numFmtId="0" xfId="0" applyAlignment="1" applyBorder="1" applyFont="1">
      <alignment horizontal="left" readingOrder="0" shrinkToFit="0" vertical="center" wrapText="1"/>
    </xf>
    <xf borderId="11" fillId="0" fontId="19" numFmtId="1" xfId="0" applyAlignment="1" applyBorder="1" applyFont="1" applyNumberFormat="1">
      <alignment horizontal="center" readingOrder="0" vertical="center"/>
    </xf>
    <xf borderId="0" fillId="0" fontId="19" numFmtId="1" xfId="0" applyAlignment="1" applyFont="1" applyNumberFormat="1">
      <alignment horizontal="center" readingOrder="0" vertical="center"/>
    </xf>
    <xf borderId="0" fillId="0" fontId="62" numFmtId="0" xfId="0" applyAlignment="1" applyFont="1">
      <alignment horizontal="center" readingOrder="0" shrinkToFit="0" vertical="center" wrapText="1"/>
    </xf>
    <xf borderId="0" fillId="0" fontId="63"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64" numFmtId="0" xfId="0" applyAlignment="1" applyFont="1">
      <alignment readingOrder="0" shrinkToFit="0" vertical="center" wrapText="1"/>
    </xf>
    <xf borderId="0" fillId="0" fontId="10" numFmtId="165" xfId="0" applyAlignment="1" applyFont="1" applyNumberFormat="1">
      <alignment horizontal="center" readingOrder="0" shrinkToFit="0" vertical="center" wrapText="1"/>
    </xf>
    <xf borderId="0" fillId="0" fontId="28" numFmtId="165" xfId="0" applyAlignment="1" applyFont="1" applyNumberFormat="1">
      <alignment horizontal="center" readingOrder="0" shrinkToFit="0" vertical="center" wrapText="1"/>
    </xf>
    <xf borderId="11" fillId="0" fontId="10" numFmtId="164" xfId="0" applyAlignment="1" applyBorder="1" applyFont="1" applyNumberFormat="1">
      <alignment horizontal="center" readingOrder="0" shrinkToFit="0" textRotation="0" vertical="center" wrapText="1"/>
    </xf>
    <xf borderId="11" fillId="0" fontId="17" numFmtId="165" xfId="0" applyAlignment="1" applyBorder="1" applyFont="1" applyNumberFormat="1">
      <alignment horizontal="center" readingOrder="0" shrinkToFit="0" vertical="center" wrapText="1"/>
    </xf>
    <xf borderId="0" fillId="0" fontId="65" numFmtId="0" xfId="0" applyAlignment="1" applyFont="1">
      <alignment horizontal="center" readingOrder="0" shrinkToFit="0" vertical="center" wrapText="1"/>
    </xf>
    <xf borderId="2" fillId="4" fontId="66" numFmtId="0" xfId="0" applyAlignment="1" applyBorder="1" applyFont="1">
      <alignment horizontal="center" readingOrder="0" shrinkToFit="0" vertical="center" wrapText="0"/>
    </xf>
    <xf borderId="4" fillId="0" fontId="67" numFmtId="0" xfId="0" applyAlignment="1" applyBorder="1" applyFont="1">
      <alignment horizontal="center" shrinkToFit="0" vertical="center" wrapText="0"/>
    </xf>
    <xf borderId="1" fillId="0" fontId="67" numFmtId="0" xfId="0" applyAlignment="1" applyBorder="1" applyFont="1">
      <alignment horizontal="center" shrinkToFit="0" vertical="center" wrapText="0"/>
    </xf>
    <xf borderId="0" fillId="0" fontId="67" numFmtId="0" xfId="0" applyAlignment="1" applyFont="1">
      <alignment horizontal="center" shrinkToFit="0" vertical="center" wrapText="1"/>
    </xf>
    <xf borderId="0" fillId="0" fontId="66" numFmtId="0" xfId="0" applyAlignment="1" applyFont="1">
      <alignment horizontal="center" shrinkToFit="0" vertical="center" wrapText="1"/>
    </xf>
    <xf borderId="0" fillId="0" fontId="66" numFmtId="169" xfId="0" applyAlignment="1" applyFont="1" applyNumberFormat="1">
      <alignment horizontal="center" shrinkToFit="0" vertical="center" wrapText="1"/>
    </xf>
    <xf borderId="0" fillId="0" fontId="66" numFmtId="165" xfId="0" applyAlignment="1" applyFont="1" applyNumberFormat="1">
      <alignment horizontal="center" shrinkToFit="0" vertical="center" wrapText="1"/>
    </xf>
    <xf borderId="0" fillId="0" fontId="66" numFmtId="1" xfId="0" applyAlignment="1" applyFont="1" applyNumberFormat="1">
      <alignment horizontal="center" shrinkToFit="0" vertical="center" wrapText="1"/>
    </xf>
    <xf borderId="0" fillId="0" fontId="67" numFmtId="171" xfId="0" applyAlignment="1" applyFont="1" applyNumberFormat="1">
      <alignment horizontal="center" readingOrder="0" shrinkToFit="0" vertical="center" wrapText="1"/>
    </xf>
    <xf borderId="0" fillId="0" fontId="67" numFmtId="171" xfId="0" applyAlignment="1" applyFont="1" applyNumberFormat="1">
      <alignment horizontal="center" shrinkToFit="0" vertical="center" wrapText="1"/>
    </xf>
    <xf borderId="1" fillId="4" fontId="67" numFmtId="172" xfId="0" applyAlignment="1" applyBorder="1" applyFont="1" applyNumberFormat="1">
      <alignment horizontal="center" readingOrder="0" shrinkToFit="0" vertical="center" wrapText="1"/>
    </xf>
    <xf borderId="1" fillId="4" fontId="67" numFmtId="0" xfId="0" applyAlignment="1" applyBorder="1" applyFont="1">
      <alignment horizontal="center" readingOrder="0" shrinkToFit="0" vertical="center" wrapText="1"/>
    </xf>
    <xf borderId="1" fillId="4" fontId="66" numFmtId="0" xfId="0" applyAlignment="1" applyBorder="1" applyFont="1">
      <alignment horizontal="center" readingOrder="0" shrinkToFit="0" vertical="center" wrapText="1"/>
    </xf>
    <xf borderId="1" fillId="4" fontId="67" numFmtId="167" xfId="0" applyAlignment="1" applyBorder="1" applyFont="1" applyNumberFormat="1">
      <alignment horizontal="center" shrinkToFit="0" vertical="center" wrapText="1"/>
    </xf>
    <xf borderId="1" fillId="4" fontId="67" numFmtId="1" xfId="0" applyAlignment="1" applyBorder="1" applyFont="1" applyNumberFormat="1">
      <alignment horizontal="center" shrinkToFit="0" vertical="center" wrapText="1"/>
    </xf>
    <xf borderId="1" fillId="4" fontId="67" numFmtId="0" xfId="0" applyAlignment="1" applyBorder="1" applyFont="1">
      <alignment horizontal="center" shrinkToFit="0" vertical="center" wrapText="1"/>
    </xf>
    <xf borderId="1" fillId="4" fontId="66" numFmtId="0" xfId="0" applyAlignment="1" applyBorder="1" applyFont="1">
      <alignment horizontal="center" shrinkToFit="0" vertical="center" wrapText="1"/>
    </xf>
    <xf borderId="1" fillId="4" fontId="66" numFmtId="169" xfId="0" applyAlignment="1" applyBorder="1" applyFont="1" applyNumberFormat="1">
      <alignment horizontal="center" readingOrder="0" shrinkToFit="0" vertical="center" wrapText="1"/>
    </xf>
    <xf borderId="1" fillId="4" fontId="66" numFmtId="165" xfId="0" applyAlignment="1" applyBorder="1" applyFont="1" applyNumberFormat="1">
      <alignment horizontal="center" shrinkToFit="0" vertical="center" wrapText="1"/>
    </xf>
    <xf borderId="1" fillId="4" fontId="66" numFmtId="1" xfId="0" applyAlignment="1" applyBorder="1" applyFont="1" applyNumberFormat="1">
      <alignment horizontal="center" shrinkToFit="0" vertical="center" wrapText="1"/>
    </xf>
    <xf borderId="1" fillId="4" fontId="67" numFmtId="171" xfId="0" applyAlignment="1" applyBorder="1" applyFont="1" applyNumberFormat="1">
      <alignment horizontal="center" readingOrder="0" shrinkToFit="0" vertical="center" wrapText="1"/>
    </xf>
    <xf borderId="1" fillId="4" fontId="67" numFmtId="171" xfId="0" applyAlignment="1" applyBorder="1" applyFont="1" applyNumberFormat="1">
      <alignment horizontal="center" shrinkToFit="0" vertical="center" wrapText="1"/>
    </xf>
    <xf borderId="0" fillId="4" fontId="67" numFmtId="171" xfId="0" applyAlignment="1" applyFont="1" applyNumberFormat="1">
      <alignment horizontal="center" readingOrder="0" shrinkToFit="0" vertical="center" wrapText="1"/>
    </xf>
    <xf borderId="0" fillId="0" fontId="47" numFmtId="172" xfId="0" applyAlignment="1" applyFont="1" applyNumberFormat="1">
      <alignment horizontal="center" readingOrder="0" shrinkToFit="0" vertical="center" wrapText="1"/>
    </xf>
    <xf borderId="0" fillId="0" fontId="68" numFmtId="0" xfId="0" applyAlignment="1" applyFont="1">
      <alignment horizontal="center" readingOrder="0" shrinkToFit="0" vertical="center" wrapText="1"/>
    </xf>
    <xf borderId="0" fillId="0" fontId="69" numFmtId="0" xfId="0" applyAlignment="1" applyFont="1">
      <alignment horizontal="center" readingOrder="0" shrinkToFit="0" vertical="center" wrapText="1"/>
    </xf>
    <xf borderId="0" fillId="0" fontId="47" numFmtId="171" xfId="0" applyAlignment="1" applyFont="1" applyNumberFormat="1">
      <alignment horizontal="center" readingOrder="0" shrinkToFit="0" vertical="center" wrapText="1"/>
    </xf>
    <xf borderId="0" fillId="0" fontId="47" numFmtId="171" xfId="0" applyAlignment="1" applyFont="1" applyNumberFormat="1">
      <alignment horizontal="center" shrinkToFit="0" vertical="center" wrapText="1"/>
    </xf>
    <xf borderId="0" fillId="0" fontId="70" numFmtId="0" xfId="0" applyAlignment="1" applyFont="1">
      <alignment horizontal="center" readingOrder="0" shrinkToFit="0" vertical="center" wrapText="1"/>
    </xf>
    <xf borderId="0" fillId="0" fontId="47" numFmtId="169" xfId="0" applyAlignment="1" applyFont="1" applyNumberFormat="1">
      <alignment horizontal="center" readingOrder="0" shrinkToFit="0" vertical="center" wrapText="1"/>
    </xf>
    <xf borderId="1" fillId="4" fontId="10" numFmtId="0" xfId="0" applyAlignment="1" applyBorder="1" applyFont="1">
      <alignment horizontal="center" readingOrder="0" shrinkToFit="0" vertical="center" wrapText="1"/>
    </xf>
    <xf borderId="0" fillId="0" fontId="71" numFmtId="0" xfId="0" applyAlignment="1" applyFont="1">
      <alignment horizontal="center" readingOrder="0" shrinkToFit="0" vertical="center" wrapText="1"/>
    </xf>
    <xf borderId="0" fillId="0" fontId="68" numFmtId="169" xfId="0" applyAlignment="1" applyFont="1" applyNumberFormat="1">
      <alignment horizontal="center" readingOrder="0" shrinkToFit="0" vertical="center" wrapText="1"/>
    </xf>
    <xf borderId="0" fillId="0" fontId="72" numFmtId="0" xfId="0" applyAlignment="1" applyFont="1">
      <alignment horizontal="center" readingOrder="0" shrinkToFit="0" vertical="center" wrapText="1"/>
    </xf>
    <xf borderId="0" fillId="0" fontId="73" numFmtId="0" xfId="0" applyAlignment="1" applyFont="1">
      <alignment horizontal="center" readingOrder="0" shrinkToFit="0" vertical="center" wrapText="1"/>
    </xf>
    <xf borderId="0" fillId="0" fontId="74" numFmtId="0" xfId="0" applyAlignment="1" applyFont="1">
      <alignment horizontal="center" readingOrder="0" shrinkToFit="0" vertical="center" wrapText="1"/>
    </xf>
    <xf borderId="11" fillId="0" fontId="47" numFmtId="172" xfId="0" applyAlignment="1" applyBorder="1" applyFont="1" applyNumberFormat="1">
      <alignment horizontal="center" readingOrder="0" shrinkToFit="0" vertical="center" wrapText="1"/>
    </xf>
    <xf borderId="11" fillId="0" fontId="47" numFmtId="0" xfId="0" applyAlignment="1" applyBorder="1" applyFont="1">
      <alignment horizontal="center" readingOrder="0" shrinkToFit="0" vertical="center" wrapText="1"/>
    </xf>
    <xf borderId="11" fillId="0" fontId="74" numFmtId="0" xfId="0" applyAlignment="1" applyBorder="1" applyFont="1">
      <alignment horizontal="center" readingOrder="0" shrinkToFit="0" vertical="center" wrapText="1"/>
    </xf>
    <xf borderId="11" fillId="0" fontId="47" numFmtId="169" xfId="0" applyAlignment="1" applyBorder="1" applyFont="1" applyNumberFormat="1">
      <alignment horizontal="center" readingOrder="0" shrinkToFit="0" vertical="center" wrapText="1"/>
    </xf>
    <xf borderId="11" fillId="0" fontId="68" numFmtId="0" xfId="0" applyAlignment="1" applyBorder="1" applyFont="1">
      <alignment horizontal="center" readingOrder="0" shrinkToFit="0" vertical="center" wrapText="1"/>
    </xf>
    <xf borderId="11" fillId="0" fontId="75" numFmtId="0" xfId="0" applyAlignment="1" applyBorder="1" applyFont="1">
      <alignment horizontal="center" readingOrder="0" shrinkToFit="0" vertical="center" wrapText="1"/>
    </xf>
    <xf borderId="11" fillId="0" fontId="68" numFmtId="169" xfId="0" applyAlignment="1" applyBorder="1" applyFont="1" applyNumberFormat="1">
      <alignment horizontal="center" readingOrder="0" shrinkToFit="0" vertical="center" wrapText="1"/>
    </xf>
    <xf borderId="11" fillId="0" fontId="47" numFmtId="171" xfId="0" applyAlignment="1" applyBorder="1" applyFont="1" applyNumberFormat="1">
      <alignment horizontal="center" readingOrder="0" shrinkToFit="0" vertical="center" wrapText="1"/>
    </xf>
    <xf borderId="0" fillId="0" fontId="68" numFmtId="0" xfId="0" applyAlignment="1" applyFont="1">
      <alignment horizontal="center" shrinkToFit="0" vertical="center" wrapText="1"/>
    </xf>
    <xf borderId="0" fillId="0" fontId="76" numFmtId="0" xfId="0" applyAlignment="1" applyFont="1">
      <alignment horizontal="center" readingOrder="0" shrinkToFit="0" vertical="center" wrapText="1"/>
    </xf>
    <xf borderId="0" fillId="0" fontId="77"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shrinkToFit="0" vertical="center" wrapText="1"/>
    </xf>
    <xf borderId="11" fillId="0" fontId="70" numFmtId="0" xfId="0" applyAlignment="1" applyBorder="1" applyFont="1">
      <alignment horizontal="center" readingOrder="0" shrinkToFit="0" vertical="center" wrapText="1"/>
    </xf>
    <xf borderId="11" fillId="0" fontId="68" numFmtId="0" xfId="0" applyAlignment="1" applyBorder="1" applyFont="1">
      <alignment horizontal="center" shrinkToFit="0" vertical="center" wrapText="1"/>
    </xf>
    <xf borderId="0" fillId="0" fontId="80" numFmtId="0" xfId="0" applyAlignment="1" applyFont="1">
      <alignment horizontal="center" readingOrder="0" shrinkToFit="0" vertical="center" wrapText="1"/>
    </xf>
    <xf borderId="0" fillId="0" fontId="81" numFmtId="0" xfId="0" applyAlignment="1" applyFont="1">
      <alignment horizontal="center" readingOrder="0" shrinkToFit="0" vertical="center" wrapText="1"/>
    </xf>
    <xf borderId="0" fillId="0" fontId="68" numFmtId="20" xfId="0" applyAlignment="1" applyFont="1" applyNumberFormat="1">
      <alignment horizontal="center" readingOrder="0" shrinkToFit="0" vertical="center" wrapText="1"/>
    </xf>
    <xf borderId="0" fillId="0" fontId="82" numFmtId="0" xfId="0" applyAlignment="1" applyFont="1">
      <alignment horizontal="center" readingOrder="0" shrinkToFit="0" vertical="center" wrapText="1"/>
    </xf>
    <xf borderId="0" fillId="0" fontId="54" numFmtId="0" xfId="0" applyAlignment="1" applyFont="1">
      <alignment horizontal="center" readingOrder="0" shrinkToFit="0" vertical="center" wrapText="1"/>
    </xf>
    <xf borderId="0" fillId="0" fontId="83" numFmtId="0" xfId="0" applyAlignment="1" applyFont="1">
      <alignment horizontal="center" readingOrder="0" shrinkToFit="0" vertical="center" wrapText="1"/>
    </xf>
    <xf borderId="0" fillId="0" fontId="84" numFmtId="0" xfId="0" applyAlignment="1" applyFont="1">
      <alignment horizontal="center" readingOrder="0" shrinkToFit="0" vertical="center" wrapText="1"/>
    </xf>
    <xf borderId="0" fillId="0" fontId="85" numFmtId="0" xfId="0" applyAlignment="1" applyFont="1">
      <alignment horizontal="center" readingOrder="0" shrinkToFit="0" vertical="center" wrapText="1"/>
    </xf>
    <xf borderId="0" fillId="0" fontId="68" numFmtId="0" xfId="0" applyAlignment="1" applyFont="1">
      <alignment horizontal="center" readingOrder="0" shrinkToFit="0" vertical="center" wrapText="1"/>
    </xf>
    <xf borderId="0" fillId="0" fontId="86" numFmtId="0" xfId="0" applyAlignment="1" applyFont="1">
      <alignment horizontal="center" readingOrder="0" shrinkToFit="0" vertical="center" wrapText="1"/>
    </xf>
    <xf borderId="0" fillId="0" fontId="87" numFmtId="0" xfId="0" applyAlignment="1" applyFont="1">
      <alignment horizontal="center" readingOrder="0" shrinkToFit="0" vertical="center" wrapText="1"/>
    </xf>
    <xf borderId="11" fillId="0" fontId="47" numFmtId="171" xfId="0" applyAlignment="1" applyBorder="1" applyFont="1" applyNumberFormat="1">
      <alignment horizontal="center" shrinkToFit="0" vertical="center" wrapText="1"/>
    </xf>
    <xf borderId="0" fillId="0" fontId="88" numFmtId="0" xfId="0" applyAlignment="1" applyFont="1">
      <alignment horizontal="center" readingOrder="0" shrinkToFit="0" vertical="center" wrapText="1"/>
    </xf>
    <xf borderId="0" fillId="0" fontId="89" numFmtId="0" xfId="0" applyAlignment="1" applyFont="1">
      <alignment horizontal="center" readingOrder="0" shrinkToFit="0" vertical="center" wrapText="1"/>
    </xf>
    <xf borderId="0" fillId="0" fontId="90" numFmtId="0" xfId="0" applyAlignment="1" applyFont="1">
      <alignment horizontal="center" readingOrder="0" shrinkToFit="0" vertical="center" wrapText="1"/>
    </xf>
    <xf borderId="11" fillId="0" fontId="69" numFmtId="0" xfId="0" applyAlignment="1" applyBorder="1" applyFont="1">
      <alignment horizontal="center" readingOrder="0" shrinkToFit="0" vertical="center" wrapText="1"/>
    </xf>
    <xf borderId="0" fillId="0" fontId="79" numFmtId="0" xfId="0" applyAlignment="1" applyFont="1">
      <alignment horizontal="center" readingOrder="0" shrinkToFit="0" vertical="center" wrapText="1"/>
    </xf>
    <xf borderId="0" fillId="0" fontId="91" numFmtId="0" xfId="0" applyAlignment="1" applyFont="1">
      <alignment horizontal="center" shrinkToFit="0" vertical="center" wrapText="1"/>
    </xf>
    <xf borderId="11" fillId="0" fontId="92" numFmtId="0" xfId="0" applyAlignment="1" applyBorder="1" applyFont="1">
      <alignment horizontal="center" readingOrder="0" shrinkToFit="0" vertical="center" wrapText="1"/>
    </xf>
    <xf borderId="0" fillId="13" fontId="93" numFmtId="0" xfId="0" applyAlignment="1" applyFont="1">
      <alignment horizontal="center" readingOrder="0" vertical="center"/>
    </xf>
    <xf borderId="0" fillId="0" fontId="94" numFmtId="0" xfId="0" applyAlignment="1" applyFont="1">
      <alignment horizontal="center" readingOrder="0" shrinkToFit="0" vertical="center" wrapText="1"/>
    </xf>
    <xf borderId="0" fillId="0" fontId="47" numFmtId="173" xfId="0" applyAlignment="1" applyFont="1" applyNumberFormat="1">
      <alignment horizontal="center" readingOrder="0" shrinkToFit="0" vertical="center" wrapText="1"/>
    </xf>
    <xf borderId="0" fillId="0" fontId="68" numFmtId="173" xfId="0" applyAlignment="1" applyFont="1" applyNumberFormat="1">
      <alignment horizontal="center" readingOrder="0" shrinkToFit="0" vertical="center" wrapText="1"/>
    </xf>
    <xf borderId="0" fillId="0" fontId="95" numFmtId="0" xfId="0" applyAlignment="1" applyFont="1">
      <alignment horizontal="center" readingOrder="0" shrinkToFit="0" vertical="center" wrapText="1"/>
    </xf>
    <xf borderId="0" fillId="0" fontId="96" numFmtId="0" xfId="0" applyAlignment="1" applyFont="1">
      <alignment horizontal="center" readingOrder="0" vertical="center"/>
    </xf>
    <xf borderId="0" fillId="0" fontId="97" numFmtId="172" xfId="0" applyAlignment="1" applyFont="1" applyNumberFormat="1">
      <alignment horizontal="center" shrinkToFit="0" vertical="center" wrapText="1"/>
    </xf>
    <xf borderId="0" fillId="0" fontId="97" numFmtId="0" xfId="0" applyAlignment="1" applyFont="1">
      <alignment horizontal="center" shrinkToFit="0" vertical="center" wrapText="1"/>
    </xf>
    <xf borderId="0" fillId="0" fontId="97" numFmtId="0" xfId="0" applyAlignment="1" applyFont="1">
      <alignment horizontal="center" readingOrder="0" shrinkToFit="0" vertical="center" wrapText="1"/>
    </xf>
    <xf borderId="0" fillId="0" fontId="45" numFmtId="0" xfId="0" applyAlignment="1" applyFont="1">
      <alignment horizontal="center" readingOrder="0" shrinkToFit="0" vertical="center" wrapText="1"/>
    </xf>
    <xf borderId="0" fillId="0" fontId="45" numFmtId="169" xfId="0" applyAlignment="1" applyFont="1" applyNumberFormat="1">
      <alignment horizontal="center" readingOrder="0" shrinkToFit="0" vertical="center" wrapText="1"/>
    </xf>
    <xf borderId="0" fillId="0" fontId="45"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98" numFmtId="171" xfId="0" applyAlignment="1" applyFont="1" applyNumberFormat="1">
      <alignment horizontal="center" readingOrder="0" shrinkToFit="0" vertical="center" wrapText="1"/>
    </xf>
    <xf borderId="0" fillId="0" fontId="98" numFmtId="171" xfId="0" applyAlignment="1" applyFont="1" applyNumberFormat="1">
      <alignment horizontal="center" shrinkToFit="0" vertical="center" wrapText="1"/>
    </xf>
    <xf borderId="0" fillId="0" fontId="6" numFmtId="171" xfId="0" applyAlignment="1" applyFont="1" applyNumberFormat="1">
      <alignment horizontal="center" vertical="center"/>
    </xf>
    <xf borderId="0" fillId="0" fontId="15" numFmtId="0" xfId="0" applyAlignment="1" applyFont="1">
      <alignment horizontal="center" readingOrder="0" vertical="center"/>
    </xf>
    <xf borderId="0" fillId="0" fontId="99" numFmtId="0" xfId="0" applyAlignment="1" applyFont="1">
      <alignment readingOrder="0"/>
    </xf>
    <xf borderId="0" fillId="0" fontId="97" numFmtId="172" xfId="0" applyAlignment="1" applyFont="1" applyNumberFormat="1">
      <alignment horizontal="center" shrinkToFit="0" wrapText="1"/>
    </xf>
    <xf borderId="0" fillId="0" fontId="97" numFmtId="0" xfId="0" applyAlignment="1" applyFont="1">
      <alignment horizontal="center" shrinkToFit="0" wrapText="1"/>
    </xf>
    <xf borderId="0" fillId="0" fontId="97" numFmtId="169" xfId="0" applyAlignment="1" applyFont="1" applyNumberFormat="1">
      <alignment horizontal="center" readingOrder="0" shrinkToFit="0" wrapText="1"/>
    </xf>
    <xf borderId="0" fillId="0" fontId="97" numFmtId="0" xfId="0" applyAlignment="1" applyFont="1">
      <alignment horizontal="center" readingOrder="0" shrinkToFit="0" wrapText="1"/>
    </xf>
    <xf borderId="0" fillId="0" fontId="45" numFmtId="0" xfId="0" applyAlignment="1" applyFont="1">
      <alignment horizontal="center" readingOrder="0" shrinkToFit="0" wrapText="1"/>
    </xf>
    <xf borderId="0" fillId="0" fontId="45" numFmtId="0" xfId="0" applyAlignment="1" applyFont="1">
      <alignment horizontal="center" shrinkToFit="0" wrapText="1"/>
    </xf>
    <xf borderId="0" fillId="0" fontId="45" numFmtId="0" xfId="0" applyAlignment="1" applyFont="1">
      <alignment horizontal="center" shrinkToFit="0" wrapText="1"/>
    </xf>
    <xf borderId="0" fillId="0" fontId="98" numFmtId="171" xfId="0" applyAlignment="1" applyFont="1" applyNumberFormat="1">
      <alignment horizontal="center" shrinkToFit="0" wrapText="1"/>
    </xf>
    <xf borderId="0" fillId="0" fontId="6" numFmtId="171" xfId="0" applyFont="1" applyNumberFormat="1"/>
    <xf borderId="0" fillId="0" fontId="7" numFmtId="172" xfId="0" applyAlignment="1" applyFont="1" applyNumberFormat="1">
      <alignment horizontal="center" shrinkToFit="0" vertical="bottom" wrapText="1"/>
    </xf>
    <xf borderId="0" fillId="0" fontId="7" numFmtId="0" xfId="0" applyAlignment="1" applyFont="1">
      <alignment horizontal="center" shrinkToFit="0" vertical="bottom" wrapText="1"/>
    </xf>
    <xf borderId="0" fillId="0" fontId="7" numFmtId="169" xfId="0" applyAlignment="1" applyFont="1" applyNumberFormat="1">
      <alignment horizontal="center" shrinkToFit="0" vertical="bottom" wrapText="1"/>
    </xf>
    <xf borderId="0" fillId="3" fontId="100" numFmtId="0" xfId="0" applyAlignment="1" applyFont="1">
      <alignment horizontal="center" shrinkToFit="0" wrapText="1"/>
    </xf>
    <xf borderId="0" fillId="0" fontId="6" numFmtId="0" xfId="0" applyAlignment="1" applyFont="1">
      <alignment horizontal="center" shrinkToFit="0" vertical="bottom" wrapText="1"/>
    </xf>
    <xf borderId="0" fillId="0" fontId="6" numFmtId="0" xfId="0" applyAlignment="1" applyFont="1">
      <alignment horizontal="center" shrinkToFit="0" vertical="bottom" wrapText="1"/>
    </xf>
    <xf borderId="0" fillId="13" fontId="101" numFmtId="0" xfId="0" applyAlignment="1" applyFont="1">
      <alignment vertical="bottom"/>
    </xf>
    <xf borderId="0" fillId="0" fontId="28" numFmtId="0" xfId="0" applyAlignment="1" applyFont="1">
      <alignment horizontal="center" shrinkToFit="0" vertical="bottom" wrapText="1"/>
    </xf>
    <xf borderId="0" fillId="0" fontId="102" numFmtId="171" xfId="0" applyAlignment="1" applyFont="1" applyNumberFormat="1">
      <alignment horizontal="center" shrinkToFit="0" vertical="bottom" wrapText="1"/>
    </xf>
    <xf borderId="0" fillId="0" fontId="6" numFmtId="171" xfId="0" applyAlignment="1" applyFont="1" applyNumberFormat="1">
      <alignment vertical="bottom"/>
    </xf>
    <xf borderId="0" fillId="13" fontId="103" numFmtId="0" xfId="0" applyAlignment="1" applyFont="1">
      <alignment horizontal="left" readingOrder="0" shrinkToFit="0" wrapText="0"/>
    </xf>
    <xf borderId="0" fillId="0" fontId="28" numFmtId="0" xfId="0" applyAlignment="1" applyFont="1">
      <alignment horizontal="center" shrinkToFit="0" wrapText="1"/>
    </xf>
    <xf borderId="0" fillId="13" fontId="104" numFmtId="0" xfId="0" applyAlignment="1" applyFont="1">
      <alignment horizontal="left" readingOrder="0"/>
    </xf>
    <xf borderId="0" fillId="13" fontId="105" numFmtId="0" xfId="0" applyAlignment="1" applyFont="1">
      <alignment horizontal="left" readingOrder="0" shrinkToFit="0" wrapText="0"/>
    </xf>
    <xf borderId="0" fillId="0" fontId="48" numFmtId="0" xfId="0" applyAlignment="1" applyFont="1">
      <alignment readingOrder="0"/>
    </xf>
    <xf borderId="0" fillId="13" fontId="106" numFmtId="0" xfId="0" applyAlignment="1" applyFont="1">
      <alignment horizontal="center" readingOrder="0" shrinkToFit="0" wrapText="0"/>
    </xf>
    <xf borderId="0" fillId="0" fontId="47" numFmtId="21" xfId="0" applyAlignment="1" applyFont="1" applyNumberFormat="1">
      <alignment horizontal="center" readingOrder="0" shrinkToFit="0" vertical="center" wrapText="1"/>
    </xf>
    <xf borderId="0" fillId="0" fontId="107" numFmtId="0" xfId="0" applyAlignment="1" applyFont="1">
      <alignment horizontal="center" readingOrder="0" shrinkToFit="0" vertical="center" wrapText="1"/>
    </xf>
    <xf borderId="0" fillId="0" fontId="47" numFmtId="172" xfId="0" applyAlignment="1" applyFont="1" applyNumberFormat="1">
      <alignment horizontal="center" shrinkToFit="0" vertical="center" wrapText="1"/>
    </xf>
    <xf borderId="0" fillId="0" fontId="47" numFmtId="0" xfId="0" applyAlignment="1" applyFont="1">
      <alignment horizontal="center" shrinkToFit="0" vertical="center" wrapText="1"/>
    </xf>
    <xf borderId="0" fillId="0" fontId="69" numFmtId="0" xfId="0" applyAlignment="1" applyFont="1">
      <alignment horizontal="center" shrinkToFit="0" vertical="center" wrapText="1"/>
    </xf>
    <xf borderId="0" fillId="0" fontId="4" numFmtId="164" xfId="0" applyAlignment="1" applyFont="1" applyNumberFormat="1">
      <alignment horizontal="center" vertical="center"/>
    </xf>
    <xf borderId="1" fillId="11" fontId="4" numFmtId="0" xfId="0" applyAlignment="1" applyBorder="1" applyFont="1">
      <alignment horizontal="center" vertical="center"/>
    </xf>
    <xf borderId="1" fillId="16" fontId="4" numFmtId="0" xfId="0" applyAlignment="1" applyBorder="1" applyFill="1" applyFont="1">
      <alignment horizontal="center" vertical="center"/>
    </xf>
    <xf borderId="0" fillId="11" fontId="4" numFmtId="0" xfId="0" applyAlignment="1" applyFont="1">
      <alignment horizontal="center" readingOrder="0" shrinkToFit="0" vertical="center" wrapText="1"/>
    </xf>
    <xf borderId="0" fillId="16" fontId="4" numFmtId="0" xfId="0" applyAlignment="1" applyFont="1">
      <alignment horizontal="center" vertical="center"/>
    </xf>
    <xf borderId="0" fillId="16" fontId="4" numFmtId="169" xfId="0" applyAlignment="1" applyFont="1" applyNumberFormat="1">
      <alignment horizontal="center" readingOrder="0" vertical="center"/>
    </xf>
    <xf borderId="0" fillId="11" fontId="4" numFmtId="0" xfId="0" applyAlignment="1" applyFont="1">
      <alignment horizontal="center" vertical="center"/>
    </xf>
    <xf borderId="0" fillId="11" fontId="4" numFmtId="169" xfId="0" applyAlignment="1" applyFont="1" applyNumberFormat="1">
      <alignment horizontal="center" readingOrder="0" vertical="center"/>
    </xf>
    <xf borderId="0" fillId="16" fontId="4" numFmtId="0" xfId="0" applyAlignment="1" applyFont="1">
      <alignment horizontal="center" readingOrder="0" shrinkToFit="0" vertical="center" wrapText="1"/>
    </xf>
    <xf borderId="0" fillId="15" fontId="4"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169" xfId="0" applyAlignment="1" applyFont="1" applyNumberFormat="1">
      <alignment horizontal="center" readingOrder="0" vertical="center"/>
    </xf>
    <xf borderId="0" fillId="0" fontId="108" numFmtId="0" xfId="0" applyAlignment="1" applyFont="1">
      <alignment horizontal="center" readingOrder="0" vertical="center"/>
    </xf>
    <xf borderId="0" fillId="0" fontId="4" numFmtId="0" xfId="0" applyAlignment="1" applyFont="1">
      <alignment readingOrder="0" vertical="center"/>
    </xf>
    <xf borderId="0" fillId="0" fontId="4" numFmtId="0" xfId="0" applyAlignment="1" applyFont="1">
      <alignment vertical="center"/>
    </xf>
    <xf borderId="0" fillId="0" fontId="6" numFmtId="164" xfId="0" applyAlignment="1" applyFont="1" applyNumberFormat="1">
      <alignment horizontal="center" vertical="center"/>
    </xf>
    <xf borderId="0" fillId="0" fontId="6" numFmtId="169" xfId="0" applyAlignment="1" applyFont="1" applyNumberFormat="1">
      <alignment horizontal="center" readingOrder="0" vertical="center"/>
    </xf>
    <xf borderId="0" fillId="0" fontId="7" numFmtId="164" xfId="0" applyAlignment="1" applyFont="1" applyNumberFormat="1">
      <alignment horizontal="center" vertical="center"/>
    </xf>
    <xf borderId="0" fillId="0" fontId="6" numFmtId="0" xfId="0" applyAlignment="1" applyFont="1">
      <alignment horizontal="center" readingOrder="0" vertical="center"/>
    </xf>
    <xf borderId="0" fillId="0" fontId="1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11" fillId="0" fontId="6" numFmtId="164" xfId="0" applyAlignment="1" applyBorder="1" applyFont="1" applyNumberFormat="1">
      <alignment horizontal="center" vertical="center"/>
    </xf>
    <xf borderId="11" fillId="0" fontId="6" numFmtId="0" xfId="0" applyAlignment="1" applyBorder="1" applyFont="1">
      <alignment horizontal="center" vertical="center"/>
    </xf>
    <xf borderId="11" fillId="0" fontId="6" numFmtId="169" xfId="0" applyAlignment="1" applyBorder="1" applyFont="1" applyNumberFormat="1">
      <alignment horizontal="center" readingOrder="0" vertical="center"/>
    </xf>
    <xf borderId="11" fillId="0" fontId="6" numFmtId="0" xfId="0" applyAlignment="1" applyBorder="1" applyFont="1">
      <alignment horizontal="center" shrinkToFit="0" vertical="center" wrapText="1"/>
    </xf>
    <xf borderId="11" fillId="0" fontId="7" numFmtId="0" xfId="0" applyAlignment="1" applyBorder="1" applyFont="1">
      <alignment horizontal="center" vertical="center"/>
    </xf>
    <xf borderId="11" fillId="0" fontId="6" numFmtId="0" xfId="0" applyAlignment="1" applyBorder="1" applyFont="1">
      <alignment horizontal="center" readingOrder="0" vertical="center"/>
    </xf>
    <xf borderId="11" fillId="0" fontId="6" numFmtId="0" xfId="0" applyAlignment="1" applyBorder="1" applyFont="1">
      <alignment vertical="center"/>
    </xf>
    <xf borderId="0" fillId="0" fontId="7" numFmtId="0" xfId="0" applyAlignment="1" applyFont="1">
      <alignment horizontal="center" readingOrder="0" vertical="center"/>
    </xf>
    <xf borderId="1" fillId="4" fontId="6" numFmtId="0" xfId="0" applyAlignment="1" applyBorder="1" applyFont="1">
      <alignment horizontal="center" vertical="center"/>
    </xf>
    <xf borderId="0" fillId="4" fontId="7" numFmtId="0" xfId="0" applyAlignment="1" applyFont="1">
      <alignment horizontal="center" readingOrder="0" shrinkToFit="0" vertical="center" wrapText="1"/>
    </xf>
    <xf borderId="0" fillId="4" fontId="7" numFmtId="0" xfId="0" applyAlignment="1" applyFont="1">
      <alignment horizontal="center" readingOrder="0" vertical="center"/>
    </xf>
    <xf borderId="0" fillId="4" fontId="6" numFmtId="0" xfId="0" applyAlignment="1" applyFont="1">
      <alignment horizontal="center" readingOrder="0" shrinkToFit="0" vertical="center" wrapText="1"/>
    </xf>
    <xf borderId="1" fillId="4" fontId="6" numFmtId="0" xfId="0" applyAlignment="1" applyBorder="1" applyFont="1">
      <alignment horizontal="center" readingOrder="0" shrinkToFit="0" vertical="center" wrapText="1"/>
    </xf>
    <xf borderId="0" fillId="4" fontId="6" numFmtId="0" xfId="0" applyAlignment="1" applyFont="1">
      <alignment horizontal="center" shrinkToFit="0" vertical="center" wrapText="1"/>
    </xf>
    <xf borderId="1" fillId="4" fontId="6" numFmtId="0" xfId="0" applyAlignment="1" applyBorder="1" applyFont="1">
      <alignment horizontal="center" shrinkToFit="0" vertical="center" wrapText="1"/>
    </xf>
    <xf borderId="11" fillId="0" fontId="6" numFmtId="0" xfId="0" applyAlignment="1" applyBorder="1" applyFont="1">
      <alignment horizontal="center" readingOrder="0" shrinkToFit="0" vertical="center" wrapText="1"/>
    </xf>
    <xf borderId="12" fillId="0" fontId="6" numFmtId="0" xfId="0" applyAlignment="1" applyBorder="1" applyFont="1">
      <alignment vertical="center"/>
    </xf>
    <xf borderId="0" fillId="4" fontId="7" numFmtId="0" xfId="0" applyAlignment="1" applyFont="1">
      <alignment horizontal="center" shrinkToFit="0" vertical="center" wrapText="1"/>
    </xf>
    <xf borderId="1" fillId="4" fontId="7" numFmtId="0" xfId="0" applyAlignment="1" applyBorder="1" applyFont="1">
      <alignment horizontal="center" readingOrder="0" vertical="center"/>
    </xf>
    <xf borderId="0" fillId="4" fontId="6" numFmtId="169" xfId="0" applyAlignment="1" applyFont="1" applyNumberFormat="1">
      <alignment horizontal="center" readingOrder="0" vertical="center"/>
    </xf>
    <xf borderId="0" fillId="4" fontId="6" numFmtId="0" xfId="0" applyAlignment="1" applyFont="1">
      <alignment horizontal="center" vertical="center"/>
    </xf>
    <xf borderId="0" fillId="4" fontId="7" numFmtId="0" xfId="0" applyAlignment="1" applyFont="1">
      <alignment horizontal="center" vertical="center"/>
    </xf>
    <xf borderId="0" fillId="9" fontId="7" numFmtId="0" xfId="0" applyAlignment="1" applyFont="1">
      <alignment horizontal="center" readingOrder="0" shrinkToFit="0" vertical="center" wrapText="1"/>
    </xf>
    <xf borderId="0" fillId="4" fontId="6" numFmtId="0" xfId="0" applyAlignment="1" applyFont="1">
      <alignment horizontal="center" readingOrder="0" vertical="center"/>
    </xf>
    <xf borderId="11" fillId="0" fontId="7" numFmtId="0" xfId="0" applyAlignment="1" applyBorder="1" applyFont="1">
      <alignment horizontal="center" readingOrder="0" vertical="center"/>
    </xf>
    <xf borderId="0" fillId="11" fontId="7" numFmtId="0" xfId="0" applyAlignment="1" applyFont="1">
      <alignment horizontal="center" readingOrder="0" shrinkToFit="0" vertical="center" wrapText="1"/>
    </xf>
    <xf borderId="1" fillId="4" fontId="7" numFmtId="0" xfId="0" applyAlignment="1" applyBorder="1" applyFont="1">
      <alignment horizontal="center" readingOrder="0" shrinkToFit="0" vertical="center" wrapText="1"/>
    </xf>
    <xf borderId="0" fillId="0" fontId="6" numFmtId="169" xfId="0" applyAlignment="1" applyFont="1" applyNumberFormat="1">
      <alignment horizontal="center" vertical="center"/>
    </xf>
    <xf borderId="0" fillId="0" fontId="6" numFmtId="169" xfId="0" applyAlignment="1" applyFont="1" applyNumberFormat="1">
      <alignment horizontal="center" readingOrder="0" shrinkToFit="0" vertical="center" wrapText="1"/>
    </xf>
    <xf borderId="0" fillId="0" fontId="7" numFmtId="169" xfId="0" applyAlignment="1" applyFont="1" applyNumberFormat="1">
      <alignment horizontal="center" readingOrder="0" vertical="center"/>
    </xf>
    <xf borderId="11" fillId="0" fontId="6" numFmtId="169" xfId="0" applyAlignment="1" applyBorder="1" applyFont="1" applyNumberFormat="1">
      <alignment horizontal="center" readingOrder="0" shrinkToFit="0" vertical="center" wrapText="1"/>
    </xf>
    <xf borderId="0" fillId="4" fontId="109" numFmtId="0" xfId="0" applyAlignment="1" applyFont="1">
      <alignment horizontal="center" readingOrder="0" shrinkToFit="0" vertical="center" wrapText="1"/>
    </xf>
    <xf borderId="0" fillId="4" fontId="110" numFmtId="0" xfId="0" applyAlignment="1" applyFont="1">
      <alignment horizontal="center" readingOrder="0" vertical="center"/>
    </xf>
    <xf borderId="0" fillId="4" fontId="111" numFmtId="0" xfId="0" applyAlignment="1" applyFont="1">
      <alignment horizontal="center" readingOrder="0" shrinkToFit="0" vertical="center" wrapText="1"/>
    </xf>
    <xf borderId="0" fillId="4" fontId="6" numFmtId="169" xfId="0" applyAlignment="1" applyFont="1" applyNumberFormat="1">
      <alignment horizontal="center" readingOrder="0" shrinkToFit="0" vertical="center" wrapText="1"/>
    </xf>
    <xf borderId="0" fillId="17" fontId="7" numFmtId="0" xfId="0" applyAlignment="1" applyFill="1" applyFont="1">
      <alignment horizontal="center" readingOrder="0" shrinkToFit="0" vertical="center" wrapText="1"/>
    </xf>
    <xf borderId="11" fillId="0" fontId="112" numFmtId="0" xfId="0" applyAlignment="1" applyBorder="1" applyFont="1">
      <alignment horizontal="center" readingOrder="0" shrinkToFit="0" vertical="center" wrapText="1"/>
    </xf>
    <xf borderId="11" fillId="18" fontId="112" numFmtId="0" xfId="0" applyAlignment="1" applyBorder="1" applyFill="1" applyFont="1">
      <alignment horizontal="center" readingOrder="0" shrinkToFit="0" vertical="center" wrapText="1"/>
    </xf>
    <xf borderId="11" fillId="16" fontId="6" numFmtId="0" xfId="0" applyAlignment="1" applyBorder="1" applyFont="1">
      <alignment horizontal="center" readingOrder="0" shrinkToFit="0" vertical="center" wrapText="1"/>
    </xf>
    <xf borderId="0" fillId="4" fontId="7" numFmtId="169" xfId="0" applyAlignment="1" applyFont="1" applyNumberFormat="1">
      <alignment horizontal="center" readingOrder="0" shrinkToFit="0" vertical="center" wrapText="1"/>
    </xf>
    <xf borderId="11" fillId="0" fontId="111" numFmtId="0" xfId="0" applyAlignment="1" applyBorder="1" applyFont="1">
      <alignment horizontal="center" readingOrder="0" shrinkToFit="0" vertical="center" wrapText="1"/>
    </xf>
    <xf borderId="11" fillId="0" fontId="15" numFmtId="0" xfId="0" applyAlignment="1" applyBorder="1" applyFont="1">
      <alignment horizontal="center" vertical="center"/>
    </xf>
    <xf borderId="11" fillId="16" fontId="111" numFmtId="0" xfId="0" applyAlignment="1" applyBorder="1" applyFont="1">
      <alignment horizontal="center" readingOrder="0" shrinkToFit="0" vertical="center" wrapText="1"/>
    </xf>
    <xf borderId="0" fillId="0" fontId="6" numFmtId="169" xfId="0" applyAlignment="1" applyFont="1" applyNumberFormat="1">
      <alignment horizontal="center" shrinkToFit="0" vertical="center" wrapText="1"/>
    </xf>
    <xf borderId="11" fillId="0" fontId="6" numFmtId="169" xfId="0" applyAlignment="1" applyBorder="1" applyFont="1" applyNumberFormat="1">
      <alignment horizontal="center" shrinkToFit="0" vertical="center" wrapText="1"/>
    </xf>
    <xf borderId="0" fillId="4" fontId="48" numFmtId="0" xfId="0" applyAlignment="1" applyFont="1">
      <alignment horizontal="center" readingOrder="0" vertical="center"/>
    </xf>
    <xf borderId="0" fillId="0" fontId="15" numFmtId="174" xfId="0" applyAlignment="1" applyFont="1" applyNumberFormat="1">
      <alignment horizontal="center" readingOrder="0" shrinkToFit="0" vertical="center" wrapText="1"/>
    </xf>
    <xf borderId="0" fillId="0" fontId="15" numFmtId="175" xfId="0" applyAlignment="1" applyFont="1" applyNumberFormat="1">
      <alignment horizontal="center" readingOrder="0" shrinkToFit="0" vertical="center" wrapText="1"/>
    </xf>
    <xf borderId="0" fillId="0" fontId="15" numFmtId="0" xfId="0" applyAlignment="1" applyFont="1">
      <alignment horizontal="left" shrinkToFit="0" vertical="center" wrapText="1"/>
    </xf>
    <xf borderId="0" fillId="0" fontId="15" numFmtId="0" xfId="0" applyAlignment="1" applyFont="1">
      <alignment horizontal="center" shrinkToFit="0" vertical="center" wrapText="1"/>
    </xf>
    <xf borderId="0" fillId="0" fontId="15" numFmtId="174" xfId="0" applyAlignment="1" applyFont="1" applyNumberFormat="1">
      <alignment horizontal="center" readingOrder="0" vertical="center"/>
    </xf>
    <xf borderId="0" fillId="0" fontId="15" numFmtId="175" xfId="0" applyAlignment="1" applyFont="1" applyNumberFormat="1">
      <alignment horizontal="center" readingOrder="0" vertical="center"/>
    </xf>
    <xf borderId="0" fillId="0" fontId="15" numFmtId="0" xfId="0" applyAlignment="1" applyFont="1">
      <alignment horizontal="left" vertical="center"/>
    </xf>
    <xf borderId="0" fillId="0" fontId="48" numFmtId="0" xfId="0" applyAlignment="1" applyFont="1">
      <alignment horizontal="left" vertical="center"/>
    </xf>
    <xf borderId="0" fillId="0" fontId="15" numFmtId="176" xfId="0" applyAlignment="1" applyFont="1" applyNumberFormat="1">
      <alignment horizontal="center" readingOrder="0" vertical="center"/>
    </xf>
    <xf borderId="0" fillId="0" fontId="15" numFmtId="177" xfId="0" applyAlignment="1" applyFont="1" applyNumberFormat="1">
      <alignment horizontal="center" readingOrder="0" vertical="center"/>
    </xf>
    <xf borderId="0" fillId="0" fontId="15" numFmtId="0" xfId="0" applyAlignment="1" applyFont="1">
      <alignment horizontal="left" readingOrder="0" vertical="center"/>
    </xf>
    <xf borderId="0" fillId="0" fontId="15" numFmtId="176" xfId="0" applyAlignment="1" applyFont="1" applyNumberFormat="1">
      <alignment horizontal="left" readingOrder="0" vertical="center"/>
    </xf>
    <xf borderId="0" fillId="0" fontId="48" numFmtId="0" xfId="0" applyAlignment="1" applyFont="1">
      <alignment horizontal="center" readingOrder="0" vertical="center"/>
    </xf>
    <xf borderId="0" fillId="0" fontId="0" numFmtId="0" xfId="0" applyAlignment="1" applyFont="1">
      <alignment horizontal="center" readingOrder="0" shrinkToFit="0" vertical="center" wrapText="1"/>
    </xf>
    <xf borderId="0" fillId="0" fontId="15" numFmtId="0" xfId="0" applyAlignment="1" applyFont="1">
      <alignment horizontal="left" readingOrder="0" shrinkToFit="0" vertical="center" wrapText="1"/>
    </xf>
    <xf borderId="0" fillId="0" fontId="15" numFmtId="176" xfId="0" applyAlignment="1" applyFont="1" applyNumberFormat="1">
      <alignment horizontal="center" readingOrder="0" vertical="center"/>
    </xf>
    <xf borderId="0" fillId="0" fontId="15" numFmtId="175" xfId="0" applyAlignment="1" applyFont="1" applyNumberFormat="1">
      <alignment horizontal="center" vertical="center"/>
    </xf>
    <xf borderId="0" fillId="0" fontId="15" numFmtId="174" xfId="0" applyAlignment="1" applyFont="1" applyNumberFormat="1">
      <alignment horizontal="center" vertical="center"/>
    </xf>
    <xf borderId="11" fillId="0" fontId="15" numFmtId="0" xfId="0" applyAlignment="1" applyBorder="1" applyFont="1">
      <alignment readingOrder="0"/>
    </xf>
    <xf borderId="11" fillId="0" fontId="15" numFmtId="175" xfId="0" applyAlignment="1" applyBorder="1" applyFont="1" applyNumberFormat="1">
      <alignment readingOrder="0"/>
    </xf>
    <xf borderId="0" fillId="0" fontId="15" numFmtId="175" xfId="0" applyAlignment="1" applyFont="1" applyNumberFormat="1">
      <alignment readingOrder="0"/>
    </xf>
    <xf borderId="0" fillId="0" fontId="15" numFmtId="175" xfId="0" applyFont="1" applyNumberFormat="1"/>
  </cellXfs>
  <cellStyles count="1">
    <cellStyle xfId="0" name="Normal" builtinId="0"/>
  </cellStyles>
  <dxfs count="53">
    <dxf>
      <font>
        <color rgb="FF9C0006"/>
      </font>
      <fill>
        <patternFill patternType="solid">
          <fgColor rgb="FFFFC7CE"/>
          <bgColor rgb="FFFFC7CE"/>
        </patternFill>
      </fill>
      <border/>
    </dxf>
    <dxf>
      <font>
        <b/>
        <color rgb="FFFFFF00"/>
      </font>
      <fill>
        <patternFill patternType="solid">
          <fgColor rgb="FFFF0000"/>
          <bgColor rgb="FFFF0000"/>
        </patternFill>
      </fill>
      <border/>
    </dxf>
    <dxf>
      <font>
        <b/>
        <color rgb="FFFF0000"/>
      </font>
      <fill>
        <patternFill patternType="solid">
          <fgColor rgb="FFFFFF00"/>
          <bgColor rgb="FFFFFF00"/>
        </patternFill>
      </fill>
      <border/>
    </dxf>
    <dxf>
      <font>
        <b/>
        <color rgb="FFFFFF00"/>
      </font>
      <fill>
        <patternFill patternType="solid">
          <fgColor rgb="FF00B050"/>
          <bgColor rgb="FF00B050"/>
        </patternFill>
      </fill>
      <border/>
    </dxf>
    <dxf>
      <font>
        <color rgb="FF9C6500"/>
      </font>
      <fill>
        <patternFill patternType="solid">
          <fgColor rgb="FFFFEB9C"/>
          <bgColor rgb="FFFFEB9C"/>
        </patternFill>
      </fill>
      <border/>
    </dxf>
    <dxf>
      <font>
        <b/>
        <color rgb="FFFF0000"/>
      </font>
      <fill>
        <patternFill patternType="solid">
          <fgColor rgb="FFFFD965"/>
          <bgColor rgb="FFFFD965"/>
        </patternFill>
      </fill>
      <border/>
    </dxf>
    <dxf>
      <font>
        <color rgb="FF006100"/>
      </font>
      <fill>
        <patternFill patternType="solid">
          <fgColor rgb="FFC6EFCE"/>
          <bgColor rgb="FFC6EFCE"/>
        </patternFill>
      </fill>
      <border/>
    </dxf>
    <dxf>
      <font>
        <b/>
      </font>
      <fill>
        <patternFill patternType="solid">
          <fgColor rgb="FFCFE2F3"/>
          <bgColor rgb="FFCFE2F3"/>
        </patternFill>
      </fill>
      <border/>
    </dxf>
    <dxf>
      <font>
        <color rgb="FF9C5700"/>
      </font>
      <fill>
        <patternFill patternType="solid">
          <fgColor rgb="FFFFEB9C"/>
          <bgColor rgb="FFFFEB9C"/>
        </patternFill>
      </fill>
      <border/>
    </dxf>
    <dxf>
      <font>
        <b/>
        <color rgb="FFFFFF00"/>
      </font>
      <fill>
        <patternFill patternType="solid">
          <fgColor rgb="FF92D050"/>
          <bgColor rgb="FF92D050"/>
        </patternFill>
      </fill>
      <border/>
    </dxf>
    <dxf>
      <font>
        <color rgb="FF006100"/>
      </font>
      <fill>
        <patternFill patternType="solid">
          <fgColor rgb="FFA8D08D"/>
          <bgColor rgb="FFA8D08D"/>
        </patternFill>
      </fill>
      <border/>
    </dxf>
    <dxf>
      <font>
        <b/>
        <i/>
        <color rgb="FFFF0000"/>
      </font>
      <fill>
        <patternFill patternType="solid">
          <fgColor rgb="FFFFFF00"/>
          <bgColor rgb="FFFFFF00"/>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F0000"/>
          <bgColor rgb="FFFF0000"/>
        </patternFill>
      </fill>
      <border/>
    </dxf>
    <dxf>
      <font/>
      <fill>
        <patternFill patternType="solid">
          <fgColor rgb="FFB7E1CD"/>
          <bgColor rgb="FFB7E1CD"/>
        </patternFill>
      </fill>
      <border/>
    </dxf>
    <dxf>
      <font>
        <b/>
        <u/>
      </font>
      <fill>
        <patternFill patternType="solid">
          <fgColor rgb="FFFF0000"/>
          <bgColor rgb="FFFF0000"/>
        </patternFill>
      </fill>
      <border/>
    </dxf>
    <dxf>
      <font>
        <b/>
        <u/>
      </font>
      <fill>
        <patternFill patternType="solid">
          <fgColor rgb="FF00FFFF"/>
          <bgColor rgb="FF00FFFF"/>
        </patternFill>
      </fill>
      <border/>
    </dxf>
    <dxf>
      <font/>
      <fill>
        <patternFill patternType="solid">
          <fgColor rgb="FFA4C2F4"/>
          <bgColor rgb="FFA4C2F4"/>
        </patternFill>
      </fill>
      <border/>
    </dxf>
    <dxf>
      <font/>
      <fill>
        <patternFill patternType="solid">
          <fgColor rgb="FF6D9EEB"/>
          <bgColor rgb="FF6D9EEB"/>
        </patternFill>
      </fill>
      <border/>
    </dxf>
    <dxf>
      <font/>
      <fill>
        <patternFill patternType="solid">
          <fgColor rgb="FF3C78D8"/>
          <bgColor rgb="FF3C78D8"/>
        </patternFill>
      </fill>
      <border/>
    </dxf>
    <dxf>
      <font/>
      <fill>
        <patternFill patternType="solid">
          <fgColor rgb="FF1155CC"/>
          <bgColor rgb="FF1155CC"/>
        </patternFill>
      </fill>
      <border/>
    </dxf>
    <dxf>
      <font/>
      <fill>
        <patternFill patternType="solid">
          <fgColor rgb="FFFFD966"/>
          <bgColor rgb="FFFFD966"/>
        </patternFill>
      </fill>
      <border/>
    </dxf>
    <dxf>
      <font/>
      <fill>
        <patternFill patternType="solid">
          <fgColor theme="7"/>
          <bgColor theme="7"/>
        </patternFill>
      </fill>
      <border/>
    </dxf>
    <dxf>
      <font>
        <b/>
      </font>
      <fill>
        <patternFill patternType="solid">
          <fgColor rgb="FFFFFF00"/>
          <bgColor rgb="FFFFFF00"/>
        </patternFill>
      </fill>
      <border/>
    </dxf>
    <dxf>
      <font>
        <b/>
      </font>
      <fill>
        <patternFill patternType="solid">
          <fgColor rgb="FFFFC7CE"/>
          <bgColor rgb="FFFFC7CE"/>
        </patternFill>
      </fill>
      <border/>
    </dxf>
    <dxf>
      <font>
        <b/>
      </font>
      <fill>
        <patternFill patternType="solid">
          <fgColor rgb="FFFF0000"/>
          <bgColor rgb="FFFF0000"/>
        </patternFill>
      </fill>
      <border/>
    </dxf>
    <dxf>
      <font>
        <b/>
        <color rgb="FF9C0006"/>
      </font>
      <fill>
        <patternFill patternType="solid">
          <fgColor rgb="FFFFC7CE"/>
          <bgColor rgb="FFFFC7CE"/>
        </patternFill>
      </fill>
      <border/>
    </dxf>
    <dxf>
      <font>
        <b/>
        <color rgb="FF9C6500"/>
      </font>
      <fill>
        <patternFill patternType="solid">
          <fgColor rgb="FFFFEB9C"/>
          <bgColor rgb="FFFFEB9C"/>
        </patternFill>
      </fill>
      <border/>
    </dxf>
    <dxf>
      <font>
        <b/>
        <color rgb="FF006100"/>
      </font>
      <fill>
        <patternFill patternType="solid">
          <fgColor rgb="FFFFEB9C"/>
          <bgColor rgb="FFFFEB9C"/>
        </patternFill>
      </fill>
      <border/>
    </dxf>
    <dxf>
      <font>
        <b/>
        <color rgb="FF000000"/>
      </font>
      <fill>
        <patternFill patternType="solid">
          <fgColor rgb="FFFFEB9C"/>
          <bgColor rgb="FFFFEB9C"/>
        </patternFill>
      </fill>
      <border/>
    </dxf>
    <dxf>
      <font>
        <b/>
        <u/>
        <color rgb="FF9C0006"/>
      </font>
      <fill>
        <patternFill patternType="solid">
          <fgColor rgb="FFFFC7CE"/>
          <bgColor rgb="FFFFC7CE"/>
        </patternFill>
      </fill>
      <border/>
    </dxf>
    <dxf>
      <font>
        <b/>
        <color rgb="FF0B8043"/>
      </font>
      <fill>
        <patternFill patternType="solid">
          <fgColor rgb="FFFCE8B2"/>
          <bgColor rgb="FFFCE8B2"/>
        </patternFill>
      </fill>
      <border/>
    </dxf>
    <dxf>
      <font/>
      <fill>
        <patternFill patternType="solid">
          <fgColor rgb="FFC6EFCE"/>
          <bgColor rgb="FFC6EFCE"/>
        </patternFill>
      </fill>
      <border/>
    </dxf>
    <dxf>
      <font>
        <color rgb="FFFF0000"/>
      </font>
      <fill>
        <patternFill patternType="solid">
          <fgColor rgb="FFB7E1CD"/>
          <bgColor rgb="FFB7E1CD"/>
        </patternFill>
      </fill>
      <border/>
    </dxf>
    <dxf>
      <font>
        <color rgb="FFC53929"/>
      </font>
      <fill>
        <patternFill patternType="none"/>
      </fill>
      <border/>
    </dxf>
    <dxf>
      <font>
        <b/>
        <color rgb="FFF09300"/>
      </font>
      <fill>
        <patternFill patternType="solid">
          <fgColor rgb="FFBDD6EE"/>
          <bgColor rgb="FFBDD6EE"/>
        </patternFill>
      </fill>
      <border/>
    </dxf>
    <dxf>
      <font>
        <b/>
        <color rgb="FF000000"/>
      </font>
      <fill>
        <patternFill patternType="solid">
          <fgColor rgb="FFFCE8B2"/>
          <bgColor rgb="FFFCE8B2"/>
        </patternFill>
      </fill>
      <border/>
    </dxf>
    <dxf>
      <font>
        <b/>
        <color rgb="FFEE0000"/>
      </font>
      <fill>
        <patternFill patternType="solid">
          <fgColor rgb="FFFFFF00"/>
          <bgColor rgb="FFFFFF00"/>
        </patternFill>
      </fill>
      <border/>
    </dxf>
    <dxf>
      <font>
        <b/>
        <color rgb="FF00B050"/>
      </font>
      <fill>
        <patternFill patternType="solid">
          <fgColor rgb="FFFCE8B2"/>
          <bgColor rgb="FFFCE8B2"/>
        </patternFill>
      </fill>
      <border/>
    </dxf>
    <dxf>
      <font>
        <b/>
      </font>
      <fill>
        <patternFill patternType="solid">
          <fgColor rgb="FFB7E1CD"/>
          <bgColor rgb="FFB7E1CD"/>
        </patternFill>
      </fill>
      <border/>
    </dxf>
    <dxf>
      <font>
        <color rgb="FF00B050"/>
      </font>
      <fill>
        <patternFill patternType="solid">
          <fgColor rgb="FFFFFF66"/>
          <bgColor rgb="FFFFFF66"/>
        </patternFill>
      </fill>
      <border/>
    </dxf>
    <dxf>
      <font>
        <b/>
        <color rgb="FF0000FF"/>
      </font>
      <fill>
        <patternFill patternType="solid">
          <fgColor rgb="FF00FFFF"/>
          <bgColor rgb="FF00FFFF"/>
        </patternFill>
      </fill>
      <border/>
    </dxf>
    <dxf>
      <font>
        <b/>
        <u/>
        <color rgb="FFEE0000"/>
      </font>
      <fill>
        <patternFill patternType="solid">
          <fgColor rgb="FFF4C7C3"/>
          <bgColor rgb="FFF4C7C3"/>
        </patternFill>
      </fill>
      <border/>
    </dxf>
    <dxf>
      <font>
        <b/>
        <color rgb="FFFFFF00"/>
      </font>
      <fill>
        <patternFill patternType="solid">
          <fgColor rgb="FFFF00FF"/>
          <bgColor rgb="FFFF00FF"/>
        </patternFill>
      </fill>
      <border/>
    </dxf>
    <dxf>
      <font>
        <b/>
        <color rgb="FF006100"/>
      </font>
      <fill>
        <patternFill patternType="solid">
          <fgColor rgb="FFC6EFCE"/>
          <bgColor rgb="FFC6EFCE"/>
        </patternFill>
      </fill>
      <border/>
    </dxf>
    <dxf>
      <font>
        <b/>
        <color rgb="FFFFFF00"/>
      </font>
      <fill>
        <patternFill patternType="solid">
          <fgColor rgb="FF00B0F0"/>
          <bgColor rgb="FF00B0F0"/>
        </patternFill>
      </fill>
      <border/>
    </dxf>
    <dxf>
      <font>
        <b/>
        <color rgb="FF00B050"/>
      </font>
      <fill>
        <patternFill patternType="solid">
          <fgColor rgb="FFFFC000"/>
          <bgColor rgb="FFFFC000"/>
        </patternFill>
      </fill>
      <border/>
    </dxf>
    <dxf>
      <font>
        <b/>
        <color rgb="FF00B050"/>
      </font>
      <fill>
        <patternFill patternType="solid">
          <fgColor rgb="FFFFE598"/>
          <bgColor rgb="FFFFE598"/>
        </patternFill>
      </fill>
      <border/>
    </dxf>
    <dxf>
      <font>
        <b/>
        <color rgb="FF0000FF"/>
      </font>
      <fill>
        <patternFill patternType="solid">
          <fgColor rgb="FFB7E1CD"/>
          <bgColor rgb="FFB7E1CD"/>
        </patternFill>
      </fill>
      <border/>
    </dxf>
    <dxf>
      <font>
        <b/>
        <color rgb="FFFFFF00"/>
      </font>
      <fill>
        <patternFill patternType="solid">
          <fgColor rgb="FFEE0000"/>
          <bgColor rgb="FFEE0000"/>
        </patternFill>
      </fill>
      <border/>
    </dxf>
    <dxf>
      <font>
        <b/>
        <color rgb="FF9C5700"/>
      </font>
      <fill>
        <patternFill patternType="solid">
          <fgColor rgb="FFFCE8B2"/>
          <bgColor rgb="FFFCE8B2"/>
        </patternFill>
      </fill>
      <border/>
    </dxf>
    <dxf>
      <font>
        <b/>
        <color rgb="FFFF0000"/>
      </font>
      <fill>
        <patternFill patternType="solid">
          <fgColor rgb="FFF4C7C3"/>
          <bgColor rgb="FFF4C7C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alan.seconsultores@gmail.com" TargetMode="External"/><Relationship Id="rId190" Type="http://schemas.openxmlformats.org/officeDocument/2006/relationships/hyperlink" Target="mailto:grupodispuesto84@gmail.com" TargetMode="External"/><Relationship Id="rId42" Type="http://schemas.openxmlformats.org/officeDocument/2006/relationships/hyperlink" Target="mailto:guadalupepegar63@gmail.com.mx" TargetMode="External"/><Relationship Id="rId41" Type="http://schemas.openxmlformats.org/officeDocument/2006/relationships/hyperlink" Target="mailto:alan.seconsultores@gmail.com" TargetMode="External"/><Relationship Id="rId44" Type="http://schemas.openxmlformats.org/officeDocument/2006/relationships/hyperlink" Target="mailto:operaciones@colviexpress.com.mx" TargetMode="External"/><Relationship Id="rId194" Type="http://schemas.openxmlformats.org/officeDocument/2006/relationships/hyperlink" Target="mailto:lucerocaballero2019@hotmail.com" TargetMode="External"/><Relationship Id="rId43" Type="http://schemas.openxmlformats.org/officeDocument/2006/relationships/hyperlink" Target="mailto:guadalupepegar63@gmail.com.mx" TargetMode="External"/><Relationship Id="rId193" Type="http://schemas.openxmlformats.org/officeDocument/2006/relationships/hyperlink" Target="mailto:lucerocaballero2019@hotmail.com" TargetMode="External"/><Relationship Id="rId46" Type="http://schemas.openxmlformats.org/officeDocument/2006/relationships/hyperlink" Target="mailto:proyectos3@serviciosk3.mx" TargetMode="External"/><Relationship Id="rId192" Type="http://schemas.openxmlformats.org/officeDocument/2006/relationships/hyperlink" Target="mailto:jheriberto.morenov@gmail.com" TargetMode="External"/><Relationship Id="rId45" Type="http://schemas.openxmlformats.org/officeDocument/2006/relationships/hyperlink" Target="mailto:operaciones@colviexpress.com.mx" TargetMode="External"/><Relationship Id="rId191" Type="http://schemas.openxmlformats.org/officeDocument/2006/relationships/hyperlink" Target="mailto:jheriberto.morenov@gmail.com" TargetMode="External"/><Relationship Id="rId48" Type="http://schemas.openxmlformats.org/officeDocument/2006/relationships/hyperlink" Target="mailto:gventura@360logistics.com.mx" TargetMode="External"/><Relationship Id="rId187" Type="http://schemas.openxmlformats.org/officeDocument/2006/relationships/hyperlink" Target="mailto:Francisco_cam2111@outlook.com" TargetMode="External"/><Relationship Id="rId47" Type="http://schemas.openxmlformats.org/officeDocument/2006/relationships/hyperlink" Target="mailto:proyectos3@serviciosk3.mx" TargetMode="External"/><Relationship Id="rId186" Type="http://schemas.openxmlformats.org/officeDocument/2006/relationships/hyperlink" Target="mailto:morerhernandez@hotmail.com" TargetMode="External"/><Relationship Id="rId185" Type="http://schemas.openxmlformats.org/officeDocument/2006/relationships/hyperlink" Target="mailto:morerhernandez@hotmail.com" TargetMode="External"/><Relationship Id="rId49" Type="http://schemas.openxmlformats.org/officeDocument/2006/relationships/hyperlink" Target="mailto:gventura@360logistics.com.mx" TargetMode="External"/><Relationship Id="rId184" Type="http://schemas.openxmlformats.org/officeDocument/2006/relationships/hyperlink" Target="about:blank" TargetMode="External"/><Relationship Id="rId189" Type="http://schemas.openxmlformats.org/officeDocument/2006/relationships/hyperlink" Target="mailto:grupodispuesto84@gmail.com" TargetMode="External"/><Relationship Id="rId188" Type="http://schemas.openxmlformats.org/officeDocument/2006/relationships/hyperlink" Target="mailto:Francisco_cam2111@outlook.com" TargetMode="External"/><Relationship Id="rId31" Type="http://schemas.openxmlformats.org/officeDocument/2006/relationships/hyperlink" Target="mailto:Patricioc.rivera@gmail.com" TargetMode="External"/><Relationship Id="rId30" Type="http://schemas.openxmlformats.org/officeDocument/2006/relationships/hyperlink" Target="mailto:Patricioc.rivera@gmail.com" TargetMode="External"/><Relationship Id="rId33" Type="http://schemas.openxmlformats.org/officeDocument/2006/relationships/hyperlink" Target="mailto:candymoreno@grupoforza.com" TargetMode="External"/><Relationship Id="rId183" Type="http://schemas.openxmlformats.org/officeDocument/2006/relationships/hyperlink" Target="about:blank" TargetMode="External"/><Relationship Id="rId32" Type="http://schemas.openxmlformats.org/officeDocument/2006/relationships/hyperlink" Target="mailto:candymoreno@grupoforza.com" TargetMode="External"/><Relationship Id="rId182" Type="http://schemas.openxmlformats.org/officeDocument/2006/relationships/hyperlink" Target="mailto:contacto@rutafria.com" TargetMode="External"/><Relationship Id="rId35" Type="http://schemas.openxmlformats.org/officeDocument/2006/relationships/hyperlink" Target="mailto:abelardoalmaguer1991@gmail.com" TargetMode="External"/><Relationship Id="rId181" Type="http://schemas.openxmlformats.org/officeDocument/2006/relationships/hyperlink" Target="mailto:contacto@rutafria.com" TargetMode="External"/><Relationship Id="rId34" Type="http://schemas.openxmlformats.org/officeDocument/2006/relationships/hyperlink" Target="mailto:abelardoalmaguer1991@gmail.com" TargetMode="External"/><Relationship Id="rId180" Type="http://schemas.openxmlformats.org/officeDocument/2006/relationships/hyperlink" Target="mailto:Jonathan.silva@silcast.mx" TargetMode="External"/><Relationship Id="rId37" Type="http://schemas.openxmlformats.org/officeDocument/2006/relationships/hyperlink" Target="mailto:Fcarrillo9201@gmail.com" TargetMode="External"/><Relationship Id="rId176" Type="http://schemas.openxmlformats.org/officeDocument/2006/relationships/hyperlink" Target="mailto:Celeste.hhdz@gmail.com" TargetMode="External"/><Relationship Id="rId36" Type="http://schemas.openxmlformats.org/officeDocument/2006/relationships/hyperlink" Target="mailto:Fcarrillo9201@gmail.com" TargetMode="External"/><Relationship Id="rId175" Type="http://schemas.openxmlformats.org/officeDocument/2006/relationships/hyperlink" Target="mailto:Celeste.hhdz@gmail.com" TargetMode="External"/><Relationship Id="rId39" Type="http://schemas.openxmlformats.org/officeDocument/2006/relationships/hyperlink" Target="mailto:caballeroalmaguerjose@gmail.com" TargetMode="External"/><Relationship Id="rId174" Type="http://schemas.openxmlformats.org/officeDocument/2006/relationships/hyperlink" Target="mailto:carmen070764@hotmail.com" TargetMode="External"/><Relationship Id="rId38" Type="http://schemas.openxmlformats.org/officeDocument/2006/relationships/hyperlink" Target="mailto:caballeroalmaguerjose@gmail.com" TargetMode="External"/><Relationship Id="rId173" Type="http://schemas.openxmlformats.org/officeDocument/2006/relationships/hyperlink" Target="mailto:carmen070764@hotmail.com" TargetMode="External"/><Relationship Id="rId179" Type="http://schemas.openxmlformats.org/officeDocument/2006/relationships/hyperlink" Target="mailto:Jonathan.silva@silcast.mx" TargetMode="External"/><Relationship Id="rId178" Type="http://schemas.openxmlformats.org/officeDocument/2006/relationships/hyperlink" Target="mailto:maytc1985@gmail.com" TargetMode="External"/><Relationship Id="rId177" Type="http://schemas.openxmlformats.org/officeDocument/2006/relationships/hyperlink" Target="mailto:maytc1985@gmail.com" TargetMode="External"/><Relationship Id="rId20" Type="http://schemas.openxmlformats.org/officeDocument/2006/relationships/hyperlink" Target="mailto:marcosantillan2512@gmail.com" TargetMode="External"/><Relationship Id="rId22" Type="http://schemas.openxmlformats.org/officeDocument/2006/relationships/hyperlink" Target="mailto:rayoherz@gmail.com" TargetMode="External"/><Relationship Id="rId21" Type="http://schemas.openxmlformats.org/officeDocument/2006/relationships/hyperlink" Target="mailto:marcosantillan2512@gmail.com" TargetMode="External"/><Relationship Id="rId24" Type="http://schemas.openxmlformats.org/officeDocument/2006/relationships/hyperlink" Target="mailto:fletesagl@gmail.com" TargetMode="External"/><Relationship Id="rId23" Type="http://schemas.openxmlformats.org/officeDocument/2006/relationships/hyperlink" Target="mailto:rayoherz@gmail.com" TargetMode="External"/><Relationship Id="rId26" Type="http://schemas.openxmlformats.org/officeDocument/2006/relationships/hyperlink" Target="mailto:eber.sannicolas@sitelecom.lat" TargetMode="External"/><Relationship Id="rId25" Type="http://schemas.openxmlformats.org/officeDocument/2006/relationships/hyperlink" Target="mailto:fletesagl@gmail.com" TargetMode="External"/><Relationship Id="rId28" Type="http://schemas.openxmlformats.org/officeDocument/2006/relationships/hyperlink" Target="mailto:ventas@comercialchapa.com" TargetMode="External"/><Relationship Id="rId27" Type="http://schemas.openxmlformats.org/officeDocument/2006/relationships/hyperlink" Target="mailto:eber.sannicolas@sitelecom.lat" TargetMode="External"/><Relationship Id="rId29" Type="http://schemas.openxmlformats.org/officeDocument/2006/relationships/hyperlink" Target="mailto:ventas@comercialchapa.com" TargetMode="External"/><Relationship Id="rId11" Type="http://schemas.openxmlformats.org/officeDocument/2006/relationships/hyperlink" Target="mailto:floresoviedo86@gmail.com" TargetMode="External"/><Relationship Id="rId10" Type="http://schemas.openxmlformats.org/officeDocument/2006/relationships/hyperlink" Target="mailto:floresoviedo86@gmail.com" TargetMode="External"/><Relationship Id="rId13" Type="http://schemas.openxmlformats.org/officeDocument/2006/relationships/hyperlink" Target="mailto:Miguelrmz1997@gmail.com" TargetMode="External"/><Relationship Id="rId12" Type="http://schemas.openxmlformats.org/officeDocument/2006/relationships/hyperlink" Target="mailto:Miguelrmz1997@gmail.com" TargetMode="External"/><Relationship Id="rId15" Type="http://schemas.openxmlformats.org/officeDocument/2006/relationships/hyperlink" Target="mailto:jonathanrivera22929@gmail.com" TargetMode="External"/><Relationship Id="rId198" Type="http://schemas.openxmlformats.org/officeDocument/2006/relationships/hyperlink" Target="mailto:leonorpicazo377@gmail.com" TargetMode="External"/><Relationship Id="rId14" Type="http://schemas.openxmlformats.org/officeDocument/2006/relationships/hyperlink" Target="mailto:jonathanrivera22929@gmail.com" TargetMode="External"/><Relationship Id="rId197" Type="http://schemas.openxmlformats.org/officeDocument/2006/relationships/hyperlink" Target="mailto:leonorpicazo377@gmail.com" TargetMode="External"/><Relationship Id="rId17" Type="http://schemas.openxmlformats.org/officeDocument/2006/relationships/hyperlink" Target="mailto:juanbrcantu@gmail.com" TargetMode="External"/><Relationship Id="rId196" Type="http://schemas.openxmlformats.org/officeDocument/2006/relationships/hyperlink" Target="mailto:valeko_7@hotmail.com" TargetMode="External"/><Relationship Id="rId16" Type="http://schemas.openxmlformats.org/officeDocument/2006/relationships/hyperlink" Target="mailto:juanbrcantu@gmail.com" TargetMode="External"/><Relationship Id="rId195" Type="http://schemas.openxmlformats.org/officeDocument/2006/relationships/hyperlink" Target="mailto:valeko_7@hotmail.com" TargetMode="External"/><Relationship Id="rId19" Type="http://schemas.openxmlformats.org/officeDocument/2006/relationships/hyperlink" Target="mailto:Megaestructuras2@gmail.com" TargetMode="External"/><Relationship Id="rId18" Type="http://schemas.openxmlformats.org/officeDocument/2006/relationships/hyperlink" Target="mailto:Megaestructuras2@gmail.com" TargetMode="External"/><Relationship Id="rId199" Type="http://schemas.openxmlformats.org/officeDocument/2006/relationships/hyperlink" Target="about:blank" TargetMode="External"/><Relationship Id="rId84" Type="http://schemas.openxmlformats.org/officeDocument/2006/relationships/hyperlink" Target="mailto:brian_arq16@hotmail.com" TargetMode="External"/><Relationship Id="rId83" Type="http://schemas.openxmlformats.org/officeDocument/2006/relationships/hyperlink" Target="mailto:brian_arq16@hotmail.com" TargetMode="External"/><Relationship Id="rId86" Type="http://schemas.openxmlformats.org/officeDocument/2006/relationships/hyperlink" Target="mailto:se.arriaga@hotamil.com" TargetMode="External"/><Relationship Id="rId85" Type="http://schemas.openxmlformats.org/officeDocument/2006/relationships/hyperlink" Target="mailto:se.arriaga@hotamil.com" TargetMode="External"/><Relationship Id="rId88" Type="http://schemas.openxmlformats.org/officeDocument/2006/relationships/hyperlink" Target="mailto:brendamorin10@gmail.com" TargetMode="External"/><Relationship Id="rId150" Type="http://schemas.openxmlformats.org/officeDocument/2006/relationships/hyperlink" Target="mailto:aasd_mty@hotmail.com" TargetMode="External"/><Relationship Id="rId87" Type="http://schemas.openxmlformats.org/officeDocument/2006/relationships/hyperlink" Target="mailto:brendamorin10@gmail.com" TargetMode="External"/><Relationship Id="rId89" Type="http://schemas.openxmlformats.org/officeDocument/2006/relationships/hyperlink" Target="mailto:paladio.seguiridad@gmail.com" TargetMode="External"/><Relationship Id="rId80" Type="http://schemas.openxmlformats.org/officeDocument/2006/relationships/hyperlink" Target="mailto:trafico.bacoca@hotmail.com" TargetMode="External"/><Relationship Id="rId82" Type="http://schemas.openxmlformats.org/officeDocument/2006/relationships/hyperlink" Target="mailto:jonaeduardolopez@gmail.com" TargetMode="External"/><Relationship Id="rId81" Type="http://schemas.openxmlformats.org/officeDocument/2006/relationships/hyperlink" Target="mailto:jonaeduardolopez@gmail.com" TargetMode="External"/><Relationship Id="rId1" Type="http://schemas.openxmlformats.org/officeDocument/2006/relationships/comments" Target="../comments1.xml"/><Relationship Id="rId2" Type="http://schemas.openxmlformats.org/officeDocument/2006/relationships/hyperlink" Target="mailto:antonio@martinez.com" TargetMode="External"/><Relationship Id="rId3" Type="http://schemas.openxmlformats.org/officeDocument/2006/relationships/hyperlink" Target="mailto:antonio@martinez.com" TargetMode="External"/><Relationship Id="rId149" Type="http://schemas.openxmlformats.org/officeDocument/2006/relationships/hyperlink" Target="mailto:aasd_mty@hotmail.com" TargetMode="External"/><Relationship Id="rId4" Type="http://schemas.openxmlformats.org/officeDocument/2006/relationships/hyperlink" Target="mailto:erick.esparzap@gmail.com" TargetMode="External"/><Relationship Id="rId148" Type="http://schemas.openxmlformats.org/officeDocument/2006/relationships/hyperlink" Target="mailto:moises.rodriguez@multimedios.com" TargetMode="External"/><Relationship Id="rId9" Type="http://schemas.openxmlformats.org/officeDocument/2006/relationships/hyperlink" Target="mailto:mejiahj@hotmail.com" TargetMode="External"/><Relationship Id="rId143" Type="http://schemas.openxmlformats.org/officeDocument/2006/relationships/hyperlink" Target="mailto:Magdaortiz657@gmail.com" TargetMode="External"/><Relationship Id="rId142" Type="http://schemas.openxmlformats.org/officeDocument/2006/relationships/hyperlink" Target="mailto:brandonflores06012002@gmail.com" TargetMode="External"/><Relationship Id="rId141" Type="http://schemas.openxmlformats.org/officeDocument/2006/relationships/hyperlink" Target="mailto:brandonflores06012002@gmail.com" TargetMode="External"/><Relationship Id="rId140" Type="http://schemas.openxmlformats.org/officeDocument/2006/relationships/hyperlink" Target="mailto:josesantosmx1@gmail.com" TargetMode="External"/><Relationship Id="rId5" Type="http://schemas.openxmlformats.org/officeDocument/2006/relationships/hyperlink" Target="mailto:erick.esparzap@gmail.com" TargetMode="External"/><Relationship Id="rId147" Type="http://schemas.openxmlformats.org/officeDocument/2006/relationships/hyperlink" Target="mailto:moises.rodriguez@multimedios.com" TargetMode="External"/><Relationship Id="rId6" Type="http://schemas.openxmlformats.org/officeDocument/2006/relationships/hyperlink" Target="mailto:Transportesmuro@hotmail.com" TargetMode="External"/><Relationship Id="rId146" Type="http://schemas.openxmlformats.org/officeDocument/2006/relationships/hyperlink" Target="mailto:alexf@malber.mx" TargetMode="External"/><Relationship Id="rId7" Type="http://schemas.openxmlformats.org/officeDocument/2006/relationships/hyperlink" Target="mailto:Transportesmuro@hotmail.com" TargetMode="External"/><Relationship Id="rId145" Type="http://schemas.openxmlformats.org/officeDocument/2006/relationships/hyperlink" Target="mailto:alexf@malber.mx" TargetMode="External"/><Relationship Id="rId8" Type="http://schemas.openxmlformats.org/officeDocument/2006/relationships/hyperlink" Target="mailto:mejiahj@hotmail.com" TargetMode="External"/><Relationship Id="rId144" Type="http://schemas.openxmlformats.org/officeDocument/2006/relationships/hyperlink" Target="mailto:Magdaortiz657@gmail.com" TargetMode="External"/><Relationship Id="rId73" Type="http://schemas.openxmlformats.org/officeDocument/2006/relationships/hyperlink" Target="mailto:villarrealfernando@hotmail.com" TargetMode="External"/><Relationship Id="rId72" Type="http://schemas.openxmlformats.org/officeDocument/2006/relationships/hyperlink" Target="mailto:carlos.salinas@carlossalinas.mx" TargetMode="External"/><Relationship Id="rId75" Type="http://schemas.openxmlformats.org/officeDocument/2006/relationships/hyperlink" Target="mailto:axeye18@hotmail.com" TargetMode="External"/><Relationship Id="rId74" Type="http://schemas.openxmlformats.org/officeDocument/2006/relationships/hyperlink" Target="mailto:villarrealfernando@hotmail.com" TargetMode="External"/><Relationship Id="rId77" Type="http://schemas.openxmlformats.org/officeDocument/2006/relationships/hyperlink" Target="mailto:operaciones@transformacioncarnica.com" TargetMode="External"/><Relationship Id="rId76" Type="http://schemas.openxmlformats.org/officeDocument/2006/relationships/hyperlink" Target="mailto:axeye18@hotmail.com" TargetMode="External"/><Relationship Id="rId79" Type="http://schemas.openxmlformats.org/officeDocument/2006/relationships/hyperlink" Target="mailto:trafico.bacoca@hotmail.com" TargetMode="External"/><Relationship Id="rId78" Type="http://schemas.openxmlformats.org/officeDocument/2006/relationships/hyperlink" Target="mailto:operaciones@transformacioncarnica.com" TargetMode="External"/><Relationship Id="rId71" Type="http://schemas.openxmlformats.org/officeDocument/2006/relationships/hyperlink" Target="mailto:Davidarcosfrancisco1991@gmail.com" TargetMode="External"/><Relationship Id="rId70" Type="http://schemas.openxmlformats.org/officeDocument/2006/relationships/hyperlink" Target="mailto:RAMIRO.KARR@USAMACHINERY.COM.MX" TargetMode="External"/><Relationship Id="rId139" Type="http://schemas.openxmlformats.org/officeDocument/2006/relationships/hyperlink" Target="mailto:josesantosmx1@gmail.com" TargetMode="External"/><Relationship Id="rId138" Type="http://schemas.openxmlformats.org/officeDocument/2006/relationships/hyperlink" Target="mailto:cct.cadena@gmail.com" TargetMode="External"/><Relationship Id="rId137" Type="http://schemas.openxmlformats.org/officeDocument/2006/relationships/hyperlink" Target="mailto:cct.cadena@gmail.com" TargetMode="External"/><Relationship Id="rId132" Type="http://schemas.openxmlformats.org/officeDocument/2006/relationships/hyperlink" Target="mailto:tar.trafico23@gmail.com" TargetMode="External"/><Relationship Id="rId131" Type="http://schemas.openxmlformats.org/officeDocument/2006/relationships/hyperlink" Target="mailto:tar.trafico23@gmail.com" TargetMode="External"/><Relationship Id="rId252" Type="http://schemas.openxmlformats.org/officeDocument/2006/relationships/vmlDrawing" Target="../drawings/vmlDrawing1.vml"/><Relationship Id="rId130" Type="http://schemas.openxmlformats.org/officeDocument/2006/relationships/hyperlink" Target="mailto:atencionviajero@gmail.com" TargetMode="External"/><Relationship Id="rId251" Type="http://schemas.openxmlformats.org/officeDocument/2006/relationships/drawing" Target="../drawings/drawing1.xml"/><Relationship Id="rId250" Type="http://schemas.openxmlformats.org/officeDocument/2006/relationships/hyperlink" Target="mailto:terraneutrafacturas@gmail.com" TargetMode="External"/><Relationship Id="rId136" Type="http://schemas.openxmlformats.org/officeDocument/2006/relationships/hyperlink" Target="mailto:martincmorin@hotmail.com" TargetMode="External"/><Relationship Id="rId135" Type="http://schemas.openxmlformats.org/officeDocument/2006/relationships/hyperlink" Target="mailto:martincmorin@hotmail.com" TargetMode="External"/><Relationship Id="rId134" Type="http://schemas.openxmlformats.org/officeDocument/2006/relationships/hyperlink" Target="mailto:carbonfiberdrywall@gmail.com" TargetMode="External"/><Relationship Id="rId133" Type="http://schemas.openxmlformats.org/officeDocument/2006/relationships/hyperlink" Target="mailto:carbonfiberdrywall@gmail.com" TargetMode="External"/><Relationship Id="rId62" Type="http://schemas.openxmlformats.org/officeDocument/2006/relationships/hyperlink" Target="mailto:administracion@sindusa.com" TargetMode="External"/><Relationship Id="rId61" Type="http://schemas.openxmlformats.org/officeDocument/2006/relationships/hyperlink" Target="mailto:administracion@sindusa.com" TargetMode="External"/><Relationship Id="rId64" Type="http://schemas.openxmlformats.org/officeDocument/2006/relationships/hyperlink" Target="mailto:ernesto.srtsirca@gmail.com" TargetMode="External"/><Relationship Id="rId63" Type="http://schemas.openxmlformats.org/officeDocument/2006/relationships/hyperlink" Target="mailto:ernesto.srtsirca@gmail.com" TargetMode="External"/><Relationship Id="rId66" Type="http://schemas.openxmlformats.org/officeDocument/2006/relationships/hyperlink" Target="mailto:renteriaelizabeth9@gmail.com" TargetMode="External"/><Relationship Id="rId172" Type="http://schemas.openxmlformats.org/officeDocument/2006/relationships/hyperlink" Target="mailto:Job.cristovive7@gmail.com" TargetMode="External"/><Relationship Id="rId65" Type="http://schemas.openxmlformats.org/officeDocument/2006/relationships/hyperlink" Target="mailto:renteriaelizabeth9@gmail.com" TargetMode="External"/><Relationship Id="rId171" Type="http://schemas.openxmlformats.org/officeDocument/2006/relationships/hyperlink" Target="mailto:Job.cristovive7@gmail.com" TargetMode="External"/><Relationship Id="rId68" Type="http://schemas.openxmlformats.org/officeDocument/2006/relationships/hyperlink" Target="mailto:Jpcasadocanales@gmail.com" TargetMode="External"/><Relationship Id="rId170" Type="http://schemas.openxmlformats.org/officeDocument/2006/relationships/hyperlink" Target="mailto:gilbertocruz_84@hotmail.com" TargetMode="External"/><Relationship Id="rId67" Type="http://schemas.openxmlformats.org/officeDocument/2006/relationships/hyperlink" Target="mailto:Jpcasadocanales@gmail.com" TargetMode="External"/><Relationship Id="rId60" Type="http://schemas.openxmlformats.org/officeDocument/2006/relationships/hyperlink" Target="mailto:Idaliaisabel74@hotmail.com" TargetMode="External"/><Relationship Id="rId165" Type="http://schemas.openxmlformats.org/officeDocument/2006/relationships/hyperlink" Target="mailto:Jose.juan.contreras0303@gmail.com" TargetMode="External"/><Relationship Id="rId69" Type="http://schemas.openxmlformats.org/officeDocument/2006/relationships/hyperlink" Target="mailto:RAMIRO.KARR@USAMACHINERY.COM.MX" TargetMode="External"/><Relationship Id="rId164" Type="http://schemas.openxmlformats.org/officeDocument/2006/relationships/hyperlink" Target="mailto:Mcazareslule@gmail.com" TargetMode="External"/><Relationship Id="rId163" Type="http://schemas.openxmlformats.org/officeDocument/2006/relationships/hyperlink" Target="mailto:Mcazareslule@gmail.com" TargetMode="External"/><Relationship Id="rId162" Type="http://schemas.openxmlformats.org/officeDocument/2006/relationships/hyperlink" Target="about:blank" TargetMode="External"/><Relationship Id="rId169" Type="http://schemas.openxmlformats.org/officeDocument/2006/relationships/hyperlink" Target="mailto:gilbertocruz_84@hotmail.com" TargetMode="External"/><Relationship Id="rId168" Type="http://schemas.openxmlformats.org/officeDocument/2006/relationships/hyperlink" Target="mailto:korybosquez@gmail.com" TargetMode="External"/><Relationship Id="rId167" Type="http://schemas.openxmlformats.org/officeDocument/2006/relationships/hyperlink" Target="mailto:korybosquez@gmail.com" TargetMode="External"/><Relationship Id="rId166" Type="http://schemas.openxmlformats.org/officeDocument/2006/relationships/hyperlink" Target="mailto:Jose.juan.contreras0303@gmail.com" TargetMode="External"/><Relationship Id="rId51" Type="http://schemas.openxmlformats.org/officeDocument/2006/relationships/hyperlink" Target="mailto:Shantal_riosd@hotmail.com" TargetMode="External"/><Relationship Id="rId50" Type="http://schemas.openxmlformats.org/officeDocument/2006/relationships/hyperlink" Target="mailto:Shantal_riosd@hotmail.com" TargetMode="External"/><Relationship Id="rId53" Type="http://schemas.openxmlformats.org/officeDocument/2006/relationships/hyperlink" Target="mailto:camionescm2025@outlook.com" TargetMode="External"/><Relationship Id="rId52" Type="http://schemas.openxmlformats.org/officeDocument/2006/relationships/hyperlink" Target="mailto:camionescm2025@outlook.com" TargetMode="External"/><Relationship Id="rId55" Type="http://schemas.openxmlformats.org/officeDocument/2006/relationships/hyperlink" Target="mailto:Fvillarreal@finxert.com" TargetMode="External"/><Relationship Id="rId161" Type="http://schemas.openxmlformats.org/officeDocument/2006/relationships/hyperlink" Target="about:blank" TargetMode="External"/><Relationship Id="rId54" Type="http://schemas.openxmlformats.org/officeDocument/2006/relationships/hyperlink" Target="mailto:Fvillarreal@finxert.com" TargetMode="External"/><Relationship Id="rId160" Type="http://schemas.openxmlformats.org/officeDocument/2006/relationships/hyperlink" Target="mailto:Lizz1587@outlook.com" TargetMode="External"/><Relationship Id="rId57" Type="http://schemas.openxmlformats.org/officeDocument/2006/relationships/hyperlink" Target="mailto:danielsalashdz@hotmail.com" TargetMode="External"/><Relationship Id="rId56" Type="http://schemas.openxmlformats.org/officeDocument/2006/relationships/hyperlink" Target="about:blank" TargetMode="External"/><Relationship Id="rId159" Type="http://schemas.openxmlformats.org/officeDocument/2006/relationships/hyperlink" Target="mailto:Lizz1587@outlook.com" TargetMode="External"/><Relationship Id="rId59" Type="http://schemas.openxmlformats.org/officeDocument/2006/relationships/hyperlink" Target="mailto:Idaliaisabel74@hotmail.com" TargetMode="External"/><Relationship Id="rId154" Type="http://schemas.openxmlformats.org/officeDocument/2006/relationships/hyperlink" Target="mailto:Rosychavana@gmail.com" TargetMode="External"/><Relationship Id="rId58" Type="http://schemas.openxmlformats.org/officeDocument/2006/relationships/hyperlink" Target="mailto:danielsalashdz@hotmail.com" TargetMode="External"/><Relationship Id="rId153" Type="http://schemas.openxmlformats.org/officeDocument/2006/relationships/hyperlink" Target="mailto:Rosychavana@gmail.com" TargetMode="External"/><Relationship Id="rId152" Type="http://schemas.openxmlformats.org/officeDocument/2006/relationships/hyperlink" Target="mailto:jddra84@gmail.com" TargetMode="External"/><Relationship Id="rId151" Type="http://schemas.openxmlformats.org/officeDocument/2006/relationships/hyperlink" Target="mailto:jddra84@gmail.com" TargetMode="External"/><Relationship Id="rId158" Type="http://schemas.openxmlformats.org/officeDocument/2006/relationships/hyperlink" Target="mailto:direccion@reymopack.com" TargetMode="External"/><Relationship Id="rId157" Type="http://schemas.openxmlformats.org/officeDocument/2006/relationships/hyperlink" Target="mailto:direccion@reymopack.com" TargetMode="External"/><Relationship Id="rId156" Type="http://schemas.openxmlformats.org/officeDocument/2006/relationships/hyperlink" Target="mailto:dcruz.perez@hotmail.com" TargetMode="External"/><Relationship Id="rId155" Type="http://schemas.openxmlformats.org/officeDocument/2006/relationships/hyperlink" Target="mailto:dcruz.perez@hotmail.com" TargetMode="External"/><Relationship Id="rId107" Type="http://schemas.openxmlformats.org/officeDocument/2006/relationships/hyperlink" Target="mailto:jona.cepeda@hotmail.com" TargetMode="External"/><Relationship Id="rId228" Type="http://schemas.openxmlformats.org/officeDocument/2006/relationships/hyperlink" Target="mailto:mal889@hotmail.com" TargetMode="External"/><Relationship Id="rId106" Type="http://schemas.openxmlformats.org/officeDocument/2006/relationships/hyperlink" Target="mailto:paqueteriazm42@gmail.com" TargetMode="External"/><Relationship Id="rId227" Type="http://schemas.openxmlformats.org/officeDocument/2006/relationships/hyperlink" Target="mailto:mal889@hotmail.com" TargetMode="External"/><Relationship Id="rId105" Type="http://schemas.openxmlformats.org/officeDocument/2006/relationships/hyperlink" Target="mailto:paqueteriazm42@gmail.com" TargetMode="External"/><Relationship Id="rId226" Type="http://schemas.openxmlformats.org/officeDocument/2006/relationships/hyperlink" Target="mailto:servicios@serviciosk3.mx" TargetMode="External"/><Relationship Id="rId104" Type="http://schemas.openxmlformats.org/officeDocument/2006/relationships/hyperlink" Target="mailto:chosunico01@gmail.com" TargetMode="External"/><Relationship Id="rId225" Type="http://schemas.openxmlformats.org/officeDocument/2006/relationships/hyperlink" Target="mailto:servicios@serviciosk3.mx" TargetMode="External"/><Relationship Id="rId109" Type="http://schemas.openxmlformats.org/officeDocument/2006/relationships/hyperlink" Target="mailto:juliotorres0023@gmail.com" TargetMode="External"/><Relationship Id="rId108" Type="http://schemas.openxmlformats.org/officeDocument/2006/relationships/hyperlink" Target="mailto:jona.cepeda@hotmail.com" TargetMode="External"/><Relationship Id="rId229" Type="http://schemas.openxmlformats.org/officeDocument/2006/relationships/hyperlink" Target="mailto:jvaldezr.98@gmail.com" TargetMode="External"/><Relationship Id="rId220" Type="http://schemas.openxmlformats.org/officeDocument/2006/relationships/hyperlink" Target="mailto:molivardz@gmail.com" TargetMode="External"/><Relationship Id="rId103" Type="http://schemas.openxmlformats.org/officeDocument/2006/relationships/hyperlink" Target="mailto:chosunico01@gmail.com" TargetMode="External"/><Relationship Id="rId224" Type="http://schemas.openxmlformats.org/officeDocument/2006/relationships/hyperlink" Target="mailto:jessica_villafuerte@hotmail.com" TargetMode="External"/><Relationship Id="rId102" Type="http://schemas.openxmlformats.org/officeDocument/2006/relationships/hyperlink" Target="mailto:carlos24liva4@gmail.com" TargetMode="External"/><Relationship Id="rId223" Type="http://schemas.openxmlformats.org/officeDocument/2006/relationships/hyperlink" Target="mailto:jessica_villafuerte@hotmail.com" TargetMode="External"/><Relationship Id="rId101" Type="http://schemas.openxmlformats.org/officeDocument/2006/relationships/hyperlink" Target="mailto:carlos24liva4@gmail.com" TargetMode="External"/><Relationship Id="rId222" Type="http://schemas.openxmlformats.org/officeDocument/2006/relationships/hyperlink" Target="mailto:transportesdelacero@gmail.com" TargetMode="External"/><Relationship Id="rId100" Type="http://schemas.openxmlformats.org/officeDocument/2006/relationships/hyperlink" Target="mailto:mherrera@apfel.com.mx" TargetMode="External"/><Relationship Id="rId221" Type="http://schemas.openxmlformats.org/officeDocument/2006/relationships/hyperlink" Target="mailto:transportesdelacero@gmail.com" TargetMode="External"/><Relationship Id="rId217" Type="http://schemas.openxmlformats.org/officeDocument/2006/relationships/hyperlink" Target="mailto:bernalselene1390@gmail.com" TargetMode="External"/><Relationship Id="rId216" Type="http://schemas.openxmlformats.org/officeDocument/2006/relationships/hyperlink" Target="mailto:BRENDAZULEMA1900NUNEZ@gmail.com" TargetMode="External"/><Relationship Id="rId215" Type="http://schemas.openxmlformats.org/officeDocument/2006/relationships/hyperlink" Target="mailto:BRENDAZULEMA1900NUNEZ@gmail.com" TargetMode="External"/><Relationship Id="rId214" Type="http://schemas.openxmlformats.org/officeDocument/2006/relationships/hyperlink" Target="mailto:Jose.lerma@autolineasverdesmty.com" TargetMode="External"/><Relationship Id="rId219" Type="http://schemas.openxmlformats.org/officeDocument/2006/relationships/hyperlink" Target="mailto:molivardz@gmail.com" TargetMode="External"/><Relationship Id="rId218" Type="http://schemas.openxmlformats.org/officeDocument/2006/relationships/hyperlink" Target="mailto:bernalselene1390@gmail.com" TargetMode="External"/><Relationship Id="rId213" Type="http://schemas.openxmlformats.org/officeDocument/2006/relationships/hyperlink" Target="mailto:Jose.lerma@autolineasverdesmty.com" TargetMode="External"/><Relationship Id="rId212" Type="http://schemas.openxmlformats.org/officeDocument/2006/relationships/hyperlink" Target="mailto:cp.maleny.vargas@gmail.com" TargetMode="External"/><Relationship Id="rId211" Type="http://schemas.openxmlformats.org/officeDocument/2006/relationships/hyperlink" Target="mailto:cp.maleny.vargas@gmail.com" TargetMode="External"/><Relationship Id="rId210" Type="http://schemas.openxmlformats.org/officeDocument/2006/relationships/hyperlink" Target="mailto:Juanaguilarr096@gmail.com" TargetMode="External"/><Relationship Id="rId129" Type="http://schemas.openxmlformats.org/officeDocument/2006/relationships/hyperlink" Target="mailto:atencionviajero@gmail.com" TargetMode="External"/><Relationship Id="rId128" Type="http://schemas.openxmlformats.org/officeDocument/2006/relationships/hyperlink" Target="mailto:apalomino@plasarlogistic.com" TargetMode="External"/><Relationship Id="rId249" Type="http://schemas.openxmlformats.org/officeDocument/2006/relationships/hyperlink" Target="mailto:guadalupepegar63@gmail.com.mx" TargetMode="External"/><Relationship Id="rId127" Type="http://schemas.openxmlformats.org/officeDocument/2006/relationships/hyperlink" Target="mailto:apalomino@plasarlogistic.com" TargetMode="External"/><Relationship Id="rId248" Type="http://schemas.openxmlformats.org/officeDocument/2006/relationships/hyperlink" Target="mailto:guadalupepegar63@gmail.com.mx" TargetMode="External"/><Relationship Id="rId126" Type="http://schemas.openxmlformats.org/officeDocument/2006/relationships/hyperlink" Target="mailto:sergiocisiv@gmail.com" TargetMode="External"/><Relationship Id="rId247" Type="http://schemas.openxmlformats.org/officeDocument/2006/relationships/hyperlink" Target="mailto:loftransportes@gmail.com" TargetMode="External"/><Relationship Id="rId121" Type="http://schemas.openxmlformats.org/officeDocument/2006/relationships/hyperlink" Target="mailto:visorgps@mosere.co" TargetMode="External"/><Relationship Id="rId242" Type="http://schemas.openxmlformats.org/officeDocument/2006/relationships/hyperlink" Target="mailto:rnelly0805@hotmail.com" TargetMode="External"/><Relationship Id="rId120" Type="http://schemas.openxmlformats.org/officeDocument/2006/relationships/hyperlink" Target="mailto:Egomez@drasol.mx" TargetMode="External"/><Relationship Id="rId241" Type="http://schemas.openxmlformats.org/officeDocument/2006/relationships/hyperlink" Target="mailto:rnelly0805@hotmail.com" TargetMode="External"/><Relationship Id="rId240" Type="http://schemas.openxmlformats.org/officeDocument/2006/relationships/hyperlink" Target="mailto:aurora.sg@quinexus.mx" TargetMode="External"/><Relationship Id="rId125" Type="http://schemas.openxmlformats.org/officeDocument/2006/relationships/hyperlink" Target="mailto:sergiocisiv@gmail.com" TargetMode="External"/><Relationship Id="rId246" Type="http://schemas.openxmlformats.org/officeDocument/2006/relationships/hyperlink" Target="mailto:arvanos1997@gmail.com" TargetMode="External"/><Relationship Id="rId124" Type="http://schemas.openxmlformats.org/officeDocument/2006/relationships/hyperlink" Target="about:blank" TargetMode="External"/><Relationship Id="rId245" Type="http://schemas.openxmlformats.org/officeDocument/2006/relationships/hyperlink" Target="mailto:arvanos1997@gmail.com" TargetMode="External"/><Relationship Id="rId123" Type="http://schemas.openxmlformats.org/officeDocument/2006/relationships/hyperlink" Target="about:blank" TargetMode="External"/><Relationship Id="rId244" Type="http://schemas.openxmlformats.org/officeDocument/2006/relationships/hyperlink" Target="mailto:juan.leyvaar@outlook.com" TargetMode="External"/><Relationship Id="rId122" Type="http://schemas.openxmlformats.org/officeDocument/2006/relationships/hyperlink" Target="mailto:visorgps@mosere.co" TargetMode="External"/><Relationship Id="rId243" Type="http://schemas.openxmlformats.org/officeDocument/2006/relationships/hyperlink" Target="mailto:juan.leyvaar@outlook.com" TargetMode="External"/><Relationship Id="rId95" Type="http://schemas.openxmlformats.org/officeDocument/2006/relationships/hyperlink" Target="mailto:rogeliopc1124@gmail.com" TargetMode="External"/><Relationship Id="rId94" Type="http://schemas.openxmlformats.org/officeDocument/2006/relationships/hyperlink" Target="mailto:Cgintegralcdmx@koprimo.com.mx" TargetMode="External"/><Relationship Id="rId97" Type="http://schemas.openxmlformats.org/officeDocument/2006/relationships/hyperlink" Target="mailto:transportesdelacero@gmail.com" TargetMode="External"/><Relationship Id="rId96" Type="http://schemas.openxmlformats.org/officeDocument/2006/relationships/hyperlink" Target="mailto:rogeliopc1124@gmail.com" TargetMode="External"/><Relationship Id="rId99" Type="http://schemas.openxmlformats.org/officeDocument/2006/relationships/hyperlink" Target="mailto:mherrera@apfel.com.mx" TargetMode="External"/><Relationship Id="rId98" Type="http://schemas.openxmlformats.org/officeDocument/2006/relationships/hyperlink" Target="mailto:transportesdelacero@gmail.com" TargetMode="External"/><Relationship Id="rId91" Type="http://schemas.openxmlformats.org/officeDocument/2006/relationships/hyperlink" Target="mailto:juanignaciohuertamendoza@gmail.com" TargetMode="External"/><Relationship Id="rId90" Type="http://schemas.openxmlformats.org/officeDocument/2006/relationships/hyperlink" Target="mailto:paladio.seguiridad@gmail.com" TargetMode="External"/><Relationship Id="rId93" Type="http://schemas.openxmlformats.org/officeDocument/2006/relationships/hyperlink" Target="mailto:Cgintegralcdmx@koprimo.com.mx" TargetMode="External"/><Relationship Id="rId92" Type="http://schemas.openxmlformats.org/officeDocument/2006/relationships/hyperlink" Target="mailto:juanignaciohuertamendoza@gmail.com" TargetMode="External"/><Relationship Id="rId118" Type="http://schemas.openxmlformats.org/officeDocument/2006/relationships/hyperlink" Target="mailto:victormendez017@gmail.com" TargetMode="External"/><Relationship Id="rId239" Type="http://schemas.openxmlformats.org/officeDocument/2006/relationships/hyperlink" Target="mailto:aurora.sg@quinexus.mx" TargetMode="External"/><Relationship Id="rId117" Type="http://schemas.openxmlformats.org/officeDocument/2006/relationships/hyperlink" Target="mailto:victormendez017@gmail.com" TargetMode="External"/><Relationship Id="rId238" Type="http://schemas.openxmlformats.org/officeDocument/2006/relationships/hyperlink" Target="mailto:licjoseluisayala@gmail.com" TargetMode="External"/><Relationship Id="rId116" Type="http://schemas.openxmlformats.org/officeDocument/2006/relationships/hyperlink" Target="mailto:transportes_rdz@yahoo.com" TargetMode="External"/><Relationship Id="rId237" Type="http://schemas.openxmlformats.org/officeDocument/2006/relationships/hyperlink" Target="mailto:licjoseluisayala@gmail.com" TargetMode="External"/><Relationship Id="rId115" Type="http://schemas.openxmlformats.org/officeDocument/2006/relationships/hyperlink" Target="mailto:transportes_rdz@yahoo.com" TargetMode="External"/><Relationship Id="rId236" Type="http://schemas.openxmlformats.org/officeDocument/2006/relationships/hyperlink" Target="mailto:Eliudcamarillor@gmail.com" TargetMode="External"/><Relationship Id="rId119" Type="http://schemas.openxmlformats.org/officeDocument/2006/relationships/hyperlink" Target="mailto:Egomez@drasol.mx" TargetMode="External"/><Relationship Id="rId110" Type="http://schemas.openxmlformats.org/officeDocument/2006/relationships/hyperlink" Target="mailto:juliotorres0023@gmail.com" TargetMode="External"/><Relationship Id="rId231" Type="http://schemas.openxmlformats.org/officeDocument/2006/relationships/hyperlink" Target="mailto:Laloaleman33@gmail.com" TargetMode="External"/><Relationship Id="rId230" Type="http://schemas.openxmlformats.org/officeDocument/2006/relationships/hyperlink" Target="mailto:jvaldezr.98@gmail.com" TargetMode="External"/><Relationship Id="rId114" Type="http://schemas.openxmlformats.org/officeDocument/2006/relationships/hyperlink" Target="mailto:Karenmata.tmd@gmail.com" TargetMode="External"/><Relationship Id="rId235" Type="http://schemas.openxmlformats.org/officeDocument/2006/relationships/hyperlink" Target="mailto:Eliudcamarillor@gmail.com" TargetMode="External"/><Relationship Id="rId113" Type="http://schemas.openxmlformats.org/officeDocument/2006/relationships/hyperlink" Target="mailto:Karenmata.tmd@gmail.com" TargetMode="External"/><Relationship Id="rId234" Type="http://schemas.openxmlformats.org/officeDocument/2006/relationships/hyperlink" Target="mailto:valdes7008@hotmail.com" TargetMode="External"/><Relationship Id="rId112" Type="http://schemas.openxmlformats.org/officeDocument/2006/relationships/hyperlink" Target="mailto:meni240384@hotmail.com" TargetMode="External"/><Relationship Id="rId233" Type="http://schemas.openxmlformats.org/officeDocument/2006/relationships/hyperlink" Target="mailto:valdes7008@hotmail.com" TargetMode="External"/><Relationship Id="rId111" Type="http://schemas.openxmlformats.org/officeDocument/2006/relationships/hyperlink" Target="mailto:meni240384@hotmail.com" TargetMode="External"/><Relationship Id="rId232" Type="http://schemas.openxmlformats.org/officeDocument/2006/relationships/hyperlink" Target="mailto:Laloaleman33@gmail.com" TargetMode="External"/><Relationship Id="rId206" Type="http://schemas.openxmlformats.org/officeDocument/2006/relationships/hyperlink" Target="mailto:cxc@texpron.com.mx" TargetMode="External"/><Relationship Id="rId205" Type="http://schemas.openxmlformats.org/officeDocument/2006/relationships/hyperlink" Target="mailto:cxc@texpron.com.mx" TargetMode="External"/><Relationship Id="rId204" Type="http://schemas.openxmlformats.org/officeDocument/2006/relationships/hyperlink" Target="mailto:victorjoel.ivansito@gmail.com" TargetMode="External"/><Relationship Id="rId203" Type="http://schemas.openxmlformats.org/officeDocument/2006/relationships/hyperlink" Target="mailto:victorjoel.ivansito@gmail.com" TargetMode="External"/><Relationship Id="rId209" Type="http://schemas.openxmlformats.org/officeDocument/2006/relationships/hyperlink" Target="mailto:Juanaguilarr096@gmail.com" TargetMode="External"/><Relationship Id="rId208" Type="http://schemas.openxmlformats.org/officeDocument/2006/relationships/hyperlink" Target="mailto:j.gonzalezp@traxion.global" TargetMode="External"/><Relationship Id="rId207" Type="http://schemas.openxmlformats.org/officeDocument/2006/relationships/hyperlink" Target="mailto:j.gonzalezp@traxion.global" TargetMode="External"/><Relationship Id="rId202" Type="http://schemas.openxmlformats.org/officeDocument/2006/relationships/hyperlink" Target="about:blank" TargetMode="External"/><Relationship Id="rId201" Type="http://schemas.openxmlformats.org/officeDocument/2006/relationships/hyperlink" Target="about:blank" TargetMode="External"/><Relationship Id="rId200"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91"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390"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1" Type="http://schemas.openxmlformats.org/officeDocument/2006/relationships/comments" Target="../comments2.xml"/><Relationship Id="rId2" Type="http://schemas.openxmlformats.org/officeDocument/2006/relationships/hyperlink" Target="https://www.google.com/maps/place/25%C2%B044'17.9%22N+100%C2%B009'38.6%22W/@25.738208,-100.1606418,19.75z/data=!4m4!3m3!8m2!3d25.738302!4d-100.160728!5m1!1e2?entry=ttu&amp;g_ep=EgoyMDI1MDIwMi4wIKXMDSoASAFQAw%3D%3D" TargetMode="External"/><Relationship Id="rId3" Type="http://schemas.openxmlformats.org/officeDocument/2006/relationships/hyperlink" Target="https://www.google.com/maps/place/Gasolinera+Gulf/@25.657615,-100.2225418,3a,75y,132.7h,94.41t/data=!3m7!1e1!3m5!1s7Sdio10_p0nk1xebxlASeQ!2e0!6shttps:%2F%252" TargetMode="External"/><Relationship Id="rId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 Type="http://schemas.openxmlformats.org/officeDocument/2006/relationships/hyperlink" Target="https://www.google.com/maps/place/Starcorr+de+Mexico/@25.703841,-100.1802603,15z/data=!4m6!3m5!1s0x8662eba127e8be47:0x6f33d7b32b475d4c!8m2!3d25.703841!4d-100.1802603!16s%2Fg%2F11fph82ys9?hl=es-MX&amp;entry=ttu&amp;g_ep=EgoyMDI0MTAxNi4wIKXMDSoASAFQAw%3D%3D" TargetMode="External"/><Relationship Id="rId385" Type="http://schemas.openxmlformats.org/officeDocument/2006/relationships/hyperlink" Target="https://www.google.com/maps/@21.1566809,-86.872728,3a,75y,64.77h,79.14t/data=!3m7!1e1!3m5!1sXySeJtMM3avMyxmO8GZFWg!2e0!6shttps:%2F%2Fstreetviewpixels-pa.googleapis.com%2Fv1%2Fthumbnail%3Fcb_client%3Dmaps_sv.tactile%26w%3D900%26h%3D600%26pitch%3D10.86%26panoid%3DXySeJtMM3avMyxmO8GZFWg%26yaw%3D64.77!7i16384!8i8192?entry=ttu&amp;g_ep=EgoyMDI1MDYxMS4wIKXMDSoASAFQAw%3D%3D" TargetMode="External"/><Relationship Id="rId384" Type="http://schemas.openxmlformats.org/officeDocument/2006/relationships/hyperlink" Target="https://www.google.com.mx/maps/place/PENSI%C3%93N+LA+ESCONDIDA/@25.8476249,-100.244686,17z/data=!3m1!4b1!4m6!3m5!1s0x8662ed9da02369af:0x53d29eb55a11e83a!8m2!3d25.8476249!4d-100.244686!16s%2Fg%2F11vx2_pk2v?entry=ttu&amp;g_ep=EgoyMDI1MDYxMC4xIKXMDSoASAFQAw%3D%3D" TargetMode="External"/><Relationship Id="rId383" Type="http://schemas.openxmlformats.org/officeDocument/2006/relationships/hyperlink" Target="https://www.google.com.mx/maps/place/PENSI%C3%93N+LA+ESCONDIDA/@25.8476249,-100.244686,17z/data=!3m1!4b1!4m6!3m5!1s0x8662ed9da02369af:0x53d29eb55a11e83a!8m2!3d25.8476249!4d-100.244686!16s%2Fg%2F11vx2_pk2v?entry=ttu&amp;g_ep=EgoyMDI1MDYxMC4xIKXMDSoASAFQAw%3D%3D" TargetMode="External"/><Relationship Id="rId382" Type="http://schemas.openxmlformats.org/officeDocument/2006/relationships/hyperlink" Target="https://www.google.com.mx/maps/place/PENSI%C3%93N+LA+ESCONDIDA/@25.8476249,-100.244686,17z/data=!3m1!4b1!4m6!3m5!1s0x8662ed9da02369af:0x53d29eb55a11e83a!8m2!3d25.8476249!4d-100.244686!16s%2Fg%2F11vx2_pk2v?entry=ttu&amp;g_ep=EgoyMDI1MDYxMC4xIKXMDSoASAFQAw%3D%3D" TargetMode="External"/><Relationship Id="rId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89"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88"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7" Type="http://schemas.openxmlformats.org/officeDocument/2006/relationships/hyperlink" Target="https://www.google.com/maps/place/25%C2%B033'51.6%22N+100%C2%B000'20.4%22W/@25.5643196,-100.0082435,17z/data=!3m1!4b1!4m4!3m3!8m2!3d25.5643196!4d-100.0056686?hl=es&amp;entry=ttu" TargetMode="External"/><Relationship Id="rId387"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8" Type="http://schemas.openxmlformats.org/officeDocument/2006/relationships/hyperlink" Target="https://www.google.com/maps/place/Lampocontrol+technologies/@25.7078118,-100.3329587,17z/data=!3m1!4b1!4m6!3m5!1s0x86629532107977a1:0x3e84234bfb0bfea1!8m2!3d25.7078118!4d-100.3329587!16s%2Fg%2F11v_4qz6d6?entry=ttu" TargetMode="External"/><Relationship Id="rId386"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381" Type="http://schemas.openxmlformats.org/officeDocument/2006/relationships/hyperlink" Target="https://www.google.com.mx/maps/place/PENSI%C3%93N+LA+ESCONDIDA/@25.8476249,-100.244686,17z/data=!3m1!4b1!4m6!3m5!1s0x8662ed9da02369af:0x53d29eb55a11e83a!8m2!3d25.8476249!4d-100.244686!16s%2Fg%2F11vx2_pk2v?entry=ttu&amp;g_ep=EgoyMDI1MDYxMC4xIKXMDSoASAFQAw%3D%3D" TargetMode="External"/><Relationship Id="rId380" Type="http://schemas.openxmlformats.org/officeDocument/2006/relationships/hyperlink" Target="https://www.google.com/maps/place/Gasolinera+Gulf/@25.657615,-100.2225418,3a,75y,132.7h,94.41t/data=!3m7!1e1!3m5!1s7Sdio10_p0nk1xebxlASeQ!2e0!6shttps:%2F%252" TargetMode="External"/><Relationship Id="rId379"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374" Type="http://schemas.openxmlformats.org/officeDocument/2006/relationships/hyperlink" Target="https://www.google.com.mx/maps/place/Accel+Log%C3%ADstica+Camarones/@19.4586847,-99.1720418,17z/data=!4m6!3m5!1s0x85d1f89520489b8b:0xc7233b631c085a16!8m2!3d19.4584906!4d-99.1709707!16s%2Fg%2F1tjg_q6q?entry=ttu&amp;g_ep=EgoyMDI1MDYwOS4xIKXMDSoASAFQAw%3D%3D" TargetMode="External"/><Relationship Id="rId373" Type="http://schemas.openxmlformats.org/officeDocument/2006/relationships/hyperlink" Target="https://www.google.com/maps/place/Av+Eloy+Cavazos+7603,+Rinc%C3%B3n+de+Guadalupe,+67198+Guadalupe,+N.L./@25.6503801,-100.194421,17z/data=!3m1!4b1!4m6!3m5!1s0x8662c197c307c3c3:0x8c615d2f6fbee30d!8m2!3d25.6503753!4d-100.1918461!16s%2Fg%2F11dznmhsvt?entry=ttu&amp;g_ep=EgoyMDI1MDYwOS4wIKXMDSoASAFQAw%3D%3D" TargetMode="External"/><Relationship Id="rId372" Type="http://schemas.openxmlformats.org/officeDocument/2006/relationships/hyperlink" Target="https://www.google.com/maps/place/25%C2%B037'28.9%22N+100%C2%B005'42.1%22W/@25.6247063,-100.0975914,17z/data=!3m1!4b1!4m4!3m3!8m2!3d25.6247063!4d-100.0950165?hl=es&amp;entry=ttu&amp;g_ep=EgoyMDI1MDYwOC4wIKXMDSoASAFQAw%3D%3D" TargetMode="External"/><Relationship Id="rId371" Type="http://schemas.openxmlformats.org/officeDocument/2006/relationships/hyperlink" Target="https://www.google.com/maps/place/25%C2%B035'45.0%22N+100%C2%B001'58.7%22W/@25.595825,-100.0355569,17z/data=!3m1!4b1!4m4!3m3!8m2!3d25.595825!4d-100.032982?hl=es&amp;entry=ttu" TargetMode="External"/><Relationship Id="rId378" Type="http://schemas.openxmlformats.org/officeDocument/2006/relationships/hyperlink" Target="https://www.google.com/maps/place/Misi%C3%B3n+de+San+Pablo+8043,+Misi%C3%B3n+Santa+Fe,+67193+Guadalupe,+N.L./@25.647467,-100.1781859,17z/data=!3m1!4b1!4m6!3m5!1s0x8662c18679f087cd:0x2ee1d1caa677de90!8m2!3d25.647467!4d-100.175611!16s%2Fg%2F11w7q7hlg9?entry=ttu&amp;g_ep=EgoyMDI1MDYwOS4xIKXMDSoASAFQAw%3D%3D" TargetMode="External"/><Relationship Id="rId377" Type="http://schemas.openxmlformats.org/officeDocument/2006/relationships/hyperlink" Target="https://www.google.com.mx/maps/place/Accel+Log%C3%ADstica+Camarones/@19.4586847,-99.1720418,17z/data=!4m6!3m5!1s0x85d1f89520489b8b:0xc7233b631c085a16!8m2!3d19.4584906!4d-99.1709707!16s%2Fg%2F1tjg_q6q?entry=ttu&amp;g_ep=EgoyMDI1MDYwOS4xIKXMDSoASAFQAw%3D%3D" TargetMode="External"/><Relationship Id="rId376" Type="http://schemas.openxmlformats.org/officeDocument/2006/relationships/hyperlink" Target="https://www.google.com.mx/maps/place/Accel+Log%C3%ADstica+Camarones/@19.4586847,-99.1720418,17z/data=!4m6!3m5!1s0x85d1f89520489b8b:0xc7233b631c085a16!8m2!3d19.4584906!4d-99.1709707!16s%2Fg%2F1tjg_q6q?entry=ttu&amp;g_ep=EgoyMDI1MDYwOS4xIKXMDSoASAFQAw%3D%3D" TargetMode="External"/><Relationship Id="rId37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96" Type="http://schemas.openxmlformats.org/officeDocument/2006/relationships/hyperlink" Target="https://www.google.com/maps/place/Lic.+Benito+Ju%C3%A1rez+509,+Joaqu%C3%ADn+Garza+y+Garza,+67253+Cdad.+Benito+Ju%C3%A1rez,+N.L./@25.6522065,-100.1017351,19.75z/data=!4m5!3m4!1s0x8662c2dd099c16e7:0x6706ac9374cd8672!8m2!3d25.6522792!4d-100.1017131?entry=ttu&amp;g_ep=EgoyMDI1MDYxMS4wIKXMDSoASAFQAw%3D%3D" TargetMode="External"/><Relationship Id="rId395"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94"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93"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99" Type="http://schemas.openxmlformats.org/officeDocument/2006/relationships/hyperlink" Target="https://www.google.com/maps/@21.1762185,-86.8633794,3a,90y,169.73h,74.89t/data=!3m7!1e1!3m5!1s5pBT76uri1AxV7QxdQxIag!2e0!6shttps:%2F%2Fstreetviewpixels-pa.googleapis.com%2Fv1%2Fthumbnail%3Fcb_client%3Dmaps_sv.tactile%26w%3D900%26h%3D600%26pitch%3D15.11%26panoid%3D5pBT76uri1AxV7QxdQxIag%26yaw%3D169.73!7i16384!8i8192?entry=ttu&amp;g_ep=EgoyMDI1MDYxMS4wIKXMDSoASAFQAw%3D%3D" TargetMode="External"/><Relationship Id="rId398" Type="http://schemas.openxmlformats.org/officeDocument/2006/relationships/hyperlink" Target="https://www.google.com/maps/place/Berganti%C3%B1os,+66620+Agua+Fr%C3%ADa,+N.L./@25.8192473,-100.1540893,18.75z/data=!4m10!1m2!2m1!1sBerganti%C3%B1os+737,+Rincon+de+galicia,+Apodaca!3m6!1s0x8662ee8e9e138fb3:0x8f8ab3f2388923da!8m2!3d25.8191563!4d-100.1534192!15sCixCZXJnYW50acOxb3MgNzM3LCBSaW5jb24gZGUgZ2FsaWNpYSwgQXBvZGFjYZIBBXJvdXRl4AEA!16s%2Fg%2F11fb1nrx32!5m1!1e4?entry=ttu&amp;g_ep=EgoyMDI1MDYxMS4wIKXMDSoASAFQAw%3D%3D" TargetMode="External"/><Relationship Id="rId397" Type="http://schemas.openxmlformats.org/officeDocument/2006/relationships/hyperlink" Target="https://www.google.com/maps/place/C.+Ruperto+Mart%C3%ADnez+Ote.+954,+Centro,+64000+Monterrey,+N.L./@25.6759465,-100.306068,20z/data=!4m6!3m5!1s0x866295800949b90b:0xb56ba6e064c6c84b!8m2!3d25.6759662!4d-100.3058616!16s%2Fg%2F11cspyxycm?entry=ttu&amp;g_ep=EgoyMDI1MDYxMS4wIKXMDSoASAFQAw%3D%3D" TargetMode="External"/><Relationship Id="rId808"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07"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06"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05" Type="http://schemas.openxmlformats.org/officeDocument/2006/relationships/hyperlink" Target="https://www.google.com/maps/place/22%C2%B003'45.9%22N+100%C2%B052'24.9%22W/@22.0627424,-100.8738454,20.5z/data=!4m4!3m3!8m2!3d22.062759!4d-100.873574?hl=es&amp;entry=ttu&amp;g_ep=EgoyMDI1MDczMC4wIKXMDSoASAFQAw%3D%3D" TargetMode="External"/><Relationship Id="rId809"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00"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0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03"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802"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01"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40" Type="http://schemas.openxmlformats.org/officeDocument/2006/relationships/hyperlink" Target="https://www.google.com/maps/place/25%C2%B033'51.6%22N+100%C2%B000'20.4%22W/@25.5643196,-100.0082435,17z/data=!3m1!4b1!4m4!3m3!8m2!3d25.5643196!4d-100.0056686?hl=es&amp;entry=ttu" TargetMode="External"/><Relationship Id="rId1334"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335"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4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36" Type="http://schemas.openxmlformats.org/officeDocument/2006/relationships/hyperlink" Target="https://www.google.com/maps/place/25%C2%B055'01.4%22N+100%C2%B017'45.5%22W/@25.9170061,-100.2964194,19z/data=!4m4!3m3!8m2!3d25.9170456!4d-100.2959747?hl=es&amp;entry=ttu&amp;g_ep=EgoyMDI1MDkxNy4wIKXMDSoASAFQAw%3D%3D" TargetMode="External"/><Relationship Id="rId41" Type="http://schemas.openxmlformats.org/officeDocument/2006/relationships/hyperlink" Target="https://www.google.com/maps/place/25%C2%B033'51.6%22N+100%C2%B000'20.4%22W/@25.5643196,-100.0082435,17z/data=!3m1!4b1!4m4!3m3!8m2!3d25.5643196!4d-100.0056686?hl=es&amp;entry=ttu" TargetMode="External"/><Relationship Id="rId1337" Type="http://schemas.openxmlformats.org/officeDocument/2006/relationships/hyperlink" Target="https://www.google.com/maps/place/25%C2%B055'01.4%22N+100%C2%B017'45.5%22W/@25.9170061,-100.2964194,19z/data=!4m4!3m3!8m2!3d25.9170456!4d-100.2959747?hl=es&amp;entry=ttu&amp;g_ep=EgoyMDI1MDkxNy4wIKXMDSoASAFQAw%3D%3D" TargetMode="External"/><Relationship Id="rId44" Type="http://schemas.openxmlformats.org/officeDocument/2006/relationships/hyperlink" Target="https://www.google.com/maps/place/Gasolinera+Gulf/@25.657615,-100.2225418,3a,75y,132.7h,94.41t/data=!3m7!1e1!3m5!1s7Sdio10_p0nk1xebxlASeQ!2e0!6shttps:%2F%252" TargetMode="External"/><Relationship Id="rId1338" Type="http://schemas.openxmlformats.org/officeDocument/2006/relationships/hyperlink" Target="https://www.google.com/maps/place/Lic.+Benito+Ju%C3%A1rez+509,+Joaqu%C3%ADn+Garza+y+Garza,+67253+Cdad.+Benito+Ju%C3%A1rez,+N.L./@25.6522065,-100.1017351,19.75z/data=!4m5!3m4!1s0x8662c2dd099c16e7:0x6706ac9374cd8672!8m2!3d25.6522792!4d-100.1017131?entry=ttu&amp;g_ep=EgoyMDI1MDYxMS4wIKXMDSoASAFQAw%3D%3D" TargetMode="External"/><Relationship Id="rId43"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1339" Type="http://schemas.openxmlformats.org/officeDocument/2006/relationships/hyperlink" Target="https://www.google.com/maps/place/Av.+Suizos+219,+66648+Cdad.+Apodaca,+N.L./@25.7291072,-100.1790203,17z/data=!3m1!4b1!4m6!3m5!1s0x8662ea2c844e19e5:0x93f54dae97fbdae9!8m2!3d25.7291072!4d-100.1764454!16s%2Fg%2F11c22w_nj9!5m1!1e2?entry=ttu&amp;g_ep=EgoyMDI1MTAyOS4yIKXMDSoASAFQAw%3D%3D" TargetMode="External"/><Relationship Id="rId4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45"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44" Type="http://schemas.openxmlformats.org/officeDocument/2006/relationships/hyperlink" Target="https://www.google.com/maps/place/25%C2%B046'03.3%22N+100%C2%B011'33.8%22W/@25.767573,-100.1952949,17z/data=!3m1!4b1!4m4!3m3!8m2!3d25.767573!4d-100.19272?hl=es&amp;entry=ttu&amp;g_ep=EgoyMDI1MDgwNi4wIKXMDSoASAFQAw%3D%3D" TargetMode="External"/><Relationship Id="rId743"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42"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49"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748"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47" Type="http://schemas.openxmlformats.org/officeDocument/2006/relationships/hyperlink" Target="https://maps.app.goo.gl/tdSrLrrEvY6b1vjd9?g_st=aw" TargetMode="External"/><Relationship Id="rId746"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4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41"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1330" Type="http://schemas.openxmlformats.org/officeDocument/2006/relationships/hyperlink" Target="https://www.google.com/maps/place/25%C2%B048'55.9%22N+100%C2%B014'50.2%22W/@25.8154636,-100.2473652,20.5z/data=!4m4!3m3!8m2!3d25.8155374!4d-100.2472686!5m1!1e2?entry=ttu&amp;g_ep=EgoyMDI1MTAyNi4wIKXMDSoASAFQAw%3D%3D" TargetMode="External"/><Relationship Id="rId740"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1331"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332"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1333" Type="http://schemas.openxmlformats.org/officeDocument/2006/relationships/hyperlink" Target="https://www.google.com/maps/place/360+Logistics/@25.7353076,-100.203125,17z/data=!3m1!4b1!4m6!3m5!1s0x8662ebb21d43ed0b:0xb83eea1ed437c2e7!8m2!3d25.7353076!4d-100.203125!16s%2Fg%2F11c2q31z9_!5m1!1e2?entry=ttu&amp;g_ep=EgoyMDI1MTAyOS4xIKXMDSoASAFQAw%3D%3D" TargetMode="External"/><Relationship Id="rId1323"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1324"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25"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26"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3"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1327"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2" Type="http://schemas.openxmlformats.org/officeDocument/2006/relationships/hyperlink" Target="https://www.google.com/maps/place/25%C2%B033'51.6%22N+100%C2%B000'20.4%22W/@25.5643196,-100.0082435,17z/data=!3m1!4b1!4m4!3m3!8m2!3d25.5643196!4d-100.0056686?hl=es&amp;entry=ttu" TargetMode="External"/><Relationship Id="rId1328"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5" Type="http://schemas.openxmlformats.org/officeDocument/2006/relationships/hyperlink" Target="https://www.google.com/maps/place/25%C2%B033'51.6%22N+100%C2%B000'20.4%22W/@25.5643196,-100.0082435,17z/data=!3m1!4b1!4m4!3m3!8m2!3d25.5643196!4d-100.0056686?hl=es&amp;entry=ttu" TargetMode="External"/><Relationship Id="rId1329" Type="http://schemas.openxmlformats.org/officeDocument/2006/relationships/hyperlink" Target="https://www.google.com/maps/place/25%C2%B048'55.9%22N+100%C2%B014'50.2%22W/@25.8154636,-100.2473652,20.5z/data=!4m4!3m3!8m2!3d25.8155374!4d-100.2472686!5m1!1e2?entry=ttu&amp;g_ep=EgoyMDI1MTAyNi4wIKXMDSoASAFQAw%3D%3D" TargetMode="External"/><Relationship Id="rId34"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739"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34"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733"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732" Type="http://schemas.openxmlformats.org/officeDocument/2006/relationships/hyperlink" Target="https://www.google.com/maps/place/Vista+de+la+Monta%C3%B1a+345,+Vistas+del+Rio,+67267+Cdad.+Benito+Ju%C3%A1rez,+N.L./@25.6667879,-100.0998233,17z/data=!3m1!4b1!4m6!3m5!1s0x8662c2c755c1b495:0xb8c13adfd372b3eb!8m2!3d25.6667879!4d-100.0972484!16s%2Fg%2F11rp37lv0l?entry=ttu&amp;g_ep=EgoyMDI1MDgwNS4wIKXMDSoASAFQAw%3D%3D" TargetMode="External"/><Relationship Id="rId73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38" Type="http://schemas.openxmlformats.org/officeDocument/2006/relationships/hyperlink" Target="https://www.google.com/maps/place/Octavio+Paz+147,+La+Cantera,+66059+Cdad.+Gral.+Escobedo,+N.L./@25.7844964,-100.2691492,17z/data=!3m1!4b1!4m6!3m5!1s0x8662934fc583e78d:0x357e44ac3b81d64c!8m2!3d25.7844964!4d-100.2691492!16s%2Fg%2F11g6qxf7g9?entry=ttu&amp;g_ep=EgoyMDI1MDgwNi4wIKXMDSoASAFQAw%3D%3D" TargetMode="External"/><Relationship Id="rId737"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36" Type="http://schemas.openxmlformats.org/officeDocument/2006/relationships/hyperlink" Target="https://www.google.com/maps/place/Vista+de+la+Monta%C3%B1a+345,+Vistas+del+Rio,+67267+Cdad.+Benito+Ju%C3%A1rez,+N.L./@25.6667879,-100.0998233,17z/data=!3m1!4b1!4m6!3m5!1s0x8662c2c755c1b495:0xb8c13adfd372b3eb!8m2!3d25.6667879!4d-100.0972484!16s%2Fg%2F11rp37lv0l?entry=ttu&amp;g_ep=EgoyMDI1MDgwNS4wIKXMDSoASAFQAw%3D%3D" TargetMode="External"/><Relationship Id="rId735" Type="http://schemas.openxmlformats.org/officeDocument/2006/relationships/hyperlink" Target="https://www.google.com/maps/place/R%C3%ADo+P%C3%A1nuco+291,+Ancira,+64720+Monterrey,+N.L./@25.6533126,-100.3029826,17z/data=!3m1!4b1!4m6!3m5!1s0x8662bfca0df2f5f3:0x91aeb06083f2b1af!8m2!3d25.6533126!4d-100.3004077!16s%2Fg%2F11rp37_wwz?entry=ttu&amp;g_ep=EgoyMDI1MDczMC4wIKXMDSoASAFQAw%3D%3D" TargetMode="External"/><Relationship Id="rId3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6" Type="http://schemas.openxmlformats.org/officeDocument/2006/relationships/hyperlink" Target="https://www.google.com/maps/place/25%C2%B033'51.6%22N+100%C2%B000'20.4%22W/@25.5643196,-100.0082435,17z/data=!3m1!4b1!4m4!3m3!8m2!3d25.5643196!4d-100.0056686?hl=es&amp;entry=ttu" TargetMode="External"/><Relationship Id="rId39"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38" Type="http://schemas.openxmlformats.org/officeDocument/2006/relationships/hyperlink" Target="https://www.google.com/maps/place/25%C2%B033'51.6%22N+100%C2%B000'20.4%22W/@25.5643196,-100.0082435,17z/data=!3m1!4b1!4m4!3m3!8m2!3d25.5643196!4d-100.0056686?hl=es&amp;entry=ttu" TargetMode="External"/><Relationship Id="rId730" Type="http://schemas.openxmlformats.org/officeDocument/2006/relationships/hyperlink" Target="https://www.google.com/maps/place/Primera+Magistratura+4965,+Plutarco+El%C3%ADas+Calles,+64108+Monterrey,+N.L./@25.7535497,-100.4143935,15z/data=!3m1!4b1!4m12!1m5!3m4!2zMjXCsDQ1JzEyLjUiTiAxMDDCsDIzJzQ1LjAiVw!8m2!3d25.7534809!4d-100.3958282!3m5!1s0x8662972836f36d91:0xdc0a88e0df1c8fd5!8m2!3d25.7535315!4d-100.3959395!16s%2Fg%2F11g6r27j49?hl=es&amp;entry=ttu&amp;g_ep=EgoyMDI1MDgwNC4wIKXMDSoASAFQAw%3D%3D" TargetMode="External"/><Relationship Id="rId1320" Type="http://schemas.openxmlformats.org/officeDocument/2006/relationships/hyperlink" Target="https://www.google.com/maps/place/El+Carmen+101,+Ra%C3%BAl+Caballero+Escamilla,+65503+Mission,+N.L./@25.9544793,-100.3308539,15z/data=!3m1!4b1!4m6!3m5!1s0x86628c7892cd41b3:0x1d3689705f6b7aba!8m2!3d25.9544612!4d-100.3123999!16s%2Fg%2F11dxq2wfc9!5m1!1e2?entry=ttu&amp;g_ep=EgoyMDI1MTAyOS4xIKXMDSoASAFQAw%3D%3D" TargetMode="External"/><Relationship Id="rId1321" Type="http://schemas.openxmlformats.org/officeDocument/2006/relationships/hyperlink" Target="https://www.google.com/maps/place/El+Carmen+101,+Ra%C3%BAl+Caballero+Escamilla,+65503+Mission,+N.L./@25.9544793,-100.3308539,15z/data=!3m1!4b1!4m6!3m5!1s0x86628c7892cd41b3:0x1d3689705f6b7aba!8m2!3d25.9544612!4d-100.3123999!16s%2Fg%2F11dxq2wfc9!5m1!1e2?entry=ttu&amp;g_ep=EgoyMDI1MTAyOS4xIKXMDSoASAFQAw%3D%3D" TargetMode="External"/><Relationship Id="rId1322" Type="http://schemas.openxmlformats.org/officeDocument/2006/relationships/hyperlink" Target="https://www.google.com/maps/place/El+Carmen+101,+Ra%C3%BAl+Caballero+Escamilla,+65503+Mission,+N.L./@25.9544793,-100.3308539,15z/data=!3m1!4b1!4m6!3m5!1s0x86628c7892cd41b3:0x1d3689705f6b7aba!8m2!3d25.9544612!4d-100.3123999!16s%2Fg%2F11dxq2wfc9!5m1!1e2?entry=ttu&amp;g_ep=EgoyMDI1MTAyOS4xIKXMDSoASAFQAw%3D%3D" TargetMode="External"/><Relationship Id="rId1356" Type="http://schemas.openxmlformats.org/officeDocument/2006/relationships/hyperlink" Target="https://www.google.com/maps/place/Gasolinera+Gulf/@25.657615,-100.2225418,3a,75y,132.7h,94.41t/data=!3m7!1e1!3m5!1s7Sdio10_p0nk1xebxlASeQ!2e0!6shttps:%2F%252" TargetMode="External"/><Relationship Id="rId1357" Type="http://schemas.openxmlformats.org/officeDocument/2006/relationships/hyperlink" Target="https://www.google.com/maps/place/Gasolinera+Gulf/@25.657615,-100.2225418,3a,75y,132.7h,94.41t/data=!3m7!1e1!3m5!1s7Sdio10_p0nk1xebxlASeQ!2e0!6shttps:%2F%252" TargetMode="External"/><Relationship Id="rId20" Type="http://schemas.openxmlformats.org/officeDocument/2006/relationships/hyperlink" Target="https://www.google.com/maps/place/World+Gym+Citadel/@25.7281911,-100.2133621,17z/data=!3m1!4b1!4m6!3m5!1s0x8662eb2587e1db17:0x524db46f4a370bd3!8m2!3d25.7281911!4d-100.2133621!16s%2Fg%2F11h4xgkc93!5m1!1e2?entry=ttu&amp;g_ep=EgoyMDI1MDEwNy4wIKXMDSoASAFQAw%3D%3D" TargetMode="External"/><Relationship Id="rId1358" Type="http://schemas.openxmlformats.org/officeDocument/2006/relationships/hyperlink" Target="https://www.google.com/maps/place/25%C2%B044'49.4%22N+100%C2%B027'51.7%22W/@25.747053,-100.464373,17z/data=!3m1!4b1!4m4!3m3!8m2!3d25.747053!4d-100.464373!5m1!1e2!17m2!4m1!1e3!18m1!1e1?entry=ttu&amp;g_ep=EgoyMDI1MTEwMi4wIKXMDSoASAFQAw%3D%3D" TargetMode="External"/><Relationship Id="rId1359" Type="http://schemas.openxmlformats.org/officeDocument/2006/relationships/hyperlink" Target="https://www.google.com/maps/place/25%C2%B044'49.4%22N+100%C2%B027'51.7%22W/@25.747053,-100.464373,17z/data=!3m1!4b1!4m4!3m3!8m2!3d25.747053!4d-100.464373!5m1!1e2!17m2!4m1!1e3!18m1!1e1?entry=ttu&amp;g_ep=EgoyMDI1MTEwMi4wIKXMDSoASAFQAw%3D%3D" TargetMode="External"/><Relationship Id="rId22" Type="http://schemas.openxmlformats.org/officeDocument/2006/relationships/hyperlink" Target="https://www.google.com/maps/place/25%C2%B033'51.6%22N+100%C2%B000'20.4%22W/@25.5643196,-100.0082435,17z/data=!3m1!4b1!4m4!3m3!8m2!3d25.5643196!4d-100.0056686?hl=es&amp;entry=ttu" TargetMode="External"/><Relationship Id="rId21" Type="http://schemas.openxmlformats.org/officeDocument/2006/relationships/hyperlink" Target="https://www.google.com/maps/place/25%C2%B019'00.4%22N+100%C2%B002'56.4%22W/@25.316769,-100.049183,20.5z/data=!4m4!3m3!8m2!3d25.316786!4d-100.049002?entry=ttu&amp;g_ep=EgoyMDI0MTAwNy4xIKXMDSoASAFQAw%3D%3D" TargetMode="External"/><Relationship Id="rId24"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23" Type="http://schemas.openxmlformats.org/officeDocument/2006/relationships/hyperlink" Target="https://www.google.com/maps/place/25%C2%B019'00.4%22N+100%C2%B002'56.4%22W/@25.316769,-100.049183,20.5z/data=!4m4!3m3!8m2!3d25.316786!4d-100.049002?entry=ttu&amp;g_ep=EgoyMDI0MTAwNy4xIKXMDSoASAFQAw%3D%3D" TargetMode="External"/><Relationship Id="rId767" Type="http://schemas.openxmlformats.org/officeDocument/2006/relationships/hyperlink" Target="https://www.google.com/maps/place/OXXO.+LA+MADRID/@25.6946078,-100.1733149,17z/data=!3m1!4b1!4m6!3m5!1s0x8662eb2aadfdf3b7:0x88e17c78532289f5!8m2!3d25.6946078!4d-100.17074!16s%2Fg%2F11q81xqjr9!5m1!1e4?entry=ttu&amp;g_ep=EgoyMDI1MDgxMC4wIKXMDSoASAFQAw%3D%3D" TargetMode="External"/><Relationship Id="rId766" Type="http://schemas.openxmlformats.org/officeDocument/2006/relationships/hyperlink" Target="https://www.google.com/maps/place/AUTO+L%C3%8DNEAS+VERDES+DE+MONTERREY/@25.8235985,-100.2374246,17z/data=!3m1!4b1!4m6!3m5!1s0x8662ed0a77c56911:0x1af51fc6e74f2c47!8m2!3d25.8235985!4d-100.2374246!16s%2Fg%2F11xhbhkms2?entry=ttu&amp;g_ep=EgoyMDI1MDgwNi4wIKXMDSoASAFQAw%3D%3D" TargetMode="External"/><Relationship Id="rId765" Type="http://schemas.openxmlformats.org/officeDocument/2006/relationships/hyperlink" Target="https://www.google.com/maps/place/Madison+International+School/@25.5548811,-100.2694613,13z/data=!4m10!1m2!2m1!1scolegio+madison!3m6!1s0x8662c64e62a6b7fb:0xf35daf8614141a7f!8m2!3d25.5517758!4d-100.2260813!15sCg9jb2xlZ2lvIG1hZGlzb25aESIPY29sZWdpbyBtYWRpc29ukgEPcHJpdmF0ZV9jb2xsZWdlmgEkQ2hkRFNVaE5NRzluUzBWSlEwRm5UVVJSYjJadGNtOUJSUkFCqgFNEAEqEyIPY29sZWdpbyBtYWRpc29uKA4yHxABIhvYuAW0ev8eH4bZUgrjrjVAoo7zFoylZqpgKXcyExACIg9jb2xlZ2lvIG1hZGlzb27gAQD6AQQIABA_!16s%2Fg%2F1tdrfsyl!5m1!1e4?entry=ttu&amp;g_ep=EgoyMDI1MDgwNi4wIKXMDSoASAFQAw%3D%3D" TargetMode="External"/><Relationship Id="rId764" Type="http://schemas.openxmlformats.org/officeDocument/2006/relationships/hyperlink" Target="https://www.google.com/maps/place/C.+Rosal+440,+Prados+del+Nogalar,+66480+San+Nicol%C3%A1s+de+los+Garza,+N.L./@25.7265042,-100.2710764,17z/data=!3m1!4b1!4m6!3m5!1s0x866294d7cabbe647:0x1c818de4b13a4e1b!8m2!3d25.7265042!4d-100.2685015!16s%2Fg%2F11c26w0y_n?entry=ttu&amp;g_ep=EgoyMDI1MDgwNi4wIKXMDSoASAFQAw%3D%3D" TargetMode="External"/><Relationship Id="rId769" Type="http://schemas.openxmlformats.org/officeDocument/2006/relationships/hyperlink" Target="https://www.google.com/maps/place/22%C2%B003'45.9%22N+100%C2%B052'24.9%22W/@22.0627424,-100.8738454,20.5z/data=!4m4!3m3!8m2!3d22.062759!4d-100.873574?hl=es&amp;entry=ttu&amp;g_ep=EgoyMDI1MDczMC4wIKXMDSoASAFQAw%3D%3D" TargetMode="External"/><Relationship Id="rId768" Type="http://schemas.openxmlformats.org/officeDocument/2006/relationships/hyperlink" Target="https://www.google.com/maps/place/25%C2%B049'37.3%22N+100%C2%B013'44.4%22W/@25.8270264,-100.2315788,17z/data=!3m1!4b1!4m4!3m3!8m2!3d25.8270264!4d-100.2290039!5m1!1e2?hl=es&amp;entry=ttu&amp;g_ep=EgoyMDI1MDEyMi4wIKXMDSoASAFQAw%3D%3D" TargetMode="External"/><Relationship Id="rId26" Type="http://schemas.openxmlformats.org/officeDocument/2006/relationships/hyperlink" Target="https://www.google.com/maps/place/Mercado+libre/@25.7085158,-100.2901305,15.5z/data=!4m6!3m5!1s0x866295b8b20d2083:0x4da3a3a274fe60dd!8m2!3d25.7076083!4d-100.2872525!16s%2Fg%2F11qg45jvp2!5m1!1e2?entry=ttu&amp;g_ep=EgoyMDI1MDEwOC4wIKXMDSoASAFQAw%3D%3D" TargetMode="External"/><Relationship Id="rId2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8" Type="http://schemas.openxmlformats.org/officeDocument/2006/relationships/hyperlink" Target="https://www.google.com/maps/place/25%C2%B033'51.6%22N+100%C2%B000'20.4%22W/@25.5643196,-100.0082435,17z/data=!3m1!4b1!4m4!3m3!8m2!3d25.5643196!4d-100.0056686?hl=es&amp;entry=ttu" TargetMode="External"/><Relationship Id="rId1350"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27" Type="http://schemas.openxmlformats.org/officeDocument/2006/relationships/hyperlink" Target="https://www.google.com/maps/place/25%C2%B033'51.6%22N+100%C2%B000'20.4%22W/@25.5643196,-100.0082435,17z/data=!3m1!4b1!4m4!3m3!8m2!3d25.5643196!4d-100.0056686?hl=es&amp;entry=ttu" TargetMode="External"/><Relationship Id="rId1351"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63" Type="http://schemas.openxmlformats.org/officeDocument/2006/relationships/hyperlink" Target="https://www.google.com/maps/place/20%C2%B057'53.7%22N+100%C2%B022'48.7%22W/@20.9649217,-100.3827693,17z/data=!3m1!4b1!4m4!3m3!8m2!3d20.9649167!4d-100.3801944?entry=ttu&amp;g_ep=EgoyMDI1MDgwNi4wIKXMDSoASAFQAw%3D%3D" TargetMode="External"/><Relationship Id="rId1352"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29" Type="http://schemas.openxmlformats.org/officeDocument/2006/relationships/hyperlink" Target="https://maps.app.goo.gl/FkAzH1rHZ5hCXYmcA?g_st=iw" TargetMode="External"/><Relationship Id="rId762"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35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6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354"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60"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355" Type="http://schemas.openxmlformats.org/officeDocument/2006/relationships/hyperlink" Target="https://www.google.com/maps/place/Gasolinera+Gulf/@25.657615,-100.2225418,3a,75y,132.7h,94.41t/data=!3m7!1e1!3m5!1s7Sdio10_p0nk1xebxlASeQ!2e0!6shttps:%2F%252" TargetMode="External"/><Relationship Id="rId1345" Type="http://schemas.openxmlformats.org/officeDocument/2006/relationships/hyperlink" Targe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 TargetMode="External"/><Relationship Id="rId1346" Type="http://schemas.openxmlformats.org/officeDocument/2006/relationships/hyperlink" Targe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 TargetMode="External"/><Relationship Id="rId1347" Type="http://schemas.openxmlformats.org/officeDocument/2006/relationships/hyperlink" Targe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 TargetMode="External"/><Relationship Id="rId1348" Type="http://schemas.openxmlformats.org/officeDocument/2006/relationships/hyperlink" Target="https://www.google.com/maps/place/Puerto+San+Lucas+340,+Torrebrisas,+Las+Brisas+5o.+Sector,+64780+Monterrey,+N.L./@25.6207511,-100.2862065,17z/data=!3m1!4b1!4m6!3m5!1s0x8662bf0d3cf80a3d:0x134db12bcf489d0e!8m2!3d25.6207511!4d-100.2836316!16s%2Fg%2F11c1r28zcv!5m1!1e2?entry=ttu&amp;g_ep=EgoyMDI1MTEwMi4wIKXMDSoASAFQAw%3D%3D" TargetMode="External"/><Relationship Id="rId11" Type="http://schemas.openxmlformats.org/officeDocument/2006/relationships/hyperlink" Target="https://www.google.com/maps/place/BURCAT+POWER+NL/@25.7055563,-100.1434741,14.75z/data=!4m6!3m5!1s0x8662e9afb505f9c7:0xce3d1ac1e30aa8f7!8m2!3d25.7113412!4d-100.1358181!16s%2Fg%2F11kk8h29ns!5m1!1e2?entry=ttu&amp;g_ep=EgoyMDI1MDEwMi4wIKXMDSoASAFQAw%3D%3D" TargetMode="External"/><Relationship Id="rId1349" Type="http://schemas.openxmlformats.org/officeDocument/2006/relationships/hyperlink" Target="https://www.google.com/maps/place/C.+Golfo+de+M%C3%A9xico+638,+La+Fe,+66477+San+Nicol%C3%A1s+de+los+Garza,+N.L./@25.7199478,-100.2093811,17z/data=!4m6!3m5!1s0x8662ea50d26e4a0b:0x9baaa88189bada1e!8m2!3d25.7199015!4d-100.2094921!16s%2Fg%2F11c5lrqtlv?hl=es&amp;entry=ttu&amp;g_ep=EgoyMDI1MDkxNi4wIKXMDSoASAFQAw%3D%3D" TargetMode="External"/><Relationship Id="rId10" Type="http://schemas.openxmlformats.org/officeDocument/2006/relationships/hyperlink" Target="https://www.google.com/maps/place/Comit%C3%A9+de+campa%C3%B1a+Oliverio+Tijerina/@25.6506622,-100.1935517,20.5z/data=!4m15!1m8!3m7!1s0x8662c196c18230e7:0xb9e7b39806d395b4!2sR" TargetMode="External"/><Relationship Id="rId13" Type="http://schemas.openxmlformats.org/officeDocument/2006/relationships/hyperlink" Target="https://www.google.com/maps/place/25%C2%B019'00.4%22N+100%C2%B002'56.4%22W/@25.316769,-100.049183,20.5z/data=!4m4!3m3!8m2!3d25.316786!4d-100.049002?entry=ttu&amp;g_ep=EgoyMDI0MTAwNy4xIKXMDSoASAFQAw%3D%3D" TargetMode="External"/><Relationship Id="rId12" Type="http://schemas.openxmlformats.org/officeDocument/2006/relationships/hyperlink" Target="https://www.google.com/maps/place/Gasolinera+Gulf/@25.657615,-100.2225418,3a,75y,132.7h,94.41t/data=!3m7!1e1!3m5!1s7Sdio10_p0nk1xebxlASeQ!2e0!6shttps:%2F%252" TargetMode="External"/><Relationship Id="rId756"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755"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75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75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75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758"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757"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15" Type="http://schemas.openxmlformats.org/officeDocument/2006/relationships/hyperlink" Target="https://maps.app.goo.gl/FkAzH1rHZ5hCXYmcA?g_st=iw" TargetMode="External"/><Relationship Id="rId14" Type="http://schemas.openxmlformats.org/officeDocument/2006/relationships/hyperlink" Target="https://maps.app.goo.gl/FkAzH1rHZ5hCXYmcA?g_st=iw" TargetMode="External"/><Relationship Id="rId17"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16" Type="http://schemas.openxmlformats.org/officeDocument/2006/relationships/hyperlink" Target="https://www.google.com/maps/place/Parihuelas+605,+67286+Los+Rehiletes,+N.L./@25.6025309,-100.1737058,15.25z/data=!4m5!3m4!1s0x8662c1585d41a469:0x3064ea855c027a4b!8m2!3d25.6058349!4d-100.1723803!5m1!1e2?entry=ttu&amp;g_ep=EgoyMDI1MDEwNi4xIKXMDSoASAFQAw%3D%3D" TargetMode="External"/><Relationship Id="rId1340" Type="http://schemas.openxmlformats.org/officeDocument/2006/relationships/hyperlink" Target="https://www.google.com/maps/place/Privadas+Cantera,+Plata+134,+66646+Cdad.+Apodaca,+N.L./@25.7415827,-100.1525892,20.25z/data=!4m6!3m5!1s0x8662e9d5f2264e65:0x860e16875364957c!8m2!3d25.7416362!4d-100.1523841!16s%2Fg%2F11r71gj3s0!5m1!1e2?entry=ttu&amp;g_ep=EgoyMDI1MTAyOS4yIKXMDSoASAFQAw%3D%3D" TargetMode="External"/><Relationship Id="rId19" Type="http://schemas.openxmlformats.org/officeDocument/2006/relationships/hyperlink" Target="https://www.google.com/maps/place/Autos+Sendero/@25.7685112,-100.2878214,17z/data=!3m1!4b1!4m6!3m5!1s0x8662951f0dcadb39:0xef739484a12aed0e!8m2!3d25.7685112!4d-100.2878214!16s%2Fg%2F11tjq01dhf!5m1!1e2?entry=ttu&amp;g_ep=EgoyMDI1MDEwNy4wIKXMDSoASAFQAw%3D%3D" TargetMode="External"/><Relationship Id="rId752" Type="http://schemas.openxmlformats.org/officeDocument/2006/relationships/hyperlink" Target="https://www.google.com/maps/place/Iturbide+413,+Cabecera+Municipal+(Apodaca),+Apodaca+Centro,+66600+Cdad.+Apodaca,+N.L./@25.7753509,-100.1956094,17z/data=!3m1!4b1!4m6!3m5!1s0x8662eb8acc12190b:0x42be5e8e26b75c22!8m2!3d25.7753509!4d-100.1930345!16s%2Fg%2F11fpnt6h50?entry=ttu&amp;g_ep=EgoyMDI1MDgwNC4wIKXMDSoASAFQAw%3D%3D" TargetMode="External"/><Relationship Id="rId1341" Type="http://schemas.openxmlformats.org/officeDocument/2006/relationships/hyperlink" Target="https://www.google.com/maps/place/Cto.+de+la+Capilla+348,+Exhacienda+Sta+Rosa+e-4,+66610+Ex-Hacienda+Santa+Rosa,+N.L./@25.7967072,-100.2188569,17z/data=!3m1!4b1!4m6!3m5!1s0x8662ec8a8dc1b907:0xe0383dac4bbf6b44!8m2!3d25.7967072!4d-100.216282!16s%2Fg%2F11c2hj0jyn!5m1!1e2?entry=ttu&amp;g_ep=EgoyMDI1MTEwMi4wIKXMDSoASAFQAw%3D%3D" TargetMode="External"/><Relationship Id="rId18"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751" Type="http://schemas.openxmlformats.org/officeDocument/2006/relationships/hyperlink" Target="https://www.google.com/maps/place/Iturbide+413,+Cabecera+Municipal+(Apodaca),+Apodaca+Centro,+66600+Cdad.+Apodaca,+N.L./@25.7753509,-100.1956094,17z/data=!3m1!4b1!4m6!3m5!1s0x8662eb8acc12190b:0x42be5e8e26b75c22!8m2!3d25.7753509!4d-100.1930345!16s%2Fg%2F11fpnt6h50?entry=ttu&amp;g_ep=EgoyMDI1MDgwNC4wIKXMDSoASAFQAw%3D%3D" TargetMode="External"/><Relationship Id="rId1342" Type="http://schemas.openxmlformats.org/officeDocument/2006/relationships/hyperlink" Target="https://www.google.com/maps/place/Orizaba+2707,+Hip%C3%B3dromo,+89560+Cd+Madero,+Tamps./@22.2656623,-97.8256302,19.75z/data=!4m6!3m5!1s0x85d7f84a6888408b:0x5cb825b78f2ad2a0!8m2!3d22.2657048!4d-97.8251894!16s%2Fg%2F11wb1pjqv8!5m1!1e2?entry=ttu&amp;g_ep=EgoyMDI1MTEwMi4wIKXMDSoASAFQAw%3D%3D" TargetMode="External"/><Relationship Id="rId750"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43" Type="http://schemas.openxmlformats.org/officeDocument/2006/relationships/hyperlink" Target="https://www.google.com/maps/place/Orizaba+2707,+Hip%C3%B3dromo,+89560+Cd+Madero,+Tamps./@22.2656623,-97.8256302,19.75z/data=!4m6!3m5!1s0x85d7f84a6888408b:0x5cb825b78f2ad2a0!8m2!3d22.2657048!4d-97.8251894!16s%2Fg%2F11wb1pjqv8!5m1!1e2?entry=ttu&amp;g_ep=EgoyMDI1MTEwMi4wIKXMDSoASAFQAw%3D%3D" TargetMode="External"/><Relationship Id="rId1344" Type="http://schemas.openxmlformats.org/officeDocument/2006/relationships/hyperlink" Target="https://www.google.com/maps/place/Gasolinera+Gulf/@25.657615,-100.2225418,3a,75y,132.7h,94.41t/data=!3m7!1e1!3m5!1s7Sdio10_p0nk1xebxlASeQ!2e0!6shttps:%2F%252" TargetMode="External"/><Relationship Id="rId8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6" Type="http://schemas.openxmlformats.org/officeDocument/2006/relationships/hyperlink" Target="https://www.google.com/maps/place/25%C2%B055'21.5%22N+100%C2%B014'51.6%22W/@25.925992,-100.2835538,13.5z/data=!4m4!3m3!8m2!3d25.9226389!4d-100.2476667!5m1!1e2?entry=ttu&amp;g_ep=EgoyMDI1MDEyOC4wIKXMDSoASAFQAw%3D%3D" TargetMode="External"/><Relationship Id="rId85" Type="http://schemas.openxmlformats.org/officeDocument/2006/relationships/hyperlink" Target="https://www.google.com/maps/place/25%C2%B055'21.5%22N+100%C2%B014'51.6%22W/@25.925992,-100.2835538,13.5z/data=!4m4!3m3!8m2!3d25.9226389!4d-100.2476667!5m1!1e2?entry=ttu&amp;g_ep=EgoyMDI1MDEyOC4wIKXMDSoASAFQAw%3D%3D" TargetMode="External"/><Relationship Id="rId88"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8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9"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709" Type="http://schemas.openxmlformats.org/officeDocument/2006/relationships/hyperlink" Target="https://www.google.com/maps/place/R%C3%ADo+P%C3%A1nuco+291,+Ancira,+64720+Monterrey,+N.L./@25.6533126,-100.3029826,17z/data=!3m1!4b1!4m6!3m5!1s0x8662bfca0df2f5f3:0x91aeb06083f2b1af!8m2!3d25.6533126!4d-100.3004077!16s%2Fg%2F11rp37_wwz?entry=ttu&amp;g_ep=EgoyMDI1MDczMC4wIKXMDSoASAFQAw%3D%3D" TargetMode="External"/><Relationship Id="rId708" Type="http://schemas.openxmlformats.org/officeDocument/2006/relationships/hyperlink" Target="https://www.google.com/maps/place/R%C3%ADo+P%C3%A1nuco+291,+Ancira,+64720+Monterrey,+N.L./@25.6533126,-100.3029826,17z/data=!3m1!4b1!4m6!3m5!1s0x8662bfca0df2f5f3:0x91aeb06083f2b1af!8m2!3d25.6533126!4d-100.3004077!16s%2Fg%2F11rp37_wwz?entry=ttu&amp;g_ep=EgoyMDI1MDczMC4wIKXMDSoASAFQAw%3D%3D" TargetMode="External"/><Relationship Id="rId707" Type="http://schemas.openxmlformats.org/officeDocument/2006/relationships/hyperlink" Target="https://www.google.com/maps/place/Aquiles+Serd%C3%A1n+504,+66607+Santa+Rosa,+N.L./@25.8208694,-100.2201715,19z/data=!3m1!4b1!4m6!3m5!1s0x8662ecfe15018469:0x1a1382a0ffd1dc7d!8m2!3d25.8208682!4d-100.2195278!16s%2Fg%2F11gsmc25nd?hl=es&amp;entry=ttu&amp;g_ep=EgoyMDI1MDczMC4wIKXMDSoASAFQAw%3D%3D" TargetMode="External"/><Relationship Id="rId706" Type="http://schemas.openxmlformats.org/officeDocument/2006/relationships/hyperlink" Target="https://www.google.com/maps/place/Aquiles+Serd%C3%A1n+504,+66607+Santa+Rosa,+N.L./@25.8208694,-100.2201715,19z/data=!3m1!4b1!4m6!3m5!1s0x8662ecfe15018469:0x1a1382a0ffd1dc7d!8m2!3d25.8208682!4d-100.2195278!16s%2Fg%2F11gsmc25nd?hl=es&amp;entry=ttu&amp;g_ep=EgoyMDI1MDczMC4wIKXMDSoASAFQAw%3D%3D" TargetMode="External"/><Relationship Id="rId80"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82" Type="http://schemas.openxmlformats.org/officeDocument/2006/relationships/hyperlink" Target="https://www.google.com/maps/place/XCF+S.A.+de+C.V./@25.8038089,-100.2765606,16z/data=!4m6!3m5!1s0x8662933b78ced7e5:0x6799f872d652eb71!8m2!3d25.8036509!4d-100.2762673!16s%2Fg%2F11b637t9ck!5m1!1e2?entry=ttu&amp;g_ep=EgoyMDI1MDEyNy4wIKXMDSoASAFQAw%3D%3D" TargetMode="External"/><Relationship Id="rId81"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01" Type="http://schemas.openxmlformats.org/officeDocument/2006/relationships/hyperlink" Target="https://www.google.com/maps/place/Am%C3%A9rica+del+Norte+113,+Las+Americas,+67128+Guadalupe,+N.L./@25.7010789,-100.241342,19.75z/data=!4m6!3m5!1s0x8662eabf0f9a7711:0x994675c37638db8a!8m2!3d25.7010518!4d-100.2410038!16s%2Fg%2F11c4q_nf__?entry=ttu&amp;g_ep=EgoyMDI1MDcxNi4wIKXMDSoASAFQAw%3D%3D" TargetMode="External"/><Relationship Id="rId700"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705" Type="http://schemas.openxmlformats.org/officeDocument/2006/relationships/hyperlink" Target="https://www.google.com/maps/place/Transportes+El+Pio/@25.9743589,-100.1401586,17z/data=!3m1!4b1!4m6!3m5!1s0x8662f6cc29b0a0c5:0x133dee371e031ecb!8m2!3d25.9743589!4d-100.1401586!16s%2Fg%2F11gg_w7wf2?entry=ttu&amp;g_ep=EgoyMDI1MDczMC4wIKXMDSoASAFQAw%3D%3D" TargetMode="External"/><Relationship Id="rId704" Type="http://schemas.openxmlformats.org/officeDocument/2006/relationships/hyperlink" Target="https://www.google.com/maps/place/Transportes+El+Pio/@25.9743589,-100.1401586,17z/data=!3m1!4b1!4m6!3m5!1s0x8662f6cc29b0a0c5:0x133dee371e031ecb!8m2!3d25.9743589!4d-100.1401586!16s%2Fg%2F11gg_w7wf2?entry=ttu&amp;g_ep=EgoyMDI1MDczMC4wIKXMDSoASAFQAw%3D%3D" TargetMode="External"/><Relationship Id="rId703" Type="http://schemas.openxmlformats.org/officeDocument/2006/relationships/hyperlink" Target="https://www.google.com/maps/place/Transportes+El+Pio/@25.9743589,-100.1401586,17z/data=!3m1!4b1!4m6!3m5!1s0x8662f6cc29b0a0c5:0x133dee371e031ecb!8m2!3d25.9743589!4d-100.1401586!16s%2Fg%2F11gg_w7wf2?entry=ttu&amp;g_ep=EgoyMDI1MDczMC4wIKXMDSoASAFQAw%3D%3D" TargetMode="External"/><Relationship Id="rId702" Type="http://schemas.openxmlformats.org/officeDocument/2006/relationships/hyperlink" Target="https://www.google.com/maps/place/Transportes+El+Pio/@25.9743589,-100.1401586,17z/data=!3m1!4b1!4m6!3m5!1s0x8662f6cc29b0a0c5:0x133dee371e031ecb!8m2!3d25.9743589!4d-100.1401586!16s%2Fg%2F11gg_w7wf2?entry=ttu&amp;g_ep=EgoyMDI1MDczMC4wIKXMDSoASAFQAw%3D%3D" TargetMode="External"/><Relationship Id="rId73"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2"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5"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4"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7"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6"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9"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8"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1"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70" Type="http://schemas.openxmlformats.org/officeDocument/2006/relationships/hyperlink" Target="https://www.google.com/maps/place/25%C2%B048'34.6%22N+100%C2%B016'28.3%22W/@25.8096683,-100.2744877,19.5z/data=!4m4!3m3!8m2!3d25.8096111!4d-100.2745278?entry=ttu&amp;g_ep=EgoyMDI1MDEyNi4wIKXMDSoASAFQAw%3D%3D" TargetMode="External"/><Relationship Id="rId62" Type="http://schemas.openxmlformats.org/officeDocument/2006/relationships/hyperlink" Target="https://www.google.com/maps/place/Oxxo+Libramiento/@25.4406034,-100.8893525,17z/data=!3m1!4b1!4m6!3m5!1s0x86880e00b132522f:0x6104316ca7f4ad4e!8m2!3d25.4406034!4d-100.8893525!16s%2Fg%2F11bxc58mhz!5m1!1e2?entry=ttu&amp;g_ep=EgoyMDI1MDEyMC4wIKXMDSoASAFQAw%3D%3D" TargetMode="External"/><Relationship Id="rId131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1" Type="http://schemas.openxmlformats.org/officeDocument/2006/relationships/hyperlink" Target="https://www.google.com/maps/place/25%C2%B053'05.7%22N+100%C2%B005'48.0%22W/@25.8849239,-100.099247,17z/data=!3m1!4b1!4m4!3m3!8m2!3d25.8849239!4d-100.0966721?hl=es&amp;entry=ttu" TargetMode="External"/><Relationship Id="rId1313" Type="http://schemas.openxmlformats.org/officeDocument/2006/relationships/hyperlink" Target="https://www.google.com/maps/place/Carreteras+2317,+S.c.t.,+67199+Guadalupe,+N.L./@25.6474238,-100.1735899,17z/data=!3m1!4b1!4m6!3m5!1s0x8662c1879cb25fd5:0xcc36eba813ce3bb4!8m2!3d25.6474238!4d-100.171015!16s%2Fg%2F11s31p0jw2!5m1!1e2?entry=ttu&amp;g_ep=EgoyMDI1MTAyOS4xIKXMDSoASAFQAw%3D%3D" TargetMode="External"/><Relationship Id="rId64" Type="http://schemas.openxmlformats.org/officeDocument/2006/relationships/hyperlink" Target="https://www.google.com/maps/place/Starcorr+de+Mexico/@25.703841,-100.1802603,15z/data=!4m6!3m5!1s0x8662eba127e8be47:0x6f33d7b32b475d4c!8m2!3d25.703841!4d-100.1802603!16s%2Fg%2F11fph82ys9?hl=es-MX&amp;entry=ttu&amp;g_ep=EgoyMDI0MTAxNi4wIKXMDSoASAFQAw%3D%3D" TargetMode="External"/><Relationship Id="rId1314" Type="http://schemas.openxmlformats.org/officeDocument/2006/relationships/hyperlink" Target="https://www.google.com/maps/place/360+Logistics/@25.7353076,-100.203125,17z/data=!3m1!4b1!4m6!3m5!1s0x8662ebb21d43ed0b:0xb83eea1ed437c2e7!8m2!3d25.7353076!4d-100.203125!16s%2Fg%2F11c2q31z9_!5m1!1e2?entry=ttu&amp;g_ep=EgoyMDI1MTAyOS4xIKXMDSoASAFQAw%3D%3D" TargetMode="External"/><Relationship Id="rId63" Type="http://schemas.openxmlformats.org/officeDocument/2006/relationships/hyperlink" Target="https://www.google.com/maps/place/Comit%C3%A9+de+campa%C3%B1a+Oliverio+Tijerina/@25.6506622,-100.1935517,20.5z/data=!4m15!1m8!3m7!1s0x8662c196c18230e7:0xb9e7b39806d395b4!2sR" TargetMode="External"/><Relationship Id="rId131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6" Type="http://schemas.openxmlformats.org/officeDocument/2006/relationships/hyperlink" Target="https://www.google.com/maps/place/Starcorr+de+Mexico/@25.703841,-100.1802603,15z/data=!4m6!3m5!1s0x8662eba127e8be47:0x6f33d7b32b475d4c!8m2!3d25.703841!4d-100.1802603!16s%2Fg%2F11fph82ys9?hl=es-MX&amp;entry=ttu&amp;g_ep=EgoyMDI0MTAxNi4wIKXMDSoASAFQAw%3D%3D" TargetMode="External"/><Relationship Id="rId131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5" Type="http://schemas.openxmlformats.org/officeDocument/2006/relationships/hyperlink" Target="https://www.google.com/maps/place/25%C2%B049'37.3%22N+100%C2%B013'44.4%22W/@25.8270264,-100.2315788,17z/data=!3m1!4b1!4m4!3m3!8m2!3d25.8270264!4d-100.2290039!5m1!1e2?hl=es&amp;entry=ttu&amp;g_ep=EgoyMDI1MDEyMi4wIKXMDSoASAFQAw%3D%3D" TargetMode="External"/><Relationship Id="rId1317"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8" Type="http://schemas.openxmlformats.org/officeDocument/2006/relationships/hyperlink" Target="https://www.google.com/maps/place/25%C2%B037'48.7%22N+100%C2%B004'44.2%22W/@25.6301026,-100.079414,19.75z/data=!4m4!3m3!8m2!3d25.6302032!4d-100.0789566!5m1!1e2?hl=es&amp;entry=ttu&amp;g_ep=EgoyMDI1MDEyMi4wIKXMDSoASAFQAw%3D%3D" TargetMode="External"/><Relationship Id="rId1318" Type="http://schemas.openxmlformats.org/officeDocument/2006/relationships/hyperlink" Target="https://www.google.com/maps/place/Gasolinera+Gulf/@25.657615,-100.2225418,3a,75y,132.7h,94.41t/data=!3m7!1e1!3m5!1s7Sdio10_p0nk1xebxlASeQ!2e0!6shttps:%2F%252" TargetMode="External"/><Relationship Id="rId67" Type="http://schemas.openxmlformats.org/officeDocument/2006/relationships/hyperlink" Target="https://www.google.com/maps/place/Starcorr+de+Mexico/@25.703841,-100.1802603,15z/data=!4m6!3m5!1s0x8662eba127e8be47:0x6f33d7b32b475d4c!8m2!3d25.703841!4d-100.1802603!16s%2Fg%2F11fph82ys9?hl=es-MX&amp;entry=ttu&amp;g_ep=EgoyMDI0MTAxNi4wIKXMDSoASAFQAw%3D%3D" TargetMode="External"/><Relationship Id="rId131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72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28"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60" Type="http://schemas.openxmlformats.org/officeDocument/2006/relationships/hyperlink" Target="https://www.google.com/maps/place/25%C2%B053'05.7%22N+100%C2%B005'48.0%22W/@25.8849239,-100.099247,17z/data=!3m1!4b1!4m4!3m3!8m2!3d25.8849239!4d-100.0966721?hl=es&amp;entry=ttu" TargetMode="External"/><Relationship Id="rId723" Type="http://schemas.openxmlformats.org/officeDocument/2006/relationships/hyperlink" Target="https://www.google.com/maps/place/25%C2%B039'33.0%22N+100%C2%B008'00.6%22W/@25.6590815,-100.1341955,19z/data=!4m4!3m3!8m2!3d25.6591643!4d-100.1334954?hl=es&amp;entry=ttu&amp;g_ep=EgoyMDI1MDczMC4wIKXMDSoASAFQAw%3D%3D" TargetMode="External"/><Relationship Id="rId722" Type="http://schemas.openxmlformats.org/officeDocument/2006/relationships/hyperlink" Target="https://www.google.com/maps/place/25%C2%B039'33.0%22N+100%C2%B008'00.6%22W/@25.6590815,-100.1341955,19z/data=!4m4!3m3!8m2!3d25.6591643!4d-100.1334954?hl=es&amp;entry=ttu&amp;g_ep=EgoyMDI1MDczMC4wIKXMDSoASAFQAw%3D%3D" TargetMode="External"/><Relationship Id="rId721" Type="http://schemas.openxmlformats.org/officeDocument/2006/relationships/hyperlink" Target="https://www.google.com/maps/place/25%C2%B046'36.8%22N+100%C2%B027'36.7%22W/@25.7766815,-100.4614231,19z/data=!4m5!3m4!4b1!8m2!3d25.776888!4d-100.4602?hl=es&amp;entry=ttu&amp;g_ep=EgoyMDI1MDczMC4wIKXMDSoASAFQAw%3D%3D" TargetMode="External"/><Relationship Id="rId720" Type="http://schemas.openxmlformats.org/officeDocument/2006/relationships/hyperlink" Target="https://www.google.com/maps/place/Auto+Alineaciones,TractoSusp.Mendoza,Tracto+Refacc.Y+Serv.+Xpress/@25.8240166,-100.3111607,21z/data=!4m12!1m5!3m4!2zMjXCsDQ5JzI2LjUiTiAxMDDCsDE4JzQwLjMiVw!8m2!3d25.824023!4d-100.311205!3m5!1s0x866292513a77073f:0x8f0256860ae08ae4!8m2!3d25.8239849!4d-100.3112586!16s%2Fg%2F11bzs19_3j?hl=es&amp;entry=ttu&amp;g_ep=EgoyMDI1MDczMC4wIKXMDSoASAFQAw%3D%3D" TargetMode="External"/><Relationship Id="rId727"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726"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72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24" Type="http://schemas.openxmlformats.org/officeDocument/2006/relationships/hyperlink" Target="https://www.google.com/maps/place/22%C2%B003'45.9%22N+100%C2%B052'24.9%22W/@22.0627424,-100.8738454,20.5z/data=!4m4!3m3!8m2!3d22.062759!4d-100.873574?hl=es&amp;entry=ttu&amp;g_ep=EgoyMDI1MDczMC4wIKXMDSoASAFQAw%3D%3D" TargetMode="External"/><Relationship Id="rId69" Type="http://schemas.openxmlformats.org/officeDocument/2006/relationships/hyperlink" Target="https://www.google.com/maps/place/Pensi%C3%B3n+Los+Pinos/@25.528649,-100.9527458,17z/data=!3m1!4b1!4m6!3m5!1s0x868813c3c860cccf:0xf9991dd2c7bf4f59!8m2!3d25.528649!4d-100.9527458!16s%2Fg%2F11syfp0vrh?entry=ttu&amp;g_ep=EgoyMDI1MDEyNi4wIKXMDSoASAFQAw%3D%3D" TargetMode="External"/><Relationship Id="rId131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311"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5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01" Type="http://schemas.openxmlformats.org/officeDocument/2006/relationships/hyperlink" Target="https://www.google.com/maps/place/Av.+R%C3%B3mulo+Garza+38,+Sin+Nombre+de+Col+36,+66490+San+Nicol%C3%A1s+de+los+Garza,+N.L./@25.7108337,-100.2630159,19.25z/data=!4m6!3m5!1s0x8662953301daad89:0x9047f77d62adec10!8m2!3d25.710845!4d-100.2625949!16s%2Fg%2F11tfgjtkjb!5m1!1e2?entry=ttu&amp;g_ep=EgoyMDI1MTAyNi4wIKXMDSoASAFQAw%3D%3D" TargetMode="External"/><Relationship Id="rId50" Type="http://schemas.openxmlformats.org/officeDocument/2006/relationships/hyperlink" Target="https://www.google.com/maps/place/Parque+Logistico+Gunde+2745/@25.7627943,-100.2356901,17z/data=!3m1!4b1!4m6!3m5!1s0x8662eb7368f2d8fb:0x15e9d7497ed89755!8m2!3d25.7627943!4d-100.2331152!16s%2Fg%2F11ffltqs75?entry=ttuParque%20Lo" TargetMode="External"/><Relationship Id="rId1302" Type="http://schemas.openxmlformats.org/officeDocument/2006/relationships/hyperlink" Target="https://www.google.com/maps/place/Gasolinera+Pemex+Ci%C3%A9nega+-+Zuazua/@25.9176374,-100.1966541,17z/data=!3m1!4b1!4m6!3m5!1s0x8662f3b4cb99ee6f:0x9c49bd4bc08c3ffb!8m2!3d25.9176374!4d-100.1966541!16s%2Fg%2F11cn0v0rb1!5m1!1e2?entry=ttu&amp;g_ep=EgoyMDI1MTAyNi4wIKXMDSoASAFQAw%3D%3D" TargetMode="External"/><Relationship Id="rId5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303" Type="http://schemas.openxmlformats.org/officeDocument/2006/relationships/hyperlink" Target="https://www.google.com/maps/place/Gasolinera+Pemex+Ci%C3%A9nega+-+Zuazua/@25.9176374,-100.1966541,17z/data=!3m1!4b1!4m6!3m5!1s0x8662f3b4cb99ee6f:0x9c49bd4bc08c3ffb!8m2!3d25.9176374!4d-100.1966541!16s%2Fg%2F11cn0v0rb1!5m1!1e2?entry=ttu&amp;g_ep=EgoyMDI1MTAyNi4wIKXMDSoASAFQAw%3D%3D" TargetMode="External"/><Relationship Id="rId52" Type="http://schemas.openxmlformats.org/officeDocument/2006/relationships/hyperlink" Target="https://www.google.com/maps/place/25%C2%B033'51.6%22N+100%C2%B000'20.4%22W/@25.5643196,-100.0082435,17z/data=!3m1!4b1!4m4!3m3!8m2!3d25.5643196!4d-100.0056686?hl=es&amp;entry=ttu" TargetMode="External"/><Relationship Id="rId130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55"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1305"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54" Type="http://schemas.openxmlformats.org/officeDocument/2006/relationships/hyperlink" Target="https://www.google.com/maps/place/25%C2%B033'51.6%22N+100%C2%B000'20.4%22W/@25.5643196,-100.0082435,17z/data=!3m1!4b1!4m4!3m3!8m2!3d25.5643196!4d-100.0056686?hl=es&amp;entry=ttu" TargetMode="External"/><Relationship Id="rId1306"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57" Type="http://schemas.openxmlformats.org/officeDocument/2006/relationships/hyperlink" Target="https://www.google.com/maps/place/25%C2%B039'26.3%22N+100%C2%B023'26.8%22W/@25.6573029,-100.3933525,17z/data=!3m1!4b1!4m4!3m3!8m2!3d25.6573029!4d-100.3907776!5m1!1e2?hl=es&amp;entry=ttu&amp;g_ep=EgoyMDI1MDEyMC4wIKXMDSoASAFQAw%3D%3D" TargetMode="External"/><Relationship Id="rId1307"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56"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130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09"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719" Type="http://schemas.openxmlformats.org/officeDocument/2006/relationships/hyperlink" Target="https://www.google.com/maps/place/Productos+Lirio/@25.6790014,-100.2966301,17z/data=!3m1!4b1!4m6!3m5!1s0x8662957da805a497:0xc587e6312c36004e!8m2!3d25.6790014!4d-100.2966301!16s%2Fg%2F11dx92dl52?hl=es-MX&amp;entry=ttu&amp;g_ep=EgoyMDI1MDczMC4wIKXMDSoASAFQAw%3D%3D" TargetMode="External"/><Relationship Id="rId718" Type="http://schemas.openxmlformats.org/officeDocument/2006/relationships/hyperlink" Target="https://www.google.com/maps/place/Pte.+2+110,+La+Alianza,+64103+Monterrey,+N.L./@25.7734308,-100.4211127,15.75z/data=!4m6!3m5!1s0x866290c884c4ffff:0x90c6e8f6b39bf537!8m2!3d25.7727341!4d-100.4137247!16s%2Fg%2F11xkkw4ts9?entry=ttu&amp;g_ep=EgoyMDI1MDczMC4wIKXMDSoASAFQAw%3D%3D" TargetMode="External"/><Relationship Id="rId717" Type="http://schemas.openxmlformats.org/officeDocument/2006/relationships/hyperlink" Target="https://www.google.com/maps/place/Pte.+2+110,+La+Alianza,+64103+Monterrey,+N.L./@25.7734308,-100.4211127,15.75z/data=!4m6!3m5!1s0x866290c884c4ffff:0x90c6e8f6b39bf537!8m2!3d25.7727341!4d-100.4137247!16s%2Fg%2F11xkkw4ts9?entry=ttu&amp;g_ep=EgoyMDI1MDczMC4wIKXMDSoASAFQAw%3D%3D" TargetMode="External"/><Relationship Id="rId71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11" Type="http://schemas.openxmlformats.org/officeDocument/2006/relationships/hyperlink" Target="https://www.google.com/maps/place/25%C2%B044'17.7%22N+100%C2%B009'40.2%22W/@25.7384074,-100.1614531,19z/data=!4m4!3m3!8m2!3d25.7382355!4d-100.1611786?hl=es&amp;entry=ttu&amp;g_ep=EgoyMDI1MDczMC4wIKXMDSoASAFQAw%3D%3D" TargetMode="External"/><Relationship Id="rId710"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71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1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14" Type="http://schemas.openxmlformats.org/officeDocument/2006/relationships/hyperlink" Target="https://www.google.com/maps/place/Ceibo+4003,+Rafael+Ram%C3%ADrez+(U.p.),+67185+Guadalupe,+N.L./@25.6688706,-100.2176457,17z/data=!3m1!4b1!4m6!3m5!1s0x8662c0328b77509d:0xde7840095d81531a!8m2!3d25.6688706!4d-100.2176457!16s%2Fg%2F11c6yztqct?entry=ttu&amp;g_ep=EgoyMDI1MDczMC4wIKXMDSoASAFQAw%3D%3D" TargetMode="External"/><Relationship Id="rId71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9"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58"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1300"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349"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348" Type="http://schemas.openxmlformats.org/officeDocument/2006/relationships/hyperlink" Target="https://www.google.com/maps/place/25%C2%B044'57.2%22N+100%C2%B022'14.0%22W/@25.7491725,-100.3711281,19z/data=!4m4!3m3!8m2!3d25.7492256!4d-100.3705597?hl=es&amp;entry=ttu&amp;g_ep=EgoyMDI1MDYwMy4wIKXMDSoASAFQAw%3D%3D" TargetMode="External"/><Relationship Id="rId347"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346" Type="http://schemas.openxmlformats.org/officeDocument/2006/relationships/hyperlink" Target="https://www.google.com/maps/place/25%C2%B042'06.2%22N+100%C2%B014'28.4%22W/@25.7016835,-100.2413815,20z/data=!4m4!3m3!8m2!3d25.7017155!4d-100.2412338?hl=es&amp;entry=ttu&amp;g_ep=EgoyMDI1MDYwMi4wIKXMDSoASAFQAw%3D%3D" TargetMode="External"/><Relationship Id="rId341"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40" Type="http://schemas.openxmlformats.org/officeDocument/2006/relationships/hyperlink" Target="https://www.google.com/maps/place/Sierra+de+Sta.+Clara+300,+Divisi%C3%B3n+del+Nte.,+67190+Guadalupe,+N.L./@25.6666155,-100.1936523,17z/data=!3m1!4b1!4m6!3m5!1s0x8662c1e98c6cb1d3:0xf4de8a5a63f4de6d!8m2!3d25.6666155!4d-100.1910774!16s%2Fg%2F11w7q64znl?entry=ttu&amp;g_ep=EgoyMDI1MDYwMi4wIKXMDSoASAFQAw%3D%3D" TargetMode="External"/><Relationship Id="rId345" Type="http://schemas.openxmlformats.org/officeDocument/2006/relationships/hyperlink" Target="https://www.google.com/maps/place/25%C2%B042'06.2%22N+100%C2%B014'28.4%22W/@25.7016835,-100.2413815,20z/data=!4m4!3m3!8m2!3d25.7017155!4d-100.2412338?hl=es&amp;entry=ttu&amp;g_ep=EgoyMDI1MDYwMi4wIKXMDSoASAFQAw%3D%3D" TargetMode="External"/><Relationship Id="rId344" Type="http://schemas.openxmlformats.org/officeDocument/2006/relationships/hyperlink" Target="https://www.google.com/maps/place/25%C2%B042'06.2%22N+100%C2%B014'28.4%22W/@25.7016835,-100.2413815,20z/data=!4m4!3m3!8m2!3d25.7017155!4d-100.2412338?hl=es&amp;entry=ttu&amp;g_ep=EgoyMDI1MDYwMi4wIKXMDSoASAFQAw%3D%3D" TargetMode="External"/><Relationship Id="rId343" Type="http://schemas.openxmlformats.org/officeDocument/2006/relationships/hyperlink" Target="https://www.google.com/maps/place/25%C2%B042'06.2%22N+100%C2%B014'28.4%22W/@25.7016835,-100.2413815,20z/data=!4m4!3m3!8m2!3d25.7017155!4d-100.2412338?hl=es&amp;entry=ttu&amp;g_ep=EgoyMDI1MDYwMi4wIKXMDSoASAFQAw%3D%3D" TargetMode="External"/><Relationship Id="rId342" Type="http://schemas.openxmlformats.org/officeDocument/2006/relationships/hyperlink" Target="https://www.google.com/maps/place/25%C2%B042'06.2%22N+100%C2%B014'28.4%22W/@25.7016835,-100.2413815,20z/data=!4m4!3m3!8m2!3d25.7017155!4d-100.2412338?hl=es&amp;entry=ttu&amp;g_ep=EgoyMDI1MDYwMi4wIKXMDSoASAFQAw%3D%3D" TargetMode="External"/><Relationship Id="rId338"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337" Type="http://schemas.openxmlformats.org/officeDocument/2006/relationships/hyperlink" Target="https://www.google.com/maps/place/Emar+Productions/@25.7380715,-100.3293744,21z/data=!4m12!1m5!3m4!2zMjXCsDQ0JzE3LjMiTiAxMDDCsDE5JzQ1LjYiVw!8m2!3d25.738131!4d-100.329323!3m5!1s0x866295d8236aea5f:0x3f81976db50c6b98!8m2!3d25.7381824!4d-100.3293069!16s%2Fg%2F11h7pbgbxl?entry=ttu&amp;g_ep=EgoyMDI1MDYwMi4wIKXMDSoASAFQAw%3D%3D" TargetMode="External"/><Relationship Id="rId336" Type="http://schemas.openxmlformats.org/officeDocument/2006/relationships/hyperlink" Target="https://www.google.com/maps/place/Emar+Productions/@25.7380715,-100.3293744,21z/data=!4m12!1m5!3m4!2zMjXCsDQ0JzE3LjMiTiAxMDDCsDE5JzQ1LjYiVw!8m2!3d25.738131!4d-100.329323!3m5!1s0x866295d8236aea5f:0x3f81976db50c6b98!8m2!3d25.7381824!4d-100.3293069!16s%2Fg%2F11h7pbgbxl?entry=ttu&amp;g_ep=EgoyMDI1MDYwMi4wIKXMDSoASAFQAw%3D%3D" TargetMode="External"/><Relationship Id="rId335" Type="http://schemas.openxmlformats.org/officeDocument/2006/relationships/hyperlink" Target="https://www.google.com/maps/place/Emar+Productions/@25.7380715,-100.3293744,21z/data=!4m12!1m5!3m4!2zMjXCsDQ0JzE3LjMiTiAxMDDCsDE5JzQ1LjYiVw!8m2!3d25.738131!4d-100.329323!3m5!1s0x866295d8236aea5f:0x3f81976db50c6b98!8m2!3d25.7381824!4d-100.3293069!16s%2Fg%2F11h7pbgbxl?entry=ttu&amp;g_ep=EgoyMDI1MDYwMi4wIKXMDSoASAFQAw%3D%3D" TargetMode="External"/><Relationship Id="rId339" Type="http://schemas.openxmlformats.org/officeDocument/2006/relationships/hyperlink" Target="https://www.google.com/maps/place/Sierra+de+Sta.+Clara+300,+Divisi%C3%B3n+del+Nte.,+67190+Guadalupe,+N.L./@25.6666155,-100.1936523,17z/data=!3m1!4b1!4m6!3m5!1s0x8662c1e98c6cb1d3:0xf4de8a5a63f4de6d!8m2!3d25.6666155!4d-100.1910774!16s%2Fg%2F11w7q64znl?entry=ttu&amp;g_ep=EgoyMDI1MDYwMi4wIKXMDSoASAFQAw%3D%3D" TargetMode="External"/><Relationship Id="rId330" Type="http://schemas.openxmlformats.org/officeDocument/2006/relationships/hyperlink" Target="https://www.google.com/maps/place/25%C2%B023'19.3%22N+100%C2%B007'59.6%22W/@25.3887302,-100.1340144,18.75z/data=!4m4!3m3!8m2!3d25.3886814!4d-100.1332169?hl=es&amp;entry=ttu&amp;g_ep=EgoyMDI1MDUyOC4wIKXMDSoASAFQAw%3D%3D" TargetMode="External"/><Relationship Id="rId334" Type="http://schemas.openxmlformats.org/officeDocument/2006/relationships/hyperlink" Target="https://www.google.com/maps/place/Sta.+Rosa+-+Mezquital+109,+Cerradas+de+Casa+Blanca,+66445+San+Nicol%C3%A1s+de+los+Garza,+N.L./@25.7493916,-100.2374268,17z/data=!4m5!3m4!1s0x8662eb3d99c4360d:0xf8cd9abcca66a60!8m2!3d25.7419487!4d-100.2388632?hl=es&amp;entry=ttu&amp;g_ep=EgoyMDI1MDQzMC4xIKXMDSoASAFQAw%3D%3D" TargetMode="External"/><Relationship Id="rId33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332" Type="http://schemas.openxmlformats.org/officeDocument/2006/relationships/hyperlink" Target="https://www.google.com/maps/place/Leocadio+Paez+109,+Villa+de+las+Huertas,+66375+Cdad.+Santa+Catarina,+N.L./@25.6732361,-100.4595244,17z/data=!3m1!4b1!4m6!3m5!1s0x8662980c2ea000e3:0x6a65e7e342bc918!8m2!3d25.6732361!4d-100.4569495!16s%2Fg%2F11dxdlcfft?entry=ttu&amp;g_ep=EgoyMDI1MDUyOC4wIKXMDSoASAFQAw%3D%3D" TargetMode="External"/><Relationship Id="rId331" Type="http://schemas.openxmlformats.org/officeDocument/2006/relationships/hyperlink" Target="https://www.google.com/maps/place/25%C2%B023'19.3%22N+100%C2%B007'59.6%22W/@25.3887302,-100.1340144,18.75z/data=!4m4!3m3!8m2!3d25.3886814!4d-100.1332169?hl=es&amp;entry=ttu&amp;g_ep=EgoyMDI1MDUyOC4wIKXMDSoASAFQAw%3D%3D" TargetMode="External"/><Relationship Id="rId370"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36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68" Type="http://schemas.openxmlformats.org/officeDocument/2006/relationships/hyperlink" Target="https://www.google.com/maps/place/Privadas+Cantera,+Plata+134,+66646+Cdad.+Apodaca,+N.L./@25.7414726,-100.1529827,19z/data=!4m10!1m2!2m1!1sPlata+134,+Privadas+Canteras,+66646+Cdad.+Apodaca,+N.L.!3m6!1s0x8662e9d5f2264e65:0x860e16875364957c!8m2!3d25.7416362!4d-100.1523841!15sCjdQbGF0YSAxMzQsIFByaXZhZGFzIENhbnRlcmFzLCA2NjY0NiBDZGFkLiBBcG9kYWNhLCBOLkwukgEQZ2VvY29kZWRfYWRkcmVzc-ABAA!16s%2Fg%2F11r71gj3s0?entry=ttu&amp;g_ep=EgoyMDI1MDYwNC4wIKXMDSoASAFQAw%3D%3D" TargetMode="External"/><Relationship Id="rId363" Type="http://schemas.openxmlformats.org/officeDocument/2006/relationships/hyperlink" Target="https://maps.app.goo.gl/XgT3xUS2jLLr1zz48" TargetMode="External"/><Relationship Id="rId362" Type="http://schemas.openxmlformats.org/officeDocument/2006/relationships/hyperlink" Target="https://maps.app.goo.gl/XgT3xUS2jLLr1zz48" TargetMode="External"/><Relationship Id="rId361" Type="http://schemas.openxmlformats.org/officeDocument/2006/relationships/hyperlink" Target="https://maps.app.goo.gl/XgT3xUS2jLLr1zz48" TargetMode="External"/><Relationship Id="rId360" Type="http://schemas.openxmlformats.org/officeDocument/2006/relationships/hyperlink" Target="https://maps.app.goo.gl/XgT3xUS2jLLr1zz48" TargetMode="External"/><Relationship Id="rId367" Type="http://schemas.openxmlformats.org/officeDocument/2006/relationships/hyperlink" Target="https://www.google.com/maps/place/25%C2%B049'25.3%22N+100%C2%B014'13.3%22W/@25.8236942,-100.2395897,17z/data=!3m1!4b1!4m4!3m3!8m2!3d25.8236942!4d-100.2370148?hl=es&amp;entry=ttu&amp;g_ep=EgoyMDI1MDYwOC4wIKXMDSoASAFQAw%3D%3D" TargetMode="External"/><Relationship Id="rId366" Type="http://schemas.openxmlformats.org/officeDocument/2006/relationships/hyperlink" Target="https://maps.app.goo.gl/XgT3xUS2jLLr1zz48" TargetMode="External"/><Relationship Id="rId365" Type="http://schemas.openxmlformats.org/officeDocument/2006/relationships/hyperlink" Target="https://maps.app.goo.gl/XgT3xUS2jLLr1zz48" TargetMode="External"/><Relationship Id="rId364" Type="http://schemas.openxmlformats.org/officeDocument/2006/relationships/hyperlink" Target="https://maps.app.goo.gl/XgT3xUS2jLLr1zz48" TargetMode="External"/><Relationship Id="rId95" Type="http://schemas.openxmlformats.org/officeDocument/2006/relationships/hyperlink" Target="https://www.google.com/maps/place/25%C2%B048'35.1%22N+100%C2%B014'57.5%22W/@25.8097401,-100.2518883,17z/data=!3m1!4b1!4m4!3m3!8m2!3d25.8097401!4d-100.2493134?hl=es&amp;entry=ttu&amp;g_ep=EgoyMDI0MDkxMC4wIKXMDSoASAFQAw%3D%3D" TargetMode="External"/><Relationship Id="rId94" Type="http://schemas.openxmlformats.org/officeDocument/2006/relationships/hyperlink" Target="https://www.google.com/maps/place/25%C2%B048'35.1%22N+100%C2%B014'57.5%22W/@25.8097401,-100.2518883,17z/data=!3m1!4b1!4m4!3m3!8m2!3d25.8097401!4d-100.2493134?hl=es&amp;entry=ttu&amp;g_ep=EgoyMDI0MDkxMC4wIKXMDSoASAFQAw%3D%3D" TargetMode="External"/><Relationship Id="rId9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6" Type="http://schemas.openxmlformats.org/officeDocument/2006/relationships/hyperlink" Target="https://www.google.com/maps/place/Oxxo+Libramiento/@25.4406034,-100.8893525,17z/data=!3m1!4b1!4m6!3m5!1s0x86880e00b132522f:0x6104316ca7f4ad4e!8m2!3d25.4406034!4d-100.8893525!16s%2Fg%2F11bxc58mhz!5m1!1e2?entry=ttu&amp;g_ep=EgoyMDI1MDEyOS4xIKXMDSoASAFQAw%3D%3D" TargetMode="External"/><Relationship Id="rId9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8" Type="http://schemas.openxmlformats.org/officeDocument/2006/relationships/hyperlink" Target="https://www.google.com/maps/place/25%C2%B041'21.0%22N+100%C2%B013'00.7%22W/@25.6890667,-100.2171968,20z/data=!4m4!3m3!8m2!3d25.6891717!4d-100.2168726!5m1!1e2?hl=es&amp;entry=ttu&amp;g_ep=EgoyMDI1MDIwMi4wIKXMDSoASAFQAw%3D%3D" TargetMode="External"/><Relationship Id="rId9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3" Type="http://schemas.openxmlformats.org/officeDocument/2006/relationships/hyperlink" Target="https://www.google.com/maps/place/25%C2%B048'35.1%22N+100%C2%B014'57.5%22W/@25.8097401,-100.2518883,17z/data=!3m1!4b1!4m4!3m3!8m2!3d25.8097401!4d-100.2493134?hl=es&amp;entry=ttu&amp;g_ep=EgoyMDI0MDkxMC4wIKXMDSoASAFQAw%3D%3D" TargetMode="External"/><Relationship Id="rId9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59" Type="http://schemas.openxmlformats.org/officeDocument/2006/relationships/hyperlink" Target="https://www.google.com/maps/place/Privadas+de+San+Miguel/@25.7005864,-100.1620008,17z/data=!3m1!4b1!4m6!3m5!1s0x8662e9d1635b6f91:0xef016892350a5120!8m2!3d25.7005864!4d-100.1620008!16s%2Fg%2F11rzqknss0?entry=ttu&amp;g_ep=EgoyMDI1MDYwNC4wIKXMDSoASAFQAw%3D%3D" TargetMode="External"/><Relationship Id="rId358" Type="http://schemas.openxmlformats.org/officeDocument/2006/relationships/hyperlink" Target="https://www.google.com/maps/place/Florencia+3023,+Cumbres+5o.+Sector+Secc+D,+64610+Monterrey,+N.L./@25.7208244,-100.3973287,18.75z/data=!4m6!3m5!1s0x8662970196d095d7:0xeab7b83f2e01fdbc!8m2!3d25.7207137!4d-100.3966315!16s%2Fg%2F11c28rbv66?entry=ttu&amp;g_ep=EgoyMDI1MDYwNC4wIKXMDSoASAFQAw%3D%3D" TargetMode="External"/><Relationship Id="rId357"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352" Type="http://schemas.openxmlformats.org/officeDocument/2006/relationships/hyperlink" Target="https://www.google.com/maps/place/Polonia+1129,+Vivienda+Digna,+66647+Cdad.+Apodaca,+N.L./@25.7105762,-100.1485218,17z/data=!3m1!4b1!4m6!3m5!1s0x8662e9bf88ef3077:0x6442cc85831f2cb7!8m2!3d25.7105762!4d-100.1459469!16s%2Fg%2F11j0zyymc2?entry=ttu&amp;g_ep=EgoyMDI1MDYwNC4wIKXMDSoASAFQAw%3D%3D" TargetMode="External"/><Relationship Id="rId351" Type="http://schemas.openxmlformats.org/officeDocument/2006/relationships/hyperlink" Target="https://www.google.com/maps/place/Octavio+Paz+147,+La+Cantera,+66059+Cdad.+Gral.+Escobedo,+N.L./@25.7844964,-100.2691492,17z/data=!3m1!4b1!4m6!3m5!1s0x8662934fc583e78d:0x357e44ac3b81d64c!8m2!3d25.7844964!4d-100.2691492!16s%2Fg%2F11g6qxf7g9?entry=ttu&amp;g_ep=EgoyMDI1MDYwNC4wIKXMDSoASAFQAw%3D%3D" TargetMode="External"/><Relationship Id="rId350"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356"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355"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354"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353"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entry=ttu&amp;g_ep=EgoyMDI1MDYwMy4wIKXMDSoASAFQAw%3D%3D" TargetMode="External"/><Relationship Id="rId137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379"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05" Type="http://schemas.openxmlformats.org/officeDocument/2006/relationships/hyperlink" Target="https://www.google.com/maps/place/C.+Ferm%C3%ADn+Espinoza+Armillita+920,+Zona+Centro,+25000+Saltillo,+Coah./@25.4241268,-100.9908154,17z/data=!3m1!4b1!4m6!3m5!1s0x868872b1a6e48819:0xcf37db50c40a8314!8m2!3d25.4241268!4d-100.9882405!16s%2Fg%2F11vk7hcgj1?entry=ttu&amp;g_ep=EgoyMDI1MDUyNi4wIKXMDSoASAFQAw%3D%3D" TargetMode="External"/><Relationship Id="rId789"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304" Type="http://schemas.openxmlformats.org/officeDocument/2006/relationships/hyperlink" Target="https://www.google.com/maps/place/25%C2%B053'25.0%22N+100%C2%B006'20.7%22W/@25.890287,-100.1083179,17z/data=!3m1!4b1!4m4!3m3!8m2!3d25.890287!4d-100.105743?entry=ttu&amp;g_ep=EgoyMDI1MDUyMS4wIKXMDSoASAFQAw%3D%3D" TargetMode="External"/><Relationship Id="rId78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03" Type="http://schemas.openxmlformats.org/officeDocument/2006/relationships/hyperlink" Target="https://www.google.com/maps/place/25%C2%B053'25.0%22N+100%C2%B006'20.7%22W/@25.890287,-100.1083179,17z/data=!3m1!4b1!4m4!3m3!8m2!3d25.890287!4d-100.105743?entry=ttu&amp;g_ep=EgoyMDI1MDUyMS4wIKXMDSoASAFQAw%3D%3D" TargetMode="External"/><Relationship Id="rId78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02" Type="http://schemas.openxmlformats.org/officeDocument/2006/relationships/hyperlink" Target="https://www.google.com/maps/place/25%C2%B053'25.0%22N+100%C2%B006'20.7%22W/@25.890287,-100.1083179,17z/data=!3m1!4b1!4m4!3m3!8m2!3d25.890287!4d-100.105743?entry=ttu&amp;g_ep=EgoyMDI1MDUyMS4wIKXMDSoASAFQAw%3D%3D" TargetMode="External"/><Relationship Id="rId78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0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308" Type="http://schemas.openxmlformats.org/officeDocument/2006/relationships/hyperlink" Target="https://www.google.com/maps/place/Gasolinera+Gulf/@25.657615,-100.2225418,3a,75y,132.7h,94.41t/data=!3m7!1e1!3m5!1s7Sdio10_p0nk1xebxlASeQ!2e0!6shttps:%2F%252" TargetMode="External"/><Relationship Id="rId307" Type="http://schemas.openxmlformats.org/officeDocument/2006/relationships/hyperlink" Target="https://www.google.com/maps/place/25%C2%B041'21.0%22N+100%C2%B013'00.7%22W/@25.6890463,-100.2174519,19z/data=!4m4!3m3!8m2!3d25.6891717!4d-100.2168726?hl=es&amp;entry=ttu&amp;g_ep=EgoyMDI1MDUyNi4wIKXMDSoASAFQAw%3D%3D" TargetMode="External"/><Relationship Id="rId306" Type="http://schemas.openxmlformats.org/officeDocument/2006/relationships/hyperlink" Target="https://www.google.com/maps/place/C.+Ferm%C3%ADn+Espinoza+Armillita+920,+Zona+Centro,+25000+Saltillo,+Coah./@25.4241268,-100.9908154,17z/data=!3m1!4b1!4m6!3m5!1s0x868872b1a6e48819:0xcf37db50c40a8314!8m2!3d25.4241268!4d-100.9882405!16s%2Fg%2F11vk7hcgj1?entry=ttu&amp;g_ep=EgoyMDI1MDUyNi4wIKXMDSoASAFQAw%3D%3D" TargetMode="External"/><Relationship Id="rId781" Type="http://schemas.openxmlformats.org/officeDocument/2006/relationships/hyperlink" Target="https://www.google.com/maps/place/20%C2%B057'53.7%22N+100%C2%B022'48.7%22W/@20.9649217,-100.3827693,17z/data=!3m1!4b1!4m4!3m3!8m2!3d20.9649167!4d-100.3801944?entry=ttu&amp;g_ep=EgoyMDI1MDgwNi4wIKXMDSoASAFQAw%3D%3D" TargetMode="External"/><Relationship Id="rId1370" Type="http://schemas.openxmlformats.org/officeDocument/2006/relationships/hyperlink" Target="https://www.google.com/maps/place/25%C2%B038'26.4%22N+100%C2%B010'18.9%22W/@25.6407136,-100.1728209,18z/data=!4m4!3m3!8m2!3d25.6406667!4d-100.1719167!5m1!1e2?hl=es&amp;entry=ttu&amp;g_ep=EgoyMDI1MTEwNC4xIKXMDSoASAFQAw%3D%3D" TargetMode="External"/><Relationship Id="rId78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71" Type="http://schemas.openxmlformats.org/officeDocument/2006/relationships/hyperlink" Target="https://www.google.com/maps/place/25%C2%B038'26.4%22N+100%C2%B010'18.9%22W/@25.6407136,-100.1728209,18z/data=!4m4!3m3!8m2!3d25.6406667!4d-100.1719167!5m1!1e2?hl=es&amp;entry=ttu&amp;g_ep=EgoyMDI1MTEwNC4xIKXMDSoASAFQAw%3D%3D" TargetMode="External"/><Relationship Id="rId1372" Type="http://schemas.openxmlformats.org/officeDocument/2006/relationships/hyperlink" Target="https://www.google.com/maps/place/25%C2%B038'26.4%22N+100%C2%B010'18.9%22W/@25.6407136,-100.1728209,18z/data=!4m4!3m3!8m2!3d25.6406667!4d-100.1719167!5m1!1e2?hl=es&amp;entry=ttu&amp;g_ep=EgoyMDI1MTEwNC4xIKXMDSoASAFQAw%3D%3D" TargetMode="External"/><Relationship Id="rId1373"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301" Type="http://schemas.openxmlformats.org/officeDocument/2006/relationships/hyperlink" Target="https://www.google.com/maps/place/25%C2%B053'25.0%22N+100%C2%B006'20.7%22W/@25.890287,-100.1083179,17z/data=!3m1!4b1!4m4!3m3!8m2!3d25.890287!4d-100.105743?entry=ttu&amp;g_ep=EgoyMDI1MDUyMS4wIKXMDSoASAFQAw%3D%3D" TargetMode="External"/><Relationship Id="rId78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374"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300" Type="http://schemas.openxmlformats.org/officeDocument/2006/relationships/hyperlink" Target="https://www.google.com/maps/place/C.+P.%C2%BA+Mar%C3%ADa+Elena+1033,+Valle+del+Mirador,+64750+Monterrey,+N.L./@25.6403363,-100.314879,20.5z/data=!4m12!1m5!3m4!2zMjXCsDM4JzI1LjAiTiAxMDDCsDE4JzUzLjMiVw!8m2!3d25.6402643!4d-100.3148042!3m5!1s0x8662be4fe751aced:0x8e6f95e86b9e393!8m2!3d25.6403042!4d-100.3147446!16s%2Fg%2F11c1g9pgm5?hl=es&amp;entry=ttu&amp;g_ep=EgoyMDI1MDUyMS4wIKXMDSoASAFQAw%3D%3D" TargetMode="External"/><Relationship Id="rId78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375"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783" Type="http://schemas.openxmlformats.org/officeDocument/2006/relationships/hyperlink" Target="https://www.google.com/maps/place/Gasolinera+Gulf/@25.657615,-100.2225418,3a,75y,132.7h,94.41t/data=!3m7!1e1!3m5!1s7Sdio10_p0nk1xebxlASeQ!2e0!6shttps:%2F%252" TargetMode="External"/><Relationship Id="rId1376"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782" Type="http://schemas.openxmlformats.org/officeDocument/2006/relationships/hyperlink" Target="https://www.google.com/maps/place/20%C2%B057'53.7%22N+100%C2%B022'48.7%22W/@20.9649217,-100.3827693,17z/data=!3m1!4b1!4m4!3m3!8m2!3d20.9649167!4d-100.3801944?entry=ttu&amp;g_ep=EgoyMDI1MDgwNi4wIKXMDSoASAFQAw%3D%3D" TargetMode="External"/><Relationship Id="rId137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6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368" Type="http://schemas.openxmlformats.org/officeDocument/2006/relationships/hyperlink" Target="https://www.google.com/maps/place/Antigua+443,+Col+Paseo+de+Guadalupe,+67199+Guadalupe,+N.L./@25.6536787,-100.1577911,17z/data=!3m1!4b1!4m6!3m5!1s0x8662c23ade368d5b:0xf9e0bd0442cac72b!8m2!3d25.6536787!4d-100.1577911!16s%2Fg%2F11s8fk17x0!5m1!1e2!17m2!4m1!1e3!18m1!1e1?entry=ttu&amp;g_ep=EgoyMDI1MTEwNC4xIKXMDSoASAFQAw%3D%3D" TargetMode="External"/><Relationship Id="rId1369" Type="http://schemas.openxmlformats.org/officeDocument/2006/relationships/hyperlink" Target="https://www.google.com/maps/place/Antigua+443,+Col+Paseo+de+Guadalupe,+67199+Guadalupe,+N.L./@25.6536787,-100.1577911,17z/data=!3m1!4b1!4m6!3m5!1s0x8662c23ade368d5b:0xf9e0bd0442cac72b!8m2!3d25.6536787!4d-100.1577911!16s%2Fg%2F11s8fk17x0!5m1!1e2!17m2!4m1!1e3!18m1!1e1?entry=ttu&amp;g_ep=EgoyMDI1MTEwNC4xIKXMDSoASAFQAw%3D%3D" TargetMode="External"/><Relationship Id="rId778"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777"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776"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775"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77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70"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360"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1361" Type="http://schemas.openxmlformats.org/officeDocument/2006/relationships/hyperlink" Target="https://www.google.com/maps/place/Gasolinera+Gulf/@25.657615,-100.2225418,3a,75y,132.7h,94.41t/data=!3m7!1e1!3m5!1s7Sdio10_p0nk1xebxlASeQ!2e0!6shttps:%2F%252" TargetMode="External"/><Relationship Id="rId1362" Type="http://schemas.openxmlformats.org/officeDocument/2006/relationships/hyperlink" Target="https://www.google.com/maps/place/Gasolinera+Gulf/@25.657615,-100.2225418,3a,75y,132.7h,94.41t/data=!3m7!1e1!3m5!1s7Sdio10_p0nk1xebxlASeQ!2e0!6shttps:%2F%252" TargetMode="External"/><Relationship Id="rId774"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136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7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6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72"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65"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771"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6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27" Type="http://schemas.openxmlformats.org/officeDocument/2006/relationships/hyperlink" Target="https://www.google.com/maps/place/C.+Ruperto+Mart%C3%ADnez+Ote.+954,+Centro,+64000+Monterrey,+N.L./@25.6761776,-100.3061595,19.25z/data=!4m6!3m5!1s0x866295800949b90b:0xb56ba6e064c6c84b!8m2!3d25.6759662!4d-100.3058616!16s%2Fg%2F11cspyxycm?entry=ttu&amp;g_ep=EgoyMDI1MDUyOC4wIKXMDSoASAFQAw%3D%3D" TargetMode="External"/><Relationship Id="rId326" Type="http://schemas.openxmlformats.org/officeDocument/2006/relationships/hyperlink" Target="https://www.google.com/maps/place/C.+Ruperto+Mart%C3%ADnez+Ote.+954,+Centro,+64000+Monterrey,+N.L./@25.6761776,-100.3061595,19.25z/data=!4m6!3m5!1s0x866295800949b90b:0xb56ba6e064c6c84b!8m2!3d25.6759662!4d-100.3058616!16s%2Fg%2F11cspyxycm?entry=ttu&amp;g_ep=EgoyMDI1MDUyOC4wIKXMDSoASAFQAw%3D%3D" TargetMode="External"/><Relationship Id="rId325" Type="http://schemas.openxmlformats.org/officeDocument/2006/relationships/hyperlink" Target="https://www.google.com/maps/place/25%C2%B050'06.2%22N+100%C2%B017'45.4%22W/@25.8350368,-100.2959129,18.5z/data=!4m4!3m3!8m2!3d25.8350556!4d-100.2959444?hl=es&amp;entry=ttu&amp;g_ep=EgoyMDI1MDUyOC4wIKXMDSoASAFQAw%3D%3D" TargetMode="External"/><Relationship Id="rId324" Type="http://schemas.openxmlformats.org/officeDocument/2006/relationships/hyperlink" Target="https://www.google.com/maps/place/Leocadio+Paez+109,+Villa+de+las+Huertas,+66375+Cdad.+Santa+Catarina,+N.L./@25.6732361,-100.4595244,17z/data=!3m1!4b1!4m6!3m5!1s0x8662980c2ea000e3:0x6a65e7e342bc918!8m2!3d25.6732361!4d-100.4569495!16s%2Fg%2F11dxdlcfft?entry=ttu&amp;g_ep=EgoyMDI1MDUyOC4wIKXMDSoASAFQAw%3D%3D" TargetMode="External"/><Relationship Id="rId329" Type="http://schemas.openxmlformats.org/officeDocument/2006/relationships/hyperlink" Target="https://www.google.com/maps/place/P.%C2%BA+de+las+Mitras+202,+Visi%C3%B3n+de+la+Huasteca+Primer+Sector,+66369+Cdad.+Santa+Catarina,+N.L./@25.7055625,-100.4585529,17z/data=!3m1!4b1!4m6!3m5!1s0x8662983157204431:0xfae3dfcc691524af!8m2!3d25.7055625!4d-100.455978!16s%2Fg%2F11c26_hxl4?entry=ttu&amp;g_ep=EgoyMDI1MDUyOC4wIKXMDSoASAFQAw%3D%3D" TargetMode="External"/><Relationship Id="rId1390"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328" Type="http://schemas.openxmlformats.org/officeDocument/2006/relationships/hyperlink" Target="https://www.google.com/maps/place/C.+Ruperto+Mart%C3%ADnez+Ote.+954,+Centro,+64000+Monterrey,+N.L./@25.6761776,-100.3061595,19.25z/data=!4m6!3m5!1s0x866295800949b90b:0xb56ba6e064c6c84b!8m2!3d25.6759662!4d-100.3058616!16s%2Fg%2F11cspyxycm?entry=ttu&amp;g_ep=EgoyMDI1MDUyOC4wIKXMDSoASAFQAw%3D%3D" TargetMode="External"/><Relationship Id="rId1391"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1392"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1MTAyOS4xIKXMDSoASAFQAw%3D%3D" TargetMode="External"/><Relationship Id="rId1393" Type="http://schemas.openxmlformats.org/officeDocument/2006/relationships/hyperlink" Target="https://www.google.com/maps/place/Los+Legendarios+Romulo+Garza/@25.7192015,-100.2416427,17z/data=!4m6!3m5!1s0x8662eadc5cd15555:0x389cd935e7cbd814!8m2!3d25.7189448!4d-100.2415914!16s%2Fg%2F11t43kghxq!5m1!1e2?entry=ttu&amp;g_ep=EgoyMDI1MTEwNC4xIKXMDSoASAFQAw%3D%3D" TargetMode="External"/><Relationship Id="rId1394" Type="http://schemas.openxmlformats.org/officeDocument/2006/relationships/hyperlink" Target="https://www.google.com/maps/place/Taller+Ruiz/@25.7302452,-100.3287509,17z/data=!3m1!4b1!4m6!3m5!1s0x8662955c3075af15:0xdf970ffeb33d3c31!8m2!3d25.7302452!4d-100.3287509!16s%2Fg%2F11l66z9kr1!5m1!1e2?entry=ttu&amp;g_ep=EgoyMDI1MTEwNC4xIKXMDSoASAFQAw%3D%3D" TargetMode="External"/><Relationship Id="rId1395" Type="http://schemas.openxmlformats.org/officeDocument/2006/relationships/hyperlink" Target="https://www.google.com/maps/place/Los+Legendarios+Romulo+Garza/@25.7192015,-100.2416427,17z/data=!4m6!3m5!1s0x8662eadc5cd15555:0x389cd935e7cbd814!8m2!3d25.7189448!4d-100.2415914!16s%2Fg%2F11t43kghxq!5m1!1e2?entry=ttu&amp;g_ep=EgoyMDI1MTEwNC4xIKXMDSoASAFQAw%3D%3D" TargetMode="External"/><Relationship Id="rId323" Type="http://schemas.openxmlformats.org/officeDocument/2006/relationships/hyperlink" Target="https://www.google.com/maps/place/San+Patricio+4o+Sector,+66270+San+Pedro+Garza+Garc%C3%ADa,+N.L./@25.6347727,-100.3460764,17z/data=!3m1!4b1!4m6!3m5!1s0x8662be790959510f:0xd12ec5c3c6f34308!8m2!3d25.6339988!4d-100.3462809!16s%2Fg%2F1tjjpt3d?entry=ttu&amp;g_ep=EgoyMDI1MDUyOC4wIKXMDSoASAFQAw%3D%3D" TargetMode="External"/><Relationship Id="rId1396" Type="http://schemas.openxmlformats.org/officeDocument/2006/relationships/hyperlink" Target="https://www.google.com/maps/place/25%C2%B043'24.0%22N+100%C2%B023'03.4%22W/@25.7233238,-100.3868446,17z/data=!3m1!4b1!4m4!3m3!8m2!3d25.7233238!4d-100.3842697!5m1!1e2?hl=es&amp;entry=ttu&amp;g_ep=EgoyMDI1MTEwNC4xIKXMDSoASAFQAw%3D%3D" TargetMode="External"/><Relationship Id="rId32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397" Type="http://schemas.openxmlformats.org/officeDocument/2006/relationships/hyperlink" Target="https://www.google.com/maps/place/25%C2%B043'24.0%22N+100%C2%B023'03.4%22W/@25.7233238,-100.3868446,17z/data=!3m1!4b1!4m4!3m3!8m2!3d25.7233238!4d-100.3842697!5m1!1e2?hl=es&amp;entry=ttu&amp;g_ep=EgoyMDI1MTEwNC4xIKXMDSoASAFQAw%3D%3D" TargetMode="External"/><Relationship Id="rId321" Type="http://schemas.openxmlformats.org/officeDocument/2006/relationships/hyperlink" Target="https://www.google.com/maps/place/Suunn+Sabores+Naturales/@25.7523909,-100.227596,19.75z/data=!4m14!1m7!3m6!1s0x8662eb6d70a5bc8d:0x770423269a67f92f!2sCerradas+de+Santa+Rosa+sector+Premier!8m2!3d25.7528125!4d-100.2278668!16s%2Fg%2F11c2y7124m!3m5!1s0x8662ebc2056c15f5:0x2493a89a45a3163c!8m2!3d25.7524079!4d-100.2273068!16s%2Fg%2F11shmv2fvn?entry=ttu&amp;g_ep=EgoyMDI1MDUyNy4wIKXMDSoASAFQAw%3D%3D" TargetMode="External"/><Relationship Id="rId1398" Type="http://schemas.openxmlformats.org/officeDocument/2006/relationships/hyperlink" Target="https://www.google.com/maps/place/25%C2%B043'24.0%22N+100%C2%B023'03.4%22W/@25.7233238,-100.3868446,17z/data=!3m1!4b1!4m4!3m3!8m2!3d25.7233238!4d-100.3842697!5m1!1e2?hl=es&amp;entry=ttu&amp;g_ep=EgoyMDI1MTEwNC4xIKXMDSoASAFQAw%3D%3D" TargetMode="External"/><Relationship Id="rId320" Type="http://schemas.openxmlformats.org/officeDocument/2006/relationships/hyperlink" Target="https://www.google.com/maps/place/Av.+Suizos+219,+66648+Cdad.+Apodaca,+N.L./@25.7165144,-100.1896687,14z/data=!4m6!3m5!1s0x8662ea2c844e19e5:0x93f54dae97fbdae9!8m2!3d25.7291072!4d-100.1764454!16s%2Fg%2F11c22w_nj9!5m1!1e2?entry=ttu&amp;g_ep=EgoyMDI1MDEwMi4wIKXMDSoASAFQAw%3D%3D" TargetMode="External"/><Relationship Id="rId1399" Type="http://schemas.openxmlformats.org/officeDocument/2006/relationships/hyperlink" Target="https://www.google.com/maps/place/TALLER+DE+ENDEREZADO+Y+PINTURA+%E2%80%9CSANCHEZ%E2%80%9D/@25.6835334,-100.4721518,20.5z/data=!4m15!1m8!3m7!1s0x86629868ed2b42ff:0x298783a9dabff7ec!2sCuarta+Avenida+982,+Privada+Encinos,+Zimix,+66358+Cdad.+Santa+Catarina,+N.L.!3b1!8m2!3d25.6833511!4d-100.4719608!16s%2Fg%2F11c5pkz1kp!3m5!1s0x866299006fb7ffef:0xc42b2325ab503895!8m2!3d25.6834511!4d-100.4721632!16s%2Fg%2F11vwnvgclr!5m1!1e2?entry=ttu&amp;g_ep=EgoyMDI1MTEwNC4xIKXMDSoASAFQAw%3D%3D" TargetMode="External"/><Relationship Id="rId1389" Type="http://schemas.openxmlformats.org/officeDocument/2006/relationships/hyperlink" Target="https://www.google.com/maps/place/Corporacion+CLC+Solutions/@25.8332328,-100.2647247,17z/data=!3m1!4b1!4m6!3m5!1s0x866292cdc888c897:0xbc1146679511afd1!8m2!3d25.8332328!4d-100.2647247!16s%2Fg%2F11b76ttw4k!5m1!1e2?entry=ttu&amp;g_ep=EgoyMDI1MTEwNC4xIKXMDSoASAFQAw%3D%3D" TargetMode="External"/><Relationship Id="rId316" Type="http://schemas.openxmlformats.org/officeDocument/2006/relationships/hyperlink" Target="https://www.google.com/maps/place/25%C2%B023'20.5%22N+100%C2%B007'59.2%22W/@25.3889933,-100.1333521,20z/data=!4m4!3m3!8m2!3d25.38904!4d-100.1331!5m1!1e2?entry=ttu&amp;g_ep=EgoyMDI1MDUxMy4xIKXMDSoASAFQAw%3D%3D" TargetMode="External"/><Relationship Id="rId315"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799"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314" Type="http://schemas.openxmlformats.org/officeDocument/2006/relationships/hyperlink" Target="mailto:fletesymudanzastr@gmail.com" TargetMode="External"/><Relationship Id="rId798"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313"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797"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319" Type="http://schemas.openxmlformats.org/officeDocument/2006/relationships/hyperlink" Target="https://maps.app.goo.gl/oJeZGNCi5mktHw4W9?g_st=aw" TargetMode="External"/><Relationship Id="rId31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31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8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92"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381"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91"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382"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90"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8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384" Type="http://schemas.openxmlformats.org/officeDocument/2006/relationships/hyperlink" Target="https://www.google.com/maps/place/D%C3%ADa+del+Empresario+1100,+San+Miguel,+67114+Guadalupe,+N.L./@25.704031,-100.182963,17z/data=!3m1!4b1!4m6!3m5!1s0x8662ea19c6f3201b:0x36c983c8549d14c!8m2!3d25.704031!4d-100.1803881!16s%2Fg%2F11c6_vk0ll!5m1!1e2?entry=ttu&amp;g_ep=EgoyMDI1MTEwNC4xIKXMDSoASAFQAw%3D%3D" TargetMode="External"/><Relationship Id="rId312" Type="http://schemas.openxmlformats.org/officeDocument/2006/relationships/hyperlink" Target="https://www.google.com/maps/place/25%C2%B054'33.9%22N+100%C2%B018'08.5%22W/@25.876057,-100.5559024,11.25z/data=!4m4!3m3!8m2!3d25.9094219!4d-100.3023555?hl=es&amp;entry=ttu&amp;g_ep=EgoyMDI1MDUyNy4wIKXMDSoASAFQAw%3D%3D" TargetMode="External"/><Relationship Id="rId796"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385" Type="http://schemas.openxmlformats.org/officeDocument/2006/relationships/hyperlink" Target="https://www.google.com/maps/place/25%C2%B053'36.0%22N+100%C2%B006'40.3%22W/@25.8933353,-100.1137581,17z/data=!3m1!4b1!4m4!3m3!8m2!3d25.8933353!4d-100.1111832!5m1!1e2?hl=es&amp;entry=ttu&amp;g_ep=EgoyMDI1MTEwNC4xIKXMDSoASAFQAw%3D%3D" TargetMode="External"/><Relationship Id="rId311" Type="http://schemas.openxmlformats.org/officeDocument/2006/relationships/hyperlink" Target="https://www.google.com/maps/place/BEE+LINE+,+Especialidades+Vehiculares,+SA+de+CV/@25.369179,-100.1035131,17z/data=!3m1!4b1!4m6!3m5!1s0x8662cda26d06ed7d:0x178491886c88a7a2!8m2!3d25.369179!4d-100.1035131!16s%2Fg%2F11c3sqqq7l?entry=ttu&amp;g_ep=EgoyMDI1MDUyNy4wIKXMDSoASAFQAw%3D%3D" TargetMode="External"/><Relationship Id="rId795" Type="http://schemas.openxmlformats.org/officeDocument/2006/relationships/hyperlink" Target="https://www.google.com/maps/place/Car+Wash+y+Est%C3%A9tica+Automotriz+SS+Clean/@25.6656108,-100.1933503,21z/data=!4m9!1m2!2m1!1sSierra+de+gomas+614,+cerro+de+la+silla!3m5!1s0x8662c1a61d179b7b:0x5a3a69fffc7e5e3d!8m2!3d25.6656347!4d-100.1932315!16s%2Fg%2F11rtqd0l0s!5m1!1e2?entry=ttu&amp;g_ep=EgoyMDI1MDgxMi4wIKXMDSoASAFQAw%3D%3D" TargetMode="External"/><Relationship Id="rId1386" Type="http://schemas.openxmlformats.org/officeDocument/2006/relationships/hyperlink" Target="https://www.google.com/maps/place/Decreto+Presidencial+6809,+Plutarco+El%C3%ADas+Calles,+64108+Monterrey,+N.L./@25.7499088,-100.3875128,17z/data=!3m1!4b1!4m6!3m5!1s0x866296dae9cc32a9:0x512e19a4e059de2a!8m2!3d25.7499088!4d-100.3849379!16s%2Fg%2F11rgf5gww1?entry=ttu&amp;g_ep=EgoyMDI1MDQyMi4wIKXMDSoASAFQAw%3D%3D" TargetMode="External"/><Relationship Id="rId31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94" Type="http://schemas.openxmlformats.org/officeDocument/2006/relationships/hyperlink" Target="https://www.google.com/maps/place/25%C2%B040'08.9%22N+100%C2%B010'10.0%22W/@25.6681983,-100.1724996,16.25z/data=!4m4!3m3!8m2!3d25.669137!4d-100.169453!5m1!1e2?entry=ttu&amp;g_ep=EgoyMDI1MDgxMi4wIKXMDSoASAFQAw%3D%3D" TargetMode="External"/><Relationship Id="rId1387" Type="http://schemas.openxmlformats.org/officeDocument/2006/relationships/hyperlink" Target="https://www.google.com/maps/place/Decreto+Presidencial+6809,+Plutarco+El%C3%ADas+Calles,+64108+Monterrey,+N.L./@25.7499088,-100.3875128,17z/data=!3m1!4b1!4m6!3m5!1s0x866296dae9cc32a9:0x512e19a4e059de2a!8m2!3d25.7499088!4d-100.3849379!16s%2Fg%2F11rgf5gww1?entry=ttu&amp;g_ep=EgoyMDI1MDQyMi4wIKXMDSoASAFQAw%3D%3D" TargetMode="External"/><Relationship Id="rId793" Type="http://schemas.openxmlformats.org/officeDocument/2006/relationships/hyperlink" Target="https://www.google.com/maps/place/GT%2BLogistics+T3/@22.3986853,-97.8916758,17z/data=!3m1!4b1!4m6!3m5!1s0x85d7fdc0e77eb0a5:0xcad1ac382f6c1a34!8m2!3d22.3986853!4d-97.8916758!16s%2Fg%2F11dfghdd_3?entry=ttu&amp;g_ep=EgoyMDI1MDgwNi4wIKXMDSoASAFQAw%3D%3D" TargetMode="External"/><Relationship Id="rId1388" Type="http://schemas.openxmlformats.org/officeDocument/2006/relationships/hyperlink" Target="https://www.google.com/maps/place/Los+Legendarios+Romulo+Garza/@25.7192015,-100.2416427,17z/data=!4m6!3m5!1s0x8662eadc5cd15555:0x389cd935e7cbd814!8m2!3d25.7189448!4d-100.2415914!16s%2Fg%2F11t43kghxq!5m1!1e2?entry=ttu&amp;g_ep=EgoyMDI1MTEwNC4xIKXMDSoASAFQAw%3D%3D" TargetMode="External"/><Relationship Id="rId297" Type="http://schemas.openxmlformats.org/officeDocument/2006/relationships/hyperlink" Target="https://www.google.com/maps/place/C.+P.%C2%BA+Mar%C3%ADa+Elena+1033,+Valle+del+Mirador,+64750+Monterrey,+N.L./@25.6403363,-100.314879,20.5z/data=!4m12!1m5!3m4!2zMjXCsDM4JzI1LjAiTiAxMDDCsDE4JzUzLjMiVw!8m2!3d25.6402643!4d-100.3148042!3m5!1s0x8662be4fe751aced:0x8e6f95e86b9e393!8m2!3d25.6403042!4d-100.3147446!16s%2Fg%2F11c1g9pgm5?hl=es&amp;entry=ttu&amp;g_ep=EgoyMDI1MDUyMS4wIKXMDSoASAFQAw%3D%3D" TargetMode="External"/><Relationship Id="rId296" Type="http://schemas.openxmlformats.org/officeDocument/2006/relationships/hyperlink" Target="https://www.google.com/maps/place/25%C2%B017'16.9%22N+100%C2%B002'24.1%22W/@25.2880306,-100.042614,17z/data=!3m1!4b1!4m4!3m3!8m2!3d25.2880306!4d-100.0400391?hl=es&amp;entry=ttu&amp;g_ep=EgoyMDI1MDUyMS4wIKXMDSoASAFQAw%3D%3D" TargetMode="External"/><Relationship Id="rId295" Type="http://schemas.openxmlformats.org/officeDocument/2006/relationships/hyperlink" Target="https://www.google.com/maps/place/S-Mart+Santiago/@25.4297645,-100.1522401,15.75z/data=!4m6!3m5!1s0x8662ce82eaa06fd7:0x67ae32394eb27aa9!8m2!3d25.4306027!4d-100.1519515!16s%2Fg%2F11cjh_5csk?entry=ttu&amp;g_ep=EgoyMDI1MDUyMS4wIKXMDSoASAFQAw%3D%3D" TargetMode="External"/><Relationship Id="rId294" Type="http://schemas.openxmlformats.org/officeDocument/2006/relationships/hyperlink" Target="https://www.google.com/maps/place/Jos%C3%A9+Mar%C3%ADa+Morelos+859,+Barrio+Antiguo,+Centro,+64000+Monterrey,+N.L./@25.6667208,-100.3107658,17z/data=!3m1!4b1!4m6!3m5!1s0x8662be2c532e82df:0xe1c44d8ec9036bca!8m2!3d25.6667208!4d-100.3081909!16s%2Fg%2F11v6f92hhp?entry=ttu&amp;g_ep=EgoyMDI1MDUyMS4wIKXMDSoASAFQAw%3D%3D" TargetMode="External"/><Relationship Id="rId29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9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71" Type="http://schemas.openxmlformats.org/officeDocument/2006/relationships/hyperlink" Target="https://www.google.com/maps/place/25%C2%B045'28.0%22N+100%C2%B013'36.7%22W/@25.7577778,-100.229436,17z/data=!3m1!4b1!4m4!3m3!8m2!3d25.7577778!4d-100.2268611!5m1!1e2?entry=ttu&amp;g_ep=EgoyMDI1MDUxMy4xIKXMDSoASAFQAw%3D%3D" TargetMode="External"/><Relationship Id="rId270" Type="http://schemas.openxmlformats.org/officeDocument/2006/relationships/hyperlink" Target="https://www.google.com/maps/place/25%C2%B027'34.7%22N+100%C2%B054'00.1%22W/@25.459624,-100.9025959,17z/data=!3m1!4b1!4m4!3m3!8m2!3d25.459624!4d-100.900021?hl=es&amp;entry=ttu&amp;g_ep=EgoyMDI1MDUxMy4xIKXMDSoASAFQAw%3D%3D" TargetMode="External"/><Relationship Id="rId26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64" Type="http://schemas.openxmlformats.org/officeDocument/2006/relationships/hyperlink" Target="https://www.google.com/maps/place/25%C2%B032'00.8%22N+99%C2%B058'36.7%22W/@25.5335298,-99.9769593,21z/data=!4m4!3m3!8m2!3d25.5335579!4d-99.97686!5m1!1e2?hl=es&amp;entry=ttu&amp;g_ep=EgoyMDI1MDUxMi4wIKXMDSoASAFQAw%3D%3D" TargetMode="External"/><Relationship Id="rId263" Type="http://schemas.openxmlformats.org/officeDocument/2006/relationships/hyperlink" Target="https://maps.app.goo.gl/vuJSNKWxDETpqydq6?g_st=iw" TargetMode="External"/><Relationship Id="rId262" Type="http://schemas.openxmlformats.org/officeDocument/2006/relationships/hyperlink" Target="https://www.google.com/maps/place/zkin+co./@25.3780214,-101.0243606,19z/data=!4m6!3m5!1s0x868873af01ee24bf:0xd5581717d743ef39!8m2!3d25.3783801!4d-101.0240927!16s%2Fg%2F11x83j9wsp!5m1!1e2?entry=ttu&amp;g_ep=EgoyMDI1MDUwNy4wIKXMDSoASAFQAw%3D%3D" TargetMode="External"/><Relationship Id="rId261" Type="http://schemas.openxmlformats.org/officeDocument/2006/relationships/hyperlink" Target="https://www.google.com/maps/place/Taller+Ruiz/@25.7302452,-100.3287509,17z/data=!3m1!4b1!4m6!3m5!1s0x8662955c3075af15:0xdf970ffeb33d3c31!8m2!3d25.7302452!4d-100.3287509!16s%2Fg%2F11l66z9kr1?entry=ttu&amp;g_ep=EgoyMDI1MDUwNS4wIKXMDSoASAFQAw%3D%3D" TargetMode="External"/><Relationship Id="rId268" Type="http://schemas.openxmlformats.org/officeDocument/2006/relationships/hyperlink" Target="https://www.google.com/maps/place/25%C2%B045'28.0%22N+100%C2%B013'36.7%22W/@25.7577778,-100.229436,17z/data=!3m1!4b1!4m4!3m3!8m2!3d25.7577778!4d-100.2268611!5m1!1e2?entry=ttu&amp;g_ep=EgoyMDI1MDUxMy4xIKXMDSoASAFQAw%3D%3D" TargetMode="External"/><Relationship Id="rId267" Type="http://schemas.openxmlformats.org/officeDocument/2006/relationships/hyperlink" Target="https://www.google.com/maps/place/25%C2%B044'14.8%22N+100%C2%B009'39.2%22W/@25.7265106,-100.1693329,14.84z/data=!4m4!3m3!8m2!3d25.737455!4d-100.160896!5m1!1e2?entry=ttu&amp;g_ep=EgoyMDI1MDUxMy4xIKXMDSoASAFQAw%3D%3D" TargetMode="External"/><Relationship Id="rId266" Type="http://schemas.openxmlformats.org/officeDocument/2006/relationships/hyperlink" Target="https://www.google.com/maps/place/25%C2%B023'20.5%22N+100%C2%B007'59.2%22W/@25.3889933,-100.1333521,20z/data=!4m4!3m3!8m2!3d25.38904!4d-100.1331!5m1!1e2?entry=ttu&amp;g_ep=EgoyMDI1MDUxMy4xIKXMDSoASAFQAw%3D%3D" TargetMode="External"/><Relationship Id="rId26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60" Type="http://schemas.openxmlformats.org/officeDocument/2006/relationships/hyperlink" Target="https://www.google.com/maps/place/Nissan+Nami+Tula/@20.0570588,-99.2986215,17z/data=!3m1!4b1!4m6!3m5!1s0x85d22c94f2400001:0x940924b6fa17024e!8m2!3d20.0570588!4d-99.2986215!16s%2Fg%2F11g6r26v7r?entry=ttu&amp;g_ep=EgoyMDI1MDUwNS4wIKXMDSoASAFQAw%3D%3D" TargetMode="External"/><Relationship Id="rId259" Type="http://schemas.openxmlformats.org/officeDocument/2006/relationships/hyperlink" Target="https://www.google.com/maps/place/Taller+Ruiz/@25.7302452,-100.3287509,17z/data=!3m1!4b1!4m6!3m5!1s0x8662955c3075af15:0xdf970ffeb33d3c31!8m2!3d25.7302452!4d-100.3287509!16s%2Fg%2F11l66z9kr1?entry=ttu&amp;g_ep=EgoyMDI1MDUwNS4wIKXMDSoASAFQAw%3D%3D" TargetMode="External"/><Relationship Id="rId258" Type="http://schemas.openxmlformats.org/officeDocument/2006/relationships/hyperlink" Target="https://www.google.com/maps/place/Gasolinera+Gulf/@25.657615,-100.2225418,3a,75y,132.7h,94.41t/data=!3m7!1e1!3m5!1s7Sdio10_p0nk1xebxlASeQ!2e0!6shttps:%2F%252" TargetMode="External"/><Relationship Id="rId25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52" Type="http://schemas.openxmlformats.org/officeDocument/2006/relationships/hyperlink" Target="https://www.google.com/maps/place/25%C2%B039'35.5%22N+100%C2%B012'22.6%22W/@25.6606885,-100.2078404,18.25z/data=!4m4!3m3!8m2!3d25.659863!4d-100.206276?entry=ttu&amp;g_ep=EgoyMDI1MDQzMC4xIKXMDSoASAFQAw%3D%3D" TargetMode="External"/><Relationship Id="rId25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5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57" Type="http://schemas.openxmlformats.org/officeDocument/2006/relationships/hyperlink" Target="https://www.google.com/maps/place/Gasolinera+Gulf/@25.657615,-100.2225418,3a,75y,132.7h,94.41t/data=!3m7!1e1!3m5!1s7Sdio10_p0nk1xebxlASeQ!2e0!6shttps:%2F%252" TargetMode="External"/><Relationship Id="rId256" Type="http://schemas.openxmlformats.org/officeDocument/2006/relationships/hyperlink" Target="https://www.google.com/maps/place/66684+N.L./@25.6939835,-99.9216599,13.25z/data=!4m6!3m5!1s0x8663201bf44cc3dd:0xe5c05287070ae727!8m2!3d25.6982914!4d-99.8962279!16s%2Fg%2F11q1p0mh73?entry=ttu&amp;g_ep=EgoyMDI1MDQzMC4xIKXMDSoASAFQAw%3D%3D" TargetMode="External"/><Relationship Id="rId25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54" Type="http://schemas.openxmlformats.org/officeDocument/2006/relationships/hyperlink" Target="https://www.google.com/maps/place/25%C2%B050'06.2%22N+100%C2%B017'45.4%22W/@25.835046,-100.2985089,17z/data=!3m1!4b1!4m4!3m3!8m2!3d25.835046!4d-100.295934?hl=es&amp;entry=ttu&amp;g_ep=EgoyMDI1MDQzMC4xIKXMDSoASAFQAw%3D%3D" TargetMode="External"/><Relationship Id="rId293" Type="http://schemas.openxmlformats.org/officeDocument/2006/relationships/hyperlink" Target="https://www.google.com/maps/place/Jos%C3%A9+Mar%C3%ADa+Morelos+859,+Barrio+Antiguo,+Centro,+64000+Monterrey,+N.L./@25.6667208,-100.3107658,17z/data=!3m1!4b1!4m6!3m5!1s0x8662be2c532e82df:0xe1c44d8ec9036bca!8m2!3d25.6667208!4d-100.3081909!16s%2Fg%2F11v6f92hhp?entry=ttu&amp;g_ep=EgoyMDI1MDUyMS4wIKXMDSoASAFQAw%3D%3D" TargetMode="External"/><Relationship Id="rId292" Type="http://schemas.openxmlformats.org/officeDocument/2006/relationships/hyperlink" Target="https://www.google.com/maps/place/C.+Palma+2433,+Moderna,+64530+Monterrey,+N.L./@25.7004257,-100.2889837,19z/data=!3m1!4b1!4m12!1m5!3m4!2zMjXCsDQyJzAxLjIiTiAxMDDCsDE3JzE3LjkiVw!8m2!3d25.70033!4d-100.288292!3m5!1s0x86629513551cffc5:0xe296e393989e4c96!8m2!3d25.7004245!4d-100.28834!16s%2Fg%2F11c2g3bc1l?entry=ttu&amp;g_ep=EgoyMDI1MDUyMS4wIKXMDSoASAFQAw%3D%3D" TargetMode="External"/><Relationship Id="rId291" Type="http://schemas.openxmlformats.org/officeDocument/2006/relationships/hyperlink" Target="https://www.google.com/maps/place/C.+Palma+2433,+Moderna,+64530+Monterrey,+N.L./@25.7004257,-100.2889837,19z/data=!3m1!4b1!4m12!1m5!3m4!2zMjXCsDQyJzAxLjIiTiAxMDDCsDE3JzE3LjkiVw!8m2!3d25.70033!4d-100.288292!3m5!1s0x86629513551cffc5:0xe296e393989e4c96!8m2!3d25.7004245!4d-100.28834!16s%2Fg%2F11c2g3bc1l?entry=ttu&amp;g_ep=EgoyMDI1MDUyMS4wIKXMDSoASAFQAw%3D%3D" TargetMode="External"/><Relationship Id="rId290" Type="http://schemas.openxmlformats.org/officeDocument/2006/relationships/hyperlink" Target="https://www.google.com/maps/place/Mercado+libre/@25.709079,-100.2909554,14.5z/data=!4m6!3m5!1s0x866295b8b20d2083:0x4da3a3a274fe60dd!8m2!3d25.7076083!4d-100.2872525!16s%2Fg%2F11qg45jvp2?entry=ttu&amp;g_ep=EgoyMDI1MDUxNS4xIKXMDSoASAFQAw%3D%3D" TargetMode="External"/><Relationship Id="rId28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85" Type="http://schemas.openxmlformats.org/officeDocument/2006/relationships/hyperlink" Target="https://www.google.com/maps/place/25%C2%B041'41.7%22N+100%C2%B005'01.5%22W/@25.6962151,-100.0873092,15.25z/data=!4m4!3m3!8m2!3d25.694912!4d-100.083759?entry=ttu&amp;g_ep=EgoyMDI1MDUxNS4xIKXMDSoASAFQAw%3D%3D" TargetMode="External"/><Relationship Id="rId284" Type="http://schemas.openxmlformats.org/officeDocument/2006/relationships/hyperlink" Target="https://www.google.com/maps/place/Iturbide+413,+Cabecera+Municipal+(Apodaca),+Apodaca+Centro,+66600+Cdad.+Apodaca,+N.L./@25.7753509,-100.1956094,17z/data=!3m1!4b1!4m6!3m5!1s0x8662eb8acc12190b:0x42be5e8e26b75c22!8m2!3d25.7753509!4d-100.1930345!16s%2Fg%2F11fpnt6h50?entry=ttu&amp;g_ep=EgoyMDI1MDUxNS4wIKXMDSoASAFQAw%3D%3D" TargetMode="External"/><Relationship Id="rId283" Type="http://schemas.openxmlformats.org/officeDocument/2006/relationships/hyperlink" Target="https://www.google.com/maps?sca_esv=48fef9f8933ccfd8&amp;output=search&amp;q=mapa+de+P.%C2%BA+los+Tovar,+37886+Gto.&amp;source=lnms&amp;fbs=ABzOT_Devb2ILFw8UuPBqyKrht83n_YG1vth31fygLYgun7CHZ657B3e_ZD3eUdvAORXU36btfCxV_roRUKPVrSfMo2HWaMCxN3JDLK2z6dmtDEMmfH-rQIk0ev5OBlYZbZMMbv2jOD5cc26QJPBY7ZvRSOlN5lfggONpyWFxe6vEDU7g5cMvg8m9nirNNJHRXDklry2KIzb1HYCDIIN0UUSRuxi44ZACw&amp;entry=mc&amp;ved=1t:200715&amp;ictx=111" TargetMode="External"/><Relationship Id="rId289" Type="http://schemas.openxmlformats.org/officeDocument/2006/relationships/hyperlink" Target="https://www.google.com/maps/place/Mercado+libre/@25.709079,-100.2909554,14.5z/data=!4m6!3m5!1s0x866295b8b20d2083:0x4da3a3a274fe60dd!8m2!3d25.7076083!4d-100.2872525!16s%2Fg%2F11qg45jvp2?entry=ttu&amp;g_ep=EgoyMDI1MDUxNS4xIKXMDSoASAFQAw%3D%3D" TargetMode="External"/><Relationship Id="rId288" Type="http://schemas.openxmlformats.org/officeDocument/2006/relationships/hyperlink" Target="https://www.google.com/maps/place/Walmart+eCommerce+MTY/@25.7899849,-100.3150068,12.5z/data=!4m6!3m5!1s0x866293aa6cf1058f:0x6c7b86cda187de00!8m2!3d25.7950038!4d-100.282875!16s%2Fg%2F11fm52zxm4?entry=ttu&amp;g_ep=EgoyMDI1MDUxNS4xIKXMDSoASAFQAw%3D%3D" TargetMode="External"/><Relationship Id="rId287" Type="http://schemas.openxmlformats.org/officeDocument/2006/relationships/hyperlink" Target="https://www.google.com/maps/place/22%C2%B003'45.1%22N+100%C2%B052'25.3%22W/@22.062525,-100.8762649,17z/data=!3m1!4b1!4m4!3m3!8m2!3d22.062525!4d-100.87369?hl=es&amp;entry=ttu&amp;g_ep=EgoyMDI1MDUyMS4wIKXMDSoASAFQAw%3D%3D" TargetMode="External"/><Relationship Id="rId282" Type="http://schemas.openxmlformats.org/officeDocument/2006/relationships/hyperlink" Target="https://www.google.com/maps?sca_esv=48fef9f8933ccfd8&amp;output=search&amp;q=mapa+de+P.%C2%BA+los+Tovar,+37886+Gto.&amp;source=lnms&amp;fbs=ABzOT_Devb2ILFw8UuPBqyKrht83n_YG1vth31fygLYgun7CHZ657B3e_ZD3eUdvAORXU36btfCxV_roRUKPVrSfMo2HWaMCxN3JDLK2z6dmtDEMmfH-rQIk0ev5OBlYZbZMMbv2jOD5cc26QJPBY7ZvRSOlN5lfggONpyWFxe6vEDU7g5cMvg8m9nirNNJHRXDklry2KIzb1HYCDIIN0UUSRuxi44ZACw&amp;entry=mc&amp;ved=1t:200715&amp;ictx=111" TargetMode="External"/><Relationship Id="rId281" Type="http://schemas.openxmlformats.org/officeDocument/2006/relationships/hyperlink" Target="https://www.google.com/maps/place/22%C2%B010'30.9%22N+100%C2%B057'43.3%22W/@22.1754344,-100.9638268,18z/data=!4m4!3m3!8m2!3d22.175247!4d-100.962018?hl=es&amp;entry=ttu&amp;g_ep=EgoyMDI1MDUxNS4xIKXMDSoASAFQAw%3D%3D" TargetMode="External"/><Relationship Id="rId280" Type="http://schemas.openxmlformats.org/officeDocument/2006/relationships/hyperlink" Target="https://maps.app.goo.gl/F3omNaVXzVryvE4d9?g_st=aw" TargetMode="External"/><Relationship Id="rId275" Type="http://schemas.openxmlformats.org/officeDocument/2006/relationships/hyperlink" Target="https://www.google.com/maps/place/Pino+Peuce+288,+Parajes+de+los+Pinos,+25905+Ramos+Arizpe,+Coah./@25.5320331,-100.9729421,17z/data=!3m1!4b1!4m6!3m5!1s0x8688135639df8d95:0x71010cbb86e9a6ad!8m2!3d25.5320331!4d-100.9729421!16s%2Fg%2F11j59gxp4d?entry=ttu&amp;g_ep=EgoyMDI1MDUxNS4wIKXMDSoASAFQAw%3D%3D" TargetMode="External"/><Relationship Id="rId274" Type="http://schemas.openxmlformats.org/officeDocument/2006/relationships/hyperlink" Target="https://www.google.com/maps/place/Pino+Peuce+288,+Parajes+de+los+Pinos,+25905+Ramos+Arizpe,+Coah./@25.5320331,-100.9729421,17z/data=!3m1!4b1!4m6!3m5!1s0x8688135639df8d95:0x71010cbb86e9a6ad!8m2!3d25.5320331!4d-100.9729421!16s%2Fg%2F11j59gxp4d?entry=ttu&amp;g_ep=EgoyMDI1MDUxNS4wIKXMDSoASAFQAw%3D%3D" TargetMode="External"/><Relationship Id="rId273" Type="http://schemas.openxmlformats.org/officeDocument/2006/relationships/hyperlink" Target="https://www.google.com/maps/place/Del+Encino+701,+Ecocentro+Industrial,+66444+San+Nicol%C3%A1s+de+los+Garza,+N.L./@25.731945,-100.2596842,17z/data=!3m1!4b1!4m5!3m4!1s0x8662eb2c7e57be1b:0x5380dcb1e262f08e!8m2!3d25.731945!4d-100.2571093?entry=ttu&amp;g_ep=EgoyMDI1MDUxNS4wIKXMDSoASAFQAw%3D%3D" TargetMode="External"/><Relationship Id="rId272" Type="http://schemas.openxmlformats.org/officeDocument/2006/relationships/hyperlink" Target="https://www.google.com/maps/place/CEDIS/@25.8874101,-100.2636291,20.25z/data=!4m12!1m5!3m4!2zMjXCsDUzJzE0LjUiTiAxMDDCsDE1JzQ5LjEiVw!8m2!3d25.8873672!4d-100.2636337!3m5!1s0x86628d34fd54419f:0x7ffdf8b52b92c736!8m2!3d25.8874693!4d-100.2636936!16s%2Fg%2F11fl9bfzpq?hl=es&amp;entry=ttu&amp;g_ep=EgoyMDI1MDUxNS4wIKXMDSoASAFQAw%3D%3D" TargetMode="External"/><Relationship Id="rId279" Type="http://schemas.openxmlformats.org/officeDocument/2006/relationships/hyperlink" Target="https://www.google.com/maps/place/Av+Afganist%C3%A1n+109,+Prados+de+La+Cieneguita,+66636+Cdad.+Apodaca,+N.L./@25.7786958,-100.2582608,17z/data=!3m1!4b1!4m6!3m5!1s0x8662ecac0a975a19:0x35addc23b7a7dbb0!8m2!3d25.7786958!4d-100.2556859!16s%2Fg%2F11c5p4sl4k?entry=ttu&amp;g_ep=EgoyMDI1MDMyNC4wIKXMDSoASAFQAw%3D%3D" TargetMode="External"/><Relationship Id="rId278"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277"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276" Type="http://schemas.openxmlformats.org/officeDocument/2006/relationships/hyperlink" Target="https://www.google.com/maps/place/25%C2%B041'22.7%22N+100%C2%B012'49.6%22W/@25.6896437,-100.2163527,17z/data=!3m1!4b1!4m4!3m3!8m2!3d25.6896389!4d-100.2137778?hl=es&amp;entry=ttu&amp;g_ep=EgoyMDI1MDUxNS4wIKXMDSoASAFQAw%3D%3D" TargetMode="External"/><Relationship Id="rId1455"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45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5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58" Type="http://schemas.openxmlformats.org/officeDocument/2006/relationships/hyperlink" Targe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 TargetMode="External"/><Relationship Id="rId1459" Type="http://schemas.openxmlformats.org/officeDocument/2006/relationships/hyperlink" Target="https://www.google.com/maps/place/Av+de+la+Industria+16a,+Valle+Soleado,+67115+Guadalupe,+N.L./@25.7061284,-100.1770551,19.75z/data=!4m6!3m5!1s0x8662ea18c36169cf:0xaa889e00926294ae!8m2!3d25.7060598!4d-100.1769953!16s%2Fg%2F11sfh9_6p0!5m1!1e2?entry=ttu&amp;g_ep=EgoyMDI1MTExNi4wIKXMDSoASAFQAw%3D%3D" TargetMode="External"/><Relationship Id="rId62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624" Type="http://schemas.openxmlformats.org/officeDocument/2006/relationships/hyperlink" Target="https://www.google.com/maps/place/Ballenas+602,+Jardines+del+Mezquital,+66445+San+Nicol%C3%A1s+de+los+Garza,+N.L./@25.7489722,-100.2435966,19.25z/data=!4m6!3m5!1s0x8662eb38b4c57323:0x77b6fee3fdb2626a!8m2!3d25.7490632!4d-100.2432349!16s%2Fg%2F11dxkldl3m?entry=ttu&amp;g_ep=EgoyMDI1MDcyMC4wIKXMDSoASAFQAw%3D%3D" TargetMode="External"/><Relationship Id="rId62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22"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2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28" Type="http://schemas.openxmlformats.org/officeDocument/2006/relationships/hyperlink" Target="https://www.google.com/maps/place/Hidalgo+1202A,+Los+Altos,+66052+Cdad.+Gral.+Escobedo,+N.L./@25.7976564,-100.2888345,17z/data=!3m1!4b1!4m6!3m5!1s0x866293145b51df3b:0xdf96644096f5a0da!8m2!3d25.7976516!4d-100.2862596!16s%2Fg%2F11g6xqyb6r?entry=ttu&amp;g_ep=EgoyMDI1MDYyOS4wIKXMDSoASAFQAw%3D%3D" TargetMode="External"/><Relationship Id="rId627" Type="http://schemas.openxmlformats.org/officeDocument/2006/relationships/hyperlink" Target="https://www.google.com/maps/place/Comit%C3%A9+de+campa%C3%B1a+Oliverio+Tijerina/@25.6506622,-100.1935517,20.5z/data=!4m15!1m8!3m7!1s0x8662c196c18230e7:0xb9e7b39806d395b4!2sR" TargetMode="External"/><Relationship Id="rId626" Type="http://schemas.openxmlformats.org/officeDocument/2006/relationships/hyperlink" Target="https://www.google.com/maps/place/Comit%C3%A9+de+campa%C3%B1a+Oliverio+Tijerina/@25.6506622,-100.1935517,20.5z/data=!4m15!1m8!3m7!1s0x8662c196c18230e7:0xb9e7b39806d395b4!2sR" TargetMode="External"/><Relationship Id="rId625" Type="http://schemas.openxmlformats.org/officeDocument/2006/relationships/hyperlink" Target="https://www.google.com/maps/place/Ballenas+602,+Jardines+del+Mezquital,+66445+San+Nicol%C3%A1s+de+los+Garza,+N.L./@25.7489722,-100.2435966,19.25z/data=!4m6!3m5!1s0x8662eb38b4c57323:0x77b6fee3fdb2626a!8m2!3d25.7490632!4d-100.2432349!16s%2Fg%2F11dxkldl3m?entry=ttu&amp;g_ep=EgoyMDI1MDcyMC4wIKXMDSoASAFQAw%3D%3D" TargetMode="External"/><Relationship Id="rId1450"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20" Type="http://schemas.openxmlformats.org/officeDocument/2006/relationships/hyperlink" Target="https://www.google.com/maps/place/7+de+Julio+506,+Vicente+Guerrero,+67163+Guadalupe,+N.L./@25.68893,-100.2289771,17z/data=!3m1!4b1!4m6!3m5!1s0x8662ea9b34a86185:0xe0e4f205a357a955!8m2!3d25.68893!4d-100.2264022!16s%2Fg%2F11c2js57h7?entry=ttu&amp;g_ep=EgoyMDI1MDcyMC4wIKXMDSoASAFQAw%3D%3D" TargetMode="External"/><Relationship Id="rId145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452"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5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54"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4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45" Type="http://schemas.openxmlformats.org/officeDocument/2006/relationships/hyperlink" Target="https://www.google.com/maps/place/Mariano+Abasolo+1109,+Futuro+Apodaca,+66600+Cdad.+Apodaca,+N.L./@25.7817092,-100.1800228,20.5z/data=!4m12!1m5!3m4!2zMjXCsDQ2JzUzLjkiTiAxMDDCsDEwJzQ3LjQiVw!8m2!3d25.781641!4d-100.17984!3m5!1s0x8662ec06485b8aab:0xedcd5292c0175cfa!8m2!3d25.7816957!4d-100.1799844!16s%2Fg%2F11wb1ttqfs!5m1!1e2?entry=ttu&amp;g_ep=EgoyMDI1MTExMS4wIKXMDSoASAFQAw%3D%3D" TargetMode="External"/><Relationship Id="rId1446" Type="http://schemas.openxmlformats.org/officeDocument/2006/relationships/hyperlink" Target="https://www.google.com/maps/place/Del+Encino,+Ecocentro+Industrial,+66444+San+Nicol%C3%A1s+de+los+Garza,+N.L./@25.7323646,-100.2557706,17z/data=!3m1!4b1!4m6!3m5!1s0x8662eb2c7303a2cb:0x65a35ed0dbc3b294!8m2!3d25.7323646!4d-100.2557706!16s%2Fg%2F1tfqg705!5m1!1e2?entry=ttu&amp;g_ep=EgoyMDI1MTExMi4wIKXMDSoASAFQAw%3D%3D" TargetMode="External"/><Relationship Id="rId1447" Type="http://schemas.openxmlformats.org/officeDocument/2006/relationships/hyperlink" Targe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 TargetMode="External"/><Relationship Id="rId1448" Type="http://schemas.openxmlformats.org/officeDocument/2006/relationships/hyperlink" Target="https://www.google.com/maps/place/25%C2%B046'10.7%22N+100%C2%B027'03.7%22W/@25.7694304,-100.4511689,19.5z/data=!4m4!3m3!8m2!3d25.769638!4d-100.451026!5m1!1e2?entry=ttu&amp;g_ep=EgoyMDI1MTExMi4wIKXMDSoASAFQAw%3D%3D" TargetMode="External"/><Relationship Id="rId1449" Type="http://schemas.openxmlformats.org/officeDocument/2006/relationships/hyperlink" Target="https://www.google.com/maps/place/25%C2%B046'10.7%22N+100%C2%B027'03.7%22W/@25.7694304,-100.4511689,19.5z/data=!4m4!3m3!8m2!3d25.769638!4d-100.451026!5m1!1e2?entry=ttu&amp;g_ep=EgoyMDI1MTExMi4wIKXMDSoASAFQAw%3D%3D" TargetMode="External"/><Relationship Id="rId61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18"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YxNi4wIKXMDSoASAFQAw%3D%3D" TargetMode="External"/><Relationship Id="rId613" Type="http://schemas.openxmlformats.org/officeDocument/2006/relationships/hyperlink" Target="https://www.google.com/maps/place/Zaragoza+499,+Zona+Centro,+25350+Arteaga,+Coah./@25.4469509,-100.842395,19z/data=!3m1!4b1!4m6!3m5!1s0x86880fd5ae777d93:0xc0960b518398d4da!8m2!3d25.4469497!4d-100.8417513!16s%2Fg%2F11mtdk1qtz?entry=ttu&amp;g_ep=EgoyMDI1MDcxNi4wIKXMDSoASAFQAw%3D%3D" TargetMode="External"/><Relationship Id="rId612" Type="http://schemas.openxmlformats.org/officeDocument/2006/relationships/hyperlink" Target="https://www.google.com/maps/place/Zaragoza+499,+Zona+Centro,+25350+Arteaga,+Coah./@25.4469509,-100.842395,19z/data=!3m1!4b1!4m6!3m5!1s0x86880fd5ae777d93:0xc0960b518398d4da!8m2!3d25.4469497!4d-100.8417513!16s%2Fg%2F11mtdk1qtz?entry=ttu&amp;g_ep=EgoyMDI1MDcxNi4wIKXMDSoASAFQAw%3D%3D" TargetMode="External"/><Relationship Id="rId611"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610"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617"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YxNi4wIKXMDSoASAFQAw%3D%3D" TargetMode="External"/><Relationship Id="rId616" Type="http://schemas.openxmlformats.org/officeDocument/2006/relationships/hyperlink" Target="https://maps.app.goo.gl/AiRbeWy9fW7JPjGC6?g_st=aw" TargetMode="External"/><Relationship Id="rId615"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614"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144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41" Type="http://schemas.openxmlformats.org/officeDocument/2006/relationships/hyperlink" Target="https://www.google.com/maps/place/Kenworth+DAF+del+Este,+Suc.+Veracruz/@19.2221631,-96.2270241,17z/data=!3m1!4b1!4m6!3m5!1s0x85c3444ff7295e85:0x1bfe75514c8419fc!8m2!3d19.2221631!4d-96.2270241!16s%2Fg%2F1w4f8fl9!5m1!1e2?entry=ttu&amp;g_ep=EgoyMDI1MTExMi4wIKXMDSoASAFQAw%3D%3D" TargetMode="External"/><Relationship Id="rId1442" Type="http://schemas.openxmlformats.org/officeDocument/2006/relationships/hyperlink" Target="https://www.google.com/maps/place/Mariano+Abasolo+1109,+Futuro+Apodaca,+66600+Cdad.+Apodaca,+N.L./@25.7817092,-100.1800228,20.5z/data=!4m12!1m5!3m4!2zMjXCsDQ2JzUzLjkiTiAxMDDCsDEwJzQ3LjQiVw!8m2!3d25.781641!4d-100.17984!3m5!1s0x8662ec06485b8aab:0xedcd5292c0175cfa!8m2!3d25.7816957!4d-100.1799844!16s%2Fg%2F11wb1ttqfs!5m1!1e2?entry=ttu&amp;g_ep=EgoyMDI1MTExMS4wIKXMDSoASAFQAw%3D%3D" TargetMode="External"/><Relationship Id="rId1443"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477" Type="http://schemas.openxmlformats.org/officeDocument/2006/relationships/hyperlink" Target="https://www.google.com/maps/place/MULTISERVICIOS+Y+LOGISTICA+DEL+NORTE+SA+DE+CV/@25.707859,-100.332727,17z/data=!3m1!4b1!4m6!3m5!1s0x866295c607e8b707:0xf479e2fc152486a8!8m2!3d25.707859!4d-100.332727!16s%2Fg%2F1tc_fpmg?entry=ttu" TargetMode="External"/><Relationship Id="rId1478" Type="http://schemas.openxmlformats.org/officeDocument/2006/relationships/hyperlink" Target="https://www.google.com/maps/place/C.+del+Corral+200,+Portal+de+Santa+Rosa,+66614+Cdad.+Apodaca,+N.L./@25.8233228,-100.2376337,19.5z/data=!4m6!3m5!1s0x8662ed1f80e34b41:0x817bf0fef6cb1f22!8m2!3d25.8235985!4d-100.2374246!16s%2Fg%2F11xlqgg29l!5m1!1e2?entry=ttu&amp;g_ep=EgoyMDI1MTExNy4wIKXMDSoASAFQAw%3D%3D" TargetMode="External"/><Relationship Id="rId1479" Type="http://schemas.openxmlformats.org/officeDocument/2006/relationships/hyperlink" Target="https://www.google.com/maps/place/C.+del+Corral+200,+Portal+de+Santa+Rosa,+66614+Cdad.+Apodaca,+N.L./@25.8233228,-100.2376337,19.5z/data=!4m6!3m5!1s0x8662ed1f80e34b41:0x817bf0fef6cb1f22!8m2!3d25.8235985!4d-100.2374246!16s%2Fg%2F11xlqgg29l!5m1!1e2?entry=ttu&amp;g_ep=EgoyMDI1MTExNy4wIKXMDSoASAFQAw%3D%3D" TargetMode="External"/><Relationship Id="rId646" Type="http://schemas.openxmlformats.org/officeDocument/2006/relationships/hyperlink" Target="https://www.google.com/maps/place/25%C2%B050'06.3%22N+100%C2%B017'55.1%22W/@25.8351261,-100.2989259,19.75z/data=!4m4!3m3!8m2!3d25.83508!4d-100.298644?hl=es&amp;entry=ttu&amp;g_ep=EgoyMDI1MDcyMi4wIKXMDSoASAFQAw%3D%3D" TargetMode="External"/><Relationship Id="rId64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44" Type="http://schemas.openxmlformats.org/officeDocument/2006/relationships/hyperlink" Target="mailto:monitoreo@bdbcompany.com" TargetMode="External"/><Relationship Id="rId64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49" Type="http://schemas.openxmlformats.org/officeDocument/2006/relationships/hyperlink" Target="https://www.google.com/maps/place/25%C2%B044'25.4%22N+100%C2%B012'11.0%22W/@25.7404341,-100.2041014,18.08z/data=!4m4!3m3!8m2!3d25.7403908!4d-100.203064?hl=es&amp;entry=ttu&amp;g_ep=EgoyMDI1MDcyMy4wIKXMDSoASAFQAw%3D%3D" TargetMode="External"/><Relationship Id="rId648"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47"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470" Type="http://schemas.openxmlformats.org/officeDocument/2006/relationships/hyperlink" Target="https://www.google.com/maps/place/25%C2%B047'15.3%22N+100%C2%B030'04.3%22W/@25.7875881,-100.5037693,17z/data=!3m1!4b1!4m4!3m3!8m2!3d25.7875833!4d-100.5011944!5m1!1e2?hl=es&amp;entry=ttu&amp;g_ep=EgoyMDI1MTExNy4wIKXMDSoASAFQAw%3D%3D" TargetMode="External"/><Relationship Id="rId1471" Type="http://schemas.openxmlformats.org/officeDocument/2006/relationships/hyperlink" Target="https://www.google.com/maps/place/Chichimeca+557,+Azteca,+67150+Guadalupe,+N.L./@25.6833292,-100.2356189,17z/data=!3m1!4b1!4m6!3m5!1s0x8662ea9e66a95f09:0xfe751a30627c27c4!8m2!3d25.6833292!4d-100.233044!16s%2Fg%2F11fjz9nyzq!5m1!1e2?entry=ttu&amp;g_ep=EgoyMDI1MTExNy4wIKXMDSoASAFQAw%3D%3D" TargetMode="External"/><Relationship Id="rId1472"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64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73"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641" Type="http://schemas.openxmlformats.org/officeDocument/2006/relationships/hyperlink" Target="https://maps.app.goo.gl/AiRbeWy9fW7JPjGC6?g_st=aw" TargetMode="External"/><Relationship Id="rId147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40"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475" Type="http://schemas.openxmlformats.org/officeDocument/2006/relationships/hyperlink" Targe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 TargetMode="External"/><Relationship Id="rId1476" Type="http://schemas.openxmlformats.org/officeDocument/2006/relationships/hyperlink" Target="https://www.google.com/maps/place/25%C2%B049'11.6%22N+100%C2%B012'50.3%22W/@25.8198685,-100.2140669,20.25z/data=!4m4!3m3!8m2!3d25.8198817!4d-100.21396!5m1!1e2?hl=es&amp;entry=ttu&amp;g_ep=EgoyMDI1MTExNy4wIKXMDSoASAFQAw%3D%3D" TargetMode="External"/><Relationship Id="rId1466" Type="http://schemas.openxmlformats.org/officeDocument/2006/relationships/hyperlink" Target="https://www.google.com/maps/place/25%C2%B046'10.7%22N+100%C2%B027'03.7%22W/@25.7694304,-100.4511689,19.5z/data=!4m4!3m3!8m2!3d25.769638!4d-100.451026!5m1!1e2?entry=ttu&amp;g_ep=EgoyMDI1MTExMi4wIKXMDSoASAFQAw%3D%3D" TargetMode="External"/><Relationship Id="rId1467"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146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69"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63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63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3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32" Type="http://schemas.openxmlformats.org/officeDocument/2006/relationships/hyperlink" Target="https://www.google.com/maps/place/Volkswagen+Villauto+-+Barrag%C3%A1n/@25.7493653,-100.3105115,17z/data=!3m1!4b1!4m6!3m5!1s0x8662945df0ff60d9:0x52ff8063eca0f219!8m2!3d25.7493653!4d-100.3105115!16s%2Fg%2F1v3lqcm_?entry=ttu&amp;g_ep=EgoyMDI1MDcyMS4wIKXMDSoASAFQAw%3D%3D" TargetMode="External"/><Relationship Id="rId63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3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37"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63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60" Type="http://schemas.openxmlformats.org/officeDocument/2006/relationships/hyperlink" Target="https://www.google.com/maps/place/Av+de+la+Industria+16a,+Valle+Soleado,+67115+Guadalupe,+N.L./@25.7061284,-100.1770551,19.75z/data=!4m6!3m5!1s0x8662ea18c36169cf:0xaa889e00926294ae!8m2!3d25.7060598!4d-100.1769953!16s%2Fg%2F11sfh9_6p0!5m1!1e2?entry=ttu&amp;g_ep=EgoyMDI1MTExNi4wIKXMDSoASAFQAw%3D%3D" TargetMode="External"/><Relationship Id="rId1461" Type="http://schemas.openxmlformats.org/officeDocument/2006/relationships/hyperlink" Target="https://www.google.com/maps/place/Fresno+1601,+Jardines+de+San+Rafael,+67119+Guadalupe,+N.L./@25.6970805,-100.223612,17z/data=!3m1!4b1!4m6!3m5!1s0x8662ea8ecdeb0153:0x293d17e0d24ed0a9!8m2!3d25.6970805!4d-100.2210371!16s%2Fg%2F11csg15qkn!5m1!1e2?entry=ttu&amp;g_ep=EgoyMDI1MTExNi4wIKXMDSoASAFQAw%3D%3D" TargetMode="External"/><Relationship Id="rId631" Type="http://schemas.openxmlformats.org/officeDocument/2006/relationships/hyperlink" Target="https://www.google.com/maps/place/Av.+Central+5485,+Las+Huertas,+67188+Guadalupe,+N.L./@25.675277,-100.1931248,17z/data=!3m1!4b1!4m6!3m5!1s0x8662c1e706109c5d:0xd59cf03d82f8d384!8m2!3d25.675277!4d-100.1905499!16s%2Fg%2F11c1z868gq?entry=ttu&amp;g_ep=EgoyMDI1MDcyMS4wIKXMDSoASAFQAw%3D%3D" TargetMode="External"/><Relationship Id="rId146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630" Type="http://schemas.openxmlformats.org/officeDocument/2006/relationships/hyperlink" Target="https://www.google.com/maps/place/Av.+Central+5485,+Las+Huertas,+67188+Guadalupe,+N.L./@25.675277,-100.1931248,17z/data=!3m1!4b1!4m6!3m5!1s0x8662c1e706109c5d:0xd59cf03d82f8d384!8m2!3d25.675277!4d-100.1905499!16s%2Fg%2F11c1z868gq?entry=ttu&amp;g_ep=EgoyMDI1MDcyMS4wIKXMDSoASAFQAw%3D%3D" TargetMode="External"/><Relationship Id="rId146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64" Type="http://schemas.openxmlformats.org/officeDocument/2006/relationships/hyperlink" Target="https://www.google.com/maps/place/MULTISERVICIOS+Y+LOGISTICA+DEL+NORTE+SA+DE+CV/@25.707859,-100.332727,17z/data=!3m1!4b1!4m6!3m5!1s0x866295c607e8b707:0xf479e2fc152486a8!8m2!3d25.707859!4d-100.332727!16s%2Fg%2F1tc_fpmg?entry=ttu" TargetMode="External"/><Relationship Id="rId1465" Type="http://schemas.openxmlformats.org/officeDocument/2006/relationships/hyperlink" Target="https://www.google.com/maps/place/MULTISERVICIOS+Y+LOGISTICA+DEL+NORTE+SA+DE+CV/@25.707859,-100.332727,17z/data=!3m1!4b1!4m6!3m5!1s0x866295c607e8b707:0xf479e2fc152486a8!8m2!3d25.707859!4d-100.332727!16s%2Fg%2F1tc_fpmg?entry=ttu" TargetMode="External"/><Relationship Id="rId1411" Type="http://schemas.openxmlformats.org/officeDocument/2006/relationships/hyperlink" Target="https://www.google.com/maps/place/Francisco+Villa+2623,+Jardines+de+La+Moderna,+64536+Monterrey,+N.L./@25.6947922,-100.2867451,17z/data=!3m1!4b1!4m6!3m5!1s0x8662956be0ecb717:0x1ef1bab02668dc34!8m2!3d25.6947922!4d-100.2867451!16s%2Fg%2F11c2jt6c45!5m1!1e2?entry=ttu&amp;g_ep=EgoyMDI1MTEwOS4wIKXMDSoASAFQAw%3D%3D" TargetMode="External"/><Relationship Id="rId1412" Type="http://schemas.openxmlformats.org/officeDocument/2006/relationships/hyperlink" Target="https://www.google.com/maps/place/Francisco+Villa+2623,+Jardines+de+La+Moderna,+64536+Monterrey,+N.L./@25.6947922,-100.2867451,17z/data=!3m1!4b1!4m6!3m5!1s0x8662956be0ecb717:0x1ef1bab02668dc34!8m2!3d25.6947922!4d-100.2867451!16s%2Fg%2F11c2jt6c45!5m1!1e2?entry=ttu&amp;g_ep=EgoyMDI1MTEwOS4wIKXMDSoASAFQAw%3D%3D" TargetMode="External"/><Relationship Id="rId141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14" Type="http://schemas.openxmlformats.org/officeDocument/2006/relationships/hyperlink" Target="https://www.google.com/maps/place/PowerTruck+Monterrey,+S.A+de+C.V./@25.6628687,-100.2234711,16.5z/data=!4m6!3m5!1s0x8662c19e9a459b21:0x68e1e64d2579de55!8m2!3d25.662471!4d-100.219154!16s%2Fg%2F11hsx8g10d!5m1!1e2?hl=es&amp;entry=ttu&amp;g_ep=EgoyMDI1MTEwOS4wIKXMDSoASAFQAw%3D%3D" TargetMode="External"/><Relationship Id="rId1415" Type="http://schemas.openxmlformats.org/officeDocument/2006/relationships/hyperlink" Target="https://www.google.com/maps/place/Calle+Joaqu%C3%ADn+G.+Leal+Nte.+1814,+Terminal,+64580+Monterrey,+N.L./@25.689657,-100.2997224,17z/data=!3m1!4b1!4m6!3m5!1s0x86629570f2bc3409:0xb947be9e23428160!8m2!3d25.689657!4d-100.2971475!16s%2Fg%2F11c5plt1h2!5m1!1e2?entry=ttu&amp;g_ep=EgoyMDI1MTEwOS4wIKXMDSoASAFQAw%3D%3D" TargetMode="External"/><Relationship Id="rId1416" Type="http://schemas.openxmlformats.org/officeDocument/2006/relationships/hyperlink" Target="https://www.google.com/maps/place/Gasolinera+Gulf/@25.657615,-100.2225418,3a,75y,132.7h,94.41t/data=!3m7!1e1!3m5!1s7Sdio10_p0nk1xebxlASeQ!2e0!6shttps:%2F%252" TargetMode="External"/><Relationship Id="rId1417" Type="http://schemas.openxmlformats.org/officeDocument/2006/relationships/hyperlink" Target="https://www.google.com/maps/place/Autofinanciamiento+N.L/@25.7490039,-100.2849541,20.75z/data=!4m15!1m8!3m7!1s0x8662949518fecebb:0x26650d394caa8b7a!2sC.+Gonzalitos+540,+Centro,+66400+San+Nicol%C3%A1s+de+los+Garza,+N.L.!3b1!8m2!3d25.7489739!4d-100.2847534!16s%2Fg%2F11g6s5ll_2!3m5!1s0x8662950023a03207:0x961ffb29af65a4e2!8m2!3d25.7490392!4d-100.2847053!16s%2Fg%2F11v_29nmth!5m1!1e2?entry=ttu&amp;g_ep=EgoyMDI1MTEwOS4wIKXMDSoASAFQAw%3D%3D" TargetMode="External"/><Relationship Id="rId1418" Type="http://schemas.openxmlformats.org/officeDocument/2006/relationships/hyperlink" Target="https://www.google.com/maps/place/Gasolinera+Gulf/@25.657615,-100.2225418,3a,75y,132.7h,94.41t/data=!3m7!1e1!3m5!1s7Sdio10_p0nk1xebxlASeQ!2e0!6shttps:%2F%252" TargetMode="External"/><Relationship Id="rId1419" Type="http://schemas.openxmlformats.org/officeDocument/2006/relationships/hyperlink" Target="https://www.google.com/maps/place/Hidalgo+1202A,+Los+Altos,+66052+Cdad.+Gral.+Escobedo,+N.L./@25.7976516,-100.2888345,17z/data=!3m1!4b1!4m6!3m5!1s0x866293145b51df3b:0xdf96644096f5a0da!8m2!3d25.7976516!4d-100.2862596!16s%2Fg%2F11g6xqyb6r!5m1!1e2?entry=ttu&amp;g_ep=EgoyMDI1MTEwOS4wIKXMDSoASAFQAw%3D%3D" TargetMode="External"/><Relationship Id="rId1410" Type="http://schemas.openxmlformats.org/officeDocument/2006/relationships/hyperlink" Target="https://www.google.com/maps/place/Francisco+Villa+2623,+Jardines+de+La+Moderna,+64536+Monterrey,+N.L./@25.6947922,-100.2867451,17z/data=!3m1!4b1!4m6!3m5!1s0x8662956be0ecb717:0x1ef1bab02668dc34!8m2!3d25.6947922!4d-100.2867451!16s%2Fg%2F11c2jt6c45!5m1!1e2?entry=ttu&amp;g_ep=EgoyMDI1MTEwOS4wIKXMDSoASAFQAw%3D%3D" TargetMode="External"/><Relationship Id="rId1400"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401" Type="http://schemas.openxmlformats.org/officeDocument/2006/relationships/hyperlink" Target="https://www.google.com/maps/place/Av+Magueyes+1203,+Las+Puentes+1+5o+Sector,+66460+San+Nicol%C3%A1s+de+los+Garza,+N.L./@25.7466703,-100.2640652,19.25z/data=!4m6!3m5!1s0x866294ca48760c67:0x89ac0bc5d2f7961e!8m2!3d25.7465176!4d-100.2635177!16s%2Fg%2F11dxkc9j7x!5m1!1e2?entry=ttu&amp;g_ep=EgoyMDI1MTEwNC4xIKXMDSoASAFQAw%3D%3D" TargetMode="External"/><Relationship Id="rId1402"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40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04"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1405" Type="http://schemas.openxmlformats.org/officeDocument/2006/relationships/hyperlink" Target="https://www.google.com/maps/place/Corporacion+CLC+Solutions/@25.8332328,-100.2647247,17z/data=!3m1!4b1!4m6!3m5!1s0x866292cdc888c897:0xbc1146679511afd1!8m2!3d25.8332328!4d-100.2647247!16s%2Fg%2F11b76ttw4k!5m1!1e2?entry=ttu&amp;g_ep=EgoyMDI1MTEwNC4xIKXMDSoASAFQAw%3D%3D" TargetMode="External"/><Relationship Id="rId1406" Type="http://schemas.openxmlformats.org/officeDocument/2006/relationships/hyperlink" Target="https://www.google.com/maps/place/Corporacion+CLC+Solutions/@25.8332328,-100.2647247,17z/data=!3m1!4b1!4m6!3m5!1s0x866292cdc888c897:0xbc1146679511afd1!8m2!3d25.8332328!4d-100.2647247!16s%2Fg%2F11b76ttw4k!5m1!1e2?entry=ttu&amp;g_ep=EgoyMDI1MTEwNC4xIKXMDSoASAFQAw%3D%3D" TargetMode="External"/><Relationship Id="rId1407"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08"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09"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433"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434"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435"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43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437" Type="http://schemas.openxmlformats.org/officeDocument/2006/relationships/hyperlink" Target="https://www.google.com/maps/place/Hidalgo+1202A,+Los+Altos,+66052+Cdad.+Gral.+Escobedo,+N.L./@25.7976516,-100.2888345,17z/data=!3m1!4b1!4m6!3m5!1s0x866293145b51df3b:0xdf96644096f5a0da!8m2!3d25.7976516!4d-100.2862596!16s%2Fg%2F11g6xqyb6r!5m1!1e2?entry=ttu&amp;g_ep=EgoyMDI1MTEwOS4wIKXMDSoASAFQAw%3D%3D" TargetMode="External"/><Relationship Id="rId143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39"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609"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608"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607" Type="http://schemas.openxmlformats.org/officeDocument/2006/relationships/hyperlink" Target="https://www.google.com/maps/place/Am%C3%A9rica+del+Norte+113,+Las+Americas,+67128+Guadalupe,+N.L./@25.7010789,-100.241342,19.75z/data=!4m6!3m5!1s0x8662eabf0f9a7711:0x994675c37638db8a!8m2!3d25.7010518!4d-100.2410038!16s%2Fg%2F11c4q_nf__?entry=ttu&amp;g_ep=EgoyMDI1MDcxNi4wIKXMDSoASAFQAw%3D%3D" TargetMode="External"/><Relationship Id="rId602" Type="http://schemas.openxmlformats.org/officeDocument/2006/relationships/hyperlink" Target="https://www.google.com/maps/place/25%C2%B058'12.0%22N+100%C2%B010'26.2%22W/@25.9699463,-100.174457,20z/data=!4m4!3m3!8m2!3d25.970011!4d-100.173943?entry=ttu&amp;g_ep=EgoyMDI1MDcxNS4xIKXMDSoASAFQAw%3D%3D" TargetMode="External"/><Relationship Id="rId601"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00"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06" Type="http://schemas.openxmlformats.org/officeDocument/2006/relationships/hyperlink" Target="https://www.google.com/maps/place/Extintores+y+Equipos+Monterrey/@25.6819106,-100.3078053,17z/data=!3m1!4b1!4m6!3m5!1s0x866296395aad7187:0xb717779dca1451bf!8m2!3d25.6819106!4d-100.3078053!16s%2Fg%2F1tf6mmxf?entry=ttu&amp;g_ep=EgoyMDI0MDkxMC4wIKXMDSoASAFQAw%3D%3D" TargetMode="External"/><Relationship Id="rId605" Type="http://schemas.openxmlformats.org/officeDocument/2006/relationships/hyperlink" Target="https://www.google.com/maps/place/Extintores+y+Equipos+Monterrey/@25.6819106,-100.3078053,17z/data=!3m1!4b1!4m6!3m5!1s0x866296395aad7187:0xb717779dca1451bf!8m2!3d25.6819106!4d-100.3078053!16s%2Fg%2F1tf6mmxf?entry=ttu&amp;g_ep=EgoyMDI0MDkxMC4wIKXMDSoASAFQAw%3D%3D" TargetMode="External"/><Relationship Id="rId604" Type="http://schemas.openxmlformats.org/officeDocument/2006/relationships/hyperlink" Target="https://www.google.com/maps/place/Gasolinera+Gulf/@25.657615,-100.2225418,3a,75y,132.7h,94.41t/data=!3m7!1e1!3m5!1s7Sdio10_p0nk1xebxlASeQ!2e0!6shttps:%2F%252" TargetMode="External"/><Relationship Id="rId603" Type="http://schemas.openxmlformats.org/officeDocument/2006/relationships/hyperlink" Target="https://www.google.com/maps/place/Gasolinera+Gulf/@25.657615,-100.2225418,3a,75y,132.7h,94.41t/data=!3m7!1e1!3m5!1s7Sdio10_p0nk1xebxlASeQ!2e0!6shttps:%2F%252" TargetMode="External"/><Relationship Id="rId1430" Type="http://schemas.openxmlformats.org/officeDocument/2006/relationships/hyperlink" Target="https://www.google.com/maps/place/Hidalgo+1202A,+Los+Altos,+66052+Cdad.+Gral.+Escobedo,+N.L./@25.7976516,-100.2888345,17z/data=!3m1!4b1!4m6!3m5!1s0x866293145b51df3b:0xdf96644096f5a0da!8m2!3d25.7976516!4d-100.2862596!16s%2Fg%2F11g6xqyb6r!5m1!1e2?entry=ttu&amp;g_ep=EgoyMDI1MTEwOS4wIKXMDSoASAFQAw%3D%3D" TargetMode="External"/><Relationship Id="rId1431"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432"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422"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423" Type="http://schemas.openxmlformats.org/officeDocument/2006/relationships/hyperlink" Target="https://www.google.com/maps/place/Mirador+Automotriz/@25.6470709,-100.3274716,17z/data=!3m1!4b1!4m6!3m5!1s0x8662bfaa553a54ab:0x8e5b88a9e4f3e69e!8m2!3d25.6470709!4d-100.3248967!16s%2Fg%2F1tf3bzj5!5m1!1e2?hl=es-MX&amp;entry=ttu&amp;g_ep=EgoyMDI1MTExMC4wIKXMDSoASAFQAw%3D%3D" TargetMode="External"/><Relationship Id="rId1424" Type="http://schemas.openxmlformats.org/officeDocument/2006/relationships/hyperlink" Target="https://www.google.com/maps/place/Mirador+Automotriz/@25.6470709,-100.3274716,17z/data=!3m1!4b1!4m6!3m5!1s0x8662bfaa553a54ab:0x8e5b88a9e4f3e69e!8m2!3d25.6470709!4d-100.3248967!16s%2Fg%2F1tf3bzj5!5m1!1e2?hl=es-MX&amp;entry=ttu&amp;g_ep=EgoyMDI1MTExMC4wIKXMDSoASAFQAw%3D%3D" TargetMode="External"/><Relationship Id="rId1425"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42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27"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428" Type="http://schemas.openxmlformats.org/officeDocument/2006/relationships/hyperlink" Target="https://www.google.com/maps/place/Los+Legendarios+Romulo+Garza/@25.7192015,-100.2416427,17z/data=!4m6!3m5!1s0x8662eadc5cd15555:0x389cd935e7cbd814!8m2!3d25.7189448!4d-100.2415914!16s%2Fg%2F11t43kghxq!5m1!1e2?entry=ttu&amp;g_ep=EgoyMDI1MTEwNC4xIKXMDSoASAFQAw%3D%3D" TargetMode="External"/><Relationship Id="rId1429" Type="http://schemas.openxmlformats.org/officeDocument/2006/relationships/hyperlink" Target="https://www.google.com/maps/place/Calle+Joaqu%C3%ADn+G.+Leal+Nte.+1814,+Terminal,+64580+Monterrey,+N.L./@25.689657,-100.2997224,17z/data=!3m1!4b1!4m6!3m5!1s0x86629570f2bc3409:0xb947be9e23428160!8m2!3d25.689657!4d-100.2971475!16s%2Fg%2F11c5plt1h2!5m1!1e2?entry=ttu&amp;g_ep=EgoyMDI1MTEwOS4wIKXMDSoASAFQAw%3D%3D" TargetMode="External"/><Relationship Id="rId1420" Type="http://schemas.openxmlformats.org/officeDocument/2006/relationships/hyperlink" Target="https://www.google.com/maps/place/Pihuamo+117,+Tierra+Propia+1er+Sector,+67197+Guadalupe,+N.L./@25.6363677,-100.1889548,17z/data=!3m1!4b1!4m6!3m5!1s0x8662c17610310c43:0x8f70ec3bbbd561e6!8m2!3d25.6363677!4d-100.1863799!16s%2Fg%2F11wb1rlvph!5m1!1e2?entry=ttu&amp;g_ep=EgoyMDI1MTExMC4wIKXMDSoASAFQAw%3D%3D" TargetMode="External"/><Relationship Id="rId142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59" Type="http://schemas.openxmlformats.org/officeDocument/2006/relationships/hyperlink" Target="https://www.google.com/maps/place/92042+Las+Chacas,+Ver./@21.9326626,-97.8526145,13z/data=!3m1!4b1!4m6!3m5!1s0x85d8276724594b8b:0x2500e6eb707b1dd4!8m2!3d21.9325999!4d-97.7787931!16s%2Fg%2F1tfm6_x7!5m1!1e1?hl=es&amp;entry=ttu&amp;g_ep=EgoyMDI1MDkyMS4wIKXMDSoASAFQAw%3D%3D" TargetMode="External"/><Relationship Id="rId228" Type="http://schemas.openxmlformats.org/officeDocument/2006/relationships/hyperlink" Target="https://www.google.com/maps/place/Comit%C3%A9+de+campa%C3%B1a+Oliverio+Tijerina/@25.6506622,-100.1935517,20.5z/data=!4m15!1m8!3m7!1s0x8662c196c18230e7:0xb9e7b39806d395b4!2sR" TargetMode="External"/><Relationship Id="rId22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2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2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29" Type="http://schemas.openxmlformats.org/officeDocument/2006/relationships/hyperlink" Target="https://www.google.com/maps/place/CARNES+RIBHAUS+-+SAN+JER%C3%93NIMO/@25.686161,-100.3647297,15z/data=!4m6!3m5!1s0x8662914e2c20a3e9:0x860fc81bf2d38482!8m2!3d25.686161!4d-100.3647297!16s%2Fg%2F1tdqb_jq?entry=ttu&amp;g_ep=EgoyMDI0MTAyMy4wIKXMDSoASAFQAw%3D%3D" TargetMode="External"/><Relationship Id="rId105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220" Type="http://schemas.openxmlformats.org/officeDocument/2006/relationships/hyperlink" Target="https://www.google.com/maps/place/Comit%C3%A9+de+campa%C3%B1a+Oliverio+Tijerina/@25.6506622,-100.1935517,20.5z/data=!4m15!1m8!3m7!1s0x8662c196c18230e7:0xb9e7b39806d395b4!2sR" TargetMode="External"/><Relationship Id="rId1051"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052" Type="http://schemas.openxmlformats.org/officeDocument/2006/relationships/hyperlink" Target="https://www.google.com/maps/place/25%C2%B044'32.0%22N+100%C2%B016'33.8%22W/@25.7422878,-100.2762447,20.75z/data=!4m4!3m3!8m2!3d25.74221!4d-100.276059?hl=es&amp;entry=ttu&amp;g_ep=EgoyMDI1MDkxNy4wIKXMDSoASAFQAw%3D%3D" TargetMode="External"/><Relationship Id="rId1053" Type="http://schemas.openxmlformats.org/officeDocument/2006/relationships/hyperlink" Target="https://www.google.com/maps/place/25%C2%B043'55.4%22N+100%C2%B015'27.0%22W/@25.732087,-100.258111,18.5z/data=!4m4!3m3!8m2!3d25.7320572!4d-100.2575021?hl=es&amp;entry=ttu&amp;g_ep=EgoyMDI1MDkxNy4wIKXMDSoASAFQAw%3D%3D" TargetMode="External"/><Relationship Id="rId1054" Type="http://schemas.openxmlformats.org/officeDocument/2006/relationships/hyperlink" Target="https://www.google.com/maps/place/25%C2%B055'01.4%22N+100%C2%B017'45.5%22W/@25.9170456,-100.2985496,17z/data=!3m1!4b1!4m4!3m3!8m2!3d25.9170456!4d-100.2959747?hl=es&amp;entry=ttu&amp;g_ep=EgoyMDI1MDkxNy4wIKXMDSoASAFQAw%3D%3D" TargetMode="External"/><Relationship Id="rId22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55" Type="http://schemas.openxmlformats.org/officeDocument/2006/relationships/hyperlink" Target="https://www.google.com/maps/place/25%C2%B039'10.3%22N+100%C2%B016'59.8%22W/@25.652945,-100.2833167,21z/data=!4m4!3m3!8m2!3d25.6528611!4d-100.2832778!5m1!1e1?entry=ttu&amp;g_ep=EgoyMDI1MDkxNy4wIKXMDSoASAFQAw%3D%3D" TargetMode="External"/><Relationship Id="rId223" Type="http://schemas.openxmlformats.org/officeDocument/2006/relationships/hyperlink" Target="https://www.google.com/maps/place/25%C2%B044'20.5%22N+100%C2%B009'29.8%22W/@25.7390251,-100.1586967,19.25z/data=!4m4!3m3!8m2!3d25.7390289!4d-100.1582718?hl=es&amp;entry=ttu&amp;g_ep=EgoyMDI1MDQwOS4wIKXMDSoASAFQAw%3D%3D" TargetMode="External"/><Relationship Id="rId1056" Type="http://schemas.openxmlformats.org/officeDocument/2006/relationships/hyperlink" Target="https://www.google.com.ar/maps/place/Leocadio+Paez+109,+Villa+de+las+Huertas,+66375+Cdad.+Santa+Catarina,+N.L./@25.6732361,-100.4569495,17z/data=!3m1!4b1!4m6!3m5!1s0x8662980c2ea000e3:0x6a65e7e342bc918!8m2!3d25.6732361!4d-100.4569495!16s%2Fg%2F11dxdlcfft?entry=ttu&amp;g_ep=EgoyMDI1MDYyMy4yIKXMDSoASAFQAw%3D%3D" TargetMode="External"/><Relationship Id="rId22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57" Type="http://schemas.openxmlformats.org/officeDocument/2006/relationships/hyperlink" Target="https://www.google.com/maps/place/25%C2%B041'51.7%22N+100%C2%B016'05.3%22W/@25.6974769,-100.2682472,20.25z/data=!4m4!3m3!8m2!3d25.697687!4d-100.2681353?hl=es&amp;entry=ttu&amp;g_ep=EgoyMDI1MDcyNy4wIKXMDSoASAFQAw%3D%3D" TargetMode="External"/><Relationship Id="rId221" Type="http://schemas.openxmlformats.org/officeDocument/2006/relationships/hyperlink" Target="https://www.google.com/maps/place/Gasolinera+Gulf/@25.657615,-100.2225418,3a,75y,132.7h,94.41t/data=!3m7!1e1!3m5!1s7Sdio10_p0nk1xebxlASeQ!2e0!6shttps:%2F%252" TargetMode="External"/><Relationship Id="rId1058" Type="http://schemas.openxmlformats.org/officeDocument/2006/relationships/hyperlink" Target="https://www.google.com/maps/place/Abasolo+605,+Miramapolis,+89560+Cd+Madero,+Tamps./@22.2624864,-97.8296697,17z/data=!3m1!4b1!4m6!3m5!1s0x85d7f835142ba981:0x8056ff231a04e5f4!8m2!3d22.2624815!4d-97.8270948!16s%2Fg%2F11wb1vvlg5?entry=ttu&amp;g_ep=EgoyMDI1MDkxMC4wIKXMDSoASAFQAw%3D%3D" TargetMode="External"/><Relationship Id="rId1048" Type="http://schemas.openxmlformats.org/officeDocument/2006/relationships/hyperlink" Target="https://www.google.com/maps/place/Misi%C3%B3n+Santa+Cruz+160,+66612+Cdad.+Apodaca,+N.L./@25.7875003,-100.2342768,17z/data=!3m1!4b1!4m6!3m5!1s0x8662ec90b5b5f03b:0xab3c6ee64dc97f16!8m2!3d25.7875003!4d-100.2317019!16s%2Fg%2F11dxm55f5q?entry=ttu&amp;g_ep=EgoyMDI1MDkxNi4wIKXMDSoASAFQAw%3D%3D" TargetMode="External"/><Relationship Id="rId1049" Type="http://schemas.openxmlformats.org/officeDocument/2006/relationships/hyperlink" Target="https://www.google.com/maps/place/Pte.+2+110,+La+Alianza,+64103+Monterrey,+N.L./@25.7733335,-100.414214,18.25z/data=!4m6!3m5!1s0x866290c884c4ffff:0x90c6e8f6b39bf537!8m2!3d25.7727341!4d-100.4137247!16s%2Fg%2F11xkkw4ts9?entry=ttu&amp;g_ep=EgoyMDI1MDkxNi4wIKXMDSoASAFQAw%3D%3D" TargetMode="External"/><Relationship Id="rId217"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216" Type="http://schemas.openxmlformats.org/officeDocument/2006/relationships/hyperlink" Target="https://www.google.com/maps/place/Gasolinera+Gulf/@25.657615,-100.2225418,3a,75y,132.7h,94.41t/data=!3m7!1e1!3m5!1s7Sdio10_p0nk1xebxlASeQ!2e0!6shttps:%2F%252" TargetMode="External"/><Relationship Id="rId215" Type="http://schemas.openxmlformats.org/officeDocument/2006/relationships/hyperlink" Target="https://maps.app.goo.gl/KzZmsyakPYFDgTty8" TargetMode="External"/><Relationship Id="rId69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214" Type="http://schemas.openxmlformats.org/officeDocument/2006/relationships/hyperlink" Target="https://maps.app.goo.gl/KzZmsyakPYFDgTty8" TargetMode="External"/><Relationship Id="rId698"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219" Type="http://schemas.openxmlformats.org/officeDocument/2006/relationships/hyperlink" Target="https://www.google.com/maps/place/Comit%C3%A9+de+campa%C3%B1a+Oliverio+Tijerina/@25.6506622,-100.1935517,20.5z/data=!4m15!1m8!3m7!1s0x8662c196c18230e7:0xb9e7b39806d395b4!2sR" TargetMode="External"/><Relationship Id="rId218"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693" Type="http://schemas.openxmlformats.org/officeDocument/2006/relationships/hyperlink" Target="https://www.google.com/maps/place/Car+Wash+y+Est%C3%A9tica+Automotriz+SS+Clean/@25.6654845,-100.1932709,20.5z/data=!4m15!1m8!3m7!1s0x8662c1c1fa28813f:0xeb35765624fe6bd0!2sC.+Sierra+de+Gomas+614,+Cerro+de+La+Silla+(U.c.),+67190+Guadalupe,+N.L.!3b1!8m2!3d25.665652!4d-100.193307!16s%2Fg%2F11wb1s8_kq!3m5!1s0x8662c1a61d179b7b:0x5a3a69fffc7e5e3d!8m2!3d25.6656347!4d-100.1932315!16s%2Fg%2F11rtqd0l0s?entry=ttu&amp;g_ep=EgoyMDI1MDczMC4wIKXMDSoASAFQAw%3D%3D" TargetMode="External"/><Relationship Id="rId1040"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692" Type="http://schemas.openxmlformats.org/officeDocument/2006/relationships/hyperlink" Target="https://www.google.com/maps/place/5a.+Avenida+913,+Cumbres+1%C2%BA.+Sector+Secc+a,+64610+Monterrey,+N.L./@25.7023232,-100.372474,17z/data=!3m1!4b1!4m6!3m5!1s0x86629669a155c0a3:0xc0d59b2449bfe3f0!8m2!3d25.7023232!4d-100.3698991!16s%2Fg%2F11c5j8h7vp?entry=ttu&amp;g_ep=EgoyMDI1MDcyOS4wIKXMDSoASAFQAw%3D%3D" TargetMode="External"/><Relationship Id="rId1041" Type="http://schemas.openxmlformats.org/officeDocument/2006/relationships/hyperlink" Target="https://www.google.com/maps/place/Pte.+2+110,+La+Alianza,+64103+Monterrey,+N.L./@25.7733335,-100.414214,18.25z/data=!4m6!3m5!1s0x866290c884c4ffff:0x90c6e8f6b39bf537!8m2!3d25.7727341!4d-100.4137247!16s%2Fg%2F11xkkw4ts9?entry=ttu&amp;g_ep=EgoyMDI1MDkxNi4wIKXMDSoASAFQAw%3D%3D" TargetMode="External"/><Relationship Id="rId691"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1042" Type="http://schemas.openxmlformats.org/officeDocument/2006/relationships/hyperlink" Target="https://www.google.com/maps/place/Villa+Bristol,+Fracc.+Villaluz,+67275+Cdad.+Benito+Ju%C3%A1rez,+N.L./@25.6372194,-100.1248072,17z/data=!3m1!4b1!4m6!3m5!1s0x8662c3012242b863:0x51ebb43454293207!8m2!3d25.6372194!4d-100.1222323!16s%2Fg%2F11bc902cs4?entry=ttu&amp;g_ep=EgoyMDI1MDkxNi4wIKXMDSoASAFQAw%3D%3D" TargetMode="External"/><Relationship Id="rId690" Type="http://schemas.openxmlformats.org/officeDocument/2006/relationships/hyperlink" Target="https://www.google.com/maps/place/Art%C3%ADculo+5+514,+Alianza+Real,+66553+Alianza+Real,+N.L./@25.8536139,-100.3917238,20z/data=!4m5!3m4!1s0x866291d45270bc7f:0xb7cefa270a54cf89!8m2!3d25.8535827!4d-100.3912445?entry=ttu&amp;g_ep=EgoyMDI1MDcyMy4wIKXMDSoASAFQAw%3D%3D" TargetMode="External"/><Relationship Id="rId104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13" Type="http://schemas.openxmlformats.org/officeDocument/2006/relationships/hyperlink" Target="https://www.google.com/maps/place/25%C2%B049'03.0%22N+100%C2%B017'59.0%22W/@25.8175048,-100.3022971,17z/data=!3m1!4b1!4m4!3m3!8m2!3d25.8175!4d-100.2997222?hl=es&amp;entry=ttu&amp;g_ep=EgoyMDI1MDQwMi4xIKXMDSoASAFQAw%3D%3D" TargetMode="External"/><Relationship Id="rId697"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04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12" Type="http://schemas.openxmlformats.org/officeDocument/2006/relationships/hyperlink" Target="https://www.google.com/maps/place/25%C2%B027'36.7%22N+100%C2%B053'53.7%22W/@25.4551995,-100.9297894,13.75z/data=!4m4!3m3!8m2!3d25.4601891!4d-100.8982592?hl=es&amp;entry=ttu&amp;g_ep=EgoyMDI1MDQwMi4xIKXMDSoASAFQAw%3D%3D" TargetMode="External"/><Relationship Id="rId696"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04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11" Type="http://schemas.openxmlformats.org/officeDocument/2006/relationships/hyperlink" Target="https://maps.app.goo.gl/KzZmsyakPYFDgTty8" TargetMode="External"/><Relationship Id="rId69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46" Type="http://schemas.openxmlformats.org/officeDocument/2006/relationships/hyperlink" Target="https://www.google.com/maps/place/25%C2%B028'49.4%22N+100%C2%B010'08.4%22W/@25.4803433,-100.1691195,21z/data=!4m4!3m3!8m2!3d25.480374!4d-100.168985?hl=es&amp;entry=ttu&amp;g_ep=EgoyMDI1MDkxNy4wIKXMDSoASAFQAw%3D%3D" TargetMode="External"/><Relationship Id="rId210" Type="http://schemas.openxmlformats.org/officeDocument/2006/relationships/hyperlink" Target="https://maps.app.goo.gl/KzZmsyakPYFDgTty8" TargetMode="External"/><Relationship Id="rId694"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047" Type="http://schemas.openxmlformats.org/officeDocument/2006/relationships/hyperlink" Target="https://www.google.com/maps/place/25%C2%B045'53.4%22N+100%C2%B028'07.2%22W/@25.7648188,-100.4688965,21z/data=!4m4!3m3!8m2!3d25.764843!4d-100.4686661?hl=es&amp;entry=ttu&amp;g_ep=EgoyMDI1MDkxNy4wIKXMDSoASAFQAw%3D%3D" TargetMode="External"/><Relationship Id="rId249" Type="http://schemas.openxmlformats.org/officeDocument/2006/relationships/hyperlink" Target="https://www.google.com/maps/place/Nissan+Nami+Tula/@20.0570588,-99.2986215,17z/data=!3m1!4b1!4m6!3m5!1s0x85d22c94f2400001:0x940924b6fa17024e!8m2!3d20.0570588!4d-99.2986215!16s%2Fg%2F11g6r26v7r?entry=ttu&amp;g_ep=EgoyMDI1MDQyMy4wIKXMDSoASAFQAw%3D%3D" TargetMode="External"/><Relationship Id="rId248" Type="http://schemas.openxmlformats.org/officeDocument/2006/relationships/hyperlink" Target="https://www.google.com/maps/place/Nissan+Nami+Tula/@20.0570588,-99.2986215,17z/data=!3m1!4b1!4m6!3m5!1s0x85d22c94f2400001:0x940924b6fa17024e!8m2!3d20.0570588!4d-99.2986215!16s%2Fg%2F11g6r26v7r?entry=ttu&amp;g_ep=EgoyMDI1MDQyMy4wIKXMDSoASAFQAw%3D%3D" TargetMode="External"/><Relationship Id="rId24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70"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1071"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1072" Type="http://schemas.openxmlformats.org/officeDocument/2006/relationships/hyperlink" Target="https://www.google.com/maps/place/Santiago+Cant%C3%BA+V.+322,+Uni%C3%B3n+de+Agropecuarios+L%C3%A1zaro+C%C3%A1rdenas,+66053+Cdad.+Gral.+Escobedo,+N.L./@25.8174868,-100.3023156,17z/data=!3m1!4b1!4m6!3m5!1s0x866292fe0f011d3b:0x10ea16581a540f39!8m2!3d25.817482!4d-100.2997407!16s%2Fg%2F11c5pzj8c3!5m1!1e1?entry=ttu&amp;g_ep=EgoyMDI1MDkyMS4wIKXMDSoASAFQAw%3D%3D" TargetMode="External"/><Relationship Id="rId242" Type="http://schemas.openxmlformats.org/officeDocument/2006/relationships/hyperlink" Target="https://www.google.com/maps/place/25%C2%B018'08.1%22N+99%C2%B059'47.8%22W/@25.3023221,-99.9966147,19z/data=!4m4!3m3!8m2!3d25.30225!4d-99.9966111?entry=ttu&amp;g_ep=EgoyMDI1MDQyMy4wIKXMDSoASAFQAw%3D%3D" TargetMode="External"/><Relationship Id="rId1073" Type="http://schemas.openxmlformats.org/officeDocument/2006/relationships/hyperlink" Target="https://www.google.com/maps/place/25%C2%B028'32.4%22N+100%C2%B052'31.2%22W/@25.4756756,-100.8761152,18.25z/data=!4m4!3m3!8m2!3d25.4756546!4d-100.8753357!5m1!1e1?hl=es&amp;entry=ttu&amp;g_ep=EgoyMDI1MDkyMi4wIKXMDSoASAFQAw%3D%3D" TargetMode="External"/><Relationship Id="rId241" Type="http://schemas.openxmlformats.org/officeDocument/2006/relationships/hyperlink" Target="https://www.google.com/maps/place/Pasteler%C3%ADa+Lety/@25.7833565,-100.3192105,17z/data=!3m1!4b1!4m6!3m5!1s0x8662947823eb17fb:0x8214d13ff08c3639!8m2!3d25.7833565!4d-100.3192105!16s%2Fg%2F1tm0tl78?entry=ttu&amp;g_ep=EgoyMDI1MDQyMy4wIKXMDSoASAFQAw%3D%3D" TargetMode="External"/><Relationship Id="rId1074"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240" Type="http://schemas.openxmlformats.org/officeDocument/2006/relationships/hyperlink" Target="https://maps.app.goo.gl/1vZi7zLG5zJVWgWM6" TargetMode="External"/><Relationship Id="rId107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76" Type="http://schemas.openxmlformats.org/officeDocument/2006/relationships/hyperlink" Target="https://www.google.com/maps/place/25%C2%B034'07.0%22N+99%C2%B058'57.6%22W/@25.5686035,-99.9852409,17z/data=!3m1!4b1!4m4!3m3!8m2!3d25.5686035!4d-99.982666!5m1!1e1?hl=es&amp;entry=ttu&amp;g_ep=EgoyMDI1MDkyMy4wIKXMDSoASAFQAw%3D%3D" TargetMode="External"/><Relationship Id="rId246" Type="http://schemas.openxmlformats.org/officeDocument/2006/relationships/hyperlink" Target="https://www.google.com/maps/place/25%C2%B046'35.7%22N+100%C2%B027'22.6%22W/@25.7765712,-100.4562675,16z/data=!4m4!3m3!8m2!3d25.7765712!4d-100.4562675?entry=ttu&amp;g_ep=EgoyMDI1MDQyMy4wIKXMDSoASAFQAw%3D%3D" TargetMode="External"/><Relationship Id="rId1077" Type="http://schemas.openxmlformats.org/officeDocument/2006/relationships/hyperlink" Target="https://www.google.com/maps/place/MULTISERVICIOS+Y+LOGISTICA+DEL+NORTE+SA+DE+CV/@25.707859,-100.332727,17z/data=!3m1!4b1!4m6!3m5!1s0x866295c607e8b707:0xf479e2fc152486a8!8m2!3d25.707859!4d-100.332727!16s%2Fg%2F1tc_fpmg?entry=ttu" TargetMode="External"/><Relationship Id="rId245" Type="http://schemas.openxmlformats.org/officeDocument/2006/relationships/hyperlink" Target="https://www.google.com/maps/place/Gasolinera+Pemex/@25.8768654,-100.2393592,12z/data=!4m6!3m5!1s0x8662f3b4cb99ee6f:0x9c49bd4bc08c3ffb!8m2!3d25.9176374!4d-100.1966541!16s%2Fg%2F11cn0v0rb1?entry=ttu&amp;g_ep=EgoyMDI1MDQyMS4wIKXMDSoASAFQAw%3D%3D" TargetMode="External"/><Relationship Id="rId1078" Type="http://schemas.openxmlformats.org/officeDocument/2006/relationships/hyperlink" Target="https://www.google.com/maps/place/MULTISERVICIOS+Y+LOGISTICA+DEL+NORTE+SA+DE+CV/@25.707859,-100.332727,17z/data=!3m1!4b1!4m6!3m5!1s0x866295c607e8b707:0xf479e2fc152486a8!8m2!3d25.707859!4d-100.332727!16s%2Fg%2F1tc_fpmg?entry=ttu" TargetMode="External"/><Relationship Id="rId244" Type="http://schemas.openxmlformats.org/officeDocument/2006/relationships/hyperlink" Target="https://www.google.com/maps/place/25%C2%B048'34.6%22N+100%C2%B016'28.3%22W/@25.8096111,-100.2745278,17z/data=!3m1!4b1!4m4!3m3!8m2!3d25.8096111!4d-100.2745278?entry=ttu&amp;g_ep=EgoyMDI1MDQyMy4wIKXMDSoASAFQAw%3D%3D" TargetMode="External"/><Relationship Id="rId1079" Type="http://schemas.openxmlformats.org/officeDocument/2006/relationships/hyperlink" Target="https://www.google.com/maps/place/Pte.+2+110,+La+Alianza,+64103+Monterrey,+N.L./@25.7733335,-100.414214,18.25z/data=!4m6!3m5!1s0x866290c884c4ffff:0x90c6e8f6b39bf537!8m2!3d25.7727341!4d-100.4137247!16s%2Fg%2F11xkkw4ts9?entry=ttu&amp;g_ep=EgoyMDI1MDkxNi4wIKXMDSoASAFQAw%3D%3D" TargetMode="External"/><Relationship Id="rId24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39" Type="http://schemas.openxmlformats.org/officeDocument/2006/relationships/hyperlink" Target="https://www.google.com/maps/place/Gasolinera+Gulf/@25.657615,-100.2225418,3a,75y,132.7h,94.41t/data=!3m7!1e1!3m5!1s7Sdio10_p0nk1xebxlASeQ!2e0!6shttps:%2F%252" TargetMode="External"/><Relationship Id="rId238" Type="http://schemas.openxmlformats.org/officeDocument/2006/relationships/hyperlink" Target="https://www.google.com/maps/place/Comit%C3%A9+de+campa%C3%B1a+Oliverio+Tijerina/@25.6506622,-100.1935517,20.5z/data=!4m15!1m8!3m7!1s0x8662c196c18230e7:0xb9e7b39806d395b4!2sR" TargetMode="External"/><Relationship Id="rId237"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236" Type="http://schemas.openxmlformats.org/officeDocument/2006/relationships/hyperlink" Target="https://www.google.com/maps/place/Santa+Rosa+Suites/@25.6665844,-100.3121056,18.75z/data=!4m9!3m8!1s0x866294489d9783ed:0x182689243ff505cd!5m2!4m1!1i2!8m2!3d25.6666286!4d-100.3121131!16s%2Fg%2F1th63t8k?entry=ttu&amp;g_ep=EgoyMDI1MDQyMi4wIKXMDSoASAFQAw%3D%3D" TargetMode="External"/><Relationship Id="rId1060" Type="http://schemas.openxmlformats.org/officeDocument/2006/relationships/hyperlink" Target="https://www.google.com/maps/place/Transportes+El+Pio/@25.9743589,-100.1401586,17z/data=!3m1!4b1!4m6!3m5!1s0x8662f6cc29b0a0c5:0x133dee371e031ecb!8m2!3d25.9743589!4d-100.1401586!16s%2Fg%2F11gg_w7wf2!5m1!1e1?entry=ttu&amp;g_ep=EgoyMDI1MDkyMS4wIKXMDSoASAFQAw%3D%3D" TargetMode="External"/><Relationship Id="rId1061" Type="http://schemas.openxmlformats.org/officeDocument/2006/relationships/hyperlink" Target="https://www.google.com/maps/place/Transportes+El+Pio/@25.9743589,-100.1401586,17z/data=!3m1!4b1!4m6!3m5!1s0x8662f6cc29b0a0c5:0x133dee371e031ecb!8m2!3d25.9743589!4d-100.1401586!16s%2Fg%2F11gg_w7wf2!5m1!1e1?entry=ttu&amp;g_ep=EgoyMDI1MDkyMS4wIKXMDSoASAFQAw%3D%3D" TargetMode="External"/><Relationship Id="rId231" Type="http://schemas.openxmlformats.org/officeDocument/2006/relationships/hyperlink" Target="https://www.google.com/maps/place/Comit%C3%A9+de+campa%C3%B1a+Oliverio+Tijerina/@25.6506622,-100.1935517,20.5z/data=!4m15!1m8!3m7!1s0x8662c196c18230e7:0xb9e7b39806d395b4!2sR" TargetMode="External"/><Relationship Id="rId1062" Type="http://schemas.openxmlformats.org/officeDocument/2006/relationships/hyperlink" Target="https://www.google.com/maps/place/Transportes+El+Pio/@25.9743589,-100.1401586,17z/data=!3m1!4b1!4m6!3m5!1s0x8662f6cc29b0a0c5:0x133dee371e031ecb!8m2!3d25.9743589!4d-100.1401586!16s%2Fg%2F11gg_w7wf2!5m1!1e1?entry=ttu&amp;g_ep=EgoyMDI1MDkyMS4wIKXMDSoASAFQAw%3D%3D" TargetMode="External"/><Relationship Id="rId230" Type="http://schemas.openxmlformats.org/officeDocument/2006/relationships/hyperlink" Target="https://www.google.com/maps/place/25%C2%B042'23.9%22N+100%C2%B016'46.5%22W/@25.7065319,-100.279875,20.5z/data=!4m4!3m3!8m2!3d25.7066345!4d-100.2795792?hl=es&amp;entry=ttu&amp;g_ep=EgoyMDI1MDQxNi4xIKXMDSoASAFQAw%3D%3D" TargetMode="External"/><Relationship Id="rId1063" Type="http://schemas.openxmlformats.org/officeDocument/2006/relationships/hyperlink" Target="https://www.google.com/maps/place/Transportes+El+Pio/@25.9743589,-100.1401586,17z/data=!3m1!4b1!4m6!3m5!1s0x8662f6cc29b0a0c5:0x133dee371e031ecb!8m2!3d25.9743589!4d-100.1401586!16s%2Fg%2F11gg_w7wf2!5m1!1e1?entry=ttu&amp;g_ep=EgoyMDI1MDkyMS4wIKXMDSoASAFQAw%3D%3D" TargetMode="External"/><Relationship Id="rId106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65" Type="http://schemas.openxmlformats.org/officeDocument/2006/relationships/hyperlink" Target="https://www.google.com/maps/place/92042+Las+Chacas,+Ver./@21.9326626,-97.8526145,13z/data=!3m1!4b1!4m6!3m5!1s0x85d8276724594b8b:0x2500e6eb707b1dd4!8m2!3d21.9325999!4d-97.7787931!16s%2Fg%2F1tfm6_x7!5m1!1e1?hl=es&amp;entry=ttu&amp;g_ep=EgoyMDI1MDkyMS4wIKXMDSoASAFQAw%3D%3D" TargetMode="External"/><Relationship Id="rId23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66" Type="http://schemas.openxmlformats.org/officeDocument/2006/relationships/hyperlink" Target="https://www.google.com/maps/place/Extintores+y+Equipos+Monterrey/@25.6819106,-100.3078053,17z/data=!3m1!4b1!4m6!3m5!1s0x866296395aad7187:0xb717779dca1451bf!8m2!3d25.6819106!4d-100.3078053!16s%2Fg%2F1tf6mmxf?entry=ttu&amp;g_ep=EgoyMDI0MDkxMC4wIKXMDSoASAFQAw%3D%3D" TargetMode="External"/><Relationship Id="rId23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6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233" Type="http://schemas.openxmlformats.org/officeDocument/2006/relationships/hyperlink" Target="https://www.google.com/maps/place/Gasolinera+Pemex/@25.8768654,-100.2393592,12z/data=!4m6!3m5!1s0x8662f3b4cb99ee6f:0x9c49bd4bc08c3ffb!8m2!3d25.9176374!4d-100.1966541!16s%2Fg%2F11cn0v0rb1?entry=ttu&amp;g_ep=EgoyMDI1MDQyMS4wIKXMDSoASAFQAw%3D%3D" TargetMode="External"/><Relationship Id="rId106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232" Type="http://schemas.openxmlformats.org/officeDocument/2006/relationships/hyperlink" Target="https://www.google.com/maps/place/25%C2%B045'30.5%22N+100%C2%B014'37.1%22W/@25.7583303,-100.2440001,19.75z/data=!4m4!3m3!8m2!3d25.758463!4d-100.243645?entry=ttu&amp;g_ep=EgoyMDI1MDQyMC4wIKXMDSoASAFQAw%3D%3D" TargetMode="External"/><Relationship Id="rId1069"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1015" Type="http://schemas.openxmlformats.org/officeDocument/2006/relationships/hyperlink" Target="https://www.google.com/maps/place/C.+Cerro+de+Santiago+3602,+Sin+Nombre+de+Col+28,+67182+Guadalupe,+N.L./@25.6511033,-100.2266482,17z/data=!3m1!4b1!4m6!3m5!1s0x8662c04f247c97d1:0x4a42bacb12413f7!8m2!3d25.6511033!4d-100.2240733!16s%2Fg%2F11c5pscsrl!5m2!1e4!1e2?entry=ttu&amp;g_ep=EgoyMDI1MDkxMC4wIKXMDSoASAFQAw%3D%3D" TargetMode="External"/><Relationship Id="rId149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16" Type="http://schemas.openxmlformats.org/officeDocument/2006/relationships/hyperlink" Target="https://www.google.com/maps/place/C.+Cerro+de+Santiago+3602,+Sin+Nombre+de+Col+28,+67182+Guadalupe,+N.L./@25.6511033,-100.2266482,17z/data=!3m1!4b1!4m6!3m5!1s0x8662c04f247c97d1:0x4a42bacb12413f7!8m2!3d25.6511033!4d-100.2240733!16s%2Fg%2F11c5pscsrl!5m2!1e4!1e2?entry=ttu&amp;g_ep=EgoyMDI1MDkxMC4wIKXMDSoASAFQAw%3D%3D" TargetMode="External"/><Relationship Id="rId1017"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01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19" Type="http://schemas.openxmlformats.org/officeDocument/2006/relationships/hyperlink" Target="https://www.google.com/maps/place/Taller+Ruiz/@25.7302452,-100.3287509,17z/data=!3m1!4b1!4m6!3m5!1s0x8662955c3075af15:0xdf970ffeb33d3c31!8m2!3d25.7302452!4d-100.3287509!16s%2Fg%2F11l66z9kr1!5m2!1e4!1e2?entry=ttu&amp;g_ep=EgoyMDI1MDkwNy4wIKXMDSoASAFQAw%3D%3D" TargetMode="External"/><Relationship Id="rId668" Type="http://schemas.openxmlformats.org/officeDocument/2006/relationships/hyperlink" Target="https://www.google.com/maps/place/Comit%C3%A9+de+campa%C3%B1a+Oliverio+Tijerina/@25.6506622,-100.1935517,20.5z/data=!4m15!1m8!3m7!1s0x8662c196c18230e7:0xb9e7b39806d395b4!2sR" TargetMode="External"/><Relationship Id="rId667" Type="http://schemas.openxmlformats.org/officeDocument/2006/relationships/hyperlink" Target="https://www.google.com/maps/place/25%C2%B041'51.7%22N+100%C2%B016'05.3%22W/@25.6974769,-100.2682472,20.25z/data=!4m4!3m3!8m2!3d25.697687!4d-100.2681353?hl=es&amp;entry=ttu&amp;g_ep=EgoyMDI1MDcyNy4wIKXMDSoASAFQAw%3D%3D" TargetMode="External"/><Relationship Id="rId666" Type="http://schemas.openxmlformats.org/officeDocument/2006/relationships/hyperlink" Target="https://www.google.com/maps/place/Transportes+El+Pio/@25.9742715,-100.1403864,21z/data=!4m6!3m5!1s0x8662f6cc29b0a0c5:0x133dee371e031ecb!8m2!3d25.9743589!4d-100.1401586!16s%2Fg%2F11gg_w7wf2?entry=ttu&amp;g_ep=EgoyMDI1MDcyMy4wIKXMDSoASAFQAw%3D%3D" TargetMode="External"/><Relationship Id="rId665"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669" Type="http://schemas.openxmlformats.org/officeDocument/2006/relationships/hyperlink" Target="https://www.google.com/maps/place/Comit%C3%A9+de+campa%C3%B1a+Oliverio+Tijerina/@25.6506622,-100.1935517,20.5z/data=!4m15!1m8!3m7!1s0x8662c196c18230e7:0xb9e7b39806d395b4!2sR" TargetMode="External"/><Relationship Id="rId1490" Type="http://schemas.openxmlformats.org/officeDocument/2006/relationships/hyperlink" Target="https://www.google.com/maps/place/Av+de+la+Industria+16a,+Valle+Soleado,+67115+Guadalupe,+N.L./@25.7061284,-100.1770551,19.75z/data=!4m6!3m5!1s0x8662ea18c36169cf:0xaa889e00926294ae!8m2!3d25.7060598!4d-100.1769953!16s%2Fg%2F11sfh9_6p0!5m1!1e2?entry=ttu&amp;g_ep=EgoyMDI1MTExNi4wIKXMDSoASAFQAw%3D%3D" TargetMode="External"/><Relationship Id="rId660" Type="http://schemas.openxmlformats.org/officeDocument/2006/relationships/hyperlink" Target="https://www.google.com/maps/place/20%C2%B053'53.0%22N+100%C2%B041'00.4%22W/@20.8979611,-100.6835637,18.75z/data=!4m4!3m3!8m2!3d20.8980408!4d-100.6834564?hl=es&amp;entry=ttu&amp;g_ep=EgoyMDI1MDcxNS4xIKXMDSoASAFQAw%3D%3D" TargetMode="External"/><Relationship Id="rId1491" Type="http://schemas.openxmlformats.org/officeDocument/2006/relationships/hyperlink" Target="https://www.google.com/maps/place/Av+de+la+Industria+16a,+Valle+Soleado,+67115+Guadalupe,+N.L./@25.7061284,-100.1770551,19.75z/data=!4m6!3m5!1s0x8662ea18c36169cf:0xaa889e00926294ae!8m2!3d25.7060598!4d-100.1769953!16s%2Fg%2F11sfh9_6p0!5m1!1e2?entry=ttu&amp;g_ep=EgoyMDI1MTExNi4wIKXMDSoASAFQAw%3D%3D" TargetMode="External"/><Relationship Id="rId1492"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149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10"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494"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664"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1011" Type="http://schemas.openxmlformats.org/officeDocument/2006/relationships/hyperlink" Target="https://www.google.com/maps/place/Taller+Ruiz/@25.7302452,-100.3287509,17z/data=!3m1!4b1!4m6!3m5!1s0x8662955c3075af15:0xdf970ffeb33d3c31!8m2!3d25.7302452!4d-100.3287509!16s%2Fg%2F11l66z9kr1!5m2!1e4!1e2?entry=ttu&amp;g_ep=EgoyMDI1MDkwNy4wIKXMDSoASAFQAw%3D%3D" TargetMode="External"/><Relationship Id="rId149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6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012" Type="http://schemas.openxmlformats.org/officeDocument/2006/relationships/hyperlink" Target="https://www.google.com/maps/place/Gasolinera+Gulf/@25.657615,-100.2225418,3a,75y,132.7h,94.41t/data=!3m7!1e1!3m5!1s7Sdio10_p0nk1xebxlASeQ!2e0!6shttps:%2F%252" TargetMode="External"/><Relationship Id="rId1496" Type="http://schemas.openxmlformats.org/officeDocument/2006/relationships/hyperlink" Targe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 TargetMode="External"/><Relationship Id="rId662"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1013" Type="http://schemas.openxmlformats.org/officeDocument/2006/relationships/hyperlink" Target="https://maps.apple.com/place?address=Calle%20Monta%C3%B1as%20Rocallosas%20411%2C%20Villa%20Esperanza%2C%2066469%20San%20Nicol%C3%A1s%20de%20los%20Garza%2C%20N.L.%2C%20M%C3%A9xico&amp;map=explore&amp;coordinate=25.748357%2C-100.280536&amp;name=Vivero%20El%20Arroyo&amp;place-id=I41A96B002261BA5C&amp;_provider=9902" TargetMode="External"/><Relationship Id="rId1497" Type="http://schemas.openxmlformats.org/officeDocument/2006/relationships/hyperlink" Target="https://www.google.com/maps/place/El+Cabestro+701,+Alameda+de+La+Hacienda,+67155+Guadalupe,+N.L./@25.6732879,-100.2488583,19.79z/data=!4m9!1m2!2m1!1sel+cabresto+701,+alamedas+de+la+hacienda,+monterrey!3m5!1s0x8662c004ab30530b:0x1a99b5ec83d32b1f!8m2!3d25.6735811!4d-100.2488451!16s%2Fg%2F11dxhzbtqt!5m1!1e2?entry=ttu&amp;g_ep=EgoyMDI1MTAyOS4yIKXMDSoASAFQAw%3D%3D" TargetMode="External"/><Relationship Id="rId66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014" Type="http://schemas.openxmlformats.org/officeDocument/2006/relationships/hyperlink" Target="https://www.google.com/maps/place/Tehuixtla+144,+Residencial+San+Alberto,+25204+Saltillo,+Coah./@25.4646559,-100.9552265,17z/data=!3m1!4b1!4m5!3m4!1s0x868812eca429b24b:0x54e066414f2a82d5!8m2!3d25.4646559!4d-100.9526516!5m2!1e4!1e2?entry=ttu&amp;g_ep=EgoyMDI1MDkwMy4wIKXMDSoASAFQAw%3D%3D" TargetMode="External"/><Relationship Id="rId1498" Type="http://schemas.openxmlformats.org/officeDocument/2006/relationships/hyperlink" Target="https://www.google.com/maps/place/Vaquer%C3%ADas,+Guillermo+Prieto+529,+67276+Valle+de+Vaquer%C3%ADas,+N.L./@25.6348122,-100.1479659,20.5z/data=!4m12!1m5!3m4!2zMjXCsDM4JzA1LjUiTiAxMDDCsDA4JzUxLjkiVw!8m2!3d25.634853!4d-100.147742!3m5!1s0x8662c3b5f9c21f6f:0x2a4ff9c3206f2709!8m2!3d25.6347666!4d-100.1476608!16s%2Fg%2F11w7q6f80m!5m1!1e2?hl=es&amp;entry=ttu&amp;g_ep=EgoyMDI1MTExNy4wIKXMDSoASAFQAw%3D%3D" TargetMode="External"/><Relationship Id="rId1004" Type="http://schemas.openxmlformats.org/officeDocument/2006/relationships/hyperlink" Target="https://www.google.com/maps/place/Catanzaro+239,+Sin+Nombre+de+Col+12,+66630+Cdad.+Apodaca,+N.L./@25.7592398,-100.2500083,15.5z/data=!4m5!3m4!1s0x8662eb4477b75921:0x7275f81d1bf1e4af!8m2!3d25.75835!4d-100.2435597!5m1!1e2?entry=ttu&amp;g_ep=EgoyMDI1MDkwNy4wIKXMDSoASAFQAw%3D%3D" TargetMode="External"/><Relationship Id="rId1488" Type="http://schemas.openxmlformats.org/officeDocument/2006/relationships/hyperlink" Target="https://www.google.com/maps/place/Mariano+Abasolo+1109,+Futuro+Apodaca,+66600+Cdad.+Apodaca,+N.L./@25.7817092,-100.1800228,20.5z/data=!4m12!1m5!3m4!2zMjXCsDQ2JzUzLjkiTiAxMDDCsDEwJzQ3LjQiVw!8m2!3d25.781641!4d-100.17984!3m5!1s0x8662ec06485b8aab:0xedcd5292c0175cfa!8m2!3d25.7816957!4d-100.1799844!16s%2Fg%2F11wb1ttqfs!5m1!1e2?entry=ttu&amp;g_ep=EgoyMDI1MTExMS4wIKXMDSoASAFQAw%3D%3D" TargetMode="External"/><Relationship Id="rId1005"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1489" Type="http://schemas.openxmlformats.org/officeDocument/2006/relationships/hyperlink" Target="https://www.google.com/maps/place/Mariano+Abasolo+1109,+Futuro+Apodaca,+66600+Cdad.+Apodaca,+N.L./@25.7817092,-100.1800228,20.5z/data=!4m12!1m5!3m4!2zMjXCsDQ2JzUzLjkiTiAxMDDCsDEwJzQ3LjQiVw!8m2!3d25.781641!4d-100.17984!3m5!1s0x8662ec06485b8aab:0xedcd5292c0175cfa!8m2!3d25.7816957!4d-100.1799844!16s%2Fg%2F11wb1ttqfs!5m1!1e2?entry=ttu&amp;g_ep=EgoyMDI1MTExMS4wIKXMDSoASAFQAw%3D%3D" TargetMode="External"/><Relationship Id="rId1006" Type="http://schemas.openxmlformats.org/officeDocument/2006/relationships/hyperlink" Target="https://www.google.com/maps/place/25%C2%B046'29.7%22N+100%C2%B012'12.5%22W/@25.7749215,-100.2060471,17z/data=!3m1!4b1!4m4!3m3!8m2!3d25.7749167!4d-100.2034722!5m2!1e2!1e4?hl=es&amp;entry=ttu&amp;g_ep=EgoyMDI1MDkwNy4wIKXMDSoASAFQAw%3D%3D" TargetMode="External"/><Relationship Id="rId1007" Type="http://schemas.openxmlformats.org/officeDocument/2006/relationships/hyperlink" Target="https://www.google.com/maps/place/25%C2%B046'29.7%22N+100%C2%B012'12.5%22W/@25.7749215,-100.2060471,17z/data=!3m1!4b1!4m4!3m3!8m2!3d25.7749167!4d-100.2034722!5m2!1e2!1e4?hl=es&amp;entry=ttu&amp;g_ep=EgoyMDI1MDkwNy4wIKXMDSoASAFQAw%3D%3D" TargetMode="External"/><Relationship Id="rId1008" Type="http://schemas.openxmlformats.org/officeDocument/2006/relationships/hyperlink" Target="https://www.google.com/maps/place/25%C2%B046'29.7%22N+100%C2%B012'12.5%22W/@25.7749215,-100.2060471,17z/data=!3m1!4b1!4m4!3m3!8m2!3d25.7749167!4d-100.2034722!5m2!1e2!1e4?hl=es&amp;entry=ttu&amp;g_ep=EgoyMDI1MDkwNy4wIKXMDSoASAFQAw%3D%3D" TargetMode="External"/><Relationship Id="rId1009"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65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56"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655"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654" Type="http://schemas.openxmlformats.org/officeDocument/2006/relationships/hyperlink" Target="https://www.google.com/maps/place/25%C2%B044'25.4%22N+100%C2%B012'11.0%22W/@25.7404341,-100.2041014,18.08z/data=!4m4!3m3!8m2!3d25.7403908!4d-100.203064?hl=es&amp;entry=ttu&amp;g_ep=EgoyMDI1MDcyMy4wIKXMDSoASAFQAw%3D%3D" TargetMode="External"/><Relationship Id="rId65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658" Type="http://schemas.openxmlformats.org/officeDocument/2006/relationships/hyperlink" Target="https://www.google.com/maps/place/25%C2%B042'48.0%22N+100%C2%B011'23.5%22W/@25.7131887,-100.1900908,20.6z/data=!4m4!3m3!8m2!3d25.7133196!4d-100.1898563?hl=es&amp;entry=ttu&amp;g_ep=EgoyMDI1MDcyMy4wIKXMDSoASAFQAw%3D%3D" TargetMode="External"/><Relationship Id="rId1480" Type="http://schemas.openxmlformats.org/officeDocument/2006/relationships/hyperlink" Target="https://www.google.com/maps/place/Gasolinera+Gulf/@25.657615,-100.2225418,3a,75y,132.7h,94.41t/data=!3m7!1e1!3m5!1s7Sdio10_p0nk1xebxlASeQ!2e0!6shttps:%2F%252" TargetMode="External"/><Relationship Id="rId1481" Type="http://schemas.openxmlformats.org/officeDocument/2006/relationships/hyperlink" Target="https://www.google.com/maps/place/Gasolinera+Gulf/@25.657615,-100.2225418,3a,75y,132.7h,94.41t/data=!3m7!1e1!3m5!1s7Sdio10_p0nk1xebxlASeQ!2e0!6shttps:%2F%252" TargetMode="External"/><Relationship Id="rId1482" Type="http://schemas.openxmlformats.org/officeDocument/2006/relationships/hyperlink" Target="https://www.google.com/maps/place/Gasolinera+Gulf/@25.657615,-100.2225418,3a,75y,132.7h,94.41t/data=!3m7!1e1!3m5!1s7Sdio10_p0nk1xebxlASeQ!2e0!6shttps:%2F%252" TargetMode="External"/><Relationship Id="rId1483"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53" Type="http://schemas.openxmlformats.org/officeDocument/2006/relationships/hyperlink" Target="https://www.google.com/maps/place/25%C2%B044'25.4%22N+100%C2%B012'11.0%22W/@25.7404341,-100.2041014,18.08z/data=!4m4!3m3!8m2!3d25.7403908!4d-100.203064?hl=es&amp;entry=ttu&amp;g_ep=EgoyMDI1MDcyMy4wIKXMDSoASAFQAw%3D%3D" TargetMode="External"/><Relationship Id="rId1000" Type="http://schemas.openxmlformats.org/officeDocument/2006/relationships/hyperlink" Target="https://www.google.com/maps/place/C.+Presidencia+Municipal+Sur+1059,+Vieja+Estanzuela,+64988+Monterrey,+N.L./@25.5791469,-100.2410222,17z/data=!3m1!4b1!4m6!3m5!1s0x8662c749c3742d27:0xbc2056c025f9e964!8m2!3d25.5791469!4d-100.2384473!16s%2Fg%2F11g6xsy9gb!5m2!1e4!1e2?entry=ttu&amp;g_ep=EgoyMDI1MDkwMy4wIKXMDSoASAFQAw%3D%3D" TargetMode="External"/><Relationship Id="rId148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5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01" Type="http://schemas.openxmlformats.org/officeDocument/2006/relationships/hyperlink" Target="https://www.google.com/maps/place/Tehuixtla+144,+Residencial+San+Alberto,+25204+Saltillo,+Coah./@25.4646559,-100.9552265,17z/data=!3m1!4b1!4m5!3m4!1s0x868812eca429b24b:0x54e066414f2a82d5!8m2!3d25.4646559!4d-100.9526516!5m2!1e4!1e2?entry=ttu&amp;g_ep=EgoyMDI1MDkwMy4wIKXMDSoASAFQAw%3D%3D" TargetMode="External"/><Relationship Id="rId1485" Type="http://schemas.openxmlformats.org/officeDocument/2006/relationships/hyperlink" Target="https://www.google.com/maps/place/Montalto+Residencial/@25.7466965,-100.1832444,17z/data=!3m1!4b1!4m6!3m5!1s0x8662eb45c537dbb7:0x7a6656a91a27d75f!8m2!3d25.7466965!4d-100.1806695!16s%2Fg%2F11h6w9py52!5m1!1e2?entry=ttu&amp;g_ep=EgoyMDI1MTExNy4wIKXMDSoASAFQAw%3D%3D" TargetMode="External"/><Relationship Id="rId651"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002" Type="http://schemas.openxmlformats.org/officeDocument/2006/relationships/hyperlink" Target="https://www.google.com/maps/place/Keramos+107,+Del+Prado,+64410+Monterrey,+N.L./@25.702752,-100.3117052,17.5z/data=!4m6!3m5!1s0x866295a3d14520f9:0x4d10c3999cc7780d!8m2!3d25.702101!4d-100.3108547!16s%2Fg%2F11twc82806!5m1!1e2?entry=ttu&amp;g_ep=EgoyMDI1MDkwNy4wIKXMDSoASAFQAw%3D%3D" TargetMode="External"/><Relationship Id="rId1486" Type="http://schemas.openxmlformats.org/officeDocument/2006/relationships/hyperlink" Target="https://www.google.com/maps/place/C.+Sierra+de+Gomas+614,+Cerro+de+La+Silla+(U.c.),+67190+Guadalupe,+N.L./@25.665652,-100.1958819,17z/data=!3m1!4b1!4m6!3m5!1s0x8662c1c1fa28813f:0xeb35765624fe6bd0!8m2!3d25.665652!4d-100.193307!16s%2Fg%2F11wb1s8_kq!5m1!1e2?entry=ttu&amp;g_ep=EgoyMDI1MTExNy4wIKXMDSoASAFQAw%3D%3D" TargetMode="External"/><Relationship Id="rId650" Type="http://schemas.openxmlformats.org/officeDocument/2006/relationships/hyperlink" Target="https://www.google.com/maps/place/25%C2%B044'25.4%22N+100%C2%B012'11.0%22W/@25.7404341,-100.2041014,18.08z/data=!4m4!3m3!8m2!3d25.7403908!4d-100.203064?hl=es&amp;entry=ttu&amp;g_ep=EgoyMDI1MDcyMy4wIKXMDSoASAFQAw%3D%3D" TargetMode="External"/><Relationship Id="rId1003" Type="http://schemas.openxmlformats.org/officeDocument/2006/relationships/hyperlink" Target="https://www.google.com/maps/place/Keramos+107,+Del+Prado,+64410+Monterrey,+N.L./@25.702752,-100.3117052,17.5z/data=!4m6!3m5!1s0x866295a3d14520f9:0x4d10c3999cc7780d!8m2!3d25.702101!4d-100.3108547!16s%2Fg%2F11twc82806!5m1!1e2?entry=ttu&amp;g_ep=EgoyMDI1MDkwNy4wIKXMDSoASAFQAw%3D%3D" TargetMode="External"/><Relationship Id="rId1487" Type="http://schemas.openxmlformats.org/officeDocument/2006/relationships/hyperlink" Target="https://www.google.com/maps/place/C.+Sierra+de+Gomas+614,+Cerro+de+La+Silla+(U.c.),+67190+Guadalupe,+N.L./@25.665652,-100.1958819,17z/data=!3m1!4b1!4m6!3m5!1s0x8662c1c1fa28813f:0xeb35765624fe6bd0!8m2!3d25.665652!4d-100.193307!16s%2Fg%2F11wb1s8_kq!5m1!1e2?entry=ttu&amp;g_ep=EgoyMDI1MTExNy4wIKXMDSoASAFQAw%3D%3D" TargetMode="External"/><Relationship Id="rId1037"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1038"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1039"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206" Type="http://schemas.openxmlformats.org/officeDocument/2006/relationships/hyperlink" Target="https://www.google.com/maps/place/S.+Ildefonso+5420-B,+67125+Guadalupe,+N.L./@25.6985303,-100.2391165,17z/data=!3m1!4b1!4m6!3m5!1s0x8662eabe72f1deb7:0x4e5113e0953394e8!8m2!3d25.6985303!4d-100.2391165!16s%2Fg%2F11mtdkr12j?entry=ttu" TargetMode="External"/><Relationship Id="rId205" Type="http://schemas.openxmlformats.org/officeDocument/2006/relationships/hyperlink" Target="https://maps.app.goo.gl/KzZmsyakPYFDgTty8" TargetMode="External"/><Relationship Id="rId689" Type="http://schemas.openxmlformats.org/officeDocument/2006/relationships/hyperlink" Target="https://www.google.com/maps/place/5a.+Avenida+913,+Cumbres+1%C2%BA.+Sector+Secc+a,+64610+Monterrey,+N.L./@25.7023232,-100.372474,17z/data=!3m1!4b1!4m6!3m5!1s0x86629669a155c0a3:0xc0d59b2449bfe3f0!8m2!3d25.7023232!4d-100.3698991!16s%2Fg%2F11c5j8h7vp?entry=ttu&amp;g_ep=EgoyMDI1MDcyOS4wIKXMDSoASAFQAw%3D%3D" TargetMode="External"/><Relationship Id="rId204"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688" Type="http://schemas.openxmlformats.org/officeDocument/2006/relationships/hyperlink" Target="https://www.google.com/maps/place/5a.+Avenida+913,+Cumbres+1%C2%BA.+Sector+Secc+a,+64610+Monterrey,+N.L./@25.7023232,-100.372474,17z/data=!3m1!4b1!4m6!3m5!1s0x86629669a155c0a3:0xc0d59b2449bfe3f0!8m2!3d25.7023232!4d-100.3698991!16s%2Fg%2F11c5j8h7vp?entry=ttu&amp;g_ep=EgoyMDI1MDcyOS4wIKXMDSoASAFQAw%3D%3D" TargetMode="External"/><Relationship Id="rId203"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687" Type="http://schemas.openxmlformats.org/officeDocument/2006/relationships/hyperlink" Target="https://www.google.com/maps/place/5a.+Avenida+913,+Cumbres+1%C2%BA.+Sector+Secc+a,+64610+Monterrey,+N.L./@25.7023232,-100.372474,17z/data=!3m1!4b1!4m6!3m5!1s0x86629669a155c0a3:0xc0d59b2449bfe3f0!8m2!3d25.7023232!4d-100.3698991!16s%2Fg%2F11c5j8h7vp?entry=ttu&amp;g_ep=EgoyMDI1MDcyOS4wIKXMDSoASAFQAw%3D%3D" TargetMode="External"/><Relationship Id="rId209"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208" Type="http://schemas.openxmlformats.org/officeDocument/2006/relationships/hyperlink" Target="https://www.google.com/maps/place/25%C2%B035'42.2%22N+99%C2%B058'53.8%22W/@25.595055,-99.9841879,17z/data=!3m1!4b1!4m4!3m3!8m2!3d25.595055!4d-99.981613?entry=ttu&amp;g_ep=EgoyMDI1MDQwMi4xIKXMDSoASAFQAw%3D%3D" TargetMode="External"/><Relationship Id="rId207" Type="http://schemas.openxmlformats.org/officeDocument/2006/relationships/hyperlink" Target="https://maps.app.goo.gl/KzZmsyakPYFDgTty8" TargetMode="External"/><Relationship Id="rId682"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681" Type="http://schemas.openxmlformats.org/officeDocument/2006/relationships/hyperlink" Target="https://www.google.com/maps/place/Lucerna+103,+66270+San+Pedro+Garza+Garc%C3%ADa,+N.L./@25.6387168,-100.3498237,17z/data=!3m1!4b1!4m6!3m5!1s0x8662be779e98b6ff:0xa2f74dc8138959a3!8m2!3d25.6387168!4d-100.3472488!16s%2Fg%2F11dxnqd7tq?entry=ttu&amp;g_ep=EgoyMDI1MDcyOC4wIKXMDSoASAFQAw%3D%3D" TargetMode="External"/><Relationship Id="rId103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80" Type="http://schemas.openxmlformats.org/officeDocument/2006/relationships/hyperlink" Target="https://www.google.com/maps/place/PENSI%C3%93N+LA+ESCONDIDA/@25.8476249,-100.244686,17z/data=!3m1!4b1!4m6!3m5!1s0x8662ed9da02369af:0x53d29eb55a11e83a!8m2!3d25.8476249!4d-100.244686!16s%2Fg%2F11vx2_pk2v?entry=ttu&amp;g_ep=EgoyMDI1MDcyOC4wIKXMDSoASAFQAw%3D%3D" TargetMode="External"/><Relationship Id="rId1031" Type="http://schemas.openxmlformats.org/officeDocument/2006/relationships/hyperlink" Target="https://www.google.com/maps/place/Misi%C3%B3n+Santa+Cruz+160,+66612+Cdad.+Apodaca,+N.L./@25.7875003,-100.2342768,17z/data=!3m1!4b1!4m6!3m5!1s0x8662ec90b5b5f03b:0xab3c6ee64dc97f16!8m2!3d25.7875003!4d-100.2317019!16s%2Fg%2F11dxm55f5q?entry=ttu&amp;g_ep=EgoyMDI1MDkxNi4wIKXMDSoASAFQAw%3D%3D" TargetMode="External"/><Relationship Id="rId1032" Type="http://schemas.openxmlformats.org/officeDocument/2006/relationships/hyperlink" Target="https://www.google.com/maps/place/Pte.+2+110,+La+Alianza,+64103+Monterrey,+N.L./@25.7733335,-100.414214,18.25z/data=!4m6!3m5!1s0x866290c884c4ffff:0x90c6e8f6b39bf537!8m2!3d25.7727341!4d-100.4137247!16s%2Fg%2F11xkkw4ts9?entry=ttu&amp;g_ep=EgoyMDI1MDkxNi4wIKXMDSoASAFQAw%3D%3D" TargetMode="External"/><Relationship Id="rId202"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686" Type="http://schemas.openxmlformats.org/officeDocument/2006/relationships/hyperlink" Target="https://www.google.com/maps/place/5a.+Avenida+913,+Cumbres+1%C2%BA.+Sector+Secc+a,+64610+Monterrey,+N.L./@25.7023232,-100.372474,17z/data=!3m1!4b1!4m6!3m5!1s0x86629669a155c0a3:0xc0d59b2449bfe3f0!8m2!3d25.7023232!4d-100.3698991!16s%2Fg%2F11c5j8h7vp?entry=ttu&amp;g_ep=EgoyMDI1MDcyOS4wIKXMDSoASAFQAw%3D%3D" TargetMode="External"/><Relationship Id="rId1033" Type="http://schemas.openxmlformats.org/officeDocument/2006/relationships/hyperlink" Target="https://www.google.com/maps/place/Fresno+1601,+Jardines+de+San+Rafael,+67119+Guadalupe,+N.L./data=!4m6!3m5!1s0x8662ea8ecdeb0153:0x293d17e0d24ed0a9!7e2!8m2!3d25.6970805!4d-100.22103709999999?utm_source=mstt_1&amp;entry=gps&amp;coh=192189&amp;g_ep=CAESBzI1LjM3LjAYACCenQoqmQEsOTQyNjc3MjcsOTQyODQ0OTAsOTQyMjMyOTksOTQyMTY0MTMsOTQyODA1NzYsOTQyMTI0OTYsOTQyODUwNTIsOTQyMDczOTQsOTQyMDc1MDYsOTQyMDg1MDYsOTQyMTc1MjMsOTQyMTg2NTMsOTQyMjk4MzksOTQyNzUxNjgsNDcwODQzOTMsOTQyMTMyMDAsOTQyNTgzMjVCAk1Y&amp;skid=5931881d-ad10-4bfc-8e02-9387f43b122a&amp;g_st=aw" TargetMode="External"/><Relationship Id="rId201"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685"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1034" Type="http://schemas.openxmlformats.org/officeDocument/2006/relationships/hyperlink" Target="https://www.google.com/maps/place/C.+Golfo+de+M%C3%A9xico+638,+La+Fe,+66477+San+Nicol%C3%A1s+de+los+Garza,+N.L./@25.7199478,-100.2093811,17z/data=!4m6!3m5!1s0x8662ea50d26e4a0b:0x9baaa88189bada1e!8m2!3d25.7199015!4d-100.2094921!16s%2Fg%2F11c5lrqtlv?hl=es&amp;entry=ttu&amp;g_ep=EgoyMDI1MDkxNi4wIKXMDSoASAFQAw%3D%3D" TargetMode="External"/><Relationship Id="rId200" Type="http://schemas.openxmlformats.org/officeDocument/2006/relationships/hyperlink" Target="https://www.google.com/maps/place/21%C2%B010'17.8%22N+86%C2%B050'32.3%22W/@21.1716111,-86.8423056,17z/data=!3m1!4b1!4m4!3m3!8m2!3d21.1716111!4d-86.8423056!5m1!1e1?entry=ttu&amp;g_ep=EgoyMDI1MDMyNS4xIKXMDSoASAFQAw%3D%3D" TargetMode="External"/><Relationship Id="rId684"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1035" Type="http://schemas.openxmlformats.org/officeDocument/2006/relationships/hyperlink" Target="https://www.google.com/maps/place/Villa+Bristol,+Fracc.+Villaluz,+67275+Cdad.+Benito+Ju%C3%A1rez,+N.L./@25.6372194,-100.1248072,17z/data=!3m1!4b1!4m6!3m5!1s0x8662c3012242b863:0x51ebb43454293207!8m2!3d25.6372194!4d-100.1222323!16s%2Fg%2F11bc902cs4?entry=ttu&amp;g_ep=EgoyMDI1MDkxNi4wIKXMDSoASAFQAw%3D%3D" TargetMode="External"/><Relationship Id="rId683"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1036" Type="http://schemas.openxmlformats.org/officeDocument/2006/relationships/hyperlink" Target="https://www.google.com/maps/place/Gasolinera+Gulf/@25.657615,-100.2225418,3a,75y,132.7h,94.41t/data=!3m7!1e1!3m5!1s7Sdio10_p0nk1xebxlASeQ!2e0!6shttps:%2F%252" TargetMode="External"/><Relationship Id="rId1026" Type="http://schemas.openxmlformats.org/officeDocument/2006/relationships/hyperlink" Target="https://www.google.com/maps/place/Keramos+107,+Del+Prado,+64410+Monterrey,+N.L./@25.7021324,-100.3115799,18.5z/data=!4m6!3m5!1s0x866295a3d14520f9:0x4d10c3999cc7780d!8m2!3d25.702101!4d-100.3108547!16s%2Fg%2F11twc82806?entry=ttu&amp;g_ep=EgoyMDI1MDkxNC4wIKXMDSoASAFQAw%3D%3D" TargetMode="External"/><Relationship Id="rId1027" Type="http://schemas.openxmlformats.org/officeDocument/2006/relationships/hyperlink" Target="https://www.google.com/maps/place/Keramos+107,+Del+Prado,+64410+Monterrey,+N.L./@25.7021324,-100.3115799,18.5z/data=!4m6!3m5!1s0x866295a3d14520f9:0x4d10c3999cc7780d!8m2!3d25.702101!4d-100.3108547!16s%2Fg%2F11twc82806?entry=ttu&amp;g_ep=EgoyMDI1MDkxNC4wIKXMDSoASAFQAw%3D%3D" TargetMode="External"/><Relationship Id="rId1028" Type="http://schemas.openxmlformats.org/officeDocument/2006/relationships/hyperlink" Target="https://www.google.com/maps/place/Austria+121,+Nuevo+Amanecer,+66636+Cdad.+Apodaca,+N.L./@25.7816631,-100.2522611,17z/data=!3m1!4b1!4m6!3m5!1s0x8662eca59a47c7f7:0x9f1713a62dd88343!8m2!3d25.7816631!4d-100.2496862!16s%2Fg%2F11c5ktvb21?entry=ttu&amp;g_ep=EgoyMDI1MDkxNi4wIKXMDSoASAFQAw%3D%3D" TargetMode="External"/><Relationship Id="rId1029" Type="http://schemas.openxmlformats.org/officeDocument/2006/relationships/hyperlink" Target="https://www.google.com/maps/place/Fresno+1601,+Jardines+de+San+Rafael,+67119+Guadalupe,+N.L./data=!4m6!3m5!1s0x8662ea8ecdeb0153:0x293d17e0d24ed0a9!7e2!8m2!3d25.6970805!4d-100.22103709999999?utm_source=mstt_1&amp;entry=gps&amp;coh=192189&amp;g_ep=CAESBzI1LjM3LjAYACCenQoqmQEsOTQyNjc3MjcsOTQyODQ0OTAsOTQyMjMyOTksOTQyMTY0MTMsOTQyODA1NzYsOTQyMTI0OTYsOTQyODUwNTIsOTQyMDczOTQsOTQyMDc1MDYsOTQyMDg1MDYsOTQyMTc1MjMsOTQyMTg2NTMsOTQyMjk4MzksOTQyNzUxNjgsNDcwODQzOTMsOTQyMTMyMDAsOTQyNTgzMjVCAk1Y&amp;skid=5931881d-ad10-4bfc-8e02-9387f43b122a&amp;g_st=aw" TargetMode="External"/><Relationship Id="rId679" Type="http://schemas.openxmlformats.org/officeDocument/2006/relationships/hyperlink" Target="https://www.google.com/maps/place/PENSI%C3%93N+LA+ESCONDIDA/@25.8476249,-100.244686,17z/data=!3m1!4b1!4m6!3m5!1s0x8662ed9da02369af:0x53d29eb55a11e83a!8m2!3d25.8476249!4d-100.244686!16s%2Fg%2F11vx2_pk2v?entry=ttu&amp;g_ep=EgoyMDI1MDcyOC4wIKXMDSoASAFQAw%3D%3D" TargetMode="External"/><Relationship Id="rId678" Type="http://schemas.openxmlformats.org/officeDocument/2006/relationships/hyperlink" Target="https://www.google.com/maps/place/PENSI%C3%93N+LA+ESCONDIDA/@25.8476249,-100.244686,17z/data=!3m1!4b1!4m6!3m5!1s0x8662ed9da02369af:0x53d29eb55a11e83a!8m2!3d25.8476249!4d-100.244686!16s%2Fg%2F11vx2_pk2v?entry=ttu&amp;g_ep=EgoyMDI1MDcyOC4wIKXMDSoASAFQAw%3D%3D" TargetMode="External"/><Relationship Id="rId677" Type="http://schemas.openxmlformats.org/officeDocument/2006/relationships/hyperlink" Target="https://www.google.com/maps/place/PENSI%C3%93N+LA+ESCONDIDA/@25.8476249,-100.244686,17z/data=!3m1!4b1!4m6!3m5!1s0x8662ed9da02369af:0x53d29eb55a11e83a!8m2!3d25.8476249!4d-100.244686!16s%2Fg%2F11vx2_pk2v?entry=ttu&amp;g_ep=EgoyMDI1MDcyOC4wIKXMDSoASAFQAw%3D%3D" TargetMode="External"/><Relationship Id="rId676"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671"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670" Type="http://schemas.openxmlformats.org/officeDocument/2006/relationships/hyperlink" Target="https://www.google.com/maps/place/Lic.+Benito+Ju%C3%A1rez+509,+Joaqu%C3%ADn+Garza+y+Garza,+67253+Cdad.+Benito+Ju%C3%A1rez,+N.L./@25.6522065,-100.1017351,19.75z/data=!4m5!3m4!1s0x8662c2dd099c16e7:0x6706ac9374cd8672!8m2!3d25.6522792!4d-100.1017131?entry=ttu&amp;g_ep=EgoyMDI1MDYxMS4wIKXMDSoASAFQAw%3D%3D" TargetMode="External"/><Relationship Id="rId1020" Type="http://schemas.openxmlformats.org/officeDocument/2006/relationships/hyperlink" Target="https://www.google.com/maps/place/Anillo+Vial+Metropolitano+201,+Sin+Nombre+de+Col+2,+Sin+Nombre+de+Col+23,+66465+San+Nicol%C3%A1s+de+los+Garza,+N.L./@25.7366757,-100.2879287,19z/data=!4m6!3m5!1s0x866294e8b9c66d67:0x95ac5d0ac8652251!8m2!3d25.7366964!4d-100.2872883!16s%2Fg%2F11tt8lcz19?entry=ttu&amp;g_ep=EgoyMDI1MDkxMC4wIKXMDSoASAFQAw%3D%3D" TargetMode="External"/><Relationship Id="rId1021" Type="http://schemas.openxmlformats.org/officeDocument/2006/relationships/hyperlink" Target="https://www.google.com/maps/place/Palmeira+242,+Lomas+Palmeira,+66024+Mitras+Poniente,+N.L./@25.7659697,-100.4284996,17z/data=!3m1!4b1!4m5!3m4!1s0x866290b22f7b41c7:0x7e4b26e062b0ad6c!8m2!3d25.7659697!4d-100.4259247!5m2!1e4!1e2?entry=ttu&amp;g_ep=EgoyMDI1MDkxMC4wIKXMDSoASAFQAw%3D%3D" TargetMode="External"/><Relationship Id="rId675"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1022" Type="http://schemas.openxmlformats.org/officeDocument/2006/relationships/hyperlink" Target="https://www.google.com/maps/place/Palmeira+242,+Lomas+Palmeira,+66024+Mitras+Poniente,+N.L./@25.7659697,-100.4284996,17z/data=!3m1!4b1!4m5!3m4!1s0x866290b22f7b41c7:0x7e4b26e062b0ad6c!8m2!3d25.7659697!4d-100.4259247!5m2!1e4!1e2?entry=ttu&amp;g_ep=EgoyMDI1MDkxMC4wIKXMDSoASAFQAw%3D%3D" TargetMode="External"/><Relationship Id="rId674" Type="http://schemas.openxmlformats.org/officeDocument/2006/relationships/hyperlink" Target="https://www.google.com/maps/place/Calle+Joaqu%C3%ADn+G.+Leal+Nte.+1801,+Terminal,+64580+Monterrey,+N.L./@25.6895377,-100.2976855,19z/data=!3m1!4b1!4m6!3m5!1s0x86629570f2ebe30f:0x79cc61de3277864f!8m2!3d25.6895365!4d-100.2970418!16s%2Fg%2F11c27s9kwr?hl=es&amp;entry=ttu&amp;g_ep=EgoyMDI1MDcyOC4wIKXMDSoASAFQAw%3D%3D" TargetMode="External"/><Relationship Id="rId102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67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24" Type="http://schemas.openxmlformats.org/officeDocument/2006/relationships/hyperlink" Target="https://www.google.com/maps/place/Av.+Ruiz+Cortines+2650,+Valle+Soleado,+67115+Guadalupe,+N.L./@25.7076272,-100.1868555,16.75z/data=!4m5!3m4!1s0x8662ea22b3a69faf:0x5c1621e80abca49e!8m2!3d25.7093347!4d-100.1821288?entry=ttu&amp;g_ep=EgoyMDI1MDkxNC4wIKXMDSoASAFQAw%3D%3D" TargetMode="External"/><Relationship Id="rId672" Type="http://schemas.openxmlformats.org/officeDocument/2006/relationships/hyperlink" Target="https://www.google.com/maps/place/C.+1+160,+Central+de+Carga,+67129+Guadalupe,+N.L./@25.7047417,-100.2361934,17z/data=!3m1!4b1!4m6!3m5!1s0x8662eaeac88b8317:0x262f117737293e50!8m2!3d25.7047417!4d-100.2361934!16s%2Fg%2F11ghnn8_k1?entry=ttu&amp;g_ep=EgoyMDI1MDcyMy4wIKXMDSoASAFQAw%3D%3D" TargetMode="External"/><Relationship Id="rId1025" Type="http://schemas.openxmlformats.org/officeDocument/2006/relationships/hyperlink" Target="https://www.google.com/maps/place/M%C3%A1s+bodegas/@25.6860289,-100.1454909,18.25z/data=!4m12!1m5!3m4!2zMjXCsDQxJzA5LjEiTiAxMDDCsDA4JzM3LjEiVw!8m2!3d25.6858692!4d-100.1436462!3m5!1s0x8662c35215555329:0x180ba31356928196!8m2!3d25.6859945!4d-100.1441978!16s%2Fg%2F11rqrs9drs?hl=es&amp;entry=ttu&amp;g_ep=EgoyMDI1MDkxNC4wIKXMDSoASAFQAw%3D%3D" TargetMode="External"/><Relationship Id="rId190" Type="http://schemas.openxmlformats.org/officeDocument/2006/relationships/hyperlink" Target="https://www.google.com/maps/place/25%C2%B039'05.4%22N+100%C2%B005'21.7%22W/@25.6514912,-100.091938,17z/data=!3m1!4b1!4m4!3m3!8m2!3d25.6514912!4d-100.0893631?hl=es&amp;entry=ttu&amp;g_ep=EgoyMDI1MDMyNS4xIKXMDSoASAFQAw%3D%3D" TargetMode="External"/><Relationship Id="rId194" Type="http://schemas.openxmlformats.org/officeDocument/2006/relationships/hyperlink" Target="https://www.google.com/maps/place/25%C2%B047'21.9%22N+100%C2%B008'07.5%22W/@25.7894258,-100.136293,18.5z/data=!4m4!3m3!8m2!3d25.789428!4d-100.135405?hl=es&amp;entry=ttu&amp;g_ep=EgoyMDI1MDMyNS4xIKXMDSoASAFQAw%3D%3D" TargetMode="External"/><Relationship Id="rId193" Type="http://schemas.openxmlformats.org/officeDocument/2006/relationships/hyperlink" Target="https://www.google.com/maps/place/25%C2%B018'22.1%22N+100%C2%B000'36.4%22W/@25.3060898,-100.0101313,19.5z/data=!4m4!3m3!8m2!3d25.306142!4d-100.010096!5m1!1e1?entry=ttu&amp;g_ep=EgoyMDI1MDMyNS4xIKXMDSoASAFQAw%3D%3D" TargetMode="External"/><Relationship Id="rId192" Type="http://schemas.openxmlformats.org/officeDocument/2006/relationships/hyperlink" Target="https://www.google.com/maps/place/25%C2%B018'22.1%22N+100%C2%B000'36.4%22W/@25.3060898,-100.0101313,19.5z/data=!4m4!3m3!8m2!3d25.306142!4d-100.010096!5m1!1e1?entry=ttu&amp;g_ep=EgoyMDI1MDMyNS4xIKXMDSoASAFQAw%3D%3D" TargetMode="External"/><Relationship Id="rId19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6" Type="http://schemas.openxmlformats.org/officeDocument/2006/relationships/hyperlink" Target="https://maps.app.goo.gl/KzZmsyakPYFDgTty8" TargetMode="External"/><Relationship Id="rId185" Type="http://schemas.openxmlformats.org/officeDocument/2006/relationships/hyperlink" Target="https://www.google.com/maps/place/25%C2%B045'34.5%22N+100%C2%B009'27.4%22W/@25.7591083,-100.1688266,14.96z/data=!4m4!3m3!8m2!3d25.7595863!4d-100.1576157?hl=es&amp;entry=ttu&amp;g_ep=EgoyMDI1MDMyNC4wIKXMDSoASAFQAw%3D%3D" TargetMode="External"/><Relationship Id="rId18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9" Type="http://schemas.openxmlformats.org/officeDocument/2006/relationships/hyperlink" Target="https://www.google.com/maps/place/Reforma+8,+Centro,+42150+Ajacuba,+Hgo./@20.0973007,-99.125342,17z/data=!3m1!4b1!4m5!3m4!1s0x85d17f5fce1e80bf:0x40bcc549afbe87d2!8m2!3d20.0973007!4d-99.1227671?entry=ttu&amp;g_ep=EgoyMDI1MDMxOS4xIKXMDSoASAFQAw%3D%3D" TargetMode="External"/><Relationship Id="rId188" Type="http://schemas.openxmlformats.org/officeDocument/2006/relationships/hyperlink" Target="https://www.google.com/maps/place/OMODA+Gonzalitos+Monterrey/@25.684863,-100.3521075,17z/data=!3m1!4b1!4m6!3m5!1s0x86629730e8522d77:0x3007037bcfbf041f!8m2!3d25.684863!4d-100.3521075!16s%2Fg%2F11l38_x24b?entry=ttu&amp;g_ep=EgoyMDI1MDMyNC4wIKXMDSoASAFQAw%3D%3D" TargetMode="External"/><Relationship Id="rId183" Type="http://schemas.openxmlformats.org/officeDocument/2006/relationships/hyperlink" Target="https://www.google.com/maps/place/25%C2%B046'53.8%22N+100%C2%B014'39.9%22W/@25.7816228,-100.244423,16z/data=!4m4!3m3!8m2!3d25.7816228!4d-100.244423?entry=ttu&amp;g_ep=EgoyMDI1MDMyNC4wIKXMDSoASAFQAw%3D%3D" TargetMode="External"/><Relationship Id="rId182" Type="http://schemas.openxmlformats.org/officeDocument/2006/relationships/hyperlink" Target="https://www.google.com/maps/place/25%C2%B048'37.6%22N+100%C2%B014'59.5%22W/@25.806497,-100.2959002,13.25z/data=!4m4!3m3!8m2!3d25.8104458!4d-100.2498703?hl=es&amp;entry=ttu&amp;g_ep=EgoyMDI1MDMyNC4wIKXMDSoASAFQAw%3D%3D" TargetMode="External"/><Relationship Id="rId18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76"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75"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74"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73" Type="http://schemas.openxmlformats.org/officeDocument/2006/relationships/hyperlink" Target="https://www.google.com/maps/place/25%C2%B042'12.7%22N+100%C2%B029'27.8%22W/@25.7035351,-100.4936256,17z/data=!3m1!4b1!4m4!3m3!8m2!3d25.7035351!4d-100.4910507?hl=es&amp;entry=ttu&amp;g_ep=EgoyMDI1MDMxMS4wIKXMDSoASAFQAw%3D%3D" TargetMode="External"/><Relationship Id="rId179" Type="http://schemas.openxmlformats.org/officeDocument/2006/relationships/hyperlink" Target="https://www.google.com/maps/place/25%C2%B041'06.7%22N+100%C2%B005'05.1%22W/@25.6853218,-100.08495,20.5z/data=!4m4!3m3!8m2!3d25.68518!4d-100.084739?entry=ttu&amp;g_ep=EgoyMDI1MDMxOS4yIKXMDSoASAFQAw%3D%3D" TargetMode="External"/><Relationship Id="rId178"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77"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9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97"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196" Type="http://schemas.openxmlformats.org/officeDocument/2006/relationships/hyperlink" Target="https://www.google.com/maps/place/Sunny+Drink's+Solidaridad/@25.7777217,-100.3836222,17z/data=!3m1!4b1!4m6!3m5!1s0x866291252dae81ab:0x40b765896d8ff487!8m2!3d25.7777217!4d-100.3836222!16s%2Fg%2F11c2p8n5t6?entry=ttu&amp;g_ep=EgoyMDI1MDMzMC4wIKXMDSoASAFQAw%3D%3D" TargetMode="External"/><Relationship Id="rId195" Type="http://schemas.openxmlformats.org/officeDocument/2006/relationships/hyperlink" Target="https://www.google.com/maps/place/21%C2%B010'58.4%22N+86%C2%B054'35.6%22W/@21.1828902,-86.9105187,19z/data=!3m1!4b1!4m4!3m3!8m2!3d21.182889!4d-86.909875?entry=ttu&amp;g_ep=EgoyMDI1MDMyNC4wIKXMDSoASAFQAw%3D%3D" TargetMode="External"/><Relationship Id="rId19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48" Type="http://schemas.openxmlformats.org/officeDocument/2006/relationships/hyperlink" Target="https://www.google.com/maps/place/25%C2%B033'51.6%22N+100%C2%B000'20.4%22W/@25.5643196,-100.0082435,17z/data=!3m1!4b1!4m4!3m3!8m2!3d25.5643196!4d-100.0056686?hl=es&amp;entry=ttu" TargetMode="External"/><Relationship Id="rId109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091" Type="http://schemas.openxmlformats.org/officeDocument/2006/relationships/hyperlink" Target="https://www.google.com/maps/place/25%C2%B048'36.5%22N+100%C2%B017'14.6%22W/@25.8102114,-100.2875422,20.25z/data=!4m4!3m3!8m2!3d25.8101504!4d-100.2874009!5m1!1e1?hl=es&amp;entry=ttu&amp;g_ep=EgoyMDI1MDkyNC4wIKXMDSoASAFQAw%3D%3D" TargetMode="External"/><Relationship Id="rId1092" Type="http://schemas.openxmlformats.org/officeDocument/2006/relationships/hyperlink" Target="https://www.google.com/maps/place/25%C2%B048'36.5%22N+100%C2%B017'14.6%22W/@25.8102114,-100.2875422,20.25z/data=!4m4!3m3!8m2!3d25.8101504!4d-100.2874009!5m1!1e1?hl=es&amp;entry=ttu&amp;g_ep=EgoyMDI1MDkyNC4wIKXMDSoASAFQAw%3D%3D" TargetMode="External"/><Relationship Id="rId1093" Type="http://schemas.openxmlformats.org/officeDocument/2006/relationships/hyperlink" Target="https://www.google.com/maps/place/25%C2%B048'36.5%22N+100%C2%B017'14.6%22W/@25.8102114,-100.2875422,20.25z/data=!4m4!3m3!8m2!3d25.8101504!4d-100.2874009!5m1!1e1?hl=es&amp;entry=ttu&amp;g_ep=EgoyMDI1MDkyNC4wIKXMDSoASAFQAw%3D%3D" TargetMode="External"/><Relationship Id="rId1094" Type="http://schemas.openxmlformats.org/officeDocument/2006/relationships/hyperlink" Target="https://www.google.com/maps/place/25%C2%B048'36.5%22N+100%C2%B017'14.6%22W/@25.8102114,-100.2875422,20.25z/data=!4m4!3m3!8m2!3d25.8101504!4d-100.2874009!5m1!1e1?hl=es&amp;entry=ttu&amp;g_ep=EgoyMDI1MDkyNC4wIKXMDSoASAFQAw%3D%3D" TargetMode="External"/><Relationship Id="rId14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95" Type="http://schemas.openxmlformats.org/officeDocument/2006/relationships/hyperlink" Target="https://www.google.com/maps/place/Bonifacio+Salinas+Leal+428,+Ricardo+Flores+Mag%C3%B3n,+66050+Cdad.+Gral.+Escobedo,+N.L./@25.8053674,-100.3282679,21z/data=!4m12!1m5!3m4!2zMjXCsDQ4JzE5LjMiTiAxMDDCsDE5JzQxLjIiVw!8m2!3d25.8053558!4d-100.3281222!3m5!1s0x866293c833cc2eb9:0xae8a376432159d20!8m2!3d25.8053647!4d-100.3282342!16s%2Fg%2F11v0ylf68g!5m1!1e1?hl=es&amp;entry=ttu&amp;g_ep=EgoyMDI1MDkyMy4wIKXMDSoASAFQAw%3D%3D" TargetMode="External"/><Relationship Id="rId14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96" Type="http://schemas.openxmlformats.org/officeDocument/2006/relationships/hyperlink" Target="https://www.google.com/maps/place/Bonifacio+Salinas+Leal+428,+Ricardo+Flores+Mag%C3%B3n,+66050+Cdad.+Gral.+Escobedo,+N.L./@25.8053674,-100.3282679,21z/data=!4m12!1m5!3m4!2zMjXCsDQ4JzE5LjMiTiAxMDDCsDE5JzQxLjIiVw!8m2!3d25.8053558!4d-100.3281222!3m5!1s0x866293c833cc2eb9:0xae8a376432159d20!8m2!3d25.8053647!4d-100.3282342!16s%2Fg%2F11v0ylf68g!5m1!1e1?hl=es&amp;entry=ttu&amp;g_ep=EgoyMDI1MDkyMy4wIKXMDSoASAFQAw%3D%3D" TargetMode="External"/><Relationship Id="rId141" Type="http://schemas.openxmlformats.org/officeDocument/2006/relationships/hyperlink" Target="https://www.google.com/maps/place/25%C2%B055'10.8%22N+100%C2%B014'51.9%22W/@25.9196667,-100.2503249,17z/data=!3m1!4b1!4m4!3m3!8m2!3d25.9196667!4d-100.24775?entry=ttu&amp;g_ep=EgoyMDI1MDIxOS4xIKXMDSoASAFQAw%3D%3D" TargetMode="External"/><Relationship Id="rId1097" Type="http://schemas.openxmlformats.org/officeDocument/2006/relationships/hyperlink" Target="https://www.google.com/maps/place/Sierra+Tarahumara,+Vistancia,+Monterrey,+N.L./@25.5768522,-100.2374512,19.5z/data=!4m15!1m8!3m7!1s0x8662c737d4dc29d9:0xc08ee0260e720d05!2sSierra+Tarahumara,+Vistancia,+Monterrey,+N.L.!3b1!8m2!3d25.5768876!4d-100.2371594!16s%2Fg%2F11bytf9mlv!3m5!1s0x8662c737d4dc29d9:0xc08ee0260e720d05!8m2!3d25.5768876!4d-100.2371594!16s%2Fg%2F11bytf9mlv!5m1!1e1?entry=ttu&amp;g_ep=EgoyMDI1MDkyNC4wIKXMDSoASAFQAw%3D%3D" TargetMode="External"/><Relationship Id="rId14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98" Type="http://schemas.openxmlformats.org/officeDocument/2006/relationships/hyperlink" Target="https://www.google.com/maps/place/Sierra+Tarahumara,+Vistancia,+Monterrey,+N.L./@25.5768522,-100.2374512,19.5z/data=!4m15!1m8!3m7!1s0x8662c737d4dc29d9:0xc08ee0260e720d05!2sSierra+Tarahumara,+Vistancia,+Monterrey,+N.L.!3b1!8m2!3d25.5768876!4d-100.2371594!16s%2Fg%2F11bytf9mlv!3m5!1s0x8662c737d4dc29d9:0xc08ee0260e720d05!8m2!3d25.5768876!4d-100.2371594!16s%2Fg%2F11bytf9mlv!5m1!1e1?entry=ttu&amp;g_ep=EgoyMDI1MDkyNC4wIKXMDSoASAFQAw%3D%3D" TargetMode="External"/><Relationship Id="rId147" Type="http://schemas.openxmlformats.org/officeDocument/2006/relationships/hyperlink" Target="https://www.google.com/maps/place/25%C2%B033'51.6%22N+100%C2%B000'20.4%22W/@25.5643196,-100.0082435,17z/data=!3m1!4b1!4m4!3m3!8m2!3d25.5643196!4d-100.0056686?hl=es&amp;entry=ttu" TargetMode="External"/><Relationship Id="rId1099" Type="http://schemas.openxmlformats.org/officeDocument/2006/relationships/hyperlink" Target="https://www.google.com/maps/place/Av.+Dr.+Ignacio+Morones+Prieto+1100-LOCAL+3,+Sin+Nombre+de+Col+28,+Monta%C3%B1a,+66197+Cdad.+Santa+Catarina,+N.L./@25.6732552,-100.4468699,13.5z/data=!4m6!3m5!1s0x8662bd54946fffff:0xbee0c0c0239a9e3d!8m2!3d25.6615851!4d-100.4379439!16s%2Fg%2F11v5whjvg9?entry=ttu&amp;g_ep=EgoyMDI1MDkyNC4wIKXMDSoASAFQAw%3D%3D" TargetMode="External"/><Relationship Id="rId146" Type="http://schemas.openxmlformats.org/officeDocument/2006/relationships/hyperlink" Target="https://www.google.com/maps/place/25%C2%B033'51.6%22N+100%C2%B000'20.4%22W/@25.5643196,-100.0082435,17z/data=!3m1!4b1!4m4!3m3!8m2!3d25.5643196!4d-100.0056686?hl=es&amp;entry=ttu" TargetMode="External"/><Relationship Id="rId145" Type="http://schemas.openxmlformats.org/officeDocument/2006/relationships/hyperlink" Target="https://www.google.com/maps/place/25%C2%B045'18.1%22N+100%C2%B013'03.9%22W/@25.7550278,-100.2203249,17z/data=!3m1!4b1!4m4!3m3!8m2!3d25.7550278!4d-100.21775?entry=ttu&amp;g_ep=EgoyMDI1MDMwNC4wIKXMDSoASAFQAw%3D%3D" TargetMode="External"/><Relationship Id="rId14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8" Type="http://schemas.openxmlformats.org/officeDocument/2006/relationships/hyperlink" Target="https://www.google.com/maps/place/Plaza+Fiesta+An%C3%A1huac/@25.7428972,-100.3135177,17z/data=!3m1!4b1!4m6!3m5!1s0x8662945dafb9a707:0xc89fc164491b6cc7!8m2!3d25.7428972!4d-100.3135177!16s%2Fg%2F1ptx9w9_5?entry=ttu&amp;g_ep=EgoyMDI1MDIyNi4xIKXMDSoASAFQAw%3D%3D" TargetMode="External"/><Relationship Id="rId13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80" Type="http://schemas.openxmlformats.org/officeDocument/2006/relationships/hyperlink" Target="https://maps.app.goo.gl/VRxF2C3DdoTF8u5Q9" TargetMode="External"/><Relationship Id="rId1081" Type="http://schemas.openxmlformats.org/officeDocument/2006/relationships/hyperlink" Target="https://maps.app.goo.gl/VRxF2C3DdoTF8u5Q9" TargetMode="External"/><Relationship Id="rId1082" Type="http://schemas.openxmlformats.org/officeDocument/2006/relationships/hyperlink" Target="https://maps.app.goo.gl/VRxF2C3DdoTF8u5Q9" TargetMode="External"/><Relationship Id="rId1083" Type="http://schemas.openxmlformats.org/officeDocument/2006/relationships/hyperlink" Target="https://maps.app.goo.gl/VRxF2C3DdoTF8u5Q9" TargetMode="External"/><Relationship Id="rId13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84" Type="http://schemas.openxmlformats.org/officeDocument/2006/relationships/hyperlink" Target="https://maps.app.goo.gl/VRxF2C3DdoTF8u5Q9" TargetMode="External"/><Relationship Id="rId131" Type="http://schemas.openxmlformats.org/officeDocument/2006/relationships/hyperlink" Target="https://www.google.com/maps/place/25%C2%B040'23.1%22N+100%C2%B027'25.2%22W/@25.673069,-100.4595833,17z/data=!3m1!4b1!4m4!3m3!8m2!3d25.673069!4d-100.4570084?hl=es&amp;entry=ttu" TargetMode="External"/><Relationship Id="rId1085" Type="http://schemas.openxmlformats.org/officeDocument/2006/relationships/hyperlink" Target="https://maps.app.goo.gl/VRxF2C3DdoTF8u5Q9" TargetMode="External"/><Relationship Id="rId130" Type="http://schemas.openxmlformats.org/officeDocument/2006/relationships/hyperlink" Target="https://www.google.com/maps/place/25%C2%B055'10.8%22N+100%C2%B014'51.9%22W/@25.9196667,-100.2503249,17z/data=!3m1!4b1!4m4!3m3!8m2!3d25.9196667!4d-100.24775?entry=ttu&amp;g_ep=EgoyMDI1MDIxOS4xIKXMDSoASAFQAw%3D%3D" TargetMode="External"/><Relationship Id="rId1086" Type="http://schemas.openxmlformats.org/officeDocument/2006/relationships/hyperlink" Target="https://maps.app.goo.gl/VRxF2C3DdoTF8u5Q9" TargetMode="External"/><Relationship Id="rId1087" Type="http://schemas.openxmlformats.org/officeDocument/2006/relationships/hyperlink" Target="https://maps.app.goo.gl/VRxF2C3DdoTF8u5Q9" TargetMode="External"/><Relationship Id="rId136"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088" Type="http://schemas.openxmlformats.org/officeDocument/2006/relationships/hyperlink" Target="https://maps.app.goo.gl/VRxF2C3DdoTF8u5Q9" TargetMode="External"/><Relationship Id="rId135"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089" Type="http://schemas.openxmlformats.org/officeDocument/2006/relationships/hyperlink" Target="https://maps.app.goo.gl/VRxF2C3DdoTF8u5Q9" TargetMode="External"/><Relationship Id="rId13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72" Type="http://schemas.openxmlformats.org/officeDocument/2006/relationships/hyperlink" Target="https://www.google.com/maps/place/25%C2%B042'12.7%22N+100%C2%B029'27.8%22W/@25.7035351,-100.4936256,17z/data=!3m1!4b1!4m4!3m3!8m2!3d25.7035351!4d-100.4910507?hl=es&amp;entry=ttu&amp;g_ep=EgoyMDI1MDMxMS4wIKXMDSoASAFQAw%3D%3D" TargetMode="External"/><Relationship Id="rId171" Type="http://schemas.openxmlformats.org/officeDocument/2006/relationships/hyperlink" Target="https://www.google.com/maps/place/25%C2%B047'26.0%22N+100%C2%B011'12.0%22W/@25.7905076,-100.1868562,20z/data=!4m4!3m3!8m2!3d25.7905445!4d-100.1866684?hl=es&amp;entry=ttu&amp;g_ep=EgoyMDI1MDMxOC4wIKXMDSoASAFQAw%3D%3D" TargetMode="External"/><Relationship Id="rId170" Type="http://schemas.openxmlformats.org/officeDocument/2006/relationships/hyperlink" Target="https://www.google.com/maps/place/25%C2%B045'28.7%22N+100%C2%B013'37.3%22W/@25.7579727,-100.2295952,17z/data=!3m1!4b1!4m4!3m3!8m2!3d25.7579727!4d-100.2270203?hl=es&amp;entry=ttu&amp;g_ep=EgoyMDI1MDMxNy4wIKXMDSoASAFQAw%3D%3D" TargetMode="External"/><Relationship Id="rId165" Type="http://schemas.openxmlformats.org/officeDocument/2006/relationships/hyperlink" Target="https://www.google.com/maps/place/25%C2%B052'24.7%22N+100%C2%B015'27.4%22W/@25.8735278,-100.260186,17z/data=!3m1!4b1!4m4!3m3!8m2!3d25.8735278!4d-100.2576111?entry=ttu&amp;g_ep=EgoyMDI1MDMxNy4wIKXMDSoASAFQAw%3D%3D" TargetMode="External"/><Relationship Id="rId164" Type="http://schemas.openxmlformats.org/officeDocument/2006/relationships/hyperlink" Target="https://www.google.com/maps/place/25%C2%B045'28.7%22N+100%C2%B013'37.3%22W/@25.7579727,-100.2295952,17z/data=!3m1!4b1!4m4!3m3!8m2!3d25.7579727!4d-100.2270203?hl=es&amp;entry=ttu&amp;g_ep=EgoyMDI1MDMxNy4wIKXMDSoASAFQAw%3D%3D" TargetMode="External"/><Relationship Id="rId163" Type="http://schemas.openxmlformats.org/officeDocument/2006/relationships/hyperlink" Target="https://www.google.com/maps/place/AUDI+MONTERREY/@25.6450929,-100.3251783,15z/data=!4m6!3m5!1s0x8662bfab1ae50869:0x1beb6da0bb223175!8m2!3d25.6442369!4d-100.3226868!16s%2Fg%2F1tdzgf4g?entry=ttu&amp;g_ep=EgoyMDI1MDMxNy4wIKXMDSoASAFQAw%3D%3D" TargetMode="External"/><Relationship Id="rId16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9" Type="http://schemas.openxmlformats.org/officeDocument/2006/relationships/hyperlink" Target="https://www.google.com/maps/place/25%C2%B047'26.0%22N+100%C2%B011'12.0%22W/@25.7905076,-100.1868562,20z/data=!4m4!3m3!8m2!3d25.7905445!4d-100.1866684?hl=es&amp;entry=ttu&amp;g_ep=EgoyMDI1MDMxOC4wIKXMDSoASAFQAw%3D%3D" TargetMode="External"/><Relationship Id="rId16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7" Type="http://schemas.openxmlformats.org/officeDocument/2006/relationships/hyperlink" Target="https://www.google.com/maps/place/25%C2%B045'28.7%22N+100%C2%B013'37.3%22W/@25.7579727,-100.2295952,17z/data=!3m1!4b1!4m4!3m3!8m2!3d25.7579727!4d-100.2270203?hl=es&amp;entry=ttu&amp;g_ep=EgoyMDI1MDMxNy4wIKXMDSoASAFQAw%3D%3D" TargetMode="External"/><Relationship Id="rId166" Type="http://schemas.openxmlformats.org/officeDocument/2006/relationships/hyperlink" Target="https://www.google.com/maps/place/Gasolinera+Gulf/@25.657615,-100.2225418,3a,75y,132.7h,94.41t/data=!3m7!1e1!3m5!1s7Sdio10_p0nk1xebxlASeQ!2e0!6shttps:%2F%252" TargetMode="External"/><Relationship Id="rId161" Type="http://schemas.openxmlformats.org/officeDocument/2006/relationships/hyperlink" Target="https://www.google.com/maps/place/25%C2%B044'13.4%22N+100%C2%B014'56.3%22W/@25.7370541,-100.2515327,17z/data=!3m1!4b1!4m4!3m3!8m2!3d25.7370541!4d-100.2489578?hl=es&amp;entry=ttu&amp;g_ep=EgoyMDI1MDMxMi4wIKXMDSoASAFQAw%3D%3D" TargetMode="External"/><Relationship Id="rId16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9" Type="http://schemas.openxmlformats.org/officeDocument/2006/relationships/hyperlink" Target="https://www.google.com/maps/place/25%C2%B042'12.7%22N+100%C2%B029'27.8%22W/@25.7035351,-100.4936256,17z/data=!3m1!4b1!4m4!3m3!8m2!3d25.7035351!4d-100.4910507?hl=es&amp;entry=ttu&amp;g_ep=EgoyMDI1MDMxMS4wIKXMDSoASAFQAw%3D%3D" TargetMode="External"/><Relationship Id="rId154"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53"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52" Type="http://schemas.openxmlformats.org/officeDocument/2006/relationships/hyperlink" Target="https://www.google.com/maps/place/Absormex+Patio/@22.4007127,-97.8890613,18.75z/data=!4m6!3m5!1s0x85d7fd782bae41bb:0xbff53e99bc2dd04e!8m2!3d22.4006242!4d-97.8890959!16s%2Fg%2F11gnpg5b0v?entry=ttu&amp;g_ep=EgoyMDI1MDMwOC4wIKXMDSoASAFQAw%3D%3D" TargetMode="External"/><Relationship Id="rId151" Type="http://schemas.openxmlformats.org/officeDocument/2006/relationships/hyperlink" Target="https://www.google.com/maps/place/20%C2%B037'45.5%22N+100%C2%B026'00.2%22W/@20.6292233,-100.4337757,19.75z/data=!4m4!3m3!8m2!3d20.629317!4d-100.433386?entry=ttu&amp;g_ep=EgoyMDI1MDMwMi4wIKXMDSoASAFQAw%3D%3D" TargetMode="External"/><Relationship Id="rId158" Type="http://schemas.openxmlformats.org/officeDocument/2006/relationships/hyperlink" Target="https://www.google.com/maps/place/25%C2%B042'12.7%22N+100%C2%B029'27.8%22W/@25.7035351,-100.4936256,17z/data=!3m1!4b1!4m4!3m3!8m2!3d25.7035351!4d-100.4910507?hl=es&amp;entry=ttu&amp;g_ep=EgoyMDI1MDMxMS4wIKXMDSoASAFQAw%3D%3D" TargetMode="External"/><Relationship Id="rId157" Type="http://schemas.openxmlformats.org/officeDocument/2006/relationships/hyperlink" Target="https://www.google.com/maps/place/V%C3%ADa+de+Madrid+150/@25.810043,-100.2758013,19z/data=!4m7!3m6!1s0x866293248a1c9795:0x69664a98294a83f!4b1!8m2!3d25.8093522!4d-100.2757556!16s%2Fg%2F11dxf0zfq_?entry=ttu&amp;g_ep=EgoyMDI1MDIyNi4xIKXMDSoASAFQAw%3D%3D" TargetMode="External"/><Relationship Id="rId156"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155" Type="http://schemas.openxmlformats.org/officeDocument/2006/relationships/hyperlink" Target="https://www.google.com/maps/place/PLANTA+CEDIS+MOSERE+CAF%C3%89+GOURMET/@25.7068664,-100.1991563,17z/data=!3m1!4b1!4m6!3m5!1s0x8662ea4204050f49:0xac6ce5e797eef6ac!8m2!3d25.7068664!4d-100.1991563!16s%2Fg%2F11g6j8yx47?entry=ttu" TargetMode="External"/><Relationship Id="rId1510"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1511"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1512"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151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1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15"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16" Type="http://schemas.openxmlformats.org/officeDocument/2006/relationships/hyperlink" Target="https://www.google.com/maps/place/Lerma+107,+Las+Brisas+1o.+Sector,+64780+Monterrey,+N.L./@25.6265615,-100.2806818,18.25z/data=!4m6!3m5!1s0x8662bf74f1876c39:0x4d1be891d0b5b4f3!8m2!3d25.6266262!4d-100.2802!16s%2Fg%2F11c2fldwpc!5m1!1e2?entry=ttu&amp;g_ep=EgoyMDI1MTEyMy4xIKXMDSoASAFQAw%3D%3D" TargetMode="External"/><Relationship Id="rId1517" Type="http://schemas.openxmlformats.org/officeDocument/2006/relationships/hyperlink" Target="https://www.google.com/maps/place/S.+Miguel+404,+Villa+de+San+Sebasti%C3%A1n,+67184+Guadalupe,+N.L./@25.6684566,-100.2100091,17z/data=!3m1!4b1!4m6!3m5!1s0x8662c1ce5088da25:0x2e9f22d1f9154711!8m2!3d25.6684566!4d-100.2074342!16s%2Fg%2F11c5m4t8qx!5m1!1e2?entry=ttu&amp;g_ep=EgoyMDI1MTEyMy4xIKXMDSoASAFQAw%3D%3D" TargetMode="External"/><Relationship Id="rId151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19" Type="http://schemas.openxmlformats.org/officeDocument/2006/relationships/hyperlink" Target="https://www.google.com/maps/place/Calesta+6968,+Riberas+de+La+Silla,+67116+Guadalupe,+N.L./@25.6950321,-100.1923648,18.25z/data=!4m6!3m5!1s0x8662ea0d55d1060f:0x3a9ba87619f1adb1!8m2!3d25.6951779!4d-100.1924112!16s%2Fg%2F11mtdkfrx1!5m1!1e2?hl=es&amp;entry=ttu&amp;g_ep=EgoyMDI1MTEyMy4xIKXMDSoASAFQAw%3D%3D" TargetMode="External"/><Relationship Id="rId150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501" Type="http://schemas.openxmlformats.org/officeDocument/2006/relationships/hyperlink" Target="https://www.google.com/maps/place/Automotriz+El+Bimbo/@25.6927095,-100.301574,21z/data=!4m12!1m5!3m4!2zMjXCsDQxJzM0LjAiTiAxMDDCsDE4JzA1LjMiVw!8m2!3d25.6927714!4d-100.3014706!3m5!1s0x866295768f8cbb61:0xc6c5fe3af2b182e6!8m2!3d25.6927468!4d-100.3015239!16s%2Fg%2F11h93ds983!5m1!1e2?hl=es&amp;entry=ttu&amp;g_ep=EgoyMDI1MTExNy4wIKXMDSoASAFQAw%3D%3D" TargetMode="External"/><Relationship Id="rId1502"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503"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1504" Type="http://schemas.openxmlformats.org/officeDocument/2006/relationships/hyperlink" Target="https://www.google.com/maps/place/San+Erasmo+805,+66037+Santa+Mar%C3%ADa,+N.L./@25.7804312,-100.4951022,17z/data=!3m1!4b1!4m5!3m4!1s0x86629bb7f5c23deb:0x1804d6cba3a4a23a!8m2!3d25.7804312!4d-100.4951022!5m1!1e2?entry=ttu&amp;g_ep=EgoyMDI1MTEwNC4xIKXMDSoASAFQAw%3D%3D" TargetMode="External"/><Relationship Id="rId1505" Type="http://schemas.openxmlformats.org/officeDocument/2006/relationships/hyperlink" Target="https://www.google.com/maps/place/Gasolinera+Gulf/@25.657615,-100.2225418,3a,75y,132.7h,94.41t/data=!3m7!1e1!3m5!1s7Sdio10_p0nk1xebxlASeQ!2e0!6shttps:%2F%252" TargetMode="External"/><Relationship Id="rId1506" Type="http://schemas.openxmlformats.org/officeDocument/2006/relationships/hyperlink" Target="https://www.google.com/maps/place/Gasolinera+Gulf/@25.657615,-100.2225418,3a,75y,132.7h,94.41t/data=!3m7!1e1!3m5!1s7Sdio10_p0nk1xebxlASeQ!2e0!6shttps:%2F%252" TargetMode="External"/><Relationship Id="rId1507" Type="http://schemas.openxmlformats.org/officeDocument/2006/relationships/hyperlink" Target="https://www.google.com/maps/place/Seminuevos+MG1/@25.6507044,-100.1982006,19.5z/data=!3m1!5s0x8662c1bb816b2f3b:0xd856612b5d1a39a6!4m14!1m7!3m6!1s0x8662c1bc80dc80e5:0xbbc88e6469b2342d!2sPlaza+Mexico+86!8m2!3d25.6511923!4d-100.1985634!16s%2Fg%2F1ptzs_1rl!3m5!1s0x8662c12edf752e5d:0x6fba453c41aec75d!8m2!3d25.6506384!4d-100.1976835!16s%2Fg%2F11jb33c6n8!5m1!1e2?entry=ttu&amp;g_ep=EgoyMDI1MTExNy4wIKXMDSoASAFQAw%3D%3D" TargetMode="External"/><Relationship Id="rId1508"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509"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576" Type="http://schemas.openxmlformats.org/officeDocument/2006/relationships/hyperlink" Target="https://www.google.com/maps/place/25%C2%B048'46.6%22N+100%C2%B013'23.3%22W/@25.8128734,-100.2233882,19.25z/data=!4m5!3m4!4b1!8m2!3d25.8129444!4d-100.2231389?entry=ttu&amp;g_ep=EgoyMDI1MTIwMi4wIKXMDSoASAFQAw%3D%3D" TargetMode="External"/><Relationship Id="rId157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78" Type="http://schemas.openxmlformats.org/officeDocument/2006/relationships/hyperlink" Target="https://www.google.com/maps/place/%C3%89bano+Sur+Ote.+548,+Bosques+Real+I,+66612+Cdad.+Apodaca,+N.L./@25.7844503,-100.2435411,17z/data=!3m1!4b1!4m6!3m5!1s0x8662eca3236200b9:0xd520c01965fd3ef7!8m2!3d25.7844455!4d-100.2409662!16s%2Fg%2F11g6yhs4px?entry=ttu&amp;g_ep=EgoyMDI1MTIwNy4wIKXMDSoASAFQAw%3D%3D" TargetMode="External"/><Relationship Id="rId157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09" Type="http://schemas.openxmlformats.org/officeDocument/2006/relationships/hyperlink" Target="https://www.google.com/maps/place/Hidalgo+1202A,+Los+Altos,+66052+Cdad.+Gral.+Escobedo,+N.L./@25.7976564,-100.2888345,17z/data=!3m1!4b1!4m6!3m5!1s0x866293145b51df3b:0xdf96644096f5a0da!8m2!3d25.7976516!4d-100.2862596!16s%2Fg%2F11g6xqyb6r?entry=ttu&amp;g_ep=EgoyMDI1MDYyOS4wIKXMDSoASAFQAw%3D%3D" TargetMode="External"/><Relationship Id="rId508" Type="http://schemas.openxmlformats.org/officeDocument/2006/relationships/hyperlink" Target="https://www.google.com/maps/place/Melocotones+352,+San+Bernab%C3%A9+%C3%8CII+Sector,+64104+Monterrey,+N.L./@25.7562557,-100.3704256,17z/data=!3m1!4b1!4m6!3m5!1s0x866296b64e98a3ff:0x944c683aabc24418!8m2!3d25.7562557!4d-100.3704256!16s%2Fg%2F11c6vjxdhq?entry=tts&amp;g_ep=EgoyMDI1MDYxMS4wIPu8ASoASAFQAw%3D%3D&amp;skid=115d641a-ff9c-4e90-8634-3502f2a96c9f" TargetMode="External"/><Relationship Id="rId503"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98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02" Type="http://schemas.openxmlformats.org/officeDocument/2006/relationships/hyperlink" Target="https://www.google.com/maps/place/25%C2%B017'47.4%22N+100%C2%B000'47.5%22W/@25.2964897,-100.0157604,17z/data=!3m1!4b1!4m4!3m3!8m2!3d25.2964897!4d-100.0131855?hl=es-MX&amp;entry=ttu&amp;g_ep=EgoyMDI1MDYyNi4wIKXMDSoASAFQAw%3D%3D" TargetMode="External"/><Relationship Id="rId986" Type="http://schemas.openxmlformats.org/officeDocument/2006/relationships/hyperlink" Target="https://www.google.com/maps/place/Gasolinera+Gulf/@25.657615,-100.2225418,3a,75y,132.7h,94.41t/data=!3m7!1e1!3m5!1s7Sdio10_p0nk1xebxlASeQ!2e0!6shttps:%2F%252" TargetMode="External"/><Relationship Id="rId501"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985" Type="http://schemas.openxmlformats.org/officeDocument/2006/relationships/hyperlink" Target="https://www.google.com/maps/place/Taller+Ruiz/@25.7302452,-100.3287509,17z/data=!3m1!4b1!4m6!3m5!1s0x8662955c3075af15:0xdf970ffeb33d3c31!8m2!3d25.7302452!4d-100.3287509!16s%2Fg%2F11l66z9kr1!5m2!1e4!1e2?entry=ttu&amp;g_ep=EgoyMDI1MDkwMy4wIKXMDSoASAFQAw%3D%3D" TargetMode="External"/><Relationship Id="rId500"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98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507" Type="http://schemas.openxmlformats.org/officeDocument/2006/relationships/hyperlink" Target="https://www.google.com/maps/place/C.+Sexta+Calle+el+Laurel+43,+77516+Canc%C3%BAn,+Q.R./@21.1980348,-86.8539008,21z/data=!4m6!3m5!1s0x8f4c2c5045deb57d:0x7f338e368bb6086!8m2!3d21.1978801!4d-86.8536654!16s%2Fg%2F11csdsqf1l?entry=ttu&amp;g_ep=EgoyMDI1MDYyNi4wIKXMDSoASAFQAw%3D%3D" TargetMode="External"/><Relationship Id="rId50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05" Type="http://schemas.openxmlformats.org/officeDocument/2006/relationships/hyperlink" Target="https://www.google.com/maps/place/C.+de+los+%C3%81ngeles+731,+Joyas+de+Anahuac,+66054+Cdad.+Gral.+Escobedo,+N.L./@25.7796702,-100.2855457,21z/data=!4m12!1m5!3m4!2zMjXCsDQ2JzQ2LjkiTiAxMDDCsDE3JzA3LjgiVw!8m2!3d25.7796803!4d-100.2854919!3m5!1s0x86629366544eb21b:0x6a0fdd9929a81199!8m2!3d25.77968!4d-100.285493!16s%2Fg%2F11svj867xt?hl=es&amp;entry=ttu&amp;g_ep=EgoyMDI1MDYyNi4wIKXMDSoASAFQAw%3D%3D" TargetMode="External"/><Relationship Id="rId989" Type="http://schemas.openxmlformats.org/officeDocument/2006/relationships/hyperlink" Target="https://www.google.com/maps/place/Dominio+Cumbres,+66036+Mitras+Poniente,+N.L./@25.7648578,-100.4690904,20z/data=!4m12!1m5!3m4!2zMjXCsDQ1JzUzLjQiTiAxMDDCsDI4JzA3LjIiVw!8m2!3d25.764843!4d-100.4686661!3m5!1s0x86629a246c026f23:0x955d344d72d15181!8m2!3d25.7648718!4d-100.468608!16s%2Fg%2F11t7zczvsh!5m2!1e4!1e2?hl=es&amp;entry=ttu&amp;g_ep=EgoyMDI1MDkwMy4wIKXMDSoASAFQAw%3D%3D" TargetMode="External"/><Relationship Id="rId504" Type="http://schemas.openxmlformats.org/officeDocument/2006/relationships/hyperlink" Target="https://www.google.com/maps/place/25%C2%B045'32.9%22N+100%C2%B010'20.2%22W/@25.75913,-100.1748632,17z/data=!3m1!4b1!4m4!3m3!8m2!3d25.75913!4d-100.1722883?hl=es&amp;entry=ttu&amp;g_ep=EgoyMDI1MDYyNi4wIKXMDSoASAFQAw%3D%3D" TargetMode="External"/><Relationship Id="rId988" Type="http://schemas.openxmlformats.org/officeDocument/2006/relationships/hyperlink" Target="https://www.google.com/maps/place/Petro+Delivery+Express/@25.7361225,-100.0830393,17z/data=!3m1!4b1!4m6!3m5!1s0x8662e9dd49142f11:0xb6e97f5e841d00b8!8m2!3d25.7361225!4d-100.0804644!16s%2Fg%2F11rjtrcx51!5m2!1e4!1e2?hl=es-US&amp;entry=ttu&amp;g_ep=EgoyMDI1MDkwMy4wIKXMDSoASAFQAw%3D%3D" TargetMode="External"/><Relationship Id="rId1570" Type="http://schemas.openxmlformats.org/officeDocument/2006/relationships/hyperlink" Target="https://www.google.com/maps/place/25%C2%B027'04.1%22N+101%C2%B001'00.8%22W/@25.451126,-101.016876,15z/data=!4m4!3m3!8m2!3d25.4511261!4d-101.0168762?entry=tts&amp;g_ep=EgoyMDI1MTIwMi4wIPu8ASoASAFQAw%3D%3D&amp;skid=596f2c1d-ace0-4d1e-a969-d9569009bd51" TargetMode="External"/><Relationship Id="rId1571" Type="http://schemas.openxmlformats.org/officeDocument/2006/relationships/hyperlink" Target="https://www.google.com/maps/place/24+de+Febrero+322,+Veintiuno+de+Enero,+67164+Guadalupe,+N.L./@25.6893398,-100.2138893,17z/data=!3m1!4b1!4m6!3m5!1s0x8662ea7deadd5e01:0x34146fcd2c24a11d!8m2!3d25.6893398!4d-100.2138893!16s%2Fg%2F11c13l_z8k?entry=ttu&amp;g_ep=EgoyMDI1MTIwMi4wIKXMDSoASAFQAw%3D%3D" TargetMode="External"/><Relationship Id="rId98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72"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982" Type="http://schemas.openxmlformats.org/officeDocument/2006/relationships/hyperlink" Target="https://www.google.com/maps/place/BIS+Bloquera+Industrial+Saltillo/@25.4759464,-100.8737258,17z/data=!3m1!4b1!4m6!3m5!1s0x86881125fe0a215b:0x436b3a5966fce595!8m2!3d25.4759464!4d-100.8737258!16s%2Fg%2F11mjzt4rld!5m2!1e4!1e2?entry=ttu&amp;g_ep=EgoyMDI1MDkwMy4wIKXMDSoASAFQAw%3D%3D" TargetMode="External"/><Relationship Id="rId1573" Type="http://schemas.openxmlformats.org/officeDocument/2006/relationships/hyperlink" Target="https://www.google.com/maps/place/Lic.+Benito+Ju%C3%A1rez+SN-I+FABRICACION+DE+TOSTADAS+CHARRAS,+Joaqu%C3%ADn+Garza+y+Garza,+67267+Cdad.+Benito+Ju%C3%A1rez,+N.L./@25.6491519,-100.0959079,20z/data=!4m12!1m5!3m4!2zMjXCsDM4JzU2LjkiTiAxMDDCsDA1JzQ0LjEiVw!8m2!3d25.6491389!4d-100.0955833!3m5!1s0x8662c2d962815115:0x365f3eab06b3badd!8m2!3d25.6493946!4d-100.0955541!16s%2Fg%2F11w7q4n5x3?hl=es&amp;entry=ttu&amp;g_ep=EgoyMDI1MTIwMi4wIKXMDSoASAFQAw%3D%3D" TargetMode="External"/><Relationship Id="rId981" Type="http://schemas.openxmlformats.org/officeDocument/2006/relationships/hyperlink" Target="https://www.google.com/maps/place/Tampico+Trucking/@25.4738444,-100.8737376,17z/data=!3m1!4b1!4m6!3m5!1s0x868811938471d007:0x10dc63919d2605c3!8m2!3d25.4738444!4d-100.8737376!16s%2Fg%2F11f_4fxg54!5m2!1e4!1e2?entry=ttu&amp;g_ep=EgoyMDI1MDkwMi4wIKXMDSoASAFQAw%3D%3D" TargetMode="External"/><Relationship Id="rId1574"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98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75" Type="http://schemas.openxmlformats.org/officeDocument/2006/relationships/hyperlink" Target="https://www.google.com/maps/place/25%C2%B048'46.6%22N+100%C2%B013'23.3%22W/@25.8128734,-100.2233882,19.25z/data=!4m5!3m4!4b1!8m2!3d25.8129444!4d-100.2231389?entry=ttu&amp;g_ep=EgoyMDI1MTIwMi4wIKXMDSoASAFQAw%3D%3D" TargetMode="External"/><Relationship Id="rId1565"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6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6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6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69" Type="http://schemas.openxmlformats.org/officeDocument/2006/relationships/hyperlink" Target="https://www.google.com/maps/place/25%C2%B048'46.6%22N+100%C2%B013'23.3%22W/@25.8128734,-100.2233882,19.25z/data=!4m5!3m4!4b1!8m2!3d25.8129444!4d-100.2231389?entry=ttu&amp;g_ep=EgoyMDI1MTIwMi4wIKXMDSoASAFQAw%3D%3D" TargetMode="External"/><Relationship Id="rId97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75" Type="http://schemas.openxmlformats.org/officeDocument/2006/relationships/hyperlink" Target="https://www.google.com/maps/place/Gasolinera+Gulf/@25.657615,-100.2225418,3a,75y,132.7h,94.41t/data=!3m7!1e1!3m5!1s7Sdio10_p0nk1xebxlASeQ!2e0!6shttps:%2F%252" TargetMode="External"/><Relationship Id="rId974" Type="http://schemas.openxmlformats.org/officeDocument/2006/relationships/hyperlink" Target="https://www.google.com/maps/place/BIS+Bloquera+Industrial+Saltillo/@25.4759464,-100.8737258,17z/data=!3m1!4b1!4m6!3m5!1s0x86881125fe0a215b:0x436b3a5966fce595!8m2!3d25.4759464!4d-100.8737258!16s%2Fg%2F11mjzt4rld!5m2!1e4!1e2?entry=ttu&amp;g_ep=EgoyMDI1MDkwMy4wIKXMDSoASAFQAw%3D%3D" TargetMode="External"/><Relationship Id="rId973" Type="http://schemas.openxmlformats.org/officeDocument/2006/relationships/hyperlink" Target="https://www.google.com/maps/place/Tampico+Trucking/@25.4738444,-100.8737376,17z/data=!3m1!4b1!4m6!3m5!1s0x868811938471d007:0x10dc63919d2605c3!8m2!3d25.4738444!4d-100.8737376!16s%2Fg%2F11f_4fxg54!5m2!1e4!1e2?entry=ttu&amp;g_ep=EgoyMDI1MDkwMi4wIKXMDSoASAFQAw%3D%3D" TargetMode="External"/><Relationship Id="rId979" Type="http://schemas.openxmlformats.org/officeDocument/2006/relationships/hyperlink" Target="https://www.google.com/maps/place/El+Zar/@25.65062,-100.1930961,20.75z/data=!4m15!1m8!3m7!1s0x8662c1bd62dd128b:0x6925a785fb77edab!2sGuadalupe+7721,+Santa+Mar%C3%ADa+Sector+C,+67198+Guadalupe,+N.L.!3b1!8m2!3d25.6506144!4d-100.1928812!16s%2Fg%2F11csczwxll!3m5!1s0x8662c1bd635b7ae5:0x65a4b5bd48085b33!8m2!3d25.6505951!4d-100.1929636!16s%2Fg%2F11fps5ttzw!5m2!1e4!1e2?entry=ttu&amp;g_ep=EgoyMDI1MDkwMy4wIKXMDSoASAFQAw%3D%3D" TargetMode="External"/><Relationship Id="rId978" Type="http://schemas.openxmlformats.org/officeDocument/2006/relationships/hyperlink" Target="https://www.google.com/maps/place/Gasolinera+Gulf/@25.657615,-100.2225418,3a,75y,132.7h,94.41t/data=!3m7!1e1!3m5!1s7Sdio10_p0nk1xebxlASeQ!2e0!6shttps:%2F%252" TargetMode="External"/><Relationship Id="rId977" Type="http://schemas.openxmlformats.org/officeDocument/2006/relationships/hyperlink" Target="https://www.google.com/maps/place/Valle+Dorado+%26+Avenida+Eloy+Cavazos,+Valle+La+Silla,+67186+Guadalupe,+N.L./@25.6560356,-100.2182749,17z/data=!3m1!4b1!4m6!3m5!1s0x8662c04ad127738b:0x1279ae3646b31a8a!8m2!3d25.6560356!4d-100.2157!16s%2Fg%2F11h9zs4086!5m2!1e4!1e2?entry=ttu&amp;g_ep=EgoyMDI1MDkwMi4wIKXMDSoASAFQAw%3D%3D" TargetMode="External"/><Relationship Id="rId1560"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972" Type="http://schemas.openxmlformats.org/officeDocument/2006/relationships/hyperlink" Target="https://www.google.com/maps/place/Gasolinera+Gulf/@25.657615,-100.2225418,3a,75y,132.7h,94.41t/data=!3m7!1e1!3m5!1s7Sdio10_p0nk1xebxlASeQ!2e0!6shttps:%2F%252" TargetMode="External"/><Relationship Id="rId156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971"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1562" Type="http://schemas.openxmlformats.org/officeDocument/2006/relationships/hyperlink" Target="https://www.google.com/maps/place/Pulga+R%C3%ADo/@25.6676328,-100.3272488,17z/data=!3m1!4b1!4m6!3m5!1s0x8662be2208c59e45:0x6bf9c68382803e2f!8m2!3d25.6676328!4d-100.3272488!16s%2Fg%2F1wk6_5vb?entry=ttu&amp;g_ep=EgoyMDI1MTIwMi4wIKXMDSoASAFQAw%3D%3D" TargetMode="External"/><Relationship Id="rId970" Type="http://schemas.openxmlformats.org/officeDocument/2006/relationships/hyperlink" Target="https://www.google.com/maps/place/Autotransportes+Luna/@25.7546695,-100.238058,17z/data=!4m6!3m5!1s0x8662eb891a36e0e5:0x8d0f01a77e357d27!8m2!3d25.753708!4d-100.2367852!16s%2Fg%2F11rb4mk8v6!5m2!1e4!1e2?entry=ttu&amp;g_ep=EgoyMDI1MDkwMy4wIKXMDSoASAFQAw%3D%3D" TargetMode="External"/><Relationship Id="rId1563" Type="http://schemas.openxmlformats.org/officeDocument/2006/relationships/hyperlink" Target="https://www.google.com/maps/place/C.+Montes+728-int+12+a,+Paseos+del+Pedregal,+76148+Santiago+de+Quer%C3%A9taro,+Qro./@20.6597641,-100.3955751,17z/data=!3m1!4b1!4m5!3m4!1s0x85d35bca9e72801d:0x48ec37272184bf4d!8m2!3d20.6597641!4d-100.3930002!5m1!1e2?entry=ttu&amp;g_ep=EgoyMDI1MTEzMC4wIKXMDSoASAFQAw%3D%3D" TargetMode="External"/><Relationship Id="rId156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11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9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15"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599" Type="http://schemas.openxmlformats.org/officeDocument/2006/relationships/hyperlink" Target="https://www.google.com/maps/place/San+Juan+133/@25.6308796,-100.1725559,17z/data=!3m1!4b1!4m6!3m5!1s0x8662c30013da3aa1:0x9d9d8227d263d0f9!8m2!3d25.6308796!4d-100.169981!16s%2Fg%2F11w202g3r9!5m2!1e4!1e1?entry=ttu&amp;g_ep=EgoyMDI1MTIwOS4wIKXMDSoASAFQAw%3D%3D" TargetMode="External"/><Relationship Id="rId1116" Type="http://schemas.openxmlformats.org/officeDocument/2006/relationships/hyperlink" Target="https://www.google.com/maps/place/20%C2%B059'03.4%22N+100%C2%B023'25.2%22W/@20.9842682,-100.3928947,17z/data=!3m1!4b1!4m4!3m3!8m2!3d20.9842682!4d-100.3903198?hl=es&amp;entry=ttu&amp;g_ep=EgoyMDI1MDkyOC4wIKXMDSoASAFQAw%3D%3D" TargetMode="External"/><Relationship Id="rId1117" Type="http://schemas.openxmlformats.org/officeDocument/2006/relationships/hyperlink" Target="https://www.google.com/maps/place/C.+9+338,+Las+Brisas+Sector+Poniente,+25225+Saltillo,+Coah./@25.4927888,-100.9804754,19.07z/data=!4m12!1m5!3m4!2zMjXCsDI5JzMzLjkiTiAxMDDCsDU4JzQ4LjIiVw!8m2!3d25.4927483!4d-100.9800491!3m5!1s0x8688132cb07bdbe9:0xcb7ea37acde56d97!8m2!3d25.4926646!4d-100.9800159!16s%2Fg%2F11ff599d5r?hl=es&amp;entry=ttu&amp;g_ep=EgoyMDI1MDkzMC4wIKXMDSoASAFQAw%3D%3D" TargetMode="External"/><Relationship Id="rId1118"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1119"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52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2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23" Type="http://schemas.openxmlformats.org/officeDocument/2006/relationships/hyperlink" Target="https://www.google.com/maps/place/25%C2%B045'41.2%22N+100%C2%B013'01.9%22W/@25.7614567,-100.2178391,18.5z/data=!4m4!3m3!8m2!3d25.761456!4d-100.217194?entry=ttu&amp;g_ep=EgoyMDI1MDYyNi4wIKXMDSoASAFQAw%3D%3D" TargetMode="External"/><Relationship Id="rId522" Type="http://schemas.openxmlformats.org/officeDocument/2006/relationships/hyperlink" Target="https://www.google.com/maps/place/25%C2%B042'56.2%22N+100%C2%B011'21.9%22W/@25.7156001,-100.1896097,20.75z/data=!4m4!3m3!8m2!3d25.7156086!4d-100.1894073!5m1!1e4?hl=es&amp;entry=ttu&amp;g_ep=EgoyMDI1MDYzMC4wIKXMDSoASAFQAw%3D%3D" TargetMode="External"/><Relationship Id="rId52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28" Type="http://schemas.openxmlformats.org/officeDocument/2006/relationships/hyperlink" Target="https://www.google.com/maps/place/20%C2%B057'53.5%22N+100%C2%B022'49.0%22W/@20.964851,-100.3828389,17z/data=!3m1!4b1!4m4!3m3!8m2!3d20.964851!4d-100.380264!5m1!1e4?hl=es&amp;entry=ttu&amp;g_ep=EgoyMDI1MDYzMC4wIKXMDSoASAFQAw%3D%3D" TargetMode="External"/><Relationship Id="rId527" Type="http://schemas.openxmlformats.org/officeDocument/2006/relationships/hyperlink" Target="https://www.google.com/maps/place/25%C2%B042'56.2%22N+100%C2%B011'21.9%22W/@25.7156001,-100.1896097,20.75z/data=!4m4!3m3!8m2!3d25.7156086!4d-100.1894073!5m1!1e4?hl=es&amp;entry=ttu&amp;g_ep=EgoyMDI1MDYzMC4wIKXMDSoASAFQAw%3D%3D" TargetMode="External"/><Relationship Id="rId526" Type="http://schemas.openxmlformats.org/officeDocument/2006/relationships/hyperlink" Targe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 TargetMode="External"/><Relationship Id="rId1590" Type="http://schemas.openxmlformats.org/officeDocument/2006/relationships/hyperlink" Target="https://www.google.com/maps/place/Keramos+107,+Del+Prado,+64410+Monterrey,+N.L./@25.7021324,-100.3115799,18.5z/data=!4m6!3m5!1s0x866295a3d14520f9:0x4d10c3999cc7780d!8m2!3d25.702101!4d-100.3108547!16s%2Fg%2F11twc82806?entry=ttu&amp;g_ep=EgoyMDI1MDkxNC4wIKXMDSoASAFQAw%3D%3D" TargetMode="External"/><Relationship Id="rId1591" Type="http://schemas.openxmlformats.org/officeDocument/2006/relationships/hyperlink" Target="https://www.google.com/maps/place/Kidron+S+de+R.L./@25.6884891,-100.3267935,21z/data=!4m12!1m5!3m4!2zMjXCsDQxJzE4LjciTiAxMDDCsDE5JzM1LjkiVw!8m2!3d25.6885223!4d-100.3266449!3m5!1s0x86629592e458cae3:0xa87b13ff33bed628!8m2!3d25.6885516!4d-100.3266993!16s%2Fg%2F1v3lqcnf?hl=es&amp;entry=ttu&amp;g_ep=EgoyMDI1MTIwNy4wIKXMDSoASAFQAw%3D%3D" TargetMode="External"/><Relationship Id="rId1592"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593" Type="http://schemas.openxmlformats.org/officeDocument/2006/relationships/hyperlink" Target="https://www.google.com/maps/place/PENSION+GUADALUPE/@25.6662765,-100.1698074,18.25z/data=!4m14!1m7!3m6!1s0x8662c325965f0205:0xa85a47adb52c0471!2sMulticomercial+Guadalupe!8m2!3d25.6662426!4d-100.1678994!16s%2Fg%2F11ffvvqxs7!3m5!1s0x8662c21e6d4f3af5:0xb9f3b53523e705d!8m2!3d25.6669444!4d-100.1688889!16s%2Fg%2F11bxjg_kfq!5m1!1e2?entry=ttu&amp;g_ep=EgoyMDI1MTIwOS4wIKXMDSoASAFQAw%3D%3D" TargetMode="External"/><Relationship Id="rId521" Type="http://schemas.openxmlformats.org/officeDocument/2006/relationships/hyperlink" Target="https://www.google.com/maps/place/Carnes+Ribhaus/@25.6534274,-100.3810306,18.25z/data=!4m6!3m5!1s0x8662bd5c3f5b3443:0x65eec07011fd1a72!8m2!3d25.6534456!4d-100.3800624!16s%2Fg%2F11g0kf2fwk!5m1!1e4?entry=ttu&amp;g_ep=EgoyMDI1MDYzMC4wIKXMDSoASAFQAw%3D%3D" TargetMode="External"/><Relationship Id="rId1110" Type="http://schemas.openxmlformats.org/officeDocument/2006/relationships/hyperlink" Target="https://www.google.com/maps/place/Stiva+348,+Parque+Industrial+Barrag%C3%A1n,+66425+San+Nicol%C3%A1s+de+los+Garza,+N.L./@25.7570872,-100.311971,16.5z/data=!4m5!3m4!1s0x8662947ccb0dbb13:0xd764714a2e414d6f!8m2!3d25.7573094!4d-100.3081191?entry=ttu&amp;g_ep=EgoyMDI1MDkyNC4wIKXMDSoASAFQAw%3D%3D" TargetMode="External"/><Relationship Id="rId1594" Type="http://schemas.openxmlformats.org/officeDocument/2006/relationships/hyperlink" Target="https://www.google.com/maps/place/PENSION+GUADALUPE/@25.6662765,-100.1698074,18.25z/data=!4m14!1m7!3m6!1s0x8662c325965f0205:0xa85a47adb52c0471!2sMulticomercial+Guadalupe!8m2!3d25.6662426!4d-100.1678994!16s%2Fg%2F11ffvvqxs7!3m5!1s0x8662c21e6d4f3af5:0xb9f3b53523e705d!8m2!3d25.6669444!4d-100.1688889!16s%2Fg%2F11bxjg_kfq!5m1!1e2?entry=ttu&amp;g_ep=EgoyMDI1MTIwOS4wIKXMDSoASAFQAw%3D%3D" TargetMode="External"/><Relationship Id="rId520"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11" Type="http://schemas.openxmlformats.org/officeDocument/2006/relationships/hyperlink" Target="https://www.google.com/maps/place/25%C2%B045'49.5%22N+100%C2%B015'59.0%22W/@25.7636923,-100.266573,21z/data=!4m4!3m3!8m2!3d25.7637545!4d-100.266399?hl=es&amp;entry=ttu&amp;g_ep=EgoyMDI1MDkyOC4wIKXMDSoASAFQAw%3D%3D" TargetMode="External"/><Relationship Id="rId1595" Type="http://schemas.openxmlformats.org/officeDocument/2006/relationships/hyperlink" Target="https://www.google.com/maps/place/%23554+NO+PAGA+LOS+VIAJES/@25.6194813,-100.1210944,19z/data=!4m6!3m5!1s0x8662c3001e50486b:0x5d2c6d3880d4fdb5!8m2!3d25.6194792!4d-100.1199719!16s%2Fg%2F11mm1tss20!5m2!1e1!1e4?entry=ttu&amp;g_ep=EgoyMDI1MTIwOS4wIKXMDSoASAFQAw%3D%3D" TargetMode="External"/><Relationship Id="rId111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596"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111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9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03"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1587" Type="http://schemas.openxmlformats.org/officeDocument/2006/relationships/hyperlink" Target="https://www.google.com/maps/place/25%C2%B040'11.1%22N+100%C2%B019'20.7%22W/@25.6697445,-100.3249931,17z/data=!3m1!4b1!4m4!3m3!8m2!3d25.6697445!4d-100.3224182?hl=es&amp;entry=ttu&amp;g_ep=EgoyMDI1MTIwOC4wIKXMDSoASAFQAw%3D%3D" TargetMode="External"/><Relationship Id="rId110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8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0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89" Type="http://schemas.openxmlformats.org/officeDocument/2006/relationships/hyperlink" Target="https://www.google.com/maps/place/25%C2%B041'06.0%22N+100%C2%B020'22.1%22W/@25.68491,-100.3396647,19.75z/data=!4m4!3m3!8m2!3d25.6849995!4d-100.3394623!5m1!1e2?hl=es&amp;entry=ttu&amp;g_ep=EgoyMDI1MTExMS4wIKXMDSoASAFQAw%3D%3D" TargetMode="External"/><Relationship Id="rId110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107" Type="http://schemas.openxmlformats.org/officeDocument/2006/relationships/hyperlink" Target="https://www.google.com/maps/place/25+de+Julio+240,+Provivienda,+25020+Saltillo,+Coah./@25.4238971,-100.9749367,19z/data=!3m1!4b1!4m6!3m5!1s0x86880d4c27535df1:0x635bd56f705e6ec3!8m2!3d25.4238971!4d-100.9749367!16s%2Fg%2F11c1ym5f9q?entry=ttu&amp;g_ep=EgoyMDI1MDkyNC4wIKXMDSoASAFQAw%3D%3D" TargetMode="External"/><Relationship Id="rId1108"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10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519"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14" Type="http://schemas.openxmlformats.org/officeDocument/2006/relationships/hyperlink" Target="https://www.google.com/maps/place/Carnes+Ribhaus/@25.6534274,-100.3810306,18.25z/data=!4m6!3m5!1s0x8662bd5c3f5b3443:0x65eec07011fd1a72!8m2!3d25.6534456!4d-100.3800624!16s%2Fg%2F11g0kf2fwk!5m1!1e4?entry=ttu&amp;g_ep=EgoyMDI1MDYzMC4wIKXMDSoASAFQAw%3D%3D" TargetMode="External"/><Relationship Id="rId998" Type="http://schemas.openxmlformats.org/officeDocument/2006/relationships/hyperlink" Target="https://www.google.com/maps/place/TYFE+Transportes+y+Fletes/@25.7774666,-100.1910858,17z/data=!3m1!4b1!4m6!3m5!1s0x8662edfa72421adb:0x8474f141c3278877!8m2!3d25.7774666!4d-100.1910858!16s%2Fg%2F11mchywnd1!5m2!1e4!1e2?entry=ttu&amp;g_ep=EgoyMDI1MDkwMy4wIKXMDSoASAFQAw%3D%3D" TargetMode="External"/><Relationship Id="rId513" Type="http://schemas.openxmlformats.org/officeDocument/2006/relationships/hyperlink" Target="https://www.google.com/maps/place/Av.+Los+Angeles+1000,+Garza+Cant%C3%BA,+66482+San+Nicol%C3%A1s+de+los+Garza,+N.L./@25.7137198,-100.3005291,17z/data=!3m1!4b1!4m6!3m5!1s0x86629505c9c9a15f:0xe2b9002c224ec206!8m2!3d25.713715!4d-100.2979542!16s%2Fg%2F11q2wj6xbd!5m1!1e4?entry=ttu&amp;g_ep=EgoyMDI1MDYzMC4wIKXMDSoASAFQAw%3D%3D" TargetMode="External"/><Relationship Id="rId997"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512" Type="http://schemas.openxmlformats.org/officeDocument/2006/relationships/hyperlink" Target="https://www.google.com.mx/maps/place/Miacatl%C3%A1n+341,+Barrio+Aztl%C3%A1n,+64102+Monterrey,+N.L./@25.7777265,-100.3861971,17z/data=!3m1!4b1!4m6!3m5!1s0x866291252dae81ab:0x3fe76c3a972dbdb7!8m2!3d25.7777217!4d-100.3836222!16s%2Fg%2F11c5qgp6kw?entry=ttu&amp;g_ep=EgoyMDI1MDYyOS4wIKXMDSoASAFQAw%3D%3D" TargetMode="External"/><Relationship Id="rId996" Type="http://schemas.openxmlformats.org/officeDocument/2006/relationships/hyperlink" Target="https://www.google.com/maps/place/Br%C3%ADgida+Garc%C3%ADa+124,+Benito+Ju%C3%A1rez+(Jardines+de+Casa+Blanca),+67116+Guadalupe,+N.L./@25.6990587,-100.190145,17z/data=!3m1!4b1!4m6!3m5!1s0x8662ea13d145dbc1:0x9fce5072c892b1ee!8m2!3d25.6990587!4d-100.1875701!16s%2Fg%2F11dxf0qnwl!5m2!1e4!1e2?entry=ttu&amp;g_ep=EgoyMDI1MDkwMy4wIKXMDSoASAFQAw%3D%3D" TargetMode="External"/><Relationship Id="rId511" Type="http://schemas.openxmlformats.org/officeDocument/2006/relationships/hyperlink" Target="https://www.google.com/maps/place/Autos+Col%C3%B3n/@25.6842226,-100.3008759,17z/data=!3m1!4b1!4m6!3m5!1s0x866295790c5f3dc9:0x14fb1ed12a60c29e!8m2!3d25.6842226!4d-100.3008759!16s%2Fg%2F1thd72wh!5m1!1e4?entry=ttu&amp;g_ep=EgoyMDI1MDYzMC4wIKXMDSoASAFQAw%3D%3D" TargetMode="External"/><Relationship Id="rId995" Type="http://schemas.openxmlformats.org/officeDocument/2006/relationships/hyperlink" Target="https://www.google.com.ar/maps/place/Leocadio+Paez+109,+Villa+de+las+Huertas,+66375+Cdad.+Santa+Catarina,+N.L./@25.6732361,-100.4569495,17z/data=!3m1!4b1!4m6!3m5!1s0x8662980c2ea000e3:0x6a65e7e342bc918!8m2!3d25.6732361!4d-100.4569495!16s%2Fg%2F11dxdlcfft?entry=ttu&amp;g_ep=EgoyMDI1MDYyMy4yIKXMDSoASAFQAw%3D%3D" TargetMode="External"/><Relationship Id="rId518"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517"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51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1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99" Type="http://schemas.openxmlformats.org/officeDocument/2006/relationships/hyperlink" Target="https://www.google.com/maps/place/Comercializadora+de+Metales+San+Francisco/@25.7922028,-100.2031175,18z/data=!4m10!1m2!2m1!1sComercializadora+de+Metales+San+Francisco!3m6!1s0x8662ec6f69f67ca5:0x320b9867b7c48d1f!8m2!3d25.7922028!4d-100.2015243!15sCilDb21lcmNpYWxpemFkb3JhIGRlIE1ldGFsZXMgU2FuIEZyYW5jaXNjb1orIiljb21lcmNpYWxpemFkb3JhIGRlIG1ldGFsZXMgc2FuIGZyYW5jaXNjb5IBEHJlY3ljbGluZ19jZW50ZXKaASNDaFpEU1VoTk1HOW5TMFZKUTBGblNVTlBOWE0yYkVGM0VBRaoBUhABMh8QASIbWSWjvbE6fV964JHKmkvVXpOmIvq4UVhAA6IKMi0QAiIpY29tZXJjaWFsaXphZG9yYSBkZSBtZXRhbGVzIHNhbiBmcmFuY2lzY2_gAQD6AQQIABAo!16s%2Fg%2F11bws8cppz!5m2!1e4!1e2?hl=es&amp;entry=ttu&amp;g_ep=EgoyMDI1MDkwMy4wIKXMDSoASAFQAw%3D%3D" TargetMode="External"/><Relationship Id="rId990" Type="http://schemas.openxmlformats.org/officeDocument/2006/relationships/hyperlink" Target="https://www.google.com/maps/place/25%C2%B039'38.8%22N+100%C2%B025'23.3%22W/@25.6607806,-100.4243729,18z/data=!4m4!3m3!8m2!3d25.6607778!4d-100.4231389!5m2!1e4!1e2?hl=es&amp;entry=ttu&amp;g_ep=EgoyMDI1MDkwMy4wIKXMDSoASAFQAw%3D%3D" TargetMode="External"/><Relationship Id="rId158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81"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582" Type="http://schemas.openxmlformats.org/officeDocument/2006/relationships/hyperlink" Target="https://www.google.com/maps/place/TRANSPORTES+Y+SERVICIOS+INTERPUERTOS+SA+DE+CV/@25.8345713,-100.2429404,17z/data=!3m1!4b1!4m6!3m5!1s0x8662ed0007bbfb09:0xab8543c713483be3!8m2!3d25.8345713!4d-100.2429404!16s%2Fg%2F11x810cylg?entry=ttu&amp;g_ep=EgoyMDI1MTIwNy4wIKXMDSoASAFQAw%3D%3D" TargetMode="External"/><Relationship Id="rId510" Type="http://schemas.openxmlformats.org/officeDocument/2006/relationships/hyperlink" Target="https://maps.app.goo.gl/A49HHNy7tC77FBtL6" TargetMode="External"/><Relationship Id="rId994" Type="http://schemas.openxmlformats.org/officeDocument/2006/relationships/hyperlink" Target="https://www.google.com.ar/maps/place/Leocadio+Paez+109,+Villa+de+las+Huertas,+66375+Cdad.+Santa+Catarina,+N.L./@25.6732361,-100.4569495,17z/data=!3m1!4b1!4m6!3m5!1s0x8662980c2ea000e3:0x6a65e7e342bc918!8m2!3d25.6732361!4d-100.4569495!16s%2Fg%2F11dxdlcfft?entry=ttu&amp;g_ep=EgoyMDI1MDYyMy4yIKXMDSoASAFQAw%3D%3D" TargetMode="External"/><Relationship Id="rId1583"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993"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110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8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92"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101" Type="http://schemas.openxmlformats.org/officeDocument/2006/relationships/hyperlink" Target="https://www.google.com/maps/place/Berna+934,+El+Refugio+1er+Sector,+66430+San+Nicol%C3%A1s+de+los+Garza,+N.L./@25.759972,-100.2802626,13.5z/data=!4m10!1m2!2m1!1sBerna+934+col+El+refugio+1er+sector,+San+Nicolas!3m6!1s0x866294b0d327cb05:0xe24b98225d596699!8m2!3d25.7544926!4d-100.268925!15sCjBCZXJuYSA5MzQgY29sIEVsIHJlZnVnaW8gMWVyIHNlY3RvciwgU2FuIE5pY29sYXOSARFjb21wb3VuZF9idWlsZGluZ-ABAA!16s%2Fg%2F11c21hxhw_?entry=ttu&amp;g_ep=EgoyMDI1MDkyNC4wIKXMDSoASAFQAw%3D%3D" TargetMode="External"/><Relationship Id="rId158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91"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102"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1586" Type="http://schemas.openxmlformats.org/officeDocument/2006/relationships/hyperlink" Target="https://www.google.com/maps/place/25%C2%B040'11.1%22N+100%C2%B019'20.7%22W/@25.6697445,-100.3249931,17z/data=!3m1!4b1!4m4!3m3!8m2!3d25.6697445!4d-100.3224182?hl=es&amp;entry=ttu&amp;g_ep=EgoyMDI1MTIwOC4wIKXMDSoASAFQAw%3D%3D" TargetMode="External"/><Relationship Id="rId1532" Type="http://schemas.openxmlformats.org/officeDocument/2006/relationships/hyperlink" Target="https://www.google.com/maps/place/Jer%C3%B3nimo+Trevi%C3%B1o+657,+Centro,+64000+Monterrey,+N.L./@25.6809887,-100.3081669,20.75z/data=!4m6!3m5!1s0x8662958179579df1:0xdbcc720a2f9dcbc2!8m2!3d25.6809263!4d-100.3080395!16s%2Fg%2F11c2f3mwsg!5m1!1e2?entry=ttu&amp;g_ep=EgoyMDI1MTEyMy4xIKXMDSoASAFQAw%3D%3D" TargetMode="External"/><Relationship Id="rId1533" Type="http://schemas.openxmlformats.org/officeDocument/2006/relationships/hyperlink" Target="https://www.google.com/maps/place/Jer%C3%B3nimo+Trevi%C3%B1o+657,+Centro,+64000+Monterrey,+N.L./@25.6809887,-100.3081669,20.75z/data=!4m6!3m5!1s0x8662958179579df1:0xdbcc720a2f9dcbc2!8m2!3d25.6809263!4d-100.3080395!16s%2Fg%2F11c2f3mwsg!5m1!1e2?entry=ttu&amp;g_ep=EgoyMDI1MTEyMy4xIKXMDSoASAFQAw%3D%3D" TargetMode="External"/><Relationship Id="rId1534" Type="http://schemas.openxmlformats.org/officeDocument/2006/relationships/hyperlink" Target="https://www.google.com/maps/place/De+la+Noria+106,+Sin+Nombre+de+Col+12,+66630+Cdad.+Apodaca,+N.L./@25.7576417,-100.2397492,17z/data=!3m1!4b1!4m5!3m4!1s0x8662eb69e422b071:0x81f59006d95fd67e!8m2!3d25.7576417!4d-100.2371743!5m1!1e2?entry=ttu&amp;g_ep=EgoyMDI1MTEyMy4xIKXMDSoASAFQAw%3D%3D" TargetMode="External"/><Relationship Id="rId153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536" Type="http://schemas.openxmlformats.org/officeDocument/2006/relationships/hyperlink" Target="https://www.google.com/maps/place/OMA+CARGA/@25.7791797,-100.1274419,16z/data=!4m10!1m2!2m1!1sAeropuerto+Internacional+de+Monterrey,+Edificio+Cargo!3m6!1s0x8662e9128b9aafd7:0x3d334ae49f135926!8m2!3d25.779179!4d-100.11843!15sCjVBZXJvcHVlcnRvIEludGVybmFjaW9uYWwgZGUgTW9udGVycmV5LCBFZGlmaWNpbyBDYXJnb1o2IjRhZXJvcHVlcnRvIGludGVybmFjaW9uYWwgZGUgbW9udGVycmV5IGVkaWZpY2lvIGNhcmdvkgERbG9naXN0aWNzX3NlcnZpY2WaASNDaFpEU1VoTk1HOW5TMFZKUTBGblNVTm1lR05QWTFKM0VBReABAPoBBAgAEEI!16s%2Fg%2F11kpxhjqyh!5m1!1e2?entry=ttu&amp;g_ep=EgoyMDI1MTEyMy4xIKXMDSoASAFQAw%3D%3D" TargetMode="External"/><Relationship Id="rId153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3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3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949" Type="http://schemas.openxmlformats.org/officeDocument/2006/relationships/hyperlink" Target="https://www.google.com/maps/place/Gasolinera+Gulf/@25.657615,-100.2225418,3a,75y,132.7h,94.41t/data=!3m7!1e1!3m5!1s7Sdio10_p0nk1xebxlASeQ!2e0!6shttps:%2F%252" TargetMode="External"/><Relationship Id="rId948" Type="http://schemas.openxmlformats.org/officeDocument/2006/relationships/hyperlink" Target="https://www.google.com/maps/place/Gasolinera+Gulf/@25.657615,-100.2225418,3a,75y,132.7h,94.41t/data=!3m7!1e1!3m5!1s7Sdio10_p0nk1xebxlASeQ!2e0!6shttps:%2F%252" TargetMode="External"/><Relationship Id="rId943" Type="http://schemas.openxmlformats.org/officeDocument/2006/relationships/hyperlink" Target="https://www.google.com/maps/place/Gasolinera+Gulf/@25.657615,-100.2225418,3a,75y,132.7h,94.41t/data=!3m7!1e1!3m5!1s7Sdio10_p0nk1xebxlASeQ!2e0!6shttps:%2F%252" TargetMode="External"/><Relationship Id="rId942" Type="http://schemas.openxmlformats.org/officeDocument/2006/relationships/hyperlink" Target="https://www.google.com/maps/place/Av.+Pablo+Livas+5505,+S.C.O.P.,+67190+Guadalupe,+N.L./@25.6616169,-100.2001144,17z/data=!3m1!4b1!4m6!3m5!1s0x8662c1c0c641d803:0xe7da5c2ce0a7bc57!8m2!3d25.6616169!4d-100.1975395!16s%2Fg%2F11wb1sv2tr!5m1!1e4?entry=ttu&amp;g_ep=EgoyMDI1MDgzMC4wIKXMDSoASAFQAw%3D%3D" TargetMode="External"/><Relationship Id="rId941" Type="http://schemas.openxmlformats.org/officeDocument/2006/relationships/hyperlink" Target="https://www.google.com/maps/place/10a.+Avenida+515,+Cumbres+1%C2%BA+Sector,+64610+Monterrey,+N.L./@25.6998484,-100.3596024,17z/data=!3m1!4b1!4m6!3m5!1s0x866296723e26ed03:0xf608136736bfd988!8m2!3d25.6998484!4d-100.3596024!16s%2Fg%2F11c5dmx8m2!5m1!1e4?entry=ttu&amp;g_ep=EgoyMDI1MDgyNS4wIKXMDSoASAFQAw%3D%3D" TargetMode="External"/><Relationship Id="rId940" Type="http://schemas.openxmlformats.org/officeDocument/2006/relationships/hyperlink" Target="https://www.google.com/maps/place/10a.+Avenida+515,+Cumbres+1%C2%BA+Sector,+64610+Monterrey,+N.L./@25.6998484,-100.3596024,17z/data=!3m1!4b1!4m6!3m5!1s0x866296723e26ed03:0xf608136736bfd988!8m2!3d25.6998484!4d-100.3596024!16s%2Fg%2F11c5dmx8m2!5m1!1e4?entry=ttu&amp;g_ep=EgoyMDI1MDgyNS4wIKXMDSoASAFQAw%3D%3D" TargetMode="External"/><Relationship Id="rId947" Type="http://schemas.openxmlformats.org/officeDocument/2006/relationships/hyperlink" Target="https://www.google.com/maps/place/Gasolinera+Gulf/@25.657615,-100.2225418,3a,75y,132.7h,94.41t/data=!3m7!1e1!3m5!1s7Sdio10_p0nk1xebxlASeQ!2e0!6shttps:%2F%252" TargetMode="External"/><Relationship Id="rId946" Type="http://schemas.openxmlformats.org/officeDocument/2006/relationships/hyperlink" Target="https://www.google.com/maps/place/Gasolinera+Gulf/@25.657615,-100.2225418,3a,75y,132.7h,94.41t/data=!3m7!1e1!3m5!1s7Sdio10_p0nk1xebxlASeQ!2e0!6shttps:%2F%252" TargetMode="External"/><Relationship Id="rId945" Type="http://schemas.openxmlformats.org/officeDocument/2006/relationships/hyperlink" Target="https://www.google.com/maps/place/Gasolinera+Gulf/@25.657615,-100.2225418,3a,75y,132.7h,94.41t/data=!3m7!1e1!3m5!1s7Sdio10_p0nk1xebxlASeQ!2e0!6shttps:%2F%252" TargetMode="External"/><Relationship Id="rId944" Type="http://schemas.openxmlformats.org/officeDocument/2006/relationships/hyperlink" Target="https://www.google.com/maps/place/Gasolinera+Gulf/@25.657615,-100.2225418,3a,75y,132.7h,94.41t/data=!3m7!1e1!3m5!1s7Sdio10_p0nk1xebxlASeQ!2e0!6shttps:%2F%252" TargetMode="External"/><Relationship Id="rId1530" Type="http://schemas.openxmlformats.org/officeDocument/2006/relationships/hyperlink" Target="https://www.google.com/maps/place/Gral.+Jos%C3%A9+Mar%C3%ADa+Morelos+y+Pav%C3%B3n+837,+Centro,+66400+San+Nicol%C3%A1s+de+los+Garza,+N.L./@25.7481548,-100.2897537,21z/data=!4m6!3m5!1s0x86629493118ded89:0xd878d83b34bd3235!8m2!3d25.7482475!4d-100.2896097!16s%2Fg%2F11c2fkcb5q!5m1!1e2?hl=es&amp;entry=ttu&amp;g_ep=EgoyMDI1MTEyMy4xIKXMDSoASAFQAw%3D%3D" TargetMode="External"/><Relationship Id="rId1531" Type="http://schemas.openxmlformats.org/officeDocument/2006/relationships/hyperlink" Target="https://www.google.com/maps/place/25%C2%B040'08.6%22N+100%C2%B010'09.3%22W/@25.6687405,-100.1706307,17.75z/data=!4m4!3m3!8m2!3d25.669064!4d-100.169253!5m1!1e2!17m2!4m1!1e3!18m1!1e1?entry=ttu&amp;g_ep=EgoyMDI1MTEyMy4xIKXMDSoASAFQAw%3D%3D" TargetMode="External"/><Relationship Id="rId152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2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2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2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2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526" Type="http://schemas.openxmlformats.org/officeDocument/2006/relationships/hyperlink" Target="https://www.google.com/maps/place/Balc%C3%B3n+de+La+Sierra+2938,+Balcones+de+Alta+Vista,+64770+Monterrey,+N.L./@25.6392231,-100.2943573,17z/data=!4m6!3m5!1s0x8662bfaf91d12c45:0x37b1d2cbb86f993b!8m2!3d25.6393919!4d-100.2944032!16s%2Fg%2F11c2bvkrm4!5m1!1e2?hl=es&amp;entry=ttu&amp;g_ep=EgoyMDI1MTEyMy4xIKXMDSoASAFQAw%3D%3D" TargetMode="External"/><Relationship Id="rId1527" Type="http://schemas.openxmlformats.org/officeDocument/2006/relationships/hyperlink" Target="https://www.google.com/maps/place/Seminuevos+MG1/@25.6505083,-100.1976069,20.75z/data=!4m15!1m8!3m7!1s0x8662c1bc85f2977b:0x7308511e99b7c463!2s1a+Avenida+213,+M%C3%A9xico+86,+67194+Guadalupe,+N.L.!3b1!8m2!3d25.6506384!4d-100.1976835!16s%2Fg%2F11wbwjkgz3!3m5!1s0x8662c12edf752e5d:0x6fba453c41aec75d!8m2!3d25.6506384!4d-100.1976835!16s%2Fg%2F11jb33c6n8!5m1!1e2?entry=ttu&amp;g_ep=EgoyMDI1MTEyMy4xIKXMDSoASAFQAw%3D%3D" TargetMode="External"/><Relationship Id="rId1528" Type="http://schemas.openxmlformats.org/officeDocument/2006/relationships/hyperlink" Target="https://www.google.com/maps/place/Agua+Fr%C3%ADa+1065,+L%C3%A1zaro+C%C3%A1rdenas,+64269+Monterrey,+N.L./@25.7403309,-100.3238747,17z/data=!3m1!4b1!4m5!3m4!1s0x86629441197e4c93:0x518d2ef74f3fb36b!8m2!3d25.7403309!4d-100.3238747!5m1!1e2!17m2!4m1!1e3!18m1!1e1?entry=ttu&amp;g_ep=EgoyMDI1MTEyMy4xIKXMDSoASAFQAw%3D%3D" TargetMode="External"/><Relationship Id="rId1529" Type="http://schemas.openxmlformats.org/officeDocument/2006/relationships/hyperlink" Target="https://www.google.com/maps/place/Agua+Fr%C3%ADa+1065,+L%C3%A1zaro+C%C3%A1rdenas,+64269+Monterrey,+N.L./@25.7403309,-100.3238747,17z/data=!3m1!4b1!4m5!3m4!1s0x86629441197e4c93:0x518d2ef74f3fb36b!8m2!3d25.7403309!4d-100.3238747!5m1!1e2!17m2!4m1!1e3!18m1!1e1?entry=ttu&amp;g_ep=EgoyMDI1MTEyMy4xIKXMDSoASAFQAw%3D%3D" TargetMode="External"/><Relationship Id="rId939" Type="http://schemas.openxmlformats.org/officeDocument/2006/relationships/hyperlink" Target="https://www.google.com/maps/place/10a.+Avenida+515,+Cumbres+1%C2%BA+Sector,+64610+Monterrey,+N.L./@25.6998484,-100.3596024,17z/data=!3m1!4b1!4m6!3m5!1s0x866296723e26ed03:0xf608136736bfd988!8m2!3d25.6998484!4d-100.3596024!16s%2Fg%2F11c5dmx8m2!5m1!1e4?entry=ttu&amp;g_ep=EgoyMDI1MDgyNS4wIKXMDSoASAFQAw%3D%3D" TargetMode="External"/><Relationship Id="rId938" Type="http://schemas.openxmlformats.org/officeDocument/2006/relationships/hyperlink" Target="https://www.google.com/maps/place/Gasolinera+Gulf/@25.657615,-100.2225418,3a,75y,132.7h,94.41t/data=!3m7!1e1!3m5!1s7Sdio10_p0nk1xebxlASeQ!2e0!6shttps:%2F%252" TargetMode="External"/><Relationship Id="rId937" Type="http://schemas.openxmlformats.org/officeDocument/2006/relationships/hyperlink" Target="https://www.google.com/maps/place/25%C2%B038'43.4%22N+100%C2%B023'56.6%22W/@25.6453796,-100.3991841,21z/data=!4m4!3m3!8m2!3d25.645382!4d-100.399058!5m1!1e4?hl=es&amp;entry=ttu&amp;g_ep=EgoyMDI1MDgyNS4wIKXMDSoASAFQAw%3D%3D" TargetMode="External"/><Relationship Id="rId932"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31"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30"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936"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935" Type="http://schemas.openxmlformats.org/officeDocument/2006/relationships/hyperlink" Target="https://www.google.com/maps/place/GT%2BLogistics+T3/@22.3985936,-97.8922247,19z/data=!4m12!1m5!3m4!2zMjLCsDIzJzU1LjUiTiA5N8KwNTMnMjkuMiJX!8m2!3d22.398735!4d-97.891435!3m5!1s0x85d7fdc0e77eb0a5:0xcad1ac382f6c1a34!8m2!3d22.3986853!4d-97.8916758!16s%2Fg%2F11dfghdd_3!5m1!1e4?hl=es&amp;entry=ttu&amp;g_ep=EgoyMDI1MDgyNS4wIKXMDSoASAFQAw%3D%3D" TargetMode="External"/><Relationship Id="rId934"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33"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152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54" Type="http://schemas.openxmlformats.org/officeDocument/2006/relationships/hyperlink" Target="https://www.google.com/maps/place/Nissan+Jidosha+La+Fe/@25.730716,-100.2137559,17z/data=!3m1!4b1!4m6!3m5!1s0x8662ebab15bcfb4d:0x4ad1484f8a540d59!8m2!3d25.730716!4d-100.211181!16s%2Fg%2F11sf7_dmxj?entry=ttu&amp;g_ep=EgoyMDI1MTEzMC4wIKXMDSoASAFQAw%3D%3D" TargetMode="External"/><Relationship Id="rId155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55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5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5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59"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965" Type="http://schemas.openxmlformats.org/officeDocument/2006/relationships/hyperlink" Target="https://www.google.com/maps/place/Av.+Ruiz+Cortines+4828,+Valle+Verde+3,+64339+Monterrey,+N.L./@25.7197516,-100.3686443,17z/data=!4m6!3m5!1s0x86629689f2bb2bc1:0x2daf1baaf1f08c9f!8m2!3d25.7195613!4d-100.3659852!16s%2Fg%2F11g6qw817p!5m2!1e4!1e2?entry=ttu&amp;g_ep=EgoyMDI1MDkwMi4wIKXMDSoASAFQAw%3D%3D" TargetMode="External"/><Relationship Id="rId964"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963"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962" Type="http://schemas.openxmlformats.org/officeDocument/2006/relationships/hyperlink" Target="https://www.google.com/maps/place/Av.+Pablo+Livas+4304,+Guadalupe+Victoria,+67185+Guadalupe,+N.L./@25.6661174,-100.2182443,17z/data=!3m1!4b1!4m6!3m5!1s0x8662c03337cc6acb:0x975bbb64c4ee290f!8m2!3d25.6661174!4d-100.2156694!16s%2Fg%2F11c1z1wzy6!5m2!1e4!1e2?entry=ttu&amp;g_ep=EgoyMDI1MDkwMi4wIKXMDSoASAFQAw%3D%3D" TargetMode="External"/><Relationship Id="rId96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68" Type="http://schemas.openxmlformats.org/officeDocument/2006/relationships/hyperlink" Target="https://www.google.com/maps/place/Tampico+Trucking/@25.4738444,-100.8737376,17z/data=!3m1!4b1!4m6!3m5!1s0x868811938471d007:0x10dc63919d2605c3!8m2!3d25.4738444!4d-100.8737376!16s%2Fg%2F11f_4fxg54!5m2!1e4!1e2?entry=ttu&amp;g_ep=EgoyMDI1MDkwMi4wIKXMDSoASAFQAw%3D%3D" TargetMode="External"/><Relationship Id="rId96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66" Type="http://schemas.openxmlformats.org/officeDocument/2006/relationships/hyperlink" Target="https://www.google.com/maps/place/Proclimasolutions/@25.6559118,-100.2167006,20.25z/data=!4m9!1m2!2m1!1sAv.+Eloy+Cavazos,+Guadalupe,+Nuevo+Le%C3%B3n!3m5!1s0x8662c10025e81db5:0x9e472f703f750bf3!8m2!3d25.6559505!4d-100.2166206!16s%2Fg%2F11x047b9zz!5m2!1e4!1e2?entry=ttu&amp;g_ep=EgoyMDI1MDgzMC4wIKXMDSoASAFQAw%3D%3D" TargetMode="External"/><Relationship Id="rId961" Type="http://schemas.openxmlformats.org/officeDocument/2006/relationships/hyperlink" Target="https://www.google.com/maps/place/GT%2BLogistics+T3/@22.3985936,-97.8922247,19z/data=!4m12!1m5!3m4!2zMjLCsDIzJzU1LjUiTiA5N8KwNTMnMjkuMiJX!8m2!3d22.398735!4d-97.891435!3m5!1s0x85d7fdc0e77eb0a5:0xcad1ac382f6c1a34!8m2!3d22.3986853!4d-97.8916758!16s%2Fg%2F11dfghdd_3!5m1!1e4?hl=es&amp;entry=ttu&amp;g_ep=EgoyMDI1MDgyNS4wIKXMDSoASAFQAw%3D%3D" TargetMode="External"/><Relationship Id="rId1550" Type="http://schemas.openxmlformats.org/officeDocument/2006/relationships/hyperlink" Target="https://www.google.com/maps/place/Gasolinera+Gulf/@25.657615,-100.2225418,3a,75y,132.7h,94.41t/data=!3m7!1e1!3m5!1s7Sdio10_p0nk1xebxlASeQ!2e0!6shttps:%2F%252" TargetMode="External"/><Relationship Id="rId960" Type="http://schemas.openxmlformats.org/officeDocument/2006/relationships/hyperlink" Target="https://www.google.com/maps/place/Chili's+La+Rioja/@25.5791302,-100.2517531,17z/data=!3m1!4b1!4m6!3m5!1s0x8662c751e2c07373:0x4656c588d4613ed2!8m2!3d25.5791254!4d-100.2491782!16s%2Fg%2F1tfctn9k!5m2!1e4!1e2?hl=es&amp;entry=ttu&amp;g_ep=EgoyMDI1MDkwMi4wIKXMDSoASAFQAw%3D%3D" TargetMode="External"/><Relationship Id="rId1551" Type="http://schemas.openxmlformats.org/officeDocument/2006/relationships/hyperlink" Target="https://www.google.com/maps/place/HORNOS+DE+BARRO+PARA+LE%C3%91A/@25.6783542,-100.2948779,17z/data=!3m1!4b1!4m6!3m5!1s0x8662957d3c4bf04d:0x67e4409ee06e3794!8m2!3d25.6783542!4d-100.2948779!16s%2Fg%2F1ptwcccnd!5m1!1e2?entry=ttu&amp;g_ep=EgoyMDI1MTEyMy4xIKXMDSoASAFQAw%3D%3D" TargetMode="External"/><Relationship Id="rId1552" Type="http://schemas.openxmlformats.org/officeDocument/2006/relationships/hyperlink" Target="https://www.google.com/maps/place/HORNOS+DE+BARRO+PARA+LE%C3%91A/@25.6783542,-100.2948779,17z/data=!3m1!4b1!4m6!3m5!1s0x8662957d3c4bf04d:0x67e4409ee06e3794!8m2!3d25.6783542!4d-100.2948779!16s%2Fg%2F1ptwcccnd!5m1!1e2?entry=ttu&amp;g_ep=EgoyMDI1MTEyMy4xIKXMDSoASAFQAw%3D%3D" TargetMode="External"/><Relationship Id="rId1553" Type="http://schemas.openxmlformats.org/officeDocument/2006/relationships/hyperlink" Target="https://www.google.com/maps/place/25%C2%B043'55.8%22N+100%C2%B015'25.3%22W/@25.7319923,-100.2577137,19.25z/data=!4m4!3m3!8m2!3d25.7321636!4d-100.2570308?hl=es&amp;entry=ttu&amp;g_ep=EgoyMDI1MTEzMC4wIKXMDSoASAFQAw%3D%3D" TargetMode="External"/><Relationship Id="rId1543" Type="http://schemas.openxmlformats.org/officeDocument/2006/relationships/hyperlink" Target="https://www.google.com/maps/place/UNIRENT+AUTO+RENTAS+UNIVERSALES/@25.6688398,-100.3178118,19.5z/data=!4m12!1m5!3m4!2zMjXCsDQwJzA3LjciTiAxMDDCsDE5JzAzLjUiVw!8m2!3d25.6688099!4d-100.3176346!3m5!1s0x8662be2675700001:0xb68182668c9d5d2!8m2!3d25.668997!4d-100.3176471!16s%2Fg%2F11s9c63p2q!5m1!1e2?hl=es&amp;entry=ttu&amp;g_ep=EgoyMDI1MTEzMC4wIKXMDSoASAFQAw%3D%3D" TargetMode="External"/><Relationship Id="rId1544" Type="http://schemas.openxmlformats.org/officeDocument/2006/relationships/hyperlink" Target="https://www.google.com/maps/place/25%C2%B043'55.8%22N+100%C2%B015'25.3%22W/@25.7319923,-100.2577137,19.25z/data=!4m4!3m3!8m2!3d25.7321636!4d-100.2570308?hl=es&amp;entry=ttu&amp;g_ep=EgoyMDI1MTEzMC4wIKXMDSoASAFQAw%3D%3D" TargetMode="External"/><Relationship Id="rId154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546" Type="http://schemas.openxmlformats.org/officeDocument/2006/relationships/hyperlink" Target="https://www.google.com/maps/place/PANADER%C3%8DA+KAROLINA/@25.7850369,-100.2539833,20.25z/data=!3m1!5s0x8662ecb1fcab8d17:0x716618c0595c04a9!4m12!1m5!3m4!2zMjXCsDQ3JzA2LjIiTiAxMDDCsDE1JzEzLjUiVw!8m2!3d25.785065!4d-100.253738!3m5!1s0x8662ecb1fb4eaefb:0x31ee1779239fc77f!8m2!3d25.7850609!4d-100.2537765!16s%2Fg%2F1pv2f_82j!5m1!1e2?entry=ttu&amp;g_ep=EgoyMDI1MTEzMC4wIKXMDSoASAFQAw%3D%3D" TargetMode="External"/><Relationship Id="rId1547" Type="http://schemas.openxmlformats.org/officeDocument/2006/relationships/hyperlink" Target="https://www.google.com/maps/place/Taller+Mec%C3%A1nico+Ponce/@25.7519322,-100.260566,3a,75y,299.57h,92.94t/data=!3m7!1e1!3m5!1sb2Vg3ww81Os38aF_TLVv_w!2e0!6shttps:%2F%2Fstreetviewpixels-pa.googleapis.com%2Fv1%2Fthumbnail%3Fcb_client%3Dmaps_sv.tactile%26w%3D900%26h%3D600%26pitch%3D-2.9355046705725556%26panoid%3Db2Vg3ww81Os38aF_TLVv_w%26yaw%3D299.572181298748!7i16384!8i8192!4m12!1m5!3m4!2zMjXCsDQ1JzA3LjAiTiAxMDDCsDE1JzM4LjIiVw!8m2!3d25.751941!4d-100.2605993!3m5!1s0x866294b4d7eedeaf:0xe82e177d46f10ba9!8m2!3d25.7520403!4d-100.2606496!16s%2Fg%2F11hbc3m9bc!5m1!1e2?entry=ttu&amp;g_ep=EgoyMDI1MTEzMC4wIKXMDSoASAFQAw%3D%3D" TargetMode="External"/><Relationship Id="rId1548" Type="http://schemas.openxmlformats.org/officeDocument/2006/relationships/hyperlink" Target="https://www.google.com/maps/place/LOGITEL/@25.7846852,-100.2539375,19.5z/data=!4m12!1m5!3m4!2zMjXCsDQ3JzA1LjEiTiAxMDDCsDE1JzEyLjYiVw!8m2!3d25.78475!4d-100.2535!3m5!1s0x8662ecb1e26ca3d5:0xdd84f60adf46cee5!8m2!3d25.7847373!4d-100.2534453!16s%2Fg%2F1ptwcypck?entry=ttu&amp;g_ep=EgoyMDI1MTEzMC4wIKXMDSoASAFQAw%3D%3D" TargetMode="External"/><Relationship Id="rId1549" Type="http://schemas.openxmlformats.org/officeDocument/2006/relationships/hyperlink" Target="https://www.google.com/maps/place/Tesla+Electric/@25.7486947,-100.3582919,20.75z/data=!4m12!1m5!3m4!2zMjXCsDQ0JzU1LjMiTiAxMDDCsDIxJzI5LjIiVw!8m2!3d25.748688!4d-100.358116!3m5!1s0x866297203391491b:0x7c43fcebe920226d!8m2!3d25.7487535!4d-100.3581042!16s%2Fg%2F11ph1h28wp?entry=ttu&amp;g_ep=EgoyMDI1MTEzMC4wIKXMDSoASAFQAw%3D%3D" TargetMode="External"/><Relationship Id="rId959" Type="http://schemas.openxmlformats.org/officeDocument/2006/relationships/hyperlink" Target="https://www.google.com/maps/place/GRUPO+LOGISTICO+TTM+S.A+DE+C.V./@25.7496019,-100.2955042,19.75z/data=!4m15!1m8!3m7!1s0x8662948d751393d5:0x12b6200a8a406f1!2sAgust%C3%ADn+de+Iturbide+620,+Sin+Nombre+de+Col+10,+66400+San+Nicol%C3%A1s+de+los+Garza,+N.L.!3b1!8m2!3d25.7495731!4d-100.2952858!16s%2Fg%2F11c1d8ncn3!3m5!1s0x866295b23bd21349:0x3d299748354550a7!8m2!3d25.7496381!4d-100.2954054!16s%2Fg%2F11fmg50tc4?entry=ttu&amp;g_ep=EgoyMDI1MDEyMi4wIKXMDSoASAFQAw%3D%3D" TargetMode="External"/><Relationship Id="rId95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95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952" Type="http://schemas.openxmlformats.org/officeDocument/2006/relationships/hyperlink" Target="https://www.google.com/maps/place/Gasolinera+Gulf/@25.657615,-100.2225418,3a,75y,132.7h,94.41t/data=!3m7!1e1!3m5!1s7Sdio10_p0nk1xebxlASeQ!2e0!6shttps:%2F%252" TargetMode="External"/><Relationship Id="rId951" Type="http://schemas.openxmlformats.org/officeDocument/2006/relationships/hyperlink" Target="https://www.google.com/maps/place/Gasolinera+Gulf/@25.657615,-100.2225418,3a,75y,132.7h,94.41t/data=!3m7!1e1!3m5!1s7Sdio10_p0nk1xebxlASeQ!2e0!6shttps:%2F%252" TargetMode="External"/><Relationship Id="rId958" Type="http://schemas.openxmlformats.org/officeDocument/2006/relationships/hyperlink" Target="https://www.google.com/maps/place/Cerro+Sta.+Elena+100,+65580+Real+del+Sol,+N.L./@25.9221336,-100.1777174,19z/data=!3m1!4b1!4m6!3m5!1s0x8662f3d399156edb:0x92dfacb376fec0ac!8m2!3d25.9221324!4d-100.1770737!16s%2Fg%2F11szfvfdsw!5m1!1e4?hl=es&amp;entry=ttu&amp;g_ep=EgoyMDI1MDgzMC4wIKXMDSoASAFQAw%3D%3D" TargetMode="External"/><Relationship Id="rId957" Type="http://schemas.openxmlformats.org/officeDocument/2006/relationships/hyperlink" Target="https://www.google.com/maps/place/25%C2%B048'17.6%22N+100%C2%B020'40.1%22W/@25.8049004,-100.347053,17z/data=!3m1!4b1!4m4!3m3!8m2!3d25.8049004!4d-100.3444781!5m1!1e4?hl=es&amp;entry=ttu&amp;g_ep=EgoyMDI1MDgzMC4wIKXMDSoASAFQAw%3D%3D" TargetMode="External"/><Relationship Id="rId956" Type="http://schemas.openxmlformats.org/officeDocument/2006/relationships/hyperlink" Target="https://www.google.com/maps/place/Hidalgo+1202A,+Los+Altos,+66052+Cdad.+Gral.+Escobedo,+N.L./@25.7976516,-100.2888345,17z/data=!3m1!4b1!4m6!3m5!1s0x866293145b51df3b:0xdf96644096f5a0da!8m2!3d25.7976516!4d-100.2862596!16s%2Fg%2F11g6xqyb6r?entry=ttu&amp;g_ep=EgoyMDI1MDgyNC4wIKXMDSoASAFQAw%3D%3D" TargetMode="External"/><Relationship Id="rId955" Type="http://schemas.openxmlformats.org/officeDocument/2006/relationships/hyperlink" Target="https://www.google.com/maps/place/Hidalgo+1202A,+Los+Altos,+66052+Cdad.+Gral.+Escobedo,+N.L./@25.7976516,-100.2888345,17z/data=!3m1!4b1!4m6!3m5!1s0x866293145b51df3b:0xdf96644096f5a0da!8m2!3d25.7976516!4d-100.2862596!16s%2Fg%2F11g6xqyb6r?entry=ttu&amp;g_ep=EgoyMDI1MDgyNC4wIKXMDSoASAFQAw%3D%3D" TargetMode="External"/><Relationship Id="rId950" Type="http://schemas.openxmlformats.org/officeDocument/2006/relationships/hyperlink" Target="https://www.google.com/maps/place/Gasolinera+Gulf/@25.657615,-100.2225418,3a,75y,132.7h,94.41t/data=!3m7!1e1!3m5!1s7Sdio10_p0nk1xebxlASeQ!2e0!6shttps:%2F%252" TargetMode="External"/><Relationship Id="rId154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541" Type="http://schemas.openxmlformats.org/officeDocument/2006/relationships/hyperlink" Target="https://www.google.com/maps/place/Agua+Fr%C3%ADa+1065,+L%C3%A1zaro+C%C3%A1rdenas,+64269+Monterrey,+N.L./@25.7403309,-100.3238747,17z/data=!3m1!4b1!4m5!3m4!1s0x86629441197e4c93:0x518d2ef74f3fb36b!8m2!3d25.7403309!4d-100.3238747!5m1!1e2!17m2!4m1!1e3!18m1!1e1?entry=ttu&amp;g_ep=EgoyMDI1MTEyMy4xIKXMDSoASAFQAw%3D%3D" TargetMode="External"/><Relationship Id="rId154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90" Type="http://schemas.openxmlformats.org/officeDocument/2006/relationships/hyperlink" Target="https://www.google.com/maps/place/C.+Gral.+Bernardo+Reyes+441,+Centro,+66400+San+Nicol%C3%A1s+de+los+Garza,+N.L./@25.7562673,-100.2963555,19z/data=!3m1!4b1!4m5!3m4!1s0x8662948fa52203a9:0x9b4254b1b77fb6d5!8m2!3d25.7562661!4d-100.2957118!5m1!1e4?entry=ttu&amp;g_ep=EgoyMDI1MDcwOS4wIKXMDSoASAFQAw%3D%3D" TargetMode="External"/><Relationship Id="rId10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9" Type="http://schemas.openxmlformats.org/officeDocument/2006/relationships/hyperlink" Target="https://www.google.com/maps/place/Hidalgo+1202A,+Los+Altos,+66052+Cdad.+Gral.+Escobedo,+N.L./@25.7976564,-100.2888345,17z/data=!3m1!4b1!4m6!3m5!1s0x866293145b51df3b:0xdf96644096f5a0da!8m2!3d25.7976516!4d-100.2862596!16s%2Fg%2F11g6xqyb6r?entry=ttu&amp;g_ep=EgoyMDI1MDYyOS4wIKXMDSoASAFQAw%3D%3D" TargetMode="External"/><Relationship Id="rId10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8" Type="http://schemas.openxmlformats.org/officeDocument/2006/relationships/hyperlink" Target="https://www.google.com/maps/place/Hidalgo+1202A,+Los+Altos,+66052+Cdad.+Gral.+Escobedo,+N.L./@25.7976564,-100.2888345,17z/data=!3m1!4b1!4m6!3m5!1s0x866293145b51df3b:0xdf96644096f5a0da!8m2!3d25.7976516!4d-100.2862596!16s%2Fg%2F11g6xqyb6r?entry=ttu&amp;g_ep=EgoyMDI1MDYyOS4wIKXMDSoASAFQAw%3D%3D" TargetMode="External"/><Relationship Id="rId109" Type="http://schemas.openxmlformats.org/officeDocument/2006/relationships/hyperlink" Target="https://www.google.com/maps/place/Autoconsumo+Escobedo/@25.8245328,-100.2730357,16.29z/data=!4m6!3m5!1s0x8662933fe22a9ecf:0xd54151e804d868fb!8m2!3d25.8250904!4d-100.2723655!16s%2Fg%2F11vxxshdhv?entry=ttu&amp;g_ep=EgoyMDI1MDIwNS4xIKXMDSoASAFQAw%3D%3D" TargetMode="External"/><Relationship Id="rId1170" Type="http://schemas.openxmlformats.org/officeDocument/2006/relationships/hyperlink" Target="https://www.google.com/maps/place/Community+La+Selva+Residences/@21.0618283,-86.8828718,12.75z/data=!4m6!3m5!1s0x8f4e5dc1c988d36d:0x83bb7f4b5fb84e68!8m2!3d20.670165!4d-87.057847!16s%2Fg%2F11rqht9tmz?entry=ttu&amp;g_ep=EgoyMDI1MTAwNy4wIKXMDSoASAFQAw%3D%3D" TargetMode="External"/><Relationship Id="rId10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7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172" Type="http://schemas.openxmlformats.org/officeDocument/2006/relationships/hyperlink" Target="https://www.google.com/maps/place/20%C2%B040'18.2%22N+87%C2%B007'09.7%22W/@20.6717222,-87.1193611,17z/data=!3m1!4b1!4m4!3m3!8m2!3d20.6717222!4d-87.1193611!5m1!1e1?entry=ttu&amp;g_ep=EgoyMDI1MTAwOC4wIKXMDSoASAFQAw%3D%3D" TargetMode="External"/><Relationship Id="rId582"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1173" Type="http://schemas.openxmlformats.org/officeDocument/2006/relationships/hyperlink" Target="https://www.google.com/maps/place/Preparatoria+8+UANL/@25.67272,-100.2531586,17z/data=!4m6!3m5!1s0x8662c0040e9b4a85:0xd10601cfa4433cd9!8m2!3d25.6727056!4d-100.253334!16s%2Fg%2F1tlw9hkn!5m1!1e1?hl=es&amp;entry=ttu&amp;g_ep=EgoyMDI1MTAwOC4wIKXMDSoASAFQAw%3D%3D" TargetMode="External"/><Relationship Id="rId581"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74"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580"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117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3" Type="http://schemas.openxmlformats.org/officeDocument/2006/relationships/hyperlink" Target="https://www.google.com/maps/place/Comit%C3%A9+de+campa%C3%B1a+Oliverio+Tijerina/@25.6506622,-100.1935517,20.5z/data=!4m15!1m8!3m7!1s0x8662c196c18230e7:0xb9e7b39806d395b4!2sR" TargetMode="External"/><Relationship Id="rId587" Type="http://schemas.openxmlformats.org/officeDocument/2006/relationships/hyperlink" Target="https://www.google.com/maps/place/Hidalgo+1202A,+Los+Altos,+66052+Cdad.+Gral.+Escobedo,+N.L./@25.7976564,-100.2888345,17z/data=!3m1!4b1!4m6!3m5!1s0x866293145b51df3b:0xdf96644096f5a0da!8m2!3d25.7976516!4d-100.2862596!16s%2Fg%2F11g6xqyb6r?entry=ttu&amp;g_ep=EgoyMDI1MDYyOS4wIKXMDSoASAFQAw%3D%3D" TargetMode="External"/><Relationship Id="rId117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0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6"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177"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10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5"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178" Type="http://schemas.openxmlformats.org/officeDocument/2006/relationships/hyperlink" Target="https://www.google.com/maps/place/Cebo's+Truking/@25.2869826,-100.0042228,19z/data=!4m12!1m5!3m4!2zMjXCsDE3JzEyLjkiTiAxMDDCsDAwJzEyLjYiVw!8m2!3d25.2869167!4d-100.0035!3m5!1s0x867d2d3b2cc3ae21:0x4a0663094b2cfbe!8m2!3d25.287229!4d-100.003858!16s%2Fg%2F11rhpp7g51!5m1!1e1?hl=es&amp;entry=ttu&amp;g_ep=EgoyMDI1MTAxMi4wIKXMDSoASAFQAw%3D%3D" TargetMode="External"/><Relationship Id="rId10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8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17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6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7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78" Type="http://schemas.openxmlformats.org/officeDocument/2006/relationships/hyperlink" Target="https://www.google.com.mx/maps/place/Jacaranda+325,+67287+Jardines+de+la+Silla,+N.L./@25.6246827,-100.1874885,17z/data=!3m1!4b1!4m6!3m5!1s0x8662c16e30facc5f:0x3aaa09261dd0717d!8m2!3d25.6246779!4d-100.1849136!16s%2Fg%2F11c5mcd6lm?hl=es&amp;entry=ttu&amp;g_ep=EgoyMDI1MDcwOS4wIKXMDSoASAFQAw%3D%3Dhttps://www.google.com.mx/maps/place/Jacaranda+325,+67287+Jardines+de+la+Silla,+N.L./@25.6246827,-100.1874885,17z/data=!3m1!4b1!4m6!3m5!1s0x8662c16e30facc5f:0x3aaa09261dd0717d!8m2!3d25.6246779!4d-100.1849136!16s%2Fg%2F11c5mcd6lm?hl=es&amp;entry=ttu&amp;g_ep=EgoyMDI1MDcwOS4wIKXMDSoASAFQAw%3D%3Dhttps://www.google.com.mx/maps/place/Jacaranda+325,+67287+Jardines+de+la+Silla,+N.L./@25.6246827,-100.1874885,17z/data=!3m1!4b1!4m6!3m5!1s0x8662c16e30facc5f:0x3aaa09261dd0717d!8m2!3d25.6246779!4d-100.1849136!16s%2Fg%2F11c5mcd6lm?hl=es&amp;entry=ttu&amp;g_ep=EgoyMDI1MDcwOS4wIKXMDSoASAFQAw%3D%3D" TargetMode="External"/><Relationship Id="rId57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60" Type="http://schemas.openxmlformats.org/officeDocument/2006/relationships/hyperlink" Target="https://www.google.com/maps/place/Gasolinera+Gulf/@25.657615,-100.2225418,3a,75y,132.7h,94.41t/data=!3m7!1e1!3m5!1s7Sdio10_p0nk1xebxlASeQ!2e0!6shttps:%2F%252" TargetMode="External"/><Relationship Id="rId57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6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71" Type="http://schemas.openxmlformats.org/officeDocument/2006/relationships/hyperlink" Targe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 TargetMode="External"/><Relationship Id="rId1162" Type="http://schemas.openxmlformats.org/officeDocument/2006/relationships/hyperlink" Target="https://www.google.com/maps/place/Av+Bonifacio+Salinas+131,+Central+de+Carga,+66494+San+Nicol%C3%A1s+de+los+Garza,+N.L./@25.7106937,-100.2414275,17z/data=!3m1!4b1!4m6!3m5!1s0x8662eac2166d17e5:0xf16b33231d8afbb7!8m2!3d25.7106937!4d-100.2388526!16s%2Fg%2F11c262y6wr?entry=ttu&amp;g_ep=EgoyMDI1MTAwNy4wIKXMDSoASAFQAw%3D%3D" TargetMode="External"/><Relationship Id="rId570" Type="http://schemas.openxmlformats.org/officeDocument/2006/relationships/hyperlink" Target="https://www.google.com/maps/place/25%C2%B046'17.0%22N+100%C2%B015'54.3%22W/@25.7691053,-100.2765902,15.25z/data=!4m4!3m3!8m2!3d25.7713776!4d-100.2650833!5m1!1e4?hl=es&amp;entry=ttu&amp;g_ep=EgoyMDI1MDcwOS4wIKXMDSoASAFQAw%3D%3D" TargetMode="External"/><Relationship Id="rId116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6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76" Type="http://schemas.openxmlformats.org/officeDocument/2006/relationships/hyperlink" Target="https://www.google.com/maps/place/Camboyanos+202,+66648+Cdad.+Apodaca,+N.L./@25.7252136,-100.1788124,17z/data=!3m1!4b1!4m6!3m5!1s0x8662ea2eac3a678d:0x7dc40092dbb0147b!8m2!3d25.7252088!4d-100.1762375!16s%2Fg%2F11c6vxn0fr!5m1!1e4?entry=ttu&amp;g_ep=EgoyMDI1MDcwOC4wIKXMDSoASAFQAw%3D%3D" TargetMode="External"/><Relationship Id="rId1165" Type="http://schemas.openxmlformats.org/officeDocument/2006/relationships/hyperlink" Target="https://www.google.com/maps/place/Gasolinera+Gulf/@25.657615,-100.2225418,3a,75y,132.7h,94.41t/data=!3m7!1e1!3m5!1s7Sdio10_p0nk1xebxlASeQ!2e0!6shttps:%2F%252" TargetMode="External"/><Relationship Id="rId57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66" Type="http://schemas.openxmlformats.org/officeDocument/2006/relationships/hyperlink" Target="https://www.google.com/maps/place/25%C2%B018'01.3%22N+100%C2%B000'24.7%22W/@25.300353,-100.0094429,17z/data=!3m1!4b1!4m4!3m3!8m2!3d25.300353!4d-100.006868!5m1!1e1?hl=es&amp;entry=ttu&amp;g_ep=EgoyMDI1MTAwOC4wIKXMDSoASAFQAw%3D%3D" TargetMode="External"/><Relationship Id="rId57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67" Type="http://schemas.openxmlformats.org/officeDocument/2006/relationships/hyperlink" Target="https://www.google.com/maps/place/Av+Bonifacio+Salinas+131,+Central+de+Carga,+66494+San+Nicol%C3%A1s+de+los+Garza,+N.L./@25.7106937,-100.2414275,17z/data=!3m1!4b1!4m6!3m5!1s0x8662eac2166d17e5:0xf16b33231d8afbb7!8m2!3d25.7106937!4d-100.2388526!16s%2Fg%2F11c262y6wr?entry=ttu&amp;g_ep=EgoyMDI1MTAwNy4wIKXMDSoASAFQAw%3D%3D" TargetMode="External"/><Relationship Id="rId573" Type="http://schemas.openxmlformats.org/officeDocument/2006/relationships/hyperlink" Target="https://maps.app.goo.gl/enccD8xnkh7Kqw539" TargetMode="External"/><Relationship Id="rId1168" Type="http://schemas.openxmlformats.org/officeDocument/2006/relationships/hyperlink" Target="https://www.google.com/maps/place/Servicio+Mec%C3%A1nico+Alem%C3%A1n/@25.5415143,-103.4197213,21z/data=!4m12!1m5!3m4!2zMjXCsDMyJzI5LjYiTiAxMDPCsDI1JzEwLjQiVw!8m2!3d25.5415421!4d-103.4195633!3m5!1s0x868fdbbc5e8b7a91:0xa1d46d42f5314a96!8m2!3d25.5414084!4d-103.4196688!16s%2Fg%2F11bwyxk2tq!5m1!1e1?hl=es&amp;entry=ttu&amp;g_ep=EgoyMDI1MTAwOC4wIKXMDSoASAFQAw%3D%3D" TargetMode="External"/><Relationship Id="rId129" Type="http://schemas.openxmlformats.org/officeDocument/2006/relationships/hyperlink" Target="https://www.google.com/maps/place/25%C2%B024'45.9%22N+100%C2%B054'02.8%22W/@25.4127383,-100.9009581,21z/data=!4m4!3m3!8m2!3d25.41275!4d-100.9007778!5m1!1e1?entry=ttu&amp;g_ep=EgoyMDI1MDIyNC4wIKXMDSoASAFQAw%3D%3D" TargetMode="External"/><Relationship Id="rId128" Type="http://schemas.openxmlformats.org/officeDocument/2006/relationships/hyperlink" Target="https://www.google.com/maps/place/Cargo+Gas+Convenciones/@25.4359468,-100.9086589,17z/data=!4m6!3m5!1s0x86880df3ac9132f3:0x806b70ef179322c3!8m2!3d25.4355002!4d-100.9096002!16s%2Fg%2F11bxd_0k56!5m1!1e1?entry=ttu&amp;g_ep=EgoyMDI1MDIyNC4wIKXMDSoASAFQAw%3D%3D" TargetMode="External"/><Relationship Id="rId12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2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90"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91"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9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9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21" Type="http://schemas.openxmlformats.org/officeDocument/2006/relationships/hyperlink" Target="https://www.google.com/maps/place/25%C2%B038'50.3%22N+100%C2%B010'14.7%22W/@25.6473325,-100.1713009,19z/data=!4m4!3m3!8m2!3d25.6473056!4d-100.17075?hl=es&amp;entry=ttu" TargetMode="External"/><Relationship Id="rId119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95"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196"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97"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2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98"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2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99" Type="http://schemas.openxmlformats.org/officeDocument/2006/relationships/hyperlink" Target="https://www.google.com/maps/place/25%C2%B028'11.2%22N+100%C2%B010'01.7%22W/@25.4697373,-100.1671515,20.5z/data=!4m4!3m3!8m2!3d25.4697669!4d-100.1671402?hl=es&amp;entry=ttu&amp;g_ep=EgoyMDI1MTAxNC4wIKXMDSoASAFQAw%3D%3D" TargetMode="External"/><Relationship Id="rId123" Type="http://schemas.openxmlformats.org/officeDocument/2006/relationships/hyperlink" Target="https://www.google.com/maps/place/25%C2%B055'10.8%22N+100%C2%B014'51.9%22W/@25.9196667,-100.2503249,17z/data=!3m1!4b1!4m4!3m3!8m2!3d25.9196667!4d-100.24775?entry=ttu&amp;g_ep=EgoyMDI1MDIxOS4xIKXMDSoASAFQAw%3D%3D" TargetMode="External"/><Relationship Id="rId122" Type="http://schemas.openxmlformats.org/officeDocument/2006/relationships/hyperlink" Target="https://www.google.com/maps/place/25%C2%B055'10.8%22N+100%C2%B014'51.9%22W/@25.9196667,-100.2503249,17z/data=!3m1!4b1!4m4!3m3!8m2!3d25.9196667!4d-100.24775?entry=ttu&amp;g_ep=EgoyMDI1MDIxOS4xIKXMDSoASAFQAw%3D%3D" TargetMode="External"/><Relationship Id="rId118" Type="http://schemas.openxmlformats.org/officeDocument/2006/relationships/hyperlink" Target="https://www.trackerworldwide.com/sharing/3093f6b06d5e9a04290f1f3ef8c2ed8a" TargetMode="External"/><Relationship Id="rId117" Type="http://schemas.openxmlformats.org/officeDocument/2006/relationships/hyperlink" Target="https://www.google.com/maps/place/Play+Motors/@25.676574,-100.333202,17z/data=!3m1!4b1!4m6!3m5!1s0x866295f67e3d2823:0x460fad677483818a!8m2!3d25.676574!4d-100.333202!16s%2Fg%2F11b6c57c3x?entry=ttu&amp;g_ep=EgoyMDI1MDIxMi4wIKXMDSoASAFQAw%3D%3D" TargetMode="External"/><Relationship Id="rId116" Type="http://schemas.openxmlformats.org/officeDocument/2006/relationships/hyperlink" Target="https://www.google.com/maps/place/Oxxo+Libramiento/@25.4406034,-100.8893525,17z/data=!3m1!4b1!4m6!3m5!1s0x86880e00b132522f:0x6104316ca7f4ad4e!8m2!3d25.4406034!4d-100.8893525!16s%2Fg%2F11bxc58mhz!5m1!1e2?entry=ttu&amp;g_ep=EgoyMDI1MDEyOS4xIKXMDSoASAFQAw%3D%3D" TargetMode="External"/><Relationship Id="rId11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99" Type="http://schemas.openxmlformats.org/officeDocument/2006/relationships/hyperlink" Target="https://www.google.com/maps/place/Cerradas+Ambar+149,+Moderno+Apodaca+II,+66632+Cdad.+Apodaca,+N.L./@25.7545694,-100.2294984,17z/data=!3m1!4b1!4m5!3m4!1s0x8662eb6d84d9eab7:0x77d376bb03df63f5!8m2!3d25.7545646!4d-100.2269235?entry=ttu&amp;g_ep=EgoyMDI1MDcxMy4wIKXMDSoASAFQAw%3D%3D" TargetMode="External"/><Relationship Id="rId1180"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81"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9" Type="http://schemas.openxmlformats.org/officeDocument/2006/relationships/hyperlink" Target="https://www.google.com/maps/place/Oxxo+Libramiento/@25.4406034,-100.8893525,17z/data=!3m1!4b1!4m6!3m5!1s0x86880e00b132522f:0x6104316ca7f4ad4e!8m2!3d25.4406034!4d-100.8893525!16s%2Fg%2F11bxc58mhz!5m1!1e2?entry=ttu&amp;g_ep=EgoyMDI1MDEyOS4xIKXMDSoASAFQAw%3D%3D" TargetMode="External"/><Relationship Id="rId1182" Type="http://schemas.openxmlformats.org/officeDocument/2006/relationships/hyperlink" Target="https://www.google.com/maps/place/25%C2%B039'08.6%22N+100%C2%B011'09.6%22W/@25.6523803,-100.1885652,17z/data=!3m1!4b1!4m4!3m3!8m2!3d25.6523803!4d-100.1859903?hl=es&amp;entry=ttu" TargetMode="External"/><Relationship Id="rId110" Type="http://schemas.openxmlformats.org/officeDocument/2006/relationships/hyperlink" Target="https://www.google.com/maps/place/25%C2%B049'41.1%22N+100%C2%B016'26.6%22W/@25.8280577,-100.2739778,18.99z/data=!4m4!3m3!8m2!3d25.828083!4d-100.274042?entry=ttu&amp;g_ep=EgoyMDI1MDIwNS4xIKXMDSoASAFQAw%3D%3D" TargetMode="External"/><Relationship Id="rId59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8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93" Type="http://schemas.openxmlformats.org/officeDocument/2006/relationships/hyperlink" Target="https://www.google.com/maps/place/Comit%C3%A9+de+campa%C3%B1a+Oliverio+Tijerina/@25.6506622,-100.1935517,20.5z/data=!4m15!1m8!3m7!1s0x8662c196c18230e7:0xb9e7b39806d395b4!2sR" TargetMode="External"/><Relationship Id="rId1184"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592" Type="http://schemas.openxmlformats.org/officeDocument/2006/relationships/hyperlink" Target="https://www.google.com/maps/place/R%C3%ADo+Niagara+165,+Sin+Nombre+de+Col+10,+67196+Guadalupe,+N.L./@25.6518548,-100.1750548,17z/data=!3m1!4b1!4m6!3m5!1s0x8662c1885b386085:0xe73f09e5e5f87312!8m2!3d25.6518548!4d-100.1724799!16s%2Fg%2F11wb1sd9gf!5m1!1e4?entry=ttu&amp;g_ep=EgoyMDI1MDcxMy4wIKXMDSoASAFQAw%3D%3D" TargetMode="External"/><Relationship Id="rId118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591"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186" Type="http://schemas.openxmlformats.org/officeDocument/2006/relationships/hyperlink" Target="https://www.google.com/maps/place/Hda.+Mamulique+132,+Hacienda+Mitras,+64340+Monterrey,+N.L./@25.7401263,-100.4424889,11.96z/data=!4m12!1m5!3m4!2zMjXCsDQ0JzE0LjYiTiAxMDDCsDIzJzA1LjgiVw!8m2!3d25.7373889!4d-100.3849444!3m5!1s0x866296e7b5605fb9:0xeeeceb4fedc03e0a!8m2!3d25.7373829!4d-100.3848939!16s%2Fg%2F11svn25bg9?entry=ttu&amp;g_ep=EgoyMDI1MTAxMi4wIKXMDSoASAFQAw%3D%3D29tL3YvNWZhMDhkYzYyYzQwYTkxOGE2YzhhY2VlDQpNb250ZXJyZXksIE51ZXZvIExlw7NuIDY0ODYwkgEPc2hvcHBpbmdfY2VudGVy4AEA!16s%2Fg%2F11h890kkbl?entry=ttu&amp;g_ep=EgoyMDI0MTAxNS4wIKXMDSoASAFQAw%3D%3D" TargetMode="External"/><Relationship Id="rId114"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59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187" Type="http://schemas.openxmlformats.org/officeDocument/2006/relationships/hyperlink" Target="https://www.google.com/maps/place/Hda.+Mamulique+132,+Hacienda+Mitras,+64340+Monterrey,+N.L./@25.7401263,-100.4424889,11.96z/data=!4m12!1m5!3m4!2zMjXCsDQ0JzE0LjYiTiAxMDDCsDIzJzA1LjgiVw!8m2!3d25.7373889!4d-100.3849444!3m5!1s0x866296e7b5605fb9:0xeeeceb4fedc03e0a!8m2!3d25.7373829!4d-100.3848939!16s%2Fg%2F11svn25bg9?entry=ttu&amp;g_ep=EgoyMDI1MTAxMi4wIKXMDSoASAFQAw%3D%3D29tL3YvNWZhMDhkYzYyYzQwYTkxOGE2YzhhY2VlDQpNb250ZXJyZXksIE51ZXZvIExlw7NuIDY0ODYwkgEPc2hvcHBpbmdfY2VudGVy4AEA!16s%2Fg%2F11h890kkbl?entry=ttu&amp;g_ep=EgoyMDI0MTAxNS4wIKXMDSoASAFQAw%3D%3D" TargetMode="External"/><Relationship Id="rId113"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59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88"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2"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596" Type="http://schemas.openxmlformats.org/officeDocument/2006/relationships/hyperlink" Target="https://www.google.com/maps/place/Luis+de+Arag%C3%B3n+2416,+Los+Reyes,+67277+Cdad.+Benito+Ju%C3%A1rez,+N.L./@25.6433254,-100.1465711,17z/data=!3m1!4b1!4m6!3m5!1s0x8662c24ba0df0b15:0x4c0bf214c599ba1d!8m2!3d25.6433206!4d-100.1439962!16s%2Fg%2F11lmp0rj4_?hl=es&amp;entry=ttu&amp;g_ep=EgoyMDI1MDcxMy4wIKXMDSoASAFQAw%3D%3D" TargetMode="External"/><Relationship Id="rId118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11" Type="http://schemas.openxmlformats.org/officeDocument/2006/relationships/hyperlink" Target="https://www.google.com/maps/place/Go!+Autoprenda/@25.4406055,-100.9592099,20z/data=!4m6!3m5!1s0x86880d5ff5965555:0x1fbde4fe0ed72ca8!8m2!3d25.4406345!4d-100.9592756!16s%2Fg%2F11sqq53l0g!5m1!1e2?entry=ttu&amp;g_ep=EgoyMDI1MDEyOC4wIKXMDSoASAFQAw%3D%3D" TargetMode="External"/><Relationship Id="rId595" Type="http://schemas.openxmlformats.org/officeDocument/2006/relationships/hyperlink" Target="https://www.google.com/maps/place/Luis+de+Arag%C3%B3n+2416,+Los+Reyes,+67277+Cdad.+Benito+Ju%C3%A1rez,+N.L./@25.6433254,-100.1465711,17z/data=!3m1!4b1!4m6!3m5!1s0x8662c24ba0df0b15:0x4c0bf214c599ba1d!8m2!3d25.6433206!4d-100.1439962!16s%2Fg%2F11lmp0rj4_?hl=es&amp;entry=ttu&amp;g_ep=EgoyMDI1MDcxMy4wIKXMDSoASAFQAw%3D%3D" TargetMode="External"/><Relationship Id="rId1136" Type="http://schemas.openxmlformats.org/officeDocument/2006/relationships/hyperlink" Target="https://www.google.com/maps/place/Gasolinera+Gulf/@25.657615,-100.2225418,3a,75y,132.7h,94.41t/data=!3m7!1e1!3m5!1s7Sdio10_p0nk1xebxlASeQ!2e0!6shttps:%2F%252" TargetMode="External"/><Relationship Id="rId1137" Type="http://schemas.openxmlformats.org/officeDocument/2006/relationships/hyperlink" Target="https://www.google.com/maps/place/Gasolinera+Gulf/@25.657615,-100.2225418,3a,75y,132.7h,94.41t/data=!3m7!1e1!3m5!1s7Sdio10_p0nk1xebxlASeQ!2e0!6shttps:%2F%252" TargetMode="External"/><Relationship Id="rId1138" Type="http://schemas.openxmlformats.org/officeDocument/2006/relationships/hyperlink" Target="https://www.google.com/maps/place/Gasolinera+Gulf/@25.657615,-100.2225418,3a,75y,132.7h,94.41t/data=!3m7!1e1!3m5!1s7Sdio10_p0nk1xebxlASeQ!2e0!6shttps:%2F%252" TargetMode="External"/><Relationship Id="rId1139" Type="http://schemas.openxmlformats.org/officeDocument/2006/relationships/hyperlink" Target="https://www.google.com/maps/place/Gasolinera+Gulf/@25.657615,-100.2225418,3a,75y,132.7h,94.41t/data=!3m7!1e1!3m5!1s7Sdio10_p0nk1xebxlASeQ!2e0!6shttps:%2F%252" TargetMode="External"/><Relationship Id="rId547" Type="http://schemas.openxmlformats.org/officeDocument/2006/relationships/hyperlink" Target="https://www.google.com/maps/place/C.+Ruperto+Mart%C3%ADnez+Ote.+952,+Centro,+64000+Monterrey,+N.L./@25.6760203,-100.3065631,19z/data=!3m1!4b1!4m6!3m5!1s0x86629580095410af:0x32294540b0c58fe5!8m2!3d25.6760191!4d-100.3059194!16s%2Fg%2F11csppzz1n!5m1!1e4?entry=ttu&amp;g_ep=EgoyMDI1MDcwNy4wIKXMDSoASAFQAw%3D%3D" TargetMode="External"/><Relationship Id="rId546"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4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44" Type="http://schemas.openxmlformats.org/officeDocument/2006/relationships/hyperlink" Target="https://www.google.com/maps/place/22%C2%B003'45.9%22N+100%C2%B052'24.2%22W/@22.0627594,-100.8759575,17z/data=!3m1!4b1!4m4!3m3!8m2!3d22.0627594!4d-100.8733826!5m1!1e4?hl=es&amp;entry=ttu&amp;g_ep=EgoyMDI1MDcwNy4wIKXMDSoASAFQAw%3D%3D" TargetMode="External"/><Relationship Id="rId549"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48"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3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131" Type="http://schemas.openxmlformats.org/officeDocument/2006/relationships/hyperlink" Target="https://www.google.com/maps/place/Antiguo+Camino+Santo+Domingo,+66630+Cdad.+Apodaca,+N.L./@25.7684868,-100.2308834,18.85z/data=!4m12!1m5!3m4!2zMjXCsDQ2JzA2LjIiTiAxMDDCsDEzJzQ5LjEiVw!8m2!3d25.7683956!4d-100.2302941!3m5!1s0x8662eb6473519465:0x39ce4820e3938b20!8m2!3d25.7683509!4d-100.2305521!16s%2Fg%2F11c6vwxjp4?hl=es&amp;entry=ttu&amp;g_ep=EgoyMDI1MTAwMS4wIKXMDSoASAFQAw%3D%3D" TargetMode="External"/><Relationship Id="rId543" Type="http://schemas.openxmlformats.org/officeDocument/2006/relationships/hyperlink" Target="https://www.google.com/maps/place/25%C2%B046'53.2%22N+100%C2%B029'09.1%22W/@25.7814099,-100.4938759,15.5z/data=!4m4!3m3!8m2!3d25.7814541!4d-100.4858475!5m1!1e4?hl=es&amp;entry=ttu&amp;g_ep=EgoyMDI1MDcwNi4wIKXMDSoASAFQAw%3D%3D" TargetMode="External"/><Relationship Id="rId1132" Type="http://schemas.openxmlformats.org/officeDocument/2006/relationships/hyperlink" Target="https://www.google.com/maps/place/Antiguo+Camino+Santo+Domingo,+66630+Cdad.+Apodaca,+N.L./@25.7684868,-100.2308834,18.85z/data=!4m12!1m5!3m4!2zMjXCsDQ2JzA2LjIiTiAxMDDCsDEzJzQ5LjEiVw!8m2!3d25.7683956!4d-100.2302941!3m5!1s0x8662eb6473519465:0x39ce4820e3938b20!8m2!3d25.7683509!4d-100.2305521!16s%2Fg%2F11c6vwxjp4?hl=es&amp;entry=ttu&amp;g_ep=EgoyMDI1MTAwMS4wIKXMDSoASAFQAw%3D%3D" TargetMode="External"/><Relationship Id="rId542" Type="http://schemas.openxmlformats.org/officeDocument/2006/relationships/hyperlink" Target="https://www.google.com/maps/place/Lic.+Guillermo+Mart%C3%ADnez+Dom%C3%ADnguez+4027,+Bur%C3%B3cratas+Municipales,+64769+Monterrey,+N.L./@25.6296178,-100.2932737,17z/data=!3m1!4b1!4m6!3m5!1s0x8662bf09d48a5b0f:0x40680a6c5801c649!8m2!3d25.629613!4d-100.2906988!16s%2Fg%2F11g6rx98h9!5m1!1e4?entry=ttu&amp;g_ep=EgoyMDI1MDYzMC4wIKXMDSoASAFQAw%3D%3D" TargetMode="External"/><Relationship Id="rId1133" Type="http://schemas.openxmlformats.org/officeDocument/2006/relationships/hyperlink" Target="https://www.google.com/maps/place/Toyota+CLEBER+Laminado+y+Pintura/@25.674507,-100.3817511,17z/data=!3m1!5s0x866296213100ca73:0xa638af0195f28d31!4m10!1m2!2m1!1sToyota+Clever!3m6!1s0x86629621319bffff:0x650e41464face9be!8m2!3d25.674507!4d-100.377245!15sCg1Ub3lvdGEgQ2xldmVyIgOIAQFaDyINdG95b3RhIGNsZXZlcpIBDmF1dG9fYm9keV9zaG9wmgEjQ2haRFNVaE5NRzluUzBWSlEwRm5UVU5KTlhWNlNVOVJFQUWqAW4KDS9nLzExYmM2dzY3Ml8KCC9tLzA3bWI2CgovbS8waDV5MWowEAEqESINdG95b3RhIGNsZXZlcigOMh8QASIbRxhpmGR0sPrroM0Tl1r3tvVw15yioLmCKH0rMhEQAiINdG95b3RhIGNsZXZlcuABAPoBBAgAEDU!16s%2Fg%2F11hghsyccf?hl=es&amp;entry=ttu&amp;g_ep=EgoyMDI1MTAwMS4wIKXMDSoASAFQAw%3D%3D" TargetMode="External"/><Relationship Id="rId54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134" Type="http://schemas.openxmlformats.org/officeDocument/2006/relationships/hyperlink" Target="https://www.google.com/maps/place/Gasolinera+Gulf/@25.657615,-100.2225418,3a,75y,132.7h,94.41t/data=!3m7!1e1!3m5!1s7Sdio10_p0nk1xebxlASeQ!2e0!6shttps:%2F%252" TargetMode="External"/><Relationship Id="rId540"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35" Type="http://schemas.openxmlformats.org/officeDocument/2006/relationships/hyperlink" Target="https://www.google.com/maps/place/Gasolinera+Gulf/@25.657615,-100.2225418,3a,75y,132.7h,94.41t/data=!3m7!1e1!3m5!1s7Sdio10_p0nk1xebxlASeQ!2e0!6shttps:%2F%252" TargetMode="External"/><Relationship Id="rId1125"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126" Type="http://schemas.openxmlformats.org/officeDocument/2006/relationships/hyperlink" Target="https://www.google.com/maps/place/20%C2%B059'03.4%22N+100%C2%B023'25.2%22W/@20.9842682,-100.3928947,17z/data=!3m1!4b1!4m4!3m3!8m2!3d20.9842682!4d-100.3903198?hl=es&amp;entry=ttu&amp;g_ep=EgoyMDI1MDkyOC4wIKXMDSoASAFQAw%3D%3D" TargetMode="External"/><Relationship Id="rId1127" Type="http://schemas.openxmlformats.org/officeDocument/2006/relationships/hyperlink" Target="https://www.google.com/maps/place/20%C2%B059'03.4%22N+100%C2%B023'25.2%22W/@20.9842682,-100.3928947,17z/data=!3m1!4b1!4m4!3m3!8m2!3d20.9842682!4d-100.3903198?hl=es&amp;entry=ttu&amp;g_ep=EgoyMDI1MDkyOC4wIKXMDSoASAFQAw%3D%3D" TargetMode="External"/><Relationship Id="rId112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129"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536"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35"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34" Type="http://schemas.openxmlformats.org/officeDocument/2006/relationships/hyperlink" Target="https://www.google.com/maps/place/Cam.+Mezquital-santa+Rosa+162,+Sin+Nombre+de+Col+12,+66630+Cdad.+Apodaca,+N.L./@25.7682096,-100.2304863,17z/data=!4m6!3m5!1s0x8662eb64125114e7:0x8e81c067f08ce861!8m2!3d25.7678433!4d-100.2307821!16s%2Fg%2F11l6tswddj!5m1!1e4?hl=es&amp;entry=ttu&amp;g_ep=EgoyMDI1MDYzMC4wIKXMDSoASAFQAw%3D%3D" TargetMode="External"/><Relationship Id="rId533" Type="http://schemas.openxmlformats.org/officeDocument/2006/relationships/hyperlink" Target="https://www.google.com/maps/place/Cam.+Mezquital-santa+Rosa+162,+Sin+Nombre+de+Col+12,+66630+Cdad.+Apodaca,+N.L./@25.7682096,-100.2304863,17z/data=!4m6!3m5!1s0x8662eb64125114e7:0x8e81c067f08ce861!8m2!3d25.7678433!4d-100.2307821!16s%2Fg%2F11l6tswddj!5m1!1e4?hl=es&amp;entry=ttu&amp;g_ep=EgoyMDI1MDYzMC4wIKXMDSoASAFQAw%3D%3D" TargetMode="External"/><Relationship Id="rId539"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38"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537"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20" Type="http://schemas.openxmlformats.org/officeDocument/2006/relationships/hyperlink" Target="https://www.google.com/maps/place/Petrovactor,+S.A.+de+C.V./@18.0262912,-94.5561076,19.5z/data=!4m6!3m5!1s0x85e987e8b5bb967d:0xa8cfce440fae0e2d!8m2!3d18.0263089!4d-94.5560721!16s%2Fg%2F11fm71dd_t!5m1!1e1?entry=ttu&amp;g_ep=EgoyMDI1MDkxNy4wIKXMDSoASAFQAw%3D%3D" TargetMode="External"/><Relationship Id="rId532"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12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531" Type="http://schemas.openxmlformats.org/officeDocument/2006/relationships/hyperlink" Target="https://www.google.com/maps/place/Carnes+Ribhaus/@25.6534274,-100.3810306,18.25z/data=!4m6!3m5!1s0x8662bd5c3f5b3443:0x65eec07011fd1a72!8m2!3d25.6534456!4d-100.3800624!16s%2Fg%2F11g0kf2fwk!5m1!1e4?entry=ttu&amp;g_ep=EgoyMDI1MDYzMC4wIKXMDSoASAFQAw%3D%3D" TargetMode="External"/><Relationship Id="rId1122"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53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12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12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158" Type="http://schemas.openxmlformats.org/officeDocument/2006/relationships/hyperlink" Target="https://www.google.com/maps/place/Mirto+908,+Moderna,+64530+Monterrey,+N.L./@25.6971029,-100.2915007,17z/data=!3m1!4b1!4m6!3m5!1s0x8662956c6307bba9:0x949fb78e46f632de!8m2!3d25.6971029!4d-100.2889258!16s%2Fg%2F11rhqy1vn_?entry=ttu&amp;g_ep=EgoyMDI1MTAwNi4wIKXMDSoASAFQAw%3D%3D" TargetMode="External"/><Relationship Id="rId1159" Type="http://schemas.openxmlformats.org/officeDocument/2006/relationships/hyperlink" Target="https://www.google.com/maps/place/Gasolinera+Gulf/@25.657615,-100.2225418,3a,75y,132.7h,94.41t/data=!3m7!1e1!3m5!1s7Sdio10_p0nk1xebxlASeQ!2e0!6shttps:%2F%252" TargetMode="External"/><Relationship Id="rId569" Type="http://schemas.openxmlformats.org/officeDocument/2006/relationships/hyperlink" Target="https://www.google.com/maps/place/Rosas+502,+Valle+de+Las+Palmas+V,+66612+Cdad.+Apodaca,+N.L./@25.7965128,-100.268051,19z/data=!3m1!4b1!4m6!3m5!1s0x8662933639489ba9:0x9e278a1d73d3230!8m2!3d25.7965116!4d-100.2674073!16s%2Fg%2F11c5dt04k1!5m1!1e4?entry=ttu&amp;g_ep=EgoyMDI1MDcwOC4wIKXMDSoASAFQAw%3D%3D" TargetMode="External"/><Relationship Id="rId568" Type="http://schemas.openxmlformats.org/officeDocument/2006/relationships/hyperlink" Target="https://www.google.com/maps/place/Rosas+502,+Valle+de+Las+Palmas+V,+66612+Cdad.+Apodaca,+N.L./@25.7965128,-100.268051,19z/data=!3m1!4b1!4m6!3m5!1s0x8662933639489ba9:0x9e278a1d73d3230!8m2!3d25.7965116!4d-100.2674073!16s%2Fg%2F11c5dt04k1!5m1!1e4?entry=ttu&amp;g_ep=EgoyMDI1MDcwOC4wIKXMDSoASAFQAw%3D%3D" TargetMode="External"/><Relationship Id="rId56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6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61" Type="http://schemas.openxmlformats.org/officeDocument/2006/relationships/hyperlink" Target="https://www.google.com/maps/place/C.+Pamplona,+Portales+de+Arag%C3%B3n,+25290+Saltillo,+Coah./@25.4518156,-100.9716912,17z/data=!3m1!4b1!4m6!3m5!1s0x868812af92b292b3:0xbef1f3a61b1e0f76!8m2!3d25.4518108!4d-100.9691163!16s%2Fg%2F11bw4jgb44!5m1!1e4?entry=ttu&amp;g_ep=EgoyMDI1MDcwNi4wIKXMDSoASAFQAw%3D%3D" TargetMode="External"/><Relationship Id="rId1150" Type="http://schemas.openxmlformats.org/officeDocument/2006/relationships/hyperlink" Target="https://www.google.com/maps/place/25%C2%B051'49.8%22N+100%C2%B019'03.7%22W/@25.8638306,-100.3177514,21z/data=!4m4!3m3!8m2!3d25.863838!4d-100.317706?entry=ttu&amp;g_ep=EgoyMDI1MTAwMS4wIKXMDSoASAFQAw%3D%3D" TargetMode="External"/><Relationship Id="rId560"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1151"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152"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153"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5" Type="http://schemas.openxmlformats.org/officeDocument/2006/relationships/hyperlink" Target="https://www.google.com/maps/place/Lerma+107,+Las+Brisas+1o.+Sector,+64780+Monterrey,+N.L./@25.6265637,-100.2807589,20z/data=!4m12!1m5!3m4!2zMjXCsDM3JzM1LjYiTiAxMDDCsDE2JzQ5LjYiVw!8m2!3d25.626568!4d-100.280437!3m5!1s0x8662bf74f1876c39:0x4d1be891d0b5b4f3!8m2!3d25.6266262!4d-100.2802!16s%2Fg%2F11c2fldwpc!5m1!1e2?hl=es&amp;entry=ttu&amp;g_ep=EgoyMDI0MTIxMS4wIKXMDSoASAFQAw%3D%3D" TargetMode="External"/><Relationship Id="rId115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4" Type="http://schemas.openxmlformats.org/officeDocument/2006/relationships/hyperlink" Target="https://www.google.com/maps/place/Trueno+304,+Bosques+Real+I,+66612+Cdad.+Apodaca,+N.L./@25.7730265,-100.2623594,15z/data=!4m10!1m2!2m1!1s304+Trueno,+Cdad.+Apodaca,+Nuevo+Le%C3%B3n!3m6!1s0x8662eca5a43d6f5b:0x76dec7aa2eaaaea5!8m2!3d25.7817972!4d-100.2469326!15sCiYzMDQgVHJ1ZW5vLCBDZGFkLiBBcG9kYWNhLCBOdWV2byBMZcOzbpIBEWNvbXBvdW5kX2J1aWxkaW5n4AEA!16s%2Fg%2F11dxkw2wcr!5m1!1e4?entry=ttu&amp;g_ep=EgoyMDI1MDcwOC4wIKXMDSoASAFQAw%3D%3D" TargetMode="External"/><Relationship Id="rId115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63" Type="http://schemas.openxmlformats.org/officeDocument/2006/relationships/hyperlink" Target="https://www.google.com/maps/place/COMERCIALIZADORA+DE+LAMINAS+LOBO+SA+DE+CV/@25.6732465,-100.2211557,19z/data=!4m12!1m5!3m4!2zMjXCsDQwJzIzLjUiTiAxMDDCsDEzJzE0LjMiVw!8m2!3d25.673206!4d-100.220627!3m5!1s0x8662c03174000001:0xbd6c738ec4422365!8m2!3d25.6733323!4d-100.220669!16s%2Fg%2F11gfhg20vy!5m1!1e4?entry=ttu&amp;g_ep=EgoyMDI1MDcwOC4wIKXMDSoASAFQAw%3D%3D" TargetMode="External"/><Relationship Id="rId115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62" Type="http://schemas.openxmlformats.org/officeDocument/2006/relationships/hyperlink" Target="https://www.google.com/maps/place/C.+Pamplona,+Portales+de+Arag%C3%B3n,+25290+Saltillo,+Coah./@25.4518156,-100.9716912,17z/data=!3m1!4b1!4m6!3m5!1s0x868812af92b292b3:0xbef1f3a61b1e0f76!8m2!3d25.4518108!4d-100.9691163!16s%2Fg%2F11bw4jgb44!5m1!1e4?entry=ttu&amp;g_ep=EgoyMDI1MDcwNi4wIKXMDSoASAFQAw%3D%3D" TargetMode="External"/><Relationship Id="rId1157"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147" Type="http://schemas.openxmlformats.org/officeDocument/2006/relationships/hyperlink" Target="https://www.google.com/maps/place/25%C2%B048'47.0%22N+100%C2%B018'09.2%22W/@25.8130627,-100.3051414,17z/data=!3m1!4b1!4m4!3m3!8m2!3d25.8130627!4d-100.3025665?hl=es&amp;entry=ttu&amp;g_ep=EgoyMDI1MTAwMS4wIKXMDSoASAFQAw%3D%3D" TargetMode="External"/><Relationship Id="rId1148" Type="http://schemas.openxmlformats.org/officeDocument/2006/relationships/hyperlink" Target="https://www.google.com/maps/place/25%C2%B051'49.8%22N+100%C2%B019'03.7%22W/@25.8638306,-100.3177514,21z/data=!4m4!3m3!8m2!3d25.863838!4d-100.317706?entry=ttu&amp;g_ep=EgoyMDI1MTAwMS4wIKXMDSoASAFQAw%3D%3D" TargetMode="External"/><Relationship Id="rId1149" Type="http://schemas.openxmlformats.org/officeDocument/2006/relationships/hyperlink" Target="https://www.google.com/maps/place/25%C2%B051'49.8%22N+100%C2%B019'03.7%22W/@25.8638306,-100.3177514,21z/data=!4m4!3m3!8m2!3d25.863838!4d-100.317706?entry=ttu&amp;g_ep=EgoyMDI1MTAwMS4wIKXMDSoASAFQAw%3D%3D" TargetMode="External"/><Relationship Id="rId558"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557" Type="http://schemas.openxmlformats.org/officeDocument/2006/relationships/hyperlink" Target="https://www.google.com/maps/place/25%C2%B038'19.3%22N+100%C2%B021'39.6%22W/@25.638681,-100.360985,15z/data=!4m4!3m3!8m2!3d25.6386944!4d-100.361!5m1!1e4?entry=ttu&amp;g_ep=EgoyMDI1MDcwNy4wIKXMDSoASAFQAw%3D%3D" TargetMode="External"/><Relationship Id="rId556" Type="http://schemas.openxmlformats.org/officeDocument/2006/relationships/hyperlink" Target="https://www.google.com/maps/place/25%C2%B038'19.3%22N+100%C2%B021'39.6%22W/@25.638681,-100.360985,15z/data=!4m4!3m3!8m2!3d25.6386944!4d-100.361!5m1!1e4?entry=ttu&amp;g_ep=EgoyMDI1MDcwNy4wIKXMDSoASAFQAw%3D%3D" TargetMode="External"/><Relationship Id="rId555" Type="http://schemas.openxmlformats.org/officeDocument/2006/relationships/hyperlink" Target="https://www.google.com/maps/place/25%C2%B038'19.3%22N+100%C2%B021'39.6%22W/@25.638681,-100.360985,15z/data=!4m4!3m3!8m2!3d25.6386944!4d-100.361!5m1!1e4?entry=ttu&amp;g_ep=EgoyMDI1MDcwNy4wIKXMDSoASAFQAw%3D%3D" TargetMode="External"/><Relationship Id="rId559" Type="http://schemas.openxmlformats.org/officeDocument/2006/relationships/hyperlink" Target="https://www.google.com/maps/place/GRUPO+LOGISTICO+TTM+S.A+DE+C.V./@25.7495312,-100.2958225,19.5z/data=!4m12!1m5!3m4!2zMjXCsDQ0JzU4LjIiTiAxMDDCsDE3JzQzLjUiVw!8m2!3d25.749498!4d-100.295422!3m5!1s0x866295b23bd21349:0x3d299748354550a7!8m2!3d25.7496381!4d-100.2954054!16s%2Fg%2F11fmg50tc4!5m1!1e4?hl=es&amp;entry=ttu&amp;g_ep=EgoyMDI1MDcwOC4wIKXMDSoASAFQAw%3D%3D" TargetMode="External"/><Relationship Id="rId550"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4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141"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142" Type="http://schemas.openxmlformats.org/officeDocument/2006/relationships/hyperlink" Target="https://www.google.com/maps/place/Lienzo+Charro+Santa+Rosa/@25.8142113,-100.2231605,17.75z/data=!4m6!3m5!1s0x8662ecfbca2d6d5f:0xd8a5006c8c15c5e!8m2!3d25.8135451!4d-100.2219978!16s%2Fg%2F11c45d3f2f?entry=ttu&amp;g_ep=EgoyMDI1MTAwMS4wIKXMDSoASAFQAw%3D%3D" TargetMode="External"/><Relationship Id="rId554" Type="http://schemas.openxmlformats.org/officeDocument/2006/relationships/hyperlink" Target="https://www.google.com/maps/place/25%C2%B038'19.3%22N+100%C2%B021'39.6%22W/@25.638681,-100.360985,15z/data=!4m4!3m3!8m2!3d25.6386944!4d-100.361!5m1!1e4?entry=ttu&amp;g_ep=EgoyMDI1MDcwNy4wIKXMDSoASAFQAw%3D%3D" TargetMode="External"/><Relationship Id="rId1143" Type="http://schemas.openxmlformats.org/officeDocument/2006/relationships/hyperlink" Target="https://www.google.com/maps/place/Fraccionamiento+Fuente+de+Piedra+%2F+Hogar+Futuro/@25.6292973,-100.075522,18z/data=!4m10!1m2!2m1!1sAv.+Fuente+de+Piedra+108,+Fraccionamiento+Fuentes+de+Piedra,+Ju%C3%A1rez,+N.L.+CP+67262!3m6!1s0x8662dd81d4b67039:0xcdf311917f3c40b7!8m2!3d25.6292972!4d-100.0736274!15sClNBdi4gRnVlbnRlIGRlIFBpZWRyYSAxMDgsIEZyYWNjaW9uYW1pZW50byBGdWVudGVzIGRlIFBpZWRyYSwgSnXDoXJleiwgTi5MLiBDUCA2NzI2MlpPIk1hdiBmdWVudGUgZGUgcGllZHJhIDEwOCBmcmFjY2lvbmFtaWVudG8gZnVlbnRlcyBkZSBwaWVkcmEganXDoXJleiBubCBjcCA2NzI2MpIBE2hvdXNpbmdfZGV2ZWxvcG1lbnSaASNDaFpEU1VoTk1HOW5TMFZKUTBGblNVUk9OVmt6WmxWQkVBRaoBrAEKDS9nLzExZnN3MmNiX3cQASolIiFmcmFjY2lvbmFtaWVudG8gZnVlbnRlcyBkZSBwaWVkcmEoDjIfEAEiGxA4xo9lRp4gmW-AFV8xRnJoS4U_BnRHzHFZEjJREAIiTWF2IGZ1ZW50ZSBkZSBwaWVkcmEgMTA4IGZyYWNjaW9uYW1pZW50byBmdWVudGVzIGRlIHBpZWRyYSBqdcOhcmV6IG5sIGNwIDY3MjYy4AEA-gEECAAQGg!16s%2Fg%2F11fvxkc749?entry=ttu&amp;g_ep=EgoyMDI1MTAwMS4wIKXMDSoASAFQAw%3D%3D" TargetMode="External"/><Relationship Id="rId553"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44" Type="http://schemas.openxmlformats.org/officeDocument/2006/relationships/hyperlink" Target="https://www.google.com/maps/place/Fraccionamiento+Fuente+de+Piedra+%2F+Hogar+Futuro/@25.6292973,-100.075522,18z/data=!4m10!1m2!2m1!1sAv.+Fuente+de+Piedra+108,+Fraccionamiento+Fuentes+de+Piedra,+Ju%C3%A1rez,+N.L.+CP+67262!3m6!1s0x8662dd81d4b67039:0xcdf311917f3c40b7!8m2!3d25.6292972!4d-100.0736274!15sClNBdi4gRnVlbnRlIGRlIFBpZWRyYSAxMDgsIEZyYWNjaW9uYW1pZW50byBGdWVudGVzIGRlIFBpZWRyYSwgSnXDoXJleiwgTi5MLiBDUCA2NzI2MlpPIk1hdiBmdWVudGUgZGUgcGllZHJhIDEwOCBmcmFjY2lvbmFtaWVudG8gZnVlbnRlcyBkZSBwaWVkcmEganXDoXJleiBubCBjcCA2NzI2MpIBE2hvdXNpbmdfZGV2ZWxvcG1lbnSaASNDaFpEU1VoTk1HOW5TMFZKUTBGblNVUk9OVmt6WmxWQkVBRaoBrAEKDS9nLzExZnN3MmNiX3cQASolIiFmcmFjY2lvbmFtaWVudG8gZnVlbnRlcyBkZSBwaWVkcmEoDjIfEAEiGxA4xo9lRp4gmW-AFV8xRnJoS4U_BnRHzHFZEjJREAIiTWF2IGZ1ZW50ZSBkZSBwaWVkcmEgMTA4IGZyYWNjaW9uYW1pZW50byBmdWVudGVzIGRlIHBpZWRyYSBqdcOhcmV6IG5sIGNwIDY3MjYy4AEA-gEECAAQGg!16s%2Fg%2F11fvxkc749?entry=ttu&amp;g_ep=EgoyMDI1MTAwMS4wIKXMDSoASAFQAw%3D%3D" TargetMode="External"/><Relationship Id="rId552"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45" Type="http://schemas.openxmlformats.org/officeDocument/2006/relationships/hyperlink" Target="https://www.google.com/maps/place/Fraccionamiento+Fuente+de+Piedra+%2F+Hogar+Futuro/@25.6292973,-100.075522,18z/data=!4m10!1m2!2m1!1sAv.+Fuente+de+Piedra+108,+Fraccionamiento+Fuentes+de+Piedra,+Ju%C3%A1rez,+N.L.+CP+67262!3m6!1s0x8662dd81d4b67039:0xcdf311917f3c40b7!8m2!3d25.6292972!4d-100.0736274!15sClNBdi4gRnVlbnRlIGRlIFBpZWRyYSAxMDgsIEZyYWNjaW9uYW1pZW50byBGdWVudGVzIGRlIFBpZWRyYSwgSnXDoXJleiwgTi5MLiBDUCA2NzI2MlpPIk1hdiBmdWVudGUgZGUgcGllZHJhIDEwOCBmcmFjY2lvbmFtaWVudG8gZnVlbnRlcyBkZSBwaWVkcmEganXDoXJleiBubCBjcCA2NzI2MpIBE2hvdXNpbmdfZGV2ZWxvcG1lbnSaASNDaFpEU1VoTk1HOW5TMFZKUTBGblNVUk9OVmt6WmxWQkVBRaoBrAEKDS9nLzExZnN3MmNiX3cQASolIiFmcmFjY2lvbmFtaWVudG8gZnVlbnRlcyBkZSBwaWVkcmEoDjIfEAEiGxA4xo9lRp4gmW-AFV8xRnJoS4U_BnRHzHFZEjJREAIiTWF2IGZ1ZW50ZSBkZSBwaWVkcmEgMTA4IGZyYWNjaW9uYW1pZW50byBmdWVudGVzIGRlIHBpZWRyYSBqdcOhcmV6IG5sIGNwIDY3MjYy4AEA-gEECAAQGg!16s%2Fg%2F11fvxkc749?entry=ttu&amp;g_ep=EgoyMDI1MTAwMS4wIKXMDSoASAFQAw%3D%3D" TargetMode="External"/><Relationship Id="rId551" Type="http://schemas.openxmlformats.org/officeDocument/2006/relationships/hyperlink" Target="https://www.google.com/maps/place/25%C2%B058'27.0%22N+100%C2%B008'24.5%22W/@25.9741554,-100.142704,17z/data=!3m1!4b1!4m4!3m3!8m2!3d25.9741554!4d-100.1401291!5m1!1e4?hl=es&amp;entry=ttu&amp;g_ep=EgoyMDI1MDYzMC4wIKXMDSoASAFQAw%3D%3D" TargetMode="External"/><Relationship Id="rId1146" Type="http://schemas.openxmlformats.org/officeDocument/2006/relationships/hyperlink" Target="https://www.google.com/maps/place/Fraccionamiento+Fuente+de+Piedra+%2F+Hogar+Futuro/@25.6292973,-100.075522,18z/data=!4m10!1m2!2m1!1sAv.+Fuente+de+Piedra+108,+Fraccionamiento+Fuentes+de+Piedra,+Ju%C3%A1rez,+N.L.+CP+67262!3m6!1s0x8662dd81d4b67039:0xcdf311917f3c40b7!8m2!3d25.6292972!4d-100.0736274!15sClNBdi4gRnVlbnRlIGRlIFBpZWRyYSAxMDgsIEZyYWNjaW9uYW1pZW50byBGdWVudGVzIGRlIFBpZWRyYSwgSnXDoXJleiwgTi5MLiBDUCA2NzI2MlpPIk1hdiBmdWVudGUgZGUgcGllZHJhIDEwOCBmcmFjY2lvbmFtaWVudG8gZnVlbnRlcyBkZSBwaWVkcmEganXDoXJleiBubCBjcCA2NzI2MpIBE2hvdXNpbmdfZGV2ZWxvcG1lbnSaASNDaFpEU1VoTk1HOW5TMFZKUTBGblNVUk9OVmt6WmxWQkVBRaoBrAEKDS9nLzExZnN3MmNiX3cQASolIiFmcmFjY2lvbmFtaWVudG8gZnVlbnRlcyBkZSBwaWVkcmEoDjIfEAEiGxA4xo9lRp4gmW-AFV8xRnJoS4U_BnRHzHFZEjJREAIiTWF2IGZ1ZW50ZSBkZSBwaWVkcmEgMTA4IGZyYWNjaW9uYW1pZW50byBmdWVudGVzIGRlIHBpZWRyYSBqdcOhcmV6IG5sIGNwIDY3MjYy4AEA-gEECAAQGg!16s%2Fg%2F11fvxkc749?entry=ttu&amp;g_ep=EgoyMDI1MTAwMS4wIKXMDSoASAFQAw%3D%3D" TargetMode="External"/><Relationship Id="rId495"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4" Type="http://schemas.openxmlformats.org/officeDocument/2006/relationships/hyperlink" Target="https://www.google.com/maps/place/C.+Jardin+576,+Portal+de+las+Lomas,+Lomas+del+Sur,+25094+Saltillo,+Coah./@25.3638211,-101.0156838,15z/data=!3m1!4b1!4m9!1m2!2m1!1sJardin+487,+Portal+de+las+Lomas,+Coahuila!3m5!1s0x86887346cc2b7cc1:0xdd802bcadd38d220!8m2!3d25.3638029!4d-100.9972298!16s%2Fg%2F11c65t0nbz!5m1!1e4?entry=ttu&amp;g_ep=EgoyMDI1MDYxNy4wIKXMDSoASAFQAw%3D%3D" TargetMode="External"/><Relationship Id="rId49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92"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9"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8"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7"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6"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610" Type="http://schemas.openxmlformats.org/officeDocument/2006/relationships/hyperlink" Target="https://www.google.com/maps/place/Hotel+Misi%C3%B3n+Monterrey+Centro+Hist%C3%B3rico/@25.6690032,-100.3201343,715m/data=!3m1!1e3!4m9!3m8!1s0x8662be25dfc7caff:0x1fa4c8dbd0415f1a!5m2!4m1!1i2!8m2!3d25.6690032!4d-100.3175594!16s%2Fg%2F1tcwl_5m?entry=ttu&amp;g_ep=EgoyMDI1MTIwOS4wIKXMDSoASAFQAw%3D%3D" TargetMode="External"/><Relationship Id="rId1611"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1612"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61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614" Type="http://schemas.openxmlformats.org/officeDocument/2006/relationships/hyperlink" Target="https://www.google.com/maps/place/Calle+Sta+Lucia+729,+Hacienda+los+Morales+1er+Sector,+66495+San+Nicol%C3%A1s+de+los+Garza,+N.L./@25.7106407,-100.2664332,15z/data=!3m1!4b1!4m12!1m5!3m4!2zMjXCsDQyJzM4LjMiTiAxMDDCsDE0JzUyLjgiVw!8m2!3d25.710636!4d-100.248001!3m5!1s0x8662eac5930f7a7d:0xb4754ee5ff5345e1!8m2!3d25.7106225!4d-100.2479792!16s%2Fg%2F11c2hmgzs1?entry=ttu&amp;g_ep=EgoyMDI1MTIwOS4wIKXMDSoASAFQAw%3D%3D" TargetMode="External"/><Relationship Id="rId1615" Type="http://schemas.openxmlformats.org/officeDocument/2006/relationships/hyperlink" Target="https://www.google.com/maps/place/Colonial+del+Valle+358,+Colonial+San+Miguel,+67113+test+city,+N.L./@25.713941,-100.1924024,715m/data=!3m2!1e3!4b1!4m6!3m5!1s0x8662ea3927bec67d:0x32f8c9f477a984c7!8m2!3d25.713941!4d-100.1898275!16s%2Fg%2F11lmp6sk2y?entry=ttu&amp;g_ep=EgoyMDI1MTIwOS4wIKXMDSoASAFQAw%3D%3D" TargetMode="External"/><Relationship Id="rId1616" Type="http://schemas.openxmlformats.org/officeDocument/2006/relationships/hyperlink" Target="https://www.google.com/maps/place/Seminuevos+MG1/@25.6505083,-100.1976069,20.75z/data=!4m15!1m8!3m7!1s0x8662c1bc85f2977b:0x7308511e99b7c463!2s1a+Avenida+213,+M%C3%A9xico+86,+67194+Guadalupe,+N.L.!3b1!8m2!3d25.6506384!4d-100.1976835!16s%2Fg%2F11wbwjkgz3!3m5!1s0x8662c12edf752e5d:0x6fba453c41aec75d!8m2!3d25.6506384!4d-100.1976835!16s%2Fg%2F11jb33c6n8!5m1!1e2?entry=ttu&amp;g_ep=EgoyMDI1MTEyMy4xIKXMDSoASAFQAw%3D%3D" TargetMode="External"/><Relationship Id="rId907"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1617"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906"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1618"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905" Type="http://schemas.openxmlformats.org/officeDocument/2006/relationships/hyperlink" Target="https://www.google.com/maps/place/Gasolinera+Gulf/@25.657615,-100.2225418,3a,75y,132.7h,94.41t/data=!3m7!1e1!3m5!1s7Sdio10_p0nk1xebxlASeQ!2e0!6shttps:%2F%252" TargetMode="External"/><Relationship Id="rId1619"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904" Type="http://schemas.openxmlformats.org/officeDocument/2006/relationships/hyperlink" Target="https://www.google.com/maps/place/CARNE+SECA+LA+FAMA/@25.6581398,-100.3736673,12z/data=!4m6!3m5!1s0x86629589e4f7b6c3:0x2669f84bf68e3a0!8m2!3d25.6750381!4d-100.3208395!16s%2Fg%2F1pxw5ktgq?entry=ttu&amp;g_ep=EgoyMDI1MDgyNS4wIKXMDSoASAFQAw%3D%3D" TargetMode="External"/><Relationship Id="rId909" Type="http://schemas.openxmlformats.org/officeDocument/2006/relationships/hyperlink" Target="https://www.google.com/maps/place/Carbograf+Industrial/@25.8055607,-100.0912787,17z/data=!3m1!4b1!4m6!3m5!1s0x866296ec2a1f2bc7:0x7d84be35e2ca1d58!8m2!3d25.8055607!4d-100.0912787!16s%2Fg%2F1tf43cws?entry=ttu&amp;g_ep=EgoyMDI1MDgxOC4wIKXMDSoASAFQAw%3D%3D" TargetMode="External"/><Relationship Id="rId908" Type="http://schemas.openxmlformats.org/officeDocument/2006/relationships/hyperlink" Target="https://www.google.com/maps/place/Carbograf+Industrial/@25.8055607,-100.0912787,17z/data=!3m1!4b1!4m6!3m5!1s0x866296ec2a1f2bc7:0x7d84be35e2ca1d58!8m2!3d25.8055607!4d-100.0912787!16s%2Fg%2F1tf43cws?entry=ttu&amp;g_ep=EgoyMDI1MDgxOC4wIKXMDSoASAFQAw%3D%3D" TargetMode="External"/><Relationship Id="rId90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02"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01"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00"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160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01" Type="http://schemas.openxmlformats.org/officeDocument/2006/relationships/hyperlink" Target="https://www.google.com/maps/place/Valle+de+Sta.+In%C3%A9s+104d,+67266+Cdad.+Benito+Ju%C3%A1rez,+N.L./@25.6250058,-100.1108847,20.75z/data=!4m10!1m2!2m1!1sValle+Santa+Ines+104,+Valle+del+seminario,+Ju%C3%A1rez+Nuevo+Le%C3%B3n,+67280!3m6!1s0x8662c3117ce5f1d5:0x649cecca06546a5a!8m2!3d25.6251752!4d-100.1109261!15sCkVWYWxsZSBTYW50YSBJbmVzIDEwNCwgVmFsbGUgZGVsIHNlbWluYXJpbywgSnXDoXJleiBOdWV2byBMZcOzbiwgNjcyODCSARFjb21wb3VuZF9idWlsZGluZ-ABAA!16s%2Fg%2F11lmp6lj4n!5m1!1e2?entry=ttu&amp;g_ep=EgoyMDI1MTIwOS4wIKXMDSoASAFQAw%3D%3D" TargetMode="External"/><Relationship Id="rId1602" Type="http://schemas.openxmlformats.org/officeDocument/2006/relationships/hyperlink" Target="https://www.google.com/maps/place/Taller+mec%C3%A1nico+ASEMEC/@25.6942781,-100.2942683,18.5z/data=!4m12!1m5!3m4!2zMjXCsDQxJzQwLjEiTiAxMDDCsDE3JzM3LjQiVw!8m2!3d25.694464!4d-100.29371!3m5!1s0x8662956dffeb1b7d:0x92cc1757e5ed5896!8m2!3d25.6941525!4d-100.2936677!16s%2Fg%2F1tftln2m!5m1!1e4?hl=es&amp;entry=ttu&amp;g_ep=EgoyMDI1MTIwOS4wIKXMDSoASAFQAw%3D%3D" TargetMode="External"/><Relationship Id="rId1603" Type="http://schemas.openxmlformats.org/officeDocument/2006/relationships/hyperlink" Target="https://www.google.com/maps/place/Chikis/@25.809155,-100.2170971,19.25z/data=!4m14!1m7!3m6!1s0x8662ecf6270566b5:0x7448ce09dc2ab83b!2sCASA+Paraje!8m2!3d25.806351!4d-100.2137922!16s%2Fg%2F11cm04m0ch!3m5!1s0x8662ed002c2709d3:0x5a61ebdb54faca97!8m2!3d25.8091762!4d-100.2164175!16s%2Fg%2F11vxyktxcp!5m1!1e4?entry=ttu&amp;g_ep=EgoyMDI1MTIwOS4wIKXMDSoASAFQAw%3D%3D" TargetMode="External"/><Relationship Id="rId1604" Type="http://schemas.openxmlformats.org/officeDocument/2006/relationships/hyperlink" Target="https://www.google.com/maps/place/San+Juan+133/@25.6308796,-100.1725559,17z/data=!3m1!4b1!4m6!3m5!1s0x8662c30013da3aa1:0x9d9d8227d263d0f9!8m2!3d25.6308796!4d-100.169981!16s%2Fg%2F11w202g3r9!5m2!1e4!1e1?entry=ttu&amp;g_ep=EgoyMDI1MTIwOS4wIKXMDSoASAFQAw%3D%3D" TargetMode="External"/><Relationship Id="rId1605" Type="http://schemas.openxmlformats.org/officeDocument/2006/relationships/hyperlink" Target="https://www.google.com/maps/place/Lodi+108,+Lomas+de+San+Mart%C3%ADn,+66673+Pesquer%C3%ADa,+N.L./@25.7472874,-100.1173049,15z/data=!4m16!1m9!3m8!1s0x8662e9e8208c61ab:0xea8f5fea84ecf496!2sLodi+108,+Lomas+de+San+Mart%C3%ADn,+66673+Pesquer%C3%ADa,+N.L.!3b1!8m2!3d25.7468547!4d-100.1170256!10e5!16s%2Fg%2F11ybg_kvmj!3m5!1s0x8662e9e8208c61ab:0xea8f5fea84ecf496!8m2!3d25.7468547!4d-100.1170256!16s%2Fg%2F11ybg_kvmj!5m1!1e4?entry=ttu&amp;g_ep=EgoyMDI1MTIwOS4wIKXMDSoASAFQAw%3D%3D" TargetMode="External"/><Relationship Id="rId160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0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08" Type="http://schemas.openxmlformats.org/officeDocument/2006/relationships/hyperlink" Target="https://www.google.com/maps/place/%23554+NO+PAGA+LOS+VIAJES/@25.6194813,-100.1210944,19z/data=!4m6!3m5!1s0x8662c3001e50486b:0x5d2c6d3880d4fdb5!8m2!3d25.6194792!4d-100.1199719!16s%2Fg%2F11mm1tss20!5m2!1e1!1e4?entry=ttu&amp;g_ep=EgoyMDI1MTIwOS4wIKXMDSoASAFQAw%3D%3D" TargetMode="External"/><Relationship Id="rId1609" Type="http://schemas.openxmlformats.org/officeDocument/2006/relationships/hyperlink" Target="https://www.google.com/maps/place/25%C2%B048'46.6%22N+100%C2%B013'23.3%22W/@25.8129718,-100.2232979,89m/data=!3m1!1e3!4m4!3m3!8m2!3d25.8129444!4d-100.2231389!5m1!1e4?entry=ttu&amp;g_ep=EgoyMDI1MTIwOS4wIKXMDSoASAFQAw%3D%3D" TargetMode="External"/><Relationship Id="rId1631"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163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3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63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635"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636"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1637"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1638" Type="http://schemas.openxmlformats.org/officeDocument/2006/relationships/hyperlink" Target="https://www.google.com/maps/place/25%C2%B041'59.7%22N+100%C2%B026'35.3%22W/@25.699818,-100.4433599,20.5z/data=!4m4!3m3!8m2!3d25.6999111!4d-100.4431305?hl=es&amp;entry=ttu&amp;g_ep=EgoyMDI1MTIwOS4wIKXMDSoASAFQAw%3D%3D" TargetMode="External"/><Relationship Id="rId929"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163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28"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27"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26" Type="http://schemas.openxmlformats.org/officeDocument/2006/relationships/hyperlink" Target="https://www.google.com/maps/place/25%C2%B049'25.3%22N+100%C2%B014'13.3%22W/@25.8236942,-100.2395897,17z/data=!3m1!4b1!4m4!3m3!8m2!3d25.8236942!4d-100.2370148?hl=es&amp;entry=ttu&amp;g_ep=EgoyMDI1MDYwOC4wIKXMDSoASAFQAw%3D%3DDSoASAFQAw%3D%3D" TargetMode="External"/><Relationship Id="rId92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2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25" Type="http://schemas.openxmlformats.org/officeDocument/2006/relationships/hyperlink" Target="https://www.google.com/maps/place/Car+Wash+y+Est%C3%A9tica+Automotriz+SS+Clean/@25.6655595,-100.1934691,20.5z/data=!4m15!1m8!3m7!1s0x8662c1c1fa28813f:0xeb35765624fe6bd0!2sC.+Sierra+de+Gomas+614,+Cerro+de+La+Silla+(U.c.),+67190+Guadalupe,+N.L.!3b1!8m2!3d25.665652!4d-100.193307!16s%2Fg%2F11wb1s8_kq!3m5!1s0x8662c1a61d179b7b:0x5a3a69fffc7e5e3d!8m2!3d25.6656347!4d-100.1932315!16s%2Fg%2F11rtqd0l0s!5m1!1e4?entry=ttu&amp;g_ep=EgoyMDI1MDgyNS4wIKXMDSoASAFQAw%3D%3D" TargetMode="External"/><Relationship Id="rId92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92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922"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630"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62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62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22"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1623" Type="http://schemas.openxmlformats.org/officeDocument/2006/relationships/hyperlink" Target="https://www.google.com/maps/place/C.+Aciano+106,+Col.+Tres+Caminos,+Tres+Caminos+3ER+Sector+Poniente,+67190+Guadalupe,+N.L./@25.6632615,-100.1898572,21z/data=!4m6!3m5!1s0x8662c1eb00ec5519:0xd0d1694167c4c298!8m2!3d25.663203!4d-100.189647!16s%2Fg%2F11rp37x5z2?entry=ttu&amp;g_ep=EgoyMDI1MTIwOS4wIKXMDSoASAFQAw%3D%3D%3D%3D" TargetMode="External"/><Relationship Id="rId1624" Type="http://schemas.openxmlformats.org/officeDocument/2006/relationships/hyperlink" Target="https://www.google.com/maps/place/Autofinanciamiento+N.L/@25.7489481,-100.2848616,21z/data=!4m12!1m5!3m4!2zMjXCsDQ0JzU2LjUiTiAxMDDCsDE3JzA0LjciVw!8m2!3d25.7490292!4d-100.2846375!3m5!1s0x8662950023a03207:0x961ffb29af65a4e2!8m2!3d25.7490392!4d-100.2847053!16s%2Fg%2F11v_29nmth?hl=es&amp;entry=ttu&amp;g_ep=EgoyMDI1MTIwOS4wIKXMDSoASAFQAw%3D%3D" TargetMode="External"/><Relationship Id="rId162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626"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1627"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918" Type="http://schemas.openxmlformats.org/officeDocument/2006/relationships/hyperlink" Target="https://www.google.com/maps/place/Pino+3944,+Jardines+de+San+Rafael,+67119+Guadalupe,+N.L./@25.6953018,-100.2153377,17z/data=!3m1!4b1!4m6!3m5!1s0x8662ea62dde9c8a3:0x5d9d52fa9d6c331d!8m2!3d25.6953018!4d-100.2127628!16s%2Fg%2F11c6vwzmq6!5m1!1e4?entry=ttu&amp;g_ep=EgoyMDI1MDgyNS4wIKXMDSoASAFQAw%3D%3D" TargetMode="External"/><Relationship Id="rId1628"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917" Type="http://schemas.openxmlformats.org/officeDocument/2006/relationships/hyperlink" Target="https://www.google.com/maps/place/25%C2%B018'53.8%22N+99%C2%B059'38.3%22W/@25.3145438,-99.9988752,15.57z/data=!4m4!3m3!8m2!3d25.3149452!4d-99.9939804!5m1!1e4?hl=es&amp;entry=ttu&amp;g_ep=EgoyMDI1MDgyNS4wIKXMDSoASAFQAw%3D%3D" TargetMode="External"/><Relationship Id="rId162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16" Type="http://schemas.openxmlformats.org/officeDocument/2006/relationships/hyperlink" Target="https://www.google.com/maps/place/25%C2%B018'53.8%22N+99%C2%B059'38.3%22W/@25.3145438,-99.9988752,15.57z/data=!4m4!3m3!8m2!3d25.3149452!4d-99.9939804!5m1!1e4?hl=es&amp;entry=ttu&amp;g_ep=EgoyMDI1MDgyNS4wIKXMDSoASAFQAw%3D%3D" TargetMode="External"/><Relationship Id="rId915" Type="http://schemas.openxmlformats.org/officeDocument/2006/relationships/hyperlink" Target="https://www.google.com/maps/place/25%C2%B018'53.8%22N+99%C2%B059'38.3%22W/@25.3145438,-99.9988752,15.57z/data=!4m4!3m3!8m2!3d25.3149452!4d-99.9939804!5m1!1e4?hl=es&amp;entry=ttu&amp;g_ep=EgoyMDI1MDgyNS4wIKXMDSoASAFQAw%3D%3D" TargetMode="External"/><Relationship Id="rId919"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910"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914"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91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912" Type="http://schemas.openxmlformats.org/officeDocument/2006/relationships/hyperlink" Target="https://www.google.com/maps/place/Lerma+107,+Las+Brisas+1o.+Sector,+64780+Monterrey,+N.L./@25.6266262,-100.2802,17z/data=!3m1!4b1!4m6!3m5!1s0x8662bf74f1876c39:0x4d1be891d0b5b4f3!8m2!3d25.6266262!4d-100.2802!16s%2Fg%2F11c2fldwpc!5m1!1e4?entry=ttu&amp;g_ep=EgoyMDI1MDgyNS4wIKXMDSoASAFQAw%3D%3D" TargetMode="External"/><Relationship Id="rId911" Type="http://schemas.openxmlformats.org/officeDocument/2006/relationships/hyperlink" Target="https://www.google.com/maps/place/GT%2BLogistics+T3/@22.3985936,-97.8922247,19z/data=!4m12!1m5!3m4!2zMjLCsDIzJzU1LjUiTiA5N8KwNTMnMjkuMiJX!8m2!3d22.398735!4d-97.891435!3m5!1s0x85d7fdc0e77eb0a5:0xcad1ac382f6c1a34!8m2!3d22.3986853!4d-97.8916758!16s%2Fg%2F11dfghdd_3!5m1!1e4?hl=es&amp;entry=ttu&amp;g_ep=EgoyMDI1MDgyNS4wIKXMDSoASAFQAw%3D%3D" TargetMode="External"/><Relationship Id="rId121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214" Type="http://schemas.openxmlformats.org/officeDocument/2006/relationships/hyperlink" Target="https://www.google.com/maps/place/Maderoterapia+shalom/@25.6531578,-100.2005648,19.25z/data=!4m15!1m8!3m7!1s0x8662c1bf5f7f9a07:0x688082355e1ccd6f!2sComunicaciones,+Guadalupe,+N.L.!3b1!8m2!3d25.6598947!4d-100.1971255!16s%2Fg%2F1w112m8n!3m5!1s0x8662c1f4efdee34b:0x15f763753e71e2f2!8m2!3d25.6530921!4d-100.2003131!16s%2Fg%2F11k40ttjjk?entry=ttu&amp;g_ep=EgoyMDI1MTAxNC4wIKXMDSoASAFQAw%3D%3D" TargetMode="External"/><Relationship Id="rId1215"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1216"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217"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1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19"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866" Type="http://schemas.openxmlformats.org/officeDocument/2006/relationships/hyperlink" Target="https://www.google.com/maps/place/Av.+Santo+Domingo+122,+Miraflores,+66414+San+Nicol%C3%A1s+de+los+Garza,+N.L./@25.7541396,-100.2762035,21z/data=!4m6!3m5!1s0x866294bbe3104a81:0xb5022f5d7c30f538!8m2!3d25.7540602!4d-100.2760184!16s%2Fg%2F11c879mwph?hl=es&amp;entry=ttu&amp;g_ep=EgoyMDI1MDgxOS4wIKXMDSoASAFQAw%3D%3D" TargetMode="External"/><Relationship Id="rId865" Type="http://schemas.openxmlformats.org/officeDocument/2006/relationships/hyperlink" Target="https://www.google.com/maps/place/Hidr%C3%B3geno+105,+San+Juan+Bautista,+66003+Garc%C3%ADa,+N.L./@25.7981691,-100.5719659,21z/data=!4m12!1m5!3m4!2zMjXCsDQ3JzUzLjQiTiAxMDDCsDM0JzE5LjAiVw!8m2!3d25.7981667!4d-100.5719444!3m5!1s0x86629cff9f657cd7:0xb75e3810a1655055!8m2!3d25.7982427!4d-100.5720339!16s%2Fg%2F11c5jl1xzt?entry=ttu&amp;g_ep=EgoyMDI1MDgxOS4wIKXMDSoASAFQAw%3D%3D" TargetMode="External"/><Relationship Id="rId86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6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6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68" Type="http://schemas.openxmlformats.org/officeDocument/2006/relationships/hyperlink" Target="https://www.google.com/maps/place/Gasolinera+Gulf/@25.657615,-100.2225418,3a,75y,132.7h,94.41t/data=!3m7!1e1!3m5!1s7Sdio10_p0nk1xebxlASeQ!2e0!6shttps:%2F%252" TargetMode="External"/><Relationship Id="rId867" Type="http://schemas.openxmlformats.org/officeDocument/2006/relationships/hyperlink" Target="https://www.google.com/maps/place/Av.+Santo+Domingo+122,+Miraflores,+66414+San+Nicol%C3%A1s+de+los+Garza,+N.L./@25.7541396,-100.2762035,21z/data=!4m6!3m5!1s0x866294bbe3104a81:0xb5022f5d7c30f538!8m2!3d25.7540602!4d-100.2760184!16s%2Fg%2F11c879mwph?hl=es&amp;entry=ttu&amp;g_ep=EgoyMDI1MDgxOS4wIKXMDSoASAFQAw%3D%3D" TargetMode="External"/><Relationship Id="rId862" Type="http://schemas.openxmlformats.org/officeDocument/2006/relationships/hyperlink" Target="https://www.google.com/maps/place/KarSpot/@25.6757374,-100.3025494,20.5z/data=!4m12!1m5!3m4!2zMjXCsDQwJzMzLjYiTiAxMDDCsDE4JzA4LjgiVw!8m2!3d25.6759853!4d-100.3024368!3m5!1s0x8662bf4b21394fa5:0x557edb5b271560c1!8m2!3d25.6758456!4d-100.3026082!16s%2Fg%2F11rj50wgsv?hl=es&amp;entry=ttu&amp;g_ep=EgoyMDI1MDgxOS4wIKXMDSoASAFQAw%3D%3D" TargetMode="External"/><Relationship Id="rId861" Type="http://schemas.openxmlformats.org/officeDocument/2006/relationships/hyperlink" Target="https://www.google.com/maps/place/25%C2%B046'28.7%22N+100%C2%B029'13.9%22W/@25.7748734,-100.4911149,16.5z/data=!4m4!3m3!8m2!3d25.774628!4d-100.487189?entry=ttu&amp;g_ep=EgoyMDI1MDgxOS4wIKXMDSoASAFQAw%3D%3D" TargetMode="External"/><Relationship Id="rId1210"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860" Type="http://schemas.openxmlformats.org/officeDocument/2006/relationships/hyperlink" Target="https://www.google.com/maps/place/25%C2%B045'02.9%22N+100%C2%B028'02.0%22W/@25.7556606,-100.4801225,15z/data=!4m4!3m3!8m2!3d25.7508049!4d-100.4672089?hl=es&amp;entry=ttu&amp;g_ep=EgoyMDI1MDgxOS4wIKXMDSoASAFQAw%3D%3D" TargetMode="External"/><Relationship Id="rId1211" Type="http://schemas.openxmlformats.org/officeDocument/2006/relationships/hyperlink" Target="https://www.google.com/maps/place/Patio+Hp+pack+san+luis/@22.0625233,-100.8735364,18z/data=!4m6!3m5!1s0x842abb0078399b45:0x514a029b922ef990!8m2!3d22.062496!4d-100.873726!16s%2Fg%2F11xsst6jt6!18m1!1e1?entry=ttu&amp;g_ep=EgoyMDI1MTAxMy4wIKXMDSoASAFQAw%3D%3D" TargetMode="External"/><Relationship Id="rId1212" Type="http://schemas.openxmlformats.org/officeDocument/2006/relationships/hyperlink" Target="https://www.google.com/maps/place/Patio+Hp+pack+san+luis/@22.0625233,-100.8735364,18z/data=!4m6!3m5!1s0x842abb0078399b45:0x514a029b922ef990!8m2!3d22.062496!4d-100.873726!16s%2Fg%2F11xsst6jt6!18m1!1e1?entry=ttu&amp;g_ep=EgoyMDI1MTAxMy4wIKXMDSoASAFQAw%3D%3D" TargetMode="External"/><Relationship Id="rId1202"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120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20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0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0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0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08" Type="http://schemas.openxmlformats.org/officeDocument/2006/relationships/hyperlink" Target="https://www.google.com/maps/place/Cumbres+Antares/@25.7589411,-100.4069665,17z/data=!3m1!4b1!4m6!3m5!1s0x8662973260a6ab63:0xf9a4cb1218c6a8e3!8m2!3d25.7589411!4d-100.4069665!16s%2Fg%2F11ckvfhdyz?entry=ttu&amp;g_ep=EgoyMDI1MTAxNC4wIKXMDSoASAFQAw%3D%3D" TargetMode="External"/><Relationship Id="rId1209" Type="http://schemas.openxmlformats.org/officeDocument/2006/relationships/hyperlink" Target="https://www.google.com/maps/place/Cumbres+Antares/@25.7589411,-100.4069665,17z/data=!3m1!4b1!4m6!3m5!1s0x8662973260a6ab63:0xf9a4cb1218c6a8e3!8m2!3d25.7589411!4d-100.4069665!16s%2Fg%2F11ckvfhdyz?entry=ttu&amp;g_ep=EgoyMDI1MTAxNC4wIKXMDSoASAFQAw%3D%3D" TargetMode="External"/><Relationship Id="rId855"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854"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853"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852" Type="http://schemas.openxmlformats.org/officeDocument/2006/relationships/hyperlink" Target="https://www.google.com/maps/place/25%C2%B053'35.3%22N+100%C2%B006'40.5%22W/@25.8905517,-100.1241937,14.75z/data=!4m4!3m3!8m2!3d25.8931274!4d-100.1112595?hl=es&amp;entry=ttu&amp;g_ep=EgoyMDI1MDgxOS4wIKXMDSoASAFQAw%3D%3D" TargetMode="External"/><Relationship Id="rId85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58" Type="http://schemas.openxmlformats.org/officeDocument/2006/relationships/hyperlink" Target="https://www.google.com/maps/place/Av.+Santo+Domingo+122,+Miraflores,+66414+San+Nicol%C3%A1s+de+los+Garza,+N.L./@25.7541396,-100.2762035,21z/data=!4m6!3m5!1s0x866294bbe3104a81:0xb5022f5d7c30f538!8m2!3d25.7540602!4d-100.2760184!16s%2Fg%2F11c879mwph?hl=es&amp;entry=ttu&amp;g_ep=EgoyMDI1MDgxOS4wIKXMDSoASAFQAw%3D%3D" TargetMode="External"/><Relationship Id="rId857" Type="http://schemas.openxmlformats.org/officeDocument/2006/relationships/hyperlink" Target="https://www.google.com/maps/place/Nifco+Korea+USA,+Inc./@25.6917801,-100.1328975,17z/data=!3m1!4b1!4m6!3m5!1s0x8662e9d6eea45dc7:0x8bd0711e06518c52!8m2!3d25.6917801!4d-100.1328975!16s%2Fg%2F11c1w0p1q3?entry=ttu&amp;g_ep=EgoyMDI1MDgxOS4wIKXMDSoASAFQAw%3D%3D" TargetMode="External"/><Relationship Id="rId856" Type="http://schemas.openxmlformats.org/officeDocument/2006/relationships/hyperlink" Target="https://www.google.com/maps/place/Pova+Transport/@25.809595,-100.2745654,17.25z/data=!4m12!1m5!3m4!2zMjXCsDQ4JzM0LjYiTiAxMDDCsDE2JzI4LjMiVw!8m2!3d25.8096111!4d-100.2745278!3m5!1s0x866292cc1591c78f:0xb3b36144fab2ca32!8m2!3d25.8092677!4d-100.2740563!16s%2Fg%2F11b81ttbvs!5m1!1e4?entry=ttu&amp;g_ep=EgoyMDI1MDgxMC4wIKXMDSoASAFQAw%3D%3D" TargetMode="External"/><Relationship Id="rId851" Type="http://schemas.openxmlformats.org/officeDocument/2006/relationships/hyperlink" Target="https://www.google.com/maps/place/25%C2%B026'44.0%22N+100%C2%B057'44.3%22W/@25.4454818,-100.9631465,18.25z/data=!4m4!3m3!8m2!3d25.4455489!4d-100.9622906!5m1!1e2?hl=es&amp;entry=ttu&amp;g_ep=EgoyMDI1MDgxNy4wIKXMDSoASAFQAw%3D%3D" TargetMode="External"/><Relationship Id="rId850" Type="http://schemas.openxmlformats.org/officeDocument/2006/relationships/hyperlink" Target="https://www.google.com/maps/place/25%C2%B026'44.0%22N+100%C2%B057'44.3%22W/@25.4454818,-100.9631465,18.25z/data=!4m4!3m3!8m2!3d25.4455489!4d-100.9622906!5m1!1e2?hl=es&amp;entry=ttu&amp;g_ep=EgoyMDI1MDgxNy4wIKXMDSoASAFQAw%3D%3D" TargetMode="External"/><Relationship Id="rId1200"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1201"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123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3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3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238" Type="http://schemas.openxmlformats.org/officeDocument/2006/relationships/hyperlink" Target="https://www.google.com/maps/place/Extremadura+6209,+Villa+Alegre,+64130+Monterrey,+N.L./@25.745832,-100.4730831,11.5z/data=!4m6!3m5!1s0x866296b929039de5:0x4491b4e895bbf4df!8m2!3d25.7477175!4d-100.3692397!16s%2Fg%2F11jyj7l1d7?entry=ttu&amp;g_ep=EgoyMDI1MTAxNC4wIKXMDSoASAFQAw%3D%3D" TargetMode="External"/><Relationship Id="rId1239"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40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404"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888"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403" Type="http://schemas.openxmlformats.org/officeDocument/2006/relationships/hyperlink" Target="https://www.google.com/maps/place/25%C2%B044'20.4%22N+100%C2%B009'29.8%22W/@25.7390361,-100.1596931,18z/data=!4m4!3m3!8m2!3d25.7390099!4d-100.158287!5m1!1e4?hl=es&amp;entry=ttu&amp;g_ep=EgoyMDI1MDYxMS4wIKXMDSoASAFQAw%3D%3D" TargetMode="External"/><Relationship Id="rId887" Type="http://schemas.openxmlformats.org/officeDocument/2006/relationships/hyperlink" Target="https://www.google.com/maps/place/Iturbide+103,+Cabecera+Municipal+(Apodaca),+Apodaca+Centro,+66600+Cdad.+Apodaca,+N.L./@25.7787305,-100.1977105,17z/data=!3m1!4b1!4m6!3m5!1s0x8662ec750b612f77:0x4df3499ccfb868cf!8m2!3d25.7787305!4d-100.1951356!16s%2Fg%2F11csdjfyg8?entry=ttu&amp;g_ep=EgoyMDI1MDgyNC4wIKXMDSoASAFQAw%3D%3D" TargetMode="External"/><Relationship Id="rId402" Type="http://schemas.openxmlformats.org/officeDocument/2006/relationships/hyperlink" Target="https://www.google.com/maps/place/25%C2%B044'20.4%22N+100%C2%B009'29.8%22W/@25.7390361,-100.1596931,18z/data=!4m4!3m3!8m2!3d25.7390099!4d-100.158287!5m1!1e4?hl=es&amp;entry=ttu&amp;g_ep=EgoyMDI1MDYxMS4wIKXMDSoASAFQAw%3D%3D" TargetMode="External"/><Relationship Id="rId886" Type="http://schemas.openxmlformats.org/officeDocument/2006/relationships/hyperlink" Target="https://www.google.com/maps/place/Hidalgo+1202A,+Los+Altos,+66052+Cdad.+Gral.+Escobedo,+N.L./@25.7976516,-100.2888345,17z/data=!3m1!4b1!4m6!3m5!1s0x866293145b51df3b:0xdf96644096f5a0da!8m2!3d25.7976516!4d-100.2862596!16s%2Fg%2F11g6xqyb6r?entry=ttu&amp;g_ep=EgoyMDI1MDgyNC4wIKXMDSoASAFQAw%3D%3D" TargetMode="External"/><Relationship Id="rId401"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885" Type="http://schemas.openxmlformats.org/officeDocument/2006/relationships/hyperlink" Target="https://www.google.com/maps/place/25%C2%B043'28.3%22N+100%C2%B030'02.6%22W/@25.7245369,-100.5032844,17z/data=!3m1!4b1!4m4!3m3!8m2!3d25.7245369!4d-100.5007095?hl=es&amp;entry=ttu&amp;g_ep=EgoyMDI1MDcyMC4wIKXMDSoASAFQAw%3D%3D112586!16s%2Fg%2F11bzs19_3j?hl=es&amp;entry=ttu&amp;g_ep=EgoyMDI1MDczMC4wIKXMDSoASAFQAw%3D%3D" TargetMode="External"/><Relationship Id="rId408" Type="http://schemas.openxmlformats.org/officeDocument/2006/relationships/hyperlink" Target="https://www.google.com/maps/place/Oficinas+M%C3%B3viles+COMMOSA/@25.775674,-100.2156868,18.75z/data=!4m12!1m5!3m4!2zMjXCsDQ2JzMyLjMiTiAxMDDCsDEyJzU3LjAiVw!8m2!3d25.7756389!4d-100.2158333!3m5!1s0x8662eb6b51ccee39:0x3d7ea7df7985fcab!8m2!3d25.7756833!4d-100.2157168!16s%2Fg%2F1tggbdc4!5m1!1e4?entry=ttu&amp;g_ep=EgoyMDI1MDYxNS4wIKXMDSoASAFQAw%3D%3D" TargetMode="External"/><Relationship Id="rId407" Type="http://schemas.openxmlformats.org/officeDocument/2006/relationships/hyperlink" Target="https://www.google.com/maps/place/Oficinas+M%C3%B3viles+COMMOSA/@25.775674,-100.2156868,18.75z/data=!4m12!1m5!3m4!2zMjXCsDQ2JzMyLjMiTiAxMDDCsDEyJzU3LjAiVw!8m2!3d25.7756389!4d-100.2158333!3m5!1s0x8662eb6b51ccee39:0x3d7ea7df7985fcab!8m2!3d25.7756833!4d-100.2157168!16s%2Fg%2F1tggbdc4!5m1!1e4?entry=ttu&amp;g_ep=EgoyMDI1MDYxNS4wIKXMDSoASAFQAw%3D%3D" TargetMode="External"/><Relationship Id="rId406" Type="http://schemas.openxmlformats.org/officeDocument/2006/relationships/hyperlink" Target="https://www.google.com/maps/place/Oficinas+M%C3%B3viles+COMMOSA/@25.775674,-100.2156868,18.75z/data=!4m12!1m5!3m4!2zMjXCsDQ2JzMyLjMiTiAxMDDCsDEyJzU3LjAiVw!8m2!3d25.7756389!4d-100.2158333!3m5!1s0x8662eb6b51ccee39:0x3d7ea7df7985fcab!8m2!3d25.7756833!4d-100.2157168!16s%2Fg%2F1tggbdc4!5m1!1e4?entry=ttu&amp;g_ep=EgoyMDI1MDYxNS4wIKXMDSoASAFQAw%3D%3D" TargetMode="External"/><Relationship Id="rId405"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889"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880" Type="http://schemas.openxmlformats.org/officeDocument/2006/relationships/hyperlink" Target="https://www.google.com/maps/place/Gasolinera+Gulf/@25.657615,-100.2225418,3a,75y,132.7h,94.41t/data=!3m7!1e1!3m5!1s7Sdio10_p0nk1xebxlASeQ!2e0!6shttps:%2F%252" TargetMode="External"/><Relationship Id="rId123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00" Type="http://schemas.openxmlformats.org/officeDocument/2006/relationships/hyperlink" Target="https://www.google.com/maps/place/21%C2%B006'26.9%22N+86%C2%B052'42.9%22W/@21.1075815,-86.8793392,18.75z/data=!4m4!3m3!8m2!3d21.1074722!4d-86.8785833!5m1!1e4?entry=ttu&amp;g_ep=EgoyMDI1MDYxMS4wIKXMDSoASAFQAw%3D%3D" TargetMode="External"/><Relationship Id="rId884" Type="http://schemas.openxmlformats.org/officeDocument/2006/relationships/hyperlink" Target="https://www.google.com/maps/place/25%C2%B043'28.3%22N+100%C2%B030'02.6%22W/@25.7245369,-100.5032844,17z/data=!3m1!4b1!4m4!3m3!8m2!3d25.7245369!4d-100.5007095?hl=es&amp;entry=ttu&amp;g_ep=EgoyMDI1MDcyMC4wIKXMDSoASAFQAw%3D%3D112586!16s%2Fg%2F11bzs19_3j?hl=es&amp;entry=ttu&amp;g_ep=EgoyMDI1MDczMC4wIKXMDSoASAFQAw%3D%3D" TargetMode="External"/><Relationship Id="rId123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883"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123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882" Type="http://schemas.openxmlformats.org/officeDocument/2006/relationships/hyperlink" Target="https://www.google.com/maps/place/Cam.+de+la+Pradera+1548,+Barrio+Acero,+64102+Monterrey,+N.L./@25.7810266,-100.3917395,20.75z/data=!4m6!3m5!1s0x866291212c01745b:0x372c117a4c7dc985!8m2!3d25.7810222!4d-100.3915413!16s%2Fg%2F11lmp6wbpz?entry=ttu&amp;g_ep=EgoyMDI1MDgyNC4wIKXMDSoASAFQAw%3D%3D" TargetMode="External"/><Relationship Id="rId123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881" Type="http://schemas.openxmlformats.org/officeDocument/2006/relationships/hyperlink" Target="https://www.google.com/maps/place/Gasolinera+Gulf/@25.657615,-100.2225418,3a,75y,132.7h,94.41t/data=!3m7!1e1!3m5!1s7Sdio10_p0nk1xebxlASeQ!2e0!6shttps:%2F%252" TargetMode="External"/><Relationship Id="rId123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24" Type="http://schemas.openxmlformats.org/officeDocument/2006/relationships/hyperlink" Target="https://www.google.com/maps/place/Barredoras+Industriales+en+Monterrey+Bagarza/@25.7555913,-100.2482158,21z/data=!4m12!1m5!3m4!2zMjXCsDQ1JzIwLjMiTiAxMDDCsDE0JzUzLjAiVw!8m2!3d25.755631!4d-100.248046!3m5!1s0x866295ad2d7d1f4b:0x998c380fc207117!8m2!3d25.7555875!4d-100.2481615!16s%2Fg%2F11j6t4tp8w?hl=es&amp;entry=ttu&amp;g_ep=EgoyMDI1MTAxNC4wIKXMDSoASAFQAw%3D%3D" TargetMode="External"/><Relationship Id="rId1225"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226"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227"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228"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22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77"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76" Type="http://schemas.openxmlformats.org/officeDocument/2006/relationships/hyperlink" Target="https://www.google.com/maps/place/Enrique+Gorostieta+409,+Escamilla,+67124+Guadalupe,+N.L./@25.6982455,-100.2762615,15z/data=!3m1!4b1!4m12!1m5!3m4!2zMjXCsDQxJzUzLjgiTiAxMDDCsDE1JzI4LjEiVw!8m2!3d25.6982851!4d-100.2577987!3m5!1s0x8662eab4f2f393cb:0xd7cbf925d20881de!8m2!3d25.6982273!4d-100.2578075!16s%2Fg%2F11ghnnbgjp?hl=es&amp;entry=ttu&amp;g_ep=EgoyMDI1MDgxOS4wIKXMDSoASAFQAw%3D%3D" TargetMode="External"/><Relationship Id="rId875" Type="http://schemas.openxmlformats.org/officeDocument/2006/relationships/hyperlink" Target="https://www.google.com/maps/place/Enrique+Gorostieta+409,+Escamilla,+67124+Guadalupe,+N.L./@25.6982455,-100.2762615,15z/data=!3m1!4b1!4m12!1m5!3m4!2zMjXCsDQxJzUzLjgiTiAxMDDCsDE1JzI4LjEiVw!8m2!3d25.6982851!4d-100.2577987!3m5!1s0x8662eab4f2f393cb:0xd7cbf925d20881de!8m2!3d25.6982273!4d-100.2578075!16s%2Fg%2F11ghnnbgjp?hl=es&amp;entry=ttu&amp;g_ep=EgoyMDI1MDgxOS4wIKXMDSoASAFQAw%3D%3D" TargetMode="External"/><Relationship Id="rId874" Type="http://schemas.openxmlformats.org/officeDocument/2006/relationships/hyperlink" Target="https://www.google.com/maps/place/Enrique+Gorostieta+409,+Escamilla,+67124+Guadalupe,+N.L./@25.6982455,-100.2762615,15z/data=!3m1!4b1!4m12!1m5!3m4!2zMjXCsDQxJzUzLjgiTiAxMDDCsDE1JzI4LjEiVw!8m2!3d25.6982851!4d-100.2577987!3m5!1s0x8662eab4f2f393cb:0xd7cbf925d20881de!8m2!3d25.6982273!4d-100.2578075!16s%2Fg%2F11ghnnbgjp?hl=es&amp;entry=ttu&amp;g_ep=EgoyMDI1MDgxOS4wIKXMDSoASAFQAw%3D%3D" TargetMode="External"/><Relationship Id="rId879"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878"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873" Type="http://schemas.openxmlformats.org/officeDocument/2006/relationships/hyperlink" Target="https://www.google.com/maps/place/Av.+Pablo+Livas+5505,+S.C.O.P.,+67190+Guadalupe,+N.L./@25.6616169,-100.2001144,17z/data=!3m1!4b1!4m6!3m5!1s0x8662c1c0c641d803:0xe7da5c2ce0a7bc57!8m2!3d25.6616169!4d-100.1975395!16s%2Fg%2F11wb1sv2tr?entry=ttu&amp;g_ep=EgoyMDI1MDgxOS4wIKXMDSoASAFQAw%3D%3D" TargetMode="External"/><Relationship Id="rId122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872" Type="http://schemas.openxmlformats.org/officeDocument/2006/relationships/hyperlink" Target="https://www.google.com/maps/place/Octavio+Paz+147,+La+Cantera,+66059+Cdad.+Gral.+Escobedo,+N.L./@25.7845584,-100.2690648,16.5z/data=!4m6!3m5!1s0x8662934fc583e78d:0x357e44ac3b81d64c!8m2!3d25.7844964!4d-100.2691492!16s%2Fg%2F11g6qxf7g9?entry=ttu&amp;g_ep=EgoyMDI1MDgxOS4wIKXMDSoASAFQAw%3D%3D" TargetMode="External"/><Relationship Id="rId1221"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87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22" Type="http://schemas.openxmlformats.org/officeDocument/2006/relationships/hyperlink" Target="https://www.google.com/maps/place/Cumbres+Antares/@25.7589411,-100.4069665,17z/data=!3m1!4b1!4m6!3m5!1s0x8662973260a6ab63:0xf9a4cb1218c6a8e3!8m2!3d25.7589411!4d-100.4069665!16s%2Fg%2F11ckvfhdyz?entry=ttu&amp;g_ep=EgoyMDI1MTAxNC4wIKXMDSoASAFQAw%3D%3D" TargetMode="External"/><Relationship Id="rId870"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23" Type="http://schemas.openxmlformats.org/officeDocument/2006/relationships/hyperlink" Target="https://www.google.com/maps/place/Patio+Hp+pack+san+luis/@22.0625233,-100.8735364,18z/data=!4m6!3m5!1s0x842abb0078399b45:0x514a029b922ef990!8m2!3d22.062496!4d-100.873726!16s%2Fg%2F11xsst6jt6!18m1!1e1?entry=ttu&amp;g_ep=EgoyMDI1MTAxMy4wIKXMDSoASAFQAw%3D%3D" TargetMode="External"/><Relationship Id="rId1653" Type="http://schemas.openxmlformats.org/officeDocument/2006/relationships/hyperlink" Target="https://www.google.com/maps/place/Gasolinera+Gulf/@25.657615,-100.2225418,3a,75y,132.7h,94.41t/data=!3m7!1e1!3m5!1s7Sdio10_p0nk1xebxlASeQ!2e0!6shttps:%2F%252" TargetMode="External"/><Relationship Id="rId1654" Type="http://schemas.openxmlformats.org/officeDocument/2006/relationships/hyperlink" Target="https://www.google.com/maps/place/Lic.+Eduardo+Livas+Villarreal+131,+Nuevo+San+Miguel,+67116+Guadalupe,+N.L./@25.6951553,-100.1882383,20z/data=!4m12!1m5!3m4!2zMjXCsDQxJzQyLjciTiAxMDDCsDExJzE3LjEiVw!8m2!3d25.6951986!4d-100.1880891!3m5!1s0x8662ea0df148d91b:0x20cd22a104c2c06a!8m2!3d25.6952569!4d-100.1881154!16s%2Fg%2F11wb1q0gv1?hl=es&amp;entry=ttu&amp;g_ep=EgoyMDI1MTIwOS4wIKXMDSoASAFQAw%3D%3D" TargetMode="External"/><Relationship Id="rId1655" Type="http://schemas.openxmlformats.org/officeDocument/2006/relationships/hyperlink" Target="https://www.google.com/maps/place/KROHNE+DE+M%C3%89XICO/@22.2563196,-97.8645042,17z/data=!3m1!4b1!4m6!3m5!1s0x85d7f9f4fdbd1c03:0x67b579308b610270!8m2!3d22.2563196!4d-97.8645042!16s%2Fg%2F1tczkv93?entry=ttu&amp;g_ep=EgoyMDI1MTIwOS4wIKXMDSoASAFQAw%3D%3D" TargetMode="External"/><Relationship Id="rId1656"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657" Type="http://schemas.openxmlformats.org/officeDocument/2006/relationships/hyperlink" Target="https://www.google.com/maps/place/25%C2%B039'56.2%22N+100%C2%B011'35.3%22W/@25.6655488,-100.1938433,18.75z/data=!4m4!3m3!8m2!3d25.6655998!4d-100.1931381?hl=es&amp;entry=ttu" TargetMode="External"/><Relationship Id="rId1658"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659"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829"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828" Type="http://schemas.openxmlformats.org/officeDocument/2006/relationships/hyperlink" Target="https://www.google.com/maps/place/REYZER+Log%C3%ADstica,+S.A.+de+C.V./@22.1081749,-100.9073303,16.75z/data=!4m10!1m2!2m1!1sEje+118+230,+Arroyos,+Delegaci%C3%B3n+de+la+Pila,+San+Luis+Potos%C3%AD,+78395,+M%C3%A9xico!3m6!1s0x842aa38a6147e693:0x24e7224612cdab1c!8m2!3d22.1087718!4d-100.9033877!15sCk5FamUgMTE4IDIzMCwgQXJyb3lvcywgRGVsZWdhY2nDs24gZGUgbGEgUGlsYSwgU2FuIEx1aXMgUG90b3PDrSwgNzgzOTUsIE3DqXhpY29aSyJJZWplIDExOCAyMzAgYXJyb3lvcyBkZWxlZ2FjacOzbiBkZSBsYSBwaWxhIHNhbiBsdWlzIHBvdG9zw60gNzgzOTUgbcOpeGljb5IBEWxvZ2lzdGljc19zZXJ2aWNlmgEkQ2hkRFNVaE5NRzluUzBWSlEwRm5TVVI0T0c4dE5EbG5SUkFC4AEA-gEECBEQEg!16s%2Fg%2F11ftxb6j32!5m1!1e2?entry=ttu&amp;g_ep=EgoyMDI1MDgxMy4wIKXMDSoASAFQAw%3D%3D" TargetMode="External"/><Relationship Id="rId827" Type="http://schemas.openxmlformats.org/officeDocument/2006/relationships/hyperlink" Target="https://www.google.com/maps/place/REYZER+Log%C3%ADstica,+S.A.+de+C.V./@22.1081749,-100.9073303,16.75z/data=!4m10!1m2!2m1!1sEje+118+230,+Arroyos,+Delegaci%C3%B3n+de+la+Pila,+San+Luis+Potos%C3%AD,+78395,+M%C3%A9xico!3m6!1s0x842aa38a6147e693:0x24e7224612cdab1c!8m2!3d22.1087718!4d-100.9033877!15sCk5FamUgMTE4IDIzMCwgQXJyb3lvcywgRGVsZWdhY2nDs24gZGUgbGEgUGlsYSwgU2FuIEx1aXMgUG90b3PDrSwgNzgzOTUsIE3DqXhpY29aSyJJZWplIDExOCAyMzAgYXJyb3lvcyBkZWxlZ2FjacOzbiBkZSBsYSBwaWxhIHNhbiBsdWlzIHBvdG9zw60gNzgzOTUgbcOpeGljb5IBEWxvZ2lzdGljc19zZXJ2aWNlmgEkQ2hkRFNVaE5NRzluUzBWSlEwRm5TVVI0T0c4dE5EbG5SUkFC4AEA-gEECBEQEg!16s%2Fg%2F11ftxb6j32!5m1!1e2?entry=ttu&amp;g_ep=EgoyMDI1MDgxMy4wIKXMDSoASAFQAw%3D%3D" TargetMode="External"/><Relationship Id="rId822"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821" Type="http://schemas.openxmlformats.org/officeDocument/2006/relationships/hyperlink" Target="https://www.google.com/maps/place/Bristol+647,+Pedregal+de+Linda+Vista+3ER+Sector+1a+Etapa,+67112+Guadalupe,+N.L./@25.7129913,-100.2029532,17z/data=!3m1!4b1!4m6!3m5!1s0x8662ea44706b5705:0x18ffc3903d3755ad!8m2!3d25.7129913!4d-100.2003783!16s%2Fg%2F11w7q69ldd!5m1!1e2?entry=ttu&amp;g_ep=EgoyMDI1MDgxMy4wIKXMDSoASAFQAw%3D%3D" TargetMode="External"/><Relationship Id="rId820" Type="http://schemas.openxmlformats.org/officeDocument/2006/relationships/hyperlink" Target="https://www.google.com/maps/place/San+Benito+135,+Col.+Ventura+de+Asis+II,+66633+Cdad.+Apodaca,+N.L./@25.7389676,-100.2006313,15z/data=!3m1!4b1!4m10!1m2!2m1!1sSan+benito+135,+Ventura+de+asis+2do+sector,+Apodaca!3m6!1s0x8662ebce24b882af:0x18bf14df38c5fdf3!8m2!3d25.7389494!4d-100.1821773!15sCjNTYW4gYmVuaXRvIDEzNSwgVmVudHVyYSBkZSBhc2lzIDJkbyBzZWN0b3IsIEFwb2RhY2GSAQpzdWJwcmVtaXNl4AEA!16s%2Fg%2F11w7q5y5sk!5m1!1e2?entry=ttu&amp;g_ep=EgoyMDI1MDgxMy4wIKXMDSoASAFQAw%3D%3D" TargetMode="External"/><Relationship Id="rId826" Type="http://schemas.openxmlformats.org/officeDocument/2006/relationships/hyperlink" Target="https://www.google.com/maps/place/22%C2%B003'45.9%22N+100%C2%B052'24.9%22W/@22.0627424,-100.8738454,20.5z/data=!4m4!3m3!8m2!3d22.062759!4d-100.873574?hl=es&amp;entry=ttu&amp;g_ep=EgoyMDI1MDczMC4wIKXMDSoASAFQAw%3D%3D" TargetMode="External"/><Relationship Id="rId82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2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23" Type="http://schemas.openxmlformats.org/officeDocument/2006/relationships/hyperlink" Target="https://www.google.com/maps/place/25%C2%B041'23.8%22N+100%C2%B011'56.3%22W/@25.6899447,-100.1991254,21z/data=!4m4!3m3!8m2!3d25.6899444!4d-100.1989722!5m1!1e2?hl=es&amp;entry=ttu&amp;g_ep=EgoyMDI1MDgxMy4wIKXMDSoASAFQAw%3D%3D" TargetMode="External"/><Relationship Id="rId1650" Type="http://schemas.openxmlformats.org/officeDocument/2006/relationships/hyperlink" Target="https://www.google.com/maps/place/Polar+145/@25.786385,-100.3404163,20.5z/data=!4m6!3m5!1s0x86629300216cd9ef:0x98fb6233412706ef!8m2!3d25.7863594!4d-100.3402758!16s%2Fg%2F11vyq35zsm?entry=ttu&amp;g_ep=EgoyMDI1MTIwOS4wIKXMDSoASAFQAw%3D%3D" TargetMode="External"/><Relationship Id="rId1651" Type="http://schemas.openxmlformats.org/officeDocument/2006/relationships/hyperlink" Target="https://www.google.com/maps/place/Quetzales+2994,+Privadas+del+Contry,+67178+Guadalupe,+N.L./@25.6588487,-100.2424454,21z/data=!4m12!1m5!3m4!2zMjXCsDM5JzMxLjYiTiAxMDDCsDE0JzMyLjYiVw!8m2!3d25.6587734!4d-100.2423935!3m5!1s0x8662c014906a4c41:0xe8ddf1af3cddfe96!8m2!3d25.6588118!4d-100.2424465!16s%2Fg%2F11c4rzc2hg?hl=es&amp;entry=ttu&amp;g_ep=EgoyMDI1MTIwOS4wIKXMDSoASAFQAw%3D%3D" TargetMode="External"/><Relationship Id="rId1652" Type="http://schemas.openxmlformats.org/officeDocument/2006/relationships/hyperlink" Target="https://www.google.com/maps/place/Gasolinera+Gulf/@25.657615,-100.2225418,3a,75y,132.7h,94.41t/data=!3m7!1e1!3m5!1s7Sdio10_p0nk1xebxlASeQ!2e0!6shttps:%2F%252" TargetMode="External"/><Relationship Id="rId1642"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1643" Type="http://schemas.openxmlformats.org/officeDocument/2006/relationships/hyperlink" Target="https://www.google.com/maps/place/Carnes+De+Aguascalientes/@25.6667489,-100.2654781,17.25z/data=!4m14!1m7!3m6!1s0x8662bff9f6bf58bd:0x3f4ae9e57e4c87b2!2sEmpacadora+De+Carnes+Nuevo+Leon!8m2!3d25.6681898!4d-100.2654922!16s%2Fg%2F11bw3dz1c8!3m5!1s0x8662bff98c1aaafd:0x45fec4673093e347!8m2!3d25.6686603!4d-100.2649281!16s%2Fg%2F11csrt1qwf?entry=ttu&amp;g_ep=EgoyMDI1MTIwOS4wIKXMDSoASAFQAw%3D%3D" TargetMode="External"/><Relationship Id="rId1644" Type="http://schemas.openxmlformats.org/officeDocument/2006/relationships/hyperlink" Target="https://www.google.com/maps/place/Carnes+De+Aguascalientes/@25.6667489,-100.2654781,17.25z/data=!4m14!1m7!3m6!1s0x8662bff9f6bf58bd:0x3f4ae9e57e4c87b2!2sEmpacadora+De+Carnes+Nuevo+Leon!8m2!3d25.6681898!4d-100.2654922!16s%2Fg%2F11bw3dz1c8!3m5!1s0x8662bff98c1aaafd:0x45fec4673093e347!8m2!3d25.6686603!4d-100.2649281!16s%2Fg%2F11csrt1qwf?entry=ttu&amp;g_ep=EgoyMDI1MTIwOS4wIKXMDSoASAFQAw%3D%3D" TargetMode="External"/><Relationship Id="rId164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64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647" Type="http://schemas.openxmlformats.org/officeDocument/2006/relationships/hyperlink" Target="https://www.google.com/maps/place/Fresno+1601,+Jardines+de+San+Rafael,+67119+Guadalupe,+N.L./@25.6970805,-100.223612,17z/data=!3m1!4b1!4m6!3m5!1s0x8662ea8ecdeb0153:0x293d17e0d24ed0a9!8m2!3d25.6970805!4d-100.2210371!16s%2Fg%2F11csg15qkn?entry=ttu&amp;g_ep=EgoyMDI1MTIwOS4wIKXMDSoASAFQAw%3D%3D" TargetMode="External"/><Relationship Id="rId164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4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19"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8"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7"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6"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1"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0"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5"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4"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3"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812" Type="http://schemas.openxmlformats.org/officeDocument/2006/relationships/hyperlink" Target="https://www.google.com/maps/place/XCF+S.A.+de+C.V./@25.8038089,-100.2765606,16.5z/data=!4m6!3m5!1s0x8662933b78ced7e5:0x6799f872d652eb71!8m2!3d25.8036509!4d-100.2762673!16s%2Fg%2F11b637t9ck!5m1!1e2?entry=ttu&amp;g_ep=EgoyMDI1MDEwOC4wIKXMDSoASAFQAw%3D%3D" TargetMode="External"/><Relationship Id="rId164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41" Type="http://schemas.openxmlformats.org/officeDocument/2006/relationships/hyperlink" Target="https://www.google.com/maps/place/25%C2%B047'04.1%22N+100%C2%B014'27.5%22W/@25.7844858,-100.2435569,17z/data=!3m1!4b1!4m4!3m3!8m2!3d25.784481!4d-100.240982?entry=ttu&amp;g_ep=EgoyMDI1MTIwOS4wIKXMDSoASAFQAw%3D%3D" TargetMode="External"/><Relationship Id="rId849" Type="http://schemas.openxmlformats.org/officeDocument/2006/relationships/hyperlink" Target="https://www.google.com/maps/place/Av.+Santo+Domingo+122,+Miraflores,+66414+San+Nicol%C3%A1s+de+los+Garza,+N.L./@25.7541396,-100.2762035,21z/data=!4m6!3m5!1s0x866294bbe3104a81:0xb5022f5d7c30f538!8m2!3d25.7540602!4d-100.2760184!16s%2Fg%2F11c879mwph?hl=es&amp;entry=ttu&amp;g_ep=EgoyMDI1MDgxOS4wIKXMDSoASAFQAw%3D%3D" TargetMode="External"/><Relationship Id="rId844"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43" Type="http://schemas.openxmlformats.org/officeDocument/2006/relationships/hyperlink" Target="https://www.google.com/maps/place/Compra+y+venta+de+autos/@25.756276,-100.2957374,21z/data=!4m6!3m5!1s0x866295003ea79c2f:0x37340bfc10f5d99b!8m2!3d25.7561607!4d-100.295776!16s%2Fg%2F11lnnbj08k?entry=ttu&amp;g_ep=EgoyMDI1MDcyOC4wIKXMDSoASAFQAw%3D%3D" TargetMode="External"/><Relationship Id="rId842" Type="http://schemas.openxmlformats.org/officeDocument/2006/relationships/hyperlink" Target="https://www.google.com/maps/place/Carbograf+Industrial/@25.8055607,-100.0912787,17z/data=!3m1!4b1!4m6!3m5!1s0x866296ec2a1f2bc7:0x7d84be35e2ca1d58!8m2!3d25.8055607!4d-100.0912787!16s%2Fg%2F1tf43cws?entry=ttu&amp;g_ep=EgoyMDI1MDgxOC4wIKXMDSoASAFQAw%3D%3D" TargetMode="External"/><Relationship Id="rId841"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848" Type="http://schemas.openxmlformats.org/officeDocument/2006/relationships/hyperlink" Target="https://www.google.com/maps/place/Villa+Segovia+221,+Villas+de+Oriente,+67267+Cdad.+Benito+Ju%C3%A1rez,+N.L./@25.6544761,-100.1141056,21z/data=!4m12!1m5!3m4!2zMjXCsDM5JzE2LjQiTiAxMDDCsDA2JzUwLjIiVw!8m2!3d25.654567!4d-100.113947!3m5!1s0x8662c2effca1b4e1:0xe2e851332a5714aa!8m2!3d25.654583!4d-100.1139367!16s%2Fg%2F11j0zyqlw3?hl=es&amp;entry=ttu&amp;g_ep=EgoyMDI1MDgxOS4wIKXMDSoASAFQAw%3D%3D" TargetMode="External"/><Relationship Id="rId847" Type="http://schemas.openxmlformats.org/officeDocument/2006/relationships/hyperlink" Target="https://www.google.com/maps/place/Villa+Segovia+221,+Villas+de+Oriente,+67267+Cdad.+Benito+Ju%C3%A1rez,+N.L./@25.6544761,-100.1141056,21z/data=!4m12!1m5!3m4!2zMjXCsDM5JzE2LjQiTiAxMDDCsDA2JzUwLjIiVw!8m2!3d25.654567!4d-100.113947!3m5!1s0x8662c2effca1b4e1:0xe2e851332a5714aa!8m2!3d25.654583!4d-100.1139367!16s%2Fg%2F11j0zyqlw3?hl=es&amp;entry=ttu&amp;g_ep=EgoyMDI1MDgxOS4wIKXMDSoASAFQAw%3D%3D" TargetMode="External"/><Relationship Id="rId84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45" Type="http://schemas.openxmlformats.org/officeDocument/2006/relationships/hyperlink" Target="https://www.google.com/maps/place/Av.+Aztl%C3%A1n+7123-a,+18+de+Febrero,+64234+Monterrey,+N.L./@25.737485,-100.3531711,17z/data=!3m1!4b1!4m5!3m4!1s0x8662969e0f7716f9:0x1e56fdbd6324dffb!8m2!3d25.737485!4d-100.3505962?entry=ttu&amp;g_ep=EgoyMDI1MDgwNi4wIKXMDSoASAFQAw%3D%3D" TargetMode="External"/><Relationship Id="rId840"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1664"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1665" Type="http://schemas.openxmlformats.org/officeDocument/2006/relationships/hyperlink" Target="https://www.google.com/maps/place/Av.+Revoluci%C3%B3n+300,+Buenos+Aires,+64800+Monterrey,+N.L./@25.6674207,-100.2836991,20z/data=!4m6!3m5!1s0x8662bfdd6ec75305:0x584f1630ad62d6af!8m2!3d25.6674274!4d-100.2833906!16s%2Fg%2F11c29svz3j?entry=ttu&amp;g_ep=EgoyMDI1MDcyOC4wIKXMDSoASAFQAw%3D%3D" TargetMode="External"/><Relationship Id="rId1666" Type="http://schemas.openxmlformats.org/officeDocument/2006/relationships/hyperlink" Target="https://www.google.com/maps/place/Carnes+De+Aguascalientes/@25.6667489,-100.2654781,17.25z/data=!4m14!1m7!3m6!1s0x8662bff9f6bf58bd:0x3f4ae9e57e4c87b2!2sEmpacadora+De+Carnes+Nuevo+Leon!8m2!3d25.6681898!4d-100.2654922!16s%2Fg%2F11bw3dz1c8!3m5!1s0x8662bff98c1aaafd:0x45fec4673093e347!8m2!3d25.6686603!4d-100.2649281!16s%2Fg%2F11csrt1qwf?entry=ttu&amp;g_ep=EgoyMDI1MTIwOS4wIKXMDSoASAFQAw%3D%3D" TargetMode="External"/><Relationship Id="rId1667" Type="http://schemas.openxmlformats.org/officeDocument/2006/relationships/hyperlink" Target="https://www.google.com/maps/place/MAXI+CHINA/@25.7073571,-100.1633031,16.5z/data=!4m6!3m5!1s0x8662e9563e4d9f55:0x62b2cc3777cafe39!8m2!3d25.7074384!4d-100.1632534!16s%2Fg%2F11kskr8s1b?entry=ttu&amp;g_ep=EgoyMDI1MTIwOS4wIKXMDSoASAFQAw%3D%3D" TargetMode="External"/><Relationship Id="rId1668" Type="http://schemas.openxmlformats.org/officeDocument/2006/relationships/drawing" Target="../drawings/drawing3.xml"/><Relationship Id="rId1669" Type="http://schemas.openxmlformats.org/officeDocument/2006/relationships/vmlDrawing" Target="../drawings/vmlDrawing2.vml"/><Relationship Id="rId839"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838" Type="http://schemas.openxmlformats.org/officeDocument/2006/relationships/hyperlink" Target="https://www.google.com/maps/place/Los+Canelos+119,+Escobedo+Residencial,+66057+Cdad.+Gral.+Escobedo,+N.L./@25.7886422,-100.309069,19.25z/data=!4m6!3m5!1s0x8662939eefa11245:0xf273917c25b44faa!8m2!3d25.7886293!4d-100.3086203!16s%2Fg%2F11cs6dsbcg?hl=es&amp;entry=ttu&amp;g_ep=EgoyMDI1MDgxOC4wIKXMDSoASAFQAw%3D%3D" TargetMode="External"/><Relationship Id="rId833" Type="http://schemas.openxmlformats.org/officeDocument/2006/relationships/hyperlink" Target="https://www.google.com/maps/place/20%C2%B053'53.0%22N+100%C2%B041'00.4%22W/@20.8979611,-100.6835637,18.75z/data=!4m4!3m3!8m2!3d20.8980408!4d-100.6834564?hl=es&amp;entry=ttu&amp;g_ep=EgoyMDI1MDcxNS4xIKXMDSoASAFQAw%3D%3D" TargetMode="External"/><Relationship Id="rId832" Type="http://schemas.openxmlformats.org/officeDocument/2006/relationships/hyperlink" Target="https://www.google.com/maps/place/Gasolinera+Gulf/@25.657615,-100.2225418,3a,75y,132.7h,94.41t/data=!3m7!1e1!3m5!1s7Sdio10_p0nk1xebxlASeQ!2e0!6shttps:%2F%252" TargetMode="External"/><Relationship Id="rId831" Type="http://schemas.openxmlformats.org/officeDocument/2006/relationships/hyperlink" Target="https://www.google.com/maps/place/Gasolinera+Gulf/@25.657615,-100.2225418,3a,75y,132.7h,94.41t/data=!3m7!1e1!3m5!1s7Sdio10_p0nk1xebxlASeQ!2e0!6shttps:%2F%252" TargetMode="External"/><Relationship Id="rId830" Type="http://schemas.openxmlformats.org/officeDocument/2006/relationships/hyperlink" Target="https://www.google.com/maps/place/San+Felipe+1221,+Balcones+de+Santo+Domingo,+66446+San+Nicol%C3%A1s+de+los+Garza,+N.L./@25.7381186,-100.2666562,19z/data=!3m1!4b1!4m6!3m5!1s0x866294ce0c04e16b:0x5b532914314ba51!8m2!3d25.7381174!4d-100.2660125!16s%2Fg%2F11c23qb4_8!5m1!1e2?hl=es&amp;entry=ttu&amp;g_ep=EgoyMDI1MDgxMy4wIKXMDSoASAFQAw%3D%3D" TargetMode="External"/><Relationship Id="rId837" Type="http://schemas.openxmlformats.org/officeDocument/2006/relationships/hyperlink" Target="https://www.google.com/maps/place/Mercado+de+Abastos+Estrella/@25.7118144,-100.2935768,17z/data=!3m1!4b1!4m6!3m5!1s0x86629505c9b57a8f:0x1b0cf93f46d01ed4!8m2!3d25.7118144!4d-100.2935768!16s%2Fg%2F11cmcp_t2v!5m1!1e2?entry=ttu&amp;g_ep=EgoyMDI1MDgxNy4wIKXMDSoASAFQAw%3D%3D" TargetMode="External"/><Relationship Id="rId836" Type="http://schemas.openxmlformats.org/officeDocument/2006/relationships/hyperlink" Target="https://www.google.com/maps/place/Banquetes+Los+Pinos/@25.6578967,-100.1959271,3a,75y,40.75h,93.8t/data=!3m7!1e1!3m5!1s1jqaob69xnIKOm49zsGytg!2e0!6shttps:%2F%2Fstreetviewpixels-pa.googleapis.com%2Fv1%2Fthumbnail%3Fcb_client%3Dmaps_sv.tactile%26w%3D900%26h%3D600%26pitch%3D-3.8049783645134028%26panoid%3D1jqaob69xnIKOm49zsGytg%26yaw%3D40.75420309080283!7i16384!8i8192!4m12!1m5!3m4!2zMjXCsDM5JzI4LjQiTiAxMDDCsDExJzQ1LjEiVw!8m2!3d25.657885!4d-100.1958733!3m5!1s0x8662c1bf08d11f49:0x8bba2823d8d72cf!8m2!3d25.6579542!4d-100.1958776!16s%2Fg%2F11dx8khc6k!5m1!1e2?hl=es&amp;entry=ttu&amp;g_ep=EgoyMDI1MDgxNy4wIKXMDSoASAFQAw%3D%3D" TargetMode="External"/><Relationship Id="rId835" Type="http://schemas.openxmlformats.org/officeDocument/2006/relationships/hyperlink" Target="https://www.google.com/maps/place/25%C2%B017'47.4%22N+100%C2%B000'47.5%22W/@25.2964405,-100.0132147,18.75z/data=!4m4!3m3!8m2!3d25.2964897!4d-100.0131855!5m1!1e2?hl=es-MX&amp;entry=ttu&amp;g_ep=EgoyMDI1MDgxNy4wIKXMDSoASAFQAw%3D%3D" TargetMode="External"/><Relationship Id="rId834" Type="http://schemas.openxmlformats.org/officeDocument/2006/relationships/hyperlink" Target="https://www.google.com/maps/place/25%C2%B017'47.4%22N+100%C2%B000'47.5%22W/@25.2964405,-100.0132147,18.75z/data=!4m4!3m3!8m2!3d25.2964897!4d-100.0131855!5m1!1e2?hl=es-MX&amp;entry=ttu&amp;g_ep=EgoyMDI1MDgxNy4wIKXMDSoASAFQAw%3D%3D" TargetMode="External"/><Relationship Id="rId1660"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661" Type="http://schemas.openxmlformats.org/officeDocument/2006/relationships/hyperlink" Target="https://www.google.com/maps/place/Av.+R%C3%B3mulo+Garza+38B,+Sin+Nombre+de+Col+36,+66490+San+Nicol%C3%A1s+de+los+Garza,+N.L./@25.7110783,-100.2621528,17z/data=!4m6!3m5!1s0x86629532fd3d909d:0x27eea568be27ef83!8m2!3d25.7110405!4d-100.2621996!16s%2Fg%2F11rg5_67_y?hl=es&amp;entry=ttu&amp;g_ep=EgoyMDI1MTIwOS4wIKXMDSoASAFQAw%3D%3D" TargetMode="External"/><Relationship Id="rId1662" Type="http://schemas.openxmlformats.org/officeDocument/2006/relationships/hyperlink" Target="https://www.google.com/maps/place/Av.+R%C3%B3mulo+Garza+38B,+Sin+Nombre+de+Col+36,+66490+San+Nicol%C3%A1s+de+los+Garza,+N.L./@25.7110783,-100.2621528,17z/data=!4m6!3m5!1s0x86629532fd3d909d:0x27eea568be27ef83!8m2!3d25.7110405!4d-100.2621996!16s%2Fg%2F11rg5_67_y?hl=es&amp;entry=ttu&amp;g_ep=EgoyMDI1MTIwOS4wIKXMDSoASAFQAw%3D%3D" TargetMode="External"/><Relationship Id="rId1663" Type="http://schemas.openxmlformats.org/officeDocument/2006/relationships/hyperlink" Target="https://www.google.com/maps/place/25%C2%B040'08.5%22N+100%C2%B010'09.3%22W/@25.6685504,-100.1699069,18z/data=!4m4!3m3!8m2!3d25.66904!4d-100.169253?entry=ttu&amp;g_ep=EgoyMDI1MTIwOS4wIKXMDSoASAFQAw%3D%3D" TargetMode="External"/><Relationship Id="rId469" Type="http://schemas.openxmlformats.org/officeDocument/2006/relationships/hyperlink" Target="https://www.google.com/maps/place/Calz+Melchor+Ocampo+193,+Ver%C3%B3nica+Anz%C3%BAres,+Miguel+Hidalgo,+11300+Ciudad+de+M%C3%A9xico,+CDMX/@19.4353234,-99.1737491,17z/data=!3m1!4b1!4m6!3m5!1s0x85d1f8b44fa5473f:0xf56d8e5e768aa97e!8m2!3d19.4353234!4d-99.1711742!16s%2Fg%2F11c5d7791h!5m1!1e1?entry=ttu&amp;g_ep=EgoyMDI1MDYxNy4wIKXMDSoASAFQAw%3D%3D" TargetMode="External"/><Relationship Id="rId468"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467" Type="http://schemas.openxmlformats.org/officeDocument/2006/relationships/hyperlink" Target="https://www.google.com/maps/place/Gasolinera+Gulf/@25.657615,-100.2225418,3a,75y,132.7h,94.41t/data=!3m7!1e1!3m5!1s7Sdio10_p0nk1xebxlASeQ!2e0!6shttps:%2F%252" TargetMode="External"/><Relationship Id="rId1290"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291"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292"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462"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1293"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461" Type="http://schemas.openxmlformats.org/officeDocument/2006/relationships/hyperlink" Target="https://www.google.com.mx/maps/place/Accel+Log%C3%ADstica+Camarones/@19.4586847,-99.1720418,17z/data=!4m6!3m5!1s0x85d1f89520489b8b:0xc7233b631c085a16!8m2!3d19.4584906!4d-99.1709707!16s%2Fg%2F1tjg_q6q?entry=ttu&amp;g_ep=EgoyMDI1MDYwOS4xIKXMDSoASAFQAw%3D%3D" TargetMode="External"/><Relationship Id="rId1294"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460"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YxNi4wIKXMDSoASAFQAw%3D%3D" TargetMode="External"/><Relationship Id="rId1295"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296" Type="http://schemas.openxmlformats.org/officeDocument/2006/relationships/hyperlink" Target="https://www.google.com/maps/place/Mariano+Abasolo+590,+89560+Cd+Madero,+Tamps./@22.2632039,-97.8279643,17z/data=!4m6!3m5!1s0x85d7f8354f44d131:0x6c9e0cb08e6aa9c8!8m2!3d22.2632232!4d-97.8280012!16s%2Fg%2F11mtdkd6ln?hl=es&amp;entry=ttu" TargetMode="External"/><Relationship Id="rId466"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1297" Type="http://schemas.openxmlformats.org/officeDocument/2006/relationships/hyperlink" Target="https://www.google.com/maps/place/Mariano+Abasolo+590,+89560+Cd+Madero,+Tamps./@22.2632039,-97.8279643,17z/data=!4m6!3m5!1s0x85d7f8354f44d131:0x6c9e0cb08e6aa9c8!8m2!3d22.2632232!4d-97.8280012!16s%2Fg%2F11mtdkd6ln?hl=es&amp;entry=ttu" TargetMode="External"/><Relationship Id="rId465"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1298"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464"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1299"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463"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459"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458" Type="http://schemas.openxmlformats.org/officeDocument/2006/relationships/hyperlink" Target="https://www.google.com/maps/place/25%C2%B032'19.2%22N+100%C2%B013'19.6%22W/@25.5386791,-100.2246895,17z/data=!3m1!4b1!4m4!3m3!8m2!3d25.5386791!4d-100.2221146!5m1!1e4?hl=es&amp;entry=ttu&amp;g_ep=EgoyMDI1MDYxNy4wIKXMDSoASAFQAw%3D%3D" TargetMode="External"/><Relationship Id="rId457" Type="http://schemas.openxmlformats.org/officeDocument/2006/relationships/hyperlink" Target="https://www.google.com/maps/place/Madison+International+School/@25.5524763,-100.2308432,15z/data=!4m6!3m5!1s0x8662c64e62a6b7fb:0xf35daf8614141a7f!8m2!3d25.5517758!4d-100.2260813!16s%2Fg%2F1tdrfsyl!5m1!1e4?hl=es-MX&amp;entry=ttu&amp;g_ep=EgoyMDI1MDYxNy4wIKXMDSoASAFQAw%3D%3D" TargetMode="External"/><Relationship Id="rId456" Type="http://schemas.openxmlformats.org/officeDocument/2006/relationships/hyperlink" Target="https://www.google.com/maps/place/Gasolinera+Gulf/@25.657615,-100.2225418,3a,75y,132.7h,94.41t/data=!3m7!1e1!3m5!1s7Sdio10_p0nk1xebxlASeQ!2e0!6shttps:%2F%252" TargetMode="External"/><Relationship Id="rId1280" Type="http://schemas.openxmlformats.org/officeDocument/2006/relationships/hyperlink" Target="https://www.google.com/maps/place/Balc%C3%B3n+de+La+Sierra+2938,+Balcones+de+Alta+Vista,+64770+Monterrey,+N.L./@25.6392231,-100.2943573,17z/data=!4m6!3m5!1s0x8662bfaf91d12c45:0x37b1d2cbb86f993b!8m2!3d25.6393919!4d-100.2944032!16s%2Fg%2F11c2bvkrm4?hl=es&amp;entry=ttu&amp;g_ep=EgoyMDI1MTAyMi4wIKXMDSoASAFQAw%3D%3D" TargetMode="External"/><Relationship Id="rId1281" Type="http://schemas.openxmlformats.org/officeDocument/2006/relationships/hyperlink" Target="https://www.google.com/maps/place/Gasolinera+Gulf/@25.657615,-100.2225418,3a,75y,132.7h,94.41t/data=!3m7!1e1!3m5!1s7Sdio10_p0nk1xebxlASeQ!2e0!6shttps:%2F%252" TargetMode="External"/><Relationship Id="rId451"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YxNi4wIKXMDSoASAFQAw%3D%3D" TargetMode="External"/><Relationship Id="rId1282" Type="http://schemas.openxmlformats.org/officeDocument/2006/relationships/hyperlink" Target="https://www.google.com/maps/place/Gasolinera+Gulf/@25.657615,-100.2225418,3a,75y,132.7h,94.41t/data=!3m7!1e1!3m5!1s7Sdio10_p0nk1xebxlASeQ!2e0!6shttps:%2F%252" TargetMode="External"/><Relationship Id="rId450"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YxNi4wIKXMDSoASAFQAw%3D%3D" TargetMode="External"/><Relationship Id="rId1283" Type="http://schemas.openxmlformats.org/officeDocument/2006/relationships/hyperlink" Target="https://www.google.com/maps/place/Gasolinera+Gulf/@25.657615,-100.2225418,3a,75y,132.7h,94.41t/data=!3m7!1e1!3m5!1s7Sdio10_p0nk1xebxlASeQ!2e0!6shttps:%2F%252" TargetMode="External"/><Relationship Id="rId128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85"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455" Type="http://schemas.openxmlformats.org/officeDocument/2006/relationships/hyperlink" Target="https://www.google.com/maps/place/Chapa's+Perfiles/@25.7041186,-100.1528858,17z/data=!3m1!4b1!4m6!3m5!1s0x8662e9e957da8cb7:0xa0ade2adc13fc00e!8m2!3d25.7041186!4d-100.1528858!16s%2Fg%2F1pty3s5k7!5m1!1e1?entry=ttu&amp;g_ep=EgoyMDI1MDYxNy4wIKXMDSoASAFQAw%3D%3D" TargetMode="External"/><Relationship Id="rId1286" Type="http://schemas.openxmlformats.org/officeDocument/2006/relationships/hyperlink" Target="https://www.google.com/maps/place/25%C2%B039'56.2%22N+100%C2%B011'35.3%22W/@25.6655488,-100.1938433,18.75z/data=!4m4!3m3!8m2!3d25.6655998!4d-100.1931381?hl=es&amp;entry=ttu" TargetMode="External"/><Relationship Id="rId454" Type="http://schemas.openxmlformats.org/officeDocument/2006/relationships/hyperlink" Target="https://www.google.com/maps/place/25%C2%B041'00.9%22N+100%C2%B020'25.6%22W/@25.6835918,-100.3430061,17z/data=!3m1!4b1!4m4!3m3!8m2!3d25.6835918!4d-100.3404312!5m1!1e4?hl=es&amp;entry=ttu&amp;g_ep=EgoyMDI1MDYxNy4wIKXMDSoASAFQAw%3D%3D" TargetMode="External"/><Relationship Id="rId1287" Type="http://schemas.openxmlformats.org/officeDocument/2006/relationships/hyperlink" Target="https://www.google.com/maps/place/Comit%C3%A9+de+campa%C3%B1a+Oliverio+Tijerina/@25.6506622,-100.1935517,20.5z/data=!4m15!1m8!3m7!1s0x8662c196c18230e7:0xb9e7b39806d395b4!2sR" TargetMode="External"/><Relationship Id="rId453" Type="http://schemas.openxmlformats.org/officeDocument/2006/relationships/hyperlink" Target="https://www.google.com/maps/place/25%C2%B041'00.9%22N+100%C2%B020'25.6%22W/@25.6835918,-100.3430061,17z/data=!3m1!4b1!4m4!3m3!8m2!3d25.6835918!4d-100.3404312!5m1!1e4?hl=es&amp;entry=ttu&amp;g_ep=EgoyMDI1MDYxNy4wIKXMDSoASAFQAw%3D%3D" TargetMode="External"/><Relationship Id="rId1288"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452" Type="http://schemas.openxmlformats.org/officeDocument/2006/relationships/hyperlink" Target="https://www.google.com/maps/place/Chapa's+Perfiles/@25.7041186,-100.1528858,17z/data=!3m1!4b1!4m6!3m5!1s0x8662e9e957da8cb7:0xa0ade2adc13fc00e!8m2!3d25.7041186!4d-100.1528858!16s%2Fg%2F1pty3s5k7!5m1!1e1?entry=ttu&amp;g_ep=EgoyMDI1MDYxNy4wIKXMDSoASAFQAw%3D%3D" TargetMode="External"/><Relationship Id="rId1289"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491"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90"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89"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84" Type="http://schemas.openxmlformats.org/officeDocument/2006/relationships/hyperlink" Target="https://www.google.com/maps/place/Bada+Lona+215,+Portales+de+Arag%C3%B3n,+25290+Saltillo,+Coah./@25.4545492,-100.9675513,17.5z/data=!4m6!3m5!1s0x868812bb064b12c9:0x79adfa1933e9526f!8m2!3d25.454643!4d-100.9659498!16s%2Fg%2F11c4yhnbkk?entry=ttu&amp;g_ep=EgoyMDI1MDYyMy4yIKXMDSoASAFQAw%3D%3D" TargetMode="External"/><Relationship Id="rId483"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82"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81" Type="http://schemas.openxmlformats.org/officeDocument/2006/relationships/hyperlink" Target="https://www.google.com/maps/place/25%C2%B044'25.6%22N+100%C2%B013'01.3%22W/@25.7403808,-100.2173383,19.5z/data=!4m4!3m3!8m2!3d25.74044!4d-100.217031?hl=es&amp;entry=ttu&amp;g_ep=EgoyMDI1MDYyMy4yIKXMDSoASAFQAw%3D%3D" TargetMode="External"/><Relationship Id="rId488" Type="http://schemas.openxmlformats.org/officeDocument/2006/relationships/hyperlink" Target="https://www.google.com/maps/place/Plaza+%22Andenes%22+San+Nicol%C3%A1s/@25.7640315,-100.2933178,17z/data=!3m1!4b1!4m6!3m5!1s0x866295bfcce037eb:0xe60896b4717ee67e!8m2!3d25.7640315!4d-100.2933178!16s%2Fg%2F11gjhf9mjs?entry=ttu&amp;g_ep=EgoyMDI1MDYyNi4wIKXMDSoASAFQAw%3D%3D" TargetMode="External"/><Relationship Id="rId487" Type="http://schemas.openxmlformats.org/officeDocument/2006/relationships/hyperlink" Target="https://www.google.com/maps/place/25%C2%B045'41.2%22N+100%C2%B013'01.9%22W/@25.7614567,-100.2178391,18.5z/data=!4m4!3m3!8m2!3d25.761456!4d-100.217194?entry=ttu&amp;g_ep=EgoyMDI1MDYyNi4wIKXMDSoASAFQAw%3D%3D" TargetMode="External"/><Relationship Id="rId486"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485" Type="http://schemas.openxmlformats.org/officeDocument/2006/relationships/hyperlink" Target="https://www.google.com.ar/maps/place/Leocadio+Paez+109,+Villa+de+las+Huertas,+66375+Cdad.+Santa+Catarina,+N.L./@25.6732361,-100.4569495,17z/data=!3m1!4b1!4m6!3m5!1s0x8662980c2ea000e3:0x6a65e7e342bc918!8m2!3d25.6732361!4d-100.4569495!16s%2Fg%2F11dxdlcfft?entry=ttu&amp;g_ep=EgoyMDI1MDYyMy4yIKXMDSoASAFQAw%3D%3D" TargetMode="External"/><Relationship Id="rId480"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79"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78"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73" Type="http://schemas.openxmlformats.org/officeDocument/2006/relationships/hyperlink" Target="https://www.google.com.mx/maps/place/Accel+Log%C3%ADstica+Camarones/@19.4586847,-99.1720418,17z/data=!4m6!3m5!1s0x85d1f89520489b8b:0xc7233b631c085a16!8m2!3d19.4584906!4d-99.1709707!16s%2Fg%2F1tjg_q6q?entry=ttu&amp;g_ep=EgoyMDI1MDYwOS4xIKXMDSoASAFQAw%3D%3D" TargetMode="External"/><Relationship Id="rId472"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71"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70" Type="http://schemas.openxmlformats.org/officeDocument/2006/relationships/hyperlink" Target="https://www.google.com/maps/place/BOOSTER+Y+M%C3%93DULOS+ABS+MARK/@25.7240756,-100.3388361,17z/data=!3m1!4b1!4m6!3m5!1s0x866295dde54ade29:0xe4f46dfc76ff94a4!8m2!3d25.7240756!4d-100.3388361!16s%2Fg%2F11k07r96f2?entry=ttu&amp;g_ep=EgoyMDI1MDYyMi4wIKXMDSoASAFQAw%3D%3D" TargetMode="External"/><Relationship Id="rId477" Type="http://schemas.openxmlformats.org/officeDocument/2006/relationships/hyperlink" Target="https://www.google.com/maps/place/Frigoquer/@20.5368509,-100.2172771,20.5z/data=!4m12!1m5!3m4!2zMjDCsDMyJzEyLjQiTiAxMDDCsDEzJzAxLjciVw!8m2!3d20.5367778!4d-100.2171389!3m5!1s0x85d369dcfcdcc069:0x36d159adab3f82dd!8m2!3d20.5369564!4d-100.2170435!16s%2Fg%2F11lgn6z_bz?entry=ttu&amp;g_ep=EgoyMDI1MDYyMy4yIKXMDSoASAFQAw%3D%3D" TargetMode="External"/><Relationship Id="rId476" Type="http://schemas.openxmlformats.org/officeDocument/2006/relationships/hyperlink" Target="https://www.google.com/maps/place/Calz+Melchor+Ocampo+193,+Ver%C3%B3nica+Anz%C3%BAres,+Miguel+Hidalgo,+11300+Ciudad+de+M%C3%A9xico,+CDMX/@19.4353234,-99.1737491,17z/data=!3m1!4b1!4m6!3m5!1s0x85d1f8b44fa5473f:0xf56d8e5e768aa97e!8m2!3d19.4353234!4d-99.1711742!16s%2Fg%2F11c5d7791h!5m1!1e1?entry=ttu&amp;g_ep=EgoyMDI1MDYxNy4wIKXMDSoASAFQAw%3D%3D" TargetMode="External"/><Relationship Id="rId475" Type="http://schemas.openxmlformats.org/officeDocument/2006/relationships/hyperlink" Target="https://www.google.com/maps/place/Cam.+Al+Mirador+5508,+Lomas+del+Paseo,+64920+Monterrey,+N.L./@25.6207678,-100.3055247,15.75z/data=!4m12!1m5!3m4!2zMjXCsDM3JzE5LjUiTiAxMDDCsDE4JzA0LjUiVw!8m2!3d25.6220833!4d-100.30125!3m5!1s0x8662bf03c60d5d6b:0x92c7c6e73a8a4a33!8m2!3d25.6221247!4d-100.3013214!16s%2Fg%2F11dxdyhf82?hl=es&amp;entry=ttu&amp;g_ep=EgoyMDI1MDYyMi4wIKXMDSoASAFQAw%3D%3D" TargetMode="External"/><Relationship Id="rId474" Type="http://schemas.openxmlformats.org/officeDocument/2006/relationships/hyperlink" Target="https://www.google.com/maps/place/Art%C3%ADculos+de+Barro+Irma/@25.7347237,-100.3326531,19.25z/data=!4m12!1m5!3m4!2zMjXCsDQ0JzA1LjciTiAxMDDCsDE5JzU1LjkiVw!8m2!3d25.734913!4d-100.332197!3m5!1s0x8662951d043e2d0b:0xc90ac0919ebcf720!8m2!3d25.7348956!4d-100.3322393!16s%2Fg%2F11gmyx4043?hl=es&amp;entry=ttu&amp;g_ep=EgoyMDI1MDYwMi4wIKXMDSoASAFQAw%3D%3D" TargetMode="External"/><Relationship Id="rId125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5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59"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426"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25" Type="http://schemas.openxmlformats.org/officeDocument/2006/relationships/hyperlink" Target="https://www.google.com/maps/place/Taller+El%C3%A9ctrico+Tomy/@25.4168586,-100.9751373,17z/data=!3m1!4b1!4m6!3m5!1s0x86880d4a1d45c177:0x5d28ef426d0fd796!8m2!3d25.4168586!4d-100.9751373!16s%2Fg%2F11bxbb0dhg!5m1!1e1?entry=ttu&amp;g_ep=EgoyMDI1MDYxNy4wIKXMDSoASAFQAw%3D%3D" TargetMode="External"/><Relationship Id="rId424" Type="http://schemas.openxmlformats.org/officeDocument/2006/relationships/hyperlink" Target="https://www.google.com/maps/place/25%C2%B033'51.6%22N+100%C2%B000'20.4%22W/@25.5643196,-100.0082435,17z/data=!3m1!4b1!4m4!3m3!8m2!3d25.5643196!4d-100.0056686?hl=es&amp;entry=ttu" TargetMode="External"/><Relationship Id="rId423"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429"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28"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27"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5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51" Type="http://schemas.openxmlformats.org/officeDocument/2006/relationships/hyperlink" Target="https://www.google.com/maps/place/25%C2%B049'25.2%22N+100%C2%B014'13.0%22W/@25.8236531,-100.237389,19.5z/data=!4m4!3m3!8m2!3d25.8236599!4d-100.2369385!5m1!1e1?hl=es&amp;entry=ttu&amp;g_ep=EgoyMDI1MDkyMy4wIKXMDSoASAFQAw%3D%3D" TargetMode="External"/><Relationship Id="rId1252" Type="http://schemas.openxmlformats.org/officeDocument/2006/relationships/hyperlink" Target="https://www.google.com/maps/place/Vista+Cristal+264,+66013+Garc%C3%ADa,+N.L./@25.8158416,-100.5393052,17z/data=!3m1!4b1!4m6!3m5!1s0x86629c9a3d073985:0x6cae69244366d2c9!8m2!3d25.8158416!4d-100.5393052!16s%2Fg%2F11p61m19jx?entry=ttu&amp;g_ep=EgoyMDI1MTAxNC4wIKXMDSoASAFQAw%3D%3D" TargetMode="External"/><Relationship Id="rId422"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1253" Type="http://schemas.openxmlformats.org/officeDocument/2006/relationships/hyperlink" Target="https://www.google.com/maps/place/Gasolinera+Gulf/@25.657615,-100.2225418,3a,75y,132.7h,94.41t/data=!3m7!1e1!3m5!1s7Sdio10_p0nk1xebxlASeQ!2e0!6shttps:%2F%252" TargetMode="External"/><Relationship Id="rId421"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1254" Type="http://schemas.openxmlformats.org/officeDocument/2006/relationships/hyperlink" Target="https://www.google.com/maps/place/Oxxo+Zincamex/@25.4825212,-100.9823735,18.5z/data=!4m12!1m5!3m4!2zMjXCsDI4JzU2LjgiTiAxMDDCsDU4JzUzLjIiVw!8m2!3d25.4824524!4d-100.9814529!3m5!1s0x86886d2ad7d8b49f:0xea5ddc8f5d740c56!8m2!3d25.4826718!4d-100.9814004!16s%2Fg%2F11d_cy0jd1?hl=es&amp;entry=ttu&amp;g_ep=EgoyMDI1MTAxNC4wIKXMDSoASAFQAw%3D%3D" TargetMode="External"/><Relationship Id="rId420"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1255" Type="http://schemas.openxmlformats.org/officeDocument/2006/relationships/hyperlink" Target="https://www.google.com/maps/place/Oxxo+Zincamex/@25.4825212,-100.9823735,18.5z/data=!4m12!1m5!3m4!2zMjXCsDI4JzU2LjgiTiAxMDDCsDU4JzUzLjIiVw!8m2!3d25.4824524!4d-100.9814529!3m5!1s0x86886d2ad7d8b49f:0xea5ddc8f5d740c56!8m2!3d25.4826718!4d-100.9814004!16s%2Fg%2F11d_cy0jd1?hl=es&amp;entry=ttu&amp;g_ep=EgoyMDI1MTAxNC4wIKXMDSoASAFQAw%3D%3D" TargetMode="External"/><Relationship Id="rId1256" Type="http://schemas.openxmlformats.org/officeDocument/2006/relationships/hyperlink" Target="https://www.google.com/maps/place/25%C2%B039'56.2%22N+100%C2%B011'35.3%22W/@25.6655488,-100.1938433,18.75z/data=!4m4!3m3!8m2!3d25.6655998!4d-100.1931381?hl=es&amp;entry=ttu" TargetMode="External"/><Relationship Id="rId1246" Type="http://schemas.openxmlformats.org/officeDocument/2006/relationships/hyperlink" Target="https://www.google.com/maps/place/Gasolinera+Gulf/@25.657615,-100.2225418,3a,75y,132.7h,94.41t/data=!3m7!1e1!3m5!1s7Sdio10_p0nk1xebxlASeQ!2e0!6shttps:%2F%252" TargetMode="External"/><Relationship Id="rId1247" Type="http://schemas.openxmlformats.org/officeDocument/2006/relationships/hyperlink" Target="https://www.google.com/maps/place/San+Nicol%C3%A1s+automotriz/@25.752465,-100.2972592,19.75z/data=!4m12!1m5!3m4!2zMjXCsDQ1JzA4LjgiTiAxMDDCsDE3JzQ5LjIiVw!8m2!3d25.752438!4d-100.297012!3m5!1s0x86629538d7c0c321:0xeb5f7ba8bab7c902!8m2!3d25.7525856!4d-100.29704!16s%2Fg%2F11f90cx5bd?entry=ttu&amp;g_ep=EgoyMDI1MTAxNC4wIKXMDSoASAFQAw%3D%3D" TargetMode="External"/><Relationship Id="rId1248" Type="http://schemas.openxmlformats.org/officeDocument/2006/relationships/hyperlink" Target="https://www.google.com/maps/place/San+Nicol%C3%A1s+automotriz/@25.752465,-100.2972592,19.75z/data=!4m12!1m5!3m4!2zMjXCsDQ1JzA4LjgiTiAxMDDCsDE3JzQ5LjIiVw!8m2!3d25.752438!4d-100.297012!3m5!1s0x86629538d7c0c321:0xeb5f7ba8bab7c902!8m2!3d25.7525856!4d-100.29704!16s%2Fg%2F11f90cx5bd?entry=ttu&amp;g_ep=EgoyMDI1MTAxNC4wIKXMDSoASAFQAw%3D%3D" TargetMode="External"/><Relationship Id="rId1249"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415"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899" Type="http://schemas.openxmlformats.org/officeDocument/2006/relationships/hyperlink" Target="https://www.google.com/maps/place/C.+P.%C2%BA+Mar%C3%ADa+Elena+1033,+Valle+del+Mirador,+64750+Monterrey,+N.L./@25.6402786,-100.3149732,21z/data=!4m12!1m5!3m4!2zMjXCsDM4JzI1LjAiTiAxMDDCsDE4JzUzLjMiVw!8m2!3d25.6402645!4d-100.3148041!3m5!1s0x8662be4fe751aced:0x8e6f95e86b9e393!8m2!3d25.6403042!4d-100.3147446!16s%2Fg%2F11c1g9pgm5?hl=es&amp;entry=ttu&amp;g_ep=EgoyMDI1MDgyNS4wIKXMDSoASAFQAw%3D%3D" TargetMode="External"/><Relationship Id="rId414" Type="http://schemas.openxmlformats.org/officeDocument/2006/relationships/hyperlink" Target="https://www.google.com/maps/place/25%C2%B040'56.4%22N+100%C2%B014'16.4%22W/@25.6823368,-100.2404671,17z/data=!3m1!4b1!4m4!3m3!8m2!3d25.6823368!4d-100.2378922!5m1!1e1?hl=es&amp;entry=ttu&amp;g_ep=EgoyMDI1MDYxNi4wIKXMDSoASAFQAw%3D%3D" TargetMode="External"/><Relationship Id="rId898" Type="http://schemas.openxmlformats.org/officeDocument/2006/relationships/hyperlink" Target="https://www.google.com/maps/place/Gasolinera+Gulf/@25.657615,-100.2225418,3a,75y,132.7h,94.41t/data=!3m7!1e1!3m5!1s7Sdio10_p0nk1xebxlASeQ!2e0!6shttps:%2F%252" TargetMode="External"/><Relationship Id="rId413"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97" Type="http://schemas.openxmlformats.org/officeDocument/2006/relationships/hyperlink" Target="https://www.google.com/maps/place/Gasolinera+Gulf/@25.657615,-100.2225418,3a,75y,132.7h,94.41t/data=!3m7!1e1!3m5!1s7Sdio10_p0nk1xebxlASeQ!2e0!6shttps:%2F%252" TargetMode="External"/><Relationship Id="rId412"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896" Type="http://schemas.openxmlformats.org/officeDocument/2006/relationships/hyperlink" Target="https://www.google.com/maps/place/Gasolinera+Gulf/@25.657615,-100.2225418,3a,75y,132.7h,94.41t/data=!3m7!1e1!3m5!1s7Sdio10_p0nk1xebxlASeQ!2e0!6shttps:%2F%252" TargetMode="External"/><Relationship Id="rId419" Type="http://schemas.openxmlformats.org/officeDocument/2006/relationships/hyperlink" Target="https://www.google.com/maps/place/Del+corral,+Portal+de+Santa+Rosa,+66614+Santa+Rosa,+N.L./@25.8192863,-100.2377766,18z/data=!4m6!3m5!1s0x8662ece0149cd6c1:0x6063ee85717cafcc!8m2!3d25.8192743!4d-100.2365267!16s%2Fg%2F11h2h2s9vc!5m1!1e4?entry=ttu&amp;g_ep=EgoyMDI1MDYxMS4wIKXMDSoASAFQAw%3D%3D" TargetMode="External"/><Relationship Id="rId41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417"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416" Type="http://schemas.openxmlformats.org/officeDocument/2006/relationships/hyperlink" Target="https://www.google.com/maps/place/25%C2%B028'33.5%22N+100%C2%B052'29.7%22W/@25.4758378,-100.8751255,86m/data=!3m1!1e3!4m5!3m4!4b1!8m2!3d25.475964!4d-100.87492!5m1!1e1?hl=es&amp;entry=ttu&amp;g_ep=EgoyMDI1MDExMC4wIKXMDSoASAFQAw%3D%3D" TargetMode="External"/><Relationship Id="rId891" Type="http://schemas.openxmlformats.org/officeDocument/2006/relationships/hyperlink" Target="https://www.google.com/maps/place/Gasolinera+Gulf/@25.657615,-100.2225418,3a,75y,132.7h,94.41t/data=!3m7!1e1!3m5!1s7Sdio10_p0nk1xebxlASeQ!2e0!6shttps:%2F%252" TargetMode="External"/><Relationship Id="rId890"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124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241"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41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95"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42" Type="http://schemas.openxmlformats.org/officeDocument/2006/relationships/hyperlink" Target="https://www.google.com/maps/place/Comit%C3%A9+de+campa%C3%B1a+Oliverio+Tijerina/@25.6506622,-100.1935517,20.5z/data=!4m15!1m8!3m7!1s0x8662c196c18230e7:0xb9e7b39806d395b4!2sR" TargetMode="External"/><Relationship Id="rId41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94" Type="http://schemas.openxmlformats.org/officeDocument/2006/relationships/hyperlink" Target="https://www.google.com/maps/place/Gasolinera+Gulf/@25.657615,-100.2225418,3a,75y,132.7h,94.41t/data=!3m7!1e1!3m5!1s7Sdio10_p0nk1xebxlASeQ!2e0!6shttps:%2F%252" TargetMode="External"/><Relationship Id="rId124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893"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1244"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892" Type="http://schemas.openxmlformats.org/officeDocument/2006/relationships/hyperlink" Target="https://www.google.com/maps/place/Gasolinera+Gulf/@25.657615,-100.2225418,3a,75y,132.7h,94.41t/data=!3m7!1e1!3m5!1s7Sdio10_p0nk1xebxlASeQ!2e0!6shttps:%2F%252" TargetMode="External"/><Relationship Id="rId1245"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1279" Type="http://schemas.openxmlformats.org/officeDocument/2006/relationships/hyperlink" Target="https://www.google.com/maps/place/Balc%C3%B3n+de+La+Sierra+2938,+Balcones+de+Alta+Vista,+64770+Monterrey,+N.L./@25.6392231,-100.2943573,17z/data=!4m6!3m5!1s0x8662bfaf91d12c45:0x37b1d2cbb86f993b!8m2!3d25.6393919!4d-100.2944032!16s%2Fg%2F11c2bvkrm4?hl=es&amp;entry=ttu&amp;g_ep=EgoyMDI1MTAyMi4wIKXMDSoASAFQAw%3D%3D" TargetMode="External"/><Relationship Id="rId448" Type="http://schemas.openxmlformats.org/officeDocument/2006/relationships/hyperlink" Target="https://www.google.com/maps/place/Melocotones+352,+San+Bernab%C3%A9+%C3%8CII+Sector,+64104+Monterrey,+N.L./@25.7563275,-100.3704933,18.5z/data=!4m6!3m5!1s0x866296b64e98a3ff:0x944c683aabc24418!8m2!3d25.7562557!4d-100.3704256!16s%2Fg%2F11c6vjxdhq?entry=ttu&amp;g_ep=EgoyMDI1MDYxMS4wIKXMDSoASAFQAw%3D%3D" TargetMode="External"/><Relationship Id="rId447" Type="http://schemas.openxmlformats.org/officeDocument/2006/relationships/hyperlink" Target="https://www.google.com/maps/place/Melocotones+352,+San+Bernab%C3%A9+%C3%8CII+Sector,+64104+Monterrey,+N.L./@25.7563275,-100.3704933,18.5z/data=!4m6!3m5!1s0x866296b64e98a3ff:0x944c683aabc24418!8m2!3d25.7562557!4d-100.3704256!16s%2Fg%2F11c6vjxdhq?entry=ttu&amp;g_ep=EgoyMDI1MDYxMS4wIKXMDSoASAFQAw%3D%3D" TargetMode="External"/><Relationship Id="rId446"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45"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49" Type="http://schemas.openxmlformats.org/officeDocument/2006/relationships/hyperlink" Target="https://www.google.com/maps/place/Fama+1105,+Vidriera,+64520+Monterrey,+N.L./@25.7049852,-100.3026516,17z/data=!4m6!3m5!1s0x8662950be3611b79:0xb4c673050675753b!8m2!3d25.7049804!4d-100.3000767!16s%2Fg%2F11c5l31r1m!5m1!1e4?entry=ttu&amp;g_ep=EgoyMDI1MDYxNy4wIKXMDSoASAFQAw%3D%3D" TargetMode="External"/><Relationship Id="rId1270"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440"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71" Type="http://schemas.openxmlformats.org/officeDocument/2006/relationships/hyperlink" Target="https://www.google.com/maps/place/Gasolinera+Gulf/@25.657615,-100.2225418,3a,75y,132.7h,94.41t/data=!3m7!1e1!3m5!1s7Sdio10_p0nk1xebxlASeQ!2e0!6shttps:%2F%252" TargetMode="External"/><Relationship Id="rId127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273" Type="http://schemas.openxmlformats.org/officeDocument/2006/relationships/hyperlink" Target="https://www.google.com/maps/place/25%C2%B047'19.1%22N+100%C2%B002'54.1%22W/@25.7885233,-100.0486189,21z/data=!4m5!3m4!4b1!8m2!3d25.7886389!4d-100.0483611?hl=es&amp;entry=ttu&amp;g_ep=EgoyMDI1MTAyMi4wIKXMDSoASAFQAw%3D%3D" TargetMode="External"/><Relationship Id="rId1274"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444"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75" Type="http://schemas.openxmlformats.org/officeDocument/2006/relationships/hyperlink" Target="https://www.google.com/maps/place/25%C2%B033'51.6%22N+100%C2%B000'19.4%22W/@25.5643311,-100.0079536,17z/data=!3m1!4b1!4m4!3m3!8m2!3d25.5643311!4d-100.0053787?hl=es&amp;entry=ttu&amp;g_ep=EgoyMDI1MDMzMC4wIKXMDSoASAFQAw%3D%3D" TargetMode="External"/><Relationship Id="rId443"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7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442" Type="http://schemas.openxmlformats.org/officeDocument/2006/relationships/hyperlink" Target="https://www.google.com/maps/place/25%C2%B043'35.9%22N+100%C2%B016'06.7%22W/@25.7189678,-100.2759762,14.75z/data=!4m4!3m3!8m2!3d25.7266293!4d-100.2685394!5m1!1e4?hl=es&amp;entry=ttu&amp;g_ep=EgoyMDI1MDYxNy4wIKXMDSoASAFQAw%3D%3D" TargetMode="External"/><Relationship Id="rId1277" Type="http://schemas.openxmlformats.org/officeDocument/2006/relationships/hyperlink" Target="https://www.google.com/maps/place/25%C2%B044'49.4%22N+100%C2%B027'51.7%22W/@25.7469509,-100.4645863,16.5z/data=!4m4!3m3!8m2!3d25.747053!4d-100.464373!17m2!4m1!1e3!18m1!1e1?entry=ttu&amp;g_ep=EgoyMDI1MTAyMi4wIKXMDSoASAFQAw%3D%3D" TargetMode="External"/><Relationship Id="rId441" Type="http://schemas.openxmlformats.org/officeDocument/2006/relationships/hyperlink" Target="https://www.google.com/maps/place/Fama+1105,+Vidriera,+64520+Monterrey,+N.L./@25.7049852,-100.3026516,17z/data=!4m6!3m5!1s0x8662950be3611b79:0xb4c673050675753b!8m2!3d25.7049804!4d-100.3000767!16s%2Fg%2F11c5l31r1m!5m1!1e4?entry=ttu&amp;g_ep=EgoyMDI1MDYxNy4wIKXMDSoASAFQAw%3D%3D" TargetMode="External"/><Relationship Id="rId1278"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1268" Type="http://schemas.openxmlformats.org/officeDocument/2006/relationships/hyperlink" Target="https://www.google.com/maps/place/Gasolinera+Gulf/@25.657615,-100.2225418,3a,75y,132.7h,94.41t/data=!3m7!1e1!3m5!1s7Sdio10_p0nk1xebxlASeQ!2e0!6shttps:%2F%252" TargetMode="External"/><Relationship Id="rId1269"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437"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36"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35"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34"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39"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438"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60" Type="http://schemas.openxmlformats.org/officeDocument/2006/relationships/hyperlink" Target="https://www.google.com/maps/place/Parque+Logistico+Gunde+2745/@25.7625803,-100.2331072,17z/data=!3m1!4b1!4m6!3m5!1s0x8662eb7368f2d8fb:0x15e9d7497ed89755!8m2!3d25.7625803!4d-100.2331072!16s%2Fg%2F11ffltqs75?hl=es-MX&amp;entry=ttu&amp;g_ep=EgoyMDI1MTAxNC4wIKXMDSoASAFQAw%3D%3D" TargetMode="External"/><Relationship Id="rId1261" Type="http://schemas.openxmlformats.org/officeDocument/2006/relationships/hyperlink" Target="https://www.google.com/maps/place/Capela+513,+San+Miguel+3ER+Sector+Golondrinas,+66640+Cdad.+Apodaca,+N.L./@25.731112,-100.1827259,17z/data=!3m1!4b1!4m6!3m5!1s0x8662ea2d4a80690f:0xa3025bcfb694c903!8m2!3d25.731112!4d-100.180151!16s%2Fg%2F11c24yd7kx?entry=ttu&amp;g_ep=EgoyMDI1MTAyMC4wIKXMDSoASAFQAw%3D%3D" TargetMode="External"/><Relationship Id="rId1262" Type="http://schemas.openxmlformats.org/officeDocument/2006/relationships/hyperlink" Target="https://www.google.com/maps/place/Gasolinera+Gulf/@25.657615,-100.2225418,3a,75y,132.7h,94.41t/data=!3m7!1e1!3m5!1s7Sdio10_p0nk1xebxlASeQ!2e0!6shttps:%2F%252" TargetMode="External"/><Relationship Id="rId1263" Type="http://schemas.openxmlformats.org/officeDocument/2006/relationships/hyperlink" Target="https://www.google.com/maps/place/25%C2%B018'22.5%22N+99%C2%B059'58.7%22W/@25.3062338,-99.9996689,21z/data=!4m4!3m3!8m2!3d25.306255!4d-99.9996433?hl=es&amp;entry=ttu&amp;g_ep=EgoyMDI1MTAyMC4wIKXMDSoASAFQAw%3D%3D" TargetMode="External"/><Relationship Id="rId433"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64" Type="http://schemas.openxmlformats.org/officeDocument/2006/relationships/hyperlink" Target="https://www.google.com/maps/place/Mariano+Abasolo+590,+89560+Cd+Madero,+Tamps./@22.2632039,-97.8279643,17z/data=!4m6!3m5!1s0x85d7f8354f44d131:0x6c9e0cb08e6aa9c8!8m2!3d22.2632232!4d-97.8280012!16s%2Fg%2F11mtdkd6ln?hl=es&amp;entry=ttu" TargetMode="External"/><Relationship Id="rId432" Type="http://schemas.openxmlformats.org/officeDocument/2006/relationships/hyperlink" Target="https://www.google.com/maps/place/Melocotones+352,+San+Bernab%C3%A9+%C3%8CII+Sector,+64104+Monterrey,+N.L./@25.7563275,-100.3704933,18.5z/data=!4m6!3m5!1s0x866296b64e98a3ff:0x944c683aabc24418!8m2!3d25.7562557!4d-100.3704256!16s%2Fg%2F11c6vjxdhq?entry=ttu&amp;g_ep=EgoyMDI1MDYxMS4wIKXMDSoASAFQAw%3D%3D" TargetMode="External"/><Relationship Id="rId1265" Type="http://schemas.openxmlformats.org/officeDocument/2006/relationships/hyperlink" Target="https://www.google.com/maps/place/C.+Colombia+1500,+L%C3%A1zaro+C%C3%A1rdenas,+89430+Cd+Madero,+Tamps./@22.2589359,-97.8426514,17z/data=!4m6!3m5!1s0x85d7f9c68d713365:0x76f9a91263632d20!8m2!3d22.2590099!4d-97.8428482!16s%2Fg%2F11fsjnh3g4?hl=es&amp;entry=ttu&amp;g_ep=EgoyMDI1MTAyMC4wIKXMDSoASAFQAw%3D%3D" TargetMode="External"/><Relationship Id="rId431"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6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430" Type="http://schemas.openxmlformats.org/officeDocument/2006/relationships/hyperlink" Target="https://www.google.com/maps/place/Reforma+119,+Centro+de+Pesquer%C3%ADa,+66650+Pesquer%C3%ADa,+N.L./@25.7864656,-100.0482622,19.75z/data=!4m6!3m5!1s0x8662e677ee2318b7:0x76b8b4969d5e3131!8m2!3d25.7864059!4d-100.0478916!16s%2Fg%2F11c27w030g?entry=ttu&amp;g_ep=EgoyMDI1MDUyNy4wIKXMDSoASAFQAw%3D%3D" TargetMode="External"/><Relationship Id="rId1267" Type="http://schemas.openxmlformats.org/officeDocument/2006/relationships/hyperlink" Target="https://www.google.com/maps/place/Gasolinera+Gulf/@25.657615,-100.2225418,3a,75y,132.7h,94.41t/data=!3m7!1e1!3m5!1s7Sdio10_p0nk1xebxlASeQ!2e0!6shttps:%2F%252"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391" Type="http://schemas.openxmlformats.org/officeDocument/2006/relationships/hyperlink" Target="https://www.google.com/maps/place/25%C2%B044'02.9%22N+99%C2%B049'22.9%22W/@25.734133,-99.8255879,17z/data=!3m1!4b1!4m4!3m3!8m2!3d25.734133!4d-99.823013!5m1!1e1?hl=es&amp;entry=ttu&amp;g_ep=EgoyMDI2MDIxMS4wIKXMDSoASAFQAw%3D%3D" TargetMode="External"/><Relationship Id="rId390" Type="http://schemas.openxmlformats.org/officeDocument/2006/relationships/hyperlink" Target="https://www.google.com/maps/place/Iturbide+413,+Cabecera+Municipal+(Apodaca),+Apodaca+Centro,+66600+Cdad.+Apodaca,+N.L./@25.7753531,-100.1956057,17z/data=!3m1!4b1!4m6!3m5!1s0x8662eb8acc12190b:0x42be5e8e26b75c22!8m2!3d25.7753531!4d-100.1930308!16s%2Fg%2F11fpnt6h50!5m1!1e1?entry=ttu&amp;g_ep=EgoyMDI2MDMwMy4wIKXMDSoASAFQAw%3D%3D" TargetMode="External"/><Relationship Id="rId1" Type="http://schemas.openxmlformats.org/officeDocument/2006/relationships/comments" Target="../comments3.xml"/><Relationship Id="rId2" Type="http://schemas.openxmlformats.org/officeDocument/2006/relationships/hyperlink" Target="https://www.google.com/maps/place/25%C2%B040'08.5%22N+100%C2%B010'09.3%22W/@25.6685504,-100.1699069,18z/data=!4m4!3m3!8m2!3d25.66904!4d-100.169253?entry=ttu&amp;g_ep=EgoyMDI1MTIwOS4wIKXMDSoASAFQAw%3D%3D" TargetMode="External"/><Relationship Id="rId3" Type="http://schemas.openxmlformats.org/officeDocument/2006/relationships/hyperlink" Target="https://www.google.com/maps/place/25%C2%B040'08.5%22N+100%C2%B010'09.3%22W/@25.6685504,-100.1699069,18z/data=!4m4!3m3!8m2!3d25.66904!4d-100.169253?entry=ttu&amp;g_ep=EgoyMDI1MTIwOS4wIKXMDSoASAFQAw%3D%3D" TargetMode="External"/><Relationship Id="rId4"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9" Type="http://schemas.openxmlformats.org/officeDocument/2006/relationships/hyperlink" Target="https://www.google.com/maps/place/25%C2%B040'03.1%22N+100%C2%B011'23.9%22W/@25.6675167,-100.1925468,17z/data=!3m1!4b1!4m4!3m3!8m2!3d25.6675167!4d-100.1899719?hl=es&amp;entry=ttu&amp;g_ep=EgoyMDI1MTIwOS4wIKXMDSoASAFQAw%3D%3D" TargetMode="External"/><Relationship Id="rId385" Type="http://schemas.openxmlformats.org/officeDocument/2006/relationships/hyperlink" Target="https://www.google.com/maps/place/Melchor+Ocampo+135,+Las+Encinas,+66050+Cdad.+Gral.+Escobedo,+N.L./@25.8039454,-100.312063,17z/data=!3m1!4b1!4m6!3m5!1s0x866293a61dda7447:0x293f7a8fa363eb28!8m2!3d25.8039454!4d-100.3094881!16s%2Fg%2F11c5m_4g2b!5m1!1e1?entry=ttu&amp;g_ep=EgoyMDI2MDMwMS4xIKXMDSoASAFQAw%3D%3D" TargetMode="External"/><Relationship Id="rId384" Type="http://schemas.openxmlformats.org/officeDocument/2006/relationships/hyperlink" Target="https://www.google.com/maps/place/Melchor+Ocampo+135,+Las+Encinas,+66050+Cdad.+Gral.+Escobedo,+N.L./@25.8039454,-100.312063,17z/data=!3m1!4b1!4m6!3m5!1s0x866293a61dda7447:0x293f7a8fa363eb28!8m2!3d25.8039454!4d-100.3094881!16s%2Fg%2F11c5m_4g2b!5m1!1e1?entry=ttu&amp;g_ep=EgoyMDI2MDMwMS4xIKXMDSoASAFQAw%3D%3D" TargetMode="External"/><Relationship Id="rId383" Type="http://schemas.openxmlformats.org/officeDocument/2006/relationships/hyperlink" Target="https://www.google.com/maps/place/Gorillaz+Paint+Pinturas+Americanas/@25.6259503,-100.1541903,20.25z/data=!4m6!3m5!1s0x8662c3c5dcb64ed9:0x6d22550ac84cb6e9!8m2!3d25.6260445!4d-100.1541839!16s%2Fg%2F11j1j6rzqj?hl=es&amp;entry=ttu&amp;g_ep=EgoyMDI2MDMwMi4wIKXMDSoASAFQAw%3D%3D" TargetMode="External"/><Relationship Id="rId382" Type="http://schemas.openxmlformats.org/officeDocument/2006/relationships/hyperlink" Target="https://www.google.com/maps/place/25%C2%B038'26.4%22N+100%C2%B010'18.9%22W/@25.6407136,-100.1728209,18z/data=!4m4!3m3!8m2!3d25.6406667!4d-100.1719167!5m1!1e2?hl=es&amp;entry=ttu&amp;g_ep=EgoyMDI1MTEwNC4xIKXMDSoASAFQAw%3D%3D" TargetMode="External"/><Relationship Id="rId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389" Type="http://schemas.openxmlformats.org/officeDocument/2006/relationships/hyperlink" Target="https://www.google.com/maps/place/Iturbide+413,+Cabecera+Municipal+(Apodaca),+Apodaca+Centro,+66600+Cdad.+Apodaca,+N.L./@25.7753531,-100.1956057,17z/data=!3m1!4b1!4m6!3m5!1s0x8662eb8acc12190b:0x42be5e8e26b75c22!8m2!3d25.7753531!4d-100.1930308!16s%2Fg%2F11fpnt6h50!5m1!1e1?entry=ttu&amp;g_ep=EgoyMDI2MDMwMy4wIKXMDSoASAFQAw%3D%3D" TargetMode="External"/><Relationship Id="rId6"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388" Type="http://schemas.openxmlformats.org/officeDocument/2006/relationships/hyperlink" Target="https://www.google.com/maps/place/Iturbide+413,+Cabecera+Municipal+(Apodaca),+Apodaca+Centro,+66600+Cdad.+Apodaca,+N.L./@25.7753531,-100.1956057,17z/data=!3m1!4b1!4m6!3m5!1s0x8662eb8acc12190b:0x42be5e8e26b75c22!8m2!3d25.7753531!4d-100.1930308!16s%2Fg%2F11fpnt6h50!5m1!1e1?entry=ttu&amp;g_ep=EgoyMDI2MDMwMy4wIKXMDSoASAFQAw%3D%3D" TargetMode="External"/><Relationship Id="rId7"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387" Type="http://schemas.openxmlformats.org/officeDocument/2006/relationships/hyperlink" Target="https://www.google.com/maps/place/Melchor+Ocampo+135,+Las+Encinas,+66050+Cdad.+Gral.+Escobedo,+N.L./@25.8039454,-100.312063,17z/data=!3m1!4b1!4m6!3m5!1s0x866293a61dda7447:0x293f7a8fa363eb28!8m2!3d25.8039454!4d-100.3094881!16s%2Fg%2F11c5m_4g2b!5m1!1e1?entry=ttu&amp;g_ep=EgoyMDI2MDMwMS4xIKXMDSoASAFQAw%3D%3D" TargetMode="External"/><Relationship Id="rId8" Type="http://schemas.openxmlformats.org/officeDocument/2006/relationships/hyperlink" Target="https://www.google.com/maps/place/25%C2%B043'51.6%22N+100%C2%B010'27.9%22W/@25.731124,-100.1751368,18.91z/data=!4m4!3m3!8m2!3d25.731!4d-100.1744183?hl=es&amp;entry=ttu&amp;g_ep=EgoyMDI1MTIwOS4wIKXMDSoASAFQAw%3D%3D" TargetMode="External"/><Relationship Id="rId386" Type="http://schemas.openxmlformats.org/officeDocument/2006/relationships/hyperlink" Target="https://www.google.com/maps/place/Melchor+Ocampo+135,+Las+Encinas,+66050+Cdad.+Gral.+Escobedo,+N.L./@25.8039454,-100.312063,17z/data=!3m1!4b1!4m6!3m5!1s0x866293a61dda7447:0x293f7a8fa363eb28!8m2!3d25.8039454!4d-100.3094881!16s%2Fg%2F11c5m_4g2b!5m1!1e1?entry=ttu&amp;g_ep=EgoyMDI2MDMwMS4xIKXMDSoASAFQAw%3D%3D" TargetMode="External"/><Relationship Id="rId381"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80"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79" Type="http://schemas.openxmlformats.org/officeDocument/2006/relationships/hyperlink" Target="https://www.google.com/maps/place/25%C2%B054'22.5%22N+100%C2%B018'34.7%22W/@25.906259,-100.309631,17z/data=!3m1!4b1!4m4!3m3!8m2!3d25.906259!4d-100.309631!17m2!4m1!1e3!18m1!1e1?entry=ttu&amp;g_ep=EgoyMDI2MDMwMi4wIKXMDSoASAFQAw%3D%3D" TargetMode="External"/><Relationship Id="rId374"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373"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372" Type="http://schemas.openxmlformats.org/officeDocument/2006/relationships/hyperlink" Target="https://www.google.com/maps/place/Gasolinera+Gulf/@25.657615,-100.2225418,3a,75y,132.7h,94.41t/data=!3m7!1e1!3m5!1s7Sdio10_p0nk1xebxlASeQ!2e0!6shttps:%2F%252" TargetMode="External"/><Relationship Id="rId371" Type="http://schemas.openxmlformats.org/officeDocument/2006/relationships/hyperlink" Target="https://www.google.com/maps/@25.7562452,-100.2957878,3a,75y,201.75h,83.22t/data=!3m7!1e1!3m5!1sETp8-i1HxQB2PLKHG5nNvg!2e0!6shttps:%2F%2Fstreetviewpixels-pa.googleapis.com%2Fv1%2Fthumbnail%3Fcb_client%3Dmaps_sv.tactile%26w%3D900%26h%3D600%26pitch%3D6.780000000000001%26panoid%3DETp8-i1HxQB2PLKHG5nNvg%26yaw%3D201.75!7i16384!8i8192!5m1!1e1?entry=ttu&amp;g_ep=EgoyMDI2MDMwMy4wIKXMDSoASAFQAw%3D%3D" TargetMode="External"/><Relationship Id="rId378" Type="http://schemas.openxmlformats.org/officeDocument/2006/relationships/hyperlink" Target="https://www.google.com/maps/place/25%C2%B054'22.5%22N+100%C2%B018'34.7%22W/@25.906259,-100.309631,17z/data=!3m1!4b1!4m4!3m3!8m2!3d25.906259!4d-100.309631!17m2!4m1!1e3!18m1!1e1?entry=ttu&amp;g_ep=EgoyMDI2MDMwMi4wIKXMDSoASAFQAw%3D%3D" TargetMode="External"/><Relationship Id="rId377"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376"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375"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396"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395"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94"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9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399" Type="http://schemas.openxmlformats.org/officeDocument/2006/relationships/hyperlink" Target="https://www.google.com/maps/place/Blvrd+Gral+Francisco+Coss+1102,+Zona+Centro,+25000+Saltillo,+Coah./@25.4288278,-100.9873072,17.8z/data=!4m6!3m5!1s0x868872addbe5546b:0x254b94bc78c33966!8m2!3d25.4288876!4d-100.9859562!16s%2Fg%2F11rp37yjdg!5m1!1e2?entry=ttu&amp;g_ep=EgoyMDI2MDMwNC4xIKXMDSoASAFQAw%3D%3D" TargetMode="External"/><Relationship Id="rId398" Type="http://schemas.openxmlformats.org/officeDocument/2006/relationships/hyperlink" Target="https://www.google.com/maps/place/Blvrd+Gral+Francisco+Coss+1102,+Zona+Centro,+25000+Saltillo,+Coah./@25.4288278,-100.9873072,17.8z/data=!4m6!3m5!1s0x868872addbe5546b:0x254b94bc78c33966!8m2!3d25.4288876!4d-100.9859562!16s%2Fg%2F11rp37yjdg!5m1!1e2?entry=ttu&amp;g_ep=EgoyMDI2MDMwNC4xIKXMDSoASAFQAw%3D%3D" TargetMode="External"/><Relationship Id="rId397"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808" Type="http://schemas.openxmlformats.org/officeDocument/2006/relationships/hyperlink" Target="https://www.google.com/maps/place/25%C2%B038'50.3%22N+100%C2%B010'14.7%22W/@25.6473325,-100.1713009,19z/data=!4m4!3m3!8m2!3d25.6473056!4d-100.17075?hl=es&amp;entry=ttu" TargetMode="External"/><Relationship Id="rId807" Type="http://schemas.openxmlformats.org/officeDocument/2006/relationships/hyperlink" Target="https://www.google.com/maps/place/25%C2%B038'50.3%22N+100%C2%B010'14.7%22W/@25.6473325,-100.1713009,19z/data=!4m4!3m3!8m2!3d25.6473056!4d-100.17075?hl=es&amp;entry=ttu" TargetMode="External"/><Relationship Id="rId806" Type="http://schemas.openxmlformats.org/officeDocument/2006/relationships/hyperlink" Target="https://www.google.com/maps/place/Miguel+Laurent+15+bis-piso+6,+Col+del+Valle+Centro,+Benito+Ju%C3%A1rez,+03200+Ciudad+de+M%C3%A9xico,+CDMX/@19.3774236,-99.179235,17z/data=!3m1!4b1!4m5!3m4!1s0x85d1ff9b7072dfcf:0x235cc67d2ccc301!8m2!3d19.3774236!4d-99.1766601?entry=ttu&amp;g_ep=EgoyMDI2MDUwNi4wIKXMDSoASAFQAw%3D%3D" TargetMode="External"/><Relationship Id="rId805" Type="http://schemas.openxmlformats.org/officeDocument/2006/relationships/hyperlink" Target="https://www.google.com/maps/place/R%C3%ADo+P%C3%A1nuco+291,+Ancira,+64720+Monterrey,+N.L./@25.6533126,-100.3029826,17z/data=!3m1!4b1!4m6!3m5!1s0x8662bfca0df2f5f3:0x91aeb06083f2b1af!8m2!3d25.6533126!4d-100.3004077!16s%2Fg%2F11rp37_wwz?entry=ttu&amp;g_ep=EgoyMDI1MDczMC4wIKXMDSoASAFQAw%3D%3D" TargetMode="External"/><Relationship Id="rId809" Type="http://schemas.openxmlformats.org/officeDocument/2006/relationships/hyperlink" Target="https://www.google.com/maps/place/25%C2%B038'50.3%22N+100%C2%B010'14.7%22W/@25.6473325,-100.1713009,19z/data=!4m4!3m3!8m2!3d25.6473056!4d-100.17075?hl=es&amp;entry=ttu" TargetMode="External"/><Relationship Id="rId800"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804" Type="http://schemas.openxmlformats.org/officeDocument/2006/relationships/hyperlink" Target="https://www.google.com/maps/place/Autos+importados+margon/@25.7804694,-100.2566001,17z/data=!3m1!4b1!4m6!3m5!1s0x8662ed16af726883:0x121e0922559cd0ef!8m2!3d25.7804646!4d-100.2540252!16s%2Fg%2F11w9x0j5gt?authuser=0&amp;entry=ttu&amp;g_ep=EgoyMDI2MDMxOC4xIKXMDSoASAFQAw%3D%3D" TargetMode="External"/><Relationship Id="rId803"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802"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801"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4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2" Type="http://schemas.openxmlformats.org/officeDocument/2006/relationships/hyperlink" Target="https://www.google.com/maps/place/25%C2%B038'05.8%22N+100%C2%B007'40.8%22W/@25.6349442,-100.1283237,20.75z/data=!4m4!3m3!8m2!3d25.634947!4d-100.127989!5m1!1e2?entry=ttu&amp;g_ep=EgoyMDI2MDEwNC4wIKXMDSoASAFQAw%3D%3D" TargetMode="External"/><Relationship Id="rId41"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44" Type="http://schemas.openxmlformats.org/officeDocument/2006/relationships/hyperlink" Target="https://www.google.com/maps/place/Chopo+101-D,+67262+Cdad.+Benito+Ju%C3%A1rez,+N.L./@25.6430386,-100.0939636,2861m/data=!3m2!1e3!4b1!4m6!3m5!1s0x8662dd2e491da9ab:0x22115c91e614cc44!8m2!3d25.6430204!4d-100.0755096!16s%2Fg%2F11wtxcg_h0!5m1!1e2?entry=ttu&amp;g_ep=EgoyMDI2MDEwNy4wIKXMDSoASAFQAw%3D%3D" TargetMode="External"/><Relationship Id="rId43"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4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45" Type="http://schemas.openxmlformats.org/officeDocument/2006/relationships/hyperlink" Target="https://www.google.com/maps/place/C.+Sierra+de+Gomas+614,+Cerro+de+La+Silla+(U.c.),+67190+Guadalupe,+N.L./@25.6656016,-100.1933701,21z/data=!4m6!3m5!1s0x8662c1c1fa28813f:0xeb35765624fe6bd0!8m2!3d25.665652!4d-100.193307!16s%2Fg%2F11wb1s8_kq!5m1!1e2?entry=ttu&amp;g_ep=EgoyMDI2MDEwNy4wIKXMDSoASAFQAw%3D%3D" TargetMode="External"/><Relationship Id="rId745"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74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743"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742"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749" Type="http://schemas.openxmlformats.org/officeDocument/2006/relationships/hyperlink" Target="https://www.google.com/maps/place/6a.+Avenida+604,+Jardines+de+Anahuac+3er+Sector,+66463+San+Nicol%C3%A1s+de+los+Garza,+N.L./@25.731294,-100.2869184,15.25z/data=!4m6!3m5!1s0x866294dc3344603d:0x1fda928695edbc21!8m2!3d25.7312009!4d-100.2795857!16s%2Fg%2F11c2fhlldp?entry=ttu&amp;g_ep=EgoyMDI2MDUwMi4wIKXMDSoASAFQAw%3D%3D" TargetMode="External"/><Relationship Id="rId748" Type="http://schemas.openxmlformats.org/officeDocument/2006/relationships/hyperlink" Target="https://www.google.com/maps/place/Lepsi+Prisma/@25.677661,-100.3407034,20.5z/data=!4m12!1m5!3m4!2zMjXCsDQwJzQwLjEiTiAxMDDCsDIwJzI2LjIiVw!8m2!3d25.6778049!4d-100.3406143!3m5!1s0x866296429d5f5045:0xe9e772765c453305!8m2!3d25.6777678!4d-100.3406029!16s%2Fg%2F1tfrms36?hl=es&amp;entry=ttu&amp;g_ep=EgoyMDI2MDUwMi4wIKXMDSoASAFQAw%3D%3D" TargetMode="External"/><Relationship Id="rId747" Type="http://schemas.openxmlformats.org/officeDocument/2006/relationships/hyperlink" Target="https://www.google.com/maps/place/Lepsi+Prisma/@25.677661,-100.3407034,20.5z/data=!4m12!1m5!3m4!2zMjXCsDQwJzQwLjEiTiAxMDDCsDIwJzI2LjIiVw!8m2!3d25.6778049!4d-100.3406143!3m5!1s0x866296429d5f5045:0xe9e772765c453305!8m2!3d25.6777678!4d-100.3406029!16s%2Fg%2F1tfrms36?hl=es&amp;entry=ttu&amp;g_ep=EgoyMDI2MDUwMi4wIKXMDSoASAFQAw%3D%3D" TargetMode="External"/><Relationship Id="rId746" Type="http://schemas.openxmlformats.org/officeDocument/2006/relationships/hyperlink" Target="https://www.google.com/maps/place/Lepsi+Prisma/@25.677661,-100.3407034,20.5z/data=!4m12!1m5!3m4!2zMjXCsDQwJzQwLjEiTiAxMDDCsDIwJzI2LjIiVw!8m2!3d25.6778049!4d-100.3406143!3m5!1s0x866296429d5f5045:0xe9e772765c453305!8m2!3d25.6777678!4d-100.3406029!16s%2Fg%2F1tfrms36?hl=es&amp;entry=ttu&amp;g_ep=EgoyMDI2MDUwMi4wIKXMDSoASAFQAw%3D%3D" TargetMode="External"/><Relationship Id="rId48" Type="http://schemas.openxmlformats.org/officeDocument/2006/relationships/hyperlink" Target="https://www.google.com/maps/place/25%C2%B052'41.6%22N+100%C2%B013'39.8%22W/@25.8925763,-100.2765784,13.25z/data=!4m4!3m3!8m2!3d25.8782291!4d-100.2277222!5m1!1e2?hl=es&amp;entry=ttu&amp;g_ep=EgoyMDI1MTIwOS4wIKXMDSoASAFQAw%3D%3D" TargetMode="External"/><Relationship Id="rId47" Type="http://schemas.openxmlformats.org/officeDocument/2006/relationships/hyperlink" Target="https://www.google.com/maps/place/Orqu%C3%ADdeas+246,+Magnolias,+66635+Cdad.+Apodaca,+N.L./@25.7730637,-100.259378,17z/data=!3m1!4b1!4m6!3m5!1s0x8662ecaa795b3bd9:0x7a8aeec7df749213!8m2!3d25.7730637!4d-100.2568031!16s%2Fg%2F11thq9f_d9!5m1!1e2?entry=ttu&amp;g_ep=EgoyMDI2MDEwNy4wIKXMDSoASAFQAw%3D%3D" TargetMode="External"/><Relationship Id="rId4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74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740"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31" Type="http://schemas.openxmlformats.org/officeDocument/2006/relationships/hyperlink" Target="https://www.google.com/maps/place/Gasolinera+Gulf/@25.657615,-100.2225418,3a,75y,132.7h,94.41t/data=!3m7!1e1!3m5!1s7Sdio10_p0nk1xebxlASeQ!2e0!6shttps:%2F%252" TargetMode="External"/><Relationship Id="rId30"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33" Type="http://schemas.openxmlformats.org/officeDocument/2006/relationships/hyperlink" Target="https://www.google.com/maps/place/Gasolinera+Gulf/@25.657615,-100.2225418,3a,75y,132.7h,94.41t/data=!3m7!1e1!3m5!1s7Sdio10_p0nk1xebxlASeQ!2e0!6shttps:%2F%252" TargetMode="External"/><Relationship Id="rId32"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35" Type="http://schemas.openxmlformats.org/officeDocument/2006/relationships/hyperlink" Target="https://www.google.com/maps/place/25%C2%B052'41.6%22N+100%C2%B013'39.8%22W/@25.8925763,-100.2765784,13.25z/data=!4m4!3m3!8m2!3d25.8782291!4d-100.2277222!5m1!1e2?hl=es&amp;entry=ttu&amp;g_ep=EgoyMDI1MTIwOS4wIKXMDSoASAFQAw%3D%3D" TargetMode="External"/><Relationship Id="rId34" Type="http://schemas.openxmlformats.org/officeDocument/2006/relationships/hyperlink" Target="https://www.google.com/maps/place/25%C2%B052'41.6%22N+100%C2%B013'39.8%22W/@25.8925763,-100.2765784,13.25z/data=!4m4!3m3!8m2!3d25.8782291!4d-100.2277222!5m1!1e2?hl=es&amp;entry=ttu&amp;g_ep=EgoyMDI1MTIwOS4wIKXMDSoASAFQAw%3D%3D" TargetMode="External"/><Relationship Id="rId739" Type="http://schemas.openxmlformats.org/officeDocument/2006/relationships/hyperlink" Target="https://www.google.com/maps/place/Gral.+Mariano+Escobedo+72,+Ciudadela,+67265+Cdad.+Benito+Ju%C3%A1rez,+N.L./@25.6407117,-100.0944246,15.5z/data=!4m12!1m5!3m4!2zMjXCsDM4JzIwLjkiTiAxMDDCsDA1JzE3LjEiVw!8m2!3d25.639143!4d-100.088089!3m5!1s0x8662c3293a3ba145:0xa09715c0546d509c!8m2!3d25.6391055!4d-100.0881235!16s%2Fg%2F11wb1q7ffn?hl=es&amp;entry=ttu&amp;g_ep=EgoyMDI2MDUwMi4wIKXMDSoASAFQAw%3D%3D" TargetMode="External"/><Relationship Id="rId734"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3"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2"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1"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8"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737"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6"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735"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37" Type="http://schemas.openxmlformats.org/officeDocument/2006/relationships/hyperlink" Target="https://www.google.com/maps/place/Barry+Callebaut+Escobedo/@25.8172786,-100.3595236,17z/data=!3m1!4b1!4m6!3m5!1s0x866291835da26c7b:0x4269c0b1c702e718!8m2!3d25.8172786!4d-100.3595236!16s%2Fg%2F11c6v5vng9!5m1!1e2?entry=ttu&amp;g_ep=EgoyMDI1MTIwOS4wIKXMDSoASAFQAw%3D%3D" TargetMode="External"/><Relationship Id="rId36" Type="http://schemas.openxmlformats.org/officeDocument/2006/relationships/hyperlink" Target="https://www.google.com/maps/place/25%C2%B052'41.6%22N+100%C2%B013'39.8%22W/@25.8925763,-100.2765784,13.25z/data=!4m4!3m3!8m2!3d25.8782291!4d-100.2277222!5m1!1e2?hl=es&amp;entry=ttu&amp;g_ep=EgoyMDI1MTIwOS4wIKXMDSoASAFQAw%3D%3D" TargetMode="External"/><Relationship Id="rId39"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38"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730"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20" Type="http://schemas.openxmlformats.org/officeDocument/2006/relationships/hyperlink" Target="https://www.google.com/maps/place/Lic.+Benito+Ju%C3%A1rez+SN-I+FABRICACION+DE+TOSTADAS+CHARRAS,+Joaqu%C3%ADn+Garza+y+Garza,+67267+Cdad.+Benito+Ju%C3%A1rez,+N.L./@25.6491519,-100.0959079,20z/data=!4m12!1m5!3m4!2zMjXCsDM4JzU2LjkiTiAxMDDCsDA1JzQ0LjEiVw!8m2!3d25.6491389!4d-100.0955833!3m5!1s0x8662c2d962815115:0x365f3eab06b3badd!8m2!3d25.6493946!4d-100.0955541!16s%2Fg%2F11w7q4n5x3?hl=es&amp;entry=ttu&amp;g_ep=EgoyMDI1MTIwMi4wIKXMDSoASAFQAw%3D%3D" TargetMode="External"/><Relationship Id="rId22"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21"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24" Type="http://schemas.openxmlformats.org/officeDocument/2006/relationships/hyperlink" Target="https://www.google.com/maps/place/Griega+1806,+Balcones+de+Santa+Catarina,+66357+Cdad.+Santa+Catarina,+N.L./@25.6738916,-100.4821257,20z/data=!4m6!3m5!1s0x8662987d2882f699:0xc2bc4672474406a1!8m2!3d25.6739924!4d-100.4820175!16s%2Fg%2F11h8gqgjgg!5m1!1e2?hl=es&amp;entry=ttu&amp;g_ep=EgoyMDI1MTIwOS4wIKXMDSoASAFQAw%3D%3D" TargetMode="External"/><Relationship Id="rId23" Type="http://schemas.openxmlformats.org/officeDocument/2006/relationships/hyperlink" Target="https://www.google.com/maps/place/Industrias+Vale/@25.6753983,-100.456385,17z/data=!3m1!4b1!4m6!3m5!1s0x8662980e0a3dfe3f:0x8221eb0ee6fe2dbe!8m2!3d25.6753983!4d-100.456385!16s%2Fg%2F11kn6w1w90!5m1!1e2?entry=ttu&amp;g_ep=EgoyMDI1MTIwOS4wIKXMDSoASAFQAw%3D%3D" TargetMode="External"/><Relationship Id="rId767"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66"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65"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6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69" Type="http://schemas.openxmlformats.org/officeDocument/2006/relationships/hyperlink" Target="https://www.google.com/maps/place/Ventura+Trailers+M%C3%A9rida/@20.9074864,-89.4645389,17z/data=!3m1!4b1!4m6!3m5!1s0x8f567d12730b3111:0xe2595453c17da32a!8m2!3d20.9074864!4d-89.4645389!16s%2Fg%2F11y5gf9crt!5m1!1e4!18m1!1e1?entry=ttu&amp;g_ep=EgoyMDI2MDQwMS4wIKXMDSoASAFQAw%3D%3D" TargetMode="External"/><Relationship Id="rId768" Type="http://schemas.openxmlformats.org/officeDocument/2006/relationships/hyperlink" Target="https://www.google.com/maps/place/25%C2%B044'27.0%22N+100%C2%B013'00.9%22W/@25.7408377,-100.2170097,20z/data=!4m4!3m3!8m2!3d25.7408333!4d-100.2169167?entry=ttu&amp;g_ep=EgoyMDI2MDUwNi4wIKXMDSoASAFQAw%3D%3D" TargetMode="External"/><Relationship Id="rId26"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25"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28"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27" Type="http://schemas.openxmlformats.org/officeDocument/2006/relationships/hyperlink" Target="https://www.google.com/maps/place/360+Logistics/@25.7352789,-100.2037974,19.25z/data=!3m1!5s0x8662ebb21d1dc327:0xbb1d9774bd341bc1!4m12!1m5!3m4!2zMjXCsDQ0JzA3LjEiTiAxMDDCsDEyJzExLjgiVw!8m2!3d25.735298!4d-100.20329!3m5!1s0x8662ebb21d43ed0b:0xb83eea1ed437c2e7!8m2!3d25.7353076!4d-100.203125!16s%2Fg%2F11c2q31z9_!5m1!1e2?hl=es&amp;entry=ttu&amp;g_ep=EgoyMDI1MTIwOS4wIKXMDSoASAFQAw%3D%3D" TargetMode="External"/><Relationship Id="rId763" Type="http://schemas.openxmlformats.org/officeDocument/2006/relationships/hyperlink" Target="https://www.google.com/maps/place/25%C2%B046'54.3%22N+100%C2%B009'40.4%22W/@25.78253,-100.1646076,15z/data=!4m4!3m3!8m2!3d25.781762!4d-100.161228!18m1!1e1?entry=ttu&amp;g_ep=EgoyMDI2MDUwNi4wIKXMDSoASAFQAw%3D%3D" TargetMode="External"/><Relationship Id="rId29"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762"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61"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60" Type="http://schemas.openxmlformats.org/officeDocument/2006/relationships/hyperlink" Target="https://www.google.com/maps/place/Albert+Camus+2300,+Contry+Sol,+67174+Guadalupe,+N.L./@25.6487398,-100.2652769,17z/data=!3m1!4b1!4m6!3m5!1s0x8662bf8983260c6b:0xb697c6c70daec20b!8m2!3d25.6487398!4d-100.262702!16s%2Fg%2F11zj8jf71f?entry=ttu&amp;g_ep=EgoyMDI2MDUwNi4wIKXMDSoASAFQAw%3D%3D" TargetMode="External"/><Relationship Id="rId11" Type="http://schemas.openxmlformats.org/officeDocument/2006/relationships/hyperlink" Target="https://www.google.com/maps/place/Fresno+1601,+Jardines+de+San+Rafael,+67119+Guadalupe,+N.L./@25.6970805,-100.223612,17z/data=!3m1!4b1!4m6!3m5!1s0x8662ea8ecdeb0153:0x293d17e0d24ed0a9!8m2!3d25.6970805!4d-100.2210371!16s%2Fg%2F11csg15qkn!5m1!1e2?entry=ttu&amp;g_ep=EgoyMDI1MTExNi4wIKXMDSoASAFQAw%3D%3D" TargetMode="External"/><Relationship Id="rId10" Type="http://schemas.openxmlformats.org/officeDocument/2006/relationships/hyperlink" Target="https://www.google.com/maps/place/Fresno+1601,+Jardines+de+San+Rafael,+67119+Guadalupe,+N.L./@25.6970805,-100.223612,17z/data=!3m1!4b1!4m6!3m5!1s0x8662ea8ecdeb0153:0x293d17e0d24ed0a9!8m2!3d25.6970805!4d-100.2210371!16s%2Fg%2F11csg15qkn!5m1!1e2?entry=ttu&amp;g_ep=EgoyMDI1MTExNi4wIKXMDSoASAFQAw%3D%3D" TargetMode="External"/><Relationship Id="rId13"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12"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56" Type="http://schemas.openxmlformats.org/officeDocument/2006/relationships/hyperlink" Target="https://www.google.com/maps/place/25%C2%B046'46.6%22N+100%C2%B009'36.6%22W/@25.779597,-100.160172,17z/data=!3m1!4b1!4m4!3m3!8m2!3d25.779597!4d-100.160172!18m1!1e1?entry=ttu&amp;g_ep=EgoyMDI2MDUwNi4wIKXMDSoASAFQAw%3D%3D" TargetMode="External"/><Relationship Id="rId755" Type="http://schemas.openxmlformats.org/officeDocument/2006/relationships/hyperlink" Target="https://www.google.com/maps/place/25%C2%B046'46.6%22N+100%C2%B009'36.6%22W/@25.779597,-100.160172,17z/data=!3m1!4b1!4m4!3m3!8m2!3d25.779597!4d-100.160172!18m1!1e1?entry=ttu&amp;g_ep=EgoyMDI2MDUwNi4wIKXMDSoASAFQAw%3D%3D" TargetMode="External"/><Relationship Id="rId754" Type="http://schemas.openxmlformats.org/officeDocument/2006/relationships/hyperlink" Target="https://www.google.com/maps/place/Balc%C3%B3n+de+La+Sierra+2938,+Balcones+de+Alta+Vista,+64770+Monterrey,+N.L./@25.6394328,-100.2970509,17z/data=!3m1!4b1!4m6!3m5!1s0x8662bfaf91d12c45:0x37b1d2cbb86f993b!8m2!3d25.6394328!4d-100.294476!16s%2Fg%2F11c2bvkrm4!5m1!1e2?entry=ttu&amp;g_ep=EgoyMDI2MDQyMS4wIKXMDSoASAFQAw%3D%3D" TargetMode="External"/><Relationship Id="rId753" Type="http://schemas.openxmlformats.org/officeDocument/2006/relationships/hyperlink" Target="https://www.google.com/maps/place/Perfiles+LM/@25.7550773,-100.2118548,17z/data=!3m1!4b1!4m6!3m5!1s0x8662ebb9182e2219:0x680bce4ebaf8f7c5!8m2!3d25.7550773!4d-100.2118548!16s%2Fg%2F1td4dz_7?entry=ttu&amp;g_ep=EgoyMDI2MDUwNi4wIKXMDSoASAFQAw%3D%3D" TargetMode="External"/><Relationship Id="rId759" Type="http://schemas.openxmlformats.org/officeDocument/2006/relationships/hyperlink" Target="https://www.google.com/maps/place/Quintana+Roo+1102,+Nuevo+Repueblo,+64700+Monterrey,+N.L./@25.6575298,-100.3026256,17z/data=!3m1!4b1!4m6!3m5!1s0x8662bfcbef6dc727:0x599a7493d567d954!8m2!3d25.6575298!4d-100.3000507!16s%2Fg%2F11c5r4p74t?entry=ttu&amp;g_ep=EgoyMDI1MDQxNi4xIKXMDSoASAFQAw%3D%3D" TargetMode="External"/><Relationship Id="rId758"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757" Type="http://schemas.openxmlformats.org/officeDocument/2006/relationships/hyperlink" Target="https://www.google.com/maps/place/25%C2%B046'46.6%22N+100%C2%B009'36.6%22W/@25.779597,-100.160172,17z/data=!3m1!4b1!4m4!3m3!8m2!3d25.779597!4d-100.160172!18m1!1e1?entry=ttu&amp;g_ep=EgoyMDI2MDUwNi4wIKXMDSoASAFQAw%3D%3D" TargetMode="External"/><Relationship Id="rId15" Type="http://schemas.openxmlformats.org/officeDocument/2006/relationships/hyperlink" Target="https://www.google.com/maps/place/25%C2%B049'10.3%22N+100%C2%B019'41.7%22W/@25.819528,-100.3308099,17z/data=!3m1!4b1!4m4!3m3!8m2!3d25.819528!4d-100.328235!5m1!1e2?hl=es&amp;entry=ttu&amp;g_ep=EgoyMDI1MTIwOS4wIKXMDSoASAFQAw%3D%3D" TargetMode="External"/><Relationship Id="rId14"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1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9" Type="http://schemas.openxmlformats.org/officeDocument/2006/relationships/hyperlink" Target="https://www.google.com/maps/place/San+Jer%C3%B3nimo+804,+Santa+Monica+Sector+8,+Jardines+de+la+Silla,+67250+Jardines+de+la+Silla,+N.L./@25.6203465,-100.1785087,17z/data=!3m1!4b1!4m6!3m5!1s0x8662c166aab55cfb:0xd97f102e3d3268e7!8m2!3d25.6203465!4d-100.1759338!16s%2Fg%2F11c5jw2hx4!5m1!1e2?entry=ttu&amp;g_ep=EgoyMDI1MTIwOS4wIKXMDSoASAFQAw%3D%3D" TargetMode="External"/><Relationship Id="rId752" Type="http://schemas.openxmlformats.org/officeDocument/2006/relationships/hyperlink" Target="https://www.google.com/maps/place/Perfiles+LM/@25.7550773,-100.2118548,17z/data=!3m1!4b1!4m6!3m5!1s0x8662ebb9182e2219:0x680bce4ebaf8f7c5!8m2!3d25.7550773!4d-100.2118548!16s%2Fg%2F1td4dz_7?entry=ttu&amp;g_ep=EgoyMDI2MDUwNi4wIKXMDSoASAFQAw%3D%3D" TargetMode="External"/><Relationship Id="rId18"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75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75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4"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3"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86"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85"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8" Type="http://schemas.openxmlformats.org/officeDocument/2006/relationships/hyperlink" Target="https://www.google.com/maps/place/C.+del+Corral+200,+Portal+de+Santa+Rosa,+66614+Cdad.+Apodaca,+N.L./@25.8235985,-100.2374246,17z/data=!3m1!4b1!4m6!3m5!1s0x8662ed1f80e34b41:0x817bf0fef6cb1f22!8m2!3d25.8235985!4d-100.2374246!16s%2Fg%2F11xlqgg29l!5m1!1e2?entry=ttu&amp;g_ep=EgoyMDI2MDExMS4wIKXMDSoASAFQAw%3D%3D" TargetMode="External"/><Relationship Id="rId87" Type="http://schemas.openxmlformats.org/officeDocument/2006/relationships/hyperlink" Target="https://www.google.com/maps/place/C.+del+Corral+200,+Portal+de+Santa+Rosa,+66614+Cdad.+Apodaca,+N.L./@25.8235985,-100.2374246,17z/data=!3m1!4b1!4m6!3m5!1s0x8662ed1f80e34b41:0x817bf0fef6cb1f22!8m2!3d25.8235985!4d-100.2374246!16s%2Fg%2F11xlqgg29l!5m1!1e2?entry=ttu&amp;g_ep=EgoyMDI2MDExMS4wIKXMDSoASAFQAw%3D%3D" TargetMode="External"/><Relationship Id="rId89" Type="http://schemas.openxmlformats.org/officeDocument/2006/relationships/hyperlink" Target="https://www.google.com/maps/place/Loma+Redonda+153,+67265+Cdad.+Benito+Ju%C3%A1rez,+N.L./@25.6270756,-100.1010175,17z/data=!3m1!4b1!4m6!3m5!1s0x8662c33c6bdd59c3:0x45b6d1494ae977ab!8m2!3d25.6270756!4d-100.0984426!16s%2Fg%2F11dxkd39tg!5m1!1e2?entry=ttu&amp;g_ep=EgoyMDI2MDExMy4wIKXMDSoASAFQAw%3D%3D" TargetMode="External"/><Relationship Id="rId709"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08"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07"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706"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0"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8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8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01"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00"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705" Type="http://schemas.openxmlformats.org/officeDocument/2006/relationships/hyperlink" Target="https://www.google.com/maps/place/O/@25.8540512,-100.2969857,17z/data=!4m10!1m2!2m1!1sCarretera+a+Colombia+Km+10.5+Ejido+San+Nicol%C3%A1s,+Salinas+Victoria,+Nuevo+Le%C3%B3n,+C.P.+65500!3m6!1s0x86629335c0718095:0x967667a51300c2a3!8m2!3d25.8540512!4d-100.2931965!15sClpDYXJyZXRlcmEgYSBDb2xvbWJpYSBLbSAxMC41IEVqaWRvIFNhbiBOaWNvbMOhcywgU2FsaW5hcyBWaWN0b3JpYSwgTnVldm8gTGXDs24sIEMuUC4gNjU1MDCSARFzdGVlbF9kaXN0cmlidXRvcuABAA!16s%2Fg%2F11k4ybfcww?entry=ttu&amp;g_ep=EgoyMDI2MDQyNy4wIKXMDSoASAFQAw%3D%3D" TargetMode="External"/><Relationship Id="rId704" Type="http://schemas.openxmlformats.org/officeDocument/2006/relationships/hyperlink" Target="https://www.google.com/maps/place/O/@25.8540512,-100.2969857,17z/data=!4m10!1m2!2m1!1sCarretera+a+Colombia+Km+10.5+Ejido+San+Nicol%C3%A1s,+Salinas+Victoria,+Nuevo+Le%C3%B3n,+C.P.+65500!3m6!1s0x86629335c0718095:0x967667a51300c2a3!8m2!3d25.8540512!4d-100.2931965!15sClpDYXJyZXRlcmEgYSBDb2xvbWJpYSBLbSAxMC41IEVqaWRvIFNhbiBOaWNvbMOhcywgU2FsaW5hcyBWaWN0b3JpYSwgTnVldm8gTGXDs24sIEMuUC4gNjU1MDCSARFzdGVlbF9kaXN0cmlidXRvcuABAA!16s%2Fg%2F11k4ybfcww?entry=ttu&amp;g_ep=EgoyMDI2MDQyNy4wIKXMDSoASAFQAw%3D%3D" TargetMode="External"/><Relationship Id="rId703"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702" Type="http://schemas.openxmlformats.org/officeDocument/2006/relationships/hyperlink" Target="https://www.google.com/maps/place/19%C2%B028'52.3%22N+104%C2%B038'52.5%22W/@19.4811579,-104.648021,20.5z/data=!4m4!3m3!8m2!3d19.48118!4d-104.647922?hl=es&amp;entry=ttu&amp;g_ep=EgoyMDI2MDQyNy4wIKXMDSoASAFQAw%3D%3D" TargetMode="External"/><Relationship Id="rId73" Type="http://schemas.openxmlformats.org/officeDocument/2006/relationships/hyperlink" Target="https://www.google.com/maps/place/Chevrolet+del+Rio+Morones+Prieto/@25.6691666,-100.3492355,17z/data=!4m6!3m5!1s0x8662be0088bcfb75:0xcb6817ff1df3d285!8m2!3d25.6690862!4d-100.349379!16s%2Fg%2F1txy2s9z!5m1!1e2?hl=es&amp;entry=ttu&amp;g_ep=EgoyMDI2MDExMS4wIKXMDSoASAFQAw%3D%3D" TargetMode="External"/><Relationship Id="rId72" Type="http://schemas.openxmlformats.org/officeDocument/2006/relationships/hyperlink" Target="https://www.google.com/maps/place/C.+del+Corral+200,+Portal+de+Santa+Rosa,+66614+Cdad.+Apodaca,+N.L./@25.8235985,-100.2374246,17z/data=!3m1!4b1!4m6!3m5!1s0x8662ed1f80e34b41:0x817bf0fef6cb1f22!8m2!3d25.8235985!4d-100.2374246!16s%2Fg%2F11xlqgg29l!5m1!1e2?entry=ttu&amp;g_ep=EgoyMDI2MDExMS4wIKXMDSoASAFQAw%3D%3D" TargetMode="External"/><Relationship Id="rId75" Type="http://schemas.openxmlformats.org/officeDocument/2006/relationships/hyperlink" Target="https://www.google.com/maps/place/Chevrolet+del+Rio+Morones+Prieto/@25.6691666,-100.3492355,17z/data=!4m6!3m5!1s0x8662be0088bcfb75:0xcb6817ff1df3d285!8m2!3d25.6690862!4d-100.349379!16s%2Fg%2F1txy2s9z!5m1!1e2?hl=es&amp;entry=ttu&amp;g_ep=EgoyMDI2MDExMS4wIKXMDSoASAFQAw%3D%3D" TargetMode="External"/><Relationship Id="rId74" Type="http://schemas.openxmlformats.org/officeDocument/2006/relationships/hyperlink" Target="https://www.google.com/maps/place/Chevrolet+del+Rio+Morones+Prieto/@25.6691666,-100.3492355,17z/data=!4m6!3m5!1s0x8662be0088bcfb75:0xcb6817ff1df3d285!8m2!3d25.6690862!4d-100.349379!16s%2Fg%2F1txy2s9z!5m1!1e2?hl=es&amp;entry=ttu&amp;g_ep=EgoyMDI2MDExMS4wIKXMDSoASAFQAw%3D%3D" TargetMode="External"/><Relationship Id="rId77" Type="http://schemas.openxmlformats.org/officeDocument/2006/relationships/hyperlink" Target="https://www.google.com/maps/place/Jaime+Gonz%C3%A1lez+Garza,+S.A./@25.7199863,-100.2099572,20.75z/data=!4m12!1m5!3m4!2zMjXCsDQzJzExLjkiTiAxMDDCsDEyJzM1LjAiVw!8m2!3d25.7199771!4d-100.2097323!3m5!1s0x8662eb0056bc646b:0x9d463072b8171c4c!8m2!3d25.7200925!4d-100.2096182!16s%2Fg%2F11y3hs2_lq!5m1!1e2?hl=es&amp;entry=ttu&amp;g_ep=EgoyMDI2MDExMS4wIKXMDSoASAFQAw%3D%3D" TargetMode="External"/><Relationship Id="rId76" Type="http://schemas.openxmlformats.org/officeDocument/2006/relationships/hyperlink" Target="https://www.google.com/maps/place/Vonetto+Residencial/@25.6008881,-100.1026166,17.5z/data=!4m6!3m5!1s0x8662c3003dee0287:0xec042cdb4f4a6cf!8m2!3d25.6015491!4d-100.1026247!16s%2Fg%2F11vm30dc33!5m1!1e2?entry=ttu&amp;g_ep=EgoyMDI2MDExMS4wIKXMDSoASAFQAw%3D%3D" TargetMode="External"/><Relationship Id="rId79"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78"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 TargetMode="External"/><Relationship Id="rId71"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70" Type="http://schemas.openxmlformats.org/officeDocument/2006/relationships/hyperlink" Target="https://www.google.com/maps/place/Patio+Hp+pack+san+luis/@22.0625233,-100.8735364,18z/data=!4m6!3m5!1s0x842abb0078399b45:0x514a029b922ef990!8m2!3d22.062496!4d-100.873726!16s%2Fg%2F11xsst6jt6!18m1!1e1?entry=ttu&amp;g_ep=EgoyMDI1MTAxMy4wIKXMDSoASAFQAw%3D%3D" TargetMode="External"/><Relationship Id="rId62"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1"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3"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6" Type="http://schemas.openxmlformats.org/officeDocument/2006/relationships/hyperlink" Target="https://www.google.com/maps/place/Miguel+Nieto+902,+Centro,+64000+Monterrey,+N.L./@25.691424,-100.3255775,14.5z/data=!4m6!3m5!1s0x866295f2b1cff741:0xf26f3ad0a5355eba!8m2!3d25.6849994!4d-100.3278211!16s%2Fg%2F11c5mj2j0y!5m1!1e2?entry=ttu&amp;g_ep=EgoyMDI2MDExMS4wIKXMDSoASAFQAw%3D%3D" TargetMode="External"/><Relationship Id="rId65" Type="http://schemas.openxmlformats.org/officeDocument/2006/relationships/hyperlink" Target="https://www.google.com/maps/place/Keramos+107,+Del+Prado,+64410+Monterrey,+N.L./@25.702101,-100.3134296,17z/data=!3m1!4b1!4m6!3m5!1s0x866295a3d14520f9:0x4d10c3999cc7780d!8m2!3d25.702101!4d-100.3108547!16s%2Fg%2F11twc82806!5m1!1e2?entry=ttu&amp;g_ep=EgoyMDI2MDExMS4wIKXMDSoASAFQAw%3D%3D" TargetMode="External"/><Relationship Id="rId68" Type="http://schemas.openxmlformats.org/officeDocument/2006/relationships/hyperlink" Target="https://www.google.com/maps/place/Miguel+Nieto+902,+Centro,+64000+Monterrey,+N.L./@25.691424,-100.3255775,14.5z/data=!4m6!3m5!1s0x866295f2b1cff741:0xf26f3ad0a5355eba!8m2!3d25.6849994!4d-100.3278211!16s%2Fg%2F11c5mj2j0y!5m1!1e2?entry=ttu&amp;g_ep=EgoyMDI2MDExMS4wIKXMDSoASAFQAw%3D%3D" TargetMode="External"/><Relationship Id="rId67" Type="http://schemas.openxmlformats.org/officeDocument/2006/relationships/hyperlink" Target="https://www.google.com/maps/place/Emar+Productions/@25.7380715,-100.3293744,21z/data=!4m12!1m5!3m4!2zMjXCsDQ0JzE3LjMiTiAxMDDCsDE5JzQ1LjYiVw!8m2!3d25.738131!4d-100.329323!3m5!1s0x866295d8236aea5f:0x3f81976db50c6b98!8m2!3d25.7381824!4d-100.3293069!16s%2Fg%2F11h7pbgbxl?entry=ttu&amp;g_ep=EgoyMDI1MDYwMi4wIKXMDSoASAFQAw%3D%3D" TargetMode="External"/><Relationship Id="rId729" Type="http://schemas.openxmlformats.org/officeDocument/2006/relationships/hyperlink" Target="https://www.google.com/maps/place/Balc%C3%B3n+de+La+Sierra+2938,+Balcones+de+Alta+Vista,+64770+Monterrey,+N.L./@25.6394328,-100.2970509,17z/data=!3m1!4b1!4m6!3m5!1s0x8662bfaf91d12c45:0x37b1d2cbb86f993b!8m2!3d25.6394328!4d-100.294476!16s%2Fg%2F11c2bvkrm4!5m1!1e2?entry=ttu&amp;g_ep=EgoyMDI2MDQyMS4wIKXMDSoASAFQAw%3D%3D" TargetMode="External"/><Relationship Id="rId728" Type="http://schemas.openxmlformats.org/officeDocument/2006/relationships/hyperlink" Target="https://www.google.com/maps/place/Jer%C3%B3nimo+Trevi%C3%B1o+Ote.+663,+Centro,+64000+Monterrey,+N.L./@25.6809365,-100.310551,17z/data=!3m1!4b1!4m5!3m4!1s0x866295817b480509:0xf3efd319f908cee7!8m2!3d25.6809365!4d-100.3079761?entry=ttu&amp;g_ep=EgoyMDI2MDQyOS4wIKXMDSoASAFQAw%3D%3D" TargetMode="External"/><Relationship Id="rId60"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72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2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721"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720" Type="http://schemas.openxmlformats.org/officeDocument/2006/relationships/hyperlink" Target="https://www.google.com/maps/place/Azafr%C3%A1n+117,+KEBANA+Residencial,+66635+Cdad.+Apodaca,+N.L./@25.7632505,-100.2581345,15.5z/data=!4m6!3m5!1s0x8662eb5184e3612f:0xbb60836b4d755a4e!8m2!3d25.7636408!4d-100.2538286!16s%2Fg%2F11y1vkrsz7!18m1!1e1?entry=ttu&amp;g_ep=EgoyMDI2MDQyOS4wIKXMDSoASAFQAw%3D%3D" TargetMode="External"/><Relationship Id="rId727" Type="http://schemas.openxmlformats.org/officeDocument/2006/relationships/hyperlink" Target="https://www.google.com/maps/place/Jer%C3%B3nimo+Trevi%C3%B1o+Ote.+663,+Centro,+64000+Monterrey,+N.L./@25.6809365,-100.310551,17z/data=!3m1!4b1!4m5!3m4!1s0x866295817b480509:0xf3efd319f908cee7!8m2!3d25.6809365!4d-100.3079761?entry=ttu&amp;g_ep=EgoyMDI2MDQyOS4wIKXMDSoASAFQAw%3D%3D" TargetMode="External"/><Relationship Id="rId726" Type="http://schemas.openxmlformats.org/officeDocument/2006/relationships/hyperlink" Target="https://www.google.com/maps/place/Play+Motors/@25.676574,-100.333202,17z/data=!3m1!4b1!4m6!3m5!1s0x866295f67e3d2823:0x460fad677483818a!8m2!3d25.676574!4d-100.333202!16s%2Fg%2F11b6c57c3x!5m1!1e1?entry=ttu&amp;g_ep=EgoyMDI1MDMzMS4wIKXMDSoASAFQAw%3D%3D" TargetMode="External"/><Relationship Id="rId725" Type="http://schemas.openxmlformats.org/officeDocument/2006/relationships/hyperlink" Target="https://www.google.com/maps/place/C.+Sierra+de+Gomas+614,+Cerro+de+La+Silla+(U.c.),+67190+Guadalupe,+N.L./@25.6655871,-100.193417,20.75z/data=!4m6!3m5!1s0x8662c1c1fa28813f:0xeb35765624fe6bd0!8m2!3d25.665652!4d-100.193307!16s%2Fg%2F11wb1s8_kq?entry=ttu&amp;g_ep=EgoyMDI2MDQyOS4wIKXMDSoASAFQAw%3D%3D" TargetMode="External"/><Relationship Id="rId72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69" Type="http://schemas.openxmlformats.org/officeDocument/2006/relationships/hyperlink" Target="https://www.google.com/maps/place/Miguel+Nieto+902,+Centro,+64000+Monterrey,+N.L./@25.691424,-100.3255775,14.5z/data=!4m6!3m5!1s0x866295f2b1cff741:0xf26f3ad0a5355eba!8m2!3d25.6849994!4d-100.3278211!16s%2Fg%2F11c5mj2j0y!5m1!1e2?entry=ttu&amp;g_ep=EgoyMDI2MDExMS4wIKXMDSoASAFQAw%3D%3D" TargetMode="External"/><Relationship Id="rId51" Type="http://schemas.openxmlformats.org/officeDocument/2006/relationships/hyperlink" Target="https://www.google.com/maps/place/D%C3%ADa+del+Empresario+1100,+San+Miguel,+67114+Guadalupe,+N.L./@25.704031,-100.182963,17z/data=!3m1!4b1!4m6!3m5!1s0x8662ea19c6f3201b:0x36c983c8549d14c!8m2!3d25.704031!4d-100.1803881!16s%2Fg%2F11c6_vk0ll!5m1!1e2?entry=ttu&amp;g_ep=EgoyMDI2MDEwNy4wIKXMDSoASAFQAw%3D%3D" TargetMode="External"/><Relationship Id="rId50" Type="http://schemas.openxmlformats.org/officeDocument/2006/relationships/hyperlink" Target="https://www.google.com/maps/place/D%C3%ADa+del+Empresario+1100,+San+Miguel,+67114+Guadalupe,+N.L./@25.704031,-100.182963,17z/data=!3m1!4b1!4m6!3m5!1s0x8662ea19c6f3201b:0x36c983c8549d14c!8m2!3d25.704031!4d-100.1803881!16s%2Fg%2F11c6_vk0ll!5m1!1e2?entry=ttu&amp;g_ep=EgoyMDI2MDEwNy4wIKXMDSoASAFQAw%3D%3D" TargetMode="External"/><Relationship Id="rId53" Type="http://schemas.openxmlformats.org/officeDocument/2006/relationships/hyperlink" Target="https://www.google.com/maps/place/D%C3%ADa+del+Empresario+1100,+San+Miguel,+67114+Guadalupe,+N.L./@25.704031,-100.182963,17z/data=!3m1!4b1!4m6!3m5!1s0x8662ea19c6f3201b:0x36c983c8549d14c!8m2!3d25.704031!4d-100.1803881!16s%2Fg%2F11c6_vk0ll!5m1!1e2?entry=ttu&amp;g_ep=EgoyMDI2MDEwNy4wIKXMDSoASAFQAw%3D%3D" TargetMode="External"/><Relationship Id="rId52" Type="http://schemas.openxmlformats.org/officeDocument/2006/relationships/hyperlink" Target="https://www.google.com/maps/place/D%C3%ADa+del+Empresario+1100,+San+Miguel,+67114+Guadalupe,+N.L./@25.704031,-100.182963,17z/data=!3m1!4b1!4m6!3m5!1s0x8662ea19c6f3201b:0x36c983c8549d14c!8m2!3d25.704031!4d-100.1803881!16s%2Fg%2F11c6_vk0ll!5m1!1e2?entry=ttu&amp;g_ep=EgoyMDI2MDEwNy4wIKXMDSoASAFQAw%3D%3D" TargetMode="External"/><Relationship Id="rId55" Type="http://schemas.openxmlformats.org/officeDocument/2006/relationships/hyperlink" Target="https://www.google.com/maps/place/25%C2%B057'32.2%22N+100%C2%B010'05.9%22W/@25.9587975,-100.1688386,19.25z/data=!4m4!3m3!8m2!3d25.9589424!4d-100.1683121!5m1!1e2?hl=es&amp;entry=ttu&amp;g_ep=EgoyMDI2MDEwNy4wIKXMDSoASAFQAw%3D%3D" TargetMode="External"/><Relationship Id="rId5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7" Type="http://schemas.openxmlformats.org/officeDocument/2006/relationships/hyperlink" Target="https://www.google.com/maps/place/C.+Cerro+de+Santiago+2905,+Arboledas+de+La+Silla,+67182+Guadalupe,+N.L./@25.654812,-100.2261741,17z/data=!3m1!4b1!4m6!3m5!1s0x8662c048fe1a1ccf:0x592dfc4bf5e32738!8m2!3d25.654812!4d-100.2235992!16s%2Fg%2F11c26zqp16!5m1!1e2?entry=ttu&amp;g_ep=EgoyMDI2MDEwNy4wIKXMDSoASAFQAw%3D%3D" TargetMode="External"/><Relationship Id="rId56" Type="http://schemas.openxmlformats.org/officeDocument/2006/relationships/hyperlink" Target="https://www.google.com/maps/place/25%C2%B039'29.0%22N+100%C2%B026'22.9%22W/@25.658047,-100.4422649,17z/data=!3m1!4b1!4m4!3m3!8m2!3d25.658047!4d-100.43969!5m1!1e2?entry=ttu&amp;g_ep=EgoyMDI2MDExMS4wIKXMDSoASAFQAw%3D%3D" TargetMode="External"/><Relationship Id="rId71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718" Type="http://schemas.openxmlformats.org/officeDocument/2006/relationships/hyperlink" Target="https://www.google.com/maps/place/Antigua+430,+Col+Paseo+de+Guadalupe,+67199+Guadalupe,+N.L./@25.6537027,-100.1766034,15z/data=!3m1!4b1!4m12!1m5!3m4!2zMjXCsDM5JzEzLjIiTiAxMDDCsDA5JzI5LjIiVw!8m2!3d25.6536529!4d-100.1581159!3m5!1s0x8662c23ad8dac055:0x2a483718409f142b!8m2!3d25.6536845!4d-100.1581494!16s%2Fg%2F11t2r33dqq?hl=es&amp;entry=ttu&amp;g_ep=EgoyMDI2MDQyOS4wIKXMDSoASAFQAw%3D%3D" TargetMode="External"/><Relationship Id="rId717" Type="http://schemas.openxmlformats.org/officeDocument/2006/relationships/hyperlink" Target="https://www.google.com/maps/place/Antigua+430,+Col+Paseo+de+Guadalupe,+67199+Guadalupe,+N.L./@25.6537027,-100.1766034,15z/data=!3m1!4b1!4m12!1m5!3m4!2zMjXCsDM5JzEzLjIiTiAxMDDCsDA5JzI5LjIiVw!8m2!3d25.6536529!4d-100.1581159!3m5!1s0x8662c23ad8dac055:0x2a483718409f142b!8m2!3d25.6536845!4d-100.1581494!16s%2Fg%2F11t2r33dqq?hl=es&amp;entry=ttu&amp;g_ep=EgoyMDI2MDQyOS4wIKXMDSoASAFQAw%3D%3D" TargetMode="External"/><Relationship Id="rId712"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711" Type="http://schemas.openxmlformats.org/officeDocument/2006/relationships/hyperlink" Target="https://www.google.com/maps/place/25%C2%B017'47.4%22N+100%C2%B000'47.5%22W/@25.2963966,-100.0135614,19.25z/data=!4m4!3m3!8m2!3d25.2964897!4d-100.0131855?hl=es-MX&amp;entry=ttu&amp;g_ep=EgoyMDI2MDQyNy4wIKXMDSoASAFQAw%3D%3D" TargetMode="External"/><Relationship Id="rId710" Type="http://schemas.openxmlformats.org/officeDocument/2006/relationships/hyperlink" Target="https://www.google.com/maps/place/25%C2%B051'49.3%22N+100%C2%B017'21.4%22W/@25.8637426,-100.2896569,19.5z/data=!4m4!3m3!8m2!3d25.8637066!4d-100.2892761!5m1!1e2?hl=es&amp;entry=ttu&amp;g_ep=EgoyMDI2MDQyNi4wIKXMDSoASAFQAw%3D%3D" TargetMode="External"/><Relationship Id="rId716"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715"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714" Type="http://schemas.openxmlformats.org/officeDocument/2006/relationships/hyperlink" Target="https://www.google.com/maps/place//@25.1988403,-99.8409342,20.25z/data=!4m6!1m5!3m4!2zMjXCsDExJzU2LjIiTiA5OcKwNTAnMjYuNiJX!8m2!3d25.198938!4d-99.840711?hl=es&amp;entry=ttu&amp;g_ep=EgoyMDI2MDQyOS4wIKXMDSoASAFQAw%3D%3D" TargetMode="External"/><Relationship Id="rId713" Type="http://schemas.openxmlformats.org/officeDocument/2006/relationships/hyperlink" Target="https://www.google.com/maps/place/Calle+Gral.+Aar%C3%B3n+S%C3%A1enz+3901,+Mederos,+64950+Monterrey,+N.L./@25.6113944,-100.2740056,16.5z/data=!4m6!3m5!1s0x8662bf688eb07ba5:0x910e5b6ba7ccf59a!8m2!3d25.6111348!4d-100.272238!16s%2Fg%2F11c2jywh4j?entry=ttu&amp;g_ep=EgoyMDI2MDQyNy4wIKXMDSoASAFQAw%3D%3D" TargetMode="External"/><Relationship Id="rId59"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34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348"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347"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346" Type="http://schemas.openxmlformats.org/officeDocument/2006/relationships/hyperlink" Target="https://maps.app.goo.gl/S4d5fbEafYtg9gxQ8?g_st=aw" TargetMode="External"/><Relationship Id="rId341"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340" Type="http://schemas.openxmlformats.org/officeDocument/2006/relationships/hyperlink" Target="https://maps.app.goo.gl/tc82XzQoqiCEU3P46?g_st=aw" TargetMode="External"/><Relationship Id="rId345" Type="http://schemas.openxmlformats.org/officeDocument/2006/relationships/hyperlink" Target="https://maps.app.goo.gl/S4d5fbEafYtg9gxQ8?g_st=aw" TargetMode="External"/><Relationship Id="rId344"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43" Type="http://schemas.openxmlformats.org/officeDocument/2006/relationships/hyperlink" Target="https://www.google.com/maps/place/25%C2%B037'13.2%22N+100%C2%B016'16.6%22W/@25.6202397,-100.2713762,21z/data=!4m4!3m3!8m2!3d25.6203386!4d-100.2712884!5m1!1e1!18m1!1e1?entry=ttu&amp;g_ep=EgoyMDI2MDIyNC4wIKXMDSoASAFQAw%3D%3D" TargetMode="External"/><Relationship Id="rId34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338"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337" Type="http://schemas.openxmlformats.org/officeDocument/2006/relationships/hyperlink" Target="https://maps.app.goo.gl/tc82XzQoqiCEU3P46?g_st=aw" TargetMode="External"/><Relationship Id="rId336"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335" Type="http://schemas.openxmlformats.org/officeDocument/2006/relationships/hyperlink" Target="https://www.google.com/maps/place/Tel%C3%A9grafos+5029,+S.C.O.P.,+67198+Guadalupe,+N.L./@25.6530607,-100.2008241,19.5z/data=!4m6!3m5!1s0x8662c1f5f024f591:0x2465457170ca2652!8m2!3d25.6530958!4d-100.2003958!16s%2Fg%2F11w336qs72!5m1!1e1?entry=ttu&amp;g_ep=EgoyMDI2MDIxOC4wIKXMDSoASAFQAw%3D%3D" TargetMode="External"/><Relationship Id="rId339"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330"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334" Type="http://schemas.openxmlformats.org/officeDocument/2006/relationships/hyperlink" Target="https://www.google.com/maps/place/Las+Primas/@25.6964657,-100.3109841,17z/data=!3m1!4b1!4m6!3m5!1s0x866295894397d8b3:0xd1847aefeebd33b9!8m2!3d25.6964657!4d-100.3109841!16s%2Fg%2F11ynd8lr13!5m1!1e1!18m1!1e1?entry=ttu&amp;g_ep=EgoyMDI2MDIxOC4wIKXMDSoASAFQAw%3D%3D" TargetMode="External"/><Relationship Id="rId333" Type="http://schemas.openxmlformats.org/officeDocument/2006/relationships/hyperlink" Target="https://www.google.com/maps/place/Los+Patos+201,+Barrio+San+Luis,+64102+Monterrey,+N.L./@25.7737929,-100.3907872,20z/data=!4m21!1m14!4m13!1m4!2m2!1d-100.372246!2d25.7297873!4e1!1m6!1m2!1s0x8662912895e42deb:0x1a881d8d39416bb3!2sLos+Patos+201,+Barrio+San+Luis,+64102+Monterrey,+N.L.!2m2!1d-100.3904521!2d25.7737929!3e0!3m5!1s0x8662912895e42deb:0x1a881d8d39416bb3!8m2!3d25.7737929!4d-100.3904521!16s%2Fg%2F11csfz4115!5m1!1e1?entry=ttu&amp;g_ep=EgoyMDI2MDIxOC4wIKXMDSoASAFQAw%3D%3D" TargetMode="External"/><Relationship Id="rId33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331" Type="http://schemas.openxmlformats.org/officeDocument/2006/relationships/hyperlink" Target="https://www.google.com/maps/place/Madrid+875,+Col.+Pedregal+de+Apodaca,+66605+Cdad.+Apodaca,+N.L./@25.790473,-100.1893239,17z/data=!3m1!4b1!4m6!3m5!1s0x8662ec11f157e7bb:0x6b9030092fc96411!8m2!3d25.790473!4d-100.186749!16s%2Fg%2F11w7q5843x!5m1!1e1?entry=ttu&amp;g_ep=EgoyMDI2MDIxOC4wIKXMDSoASAFQAw%3D%3D" TargetMode="External"/><Relationship Id="rId370"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369" Type="http://schemas.openxmlformats.org/officeDocument/2006/relationships/hyperlink" Target="https://www.google.com/maps/place/25%C2%B039'56.1%22N+100%C2%B026'19.2%22W/@25.6644151,-100.4439838,15.75z/data=!4m4!3m3!8m2!3d25.6655939!4d-100.4386693!5m1!1e1!18m1!1e1?entry=ttu&amp;g_ep=EgoyMDI2MDMwMS4xIKXMDSoASAFQAw%3D%3D" TargetMode="External"/><Relationship Id="rId368"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363"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36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361" Type="http://schemas.openxmlformats.org/officeDocument/2006/relationships/hyperlink" Target="https://www.google.com/maps/place/25%C2%B018'01.4%22N+100%C2%B000'24.7%22W/@25.300382,-100.0094369,17z/data=!3m1!4b1!4m4!3m3!8m2!3d25.300382!4d-100.006862!5m1!1e1?hl=es&amp;entry=ttu&amp;g_ep=EgoyMDI2MDIyNS4wIKXMDSoASAFQAw%3D%3D" TargetMode="External"/><Relationship Id="rId360" Type="http://schemas.openxmlformats.org/officeDocument/2006/relationships/hyperlink" Target="https://www.google.com/maps/place/25%C2%B018'01.4%22N+100%C2%B000'24.7%22W/@25.300382,-100.0094369,17z/data=!3m1!4b1!4m4!3m3!8m2!3d25.300382!4d-100.006862!5m1!1e1?hl=es&amp;entry=ttu&amp;g_ep=EgoyMDI2MDIyNS4wIKXMDSoASAFQAw%3D%3D" TargetMode="External"/><Relationship Id="rId367"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366" Type="http://schemas.openxmlformats.org/officeDocument/2006/relationships/hyperlink" Target="https://www.google.com/maps/place/Quintana+Motors/@25.7489231,-100.2810656,18z/data=!4m6!3m5!1s0x86629590590e7cc7:0xe65dadc4b9a8dd2a!8m2!3d25.7485849!4d-100.280218!16s%2Fg%2F11yqx3zcy7!5m1!1e1?entry=ttu&amp;g_ep=EgoyMDI2MDIyNS4wIKXMDSoASAFQAw%3D%3D" TargetMode="External"/><Relationship Id="rId365" Type="http://schemas.openxmlformats.org/officeDocument/2006/relationships/hyperlink" Target="https://www.google.com/maps/@25.7832849,-100.2580972,3a,75y,10.14h,83.95t/data=!3m7!1e1!3m5!1sZahdKLQM3r-rtwjw9ZhIRA!2e0!6shttps:%2F%2Fstreetviewpixels-pa.googleapis.com%2Fv1%2Fthumbnail%3Fcb_client%3Dmaps_sv.tactile%26w%3D900%26h%3D600%26pitch%3D6.049999999999997%26panoid%3DZahdKLQM3r-rtwjw9ZhIRA%26yaw%3D10.14!7i16384!8i8192!5m1!1e1?entry=ttu&amp;g_ep=EgoyMDI2MDMwMS4xIKXMDSoASAFQAw%3D%3D" TargetMode="External"/><Relationship Id="rId364"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95" Type="http://schemas.openxmlformats.org/officeDocument/2006/relationships/hyperlink" Target="https://www.google.com/maps/place/25%C2%B028'48.7%22N+100%C2%B010'09.9%22W/@25.4800747,-100.1693958,19.75z/data=!4m4!3m3!8m2!3d25.480191!4d-100.169413!5m1!1e2?hl=es&amp;entry=ttu&amp;g_ep=EgoyMDI2MDExMy4wIKXMDSoASAFQAw%3D%3D" TargetMode="External"/><Relationship Id="rId94" Type="http://schemas.openxmlformats.org/officeDocument/2006/relationships/hyperlink" Target="https://www.google.com/maps/place/25%C2%B028'48.7%22N+100%C2%B010'09.9%22W/@25.4800747,-100.1693958,19.75z/data=!4m4!3m3!8m2!3d25.480191!4d-100.169413!5m1!1e2?hl=es&amp;entry=ttu&amp;g_ep=EgoyMDI2MDExMy4wIKXMDSoASAFQAw%3D%3D" TargetMode="External"/><Relationship Id="rId9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9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99" Type="http://schemas.openxmlformats.org/officeDocument/2006/relationships/hyperlink" Target="https://www.google.com/maps/place/Muelles+y+Suspensiones+TACHO/@25.8260479,-100.3011017,17z/data=!4m6!3m5!1s0x86629307cb1afa31:0x7dd82b684a04a8b7!8m2!3d25.8260541!4d-100.3010298!16s%2Fg%2F11h0wppxd8!5m1!1e2?hl=es&amp;entry=ttu&amp;g_ep=EgoyMDI2MDExMy4wIKXMDSoASAFQAw%3D%3D" TargetMode="External"/><Relationship Id="rId98" Type="http://schemas.openxmlformats.org/officeDocument/2006/relationships/hyperlink" Target="https://www.google.com/maps/place/Muelles+y+Suspensiones+TACHO/@25.8260479,-100.3011017,17z/data=!4m6!3m5!1s0x86629307cb1afa31:0x7dd82b684a04a8b7!8m2!3d25.8260541!4d-100.3010298!16s%2Fg%2F11h0wppxd8!5m1!1e2?hl=es&amp;entry=ttu&amp;g_ep=EgoyMDI2MDExMy4wIKXMDSoASAFQAw%3D%3D" TargetMode="External"/><Relationship Id="rId91"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90" Type="http://schemas.openxmlformats.org/officeDocument/2006/relationships/hyperlink" Target="https://www.google.com/maps/place/Consultorio+Dra+Alejandra+P%C3%A9rez+P%C3%A9rez/@25.6680549,-100.349297,21z/data=!4m12!1m5!3m4!2zMjXCsDQwJzA1LjAiTiAxMDDCsDIwJzU3LjUiVw!8m2!3d25.668053!4d-100.349298!3m5!1s0x8662bf004790b035:0x8cb0bed840196609!8m2!3d25.6680677!4d-100.3491647!16s%2Fg%2F11wjkqc6bt!5m1!1e2?hl=es&amp;entry=ttu&amp;g_ep=EgoyMDI2MDExMy4wIKXMDSoASAFQAw%3D%3D" TargetMode="External"/><Relationship Id="rId9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2"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359"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358"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357"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352" Type="http://schemas.openxmlformats.org/officeDocument/2006/relationships/hyperlink" Target="https://www.google.com/maps/place/19%C2%B025'53.6%22N+98%C2%B054'25.4%22W/@19.4315435,-98.9072993,20z/data=!4m4!3m3!8m2!3d19.431554!4d-98.90705!5m1!1e1?hl=es&amp;entry=ttu&amp;g_ep=EgoyMDI2MDIyNC4wIKXMDSoASAFQAw%3D%3D" TargetMode="External"/><Relationship Id="rId351" Type="http://schemas.openxmlformats.org/officeDocument/2006/relationships/hyperlink" Target="https://www.google.com/maps/place/Del+Manzano+804,+Privadas+de+An%C3%A1huac,+Cerrada+de+An%C3%A1huac+Residencial,+66059+Cdad.+Gral.+Escobedo,+N.L./@25.7767838,-100.2794325,16.25z/data=!4m6!3m5!1s0x866293597241af05:0x79daf96a6b061ad9!8m2!3d25.7761284!4d-100.2746778!16s%2Fg%2F11c1xh75pq!5m1!1e1?entry=ttu&amp;g_ep=EgoyMDI2MDIyNC4wIKXMDSoASAFQAw%3D%3D" TargetMode="External"/><Relationship Id="rId350"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356" Type="http://schemas.openxmlformats.org/officeDocument/2006/relationships/hyperlink" Target="https://www.google.com/maps/place/Cetus+336,+66623+Cdad.+Natura,+N.L./@25.8366336,-100.1428647,17z/data=!3m1!4b1!4m5!3m4!1s0x8662ee5b07bcd95b:0xf8a4150362735751!8m2!3d25.8366336!4d-100.1402898!5m1!1e1?entry=ttu&amp;g_ep=EgoyMDI2MDIyNC4wIKXMDSoASAFQAw%3D%3D" TargetMode="External"/><Relationship Id="rId355"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354"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353" Type="http://schemas.openxmlformats.org/officeDocument/2006/relationships/hyperlink" Target="https://www.google.com/maps/place/Cetus+336,+66623+Cdad.+Natura,+N.L./@25.8366336,-100.1428647,17z/data=!3m1!4b1!4m5!3m4!1s0x8662ee5b07bcd95b:0xf8a4150362735751!8m2!3d25.8366336!4d-100.1402898!5m1!1e1?entry=ttu&amp;g_ep=EgoyMDI2MDIyNC4wIKXMDSoASAFQAw%3D%3D" TargetMode="External"/><Relationship Id="rId305"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789" Type="http://schemas.openxmlformats.org/officeDocument/2006/relationships/hyperlink" Target="https://www.google.com/maps/place/Oswaldo+S%C3%A1nchez+3108,+Hidalgo,+64290+Monterrey,+N.L./@25.7047907,-100.3245021,16.5z/data=!4m6!3m5!1s0x866295b93f087c2f:0xa48b2ffa936c1511!8m2!3d25.7049329!4d-100.3232533!16s%2Fg%2F11snpy7r6r!18m1!1e1?entry=ttu&amp;g_ep=EgoyMDI2MDUxMy4wIKXMDSoASAFQAw%3D%3D" TargetMode="External"/><Relationship Id="rId304"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788" Type="http://schemas.openxmlformats.org/officeDocument/2006/relationships/hyperlink" Target="https://www.google.com/maps/place/Oswaldo+S%C3%A1nchez+3108,+Hidalgo,+64290+Monterrey,+N.L./@25.7047907,-100.3245021,16.5z/data=!4m6!3m5!1s0x866295b93f087c2f:0xa48b2ffa936c1511!8m2!3d25.7049329!4d-100.3232533!16s%2Fg%2F11snpy7r6r!18m1!1e1?entry=ttu&amp;g_ep=EgoyMDI2MDUxMy4wIKXMDSoASAFQAw%3D%3D" TargetMode="External"/><Relationship Id="rId303"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787" Type="http://schemas.openxmlformats.org/officeDocument/2006/relationships/hyperlink" Target="https://www.google.com/maps/place/21%C2%B009'53.2%22N+86%C2%B055'17.1%22W/@21.1646835,-86.9213366,20.5z/data=!4m4!3m3!8m2!3d21.1647778!4d-86.9214167?entry=ttu&amp;g_ep=EgoyMDI2MDUxMy4wIKXMDSoASAFQAw%3D%3D" TargetMode="External"/><Relationship Id="rId302"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786" Type="http://schemas.openxmlformats.org/officeDocument/2006/relationships/hyperlink" Target="https://www.google.com/maps/place/Transportes+Uni-Hazmat/@25.7718702,-100.204551,17z/data=!3m1!4b1!4m6!3m5!1s0x8662eb0023ff5b99:0xc45e24d92a1b55d!8m2!3d25.7718702!4d-100.204551!16s%2Fg%2F11yvhhwfqp!17m2!4m1!1e3!18m1!1e1?entry=ttu&amp;g_ep=EgoyMDI2MDUxMy4wIKXMDSoASAFQAw%3D%3D" TargetMode="External"/><Relationship Id="rId309" Type="http://schemas.openxmlformats.org/officeDocument/2006/relationships/hyperlink" Target="https://www.google.com/maps/place/Garza+Motors+(S.C.O.P)/@25.6616169,-100.1975395,17z/data=!3m1!4b1!4m6!3m5!1s0x8662c1d34ddaa163:0x140d739edcb4b261!8m2!3d25.6616169!4d-100.1975395!16s%2Fg%2F11x2wmp2v2!5m1!1e1?entry=ttu&amp;g_ep=EgoyMDI2MDIxMS4wIKXMDSoASAFQAw%3D%3D" TargetMode="External"/><Relationship Id="rId308"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307"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306"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781"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80"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301" Type="http://schemas.openxmlformats.org/officeDocument/2006/relationships/hyperlink" Target="https://www.google.com/maps/place/25%C2%B026'14.9%22N+100%C2%B053'52.4%22W/@25.437561,-100.8980675,20z/data=!4m4!3m3!8m2!3d25.4374722!4d-100.8978889!5m1!1e1?entry=ttu&amp;g_ep=EgoyMDI2MDIxMS4wIKXMDSoASAFQAw%3D%3D" TargetMode="External"/><Relationship Id="rId785" Type="http://schemas.openxmlformats.org/officeDocument/2006/relationships/hyperlink" Target="https://www.google.com/maps/place/Transportes+Uni-Hazmat/@25.7718702,-100.204551,17z/data=!3m1!4b1!4m6!3m5!1s0x8662eb0023ff5b99:0xc45e24d92a1b55d!8m2!3d25.7718702!4d-100.204551!16s%2Fg%2F11yvhhwfqp!17m2!4m1!1e3!18m1!1e1?entry=ttu&amp;g_ep=EgoyMDI2MDUxMy4wIKXMDSoASAFQAw%3D%3D" TargetMode="External"/><Relationship Id="rId300"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784" Type="http://schemas.openxmlformats.org/officeDocument/2006/relationships/hyperlink" Target="https://www.google.com/maps/place/C.+16+Ote.+20,+77524+Canc%C3%BAn,+Q.R./@21.1757793,-86.8258438,17z/data=!4m6!3m5!1s0x8f4c2c1c6a8bdfeb:0x8e0cb91637abb874!8m2!3d21.1757199!4d-86.8258583!16s%2Fg%2F11c5nl9nv9?entry=ttu&amp;g_ep=EgoyMDI2MDUxMy4wIKXMDSoASAFQAw%3D%3D" TargetMode="External"/><Relationship Id="rId78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782" Type="http://schemas.openxmlformats.org/officeDocument/2006/relationships/hyperlink" Target="https://www.google.com/maps/place/21%C2%B007'02.3%22N+86%C2%B053'31.2%22W/@21.1173341,-86.8920687,21z/data=!4m4!3m3!8m2!3d21.1173056!4d-86.892?entry=ttu&amp;g_ep=EgoyMDI2MDUxMi4wIKXMDSoASAFQAw%3D%3D" TargetMode="External"/><Relationship Id="rId778"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77"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76"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775" Type="http://schemas.openxmlformats.org/officeDocument/2006/relationships/hyperlink" Target="https://www.google.com/maps/place/25%C2%B041'25.1%22N+100%C2%B015'23.9%22W/@25.6902559,-100.2569938,20z/data=!4m4!3m3!8m2!3d25.690317!4d-100.25664?hl=es&amp;entry=ttu&amp;g_ep=EgoyMDI2MDUxMS4wIKXMDSoASAFQAw%3D%3D" TargetMode="External"/><Relationship Id="rId779" Type="http://schemas.openxmlformats.org/officeDocument/2006/relationships/hyperlink" Target="https://www.google.com/maps/place/Gral.+Jos%C3%A9+Mar%C3%ADa+Morelos+y+Pav%C3%B3n+837,+Centro,+66400+San+Nicol%C3%A1s+de+los+Garza,+N.L./@25.7482475,-100.2896097,17z/data=!3m1!4b1!4m6!3m5!1s0x86629493118ded89:0xd878d83b34bd3235!8m2!3d25.7482475!4d-100.2896097!16s%2Fg%2F11c2fkcb5q?entry=ttu&amp;g_ep=EgoyMDI2MDUxMS4wIKXMDSoASAFQAw%3D%3D" TargetMode="External"/><Relationship Id="rId770"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774"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773"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77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771"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327"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326"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325"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324" Type="http://schemas.openxmlformats.org/officeDocument/2006/relationships/hyperlink" Target="https://www.google.com/maps/place/Leocadio+Paez+109,+Villa+de+las+Huertas,+66375+Cdad.+Santa+Catarina,+N.L./@25.6732658,-100.4569472,17.5z/data=!4m6!3m5!1s0x8662980c2ea000e3:0x6a65e7e342bc918!8m2!3d25.6732361!4d-100.4569495!16s%2Fg%2F11dxdlcfft!5m1!1e1!18m1!1e1?entry=ttu&amp;g_ep=EgoyMDI2MDIxNi4wIKXMDSoASAFQAw%3D%3D" TargetMode="External"/><Relationship Id="rId329" Type="http://schemas.openxmlformats.org/officeDocument/2006/relationships/hyperlink" Target="https://www.google.com/maps/place/S%C3%BAper+Transportes+JRT+S.A.+de+C.V./@25.8013181,-100.0989694,20z/data=!4m6!3m5!1s0x8662e5dfa5555555:0x53bd329ab461d7fd!8m2!3d25.8013745!4d-100.0987803!16s%2Fg%2F1th5_6tq!5m1!1e1!17m2!4m1!1e3!18m1!1e1?entry=ttu&amp;g_ep=EgoyMDI2MDIxOC4wIKXMDSoASAFQAw%3D%3D" TargetMode="External"/><Relationship Id="rId32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323" Type="http://schemas.openxmlformats.org/officeDocument/2006/relationships/hyperlink" Target="https://www.google.com/maps/place/Fraccionamiento+Pedregal+del+Arrecife,+Pedregal+La+Silla,+64898+Monterrey,+N.L./@25.6023536,-100.2546029,16.5z/data=!4m6!3m5!1s0x8662c0a69e756719:0xf5038cb8d510d6d6!8m2!3d25.6023115!4d-100.2540207!16s%2Fg%2F1hhh9yz5t!5m1!1e1!18m1!1e1?entry=ttu&amp;g_ep=EgoyMDI2MDIxNy4wIKXMDSoASAFQAw%3D%3D" TargetMode="External"/><Relationship Id="rId322" Type="http://schemas.openxmlformats.org/officeDocument/2006/relationships/hyperlink" Target="https://www.google.com/maps/place/25%C2%B047'01.9%22N+100%C2%B015'56.1%22W/@25.7838285,-100.2657069,19.75z/data=!4m4!3m3!8m2!3d25.783847!4d-100.265573!5m1!1e1?hl=es&amp;entry=ttu&amp;g_ep=EgoyMDI2MDIxOC4wIKXMDSoASAFQAw%3D%3D" TargetMode="External"/><Relationship Id="rId321"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320"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316" Type="http://schemas.openxmlformats.org/officeDocument/2006/relationships/hyperlink" Target="https://www.google.com/maps/place/Leocadio+Paez+109,+Villa+de+las+Huertas,+66375+Cdad.+Santa+Catarina,+N.L./@25.6732658,-100.4569472,17.5z/data=!4m6!3m5!1s0x8662980c2ea000e3:0x6a65e7e342bc918!8m2!3d25.6732361!4d-100.4569495!16s%2Fg%2F11dxdlcfft!5m1!1e1!18m1!1e1?entry=ttu&amp;g_ep=EgoyMDI2MDIxNi4wIKXMDSoASAFQAw%3D%3D" TargetMode="External"/><Relationship Id="rId315" Type="http://schemas.openxmlformats.org/officeDocument/2006/relationships/hyperlink" Target="https://www.google.com/maps/place/25%C2%B038'45.6%22N+100%C2%B010'09.1%22W/@25.6460056,-100.1717644,17z/data=!3m1!4b1!4m4!3m3!8m2!3d25.6460056!4d-100.1691895!5m1!1e1?hl=es&amp;entry=ttu&amp;g_ep=EgoyMDI2MDIxNi4wIKXMDSoASAFQAw%3D%3D" TargetMode="External"/><Relationship Id="rId799"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314" Type="http://schemas.openxmlformats.org/officeDocument/2006/relationships/hyperlink" Target="https://www.google.com/maps/place/Mercedes+Benz+Calzada+del+Valle+-+Car+One/@25.6571049,-100.3683584,18.25z/data=!4m6!3m5!1s0x8662bdedc8faab49:0x5d50bcb06f55f189!8m2!3d25.6571934!4d-100.3678174!16s%2Fg%2F11k544b4fs!5m1!1e1?entry=ttu&amp;g_ep=EgoyMDI2MDIxNi4wIKXMDSoASAFQAw%3D%3D" TargetMode="External"/><Relationship Id="rId798"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313"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797"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319"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318" Type="http://schemas.openxmlformats.org/officeDocument/2006/relationships/hyperlink" Target="https://www.google.com/maps/place/C.+Bosque+de+Encinos+220,+Bosque+de+San+Miguel,+67114+Cdad.+Apodaca,+N.L./@25.7059436,-100.1428302,17z/data=!3m1!4b1!4m6!3m5!1s0x8662e9c1490179eb:0x865fc42279a5771f!8m2!3d25.7059436!4d-100.1428302!16s%2Fg%2F11y7ffkjq6!5m1!1e1!18m1!1e1?entry=ttu&amp;g_ep=EgoyMDI2MDIxNi4wIKXMDSoASAFQAw%3D%3D" TargetMode="External"/><Relationship Id="rId317" Type="http://schemas.openxmlformats.org/officeDocument/2006/relationships/hyperlink" Target="https://www.google.com/maps/place/Leocadio+Paez+109,+Villa+de+las+Huertas,+66375+Cdad.+Santa+Catarina,+N.L./@25.6732658,-100.4569472,17.5z/data=!4m6!3m5!1s0x8662980c2ea000e3:0x6a65e7e342bc918!8m2!3d25.6732361!4d-100.4569495!16s%2Fg%2F11dxdlcfft!5m1!1e1!18m1!1e1?entry=ttu&amp;g_ep=EgoyMDI2MDIxNi4wIKXMDSoASAFQAw%3D%3D" TargetMode="External"/><Relationship Id="rId792" Type="http://schemas.openxmlformats.org/officeDocument/2006/relationships/hyperlink" Target="https://www.google.com/maps/place/Iturbide+103,+Cabecera+Municipal+(Apodaca),+Apodaca+Centro,+66600+Cdad.+Apodaca,+N.L./@25.7787305,-100.1977105,17z/data=!3m1!4b1!4m6!3m5!1s0x8662ec750b612f77:0x4df3499ccfb868cf!8m2!3d25.7787305!4d-100.1951356!16s%2Fg%2F11csdjfyg8?entry=ttu&amp;g_ep=EgoyMDI2MDUwNi4wIKXMDSoASAFQAw%3D%3D" TargetMode="External"/><Relationship Id="rId791"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790" Type="http://schemas.openxmlformats.org/officeDocument/2006/relationships/hyperlink" Target="https://www.google.com/maps/place/Oswaldo+S%C3%A1nchez+3108,+Hidalgo,+64290+Monterrey,+N.L./@25.7047907,-100.3245021,16.5z/data=!4m6!3m5!1s0x866295b93f087c2f:0xa48b2ffa936c1511!8m2!3d25.7049329!4d-100.3232533!16s%2Fg%2F11snpy7r6r!18m1!1e1?entry=ttu&amp;g_ep=EgoyMDI2MDUxMy4wIKXMDSoASAFQAw%3D%3D" TargetMode="External"/><Relationship Id="rId312"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796"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311"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795"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310" Type="http://schemas.openxmlformats.org/officeDocument/2006/relationships/hyperlink" Target="https://www.google.com/maps/place/25%C2%B038'45.6%22N+100%C2%B010'09.1%22W/@25.6460056,-100.1717644,17z/data=!3m1!4b1!4m4!3m3!8m2!3d25.6460056!4d-100.1691895!5m1!1e1?hl=es&amp;entry=ttu&amp;g_ep=EgoyMDI2MDIxNi4wIKXMDSoASAFQAw%3D%3D" TargetMode="External"/><Relationship Id="rId794"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793" Type="http://schemas.openxmlformats.org/officeDocument/2006/relationships/hyperlink" Target="https://www.google.com/maps/place/Moliendas+y+Alimentos/@25.708964,-100.3052631,18z/data=!4m14!1m7!3m6!1s0x866295817ed8bc45:0xd2759427130a4fd!2sMoliendas+y+Alimentos!8m2!3d25.7088761!4d-100.3041527!16s%2Fg%2F1tfcz78c!3m5!1s0x866295817ed8bc45:0xd2759427130a4fd!8m2!3d25.7088761!4d-100.3041527!16s%2Fg%2F1tfcz78c?entry=ttu&amp;g_ep=EgoyMDI0MDkwMi4xIKXMDSoASAFQAw%3D%3D" TargetMode="External"/><Relationship Id="rId297" Type="http://schemas.openxmlformats.org/officeDocument/2006/relationships/hyperlink" Target="https://www.google.com/maps?sca_esv=f6fcd368e28e4a63&amp;output=search&amp;q=Av.+Pablo+Livas+118,+Acapulco,+67198+Guadalupe,+N.L.&amp;source=lnms&amp;fbs=ADc_l-bpk8W4E-qsVlOvbGJcDwpnI1DeJY3rv82Mj8cb1NlB8O5Ja7ltU6TUD1-FQudO6ZeTfgjEZ3gfWuUvASeDNrL4hW3AzepI0BraK3JJC7faswuUtCDjPi3a873HhCVOx-VE41TCxW8ytsBcvYmu_4Ccb_SHwZZ1swtFSeAiKDf-ZJwmlvQvPN3Ly6h-QJ1nmRDMIJoRP_Phar9-AZ4obMtF7yHWHA&amp;entry=mc&amp;ved=1t:200715&amp;ictx=111" TargetMode="External"/><Relationship Id="rId296" Type="http://schemas.openxmlformats.org/officeDocument/2006/relationships/hyperlink" Target="https://www.google.com/maps/place/Holiday+Inn+Monterrey+Norte/@25.7414295,-100.3053859,17z/data=!3m1!5s0x866294f5c6ba84ff:0x3e9d079bc9934c08!4m9!3m8!1s0x866294f6653838e1:0xcfd62387ca417e07!5m2!4m1!1i2!8m2!3d25.7414295!4d-100.302811!16s%2Fg%2F1vm_y9jm!5m1!1e1?entry=ttu&amp;g_ep=EgoyMDI2MDIxMS4wIKXMDSoASAFQAw%3D%3D" TargetMode="External"/><Relationship Id="rId295" Type="http://schemas.openxmlformats.org/officeDocument/2006/relationships/hyperlink" Target="https://www.google.com/maps/place/25%C2%B048'12.7%22N+100%C2%B020'52.3%22W/@25.8035175,-100.3480101,21z/data=!4m4!3m3!8m2!3d25.8035374!4d-100.3478699!5m1!1e1?hl=es&amp;entry=ttu&amp;g_ep=EgoyMDI2MDIxMS4wIKXMDSoASAFQAw%3D%3D" TargetMode="External"/><Relationship Id="rId294" Type="http://schemas.openxmlformats.org/officeDocument/2006/relationships/hyperlink" Target="https://www.google.com/maps/place/25%C2%B048'12.7%22N+100%C2%B020'52.3%22W/@25.8035175,-100.3480101,21z/data=!4m4!3m3!8m2!3d25.8035374!4d-100.3478699!5m1!1e1?hl=es&amp;entry=ttu&amp;g_ep=EgoyMDI2MDIxMS4wIKXMDSoASAFQAw%3D%3D" TargetMode="External"/><Relationship Id="rId299"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298" Type="http://schemas.openxmlformats.org/officeDocument/2006/relationships/hyperlink" Target="https://www.google.com/maps/place/Holiday+Inn+Monterrey+Norte/@25.7414295,-100.3053859,17z/data=!3m1!5s0x866294f5c6ba84ff:0x3e9d079bc9934c08!4m9!3m8!1s0x866294f6653838e1:0xcfd62387ca417e07!5m2!4m1!1i2!8m2!3d25.7414295!4d-100.302811!16s%2Fg%2F1vm_y9jm!5m1!1e1?entry=ttu&amp;g_ep=EgoyMDI2MDIxMS4wIKXMDSoASAFQAw%3D%3D" TargetMode="External"/><Relationship Id="rId271"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270" Type="http://schemas.openxmlformats.org/officeDocument/2006/relationships/hyperlink" Target="https://www.google.com/maps/place/Gengibre,+45200+Campestre+las+Palomas,+Jalisco/@20.8216183,-103.447652,19.75z/data=!4m6!3m5!1s0x8428a41f60a3132d:0xebcf3bd0c4b58a9e!8m2!3d20.8217208!4d-103.4473217!16s%2Fg%2F11fjzy7sfy?entry=ttu&amp;g_ep=EgoyMDI1MDQyMy4wIKXMDSoASAFQAw%3D%3D" TargetMode="External"/><Relationship Id="rId269"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264" Type="http://schemas.openxmlformats.org/officeDocument/2006/relationships/hyperlink" Target="https://www.google.com/maps/place/25%C2%B044'21.2%22N+100%C2%B012'01.8%22W/@25.7392235,-100.2030601,17z/data=!3m1!4b1!4m4!3m3!8m2!3d25.7392235!4d-100.2004852!5m1!1e1?hl=es&amp;entry=ttu&amp;g_ep=EgoyMDI2MDIwOS4wIKXMDSoASAFQAw%3D%3D" TargetMode="External"/><Relationship Id="rId263"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62"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6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68" Type="http://schemas.openxmlformats.org/officeDocument/2006/relationships/hyperlink" Target="https://www.google.com/maps/place/Inyecci%C3%B3n+Diesel+de+Monterrey+S.A./@25.71452,-100.2973816,17z/data=!4m6!3m5!1s0x866295044c48c609:0xd533709a754db3bb!8m2!3d25.7145286!4d-100.2973872!16s%2Fg%2F11dx8mq_1y!5m1!1e1?hl=es&amp;entry=ttu&amp;g_ep=EgoyMDI2MDIxMS4wIKXMDSoASAFQAw%3D%3D" TargetMode="External"/><Relationship Id="rId267" Type="http://schemas.openxmlformats.org/officeDocument/2006/relationships/hyperlink" Target="https://www.google.com/maps/place/25%C2%B044'21.2%22N+100%C2%B012'01.8%22W/@25.7392235,-100.2030601,17z/data=!3m1!4b1!4m4!3m3!8m2!3d25.7392235!4d-100.2004852!5m1!1e1?hl=es&amp;entry=ttu&amp;g_ep=EgoyMDI2MDIwOS4wIKXMDSoASAFQAw%3D%3D" TargetMode="External"/><Relationship Id="rId266" Type="http://schemas.openxmlformats.org/officeDocument/2006/relationships/hyperlink" Target="https://www.google.com/maps/place/Refrigerados+cabello/@25.8242359,-100.2518148,19.25z/data=!4m12!1m5!3m4!2zMjXCsDQ5JzI4LjAiTiAxMDDCsDE1JzA1LjAiVw!8m2!3d25.824443!4d-100.251387!3m5!1s0x8662ed3a49573439:0xaec88767e9718d8a!8m2!3d25.8246685!4d-100.2507826!16s%2Fg%2F11vhrvq041!5m1!1e1?hl=es&amp;entry=ttu&amp;g_ep=EgoyMDI2MDIxMS4wIKXMDSoASAFQAw%3D%3D" TargetMode="External"/><Relationship Id="rId265" Type="http://schemas.openxmlformats.org/officeDocument/2006/relationships/hyperlink" Target="https://www.google.com/maps/place/Refrigerados+cabello/@25.8242359,-100.2518148,19.25z/data=!4m12!1m5!3m4!2zMjXCsDQ5JzI4LjAiTiAxMDDCsDE1JzA1LjAiVw!8m2!3d25.824443!4d-100.251387!3m5!1s0x8662ed3a49573439:0xaec88767e9718d8a!8m2!3d25.8246685!4d-100.2507826!16s%2Fg%2F11vhrvq041!5m1!1e1?hl=es&amp;entry=ttu&amp;g_ep=EgoyMDI2MDIxMS4wIKXMDSoASAFQAw%3D%3D" TargetMode="External"/><Relationship Id="rId26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5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58" Type="http://schemas.openxmlformats.org/officeDocument/2006/relationships/hyperlink" Target="https://www.google.com/maps/place/P.%C2%BA+de+Los+Sauces+827,+Paseo+de+San+Miguel,+67110+Guadalupe,+N.L./@25.7119981,-100.2086977,17z/data=!3m1!4b1!4m6!3m5!1s0x8662ea5bf71cae9b:0x31e05154b653ee8d!8m2!3d25.7119981!4d-100.2086977!16s%2Fg%2F11crsz4283!5m1!1e1!17m2!4m1!1e3!18m1!1e1?entry=ttu&amp;g_ep=EgoyMDI2MDIxMC4wIKXMDSoASAFQAw%3D%3D" TargetMode="External"/><Relationship Id="rId253" Type="http://schemas.openxmlformats.org/officeDocument/2006/relationships/hyperlink" Target="https://www.google.com/maps/place/Garza+Motors+(S.C.O.P)/@25.6616169,-100.2335884,14z/data=!4m10!1m2!2m1!1sGarza+Motors!3m6!1s0x8662c1d34ddaa163:0x140d739edcb4b261!8m2!3d25.6616169!4d-100.1975395!15sCgxHYXJ6YSBNb3RvcnOSAQthdXRvX2Jyb2tlcuABAA!16s%2Fg%2F11x2wmp2v2!5m1!1e2?entry=ttu&amp;g_ep=EgoyMDI2MDIwOS4wIKXMDSoASAFQAw%3D%3D" TargetMode="External"/><Relationship Id="rId25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51"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50"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57" Type="http://schemas.openxmlformats.org/officeDocument/2006/relationships/hyperlink" Target="https://www.google.com/maps/place/25%C2%B018'53.7%22N+99%C2%B059'37.9%22W/@25.3149261,-99.9964485,17z/data=!3m1!4b1!4m4!3m3!8m2!3d25.3149261!4d-99.9938736?hl=es&amp;entry=ttu&amp;g_ep=EgoyMDI0MDkxNi4wIKXMDSoASAFQAw%3D%3D" TargetMode="External"/><Relationship Id="rId256"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255" Type="http://schemas.openxmlformats.org/officeDocument/2006/relationships/hyperlink" Target="https://www.google.com/maps/place/Gral.+Jos%C3%A9+Mar%C3%ADa+Morelos+y+Pav%C3%B3n+837,+Centro,+66400+San+Nicol%C3%A1s+de+los+Garza,+N.L./@25.7480716,-100.289484,19.75z/data=!4m6!3m5!1s0x86629493118ded89:0xd878d83b34bd3235!8m2!3d25.7482475!4d-100.2896097!16s%2Fg%2F11c2fkcb5q!5m1!1e2?entry=ttu&amp;g_ep=EgoyMDI2MDIwNC4wIKXMDSoASAFQAw%3D%3D" TargetMode="External"/><Relationship Id="rId254" Type="http://schemas.openxmlformats.org/officeDocument/2006/relationships/hyperlink" Target="https://www.google.com/maps/place/25%C2%B045'22.2%22N+100%C2%B011'34.2%22W/@25.7562077,-100.1928508,21z/data=!4m4!3m3!8m2!3d25.7561531!4d-100.1928253!5m1!1e2?hl=es&amp;entry=ttu&amp;g_ep=EgoyMDI2MDIwOS4wIKXMDSoASAFQAw%3D%3D" TargetMode="External"/><Relationship Id="rId293" Type="http://schemas.openxmlformats.org/officeDocument/2006/relationships/hyperlink" Target="https://www.google.com/maps/place/25%C2%B048'12.7%22N+100%C2%B020'52.3%22W/@25.8035175,-100.3480101,21z/data=!4m4!3m3!8m2!3d25.8035374!4d-100.3478699!5m1!1e1?hl=es&amp;entry=ttu&amp;g_ep=EgoyMDI2MDIxMS4wIKXMDSoASAFQAw%3D%3D" TargetMode="External"/><Relationship Id="rId292" Type="http://schemas.openxmlformats.org/officeDocument/2006/relationships/hyperlink" Target="https://www.google.com/maps/place/25%C2%B048'12.7%22N+100%C2%B020'52.3%22W/@25.8035175,-100.3480101,21z/data=!4m4!3m3!8m2!3d25.8035374!4d-100.3478699!5m1!1e1?hl=es&amp;entry=ttu&amp;g_ep=EgoyMDI2MDIxMS4wIKXMDSoASAFQAw%3D%3D" TargetMode="External"/><Relationship Id="rId291" Type="http://schemas.openxmlformats.org/officeDocument/2006/relationships/hyperlink" Target="https://www.google.com/maps/place/Transformacion+C%C3%A1rnica/@25.7026173,-100.1398783,19z/data=!4m12!1m5!3m4!2zMjXCsDQyJzEwLjQiTiAxMDDCsDA4JzIyLjgiVw!8m2!3d25.702882!4d-100.139653!3m5!1s0x8662e9c44cfe1d2b:0x30b01934634bf797!8m2!3d25.7029872!4d-100.1390759!16s%2Fg%2F11cjh__pcc!5m1!1e2?hl=es&amp;entry=ttu&amp;g_ep=EgoyMDI1MDEyMi4wIKXMDSoASAFQAw%3D%3D" TargetMode="External"/><Relationship Id="rId29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86"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85"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84"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283"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8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88" Type="http://schemas.openxmlformats.org/officeDocument/2006/relationships/hyperlink" Target="https://www.google.com/maps/place/25%C2%B044'02.9%22N+99%C2%B049'22.9%22W/@25.734133,-99.8255879,17z/data=!3m1!4b1!4m4!3m3!8m2!3d25.734133!4d-99.823013!5m1!1e1?hl=es&amp;entry=ttu&amp;g_ep=EgoyMDI2MDIxMS4wIKXMDSoASAFQAw%3D%3D" TargetMode="External"/><Relationship Id="rId28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28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81"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80" Type="http://schemas.openxmlformats.org/officeDocument/2006/relationships/hyperlink" Target="https://www.google.com/maps/place/Av.+Pablo+Livas+7018,+Santa+Mar%C3%ADa,+67198+Guadalupe,+N.L./@25.6598605,-100.1971882,17z/data=!3m1!4b1!4m6!3m5!1s0x8662c1bf8931087d:0x8f6d4201006fadb3!8m2!3d25.6598605!4d-100.1946133!16s%2Fg%2F11c2jr_35m!5m1!1e1?entry=ttu&amp;g_ep=EgoyMDI2MDIxMS4wIKXMDSoASAFQAw%3D%3D" TargetMode="External"/><Relationship Id="rId275" Type="http://schemas.openxmlformats.org/officeDocument/2006/relationships/hyperlink" Target="https://www.google.com/maps/place/Monte+Celio+218,+67280+Monterrey,+N.L./@25.6208458,-100.167258,15z/data=!4m5!3m4!1s0x8662c3e652bc5133:0xb8927094761646c6!8m2!3d25.6124287!4d-100.1609272!5m1!1e1?entry=ttu&amp;g_ep=EgoyMDI2MDIxMS4wIKXMDSoASAFQAw%3D%3D" TargetMode="External"/><Relationship Id="rId27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7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7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79" Type="http://schemas.openxmlformats.org/officeDocument/2006/relationships/hyperlink" Target="https://www.google.com/maps/place/25%C2%B044'02.9%22N+99%C2%B049'22.9%22W/@25.734133,-99.8255879,17z/data=!3m1!4b1!4m4!3m3!8m2!3d25.734133!4d-99.823013!5m1!1e1?hl=es&amp;entry=ttu&amp;g_ep=EgoyMDI2MDIxMS4wIKXMDSoASAFQAw%3D%3D" TargetMode="External"/><Relationship Id="rId278" Type="http://schemas.openxmlformats.org/officeDocument/2006/relationships/hyperlink" Target="https://www.google.com/maps/place/Calle+Sta+Lucia+729,+Hacienda+los+Morales+1er+Sector,+66495+San+Nicol%C3%A1s+de+los+Garza,+N.L./@25.7106701,-100.2505302,17z/data=!3m1!4b1!4m6!3m5!1s0x8662eac5930f7a7d:0xb4754ee5ff5345e1!8m2!3d25.7106701!4d-100.2479553!16s%2Fg%2F11c2hmgzs1!5m1!1e1?entry=ttu&amp;g_ep=EgoyMDI2MDIxMS4wIKXMDSoASAFQAw%3D%3D" TargetMode="External"/><Relationship Id="rId27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276" Type="http://schemas.openxmlformats.org/officeDocument/2006/relationships/hyperlink" Target="https://www.google.com/maps/place/Monte+Celio+218,+67280+Monterrey,+N.L./@25.6208458,-100.167258,15z/data=!4m5!3m4!1s0x8662c3e652bc5133:0xb8927094761646c6!8m2!3d25.6124287!4d-100.1609272!5m1!1e1?entry=ttu&amp;g_ep=EgoyMDI2MDIxMS4wIKXMDSoASAFQAw%3D%3D" TargetMode="External"/><Relationship Id="rId629" Type="http://schemas.openxmlformats.org/officeDocument/2006/relationships/hyperlink" Target="https://www.google.com/maps/place/Reforma+119,+Centro+de+Pesquer%C3%ADa,+66650+Pesquer%C3%ADa,+N.L./@25.7864535,-100.0504794,17z/data=!3m1!4b1!4m6!3m5!1s0x8662e677ee323bf3:0xbb61af4a19f61e32!8m2!3d25.7864487!4d-100.0479045!16s%2Fg%2F11dxf0tqvk!5m1!1e2?entry=ttu&amp;g_ep=EgoyMDI2MDQxNC4wIKXMDSoASAFQAw%3D%3D" TargetMode="External"/><Relationship Id="rId624"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23" Type="http://schemas.openxmlformats.org/officeDocument/2006/relationships/hyperlink" Target="https://www.google.com/maps/place/Jordania+745,+Prados+de+La+Cieneguita,+66636+Cdad.+Apodaca,+N.L./@25.7830047,-100.2681894,15z/data=!4m6!3m5!1s0x8662ecad6e2eb385:0x1b740863d2d16f4!8m2!3d25.783403!4d-100.2579321!16s%2Fg%2F11c708n2s1?authuser=0&amp;entry=ttu&amp;g_ep=EgoyMDI2MDMxNS4wIKXMDSoASAFQAw%3D%3D" TargetMode="External"/><Relationship Id="rId62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21" Type="http://schemas.openxmlformats.org/officeDocument/2006/relationships/hyperlink" Target="https://www.google.com/maps/place/Av+Paseo+de+los+Leones+%232883,+Cumbres+4%C2%BA.+Sector+Secc+B,+64610+Monterrey,+N.L./@25.7209078,-100.3872627,21z/data=!4m6!3m5!1s0x866296f912e1b277:0xddf1084902318de!8m2!3d25.7209285!4d-100.3871563!16s%2Fg%2F11xvlxdwpw!5m1!1e2?entry=ttu&amp;g_ep=EgoyMDI2MDExMy4wIKXMDSoASAFQAw%3D%3D" TargetMode="External"/><Relationship Id="rId628"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627" Type="http://schemas.openxmlformats.org/officeDocument/2006/relationships/hyperlink" Target="https://www.google.com/maps/place/Lerma+107,+Las+Brisas+1o.+Sector,+64780+Monterrey,+N.L./@25.6265615,-100.2806818,18.25z/data=!4m6!3m5!1s0x8662bf74f1876c39:0x4d1be891d0b5b4f3!8m2!3d25.6266262!4d-100.2802!16s%2Fg%2F11c2fldwpc!5m1!1e2?entry=ttu&amp;g_ep=EgoyMDI1MTEyMy4xIKXMDSoASAFQAw%3D%3D" TargetMode="External"/><Relationship Id="rId626"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2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20" Type="http://schemas.openxmlformats.org/officeDocument/2006/relationships/hyperlink" Target="https://www.google.com/maps/place/Av+Paseo+de+los+Leones+%232883,+Cumbres+4%C2%BA.+Sector+Secc+B,+64610+Monterrey,+N.L./@25.7209078,-100.3872627,21z/data=!4m6!3m5!1s0x866296f912e1b277:0xddf1084902318de!8m2!3d25.7209285!4d-100.3871563!16s%2Fg%2F11xvlxdwpw!5m1!1e2?entry=ttu&amp;g_ep=EgoyMDI2MDExMy4wIKXMDSoASAFQAw%3D%3D" TargetMode="External"/><Relationship Id="rId619" Type="http://schemas.openxmlformats.org/officeDocument/2006/relationships/hyperlink" Target="https://www.google.com/maps/place/San+Lorenzo+630,+Jardines+de+San+Patricio,+66647+Cdad.+Apodaca,+N.L./@25.7120494,-100.1498689,14.25z/data=!4m6!3m5!1s0x8662e9872deb2d91:0xe2f474b77024f146!8m2!3d25.7169522!4d-100.1523393!16s%2Fg%2F11kq3sg0kd!5m1!1e2!18m1!1e1?entry=ttu&amp;g_ep=EgoyMDI2MDQxMi4wIKXMDSoASAFQAw%3D%3D" TargetMode="External"/><Relationship Id="rId618" Type="http://schemas.openxmlformats.org/officeDocument/2006/relationships/hyperlink" Target="https://www.google.com/maps/place/25%C2%B044'02.9%22N+99%C2%B049'22.9%22W/@25.734133,-99.8255879,17z/data=!3m1!4b1!4m4!3m3!8m2!3d25.734133!4d-99.823013!5m1!1e1?hl=es&amp;entry=ttu&amp;g_ep=EgoyMDI2MDIxMS4wIKXMDSoASAFQAw%3D%3D" TargetMode="External"/><Relationship Id="rId613" Type="http://schemas.openxmlformats.org/officeDocument/2006/relationships/hyperlink" Target="https://www.google.com/maps/place/Santiago+Roel+615,+Adolfo+Prieto,+67124+Guadalupe,+N.L./@25.6976909,-100.2576335,17z/data=!3m1!4b1!4m6!3m5!1s0x8662eab413deab59:0x99a1de508f7384f3!8m2!3d25.6976909!4d-100.2550586!16s%2Fg%2F11c5jf677k?entry=ttu&amp;g_ep=EgoyMDI2MDQwOC4wIKXMDSoASAFQAw%3D%3D" TargetMode="External"/><Relationship Id="rId612"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11" Type="http://schemas.openxmlformats.org/officeDocument/2006/relationships/hyperlink" Target="https://www.google.com/maps/place/25%C2%B017'31.1%22N+100%C2%B000'59.7%22W/@25.2918027,-100.0166142,20z/data=!4m4!3m3!8m2!3d25.2919595!4d-100.0165733?entry=ttu&amp;g_ep=EgoyMDI2MDQwOC4wIKXMDSoASAFQAw%3D%3D" TargetMode="External"/><Relationship Id="rId610" Type="http://schemas.openxmlformats.org/officeDocument/2006/relationships/hyperlink" Target="https://www.google.com/maps/place/25%C2%B018'53.7%22N+99%C2%B059'37.9%22W/@25.3149261,-99.9964485,17z/data=!3m1!4b1!4m4!3m3!8m2!3d25.3149261!4d-99.9938736?hl=es&amp;entry=ttu&amp;g_ep=EgoyMDI0MDkxNi4wIKXMDSoASAFQAw%3D%3D" TargetMode="External"/><Relationship Id="rId617" Type="http://schemas.openxmlformats.org/officeDocument/2006/relationships/hyperlink" Target="https://www.google.com/maps/place/Natura+Cerrada+Arboledas/@25.8418084,-100.1480287,17z/data=!3m1!4b1!4m6!3m5!1s0x8662efd3981b26af:0x54d743256ba2bdfc!8m2!3d25.8418084!4d-100.1454538!16s%2Fg%2F11kc95646z!5m1!1e2?entry=ttu&amp;g_ep=EgoyMDI2MDIwMS4wIKXMDSoASAFQAw%3D%3D" TargetMode="External"/><Relationship Id="rId616" Type="http://schemas.openxmlformats.org/officeDocument/2006/relationships/hyperlink" Target="https://www.google.com/maps/place/Natura+Cerrada+Arboledas/@25.8418084,-100.1480287,17z/data=!3m1!4b1!4m6!3m5!1s0x8662efd3981b26af:0x54d743256ba2bdfc!8m2!3d25.8418084!4d-100.1454538!16s%2Fg%2F11kc95646z!5m1!1e2?entry=ttu&amp;g_ep=EgoyMDI2MDIwMS4wIKXMDSoASAFQAw%3D%3D" TargetMode="External"/><Relationship Id="rId61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14" Type="http://schemas.openxmlformats.org/officeDocument/2006/relationships/hyperlink" Target="https://www.google.com/maps/place/Av.+Tolteca+2505-2305,+Tolteca,+67175+Guadalupe,+N.L./@25.6643624,-100.239407,21z/data=!4m5!3m4!1s0x8662c016412064a5:0x5fd05e868f292647!8m2!3d25.6643037!4d-100.2392417?entry=ttu&amp;g_ep=EgoyMDI2MDQxMi4wIKXMDSoASAFQAw%3D%3D" TargetMode="External"/><Relationship Id="rId646"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645" Type="http://schemas.openxmlformats.org/officeDocument/2006/relationships/hyperlink" Target="https://www.google.com/maps/place/Agust%C3%ADn+Melgar+1815,+Terminal,+64580+Monterrey,+N.L./@25.685457,-100.3220849,13.5z/data=!4m6!3m5!1s0x866295700b3462a5:0x1fefdc146c81f4a3!8m2!3d25.6883833!4d-100.2950283!16s%2Fg%2F11nnksl6fs!5m1!1e2?entry=ttu&amp;g_ep=EgoyMDI2MDQxNS4wIKXMDSoASAFQAw%3D%3D" TargetMode="External"/><Relationship Id="rId644" Type="http://schemas.openxmlformats.org/officeDocument/2006/relationships/hyperlink" Target="https://www.google.com/maps/place/25%C2%B018'53.7%22N+99%C2%B059'37.9%22W/@25.3149261,-99.9964485,17z/data=!3m1!4b1!4m4!3m3!8m2!3d25.3149261!4d-99.9938736?hl=es&amp;entry=ttu&amp;g_ep=EgoyMDI0MDkxNi4wIKXMDSoASAFQAw%3D%3D" TargetMode="External"/><Relationship Id="rId643" Type="http://schemas.openxmlformats.org/officeDocument/2006/relationships/hyperlink" Target="https://www.google.com/maps/place/Seminuevos+MG1/@25.6506384,-100.1976835,17z/data=!3m1!4b1!4m6!3m5!1s0x8662c12edf752e5d:0x6fba453c41aec75d!8m2!3d25.6506384!4d-100.1976835!16s%2Fg%2F11jb33c6n8!5m1!1e2!18m1!1e1?entry=ttu&amp;g_ep=EgoyMDI2MDQxNS4wIKXMDSoASAFQAw%3D%3D" TargetMode="External"/><Relationship Id="rId649"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48"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47"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642" Type="http://schemas.openxmlformats.org/officeDocument/2006/relationships/hyperlink" Target="https://www.google.com/maps/place/Gasolinera+Gulf/@25.657615,-100.2225418,3a,75y,132.7h,94.41t/data=!3m7!1e1!3m5!1s7Sdio10_p0nk1xebxlASeQ!2e0!6shttps:%2F%252" TargetMode="External"/><Relationship Id="rId641" Type="http://schemas.openxmlformats.org/officeDocument/2006/relationships/hyperlink" Target="https://www.google.com/maps/place/Autos+importados+margon/@25.7804694,-100.2566001,17z/data=!3m1!4b1!4m6!3m5!1s0x8662ed16af726883:0x121e0922559cd0ef!8m2!3d25.7804646!4d-100.2540252!16s%2Fg%2F11w9x0j5gt?authuser=0&amp;entry=ttu&amp;g_ep=EgoyMDI2MDMxOC4xIKXMDSoASAFQAw%3D%3D" TargetMode="External"/><Relationship Id="rId640" Type="http://schemas.openxmlformats.org/officeDocument/2006/relationships/hyperlink" Target="https://www.google.com/maps/place/Plaza+REVOLUCION300/@25.667291,-100.2835595,19.25z/data=!4m6!3m5!1s0x8662bf5ac432885f:0xed4367860d1f6424!8m2!3d25.667521!4d-100.2838338!16s%2Fg%2F11ghwp3d5f!5m1!1e2?hl=es&amp;entry=ttu&amp;g_ep=EgoyMDI2MDQxNS4wIKXMDSoASAFQAw%3D%3D" TargetMode="External"/><Relationship Id="rId635"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4"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3"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2"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38" Type="http://schemas.openxmlformats.org/officeDocument/2006/relationships/hyperlink" Target="https://www.google.com/maps/place/Eduardo+I+5306,+Valle+de+Los+Reyes,+67180+Guadalupe,+N.L./@25.6586485,-100.209763,17z/data=!3m1!4b1!4m6!3m5!1s0x8662c1b62e8b280f:0xe33e23be4fe9ded3!8m2!3d25.6586485!4d-100.2071881!16s%2Fg%2F11ql_d41y4!5m1!1e2?entry=ttu&amp;g_ep=EgoyMDI2MDQxMy4wIKXMDSoASAFQAw%3D%3D" TargetMode="External"/><Relationship Id="rId637"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6"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31" Type="http://schemas.openxmlformats.org/officeDocument/2006/relationships/hyperlink" Target="https://www.google.com/maps/place/Av.+Ruiz+Cortines+2650,+67113+Guadalupe,+N.L./@25.7081305,-100.1808561,17.75z/data=!4m9!1m2!2m1!1sAv+Ruiz+cortinez+2650+F,+Provivienda+la+esperanza,+Guadalupe+Nuevo+Le%C3%B3n+CP+67110!3m5!1s0x8662ea18797a5a77:0x5bbba749a582f73d!8m2!3d25.707677!4d-100.179238!15sClFBdiBSdWl6IGNvcnRpbmV6IDI2NTAgRiwgUHJvdml2aWVuZGEgbGEgZXNwZXJhbnphLCBHdWFkYWx1cGUgTnVldm8gTGXDs24gQ1AgNjcxMTCSARBnZW9jb2RlZF9hZGRyZXNz4AEA!5m1!1e2?entry=ttu&amp;g_ep=EgoyMDI2MDMxMC4wIKXMDSoASAFQAw%3D%3D" TargetMode="External"/><Relationship Id="rId630" Type="http://schemas.openxmlformats.org/officeDocument/2006/relationships/hyperlink" Target="https://www.google.com/maps/place/Reforma+119,+Centro+de+Pesquer%C3%ADa,+66650+Pesquer%C3%ADa,+N.L./@25.7864535,-100.0504794,17z/data=!3m1!4b1!4m6!3m5!1s0x8662e677ee323bf3:0xbb61af4a19f61e32!8m2!3d25.7864487!4d-100.0479045!16s%2Fg%2F11dxf0tqvk!5m1!1e2?entry=ttu&amp;g_ep=EgoyMDI2MDQxNC4wIKXMDSoASAFQAw%3D%3D" TargetMode="External"/><Relationship Id="rId60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08" Type="http://schemas.openxmlformats.org/officeDocument/2006/relationships/hyperlink" Target="https://www.google.com/maps/place/Pante%C3%B3n+Municipal+Santa+Rosa/@25.8303302,-100.2573757,14z/data=!4m6!3m5!1s0x8662ed1f4eab78db:0x339b658ac0c0212a!8m2!3d25.8264277!4d-100.2365414!16s%2Fg%2F11d_z53jdv!18m1!1e1?entry=ttu&amp;g_ep=EgoyMDI2MDQwOC4wIKXMDSoASAFQAw%3D%3D" TargetMode="External"/><Relationship Id="rId607"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2"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1"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0"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6"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5"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4"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03"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228"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2MDIwNC4wIKXMDSoASAFQAw%3D%3D" TargetMode="External"/><Relationship Id="rId227"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2MDIwNC4wIKXMDSoASAFQAw%3D%3D" TargetMode="External"/><Relationship Id="rId226"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2MDIwNC4wIKXMDSoASAFQAw%3D%3D" TargetMode="External"/><Relationship Id="rId225" Type="http://schemas.openxmlformats.org/officeDocument/2006/relationships/hyperlink" Target="https://www.google.com/maps/place/Tikal+508,+Lomas+de+An%C3%A1huac,+64260+Monterrey,+N.L./@25.734788,-100.3201184,17z/data=!3m1!4b1!4m6!3m5!1s0x86629445155312f1:0xc8fb9b3027926d8c!8m2!3d25.734788!4d-100.3175435!16s%2Fg%2F11s8h1kfgj!5m1!1e2?entry=ttu&amp;g_ep=EgoyMDI2MDIwNC4wIKXMDSoASAFQAw%3D%3D" TargetMode="External"/><Relationship Id="rId22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050" Type="http://schemas.openxmlformats.org/officeDocument/2006/relationships/hyperlink" Target="https://www.google.com/maps/place/Jordania+745,+Prados+de+La+Cieneguita,+66636+Cdad.+Apodaca,+N.L./@25.7834078,-100.260507,17z/data=!3m1!4b1!4m6!3m5!1s0x8662ecad6e2eb385:0x1b740863d2d16f4!8m2!3d25.783403!4d-100.2579321!16s%2Fg%2F11c708n2s1?entry=ttu&amp;g_ep=EgoyMDI2MDYwMS4wIKXMDSoASAFQAw%3D%3D" TargetMode="External"/><Relationship Id="rId22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05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1052"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105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54" Type="http://schemas.openxmlformats.org/officeDocument/2006/relationships/drawing" Target="../drawings/drawing4.xml"/><Relationship Id="rId224" Type="http://schemas.openxmlformats.org/officeDocument/2006/relationships/hyperlink" Target="https://www.google.com/maps/place/Luis+IX+5411,+Valle+de+Los+Reyes,+67180+Guadalupe,+N.L./@25.6577692,-100.2073878,18.75z/data=!4m15!1m8!3m7!1s0x8662c1b634e0c115:0xbc671ea5cf64345c!2sValle+de+Los+Reyes,+67180+Guadalupe,+N.L.!3b1!8m2!3d25.6581101!4d-100.2071004!16s%2Fg%2F1tfbnrst!3m5!1s0x8662c1b7ca5ed499:0x1e9abfc64a37d8cc!8m2!3d25.6578971!4d-100.206553!16s%2Fg%2F11w7q4pmf8!5m1!1e2?entry=ttu&amp;g_ep=EgoyMDI2MDIwNC4wIKXMDSoASAFQAw%3D%3D" TargetMode="External"/><Relationship Id="rId1055" Type="http://schemas.openxmlformats.org/officeDocument/2006/relationships/vmlDrawing" Target="../drawings/vmlDrawing3.vml"/><Relationship Id="rId223" Type="http://schemas.openxmlformats.org/officeDocument/2006/relationships/hyperlink" Target="https://www.google.com/maps/place/25%C2%B046'18.9%22N+100%C2%B012'16.2%22W/@25.7727144,-100.2101088,16.25z/data=!4m4!3m3!8m2!3d25.7719288!4d-100.2044907!5m1!1e2?hl=es&amp;entry=ttu&amp;g_ep=EgoyMDI2MDIwMy4wIKXMDSoASAFQAw%3D%3D" TargetMode="External"/><Relationship Id="rId222"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2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048" Type="http://schemas.openxmlformats.org/officeDocument/2006/relationships/hyperlink" Target="https://maps.app.goo.gl/1P6pDkUMfb3DocLe7" TargetMode="External"/><Relationship Id="rId1049" Type="http://schemas.openxmlformats.org/officeDocument/2006/relationships/hyperlink" Target="https://maps.app.goo.gl/1P6pDkUMfb3DocLe7" TargetMode="External"/><Relationship Id="rId217" Type="http://schemas.openxmlformats.org/officeDocument/2006/relationships/hyperlink" Target="https://www.google.com/maps/place/Seminuevos+MG1/@25.6506853,-100.197761,19z/data=!3m1!5s0x8662c1bb816aaf11:0xf9d82806d28317d2!4m14!1m7!3m6!1s0x8662c1bc7edcaa5d:0x86bd836788299e52!2sMUPRO+Cocinas+y+Closets+-+Eloy+Cavazos!8m2!3d25.6512395!4d-100.1985863!16s%2Fg%2F11f0k_djr5!3m5!1s0x8662c12edf752e5d:0x6fba453c41aec75d!8m2!3d25.6506384!4d-100.1976835!16s%2Fg%2F11jb33c6n8!5m1!1e2?entry=ttu&amp;g_ep=EgoyMDI2MDIwMy4wIKXMDSoASAFQAw%3D%3D" TargetMode="External"/><Relationship Id="rId216"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15"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99"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214" Type="http://schemas.openxmlformats.org/officeDocument/2006/relationships/hyperlink" Target="https://www.google.com/maps/place/25%C2%B038'20.8%22N+100%C2%B010'18.6%22W/@25.6406717,-100.1733346,15.5z/data=!4m4!3m3!8m2!3d25.6391106!4d-100.1718445!5m1!1e2?hl=es&amp;entry=ttu&amp;g_ep=EgoyMDI2MDIwMy4wIKXMDSoASAFQAw%3D%3D" TargetMode="External"/><Relationship Id="rId698"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21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18" Type="http://schemas.openxmlformats.org/officeDocument/2006/relationships/hyperlink" Target="https://www.google.com/maps/place/C.+Sierra+de+Gomas+614,+Cerro+de+La+Silla+(U.c.),+67190+Guadalupe,+N.L./@25.665652,-100.1958819,17z/data=!3m1!4b1!4m6!3m5!1s0x8662c1c1fa28813f:0xeb35765624fe6bd0!8m2!3d25.665652!4d-100.193307!16s%2Fg%2F11wb1s8_kq!5m1!1e2?entry=ttu&amp;g_ep=EgoyMDI2MDIwMy4wIKXMDSoASAFQAw%3D%3D" TargetMode="External"/><Relationship Id="rId693"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104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92"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104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91" Type="http://schemas.openxmlformats.org/officeDocument/2006/relationships/hyperlink" Target="https://www.google.com/maps/place/Sierra+de+M%C3%A9rida+306,+Sierra+Vista,+Jardines+de+la+Silla,+67288+Jardines+de+la+Silla,+N.L./@25.6399067,-100.1680003,19.5z/data=!4m5!3m4!1s0x8662c22adf130adf:0x918a6c9a90495145!8m2!3d25.6398086!4d-100.1677338!5m1!1e2?entry=ttu&amp;g_ep=EgoyMDI2MDQyMS4wIKXMDSoASAFQAw%3D%3D" TargetMode="External"/><Relationship Id="rId104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90"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104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213"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97"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1044" Type="http://schemas.openxmlformats.org/officeDocument/2006/relationships/hyperlink" Target="https://maps.app.goo.gl/Y9HcFyARnDcqJnTk7" TargetMode="External"/><Relationship Id="rId212"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9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45" Type="http://schemas.openxmlformats.org/officeDocument/2006/relationships/hyperlink" Target="https://maps.app.goo.gl/Y9HcFyARnDcqJnTk7" TargetMode="External"/><Relationship Id="rId21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95"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1046" Type="http://schemas.openxmlformats.org/officeDocument/2006/relationships/hyperlink" Target="https://maps.app.goo.gl/kCCaUyXKsFvf1zAE8" TargetMode="External"/><Relationship Id="rId21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94"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1047" Type="http://schemas.openxmlformats.org/officeDocument/2006/relationships/hyperlink" Target="https://maps.app.goo.gl/1P6pDkUMfb3DocLe7" TargetMode="External"/><Relationship Id="rId249" Type="http://schemas.openxmlformats.org/officeDocument/2006/relationships/hyperlink" Target="https://www.google.com/maps/place/Av.+Ruiz+Cortines+2650,+Valle+Soleado,+67115+Guadalupe,+N.L./@25.7093529,-100.2005828,15z/data=!3m1!4b1!4m9!1m2!2m1!1sAv+Ruiz+cortinez+2650+F,+Provivienda+la+esperanza,+Guadalupe+Nuevo+Le%C3%B3n+CP+67110!3m5!1s0x8662ea22b3a69faf:0x5c1621e80abca49e!8m2!3d25.7093347!4d-100.1821288!15sClFBdiBSdWl6IGNvcnRpbmV6IDI2NTAgRiwgUHJvdml2aWVuZGEgbGEgZXNwZXJhbnphLCBHdWFkYWx1cGUgTnVldm8gTGXDs24gQ1AgNjcxMTCSARBnZW9jb2RlZF9hZGRyZXNz4AEA!5m1!1e2?entry=ttu&amp;g_ep=EgoyMDI2MDIwOC4wIKXMDSoASAFQAw%3D%3D" TargetMode="External"/><Relationship Id="rId248" Type="http://schemas.openxmlformats.org/officeDocument/2006/relationships/hyperlink" Target="https://www.google.com/maps/place/Av.+Ruiz+Cortines+2650,+Valle+Soleado,+67115+Guadalupe,+N.L./@25.7093529,-100.2005828,15z/data=!3m1!4b1!4m9!1m2!2m1!1sAv+Ruiz+cortinez+2650+F,+Provivienda+la+esperanza,+Guadalupe+Nuevo+Le%C3%B3n+CP+67110!3m5!1s0x8662ea22b3a69faf:0x5c1621e80abca49e!8m2!3d25.7093347!4d-100.1821288!15sClFBdiBSdWl6IGNvcnRpbmV6IDI2NTAgRiwgUHJvdml2aWVuZGEgbGEgZXNwZXJhbnphLCBHdWFkYWx1cGUgTnVldm8gTGXDs24gQ1AgNjcxMTCSARBnZW9jb2RlZF9hZGRyZXNz4AEA!5m1!1e2?entry=ttu&amp;g_ep=EgoyMDI2MDIwOC4wIKXMDSoASAFQAw%3D%3D" TargetMode="External"/><Relationship Id="rId247" Type="http://schemas.openxmlformats.org/officeDocument/2006/relationships/hyperlink" Target="https://www.google.com/maps/place/25%C2%B033'22.4%22N+99%C2%B059'44.6%22W/@25.5562077,-99.9983024,17z/data=!3m1!4b1!4m4!3m3!8m2!3d25.5562077!4d-99.9957275!5m1!1e2?hl=es&amp;entry=ttu&amp;g_ep=EgoyMDI2MDIwOC4wIKXMDSoASAFQAw%3D%3D" TargetMode="External"/><Relationship Id="rId242"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4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240"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46"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45"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244" Type="http://schemas.openxmlformats.org/officeDocument/2006/relationships/hyperlink" Target="https://www.google.com/maps/place/Gral+Francisco+Naranjo+365,+Centro,+66400+San+Nicol%C3%A1s+de+los+Garza,+N.L./@25.7562673,-100.2963555,19z/data=!3m1!4b1!4m5!3m4!1s0x8662948fb1046487:0x5c6af5c32991cf13!8m2!3d25.7562661!4d-100.2957118!5m1!1e2?entry=ttu&amp;g_ep=EgoyMDI2MDEyOC4wIKXMDSoASAFQAw%3D%3D" TargetMode="External"/><Relationship Id="rId243" Type="http://schemas.openxmlformats.org/officeDocument/2006/relationships/hyperlink" Target="https://www.google.com/maps/place/Gral.+Jos%C3%A9+Mar%C3%ADa+Morelos+y+Pav%C3%B3n+837,+Centro,+66400+San+Nicol%C3%A1s+de+los+Garza,+N.L./@25.7480716,-100.289484,19.75z/data=!4m6!3m5!1s0x86629493118ded89:0xd878d83b34bd3235!8m2!3d25.7482475!4d-100.2896097!16s%2Fg%2F11c2fkcb5q!5m1!1e2?entry=ttu&amp;g_ep=EgoyMDI2MDIwNC4wIKXMDSoASAFQAw%3D%3D" TargetMode="External"/><Relationship Id="rId239"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8"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7"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6" Type="http://schemas.openxmlformats.org/officeDocument/2006/relationships/hyperlink" Target="https://www.google.com/maps/place/DEX+Materiales+Cadereyta/@25.5963146,-100.0360525,17.75z/data=!4m9!1m2!2m1!1sCarretera+Cadereyta+-+San+Mateo+km+0.7+Cadereyta+Jim%C3%A9nez+C.p+67480!3m5!1s0x8662dbb01134f23b:0x9c1ebc2db3963691!8m2!3d25.596098!4d-100.0329431!16s%2Fg%2F11h3l2w1km?entry=ttu&amp;g_ep=EgoyMDI1MTAxNC4wIKXMDSoASAFQAw%3D%3D" TargetMode="External"/><Relationship Id="rId231" Type="http://schemas.openxmlformats.org/officeDocument/2006/relationships/hyperlink" Target="https://www.google.com/maps/place/25%C2%B045'30.5%22N+100%C2%B014'37.0%22W/@25.7582085,-100.2439032,19.5z/data=!4m4!3m3!8m2!3d25.7584709!4d-100.2436108!5m1!1e2?hl=es&amp;entry=ttu&amp;g_ep=EgoyMDI2MDIwNC4wIKXMDSoASAFQAw%3D%3D" TargetMode="External"/><Relationship Id="rId230" Type="http://schemas.openxmlformats.org/officeDocument/2006/relationships/hyperlink" Target="https://www.google.com/maps/place/25%C2%B046'52.1%22N+100%C2%B011'53.6%22W/@25.7809178,-100.1988518,19z/data=!4m4!3m3!8m2!3d25.7811492!4d-100.1982232!5m1!1e2?hl=es&amp;entry=ttu&amp;g_ep=EgoyMDI2MDIwNC4wIKXMDSoASAFQAw%3D%3D" TargetMode="External"/><Relationship Id="rId235"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4"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3"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232"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101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1016"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1017"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018"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101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68"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667" Type="http://schemas.openxmlformats.org/officeDocument/2006/relationships/hyperlink" Target="https://www.google.com/maps/place/Seminuevos+MG1/@25.6506384,-100.1976835,17z/data=!3m1!4b1!4m6!3m5!1s0x8662c12edf752e5d:0x6fba453c41aec75d!8m2!3d25.6506384!4d-100.1976835!16s%2Fg%2F11jb33c6n8!5m1!1e2!18m1!1e1?entry=ttu&amp;g_ep=EgoyMDI2MDQyMS4wIKXMDSoASAFQAw%3D%3D" TargetMode="External"/><Relationship Id="rId666"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65"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6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60"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1010"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64"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011"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663" Type="http://schemas.openxmlformats.org/officeDocument/2006/relationships/hyperlink" Target="https://www.google.com/maps/place/Barredoras+Industriales+en+Monterrey+Bagarza/@25.7555913,-100.2482158,21z/data=!4m12!1m5!3m4!2zMjXCsDQ1JzIwLjMiTiAxMDDCsDE0JzUzLjAiVw!8m2!3d25.755631!4d-100.248046!3m5!1s0x866295ad2d7d1f4b:0x998c380fc207117!8m2!3d25.7555875!4d-100.2481615!16s%2Fg%2F11j6t4tp8w?hl=es&amp;entry=ttu&amp;g_ep=EgoyMDI1MTAxNC4wIKXMDSoASAFQAw%3D%3D" TargetMode="External"/><Relationship Id="rId1012" Type="http://schemas.openxmlformats.org/officeDocument/2006/relationships/hyperlink" Target="https://maps.app.goo.gl/8En3b8QRAVHfyyDx6" TargetMode="External"/><Relationship Id="rId662" Type="http://schemas.openxmlformats.org/officeDocument/2006/relationships/hyperlink" Target="https://www.google.com/maps/place/Las+Villas+925,+Las+Villas,+67175+Guadalupe,+N.L./@25.6705766,-100.2365394,21z/data=!4m6!3m5!1s0x8662c02294253bc7:0x81665a5bf783de68!8m2!3d25.670547!4d-100.2364982!16s%2Fg%2F11c27t7p61!5m1!1e2?entry=ttu&amp;g_ep=EgoyMDI2MDQyMC4wIKXMDSoASAFQAw%3D%3D" TargetMode="External"/><Relationship Id="rId101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661"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1014" Type="http://schemas.openxmlformats.org/officeDocument/2006/relationships/hyperlink" Target="https://www.google.com/maps/place/25%C2%B047'12.7%22N+100%C2%B027'37.1%22W/@25.786869,-100.4628792,17z/data=!3m1!4b1!4m4!3m3!8m2!3d25.786869!4d-100.4603043!5m1!1e4?hl=es&amp;entry=ttu&amp;g_ep=EgoyMDI2MDMyMy4xIKXMDSoASAFQAw%3D%3D" TargetMode="External"/><Relationship Id="rId1004" Type="http://schemas.openxmlformats.org/officeDocument/2006/relationships/hyperlink" Target="https://www.google.com/maps/place/C.+Jos%C3%A9+Pe%C3%B3n+y+Contreras+2709,+Bosques+de+La+Pastora+1er+Sector,+67176+Guadalupe,+N.L./@25.659982,-100.2538562,17z/data=!3m1!4b1!4m6!3m5!1s0x8662c00c7231cae7:0x33639a63b1dd52ec!8m2!3d25.659982!4d-100.2538562!16s%2Fg%2F11c4rkdppq!18m1!1e1?entry=ttu&amp;g_ep=EgoyMDI2MDYwMS4wIKXMDSoASAFQAw%3D%3D" TargetMode="External"/><Relationship Id="rId1005" Type="http://schemas.openxmlformats.org/officeDocument/2006/relationships/hyperlink" Target="https://www.google.com/maps/place/La+Senda+427A,+Las+Huertas,+67188+Guadalupe,+N.L./@25.6780767,-100.1944704,17z/data=!3m1!4b1!4m6!3m5!1s0x8662c1e0b24efda9:0x479a35dc6b1e02d!8m2!3d25.6780767!4d-100.1918955!16s%2Fg%2F11c6v928bf?entry=ttu&amp;g_ep=EgoyMDI2MDYwMS4wIKXMDSoASAFQAw%3D%3D" TargetMode="External"/><Relationship Id="rId1006" Type="http://schemas.openxmlformats.org/officeDocument/2006/relationships/hyperlink" Target="https://www.google.com/maps/place/La+Senda+427A,+Las+Huertas,+67188+Guadalupe,+N.L./@25.6780767,-100.1944704,17z/data=!3m1!4b1!4m6!3m5!1s0x8662c1e0b24efda9:0x479a35dc6b1e02d!8m2!3d25.6780767!4d-100.1918955!16s%2Fg%2F11c6v928bf?entry=ttu&amp;g_ep=EgoyMDI2MDYwMS4wIKXMDSoASAFQAw%3D%3D" TargetMode="External"/><Relationship Id="rId1007" Type="http://schemas.openxmlformats.org/officeDocument/2006/relationships/hyperlink" Target="https://www.google.com/maps/place/25%C2%B048'55.9%22N+100%C2%B014'50.1%22W/@25.8155335,-100.2498166,17z/data=!3m1!4b1!4m4!3m3!8m2!3d25.8155335!4d-100.2472417!18m1!1e1?entry=ttu&amp;g_ep=EgoyMDI2MDYwMS4wIKXMDSoASAFQAw%3D%3D" TargetMode="External"/><Relationship Id="rId1008"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100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57" Type="http://schemas.openxmlformats.org/officeDocument/2006/relationships/hyperlink" Target="https://www.google.com/maps/place/Thomas+Alba+Edison+3201,+Sin+Nombre+de+Col+19,+64299+Monterrey,+N.L./@25.7024015,-100.3468593,14z/data=!4m5!3m4!1s0x866295c5fd58471d:0x99f065e34621349!8m2!3d25.7082294!4d-100.3326431!5m1!1e2?entry=ttu&amp;g_ep=EgoyMDI2MDQxOS4wIKXMDSoASAFQAw%3D%3D" TargetMode="External"/><Relationship Id="rId656" Type="http://schemas.openxmlformats.org/officeDocument/2006/relationships/hyperlink" Target="https://www.google.com/maps/place/C.+E+Sexta+475a,+Metroplex+II,+66612+Cdad.+Apodaca,+N.L./@25.7307465,-100.3424513,12z/data=!4m6!3m5!1s0x8662ecb789e78189:0x823e4dced5623090!8m2!3d25.7947787!4d-100.24883!16s%2Fg%2F11t85rmck3!5m1!1e2?entry=ttu&amp;g_ep=EgoyMDI2MDQxOS4wIKXMDSoASAFQAw%3D%3D" TargetMode="External"/><Relationship Id="rId655" Type="http://schemas.openxmlformats.org/officeDocument/2006/relationships/hyperlink" Target="https://www.google.com/maps/place/Las+Villas+925,+Las+Villas,+67175+Guadalupe,+N.L./@25.6704111,-100.2368013,20.5z/data=!4m12!1m5!3m4!2zMjXCsDQwJzE0LjAiTiAxMDDCsDE0JzExLjUiVw!8m2!3d25.6705567!4d-100.2365392!3m5!1s0x8662c02294253bc7:0x81665a5bf783de68!8m2!3d25.670547!4d-100.2364982!16s%2Fg%2F11c27t7p61!5m1!1e2?hl=es&amp;entry=ttu&amp;g_ep=EgoyMDI2MDQxNS4wIKXMDSoASAFQAw%3D%3D" TargetMode="External"/><Relationship Id="rId654"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65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658" Type="http://schemas.openxmlformats.org/officeDocument/2006/relationships/hyperlink" Target="https://www.google.com/maps/place/Thomas+Alba+Edison+3201,+Sin+Nombre+de+Col+19,+64299+Monterrey,+N.L./@25.7024015,-100.3468593,14z/data=!4m5!3m4!1s0x866295c5fd58471d:0x99f065e34621349!8m2!3d25.7082294!4d-100.3326431!5m1!1e2?entry=ttu&amp;g_ep=EgoyMDI2MDQxOS4wIKXMDSoASAFQAw%3D%3D" TargetMode="External"/><Relationship Id="rId653"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100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52"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100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51"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100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5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1003" Type="http://schemas.openxmlformats.org/officeDocument/2006/relationships/hyperlink" Target="https://www.google.com/maps/place/Jordania+745,+Prados+de+La+Cieneguita,+66636+Cdad.+Apodaca,+N.L./@25.7834078,-100.260507,17z/data=!3m1!4b1!4m6!3m5!1s0x8662ecad6e2eb385:0x1b740863d2d16f4!8m2!3d25.783403!4d-100.2579321!16s%2Fg%2F11c708n2s1?entry=ttu&amp;g_ep=EgoyMDI2MDYwMS4wIKXMDSoASAFQAw%3D%3D" TargetMode="External"/><Relationship Id="rId103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038" Type="http://schemas.openxmlformats.org/officeDocument/2006/relationships/hyperlink" Target="https://maps.app.goo.gl/7qET5BuUE92cVN8f8?g_st=aw" TargetMode="External"/><Relationship Id="rId103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206" Type="http://schemas.openxmlformats.org/officeDocument/2006/relationships/hyperlink" Target="https://www.google.com/maps/place/Calle+Jdn.+las+Lomas+3637A,+Bur%C3%B3cratas+Moctezuma,+64240+Monterrey,+N.L./@25.7351713,-100.3509043,19z/data=!3m1!4b1!4m12!1m5!3m4!2zMjXCsDQ0JzA2LjYiTiAxMDDCsDIxJzAxLjMiVw!8m2!3d25.7351667!4d-100.3503611!3m5!1s0x8662969d8c5975df:0x8aefc89633f4ffb2!8m2!3d25.7351701!4d-100.3502606!16s%2Fg%2F11csdy4_20!5m1!1e2?hl=es&amp;entry=ttu&amp;g_ep=EgoyMDI2MDIwMS4wIKXMDSoASAFQAw%3D%3D" TargetMode="External"/><Relationship Id="rId205" Type="http://schemas.openxmlformats.org/officeDocument/2006/relationships/hyperlink" Target="https://www.google.com/maps/place/El+Gran+Pastor+Garza+Sada/@25.6420778,-100.2885528,17z/data=!3m1!4b1!4m6!3m5!1s0x8662bfb90a9585c5:0xfa0a39565730fe9a!8m2!3d25.6420778!4d-100.2859779!16s%2Fg%2F11mv0m48gj!5m1!1e2?entry=ttu&amp;g_ep=EgoyMDI2MDIwMS4wIKXMDSoASAFQAw%3D%3D" TargetMode="External"/><Relationship Id="rId689" Type="http://schemas.openxmlformats.org/officeDocument/2006/relationships/hyperlink" Target="https://www.google.com/maps/place/Cargoquin/@25.8495011,-100.3457448,12.5z/data=!4m6!3m5!1s0x866293007f2e9f9d:0xeba48eca6151e611!8m2!3d25.8317059!4d-100.324326!16s%2Fg%2F11w3s15fkk!5m1!1e2!18m1!1e1?entry=ttu&amp;g_ep=EgoyMDI2MDQyMi4wIKXMDSoASAFQAw%3D%3D" TargetMode="External"/><Relationship Id="rId204" Type="http://schemas.openxmlformats.org/officeDocument/2006/relationships/hyperlink" Target="https://www.google.com/maps/place/Natura+Cerrada+Arboledas/@25.8418084,-100.1480287,17z/data=!3m1!4b1!4m6!3m5!1s0x8662efd3981b26af:0x54d743256ba2bdfc!8m2!3d25.8418084!4d-100.1454538!16s%2Fg%2F11kc95646z!5m1!1e2?entry=ttu&amp;g_ep=EgoyMDI2MDIwMS4wIKXMDSoASAFQAw%3D%3D" TargetMode="External"/><Relationship Id="rId688" Type="http://schemas.openxmlformats.org/officeDocument/2006/relationships/hyperlink" Target="https://www.google.com/maps/place/Autos+prados/@25.7793808,-100.2550434,17z/data=!3m1!4b1!4m6!3m5!1s0x8662edbdcf580229:0x51c3955f69eb31fb!8m2!3d25.7793808!4d-100.2550434!16s%2Fg%2F11l33r6rtd!5m1!1e2?entry=ttu&amp;g_ep=EgoyMDI1MDgxMy4wIKXMDSoASAFQAw%3D%3D" TargetMode="External"/><Relationship Id="rId203"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687" Type="http://schemas.openxmlformats.org/officeDocument/2006/relationships/hyperlink" Target="https://www.google.com/maps/place/Cargoquin/@25.8495011,-100.3457448,12.5z/data=!4m6!3m5!1s0x866293007f2e9f9d:0xeba48eca6151e611!8m2!3d25.8317059!4d-100.324326!16s%2Fg%2F11w3s15fkk!5m1!1e2!18m1!1e1?entry=ttu&amp;g_ep=EgoyMDI2MDQyMi4wIKXMDSoASAFQAw%3D%3D" TargetMode="External"/><Relationship Id="rId209" Type="http://schemas.openxmlformats.org/officeDocument/2006/relationships/hyperlink" Target="https://www.google.com/maps/place/25%C2%B041'49.0%22N+100%C2%B020'42.7%22W/@25.6969714,-100.3452878,21z/data=!4m4!3m3!8m2!3d25.6969299!4d-100.345192!5m1!1e2?hl=es&amp;entry=ttu&amp;g_ep=EgoyMDI2MDIwMy4wIKXMDSoASAFQAw%3D%3D" TargetMode="External"/><Relationship Id="rId208" Type="http://schemas.openxmlformats.org/officeDocument/2006/relationships/hyperlink" Target="https://www.google.com/maps/place/C.+Rodrigo+Zuriaga+3202,+Hidalgo,+64290+Monterrey,+N.L./@25.7055931,-100.3227442,17z/data=!3m1!4b1!4m6!3m5!1s0x866295bbbf19542b:0x95ef1df921ce0b28!8m2!3d25.7055931!4d-100.3201693!16s%2Fg%2F11csk_9968!5m1!1e2?entry=ttu&amp;g_ep=EgoyMDI2MDIwMy4wIKXMDSoASAFQAw%3D%3D" TargetMode="External"/><Relationship Id="rId207" Type="http://schemas.openxmlformats.org/officeDocument/2006/relationships/hyperlink" Target="https://www.google.com/maps/place/C.+Rodrigo+Zuriaga+3202,+Hidalgo,+64290+Monterrey,+N.L./@25.7055931,-100.3227442,17z/data=!3m1!4b1!4m6!3m5!1s0x866295bbbf19542b:0x95ef1df921ce0b28!8m2!3d25.7055931!4d-100.3201693!16s%2Fg%2F11csk_9968!5m1!1e2?entry=ttu&amp;g_ep=EgoyMDI2MDIwMy4wIKXMDSoASAFQAw%3D%3D" TargetMode="External"/><Relationship Id="rId682" Type="http://schemas.openxmlformats.org/officeDocument/2006/relationships/hyperlink" Target="https://www.google.com/maps/place/25%C2%B045'22.1%22N+100%C2%B011'34.1%22W/@25.756296,-100.1991304,15.75z/data=!4m4!3m3!8m2!3d25.7561472!4d-100.1927991!5m1!1e2?hl=es&amp;entry=ttu&amp;g_ep=EgoyMDI2MDQyMi4wIKXMDSoASAFQAw%3D%3D" TargetMode="External"/><Relationship Id="rId681"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1030" Type="http://schemas.openxmlformats.org/officeDocument/2006/relationships/hyperlink" Target="https://maps.app.goo.gl/KpNzGvfqjUbq1erT7" TargetMode="External"/><Relationship Id="rId680" Type="http://schemas.openxmlformats.org/officeDocument/2006/relationships/hyperlink" Target="https://www.google.com/maps/place/Pte.+44+2684,+San+Salvador+Xochimanca,+Azcapotzalco,+02870+Ciudad+de+M%C3%A9xico,+CDMX/@19.459207,-99.1702381,21z/data=!4m6!3m5!1s0x85d1f894f6ced0d3:0x886ae1439c67040!8m2!3d19.4591055!4d-99.1701565!16s%2Fg%2F11crr32zwx!5m1!1e2?hl=es&amp;entry=ttu&amp;g_ep=EgoyMDI2MDQyMS4wIKXMDSoASAFQAw%3D%3D" TargetMode="External"/><Relationship Id="rId1031" Type="http://schemas.openxmlformats.org/officeDocument/2006/relationships/hyperlink" Target="https://maps.app.goo.gl/KpNzGvfqjUbq1erT7" TargetMode="External"/><Relationship Id="rId1032" Type="http://schemas.openxmlformats.org/officeDocument/2006/relationships/hyperlink" Target="https://maps.app.goo.gl/zGyLZ2cmJeXSBUGv9" TargetMode="External"/><Relationship Id="rId202" Type="http://schemas.openxmlformats.org/officeDocument/2006/relationships/hyperlink" Target="https://www.google.com/maps/place/Natura+Cerrada+Arboledas/@25.8418084,-100.1480287,17z/data=!3m1!4b1!4m6!3m5!1s0x8662efd3981b26af:0x54d743256ba2bdfc!8m2!3d25.8418084!4d-100.1454538!16s%2Fg%2F11kc95646z!5m1!1e2?entry=ttu&amp;g_ep=EgoyMDI2MDIwMS4wIKXMDSoASAFQAw%3D%3D" TargetMode="External"/><Relationship Id="rId686" Type="http://schemas.openxmlformats.org/officeDocument/2006/relationships/hyperlink" Target="https://www.google.com/maps/place/FAST+TRACK+MOVING/@25.8117923,-100.3028408,11.5z/data=!4m6!3m5!1s0x8662eda25de1f3a7:0xe34ff7aee9d09231!8m2!3d25.8257346!4d-100.2372588!16s%2Fg%2F11xfg5qw47!5m1!1e2!18m1!1e1?entry=ttu&amp;g_ep=EgoyMDI2MDQyMi4wIKXMDSoASAFQAw%3D%3D" TargetMode="External"/><Relationship Id="rId103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201" Type="http://schemas.openxmlformats.org/officeDocument/2006/relationships/hyperlink" Target="https://www.google.com/maps/place/Sandoval+San+Nicol%C3%A1s/@25.7518922,-100.288989,21z/data=!4m14!1m7!3m6!1s0x8662950014c1b63f:0xfd5a73b00c37b8a9!2sSandoval+San+Nicol%C3%A1s!8m2!3d25.7519205!4d-100.2889446!16s%2Fg%2F11w3d4tx2m!3m5!1s0x8662950014c1b63f:0xfd5a73b00c37b8a9!8m2!3d25.7519205!4d-100.2889446!16s%2Fg%2F11w3d4tx2m!5m1!1e2?entry=ttu&amp;g_ep=EgoyMDI2MDIwMS4wIKXMDSoASAFQAw%3D%3D" TargetMode="External"/><Relationship Id="rId685" Type="http://schemas.openxmlformats.org/officeDocument/2006/relationships/hyperlink" Target="https://www.google.com/maps/place/Ventura+Trailers+M%C3%A9rida/@20.9074864,-89.4645389,17z/data=!3m1!4b1!4m6!3m5!1s0x8f567d12730b3111:0xe2595453c17da32a!8m2!3d20.9074864!4d-89.4645389!16s%2Fg%2F11y5gf9crt!5m1!1e4!18m1!1e1?entry=ttu&amp;g_ep=EgoyMDI2MDQwMS4wIKXMDSoASAFQAw%3D%3D" TargetMode="External"/><Relationship Id="rId103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20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684"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103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683" Type="http://schemas.openxmlformats.org/officeDocument/2006/relationships/hyperlink" Target="https://www.google.com/maps/place/25%C2%B045'22.1%22N+100%C2%B011'34.1%22W/@25.756296,-100.1991304,15.75z/data=!4m4!3m3!8m2!3d25.7561472!4d-100.1927991!5m1!1e2?hl=es&amp;entry=ttu&amp;g_ep=EgoyMDI2MDQyMi4wIKXMDSoASAFQAw%3D%3D" TargetMode="External"/><Relationship Id="rId1036" Type="http://schemas.openxmlformats.org/officeDocument/2006/relationships/hyperlink" Target="https://maps.app.goo.gl/GnzaQHa3DGVT1MFH7" TargetMode="External"/><Relationship Id="rId1026" Type="http://schemas.openxmlformats.org/officeDocument/2006/relationships/hyperlink" Target="https://maps.app.goo.gl/ooFsCLK7L5P9YbUa9" TargetMode="External"/><Relationship Id="rId1027" Type="http://schemas.openxmlformats.org/officeDocument/2006/relationships/hyperlink" Target="https://share.google/OLUohR6c1GxTl7Lrd" TargetMode="External"/><Relationship Id="rId102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029" Type="http://schemas.openxmlformats.org/officeDocument/2006/relationships/hyperlink" Target="https://maps.app.goo.gl/KpNzGvfqjUbq1erT7" TargetMode="External"/><Relationship Id="rId679" Type="http://schemas.openxmlformats.org/officeDocument/2006/relationships/hyperlink" Target="https://www.google.com/maps/place/Pte.+44+2684,+San+Salvador+Xochimanca,+Azcapotzalco,+02870+Ciudad+de+M%C3%A9xico,+CDMX/@19.459207,-99.1702381,21z/data=!4m6!3m5!1s0x85d1f894f6ced0d3:0x886ae1439c67040!8m2!3d19.4591055!4d-99.1701565!16s%2Fg%2F11crr32zwx!5m1!1e2?hl=es&amp;entry=ttu&amp;g_ep=EgoyMDI2MDQyMS4wIKXMDSoASAFQAw%3D%3D" TargetMode="External"/><Relationship Id="rId678"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677"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676"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671"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670" Type="http://schemas.openxmlformats.org/officeDocument/2006/relationships/hyperlink" Target="https://www.google.com/maps/place/Autos+importados+margon/@25.7804694,-100.2566001,17z/data=!3m1!4b1!4m6!3m5!1s0x8662ed16af726883:0x121e0922559cd0ef!8m2!3d25.7804646!4d-100.2540252!16s%2Fg%2F11w9x0j5gt?authuser=0&amp;entry=ttu&amp;g_ep=EgoyMDI2MDMxOC4xIKXMDSoASAFQAw%3D%3D" TargetMode="External"/><Relationship Id="rId1020"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1021"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675"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022"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674"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023"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673" Type="http://schemas.openxmlformats.org/officeDocument/2006/relationships/hyperlink" Target="https://www.google.com/maps/place/Balc%C3%B3n+de+La+Sierra+2938,+Balcones+de+Alta+Vista,+64770+Monterrey,+N.L./@25.6394328,-100.2970509,17z/data=!3m1!4b1!4m6!3m5!1s0x8662bfaf91d12c45:0x37b1d2cbb86f993b!8m2!3d25.6394328!4d-100.294476!16s%2Fg%2F11c2bvkrm4!5m1!1e2?entry=ttu&amp;g_ep=EgoyMDI2MDQyMS4wIKXMDSoASAFQAw%3D%3D" TargetMode="External"/><Relationship Id="rId1024" Type="http://schemas.openxmlformats.org/officeDocument/2006/relationships/hyperlink" Target="https://maps.app.goo.gl/ooFsCLK7L5P9YbUa9" TargetMode="External"/><Relationship Id="rId67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025" Type="http://schemas.openxmlformats.org/officeDocument/2006/relationships/hyperlink" Target="https://maps.app.goo.gl/ooFsCLK7L5P9YbUa9" TargetMode="External"/><Relationship Id="rId190"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94"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93"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92" Type="http://schemas.openxmlformats.org/officeDocument/2006/relationships/hyperlink" Target="https://www.google.com/maps/place/25%C2%B039'29.0%22N+100%C2%B026'22.9%22W/@25.6580512,-100.44033,19.25z/data=!4m4!3m3!8m2!3d25.6580467!4d-100.4396896!5m1!1e2?hl=es&amp;entry=ttu&amp;g_ep=EgoyMDI1MTIwOS4wIKXMDSoASAFQAw%3D%3D" TargetMode="External"/><Relationship Id="rId19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87"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85" Type="http://schemas.openxmlformats.org/officeDocument/2006/relationships/hyperlink" Target="https://www.google.com/maps/place/25%C2%B046'18.9%22N+100%C2%B012'16.2%22W/@25.7719288,-100.2070656,17z/data=!3m1!4b1!4m4!3m3!8m2!3d25.7719288!4d-100.2044907!5m1!1e2?hl=es&amp;entry=ttu&amp;g_ep=EgoyMDI2MDEyOC4wIKXMDSoASAFQAw%3D%3D" TargetMode="External"/><Relationship Id="rId184" Type="http://schemas.openxmlformats.org/officeDocument/2006/relationships/hyperlink" Target="https://www.google.com/maps/place/LR+Automotriz/@25.7153142,-100.3258836,17z/data=!3m1!4b1!4m6!3m5!1s0x86629537016b8a47:0xdeedd1a0412cef55!8m2!3d25.7153142!4d-100.3258836!16s%2Fg%2F11tdlt7_c9!5m1!1e2?entry=ttu&amp;g_ep=EgoyMDI2MDEyOC4wIKXMDSoASAFQAw%3D%3D" TargetMode="External"/><Relationship Id="rId189" Type="http://schemas.openxmlformats.org/officeDocument/2006/relationships/hyperlink" Target="https://www.google.com/maps/place/25%C2%B043'00.3%22N+100%C2%B017'38.9%22W/@25.7167517,-100.2967049,17z/data=!3m1!4b1!4m4!3m3!8m2!3d25.7167517!4d-100.29413!5m1!1e2?hl=es&amp;entry=ttu&amp;g_ep=EgoyMDI2MDIwMS4wIKXMDSoASAFQAw%3D%3D" TargetMode="External"/><Relationship Id="rId188"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183" Type="http://schemas.openxmlformats.org/officeDocument/2006/relationships/hyperlink" Target="https://www.google.com/maps/place/25%C2%B046'18.9%22N+100%C2%B012'16.2%22W/@25.7719288,-100.2070656,17z/data=!3m1!4b1!4m4!3m3!8m2!3d25.7719288!4d-100.2044907!5m1!1e2?hl=es&amp;entry=ttu&amp;g_ep=EgoyMDI2MDEyOC4wIKXMDSoASAFQAw%3D%3D" TargetMode="External"/><Relationship Id="rId182" Type="http://schemas.openxmlformats.org/officeDocument/2006/relationships/hyperlink" Target="https://www.google.com/maps/place/Albert+Camus+2300,+Contry+Sol,+67174+Guadalupe,+N.L./@25.6487613,-100.2651961,17z/data=!3m1!4b1!4m6!3m5!1s0x8662bf8983260c6b:0xb697c6c70daec20b!8m2!3d25.6487613!4d-100.2626212!16s%2Fg%2F11zj8jf71f!5m1!1e2?entry=ttu&amp;g_ep=EgoyMDI2MDEyOC4wIKXMDSoASAFQAw%3D%3D" TargetMode="External"/><Relationship Id="rId181" Type="http://schemas.openxmlformats.org/officeDocument/2006/relationships/hyperlink" Target="https://www.google.com/maps/place/Corregidora+633,+Francisco+Villa,+89520+Cd+Madero,+Tamps./@22.269205,-97.8476204,15z/data=!3m1!4b1!4m12!1m5!3m4!2zMjLCsDE2JzA4LjkiTiA5N8KwNDknNDUuMSJX!8m2!3d22.2691435!4d-97.8291986!3m5!1s0x85d7f9b4b0c1c5a3:0x5fb90b4f050ad35e!8m2!3d22.2691862!4d-97.8291664!16s%2Fg%2F11c5lx96kx!5m1!1e2?hl=es&amp;entry=ttu&amp;g_ep=EgoyMDI2MDEyOC4wIKXMDSoASAFQAw%3D%3D" TargetMode="External"/><Relationship Id="rId180" Type="http://schemas.openxmlformats.org/officeDocument/2006/relationships/hyperlink" Target="https://www.google.com/maps/place/Gral+Francisco+Naranjo+365,+Centro,+66400+San+Nicol%C3%A1s+de+los+Garza,+N.L./@25.7562673,-100.2963555,19z/data=!3m1!4b1!4m5!3m4!1s0x8662948fb1046487:0x5c6af5c32991cf13!8m2!3d25.7562661!4d-100.2957118!5m1!1e2?entry=ttu&amp;g_ep=EgoyMDI2MDEyOC4wIKXMDSoASAFQAw%3D%3D" TargetMode="External"/><Relationship Id="rId176"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75" Type="http://schemas.openxmlformats.org/officeDocument/2006/relationships/hyperlink" Target="https://www.google.com/maps/place/Av.+Santuario,+66024+N.L./@25.7666618,-100.4695826,15z/data=!3m1!4b1!4m10!1m2!2m1!1zQXYuIFNhbnR1YXJpbyzCoE51ZXZvIExlw7Nu!3m6!1s0x86629a1ad6eb30f3:0x1a282c9f3d7ef7b5!8m2!3d25.7666436!4d-100.4511286!15sChtBdi4gU2FudHVhcmlvLMKgTnVldm8gTGXDs26SAQVyb3V0ZeABAA!16s%2Fg%2F11r9t_49x1!5m1!1e2?hl=es&amp;entry=ttu&amp;g_ep=EgoyMDI2MDEyOC4wIKXMDSoASAFQAw%3D%3D" TargetMode="External"/><Relationship Id="rId174" Type="http://schemas.openxmlformats.org/officeDocument/2006/relationships/hyperlink" Target="https://www.google.com/maps/place/Lerma+107,+Las+Brisas+1o.+Sector,+64780+Monterrey,+N.L./@25.6266262,-100.2827749,17z/data=!3m1!4b1!4m6!3m5!1s0x8662bf74f1876c39:0x4d1be891d0b5b4f3!8m2!3d25.6266262!4d-100.2802!16s%2Fg%2F11c2fldwpc!5m1!1e2?entry=ttu&amp;g_ep=EgoyMDI2MDEyNi4wIKXMDSoASAFQAw%3D%3D" TargetMode="External"/><Relationship Id="rId173"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79" Type="http://schemas.openxmlformats.org/officeDocument/2006/relationships/hyperlink" Target="https://www.google.com/maps/place/C.+Grulla+200,+Hogares+Populares+Pavon,+78434+Soledad+de+Graciano+S%C3%A1nchez,+S.L.P./@22.1735618,-100.9529239,17z/data=!3m1!4b1!4m6!3m5!1s0x842aa196e86c4c45:0xb257d4c1602b63a!8m2!3d22.1735618!4d-100.950349!16s%2Fg%2F11j2vw5lz2!5m1!1e2?entry=ttu&amp;g_ep=EgoyMDI2MDEyNi4wIKXMDSoASAFQAw%3D%3D" TargetMode="External"/><Relationship Id="rId17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77"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198" Type="http://schemas.openxmlformats.org/officeDocument/2006/relationships/hyperlink" Target="https://www.google.com/maps/place/Melchor+Ocampo+355,+Sin+Nombre+de+Col+12,+66050+Cdad.+Gral.+Escobedo,+N.L./@25.8046892,-100.3179071,17z/data=!3m1!4b1!4m6!3m5!1s0x866293afe5f37217:0xe9726e6fab7c59f9!8m2!3d25.8046892!4d-100.3153322!16s%2Fg%2F11c2b8h4bn!5m1!1e2?entry=ttu&amp;g_ep=EgoyMDI2MDIwMS4wIKXMDSoASAFQAw%3D%3D" TargetMode="External"/><Relationship Id="rId197"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96"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95"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9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150" Type="http://schemas.openxmlformats.org/officeDocument/2006/relationships/hyperlink" Target="https://www.google.com/maps/place/Renault+Valle+Oriente/@25.6538076,-100.344456,17z/data=!3m1!4b1!4m6!3m5!1s0x8662bf062ca5eb17:0x8c47a9b15070c1dc!8m2!3d25.6538076!4d-100.344456!16s%2Fg%2F1td590td!5m1!1e2!18m1!1e1?entry=ttu&amp;g_ep=EgoyMDI2MDEyMS4wIKXMDSoASAFQAw%3D%3D" TargetMode="External"/><Relationship Id="rId149" Type="http://schemas.openxmlformats.org/officeDocument/2006/relationships/hyperlink" Target="https://www.google.com/maps/place/Jitcen/@25.706574,-100.3150683,17z/data=!3m1!4b1!4m6!3m5!1s0x866295092a4b2f8b:0xeab4a5ba9e26dacc!8m2!3d25.706574!4d-100.3150683!16s%2Fg%2F11w40h470h!5m1!1e2!18m1!1e1?entry=ttu&amp;g_ep=EgoyMDI2MDEyMS4wIKXMDSoASAFQAw%3D%3D" TargetMode="External"/><Relationship Id="rId148"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3" Type="http://schemas.openxmlformats.org/officeDocument/2006/relationships/hyperlink" Target="https://www.google.com/maps/place/25%C2%B042'00.9%22N+100%C2%B028'58.9%22W/@25.700257,-100.4855939,17z/data=!3m1!4b1!4m4!3m3!8m2!3d25.700257!4d-100.483019!5m1!1e2?entry=ttu&amp;g_ep=EgoyMDI2MDEyMS4wIKXMDSoASAFQAw%3D%3D" TargetMode="External"/><Relationship Id="rId142" Type="http://schemas.openxmlformats.org/officeDocument/2006/relationships/hyperlink" Target="https://www.google.com/maps/place/Gasolinera+Gulf/@25.657615,-100.2225418,3a,75y,132.7h,94.41t/data=!3m7!1e1!3m5!1s7Sdio10_p0nk1xebxlASeQ!2e0!6shttps:%2F%252" TargetMode="External"/><Relationship Id="rId141"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40"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47"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46" Type="http://schemas.openxmlformats.org/officeDocument/2006/relationships/hyperlink" Target="https://www.google.com/maps/place/Diego+de+Montemayor+189,+Heroes+de+Nacozari,+Jardines+de+la+Silla,+67288+Jardines+de+la+Silla,+N.L./@25.6345866,-100.180399,17z/data=!3m1!4b1!4m6!3m5!1s0x8662c1791c7bce0b:0xfc9d3bfed2958330!8m2!3d25.6345866!4d-100.1778241!16s%2Fg%2F11w7q4pm3p!5m1!1e2?entry=ttu&amp;g_ep=EgoyMDI2MDEyMS4wIKXMDSoASAFQAw%3D%3D" TargetMode="External"/><Relationship Id="rId145"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44" Type="http://schemas.openxmlformats.org/officeDocument/2006/relationships/hyperlink" Target="https://www.google.com/maps/place/25%C2%B042'00.9%22N+100%C2%B028'58.9%22W/@25.700257,-100.4855939,17z/data=!3m1!4b1!4m4!3m3!8m2!3d25.700257!4d-100.483019!5m1!1e2?entry=ttu&amp;g_ep=EgoyMDI2MDEyMS4wIKXMDSoASAFQAw%3D%3D" TargetMode="External"/><Relationship Id="rId13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38"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137" Type="http://schemas.openxmlformats.org/officeDocument/2006/relationships/hyperlink" Target="https://www.google.com/maps/place/Renault+Valle+Oriente/@25.6538076,-100.344456,17z/data=!3m1!4b1!4m6!3m5!1s0x8662bf062ca5eb17:0x8c47a9b15070c1dc!8m2!3d25.6538076!4d-100.344456!16s%2Fg%2F1td590td!5m1!1e2!18m1!1e1?entry=ttu&amp;g_ep=EgoyMDI2MDEyMC4wIKXMDSoASAFQAw%3D%3D" TargetMode="External"/><Relationship Id="rId132" Type="http://schemas.openxmlformats.org/officeDocument/2006/relationships/hyperlink" Target="https://www.google.com/maps/place/25%C2%B040'57.1%22N+100%C2%B011'11.1%22W/@25.6787301,-100.1939415,15.5z/data=!4m4!3m3!8m2!3d25.682531!4d-100.186409!5m1!1e2?entry=ttu&amp;g_ep=EgoyMDI1MTAyNi4wIKXMDSoASAFQAw%3D%3D" TargetMode="External"/><Relationship Id="rId131" Type="http://schemas.openxmlformats.org/officeDocument/2006/relationships/hyperlink" Target="https://www.google.com/maps/place/DEACERO+Planta+de+Reciclaje+Guadalupe/@25.7021405,-100.2302696,18.5z/data=!4m12!1m5!3m4!2zMjXCsDQyJzA4LjEiTiAxMDDCsDEzJzQ2LjMiVw!8m2!3d25.7022591!4d-100.229517!3m5!1s0x8662eab99ce33be1:0x6169e933f5816a14!8m2!3d25.7024765!4d-100.2294055!16s%2Fg%2F1tklqzxl!5m1!1e2?hl=es&amp;entry=ttu&amp;g_ep=EgoyMDI2MDEyMC4wIKXMDSoASAFQAw%3D%3D" TargetMode="External"/><Relationship Id="rId130" Type="http://schemas.openxmlformats.org/officeDocument/2006/relationships/hyperlink" Target="https://www.google.com/maps/place/DEACERO+Planta+de+Reciclaje+Guadalupe/@25.7021405,-100.2302696,18.5z/data=!4m12!1m5!3m4!2zMjXCsDQyJzA4LjEiTiAxMDDCsDEzJzQ2LjMiVw!8m2!3d25.7022591!4d-100.229517!3m5!1s0x8662eab99ce33be1:0x6169e933f5816a14!8m2!3d25.7024765!4d-100.2294055!16s%2Fg%2F1tklqzxl!5m1!1e2?hl=es&amp;entry=ttu&amp;g_ep=EgoyMDI2MDEyMC4wIKXMDSoASAFQAw%3D%3D" TargetMode="External"/><Relationship Id="rId136" Type="http://schemas.openxmlformats.org/officeDocument/2006/relationships/hyperlink" Target="https://www.google.com/maps/place/Transportes+G%C3%A9nesis/@25.7577311,-100.2395032,20.75z/data=!4m12!1m5!3m4!2zMjXCsDQ1JzI3LjkiTiAxMDDCsDE0JzIxLjYiVw!8m2!3d25.757757!4d-100.239343!3m5!1s0x8662eb09c4e3c8cf:0x72b81b0912b2483c!8m2!3d25.7578802!4d-100.2394677!16s%2Fg%2F11q8sppm5c!5m1!1e2?hl=es&amp;entry=ttu&amp;g_ep=EgoyMDI2MDEyMS4wIKXMDSoASAFQAw%3D%3D" TargetMode="External"/><Relationship Id="rId135" Type="http://schemas.openxmlformats.org/officeDocument/2006/relationships/hyperlink" Target="https://www.google.com/maps/place/Transportes+G%C3%A9nesis/@25.7577311,-100.2395032,20.75z/data=!4m12!1m5!3m4!2zMjXCsDQ1JzI3LjkiTiAxMDDCsDE0JzIxLjYiVw!8m2!3d25.757757!4d-100.239343!3m5!1s0x8662eb09c4e3c8cf:0x72b81b0912b2483c!8m2!3d25.7578802!4d-100.2394677!16s%2Fg%2F11q8sppm5c!5m1!1e2?hl=es&amp;entry=ttu&amp;g_ep=EgoyMDI2MDEyMS4wIKXMDSoASAFQAw%3D%3D" TargetMode="External"/><Relationship Id="rId134" Type="http://schemas.openxmlformats.org/officeDocument/2006/relationships/hyperlink" Target="https://www.google.com/maps/place/Transportes+G%C3%A9nesis/@25.7577311,-100.2395032,20.75z/data=!4m12!1m5!3m4!2zMjXCsDQ1JzI3LjkiTiAxMDDCsDE0JzIxLjYiVw!8m2!3d25.757757!4d-100.239343!3m5!1s0x8662eb09c4e3c8cf:0x72b81b0912b2483c!8m2!3d25.7578802!4d-100.2394677!16s%2Fg%2F11q8sppm5c!5m1!1e2?hl=es&amp;entry=ttu&amp;g_ep=EgoyMDI2MDEyMS4wIKXMDSoASAFQAw%3D%3D" TargetMode="External"/><Relationship Id="rId133" Type="http://schemas.openxmlformats.org/officeDocument/2006/relationships/hyperlink" Target="https://www.google.com/maps/place/Transportes+G%C3%A9nesis/@25.7577311,-100.2395032,20.75z/data=!4m12!1m5!3m4!2zMjXCsDQ1JzI3LjkiTiAxMDDCsDE0JzIxLjYiVw!8m2!3d25.757757!4d-100.239343!3m5!1s0x8662eb09c4e3c8cf:0x72b81b0912b2483c!8m2!3d25.7578802!4d-100.2394677!16s%2Fg%2F11q8sppm5c!5m1!1e2?hl=es&amp;entry=ttu&amp;g_ep=EgoyMDI2MDEyMS4wIKXMDSoASAFQAw%3D%3D" TargetMode="External"/><Relationship Id="rId172" Type="http://schemas.openxmlformats.org/officeDocument/2006/relationships/hyperlink" Target="https://www.google.com/maps/place/Plaza+Sta.M%C3%B3nica/@25.6396936,-100.2731536,19z/data=!4m10!1m2!2m1!1sPlaza+Santa+M%C3%B3nica%0D%0Ahttps:%2F%2Ffoursquare.com%2Fv%2F5fa08dc62c40a918a6c8acee%0D%0AMonterrey,+Nuevo+Le%C3%B3n+64860!3m6!1s0x8662bf9b1fa1c725:0xfc961143a0604fa8!8m2!3d25.6398084!4d-100.2727808!15sCmRQbGF6YSBTYW50YSBNw7NuaWNhDQpodHRwczovL2ZvdXJzcXVhcmUuY29tL3YvNWZhMDhkYzYyYzQwYTkxOGE2YzhhY2VlDQpNb250ZXJyZXksIE51ZXZvIExlw7NuIDY0ODYwkgEPc2hvcHBpbmdfY2VudGVy4AEA!16s%2Fg%2F11h890kkbl?entry=ttu&amp;g_ep=EgoyMDI0MTAxNS4wIKXMDSoASAFQAw%3D%3D" TargetMode="External"/><Relationship Id="rId171"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170" Type="http://schemas.openxmlformats.org/officeDocument/2006/relationships/hyperlink" Target="https://www.google.com/maps/place/Gustavo+Gamez+Guzm%C3%A1n+103,+Valle+de+Las+Sabinas,+67168+Guadalupe,+N.L./@25.6885214,-100.1960648,21z/data=!4m12!1m5!3m4!2zMjXCsDQxJzE4LjciTiAxMDDCsDExJzQ1LjgiVw!8m2!3d25.688522!4d-100.196041!3m5!1s0x8662ea747b24654b:0x1a96eba5cf9d4418!8m2!3d25.6885751!4d-100.1960335!16s%2Fg%2F11w7q73_1r!5m1!1e2?hl=es&amp;entry=ttu&amp;g_ep=EgoyMDI2MDEyNi4wIKXMDSoASAFQAw%3D%3D" TargetMode="External"/><Relationship Id="rId165"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4"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3" Type="http://schemas.openxmlformats.org/officeDocument/2006/relationships/hyperlink" Target="https://www.google.com/maps/place/Del+Yugo+601,+Paseo+de+San+Miguel,+67110+Guadalupe,+N.L./@25.7136106,-100.2154318,17z/data=!3m1!4b1!4m6!3m5!1s0x8662ea58e4dbd11b:0x3926b0f36ee7aab0!8m2!3d25.7136106!4d-100.2128569!16s%2Fg%2F11np2n0smk!5m1!1e2?entry=ttu&amp;g_ep=EgoyMDI2MDEyNi4wIKXMDSoASAFQAw%3D%3D" TargetMode="External"/><Relationship Id="rId16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69"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168" Type="http://schemas.openxmlformats.org/officeDocument/2006/relationships/hyperlink" Target="https://www.google.com/maps/place/25%C2%B045'35.5%22N+100%C2%B013'58.9%22W/@25.7597739,-100.2363126,16.75z/data=!4m4!3m3!8m2!3d25.7598553!4d-100.233017!5m1!1e2?hl=es&amp;entry=ttu&amp;g_ep=EgoyMDI2MDEyNi4wIKXMDSoASAFQAw%3D%3D" TargetMode="External"/><Relationship Id="rId167" Type="http://schemas.openxmlformats.org/officeDocument/2006/relationships/hyperlink" Target="https://www.baanooliot.com/" TargetMode="External"/><Relationship Id="rId166" Type="http://schemas.openxmlformats.org/officeDocument/2006/relationships/hyperlink" Target="https://www.google.com/maps/place/Carmagic+Body+Shop/@25.7943573,-100.2327881,17z/data=!4m6!3m5!1s0x8662ed146c599491:0xabdb5010b1e50b68!8m2!3d25.7943067!4d-100.232788!16s%2Fg%2F11fj1kh92p!5m1!1e2?hl=es&amp;entry=ttu&amp;g_ep=EgoyMDI2MDEyNi4wIKXMDSoASAFQAw%3D%3D" TargetMode="External"/><Relationship Id="rId161" Type="http://schemas.openxmlformats.org/officeDocument/2006/relationships/hyperlink" Target="https://www.google.com/maps/place/Gasolinera+Gulf/@25.657615,-100.2225418,3a,75y,132.7h,94.41t/data=!3m7!1e1!3m5!1s7Sdio10_p0nk1xebxlASeQ!2e0!6shttps:%2F%252" TargetMode="External"/><Relationship Id="rId160" Type="http://schemas.openxmlformats.org/officeDocument/2006/relationships/hyperlink" Target="https://www.google.com/maps/place/25%C2%B038'41.3%22N+100%C2%B003'30.3%22W/@25.647149,-100.0753334,14.75z/data=!4m4!3m3!8m2!3d25.6448054!4d-100.0584256!5m1!1e2?hl=es&amp;entry=ttu&amp;g_ep=EgoyMDI2MDEyNS4wIKXMDSoASAFQAw%3D%3D" TargetMode="External"/><Relationship Id="rId159" Type="http://schemas.openxmlformats.org/officeDocument/2006/relationships/hyperlink" Target="https://www.google.com/maps/place/Jos%C3%A9+Ovalle+6428,+Fidel+Vel%C3%A1zquez,+64119+Monterrey,+N.L./@25.7432622,-100.3820777,17z/data=!3m1!4b1!4m6!3m5!1s0x866296c2495e90c9:0x34be1038d529b162!8m2!3d25.7432622!4d-100.3795028!16s%2Fg%2F11cspvd2vp!5m1!1e2?entry=ttu&amp;g_ep=EgoyMDI2MDEyNS4wIKXMDSoASAFQAw%3D%3D" TargetMode="External"/><Relationship Id="rId154"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3" Type="http://schemas.openxmlformats.org/officeDocument/2006/relationships/hyperlink" Target="https://www.google.com/maps/place/Blvd.+Eulalio+Guti%C3%A9rrez+Trevi%C3%B1o+1110,+Praderas+Oriente,+25000+Saltillo,+Coah./@25.4406345,-100.9618505,17z/data=!3m1!4b1!4m6!3m5!1s0x86880d5ff5961c89:0xc8b637e60e24b877!8m2!3d25.4406345!4d-100.9592756!16s%2Fg%2F11c5r5mgpm?entry=ttu&amp;g_ep=EgoyMDI0MTAyMy4wIKXMDSoASAFQAw%3D%3D" TargetMode="External"/><Relationship Id="rId152" Type="http://schemas.openxmlformats.org/officeDocument/2006/relationships/hyperlink" Target="https://www.google.com/maps/place/Forkisa/@25.6796014,-100.3697239,12.75z/data=!4m6!3m5!1s0x866295773b8a7617:0x8f42287256d4c812!8m2!3d25.6907012!4d-100.3018351!16s%2Fg%2F1vqth69c!5m1!1e2?hl=es-US&amp;entry=ttu&amp;g_ep=EgoyMDI2MDEyMS4wIKXMDSoASAFQAw%3D%3D" TargetMode="External"/><Relationship Id="rId151" Type="http://schemas.openxmlformats.org/officeDocument/2006/relationships/hyperlink" Target="https://www.google.com/maps/place/Pulga+R%C3%ADo/@25.667616,-100.3299994,17z/data=!3m1!4b1!4m6!3m5!1s0x8662be2208c59e45:0x6bf9c68382803e2f!8m2!3d25.667616!4d-100.3274245!16s%2Fg%2F1wk6_5vb!5m1!1e2?entry=ttu&amp;g_ep=EgoyMDI2MDEyMS4wIKXMDSoASAFQAw%3D%3D" TargetMode="External"/><Relationship Id="rId158"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157" Type="http://schemas.openxmlformats.org/officeDocument/2006/relationships/hyperlink" Target="https://www.google.com/maps/place/25%C2%B036'25.6%22N+100%C2%B009'46.2%22W/@25.6071069,-100.1629442,21z/data=!4m4!3m3!8m2!3d25.6071072!4d-100.1628418!5m1!1e2?hl=es&amp;entry=ttu&amp;g_ep=EgoyMDI2MDEyNS4wIKXMDSoASAFQAw%3D%3D" TargetMode="External"/><Relationship Id="rId156" Type="http://schemas.openxmlformats.org/officeDocument/2006/relationships/hyperlink" Target="https://www.google.com/maps/place/Global+Pack/@25.8780819,-100.2288129,18z/data=!4m12!1m5!3m4!2zMjXCsDUyJzQxLjYiTiAxMDDCsDEzJzM5LjgiVw!8m2!3d25.8782291!4d-100.2277222!3m5!1s0x8662f29acb224dff:0x45fe20d59611090!8m2!3d25.8779721!4d-100.2255311!16s%2Fg%2F11c6r39by3!5m1!1e2?hl=es&amp;entry=ttu&amp;g_ep=EgoyMDI2MDExMy4wIKXMDSoASAFQAw%3D%3D" TargetMode="External"/><Relationship Id="rId155"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509" Type="http://schemas.openxmlformats.org/officeDocument/2006/relationships/hyperlink" Target="https://www.google.com/maps/place/Lampazos,+66674+Jes%C3%BAs+Mar%C3%ADa,+N.L./@25.73848,-100.0831691,19z/data=!4m6!3m5!1s0x8662e8800717b3f1:0x492ea4256b32427f!8m2!3d25.7385489!4d-100.0827963!16s%2Fg%2F11rkgl7kqn!5m1!1e4?entry=ttu&amp;g_ep=EgoyMDI2MDMyMi4wIKXMDSoASAFQAw%3D%3D" TargetMode="External"/><Relationship Id="rId508" Type="http://schemas.openxmlformats.org/officeDocument/2006/relationships/hyperlink" Target="https://www.google.com/maps/place/Calle+Carr.+A+Villa+De+Ju%C3%A1rez+97,+66640+Cdad.+Apodaca,+N.L./@25.7302152,-100.1972632,13.5z/data=!4m6!3m5!1s0x8662e970bf220937:0x27899c92c4d3286d!8m2!3d25.7399338!4d-100.1578703!16s%2Fg%2F11ql_ddg_3!5m1!1e4!18m1!1e1?entry=ttu&amp;g_ep=EgoyMDI2MDMyMi4wIKXMDSoASAFQAw%3D%3D" TargetMode="External"/><Relationship Id="rId503"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987" Type="http://schemas.openxmlformats.org/officeDocument/2006/relationships/hyperlink" Target="https://www.google.com/maps/place/Fama+1105,+Vidriera,+64520+Monterrey,+N.L./@25.7049852,-100.3026516,17z/data=!4m6!3m5!1s0x8662950be3611b79:0xb4c673050675753b!8m2!3d25.7049804!4d-100.3000767!16s%2Fg%2F11c5l31r1m!5m1!1e4?entry=ttu&amp;g_ep=EgoyMDI1MDYxNy4wIKXMDSoASAFQAw%3D%3D" TargetMode="External"/><Relationship Id="rId502"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98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0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85"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50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84"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507"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506"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505"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989" Type="http://schemas.openxmlformats.org/officeDocument/2006/relationships/hyperlink" Target="https://www.google.com/maps/place/Am%C3%A9rica+del+Norte+113,+Las+Americas,+67128+Guadalupe,+N.L./@25.7011163,-100.2414979,18.75z/data=!4m6!3m5!1s0x8662eabf0f9a7711:0x994675c37638db8a!8m2!3d25.7010518!4d-100.2410038!16s%2Fg%2F11c4q_nf__!5m1!1e2?entry=ttu&amp;g_ep=EgoyMDI2MDUzMS4wIKXMDSoASAFQAw%3D%3D" TargetMode="External"/><Relationship Id="rId504"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988"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983"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982"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981"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980" Type="http://schemas.openxmlformats.org/officeDocument/2006/relationships/hyperlink" Target="https://www.google.com/maps/place/Botanas+y+Derivados+(BYDSA)/@25.666748,-100.1475143,17z/data=!4m6!3m5!1s0x8662c26b2f8ff1eb:0x3065255a914324bb!8m2!3d25.666833!4d-100.147484!16s%2Fg%2F11ckvdl5kr!5m1!1e2?hl=es&amp;entry=ttu&amp;g_ep=EgoyMDI2MDUzMS4wIKXMDSoASAFQAw%3D%3D" TargetMode="External"/><Relationship Id="rId976"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75" Type="http://schemas.openxmlformats.org/officeDocument/2006/relationships/hyperlink" Target="https://www.google.com/maps/place/7-Eleven+Agua+Fr%C3%ADa/@25.7855329,-100.1596426,20z/data=!3m1!5s0x8662eeae005e5fd3:0x5ed3e8351a36a392!4m12!1m5!3m4!2zMjXCsDQ3JzQxLjIiTiAxMDDCsDA5JzQzLjYiVw!8m2!3d25.7947778!4d-100.1621111!3m5!1s0x8662eeadfe2d901b:0xcf0eee10d7f14d0f!8m2!3d25.7855482!4d-100.1593156!16s%2Fg%2F1q2wlmxvy!5m1!1e2?hl=es&amp;entry=ttu&amp;g_ep=EgoyMDI2MDUzMS4wIKXMDSoASAFQAw%3D%3D" TargetMode="External"/><Relationship Id="rId974" Type="http://schemas.openxmlformats.org/officeDocument/2006/relationships/hyperlink" Target="https://www.google.com/maps/place/7-Eleven+Agua+Fr%C3%ADa/@25.7855329,-100.1596426,20z/data=!3m1!5s0x8662eeae005e5fd3:0x5ed3e8351a36a392!4m12!1m5!3m4!2zMjXCsDQ3JzQxLjIiTiAxMDDCsDA5JzQzLjYiVw!8m2!3d25.7947778!4d-100.1621111!3m5!1s0x8662eeadfe2d901b:0xcf0eee10d7f14d0f!8m2!3d25.7855482!4d-100.1593156!16s%2Fg%2F1q2wlmxvy!5m1!1e2?hl=es&amp;entry=ttu&amp;g_ep=EgoyMDI2MDUzMS4wIKXMDSoASAFQAw%3D%3D" TargetMode="External"/><Relationship Id="rId973" Type="http://schemas.openxmlformats.org/officeDocument/2006/relationships/hyperlink" Target="https://www.google.com/maps/place/25%C2%B038'50.3%22N+100%C2%B010'14.7%22W/@25.6473325,-100.1713009,19z/data=!4m4!3m3!8m2!3d25.6473056!4d-100.17075?hl=es&amp;entry=ttu" TargetMode="External"/><Relationship Id="rId979" Type="http://schemas.openxmlformats.org/officeDocument/2006/relationships/hyperlink" Target="https://www.google.com/maps/place/25%C2%B038'50.3%22N+100%C2%B010'14.7%22W/@25.6473325,-100.1713009,19z/data=!4m4!3m3!8m2!3d25.6473056!4d-100.17075?hl=es&amp;entry=ttu" TargetMode="External"/><Relationship Id="rId978" Type="http://schemas.openxmlformats.org/officeDocument/2006/relationships/hyperlink" Target="https://www.google.com/maps/place/Corporacion+CLC+Solutions/@25.833076,-100.2647817,19.75z/data=!4m6!3m5!1s0x866292cdc888c897:0xbc1146679511afd1!8m2!3d25.8332328!4d-100.2647247!16s%2Fg%2F11b76ttw4k!5m1!1e2?entry=ttu&amp;g_ep=EgoyMDI2MDUzMS4wIKXMDSoASAFQAw%3D%3D" TargetMode="External"/><Relationship Id="rId977"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72" Type="http://schemas.openxmlformats.org/officeDocument/2006/relationships/hyperlink" Target="https://www.google.com/maps/place/25%C2%B038'50.3%22N+100%C2%B010'14.7%22W/@25.6473325,-100.1713009,19z/data=!4m4!3m3!8m2!3d25.6473056!4d-100.17075?hl=es&amp;entry=ttu" TargetMode="External"/><Relationship Id="rId971" Type="http://schemas.openxmlformats.org/officeDocument/2006/relationships/hyperlink" Target="https://www.google.com/maps/place/Sta.+Rosa+-+Mezquital+164,+Sin+Nombre+de+Col+12,+66630+Cdad.+Apodaca,+N.L./@25.7668876,-100.2346061,14.5z/data=!4m6!3m5!1s0x8662eb646d59c8db:0xe949f83a05f66d75!8m2!3d25.7679962!4d-100.230526!16s%2Fg%2F11c6v8ny60!5m1!1e2?hl=es&amp;entry=ttu&amp;g_ep=EgoyMDI2MDUyNy4wIKXMDSoASAFQAw%3D%3D" TargetMode="External"/><Relationship Id="rId970" Type="http://schemas.openxmlformats.org/officeDocument/2006/relationships/hyperlink" Target="https://www.google.com/maps/place/Sta.+Rosa+-+Mezquital+164,+Sin+Nombre+de+Col+12,+66630+Cdad.+Apodaca,+N.L./@25.7668876,-100.2346061,14.5z/data=!4m6!3m5!1s0x8662eb646d59c8db:0xe949f83a05f66d75!8m2!3d25.7679962!4d-100.230526!16s%2Fg%2F11c6v8ny60!5m1!1e2?hl=es&amp;entry=ttu&amp;g_ep=EgoyMDI2MDUyNy4wIKXMDSoASAFQAw%3D%3D" TargetMode="External"/><Relationship Id="rId525" Type="http://schemas.openxmlformats.org/officeDocument/2006/relationships/hyperlink" Target="https://www.google.com/maps/place/Trasportes+refrigerados+cabello/@25.8245259,-100.2521227,18.5z/data=!4m12!1m5!3m4!2zMjXCsDQ5JzI5LjEiTiAxMDDCsDE1JzA1LjMiVw!8m2!3d25.82476!4d-100.251462!3m5!1s0x8662ed0a9de57429:0x4e3f1ce479d4592f!8m2!3d25.8246926!4d-100.2516489!16s%2Fg%2F11q1rj9kfz?hl=es&amp;entry=ttu&amp;g_ep=EgoyMDI1MDIxMi4wIKXMDSoASAFQAw%3D%3D" TargetMode="External"/><Relationship Id="rId524" Type="http://schemas.openxmlformats.org/officeDocument/2006/relationships/hyperlink" Target="https://www.google.com/maps/place/Lilis+718,+67276+Arboledas+de+San+Roque,+N.L./@25.6209932,-100.1447775,16.75z/data=!4m6!3m5!1s0x8662c3bc26e5570b:0xf013e5284d08c0c4!8m2!3d25.620813!4d-100.1421038!16s%2Fg%2F11wb1rfj2f!5m1!1e4?entry=ttu&amp;g_ep=EgoyMDI2MDMyMy4xIKXMDSoASAFQAw%3D%3D" TargetMode="External"/><Relationship Id="rId523" Type="http://schemas.openxmlformats.org/officeDocument/2006/relationships/hyperlink" Target="https://www.google.com/maps/place/Lerma+107,+Las+Brisas+1o.+Sector,+64780+Monterrey,+N.L./@25.6266262,-100.2827749,17z/data=!3m1!4b1!4m6!3m5!1s0x8662bf74f1876c39:0x4d1be891d0b5b4f3!8m2!3d25.6266262!4d-100.2802!16s%2Fg%2F11c2fldwpc!5m1!1e2?entry=ttu&amp;g_ep=EgoyMDI2MDEyNi4wIKXMDSoASAFQAw%3D%3D" TargetMode="External"/><Relationship Id="rId522"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529" Type="http://schemas.openxmlformats.org/officeDocument/2006/relationships/hyperlink" Target="https://www.google.com/maps/place/Lilis+718,+67276+Arboledas+de+San+Roque,+N.L./@25.6209932,-100.1447775,16.75z/data=!4m6!3m5!1s0x8662c3bc26e5570b:0xf013e5284d08c0c4!8m2!3d25.620813!4d-100.1421038!16s%2Fg%2F11wb1rfj2f!5m1!1e4?entry=ttu&amp;g_ep=EgoyMDI2MDMyMy4xIKXMDSoASAFQAw%3D%3D" TargetMode="External"/><Relationship Id="rId52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27"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526" Type="http://schemas.openxmlformats.org/officeDocument/2006/relationships/hyperlink" Target="https://www.google.com/maps/place/Lerma+107,+Las+Brisas+1o.+Sector,+64780+Monterrey,+N.L./@25.6266262,-100.2827749,17z/data=!3m1!4b1!4m6!3m5!1s0x8662bf74f1876c39:0x4d1be891d0b5b4f3!8m2!3d25.6266262!4d-100.2802!16s%2Fg%2F11c2fldwpc!5m1!1e2?entry=ttu&amp;g_ep=EgoyMDI2MDEyNi4wIKXMDSoASAFQAw%3D%3D" TargetMode="External"/><Relationship Id="rId521" Type="http://schemas.openxmlformats.org/officeDocument/2006/relationships/hyperlink" Target="https://www.google.com/maps/place/25%C2%B043'28.3%22N+100%C2%B030'02.6%22W/@25.7245369,-100.5032844,17z/data=!3m1!4b1!4m4!3m3!8m2!3d25.7245369!4d-100.5007095?hl=es&amp;entry=ttu&amp;g_ep=EgoyMDI1MDcyMC4wIKXMDSoASAFQAw%3D%3D" TargetMode="External"/><Relationship Id="rId520" Type="http://schemas.openxmlformats.org/officeDocument/2006/relationships/hyperlink" Target="https://www.google.com/maps/place/21%C2%B009'16.8%22N+86%C2%B055'24.8%22W/@21.1539745,-86.9237131,18.75z/data=!4m4!3m3!8m2!3d21.1546667!4d-86.9235556!5m1!1e4?entry=ttu&amp;g_ep=EgoyMDI2MDMyMy4xIKXMDSoASAFQAw%3D%3D" TargetMode="External"/><Relationship Id="rId519"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514"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998"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513" Type="http://schemas.openxmlformats.org/officeDocument/2006/relationships/hyperlink" Target="https://www.google.com/maps/place/ACS+INTERNACIONAL+S.+DE+R.L.+DE+C.V./@25.7462449,-100.2290144,17z/data=!3m1!4b1!4m6!3m5!1s0x8662eb123b9b6acb:0xf5e632e847c484aa!8m2!3d25.7462449!4d-100.2290144!16s%2Fg%2F11cnxzdqk9!5m1!1e4?entry=ttu&amp;g_ep=EgoyMDI2MDMyMi4wIKXMDSoASAFQAw%3D%3D" TargetMode="External"/><Relationship Id="rId997" Type="http://schemas.openxmlformats.org/officeDocument/2006/relationships/hyperlink" Target="https://www.google.com/maps/place/Miguel+Nieto+902,+Centro,+64000+Monterrey,+N.L./@25.691424,-100.3255775,14.5z/data=!4m6!3m5!1s0x866295f2b1cff741:0xf26f3ad0a5355eba!8m2!3d25.6849994!4d-100.3278211!16s%2Fg%2F11c5mj2j0y!5m1!1e2?entry=ttu&amp;g_ep=EgoyMDI2MDExMS4wIKXMDSoASAFQAw%3D%3D" TargetMode="External"/><Relationship Id="rId512" Type="http://schemas.openxmlformats.org/officeDocument/2006/relationships/hyperlink" Target="https://www.google.com/maps/place/Plaza+Sta.M%C3%B3nica/@25.6398132,-100.2753557,17z/data=!3m2!4b1!5s0x8662bf9b18afd179:0xc08093839d51765e!4m6!3m5!1s0x8662bf9b1fa1c725:0xfc961143a0604fa8!8m2!3d25.6398084!4d-100.2727808!16s%2Fg%2F11h890kkbl?authuser=0&amp;entry=ttu&amp;g_ep=EgoyMDI2MDMyMy4xIKXMDSoASAFQAw%3D%3D" TargetMode="External"/><Relationship Id="rId996" Type="http://schemas.openxmlformats.org/officeDocument/2006/relationships/hyperlink" Target="https://www.google.com/maps/place/Gral.+Jos%C3%A9+Mar%C3%ADa+Morelos+y+Pav%C3%B3n+837,+Centro,+66400+San+Nicol%C3%A1s+de+los+Garza,+N.L./@25.7482475,-100.2896097,17z/data=!3m1!4b1!4m6!3m5!1s0x86629493118ded89:0xd878d83b34bd3235!8m2!3d25.7482475!4d-100.2896097!16s%2Fg%2F11c2fkcb5q?entry=ttu&amp;g_ep=EgoyMDI2MDUxMS4wIKXMDSoASAFQAw%3D%3D" TargetMode="External"/><Relationship Id="rId511" Type="http://schemas.openxmlformats.org/officeDocument/2006/relationships/hyperlink" Target="https://www.google.com/maps/place/Plaza+Sta.M%C3%B3nica/@25.6398132,-100.2753557,17z/data=!3m2!4b1!5s0x8662bf9b18afd179:0xc08093839d51765e!4m6!3m5!1s0x8662bf9b1fa1c725:0xfc961143a0604fa8!8m2!3d25.6398084!4d-100.2727808!16s%2Fg%2F11h890kkbl?authuser=0&amp;entry=ttu&amp;g_ep=EgoyMDI2MDMyMy4xIKXMDSoASAFQAw%3D%3D" TargetMode="External"/><Relationship Id="rId995"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518"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517"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516"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515" Type="http://schemas.openxmlformats.org/officeDocument/2006/relationships/hyperlink" Target="https://www.google.com/maps/place/25%C2%B047'12.7%22N+100%C2%B027'37.1%22W/@25.786869,-100.4628792,17z/data=!3m1!4b1!4m4!3m3!8m2!3d25.786869!4d-100.4603043!5m1!1e4?hl=es&amp;entry=ttu&amp;g_ep=EgoyMDI2MDMyMy4xIKXMDSoASAFQAw%3D%3D" TargetMode="External"/><Relationship Id="rId99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9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51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94"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9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92"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9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49"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48"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43" Type="http://schemas.openxmlformats.org/officeDocument/2006/relationships/hyperlink" Target="https://www.google.com/maps/place/Lila+Azul+116,+Colinas+de+San+Juan(Colinas+de+La+Morena),+67254+Cdad.+Benito+Ju%C3%A1rez,+N.L./@25.6574288,-100.094655,15z/data=!3m1!4b1!4m12!1m5!3m4!2zMjXCsDM5JzI3LjAiTiAxMDDCsDA0JzM0LjMiVw!8m2!3d25.657489!4d-100.076196!3m5!1s0x8662dd321203428f:0xffb18da55493bfbd!8m2!3d25.6574106!4d-100.076201!16s%2Fg%2F11hzxr9hhf!5m1!1e2?hl=es&amp;entry=ttu&amp;g_ep=EgoyMDI2MDUyNy4wIKXMDSoASAFQAw%3D%3D" TargetMode="External"/><Relationship Id="rId942" Type="http://schemas.openxmlformats.org/officeDocument/2006/relationships/hyperlink" Target="https://www.google.com/maps/place/Lila+Azul+116,+Colinas+de+San+Juan(Colinas+de+La+Morena),+67254+Cdad.+Benito+Ju%C3%A1rez,+N.L./@25.6574288,-100.094655,15z/data=!3m1!4b1!4m12!1m5!3m4!2zMjXCsDM5JzI3LjAiTiAxMDDCsDA0JzM0LjMiVw!8m2!3d25.657489!4d-100.076196!3m5!1s0x8662dd321203428f:0xffb18da55493bfbd!8m2!3d25.6574106!4d-100.076201!16s%2Fg%2F11hzxr9hhf!5m1!1e2?hl=es&amp;entry=ttu&amp;g_ep=EgoyMDI2MDUyNy4wIKXMDSoASAFQAw%3D%3D" TargetMode="External"/><Relationship Id="rId941" Type="http://schemas.openxmlformats.org/officeDocument/2006/relationships/hyperlink" Target="https://www.google.com/maps/place/Armando+Manzanero+304,+66673+Pesquer%C3%ADa,+N.L./@25.7527872,-100.1072797,17z/data=!3m1!4b1!4m5!3m4!1s0x8662e8ecea04f8b1:0x4ca6adb34c09368d!8m2!3d25.7527872!4d-100.1047048!5m1!1e2?entry=ttu&amp;g_ep=EgoyMDI2MDUyNy4wIKXMDSoASAFQAw%3D%3D" TargetMode="External"/><Relationship Id="rId940" Type="http://schemas.openxmlformats.org/officeDocument/2006/relationships/hyperlink" Target="https://www.google.com/maps/place/Armando+Manzanero+304,+66673+Pesquer%C3%ADa,+N.L./@25.7527872,-100.1072797,17z/data=!3m1!4b1!4m5!3m4!1s0x8662e8ecea04f8b1:0x4ca6adb34c09368d!8m2!3d25.7527872!4d-100.1047048!5m1!1e2?entry=ttu&amp;g_ep=EgoyMDI2MDUyNy4wIKXMDSoASAFQAw%3D%3D" TargetMode="External"/><Relationship Id="rId947"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46" Type="http://schemas.openxmlformats.org/officeDocument/2006/relationships/hyperlink" Target="https://www.google.com/maps/place/Albert+Camus+2300,+Contry+Sol,+67174+Guadalupe,+N.L./@25.6487398,-100.2652769,17z/data=!3m1!4b1!4m6!3m5!1s0x8662bf8983260c6b:0xb697c6c70daec20b!8m2!3d25.6487398!4d-100.262702!16s%2Fg%2F11zj8jf71f?entry=ttu&amp;g_ep=EgoyMDI2MDUwNi4wIKXMDSoASAFQAw%3D%3D" TargetMode="External"/><Relationship Id="rId945"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44"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39" Type="http://schemas.openxmlformats.org/officeDocument/2006/relationships/hyperlink" Target="https://www.google.com/maps/place/Sierra+Caf%C3%A9+689,+Sierra+Blanca,+25016+Saltillo,+Coah./@25.4126822,-100.9001687,16.5z/data=!4m6!3m5!1s0x86880ddada40c14f:0x80da7de94db098ca!8m2!3d25.4124719!4d-100.9007874!16s%2Fg%2F11gm_t190x!5m1!1e2?entry=ttu&amp;g_ep=EgoyMDI2MDUyMC4wIKXMDSoASAFQAw%3D%3D" TargetMode="External"/><Relationship Id="rId938" Type="http://schemas.openxmlformats.org/officeDocument/2006/relationships/hyperlink" Target="https://www.google.com/maps/place/Mecanica+Gral.+Rr+Auto+Motriz/@25.7520332,-100.2892707,20.25z/data=!4m12!1m5!3m4!2zMjXCsDQ1JzA3LjMiTiAxMDDCsDE3JzIwLjQiVw!8m2!3d25.752027!4d-100.289004!3m5!1s0x86629493ef5f7a81:0xcad87bec1cad13fb!8m2!3d25.7521521!4d-100.2890402!16s%2Fg%2F11ddww9p8s!5m1!1e2?hl=es&amp;entry=ttu&amp;g_ep=EgoyMDI2MDUyNy4wIKXMDSoASAFQAw%3D%3D" TargetMode="External"/><Relationship Id="rId93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32" Type="http://schemas.openxmlformats.org/officeDocument/2006/relationships/hyperlink" Target="https://www.google.com/maps/place/C.+Lago+de+Bacalar+113,+Lagos+de+Zir%C3%A1ndaro+Sector+Victoria,+67277+Cdad.+Benito+Ju%C3%A1rez,+N.L./@25.6408115,-100.1364408,19z/data=!4m14!1m7!3m6!1s0x8662c3809b6908dd:0x645183928f9c5eec!2sLAGOS+DE+ZIRANDARO+SECTOR+VICTORIA!8m2!3d25.6407748!4d-100.1364361!16s%2Fg%2F11hzchyd11!3m5!1s0x8662c252b36c67e5:0x678fb3a9fc7062b8!8m2!3d25.640908!4d-100.1357402!16s%2Fg%2F11lmp5wmgy!5m1!1e2?entry=ttu&amp;g_ep=EgoyMDI2MDUyNS4wIKXMDSoASAFQAw%3D%3D" TargetMode="External"/><Relationship Id="rId931" Type="http://schemas.openxmlformats.org/officeDocument/2006/relationships/hyperlink" Target="https://www.google.com/maps/place/25%C2%B047'08.2%22N+100%C2%B020'03.3%22W/@25.785534,-100.3342982,21z/data=!4m4!3m3!8m2!3d25.7856216!4d-100.3342361!5m1!1e2?hl=es&amp;entry=ttu&amp;g_ep=EgoyMDI2MDUyNS4wIKXMDSoASAFQAw%3D%3D" TargetMode="External"/><Relationship Id="rId930"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936"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3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34"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33" Type="http://schemas.openxmlformats.org/officeDocument/2006/relationships/hyperlink" Target="https://www.google.com/maps/place/C.+Sierra+de+Gomas+614,+Cerro+de+La+Silla+(U.c.),+67190+Guadalupe,+N.L./@25.6655639,-100.1932364,20.25z/data=!4m6!3m5!1s0x8662c1c1fa28813f:0xeb35765624fe6bd0!8m2!3d25.665652!4d-100.193307!16s%2Fg%2F11wb1s8_kq!5m1!1e2?entry=ttu&amp;g_ep=EgoyMDI2MDUxNy4wIKXMDSoASAFQAw%3D%3D" TargetMode="External"/><Relationship Id="rId965" Type="http://schemas.openxmlformats.org/officeDocument/2006/relationships/hyperlink" Target="https://www.google.com/maps/place/Transportes+Uni-Hazmat/@25.7718702,-100.204551,17z/data=!3m1!4b1!4m6!3m5!1s0x8662eb0023ff5b99:0xc45e24d92a1b55d!8m2!3d25.7718702!4d-100.204551!16s%2Fg%2F11yvhhwfqp!5m1!1e2!17m2!4m1!1e3!18m1!1e1?entry=ttu&amp;g_ep=EgoyMDI2MDUyNy4wIKXMDSoASAFQAw%3D%3D" TargetMode="External"/><Relationship Id="rId964"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963"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962" Type="http://schemas.openxmlformats.org/officeDocument/2006/relationships/hyperlink" Target="https://www.google.com/maps/place/360+Logistics/@25.735291,-100.2041606,19z/data=!4m10!1m2!2m1!1sCesareo+Sep%C3%BAlveda+107,+La+Encarnaci%C3%B3n+Apodaca,+NL+C.P.+66633!3m6!1s0x8662ebb21d43ed0b:0xb83eea1ed437c2e7!8m2!3d25.7353076!4d-100.203125!15sCj5DZXNhcmVvIFNlcMO6bHZlZGEgMTA3LCBMYSBFbmNhcm5hY2nDs24gQXBvZGFjYSwgTkwgQy5QLiA2NjYzM1o8IjpjZXNhcmVvIHNlcMO6bHZlZGEgMTA3IGxhIGVuY2FybmFjacOzbiBhcG9kYWNhIG5sIGNwIDY2NjMzkgEQY29ycG9yYXRlX29mZmljZZoBJENoZERTVWhOTUc5blMwVkpRMEZuU1VOUGF6bHBOQzFCUlJBQuABAPoBBAgAECE!16s%2Fg%2F11c2q31z9_?entry=ttu&amp;g_ep=EgoyMDI1MDYwMi4wIKXMDSoASAFQAw%3D%3D" TargetMode="External"/><Relationship Id="rId96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6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96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66" Type="http://schemas.openxmlformats.org/officeDocument/2006/relationships/hyperlink" Target="https://www.google.com/maps/place/21%C2%B010'21.6%22N+86%C2%B052'10.9%22W/@21.1727864,-86.8701191,20z/data=!4m4!3m3!8m2!3d21.1726667!4d-86.8696944!5m1!1e2?entry=ttu&amp;g_ep=EgoyMDI2MDUyNy4wIKXMDSoASAFQAw%3D%3D" TargetMode="External"/><Relationship Id="rId961"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960"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959"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954" Type="http://schemas.openxmlformats.org/officeDocument/2006/relationships/hyperlink" Target="https://www.google.com/maps/place/Mirto+908,+Moderna,+64530+Monterrey,+N.L./@25.6971029,-100.2915007,17z/data=!3m1!4b1!4m6!3m5!1s0x8662956c6307bba9:0x949fb78e46f632de!8m2!3d25.6971029!4d-100.2889258!16s%2Fg%2F11rhqy1vn_!5m1!1e4?entry=ttu&amp;g_ep=EgoyMDI1MDgyNS4wIKXMDSoASAFQAw%3D%3D" TargetMode="External"/><Relationship Id="rId95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952" Type="http://schemas.openxmlformats.org/officeDocument/2006/relationships/hyperlink" Target="https://www.google.com/maps/place/25%C2%B043'51.6%22N+100%C2%B010'27.9%22W/@25.731124,-100.1751368,18.91z/data=!4m4!3m3!8m2!3d25.731!4d-100.1744183?hl=es&amp;entry=ttu&amp;g_ep=EgoyMDI1MTIwOS4wIKXMDSoASAFQAw%3D%3D" TargetMode="External"/><Relationship Id="rId951" Type="http://schemas.openxmlformats.org/officeDocument/2006/relationships/hyperlink" Target="https://www.google.com/maps/place/Albert+Camus+2300,+Contry+Sol,+67174+Guadalupe,+N.L./@25.6487398,-100.2652769,17z/data=!3m1!4b1!4m6!3m5!1s0x8662bf8983260c6b:0xb697c6c70daec20b!8m2!3d25.6487398!4d-100.262702!16s%2Fg%2F11zj8jf71f?entry=ttu&amp;g_ep=EgoyMDI2MDUwNi4wIKXMDSoASAFQAw%3D%3D" TargetMode="External"/><Relationship Id="rId958"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957"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956"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955" Type="http://schemas.openxmlformats.org/officeDocument/2006/relationships/hyperlink" Target="https://www.google.com/maps/place/MARES+CARGO/@25.7753047,-100.1930208,19.5z/data=!4m6!3m5!1s0x8662ebf615a84f19:0xda51a3cbf5bcf2e2!8m2!3d25.7753509!4d-100.1930345!16s%2Fg%2F11q2qpz3fk!5m1!1e2!18m1!1e1?entry=ttu&amp;g_ep=EgoyMDI2MDQyNi4wIKXMDSoASAFQAw%3D%3D" TargetMode="External"/><Relationship Id="rId950"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590"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107" Type="http://schemas.openxmlformats.org/officeDocument/2006/relationships/hyperlink" Target="https://www.google.com/maps/place/25%C2%B053'36.0%22N+100%C2%B006'40.3%22W/@25.8933353,-100.1137581,17z/data=!3m1!4b1!4m4!3m3!8m2!3d25.8933353!4d-100.1111832!5m1!1e2?hl=es&amp;entry=ttu&amp;g_ep=EgoyMDI1MTEwNC4xIKXMDSoASAFQAw%3D%3D" TargetMode="External"/><Relationship Id="rId106" Type="http://schemas.openxmlformats.org/officeDocument/2006/relationships/hyperlink" Target="https://www.google.com/maps/place/25%C2%B053'36.0%22N+100%C2%B006'40.3%22W/@25.8933353,-100.1137581,17z/data=!3m1!4b1!4m4!3m3!8m2!3d25.8933353!4d-100.1111832!5m1!1e2?hl=es&amp;entry=ttu&amp;g_ep=EgoyMDI1MTEwNC4xIKXMDSoASAFQAw%3D%3D" TargetMode="External"/><Relationship Id="rId105" Type="http://schemas.openxmlformats.org/officeDocument/2006/relationships/hyperlink" Target="https://www.google.com/maps/place/H-E-B+Concordia/@25.785947,-100.226341,17z/data=!3m1!4b1!4m6!3m5!1s0x8662eb698520d305:0x5b1a68f8b09e0142!8m2!3d25.785947!4d-100.226341!16s%2Fg%2F1thkxpt5!5m1!1e2?entry=ttu&amp;g_ep=EgoyMDI2MDExMy4wIKXMDSoASAFQAw%3D%3D" TargetMode="External"/><Relationship Id="rId589"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104" Type="http://schemas.openxmlformats.org/officeDocument/2006/relationships/hyperlink" Target="https://www.google.com/maps/place/H-E-B+Concordia/@25.785947,-100.226341,17z/data=!3m1!4b1!4m6!3m5!1s0x8662eb698520d305:0x5b1a68f8b09e0142!8m2!3d25.785947!4d-100.226341!16s%2Fg%2F1thkxpt5!5m1!1e2?entry=ttu&amp;g_ep=EgoyMDI2MDExMy4wIKXMDSoASAFQAw%3D%3D" TargetMode="External"/><Relationship Id="rId588" Type="http://schemas.openxmlformats.org/officeDocument/2006/relationships/hyperlink" Target="https://www.google.com/maps/place/Leocadio+Paez+109,+Villa+de+las+Huertas,+66375+Cdad.+Santa+Catarina,+N.L./@25.6732073,-100.4569692,18.75z/data=!4m6!3m5!1s0x8662980c2ea000e3:0x6a65e7e342bc918!8m2!3d25.6732409!4d-100.4569542!16s%2Fg%2F11dxdlcfft!5m1!1e4!18m1!1e1?entry=ttu&amp;g_ep=EgoyMDI2MDMyNC4wIKXMDSoASAFQAw%3D%3D" TargetMode="External"/><Relationship Id="rId109" Type="http://schemas.openxmlformats.org/officeDocument/2006/relationships/hyperlink" Target="https://www.google.com/maps/place/25%C2%B054'42.2%22N+100%C2%B010'15.4%22W/@25.9116746,-100.1710437,21z/data=!4m4!3m3!8m2!3d25.911716!4d-100.170933!5m1!1e2?hl=es&amp;entry=ttu&amp;g_ep=EgoyMDI2MDExMy4wIKXMDSoASAFQAw%3D%3D" TargetMode="External"/><Relationship Id="rId108" Type="http://schemas.openxmlformats.org/officeDocument/2006/relationships/hyperlink" Target="https://www.google.com/maps/place/25%C2%B054'42.2%22N+100%C2%B010'15.4%22W/@25.9116746,-100.1710437,21z/data=!4m4!3m3!8m2!3d25.911716!4d-100.170933!5m1!1e2?hl=es&amp;entry=ttu&amp;g_ep=EgoyMDI2MDExMy4wIKXMDSoASAFQAw%3D%3D" TargetMode="External"/><Relationship Id="rId583" Type="http://schemas.openxmlformats.org/officeDocument/2006/relationships/hyperlink" Target="https://www.google.com/maps/place/25%C2%B039'24.7%22N+100%C2%B014'34.3%22W/@25.656907,-100.2432341,19.5z/data=!4m4!3m3!8m2!3d25.656869!4d-100.242866!5m1!1e4?entry=ttu&amp;g_ep=EgoyMDI2MDQwNi4wIKXMDSoASAFQAw%3D%3D" TargetMode="External"/><Relationship Id="rId582" Type="http://schemas.openxmlformats.org/officeDocument/2006/relationships/hyperlink" Target="https://www.google.com/maps/place/25%C2%B039'24.7%22N+100%C2%B014'34.3%22W/@25.656907,-100.2432341,19.5z/data=!4m4!3m3!8m2!3d25.656869!4d-100.242866!5m1!1e4?entry=ttu&amp;g_ep=EgoyMDI2MDQwNi4wIKXMDSoASAFQAw%3D%3D" TargetMode="External"/><Relationship Id="rId581" Type="http://schemas.openxmlformats.org/officeDocument/2006/relationships/hyperlink" Target="https://www.google.com/maps/place/25%C2%B039'24.7%22N+100%C2%B014'34.3%22W/@25.656907,-100.2432341,19.5z/data=!4m4!3m3!8m2!3d25.656869!4d-100.242866!5m1!1e4?entry=ttu&amp;g_ep=EgoyMDI2MDQwNi4wIKXMDSoASAFQAw%3D%3D" TargetMode="External"/><Relationship Id="rId580" Type="http://schemas.openxmlformats.org/officeDocument/2006/relationships/hyperlink" Target="https://www.google.com/maps/place/25%C2%B039'24.7%22N+100%C2%B014'34.3%22W/@25.656907,-100.2432341,19.5z/data=!4m4!3m3!8m2!3d25.656869!4d-100.242866!5m1!1e4?entry=ttu&amp;g_ep=EgoyMDI2MDQwNi4wIKXMDSoASAFQAw%3D%3D" TargetMode="External"/><Relationship Id="rId103" Type="http://schemas.openxmlformats.org/officeDocument/2006/relationships/hyperlink" Target="https://www.google.com/maps/place/C.+del+Corral+200,+Portal+de+Santa+Rosa,+66614+Cdad.+Apodaca,+N.L./@25.8235985,-100.2374246,17z/data=!3m1!4b1!4m6!3m5!1s0x8662ed1f80e34b41:0x817bf0fef6cb1f22!8m2!3d25.8235985!4d-100.2374246!16s%2Fg%2F11xlqgg29l!5m1!1e2?entry=ttu&amp;g_ep=EgoyMDI2MDExMS4wIKXMDSoASAFQAw%3D%3D" TargetMode="External"/><Relationship Id="rId587"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102" Type="http://schemas.openxmlformats.org/officeDocument/2006/relationships/hyperlink" Target="https://www.google.com/maps/place/25%C2%B046'57.5%22N+100%C2%B030'05.1%22W/@25.782639,-100.5039859,17z/data=!3m1!4b1!4m4!3m3!8m2!3d25.782639!4d-100.501411!5m1!1e2?entry=ttu&amp;g_ep=EgoyMDI2MDExMy4wIKXMDSoASAFQAw%3D%3D" TargetMode="External"/><Relationship Id="rId586" Type="http://schemas.openxmlformats.org/officeDocument/2006/relationships/hyperlink" Target="https://www.google.com/maps/place/Democracia+612,+Trevi%C3%B1o,+64570+Monterrey,+N.L./@25.6857843,-100.3101638,17z/data=!3m1!4b1!4m5!3m4!1s0x86629582df64eed1:0x98c618fc1b3a5b88!8m2!3d25.6857843!4d-100.3075889?entry=ttu&amp;g_ep=EgoyMDI1MTIwOS4wIKXMDSoASAFQAw%3D%3D" TargetMode="External"/><Relationship Id="rId101" Type="http://schemas.openxmlformats.org/officeDocument/2006/relationships/hyperlink" Target="https://www.google.com/maps/place/Global+Pack/@25.8780819,-100.2288129,18z/data=!4m12!1m5!3m4!2zMjXCsDUyJzQxLjYiTiAxMDDCsDEzJzM5LjgiVw!8m2!3d25.8782291!4d-100.2277222!3m5!1s0x8662f29acb224dff:0x45fe20d59611090!8m2!3d25.8779721!4d-100.2255311!16s%2Fg%2F11c6r39by3!5m1!1e2?hl=es&amp;entry=ttu&amp;g_ep=EgoyMDI2MDExMy4wIKXMDSoASAFQAw%3D%3D" TargetMode="External"/><Relationship Id="rId585" Type="http://schemas.openxmlformats.org/officeDocument/2006/relationships/hyperlink" Target="https://www.google.com/maps/place/Gasolinera+Gulf/@25.657615,-100.2225418,3a,75y,132.7h,94.41t/data=!3m7!1e1!3m5!1s7Sdio10_p0nk1xebxlASeQ!2e0!6shttps:%2F%252" TargetMode="External"/><Relationship Id="rId100" Type="http://schemas.openxmlformats.org/officeDocument/2006/relationships/hyperlink" Target="https://www.google.com/maps/place/Global+Pack/@25.8780819,-100.2288129,18z/data=!4m12!1m5!3m4!2zMjXCsDUyJzQxLjYiTiAxMDDCsDEzJzM5LjgiVw!8m2!3d25.8782291!4d-100.2277222!3m5!1s0x8662f29acb224dff:0x45fe20d59611090!8m2!3d25.8779721!4d-100.2255311!16s%2Fg%2F11c6r39by3!5m1!1e2?hl=es&amp;entry=ttu&amp;g_ep=EgoyMDI2MDExMy4wIKXMDSoASAFQAw%3D%3D" TargetMode="External"/><Relationship Id="rId584" Type="http://schemas.openxmlformats.org/officeDocument/2006/relationships/hyperlink" Target="https://www.google.com/maps/place/Jordania+745,+Prados+de+La+Cieneguita,+66636+Cdad.+Apodaca,+N.L./@25.7830047,-100.2681894,15z/data=!4m6!3m5!1s0x8662ecad6e2eb385:0x1b740863d2d16f4!8m2!3d25.783403!4d-100.2579321!16s%2Fg%2F11c708n2s1?authuser=0&amp;entry=ttu&amp;g_ep=EgoyMDI2MDMxNS4wIKXMDSoASAFQAw%3D%3D" TargetMode="External"/><Relationship Id="rId57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78" Type="http://schemas.openxmlformats.org/officeDocument/2006/relationships/hyperlink" Target="https://meet.google.com/afs-fjqc-zhh" TargetMode="External"/><Relationship Id="rId577" Type="http://schemas.openxmlformats.org/officeDocument/2006/relationships/hyperlink" Target="https://www.google.com/maps/place/Gasolinera+Gulf/@25.657615,-100.2225418,3a,75y,132.7h,94.41t/data=!3m7!1e1!3m5!1s7Sdio10_p0nk1xebxlASeQ!2e0!6shttps:%2F%252" TargetMode="External"/><Relationship Id="rId572" Type="http://schemas.openxmlformats.org/officeDocument/2006/relationships/hyperlink" Target="https://www.google.com/maps/place/25%C2%B018'01.6%22N+100%C2%B000'24.5%22W/@25.300688,-100.0082229,18.25z/data=!4m4!3m3!8m2!3d25.300444!4d-100.006791!5m1!1e4?hl=es&amp;entry=ttu&amp;g_ep=EgoyMDI2MDQwNS4wIKXMDSoASAFQAw%3D%3D" TargetMode="External"/><Relationship Id="rId571" Type="http://schemas.openxmlformats.org/officeDocument/2006/relationships/hyperlink" Target="https://www.google.com/maps/place/25%C2%B018'01.6%22N+100%C2%B000'24.5%22W/@25.300688,-100.0082229,18.25z/data=!4m4!3m3!8m2!3d25.300444!4d-100.006791!5m1!1e4?hl=es&amp;entry=ttu&amp;g_ep=EgoyMDI2MDQwNS4wIKXMDSoASAFQAw%3D%3D" TargetMode="External"/><Relationship Id="rId570" Type="http://schemas.openxmlformats.org/officeDocument/2006/relationships/hyperlink" Target="https://www.google.com/maps/place/25%C2%B018'01.6%22N+100%C2%B000'24.5%22W/@25.300688,-100.0082229,18.25z/data=!4m4!3m3!8m2!3d25.300444!4d-100.006791!5m1!1e4?hl=es&amp;entry=ttu&amp;g_ep=EgoyMDI2MDQwNS4wIKXMDSoASAFQAw%3D%3D" TargetMode="External"/><Relationship Id="rId576"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575" Type="http://schemas.openxmlformats.org/officeDocument/2006/relationships/hyperlink" Target="https://www.google.com/maps/place/Subastas+Ventura,+Escobedo+-+Nuevo+Leon/@25.8133487,-100.3860397,17z/data=!3m1!4b1!4m6!3m5!1s0x8662ebf4a3864eef:0xdc45107f693e8b67!8m2!3d25.8133487!4d-100.3860397!16s%2Fg%2F11bwc0xcqp!5m1!1e4?entry=ttu&amp;g_ep=EgoyMDI2MDQwNS4wIKXMDSoASAFQAw%3D%3D" TargetMode="External"/><Relationship Id="rId574" Type="http://schemas.openxmlformats.org/officeDocument/2006/relationships/hyperlink" Target="https://www.google.com/maps/place/25%C2%B018'01.6%22N+100%C2%B000'24.5%22W/@25.300688,-100.0082229,18.25z/data=!4m4!3m3!8m2!3d25.300444!4d-100.006791!5m1!1e4?hl=es&amp;entry=ttu&amp;g_ep=EgoyMDI2MDQwNS4wIKXMDSoASAFQAw%3D%3D" TargetMode="External"/><Relationship Id="rId573" Type="http://schemas.openxmlformats.org/officeDocument/2006/relationships/hyperlink" Target="https://www.google.com/maps/place/25%C2%B018'01.6%22N+100%C2%B000'24.5%22W/@25.300688,-100.0082229,18.25z/data=!4m4!3m3!8m2!3d25.300444!4d-100.006791!5m1!1e4?hl=es&amp;entry=ttu&amp;g_ep=EgoyMDI2MDQwNS4wIKXMDSoASAFQAw%3D%3D" TargetMode="External"/><Relationship Id="rId129" Type="http://schemas.openxmlformats.org/officeDocument/2006/relationships/hyperlink" Target="https://www.google.com/maps/place/25%C2%B040'59.5%22N+100%C2%B018'58.1%22W/@25.6832115,-100.3163186,21z/data=!4m4!3m3!8m2!3d25.6831951!4d-100.3161469!5m1!1e2?hl=es&amp;entry=ttu&amp;g_ep=EgoyMDI2MDExOS4wIKXMDSoASAFQAw%3D%3D" TargetMode="External"/><Relationship Id="rId128" Type="http://schemas.openxmlformats.org/officeDocument/2006/relationships/hyperlink" Target="https://www.google.com/maps/place/Verdon+valles+del+sol/@25.6526221,-100.1667062,20.5z/data=!4m6!3m5!1s0x8662c3007ad2dd29:0x9c7b46460015ac58!8m2!3d25.6526695!4d-100.1667336!16s%2Fg%2F11xtfjtgxp!5m1!1e2?entry=ttu&amp;g_ep=EgoyMDI2MDExMy4wIKXMDSoASAFQAw%3D%3D" TargetMode="External"/><Relationship Id="rId127" Type="http://schemas.openxmlformats.org/officeDocument/2006/relationships/hyperlink" Target="https://www.google.com/maps/place/Vista+Cristal+264,+66013+Garc%C3%ADa,+N.L./@25.8158416,-100.5393052,17z/data=!3m1!4b1!4m6!3m5!1s0x86629c9a3d073985:0x6cae69244366d2c9!8m2!3d25.8158416!4d-100.5393052!16s%2Fg%2F11p61m19jx!5m1!1e2!18m1!1e1?entry=ttu&amp;g_ep=EgoyMDI2MDExMy4wIKXMDSoASAFQAw%3D%3D" TargetMode="External"/><Relationship Id="rId126" Type="http://schemas.openxmlformats.org/officeDocument/2006/relationships/hyperlink" Target="https://www.google.com/maps/place/Vista+Cristal+264,+66013+Garc%C3%ADa,+N.L./@25.8158416,-100.5393052,17z/data=!3m1!4b1!4m6!3m5!1s0x86629c9a3d073985:0x6cae69244366d2c9!8m2!3d25.8158416!4d-100.5393052!16s%2Fg%2F11p61m19jx!5m1!1e2!18m1!1e1?entry=ttu&amp;g_ep=EgoyMDI2MDExMy4wIKXMDSoASAFQAw%3D%3D" TargetMode="External"/><Relationship Id="rId121" Type="http://schemas.openxmlformats.org/officeDocument/2006/relationships/hyperlink" Target="https://www.google.com/maps/place/Av.+Santo+Domingo+1009,+Las+Puentes+4to+Sector,+66430+San+Nicol%C3%A1s+de+los+Garza,+N.L./@25.7532464,-100.2708817,17z/data=!3m1!4b1!4m6!3m5!1s0x866294b6df31137b:0xdbfaadcc108be1d8!8m2!3d25.7532464!4d-100.2683068!16s%2Fg%2F11q2ngp94k!5m1!1e2?entry=ttu&amp;g_ep=EgoyMDI2MDExMy4wIKXMDSoASAFQAw%3D%3D" TargetMode="External"/><Relationship Id="rId120"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125" Type="http://schemas.openxmlformats.org/officeDocument/2006/relationships/hyperlink" Target="https://www.google.com/maps/place/N%C3%A1poles+120,+San+Sebasti%C3%A1n,+67198+Guadalupe,+N.L./@25.6671306,-100.2076943,17z/data=!3m1!4b1!4m6!3m5!1s0x8662c1cf6c42ff75:0x75c6e09caccd4ebf!8m2!3d25.6671306!4d-100.2051194!16s%2Fg%2F11lmp3zh1x!5m1!1e2?entry=ttu&amp;g_ep=EgoyMDI2MDExMy4wIKXMDSoASAFQAw%3D%3D" TargetMode="External"/><Relationship Id="rId124" Type="http://schemas.openxmlformats.org/officeDocument/2006/relationships/hyperlink" Target="https://www.google.com/maps/place/N%C3%A1poles+120,+San+Sebasti%C3%A1n,+67198+Guadalupe,+N.L./@25.6671306,-100.2076943,17z/data=!3m1!4b1!4m6!3m5!1s0x8662c1cf6c42ff75:0x75c6e09caccd4ebf!8m2!3d25.6671306!4d-100.2051194!16s%2Fg%2F11lmp3zh1x!5m1!1e2?entry=ttu&amp;g_ep=EgoyMDI2MDExMy4wIKXMDSoASAFQAw%3D%3D" TargetMode="External"/><Relationship Id="rId123" Type="http://schemas.openxmlformats.org/officeDocument/2006/relationships/hyperlink" Target="https://www.google.com/maps/place/N%C3%A1poles+120,+San+Sebasti%C3%A1n,+67198+Guadalupe,+N.L./@25.6671306,-100.2076943,17z/data=!3m1!4b1!4m6!3m5!1s0x8662c1cf6c42ff75:0x75c6e09caccd4ebf!8m2!3d25.6671306!4d-100.2051194!16s%2Fg%2F11lmp3zh1x!5m1!1e2?entry=ttu&amp;g_ep=EgoyMDI2MDExMy4wIKXMDSoASAFQAw%3D%3D" TargetMode="External"/><Relationship Id="rId122"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118" Type="http://schemas.openxmlformats.org/officeDocument/2006/relationships/hyperlink" Target="https://www.google.com/maps/place/Antigua+432,+Col+Paseo+de+Guadalupe,+67199+Guadalupe,+N.L./@25.6573109,-100.1684404,16z/data=!4m6!3m5!1s0x8662c23ad9054399:0x56b8035fb140b052!8m2!3d25.6536143!4d-100.1582131!16s%2Fg%2F11w7q5cw2_!5m1!1e2?entry=ttu&amp;g_ep=EgoyMDI2MDExMy4wIKXMDSoASAFQAw%3D%3D" TargetMode="External"/><Relationship Id="rId117" Type="http://schemas.openxmlformats.org/officeDocument/2006/relationships/hyperlink" Target="https://www.google.com/maps/place/Priv.+Popocat%C3%A9petl+614,+Jardines+de+las+Puentes,+66460+San+Nicol%C3%A1s+de+los+Garza,+N.L./@25.7402939,-100.2800258,18.5z/data=!4m5!3m4!1s0x866294c3ba3e679f:0xd16198c48d0c7180!8m2!3d25.7402121!4d-100.279128!5m1!1e2?entry=ttu&amp;g_ep=EgoyMDI2MDExMy4wIKXMDSoASAFQAw%3D%3D" TargetMode="External"/><Relationship Id="rId116" Type="http://schemas.openxmlformats.org/officeDocument/2006/relationships/hyperlink" Target="https://www.google.com/maps/place/Mar+B%C3%A1ltico+8569,+Loma+Linda,+64120+Monterrey,+N.L./@25.7483431,-100.3694054,15.75z/data=!4m6!3m5!1s0x866296b959c53533:0x75fe06162542c582!8m2!3d25.7481108!4d-100.3668629!16s%2Fg%2F11c23n0lht!5m1!1e2?entry=ttu&amp;g_ep=EgoyMDI2MDExMy4wIKXMDSoASAFQAw%3D%3D" TargetMode="External"/><Relationship Id="rId115" Type="http://schemas.openxmlformats.org/officeDocument/2006/relationships/hyperlink" Target="https://www.google.com/maps/place/Mar+B%C3%A1ltico+8569,+Loma+Linda,+64120+Monterrey,+N.L./@25.7483431,-100.3694054,15.75z/data=!4m6!3m5!1s0x866296b959c53533:0x75fe06162542c582!8m2!3d25.7481108!4d-100.3668629!16s%2Fg%2F11c23n0lht!5m1!1e2?entry=ttu&amp;g_ep=EgoyMDI2MDExMy4wIKXMDSoASAFQAw%3D%3D" TargetMode="External"/><Relationship Id="rId599" Type="http://schemas.openxmlformats.org/officeDocument/2006/relationships/hyperlink" Target="https://www.google.com/maps/place/25%C2%B053'11.5%22N+100%C2%B018'03.8%22W/@25.886535,-100.3036382,17z/data=!3m1!4b1!4m4!3m3!8m2!3d25.886535!4d-100.3010633!5m1!1e1?hl=es&amp;entry=ttu&amp;g_ep=EgoyMDI2MDIxNi4wIKXMDSoASAFQAw%3D%3D" TargetMode="External"/><Relationship Id="rId119" Type="http://schemas.openxmlformats.org/officeDocument/2006/relationships/hyperlink" Target="https://www.google.com/maps/place/Antigua+432,+Col+Paseo+de+Guadalupe,+67199+Guadalupe,+N.L./@25.6573109,-100.1684404,16z/data=!4m6!3m5!1s0x8662c23ad9054399:0x56b8035fb140b052!8m2!3d25.6536143!4d-100.1582131!16s%2Fg%2F11w7q5cw2_!5m1!1e2?entry=ttu&amp;g_ep=EgoyMDI2MDExMy4wIKXMDSoASAFQAw%3D%3D" TargetMode="External"/><Relationship Id="rId110" Type="http://schemas.openxmlformats.org/officeDocument/2006/relationships/hyperlink" Target="https://www.google.com/maps/place/C.+Golfo+de+M%C3%A9xico+638,+La+Fe,+66477+San+Nicol%C3%A1s+de+los+Garza,+N.L./@25.7199015,-100.212067,17z/data=!3m1!4b1!4m6!3m5!1s0x8662ea50d26e4a0b:0x9baaa88189bada1e!8m2!3d25.7199015!4d-100.2094921!16s%2Fg%2F11c5lrqtlv!5m1!1e2?entry=ttu&amp;g_ep=EgoyMDI2MDExMS4wIKXMDSoASAFQAw%3D%3D" TargetMode="External"/><Relationship Id="rId594"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93"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92"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91" Type="http://schemas.openxmlformats.org/officeDocument/2006/relationships/hyperlink" Target="https://www.google.com/maps/place/Gasolinera+Gulf/@25.657615,-100.2225418,3a,75y,132.7h,94.41t/data=!3m7!1e1!3m5!1s7Sdio10_p0nk1xebxlASeQ!2e0!6shttps:%2F%252" TargetMode="External"/><Relationship Id="rId114" Type="http://schemas.openxmlformats.org/officeDocument/2006/relationships/hyperlink" Target="https://www.google.com/maps/place/COMPA%C3%91IA+MADERERA+CUAUHTEMOC/@25.6652652,-100.3338484,19z/data=!4m6!3m5!1s0x8662be1bd73812db:0x698fe9edca79ac88!8m2!3d25.6653896!4d-100.3332644!16s%2Fg%2F1pv2cvxnw!5m1!1e2?entry=ttu&amp;g_ep=EgoyMDI2MDExMy4wIKXMDSoASAFQAw%3D%3D" TargetMode="External"/><Relationship Id="rId59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113" Type="http://schemas.openxmlformats.org/officeDocument/2006/relationships/hyperlink" Target="https://www.google.com/maps/place/COMPA%C3%91IA+MADERERA+CUAUHTEMOC/@25.6652652,-100.3338484,19z/data=!4m6!3m5!1s0x8662be1bd73812db:0x698fe9edca79ac88!8m2!3d25.6653896!4d-100.3332644!16s%2Fg%2F1pv2cvxnw!5m1!1e2?entry=ttu&amp;g_ep=EgoyMDI2MDExMy4wIKXMDSoASAFQAw%3D%3D" TargetMode="External"/><Relationship Id="rId597" Type="http://schemas.openxmlformats.org/officeDocument/2006/relationships/hyperlink" Target="https://www.google.com/maps/place/Rivarolo+3616,+Colonia+Miguel+Hidalgo,+64925+Monterrey,+N.L./@25.6155681,-100.2934091,715m/data=!3m2!1e3!4b1!4m6!3m5!1s0x8662bf107977d8a5:0x99fa8582c22621b!8m2!3d25.6155681!4d-100.2934091!16s%2Fg%2F11c2g4z6bx!5m1!1e4?entry=ttu&amp;g_ep=EgoyMDI2MDQwNy4wIKXMDSoASAFQAw%3D%3D" TargetMode="External"/><Relationship Id="rId112" Type="http://schemas.openxmlformats.org/officeDocument/2006/relationships/hyperlink" Target="https://www.google.com/maps/place/Tu+Auto/@25.6507437,-100.1935111,21z/data=!4m12!1m5!3m4!2zMjXCsDM5JzAyLjciTiAxMDDCsDExJzM2LjEiVw!8m2!3d25.650747!4d-100.193371!3m5!1s0x8662c12f378375b7:0xfd2fbc2ec472c69e!8m2!3d25.650" TargetMode="External"/><Relationship Id="rId596" Type="http://schemas.openxmlformats.org/officeDocument/2006/relationships/hyperlink" Target="https://www.google.com/maps/place/Quesos+y+ofertas+del+primito+sa+de+cv/@25.7668521,-100.2913443,17z/data=!3m1!4b1!4m6!3m5!1s0x866295f0e98f3d6b:0x20244ab161be1556!8m2!3d25.7668521!4d-100.2913443!16s%2Fg%2F11h2bc16fg!5m1!1e4?entry=ttu&amp;g_ep=EgoyMDI2MDQwNy4wIKXMDSoASAFQAw%3D%3D" TargetMode="External"/><Relationship Id="rId111" Type="http://schemas.openxmlformats.org/officeDocument/2006/relationships/hyperlink" Target="https://www.google.com/maps/place/Av+Paseo+de+los+Leones+%232883,+Cumbres+4%C2%BA.+Sector+Secc+B,+64610+Monterrey,+N.L./@25.7209078,-100.3872627,21z/data=!4m6!3m5!1s0x866296f912e1b277:0xddf1084902318de!8m2!3d25.7209285!4d-100.3871563!16s%2Fg%2F11xvlxdwpw!5m1!1e2?entry=ttu&amp;g_ep=EgoyMDI2MDExMy4wIKXMDSoASAFQAw%3D%3D" TargetMode="External"/><Relationship Id="rId595"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47" Type="http://schemas.openxmlformats.org/officeDocument/2006/relationships/hyperlink" Target="https://www.google.com/maps/place/Leocadio+Paez+109,+Villa+de+las+Huertas,+66375+Cdad.+Santa+Catarina,+N.L./@25.6732073,-100.4569692,18.75z/data=!4m6!3m5!1s0x8662980c2ea000e3:0x6a65e7e342bc918!8m2!3d25.6732409!4d-100.4569542!16s%2Fg%2F11dxdlcfft!5m1!1e4!18m1!1e1?entry=ttu&amp;g_ep=EgoyMDI2MDMyNC4wIKXMDSoASAFQAw%3D%3D" TargetMode="External"/><Relationship Id="rId546" Type="http://schemas.openxmlformats.org/officeDocument/2006/relationships/hyperlink" Target="https://www.google.com/maps/place/Mudanzas+Alanis/@25.6135971,-100.130536,20z/data=!4m12!1m5!3m4!2zMjXCsDM2JzQ5LjEiTiAxMDDCsDA3JzQ4LjciVw!8m2!3d25.6136265!4d-100.1301804!3m5!1s0x8662c39ec0ae2119:0x5ea98b083de533a7!8m2!3d25.6134748!4d-100.1301057!16s%2Fg%2F11c2y83xkg!5m1!1e4?hl=es&amp;entry=ttu&amp;g_ep=EgoyMDI2MDMyOS4wIKXMDSoASAFQAw%3D%3D" TargetMode="External"/><Relationship Id="rId54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544"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549" Type="http://schemas.openxmlformats.org/officeDocument/2006/relationships/hyperlink" Target="https://www.google.com/maps/place/Autos+MGC/@25.6503254,-100.1915569,18.92z/data=!4m15!1m8!3m7!1s0x8662c1bd7a5cb545:0xf9ba57570994affe!2sAv+Eloy+Cavazos+7305,+Santa+Mar%C3%ADa+Sector+C,+67198+Guadalupe,+N.L.!3b1!8m2!3d25.6509023!4d-100.1933409!16s%2Fg%2F11c1djgg99!3m5!1s0x8662c1a1f75d0d15:0xd2f2d3c1b4a50468!8m2!3d25.6501881!4d-100.1913006!16s%2Fg%2F11tmhzkzrj?entry=ttu" TargetMode="External"/><Relationship Id="rId548"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543"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542"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541" Type="http://schemas.openxmlformats.org/officeDocument/2006/relationships/hyperlink" Target="https://www.google.com/maps/place/R%C3%ADo+Niagara+165,+Sin+Nombre+de+Col+10,+67196+Guadalupe,+N.L./@25.6518548,-100.1750548,17z/data=!3m1!4b1!4m6!3m5!1s0x8662c1885b386085:0xe73f09e5e5f87312!8m2!3d25.6518548!4d-100.1724799!16s%2Fg%2F11wb1sd9gf!5m1!1e4?entry=ttu&amp;g_ep=EgoyMDI2MDMyNC4wIKXMDSoASAFQAw%3D%3D" TargetMode="External"/><Relationship Id="rId540" Type="http://schemas.openxmlformats.org/officeDocument/2006/relationships/hyperlink" Target="https://www.google.com/maps/place/R%C3%ADo+Niagara+165,+Sin+Nombre+de+Col+10,+67196+Guadalupe,+N.L./@25.6518548,-100.1750548,17z/data=!3m1!4b1!4m6!3m5!1s0x8662c1885b386085:0xe73f09e5e5f87312!8m2!3d25.6518548!4d-100.1724799!16s%2Fg%2F11wb1sd9gf!5m1!1e4?entry=ttu&amp;g_ep=EgoyMDI2MDMyNC4wIKXMDSoASAFQAw%3D%3D" TargetMode="External"/><Relationship Id="rId536"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35"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34" Type="http://schemas.openxmlformats.org/officeDocument/2006/relationships/hyperlink" Target="https://www.google.com/maps/place/Eduardo+Caballero+336,+Andr%C3%A9s+Caballero+Moreno+Agropecuaria,+66080+Cdad.+Gral.+Escobedo,+N.L./@25.8353578,-100.3047601,15.12z/data=!4m5!3m4!1s0x866292f5c957f41b:0x2f9f287632de8094!8m2!3d25.8349764!4d-100.3017523?authuser=0&amp;entry=ttu&amp;g_ep=EgoyMDI2MDMyNC4wIKXMDSoASAFQAw%3D%3D" TargetMode="External"/><Relationship Id="rId533" Type="http://schemas.openxmlformats.org/officeDocument/2006/relationships/hyperlink" Target="https://www.google.com/maps/place/21%C2%B007'32.6%22N+86%C2%B050'04.3%22W/@21.1265935,-86.8364991,16z/data=!4m4!3m3!8m2!3d21.1257222!4d-86.8345278!5m1!1e4?entry=ttu&amp;g_ep=EgoyMDI2MDMyMy4xIKXMDSoASAFQAw%3D%3D" TargetMode="External"/><Relationship Id="rId539" Type="http://schemas.openxmlformats.org/officeDocument/2006/relationships/hyperlink" Target="https://www.google.com/maps/place/Flores+Mag%C3%B3n+211,+La+Silla,+67195+Guadalupe,+N.L./@25.6566696,-100.1782298,17z/data=!3m1!4b1!4m6!3m5!1s0x8662c18bf41e2f89:0x95118072bff565ce!8m2!3d25.6566696!4d-100.1756549!16s%2Fg%2F11wb1t3bvq!5m1!1e2?entry=ttu&amp;g_ep=EgoyMDI1MTIwOS4wIKXMDSoASAFQAw%3D%3D" TargetMode="External"/><Relationship Id="rId538"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37" Type="http://schemas.openxmlformats.org/officeDocument/2006/relationships/hyperlink" Target="https://www.google.com/maps/place/Calle+Sta.+Eugenia+641,+Santa+Monica+Sector+8,+Jardines+de+la+Silla,+67250+Jardines+de+la+Silla,+N.L./@25.6158264,-100.174886,17z/data=!3m1!4b1!4m6!3m5!1s0x8662c160b94a8207:0x7e2284ea272cff13!8m2!3d25.6158264!4d-100.174886!16s%2Fg%2F11wb1rcpd_!5m1!1e4!18m1!1e1?entry=ttu&amp;g_ep=EgoyMDI2MDMyNC4wIKXMDSoASAFQAw%3D%3D" TargetMode="External"/><Relationship Id="rId532" Type="http://schemas.openxmlformats.org/officeDocument/2006/relationships/hyperlink" Target="https://www.google.com/maps/place/Gasolinera+Gulf/@25.657615,-100.2225418,3a,75y,132.7h,94.41t/data=!3m7!1e1!3m5!1s7Sdio10_p0nk1xebxlASeQ!2e0!6shttps:%2F%252" TargetMode="External"/><Relationship Id="rId531" Type="http://schemas.openxmlformats.org/officeDocument/2006/relationships/hyperlink" Target="https://www.google.com/maps/place/25%C2%B040'44.8%22N+100%C2%B013'45.1%22W/@25.6791229,-100.231765,17z/data=!3m1!4b1!4m4!3m3!8m2!3d25.6791229!4d-100.2291901!5m1!1e4?hl=es&amp;entry=ttu&amp;g_ep=EgoyMDI2MDMyNC4wIKXMDSoASAFQAw%3D%3D" TargetMode="External"/><Relationship Id="rId53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569"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568"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7"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6"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1" Type="http://schemas.openxmlformats.org/officeDocument/2006/relationships/hyperlink" Target="https://www.google.com/maps/place/Tabasco+311,+Independencia,+64720+Monterrey,+N.L./@25.6629012,-100.3248017,17z/data=!3m1!4b1!4m6!3m5!1s0x8662be3c8e02fa5d:0x6b2ceb50c00e970c!8m2!3d25.6628964!4d-100.3222268!16s%2Fg%2F11c26kk1cg!5m1!1e4?hl=es&amp;entry=ttu&amp;g_ep=EgoyMDI2MDQwMS4wIKXMDSoASAFQAw%3D%3D" TargetMode="External"/><Relationship Id="rId560"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565"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4"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3"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62" Type="http://schemas.openxmlformats.org/officeDocument/2006/relationships/hyperlink" Target="https://www.google.com/maps/place/GRUPO+LOGISTICO+TTM+S.A+DE+C.V./@25.7496904,-100.5838251,11z/data=!4m10!1m2!2m1!1sttm!3m6!1s0x866295b23bd21349:0x3d299748354550a7!8m2!3d25.7496381!4d-100.2954054!15sCgN0dG0iA4gBAZIBFnRyYW5zcG9ydGF0aW9uX3NlcnZpY2WqAU4KDS9nLzExYzU5bno3bHkKCS9tLzBkdjJuXxABKgciA3R0bSgAMh4QASIaT_gNThhk_RMA1Fb9O2qr_UI1mlyQtX-3XgcyBxACIgN0dG3gAQA!16s%2Fg%2F11fmg50tc4?entry=ttu&amp;g_ep=EgoyMDI1MDkxNy4wIKXMDSoASAFQAw%3D%3D" TargetMode="External"/><Relationship Id="rId558" Type="http://schemas.openxmlformats.org/officeDocument/2006/relationships/hyperlink" Target="https://www.google.com/maps/place/Antigua+432,+Col+Paseo+de+Guadalupe,+67199+Guadalupe,+N.L./@25.6573109,-100.1684404,16z/data=!4m6!3m5!1s0x8662c23ad9054399:0x56b8035fb140b052!8m2!3d25.6536143!4d-100.1582131!16s%2Fg%2F11w7q5cw2_!5m1!1e2?entry=ttu&amp;g_ep=EgoyMDI2MDExMy4wIKXMDSoASAFQAw%3D%3D" TargetMode="External"/><Relationship Id="rId557"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556"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55"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559" Type="http://schemas.openxmlformats.org/officeDocument/2006/relationships/hyperlink" Target="https://www.google.com/maps/place/Sabino+563,+Bosques+Real+I,+66612+Cdad.+Apodaca,+N.L./@25.7831422,-100.2440756,17z/data=!3m1!4b1!4m6!3m5!1s0x8662eca30c3343ef:0x197d1b282db99f5c!8m2!3d25.7831374!4d-100.2415007!16s%2Fg%2F11c5lp5jsw!5m1!1e4?entry=ttu&amp;g_ep=EgoyMDI2MDQwMS4wIKXMDSoASAFQAw%3D%3D" TargetMode="External"/><Relationship Id="rId550" Type="http://schemas.openxmlformats.org/officeDocument/2006/relationships/hyperlink" Target="https://www.google.com/maps/place/MC+MOTORS/@25.6508824,-100.195895,17z/data=!3m1!4b1!4m6!3m5!1s0x8662c12f378375b7:0xfd2fbc2ec472c69e!8m2!3d25.6508776!4d-100.1933201!16s%2Fg%2F11h4lp4dvm!5m1!1e4?entry=ttu&amp;g_ep=EgoyMDI2MDMzMC4wIKXMDSoASAFQAw%3D%3D" TargetMode="External"/><Relationship Id="rId554"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553" Type="http://schemas.openxmlformats.org/officeDocument/2006/relationships/hyperlink" Target="https://www.google.com/maps/place/Sandoval+San+Nicol%C3%A1s/@25.751919,-100.289514,20z/data=!4m10!1m2!2m1!1sautos+sandoval+hidalgo+entre+col%C3%B3n+y+pino+su%C3%A1rez,+centro+san+nicol%C3%A1s!3m6!1s0x8662950014c1b63f:0xfd5a73b00c37b8a9!8m2!3d25.7519205!4d-100.2889446!15sCkdhdXRvcyBzYW5kb3ZhbCBoaWRhbGdvIGVudHJlIGNvbMOzbiB5IHBpbm8gc3XDoXJleiwgY2VudHJvIHNhbiBuaWNvbMOhc5IBCmNhcl9kZWFsZXLgAQA!16s%2Fg%2F11w3d4tx2m!5m1!1e2?entry=ttu&amp;g_ep=EgoyMDI2MDMxNy4wIKXMDSoASAFQAw%3D%3D" TargetMode="External"/><Relationship Id="rId552" Type="http://schemas.openxmlformats.org/officeDocument/2006/relationships/hyperlink" Target="https://www.google.com/maps/place/Sandoval+San+Nicol%C3%A1s/@25.751919,-100.289514,20z/data=!4m10!1m2!2m1!1sautos+sandoval+hidalgo+entre+col%C3%B3n+y+pino+su%C3%A1rez,+centro+san+nicol%C3%A1s!3m6!1s0x8662950014c1b63f:0xfd5a73b00c37b8a9!8m2!3d25.7519205!4d-100.2889446!15sCkdhdXRvcyBzYW5kb3ZhbCBoaWRhbGdvIGVudHJlIGNvbMOzbiB5IHBpbm8gc3XDoXJleiwgY2VudHJvIHNhbiBuaWNvbMOhc5IBCmNhcl9kZWFsZXLgAQA!16s%2Fg%2F11w3d4tx2m!5m1!1e2?entry=ttu&amp;g_ep=EgoyMDI2MDMxNy4wIKXMDSoASAFQAw%3D%3D" TargetMode="External"/><Relationship Id="rId551" Type="http://schemas.openxmlformats.org/officeDocument/2006/relationships/hyperlink" Target="https://www.google.com/maps/place/Barredoras+Industriales+en+Monterrey+Bagarza/@25.7555913,-100.2482158,21z/data=!4m12!1m5!3m4!2zMjXCsDQ1JzIwLjMiTiAxMDDCsDE0JzUzLjAiVw!8m2!3d25.755631!4d-100.248046!3m5!1s0x866295ad2d7d1f4b:0x998c380fc207117!8m2!3d25.7555875!4d-100.2481615!16s%2Fg%2F11j6t4tp8w?hl=es&amp;entry=ttu&amp;g_ep=EgoyMDI1MTAxNC4wIKXMDSoASAFQAw%3D%3D" TargetMode="External"/><Relationship Id="rId49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9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93"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492" Type="http://schemas.openxmlformats.org/officeDocument/2006/relationships/hyperlink" Target="https://www.google.com/maps/place/REDBUCHEF+Transformacion+C%C3%A1rnica/@25.702992,-100.1416508,17z/data=!3m1!4b1!4m6!3m5!1s0x8662e9c44cfe1d2b:0x30b01934634bf797!8m2!3d25.7029872!4d-100.1390759!16s%2Fg%2F11cjh__pcc?authuser=0&amp;entry=ttu&amp;g_ep=EgoyMDI2MDMxOC4xIKXMDSoASAFQAw%3D%3D" TargetMode="External"/><Relationship Id="rId49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98" Type="http://schemas.openxmlformats.org/officeDocument/2006/relationships/hyperlink" Target="https://www.google.com/maps/place/Gasolinera+Gulf/@25.657615,-100.2225418,3a,75y,132.7h,94.41t/data=!3m7!1e1!3m5!1s7Sdio10_p0nk1xebxlASeQ!2e0!6shttps:%2F%252" TargetMode="External"/><Relationship Id="rId497" Type="http://schemas.openxmlformats.org/officeDocument/2006/relationships/hyperlink" Target="https://www.google.com/maps/place/Bonaterra/@25.7783229,-100.2297297,21z/data=!4m14!1m7!3m6!1s0x8662ec9c24946aaf:0x9c088021ba6ba471!2sBonaterra!8m2!3d25.7784084!4d-100.2297468!16s%2Fg%2F11c5ss2cwp!3m5!1s0x8662ec9c24946aaf:0x9c088021ba6ba471!8m2!3d25.7784084!4d-100.2297468!16s%2Fg%2F11c5ss2cwp!5m1!1e2!18m1!1e1?entry=ttu&amp;g_ep=EgoyMDI2MDMxOC4xIKXMDSoASAFQAw%3D%3D" TargetMode="External"/><Relationship Id="rId496" Type="http://schemas.openxmlformats.org/officeDocument/2006/relationships/hyperlink" Target="https://www.google.com/maps/place/Bonaterra/@25.7783229,-100.2297297,21z/data=!4m14!1m7!3m6!1s0x8662ec9c24946aaf:0x9c088021ba6ba471!2sBonaterra!8m2!3d25.7784084!4d-100.2297468!16s%2Fg%2F11c5ss2cwp!3m5!1s0x8662ec9c24946aaf:0x9c088021ba6ba471!8m2!3d25.7784084!4d-100.2297468!16s%2Fg%2F11c5ss2cwp!5m1!1e2!18m1!1e1?entry=ttu&amp;g_ep=EgoyMDI2MDMxOC4xIKXMDSoASAFQAw%3D%3D" TargetMode="External"/><Relationship Id="rId907" Type="http://schemas.openxmlformats.org/officeDocument/2006/relationships/hyperlink" Target="https://www.google.com/maps/place/Jordania+745,+Prados+de+La+Cieneguita,+66636+Cdad.+Apodaca,+N.L./@25.783403,-100.260507,17z/data=!3m1!4b1!4m6!3m5!1s0x8662ecad6e2eb385:0x1b740863d2d16f4!8m2!3d25.783403!4d-100.2579321!16s%2Fg%2F11c708n2s1!5m1!1e2?entry=ttu&amp;g_ep=EgoyMDI2MDUyMC4wIKXMDSoASAFQAw%3D%3D" TargetMode="External"/><Relationship Id="rId906"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905"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904"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09" Type="http://schemas.openxmlformats.org/officeDocument/2006/relationships/hyperlink" Target="https://www.google.com/maps/place/AUTOMOTRIZ+CONSTANTE/@25.7239895,-100.1941763,20z/data=!4m12!1m5!3m4!2zMjXCsDQzJzI1LjQiTiAxMDDCsDExJzM3LjkiVw!8m2!3d25.7237222!4d-100.1938611!3m5!1s0x8662ea49f301c94b:0xba531268a7d35e16!8m2!3d25.7240822!4d-100.1939996!16s%2Fg%2F1ptwzf3lh!5m1!1e2?hl=es&amp;entry=ttu&amp;g_ep=EgoyMDI2MDUyMC4wIKXMDSoASAFQAw%3D%3D" TargetMode="External"/><Relationship Id="rId90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03"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02"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01" Type="http://schemas.openxmlformats.org/officeDocument/2006/relationships/hyperlink" Target="https://www.google.com/maps/place/Del+Encino+701,+Ecocentro+Industrial,+66443+San+Nicol%C3%A1s+de+los+Garza,+N.L./@25.7316712,-100.2602706,17z/data=!3m1!4b1!4m5!3m4!1s0x8662eb2b632738fd:0x6902adcc617d8aba!8m2!3d25.7316712!4d-100.2576957!5m1!1e2?entry=ttu&amp;g_ep=EgoyMDI2MDUyMC4wIKXMDSoASAFQAw%3D%3D" TargetMode="External"/><Relationship Id="rId900"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929"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928" Type="http://schemas.openxmlformats.org/officeDocument/2006/relationships/hyperlink" Target="https://www.google.com/maps/place/25%C2%B033'51.8%22N+100%C2%B000'19.0%22W/@25.5643937,-100.0078527,17z/data=!3m1!4b1!4m4!3m3!8m2!3d25.5643889!4d-100.0052778!5m1!1e2?hl=es&amp;entry=ttu&amp;g_ep=EgoyMDI2MDUyNS4wIKXMDSoASAFQAw%3D%3D" TargetMode="External"/><Relationship Id="rId927" Type="http://schemas.openxmlformats.org/officeDocument/2006/relationships/hyperlink" Target="https://www.google.com/maps/place/25%C2%B033'51.8%22N+100%C2%B000'19.0%22W/@25.5643937,-100.0078527,17z/data=!3m1!4b1!4m4!3m3!8m2!3d25.5643889!4d-100.0052778!5m1!1e2?hl=es&amp;entry=ttu&amp;g_ep=EgoyMDI2MDUyNS4wIKXMDSoASAFQAw%3D%3D" TargetMode="External"/><Relationship Id="rId926"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921" Type="http://schemas.openxmlformats.org/officeDocument/2006/relationships/hyperlink" Target="https://www.google.com/maps/place/25%C2%B020'55.4%22N+100%C2%B000'52.2%22W/@25.3487335,-100.0146842,20.5z/data=!4m4!3m3!8m2!3d25.3487072!4d-100.0144958!5m1!1e2?hl=es&amp;entry=ttu&amp;g_ep=EgoyMDI2MDUyMC4wIKXMDSoASAFQAw%3D%3D" TargetMode="External"/><Relationship Id="rId920" Type="http://schemas.openxmlformats.org/officeDocument/2006/relationships/hyperlink" Target="https://www.google.com/maps/place/25%C2%B020'55.4%22N+100%C2%B000'52.2%22W/@25.3487335,-100.0146842,20.5z/data=!4m4!3m3!8m2!3d25.3487072!4d-100.0144958!5m1!1e2?hl=es&amp;entry=ttu&amp;g_ep=EgoyMDI2MDUyMC4wIKXMDSoASAFQAw%3D%3D" TargetMode="External"/><Relationship Id="rId925" Type="http://schemas.openxmlformats.org/officeDocument/2006/relationships/hyperlink" Target="https://www.google.com/maps/place/KRAEM/@25.6888748,-100.1263663,17z/data=!3m1!4b1!4m6!3m5!1s0x8662ebe0c5635a73:0x284065f4ae7270df!8m2!3d25.6888748!4d-100.1263663!16s%2Fg%2F11c4kksnx7!5m1!1e2!18m1!1e1?entry=ttu&amp;g_ep=EgoyMDI2MDUyMC4wIKXMDSoASAFQAw%3D%3D" TargetMode="External"/><Relationship Id="rId924" Type="http://schemas.openxmlformats.org/officeDocument/2006/relationships/hyperlink" Target="https://www.google.com/maps/place/KRAEM/@25.6888748,-100.1263663,17z/data=!3m1!4b1!4m6!3m5!1s0x8662ebe0c5635a73:0x284065f4ae7270df!8m2!3d25.6888748!4d-100.1263663!16s%2Fg%2F11c4kksnx7!5m1!1e2!18m1!1e1?entry=ttu&amp;g_ep=EgoyMDI2MDUyMC4wIKXMDSoASAFQAw%3D%3D" TargetMode="External"/><Relationship Id="rId923" Type="http://schemas.openxmlformats.org/officeDocument/2006/relationships/hyperlink" Target="https://www.google.com/maps/place/Av+Zapopan+283-A,+Cumbres+3o.+Sector,+64369+Monterrey,+N.L./@25.715105,-100.3734661,17z/data=!3m1!4b1!4m6!3m5!1s0x8662965fc9829793:0x5e039ec3df9b339e!8m2!3d25.715105!4d-100.3734661!16s%2Fg%2F11lmp313b7!5m1!1e2?entry=ttu&amp;g_ep=EgoyMDI2MDUyNS4wIKXMDSoASAFQAw%3D%3D" TargetMode="External"/><Relationship Id="rId922" Type="http://schemas.openxmlformats.org/officeDocument/2006/relationships/hyperlink" Target="https://www.google.com/maps/place/25%C2%B020'55.4%22N+100%C2%B000'52.2%22W/@25.3487335,-100.0146842,20.5z/data=!4m4!3m3!8m2!3d25.3487072!4d-100.0144958!5m1!1e2?hl=es&amp;entry=ttu&amp;g_ep=EgoyMDI2MDUyMC4wIKXMDSoASAFQAw%3D%3D" TargetMode="External"/><Relationship Id="rId918" Type="http://schemas.openxmlformats.org/officeDocument/2006/relationships/hyperlink" Target="https://www.google.com/maps/place/25%C2%B020'55.4%22N+100%C2%B000'52.2%22W/@25.3487335,-100.0146842,20.5z/data=!4m4!3m3!8m2!3d25.3487072!4d-100.0144958!5m1!1e2?hl=es&amp;entry=ttu&amp;g_ep=EgoyMDI2MDUyMC4wIKXMDSoASAFQAw%3D%3D" TargetMode="External"/><Relationship Id="rId917"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16"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15" Type="http://schemas.openxmlformats.org/officeDocument/2006/relationships/hyperlink" Target="https://www.google.com/maps/place/Seminuevos+MG1/@25.6506384,-100.1976835,17z/data=!3m1!4b1!4m6!3m5!1s0x8662c12edf752e5d:0x6fba453c41aec75d!8m2!3d25.6506384!4d-100.1976835!16s%2Fg%2F11jb33c6n8!5m1!1e2!18m1!1e1?entry=ttu&amp;g_ep=EgoyMDI2MDQyNi4wIKXMDSoASAFQAw%3D%3D" TargetMode="External"/><Relationship Id="rId919" Type="http://schemas.openxmlformats.org/officeDocument/2006/relationships/hyperlink" Target="https://www.google.com/maps/place/25%C2%B020'55.4%22N+100%C2%B000'52.2%22W/@25.3487335,-100.0146842,20.5z/data=!4m4!3m3!8m2!3d25.3487072!4d-100.0144958!5m1!1e2?hl=es&amp;entry=ttu&amp;g_ep=EgoyMDI2MDUyMC4wIKXMDSoASAFQAw%3D%3D" TargetMode="External"/><Relationship Id="rId910"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914" Type="http://schemas.openxmlformats.org/officeDocument/2006/relationships/hyperlink" Target="https://www.google.com/maps/place/DEX+Materiales+Cadereyta/@25.5963164,-100.0335024,18.75z/data=!4m12!1m5!3m4!2zMjXCsDM1JzQ3LjQiTiAxMDDCsDAxJzU3LjgiVw!8m2!3d25.596487!4d-100.032729!3m5!1s0x8662dbb01134f23b:0x9c1ebc2db3963691!8m2!3d25.596098!4d-100.0329431!16s%2Fg%2F11h3l2w1km!5m1!1e2?hl=es&amp;entry=ttu&amp;g_ep=EgoyMDI2MDUyNS4wIKXMDSoASAFQAw%3D%3D" TargetMode="External"/><Relationship Id="rId913" Type="http://schemas.openxmlformats.org/officeDocument/2006/relationships/hyperlink" Target="https://www.google.com/maps/place/%22Venta+de+auto%22/@25.6991315,-100.3434791,20z/data=!4m12!1m5!3m4!2zMjXCsDQxJzU3LjAiTiAxMDDCsDIwJzM1LjIiVw!8m2!3d25.699162!4d-100.34312!3m5!1s0x866295ddcb077faf:0x3bb31541a833f3a5!8m2!3d25.6990444!4d-100.3429978!16s%2Fg%2F11b5ztk1m5!5m1!1e2?hl=es&amp;entry=ttu&amp;g_ep=EgoyMDI2MDUyMC4wIKXMDSoASAFQAw%3D%3D" TargetMode="External"/><Relationship Id="rId912" Type="http://schemas.openxmlformats.org/officeDocument/2006/relationships/hyperlink" Target="https://www.google.com/maps/place/PrimeAuto/@22.2564851,-97.8646496,20z/data=!4m12!1m5!3m4!2zMjLCsDE1JzIzLjQiTiA5N8KwNTEnNTEuNSJX!8m2!3d22.256509!4d-97.864293!3m5!1s0x85d7f9950c9c14bb:0x74c74b69780d895e!8m2!3d22.2563956!4d-97.8644544!16s%2Fg%2F11y34dnd42!5m1!1e2?hl=es&amp;entry=ttu&amp;g_ep=EgoyMDI2MDUyMC4wIKXMDSoASAFQAw%3D%3D" TargetMode="External"/><Relationship Id="rId911" Type="http://schemas.openxmlformats.org/officeDocument/2006/relationships/hyperlink" Target="https://www.google.com/maps/place/25%C2%B018'53.7%22N+99%C2%B059'37.9%22W/@25.3149261,-99.9964485,17z/data=!3m1!4b1!4m4!3m3!8m2!3d25.3149261!4d-99.9938736?hl=es&amp;entry=ttu&amp;g_ep=EgoyMDI0MDkxNi4wIKXMDSoASAFQAw%3D%3D" TargetMode="External"/><Relationship Id="rId866" Type="http://schemas.openxmlformats.org/officeDocument/2006/relationships/hyperlink" Target="https://www.google.com/maps/place/19%C2%B028'52.3%22N+104%C2%B038'52.5%22W/@19.4811579,-104.648021,20.5z/data=!4m4!3m3!8m2!3d19.48118!4d-104.647922?hl=es&amp;entry=ttu&amp;g_ep=EgoyMDI2MDQyNy4wIKXMDSoASAFQAw%3D%3D" TargetMode="External"/><Relationship Id="rId865" Type="http://schemas.openxmlformats.org/officeDocument/2006/relationships/hyperlink" Target="https://www.google.com/maps/place/Agust%C3%ADn+Melgar+1815,+Terminal,+64580+Monterrey,+N.L./@25.6883833,-100.2950283,17z/data=!3m1!4b1!4m6!3m5!1s0x866295700b3462a5:0x1fefdc146c81f4a3!8m2!3d25.6883833!4d-100.2950283!16s%2Fg%2F11nnksl6fs!5m1!1e2?entry=ttu&amp;g_ep=EgoyMDI2MDUxMy4wIKXMDSoASAFQAw%3D%3D" TargetMode="External"/><Relationship Id="rId864" Type="http://schemas.openxmlformats.org/officeDocument/2006/relationships/hyperlink" Target="https://www.google.com/maps/place/Agust%C3%ADn+Melgar+1815,+Terminal,+64580+Monterrey,+N.L./@25.6883833,-100.2950283,17z/data=!3m1!4b1!4m6!3m5!1s0x866295700b3462a5:0x1fefdc146c81f4a3!8m2!3d25.6883833!4d-100.2950283!16s%2Fg%2F11nnksl6fs!5m1!1e2?entry=ttu&amp;g_ep=EgoyMDI2MDUxMy4wIKXMDSoASAFQAw%3D%3D" TargetMode="External"/><Relationship Id="rId863" Type="http://schemas.openxmlformats.org/officeDocument/2006/relationships/hyperlink" Target="https://www.google.com/maps/place/Autos+Col%C3%B3n/@25.6841755,-100.3008929,20.25z/data=!4m6!3m5!1s0x866295790c5f3dc9:0x14fb1ed12a60c29e!8m2!3d25.6842226!4d-100.3008759!16s%2Fg%2F1thd72wh!5m1!1e2?entry=ttu&amp;g_ep=EgoyMDI1MTEwNS4wIKXMDSoASAFQAw%3D%3D" TargetMode="External"/><Relationship Id="rId869" Type="http://schemas.openxmlformats.org/officeDocument/2006/relationships/hyperlink" Target="https://www.google.com/maps/place/Agust%C3%ADn+Melgar+1815,+Terminal,+64580+Monterrey,+N.L./@25.6883833,-100.2950283,17z/data=!3m1!4b1!4m6!3m5!1s0x866295700b3462a5:0x1fefdc146c81f4a3!8m2!3d25.6883833!4d-100.2950283!16s%2Fg%2F11nnksl6fs!5m1!1e2?entry=ttu&amp;g_ep=EgoyMDI2MDUxMy4wIKXMDSoASAFQAw%3D%3D" TargetMode="External"/><Relationship Id="rId868" Type="http://schemas.openxmlformats.org/officeDocument/2006/relationships/hyperlink" Target="https://www.google.com/maps/place/Agust%C3%ADn+Melgar+1815,+Terminal,+64580+Monterrey,+N.L./@25.6883833,-100.2950283,17z/data=!3m1!4b1!4m6!3m5!1s0x866295700b3462a5:0x1fefdc146c81f4a3!8m2!3d25.6883833!4d-100.2950283!16s%2Fg%2F11nnksl6fs!5m1!1e2?entry=ttu&amp;g_ep=EgoyMDI2MDUxMy4wIKXMDSoASAFQAw%3D%3D" TargetMode="External"/><Relationship Id="rId86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62" Type="http://schemas.openxmlformats.org/officeDocument/2006/relationships/hyperlink" Target="https://www.google.com/maps/place/25%C2%B046'55.7%22N+100%C2%B009'40.8%22W/@25.7821754,-100.1612081,18.25z/data=!4m4!3m3!8m2!3d25.782139!4d-100.161321!5m1!1e2!18m1!1e1?entry=ttu&amp;g_ep=EgoyMDI2MDUxMy4wIKXMDSoASAFQAw%3D%3D" TargetMode="External"/><Relationship Id="rId861" Type="http://schemas.openxmlformats.org/officeDocument/2006/relationships/hyperlink" Target="https://www.google.com/maps/place/25%C2%B046'55.7%22N+100%C2%B009'40.8%22W/@25.7821754,-100.1612081,18.25z/data=!4m4!3m3!8m2!3d25.782139!4d-100.161321!5m1!1e2!18m1!1e1?entry=ttu&amp;g_ep=EgoyMDI2MDUxMy4wIKXMDSoASAFQAw%3D%3D" TargetMode="External"/><Relationship Id="rId860"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55"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5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53" Type="http://schemas.openxmlformats.org/officeDocument/2006/relationships/hyperlink" Target="https://www.google.com/maps/place/Big+Cola/@25.6695728,-100.1538238,17z/data=!3m1!4b1!4m6!3m5!1s0x8662c213e03bd279:0x64fbc47c42779b22!8m2!3d25.6695728!4d-100.1538238!16s%2Fg%2F11bv1cmkzf!5m1!1e2?entry=ttu&amp;g_ep=EgoyMDI2MDUxMy4wIKXMDSoASAFQAw%3D%3D" TargetMode="External"/><Relationship Id="rId852" Type="http://schemas.openxmlformats.org/officeDocument/2006/relationships/hyperlink" Target="https://www.google.com/maps/place/Big+Cola/@25.6695728,-100.1538238,17z/data=!3m1!4b1!4m6!3m5!1s0x8662c213e03bd279:0x64fbc47c42779b22!8m2!3d25.6695728!4d-100.1538238!16s%2Fg%2F11bv1cmkzf!5m1!1e2?entry=ttu&amp;g_ep=EgoyMDI2MDUxMy4wIKXMDSoASAFQAw%3D%3D" TargetMode="External"/><Relationship Id="rId859"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58"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57" Type="http://schemas.openxmlformats.org/officeDocument/2006/relationships/hyperlink" Target="https://www.google.com/maps/place/Blvd.+Eulalio+Guti%C3%A9rrez+Trevi%C3%B1o+1110,+Praderas+Oriente,+25000+Saltillo,+Coah./@25.4406473,-100.9593792,21z/data=!4m6!3m5!1s0x86880d5ff5961c89:0xc8b637e60e24b877!8m2!3d25.4406061!4d-100.9592675!16s%2Fg%2F11c5r5mgpm!5m1!1e2?entry=ttu&amp;g_ep=EgoyMDI2MDUxMy4wIKXMDSoASAFQAw%3D%3D" TargetMode="External"/><Relationship Id="rId856" Type="http://schemas.openxmlformats.org/officeDocument/2006/relationships/hyperlink" Target="https://www.google.com/maps/place/Blvd.+Eulalio+Guti%C3%A9rrez+Trevi%C3%B1o+1110,+Praderas+Oriente,+25000+Saltillo,+Coah./@25.4406473,-100.9593792,21z/data=!4m6!3m5!1s0x86880d5ff5961c89:0xc8b637e60e24b877!8m2!3d25.4406061!4d-100.9592675!16s%2Fg%2F11c5r5mgpm!5m1!1e2?entry=ttu&amp;g_ep=EgoyMDI2MDUxMy4wIKXMDSoASAFQAw%3D%3D" TargetMode="External"/><Relationship Id="rId851" Type="http://schemas.openxmlformats.org/officeDocument/2006/relationships/hyperlink" Target="https://www.google.com/maps/place/Dr.+Ignacio+Morones+Prieto+240,+Conchita+Velasco+3ER.+Sector,+65562+Ci%C3%A9nega+de+Flores,+N.L./@25.965324,-100.1758023,19.75z/data=!4m6!3m5!1s0x8662f3ff514a5c19:0x863ff1cd05338d16!8m2!3d25.9652608!4d-100.1754974!16s%2Fg%2F11cppq61t9!5m1!1e2?entry=ttu&amp;g_ep=EgoyMDI2MDUxMy4wIKXMDSoASAFQAw%3D%3D" TargetMode="External"/><Relationship Id="rId850" Type="http://schemas.openxmlformats.org/officeDocument/2006/relationships/hyperlink" Target="https://www.google.com/maps/place/Dr.+Ignacio+Morones+Prieto+240,+Conchita+Velasco+3ER.+Sector,+65562+Ci%C3%A9nega+de+Flores,+N.L./@25.965324,-100.1758023,19.75z/data=!4m6!3m5!1s0x8662f3ff514a5c19:0x863ff1cd05338d16!8m2!3d25.9652608!4d-100.1754974!16s%2Fg%2F11cppq61t9!5m1!1e2?entry=ttu&amp;g_ep=EgoyMDI2MDUxMy4wIKXMDSoASAFQAw%3D%3D" TargetMode="External"/><Relationship Id="rId409" Type="http://schemas.openxmlformats.org/officeDocument/2006/relationships/hyperlink" Target="https://www.google.com/maps/place/Aguascalientes+2710,+Ruiz+Cortines,+67176+Guadalupe,+N.L./@25.668163,-100.2361281,17z/data=!3m1!4b1!4m6!3m5!1s0x8662c03cc6516765:0x5564fb0a7756de9e!8m2!3d25.668163!4d-100.2335532!16s%2Fg%2F11c2dbrslk!5m1!1e1?entry=ttu&amp;g_ep=EgoyMDI2MDMwOC4wIKXMDSoASAFQAw%3D%3D" TargetMode="External"/><Relationship Id="rId404" Type="http://schemas.openxmlformats.org/officeDocument/2006/relationships/hyperlink" Target="https://www.google.com/maps/place/Av.+R%C3%B3mulo+Garza+38,+Sin+Nombre+de+Col+36,+66490+San+Nicol%C3%A1s+de+los+Garza,+N.L./@25.6817612,-100.3480502,13z/data=!4m6!3m5!1s0x8662953301daad89:0x9047f77d62adec10!8m2!3d25.710845!4d-100.2625949!16s%2Fg%2F11tfgjtkjb!5m1!1e2?entry=ttu&amp;g_ep=EgoyMDI2MDMwNS4wIKXMDSoASAFQAw%3D%3D" TargetMode="External"/><Relationship Id="rId888"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03" Type="http://schemas.openxmlformats.org/officeDocument/2006/relationships/hyperlink" Target="https://www.google.com/maps/place/Antonio+E.+Marcos+302,+Ex-Hacienda+Santa+Rosa,+66613+Cdad.+Apodaca,+N.L./@25.8242886,-100.253803,17z/data=!3m1!4b1!4m6!3m5!1s0x8662ed28e750acd5:0xb4a015a6de98f606!8m2!3d25.8242886!4d-100.2512281!16s%2Fg%2F11jsskkmbs?entry=ttu&amp;g_ep=EgoyMDI1MTAxNC4wIKXMDSoASAFQAw%3D%3D" TargetMode="External"/><Relationship Id="rId887"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0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86"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01" Type="http://schemas.openxmlformats.org/officeDocument/2006/relationships/hyperlink" Target="https://www.google.com/maps/place/Quinta+El+Terrero/@25.801445,-100.1879919,17z/data=!4m12!1m5!3m4!2zMjXCsDQ4JzA1LjIiTiAxMDDCsDExJzA3LjUiVw!8m2!3d25.801445!4d-100.185417!3m5!1s0x8662ec3decddd3d9:0xef3c80c016c6e46a!8m2!3d25.8020863!4d-100.1858121!16s%2Fg%2F11bw2gjpxp!5m1!1e1?entry=ttu&amp;g_ep=EgoyMDI2MDMwNS4wIKXMDSoASAFQAw%3D%3D" TargetMode="External"/><Relationship Id="rId885"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08" Type="http://schemas.openxmlformats.org/officeDocument/2006/relationships/hyperlink" Target="https://www.google.com/maps/place/Aguascalientes+2710,+Ruiz+Cortines,+67176+Guadalupe,+N.L./@25.668163,-100.2361281,17z/data=!3m1!4b1!4m6!3m5!1s0x8662c03cc6516765:0x5564fb0a7756de9e!8m2!3d25.668163!4d-100.2335532!16s%2Fg%2F11c2dbrslk!5m1!1e1?entry=ttu&amp;g_ep=EgoyMDI2MDMwOC4wIKXMDSoASAFQAw%3D%3D" TargetMode="External"/><Relationship Id="rId407" Type="http://schemas.openxmlformats.org/officeDocument/2006/relationships/hyperlink" Target="https://www.google.com/maps/place/25%C2%B027'31.8%22N+101%C2%B000'51.7%22W/@25.458751,-101.0144823,21z/data=!4m4!3m3!8m2!3d25.4588451!4d-101.0143661!5m1!1e1?hl=es&amp;entry=ttu&amp;g_ep=EgoyMDI2MDMwOC4wIKXMDSoASAFQAw%3D%3D" TargetMode="External"/><Relationship Id="rId406" Type="http://schemas.openxmlformats.org/officeDocument/2006/relationships/hyperlink" Target="https://www.google.com/maps/place/25%C2%B027'31.8%22N+101%C2%B000'51.7%22W/@25.458751,-101.0144823,21z/data=!4m4!3m3!8m2!3d25.4588451!4d-101.0143661!5m1!1e1?hl=es&amp;entry=ttu&amp;g_ep=EgoyMDI2MDMwOC4wIKXMDSoASAFQAw%3D%3D" TargetMode="External"/><Relationship Id="rId40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89"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880" Type="http://schemas.openxmlformats.org/officeDocument/2006/relationships/hyperlink" Target="https://www.google.com/maps/place/C.+Sierra+de+Gomas+614,+Cerro+de+La+Silla+(U.c.),+67190+Guadalupe,+N.L./@25.6655639,-100.1932364,20.25z/data=!4m6!3m5!1s0x8662c1c1fa28813f:0xeb35765624fe6bd0!8m2!3d25.665652!4d-100.193307!16s%2Fg%2F11wb1s8_kq!5m1!1e2?entry=ttu&amp;g_ep=EgoyMDI2MDUxNy4wIKXMDSoASAFQAw%3D%3D" TargetMode="External"/><Relationship Id="rId400" Type="http://schemas.openxmlformats.org/officeDocument/2006/relationships/hyperlink" Target="https://www.google.com/maps/place/Quinta+El+Terrero/@25.801445,-100.1879919,17z/data=!4m12!1m5!3m4!2zMjXCsDQ4JzA1LjIiTiAxMDDCsDExJzA3LjUiVw!8m2!3d25.801445!4d-100.185417!3m5!1s0x8662ec3decddd3d9:0xef3c80c016c6e46a!8m2!3d25.8020863!4d-100.1858121!16s%2Fg%2F11bw2gjpxp!5m1!1e1?entry=ttu&amp;g_ep=EgoyMDI2MDMwNS4wIKXMDSoASAFQAw%3D%3D" TargetMode="External"/><Relationship Id="rId884"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883" Type="http://schemas.openxmlformats.org/officeDocument/2006/relationships/hyperlink" Target="https://www.google.com/maps/place/Redpack/@25.6397994,-100.2752787,17z/data=!3m2!4b1!5s0x8662bf9b18afd179:0xc08093839d51765e!4m6!3m5!1s0x8662bf9ceceec427:0x4177492c49fb0798!8m2!3d25.6397946!4d-100.2727038!16s%2Fg%2F11jb7dp8dd?authuser=0&amp;entry=ttu&amp;g_ep=EgoyMDI2MDMyNC4wIKXMDSoASAFQAw%3D%3D" TargetMode="External"/><Relationship Id="rId882" Type="http://schemas.openxmlformats.org/officeDocument/2006/relationships/hyperlink" Target="https://www.google.com/maps/place/Jose+Mariano+Abasolo+1129,+Sin+Nombre+de+Col+10,+66072+Cdad.+Gral.+Escobedo,+N.L./@25.8155325,-100.4256681,12.25z/data=!4m6!3m5!1s0x866293cdc9adba33:0x2c298c7fab5a0bd4!8m2!3d25.8093417!4d-100.3362705!16s%2Fg%2F11dxl7z15f!5m1!1e2?entry=ttu&amp;g_ep=EgoyMDI2MDUyMC4wIKXMDSoASAFQAw%3D%3D" TargetMode="External"/><Relationship Id="rId881" Type="http://schemas.openxmlformats.org/officeDocument/2006/relationships/hyperlink" Target="https://www.google.com/maps/place/Jose+Mariano+Abasolo+1129,+Sin+Nombre+de+Col+10,+66072+Cdad.+Gral.+Escobedo,+N.L./@25.8155325,-100.4256681,12.25z/data=!4m6!3m5!1s0x866293cdc9adba33:0x2c298c7fab5a0bd4!8m2!3d25.8093417!4d-100.3362705!16s%2Fg%2F11dxl7z15f!5m1!1e2?entry=ttu&amp;g_ep=EgoyMDI2MDUyMC4wIKXMDSoASAFQAw%3D%3D" TargetMode="External"/><Relationship Id="rId877" Type="http://schemas.openxmlformats.org/officeDocument/2006/relationships/hyperlink" Target="https://www.google.com/maps/place/Autos+importados+margon/@25.7804694,-100.2566001,17z/data=!3m1!4b1!4m6!3m5!1s0x8662ed16af726883:0x121e0922559cd0ef!8m2!3d25.7804646!4d-100.2540252!16s%2Fg%2F11w9x0j5gt?authuser=0&amp;entry=ttu&amp;g_ep=EgoyMDI2MDMxOC4xIKXMDSoASAFQAw%3D%3D" TargetMode="External"/><Relationship Id="rId876"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5"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4"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9" Type="http://schemas.openxmlformats.org/officeDocument/2006/relationships/hyperlink" Target="https://www.google.com/maps/place/PLAZA+LORETO/@25.6568011,-100.263231,19.5z/data=!4m6!3m5!1s0x8662bfa01bc0d1cb:0x5fe110fbc3498e2f!8m2!3d25.6568419!4d-100.262729!16s%2Fg%2F11frs_fy_r!5m1!1e2?entry=ttu&amp;g_ep=EgoyMDI2MDUxNy4wIKXMDSoASAFQAw%3D%3D" TargetMode="External"/><Relationship Id="rId878" Type="http://schemas.openxmlformats.org/officeDocument/2006/relationships/hyperlink" Target="https://www.google.com/maps/place/Chichimeca+557,+Azteca,+67150+Guadalupe,+N.L./@25.6833292,-100.2356189,17z/data=!3m1!4b1!4m6!3m5!1s0x8662ea9e66a95f09:0xfe751a30627c27c4!8m2!3d25.6833292!4d-100.233044!16s%2Fg%2F11fjz9nyzq!5m1!1e2?entry=ttu&amp;g_ep=EgoyMDI2MDUxNy4wIKXMDSoASAFQAw%3D%3D" TargetMode="External"/><Relationship Id="rId873"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2"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1"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70" Type="http://schemas.openxmlformats.org/officeDocument/2006/relationships/hyperlink" Target="https://www.google.com/maps/place/Jer%C3%B3nimo+Trevi%C3%B1o+Ote.+663,+Centro,+64000+Monterrey,+N.L./@25.6809365,-100.310551,17z/data=!3m1!4b1!4m5!3m4!1s0x866295817b480509:0xf3efd319f908cee7!8m2!3d25.6809365!4d-100.3079761?entry=ttu&amp;g_ep=EgoyMDI2MDQyOS4wIKXMDSoASAFQAw%3D%3D" TargetMode="External"/><Relationship Id="rId829"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28"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27" Type="http://schemas.openxmlformats.org/officeDocument/2006/relationships/hyperlink" Target="https://www.google.com/maps/place/TYFE+Transportes+y+Fletes/@25.7770945,-100.1910119,17.25z/data=!4m6!3m5!1s0x8662edfa72421adb:0x8474f141c3278877!8m2!3d25.7774666!4d-100.1910858!16s%2Fg%2F11mchywnd1?hl=es&amp;entry=ttu&amp;g_ep=EgoyMDI2MDUxMy4wIKXMDSoASAFQAw%3D%3D" TargetMode="External"/><Relationship Id="rId822" Type="http://schemas.openxmlformats.org/officeDocument/2006/relationships/hyperlink" Target="https://www.google.com/maps/place/25%C2%B038'50.3%22N+100%C2%B010'14.7%22W/@25.6473325,-100.1713009,19z/data=!4m4!3m3!8m2!3d25.6473056!4d-100.17075?hl=es&amp;entry=ttu" TargetMode="External"/><Relationship Id="rId821" Type="http://schemas.openxmlformats.org/officeDocument/2006/relationships/hyperlink" Target="https://www.google.com/maps/place/25%C2%B038'50.3%22N+100%C2%B010'14.7%22W/@25.6473325,-100.1713009,19z/data=!4m4!3m3!8m2!3d25.6473056!4d-100.17075?hl=es&amp;entry=ttu" TargetMode="External"/><Relationship Id="rId820" Type="http://schemas.openxmlformats.org/officeDocument/2006/relationships/hyperlink" Target="https://www.google.com/maps/place/25%C2%B038'50.3%22N+100%C2%B010'14.7%22W/@25.6473325,-100.1713009,19z/data=!4m4!3m3!8m2!3d25.6473056!4d-100.17075?hl=es&amp;entry=ttu" TargetMode="External"/><Relationship Id="rId826" Type="http://schemas.openxmlformats.org/officeDocument/2006/relationships/hyperlink" Target="https://www.google.com/maps/place/TYFE+Transportes+y+Fletes/@25.7770945,-100.1910119,17.25z/data=!4m6!3m5!1s0x8662edfa72421adb:0x8474f141c3278877!8m2!3d25.7774666!4d-100.1910858!16s%2Fg%2F11mchywnd1?hl=es&amp;entry=ttu&amp;g_ep=EgoyMDI2MDUxMy4wIKXMDSoASAFQAw%3D%3D" TargetMode="External"/><Relationship Id="rId825" Type="http://schemas.openxmlformats.org/officeDocument/2006/relationships/hyperlink" Target="https://www.google.com/maps/place/TYFE+Transportes+y+Fletes/@25.7770945,-100.1910119,17.25z/data=!4m6!3m5!1s0x8662edfa72421adb:0x8474f141c3278877!8m2!3d25.7774666!4d-100.1910858!16s%2Fg%2F11mchywnd1?hl=es&amp;entry=ttu&amp;g_ep=EgoyMDI2MDUxMy4wIKXMDSoASAFQAw%3D%3D" TargetMode="External"/><Relationship Id="rId824" Type="http://schemas.openxmlformats.org/officeDocument/2006/relationships/hyperlink" Target="https://www.google.com/maps/place/TYFE+Transportes+y+Fletes/@25.7770945,-100.1910119,17.25z/data=!4m6!3m5!1s0x8662edfa72421adb:0x8474f141c3278877!8m2!3d25.7774666!4d-100.1910858!16s%2Fg%2F11mchywnd1?hl=es&amp;entry=ttu&amp;g_ep=EgoyMDI2MDUxMy4wIKXMDSoASAFQAw%3D%3D" TargetMode="External"/><Relationship Id="rId823" Type="http://schemas.openxmlformats.org/officeDocument/2006/relationships/hyperlink" Target="https://www.google.com/maps/place/Priv.+Guadalupe+Chavez+4548,+Unidad+Piloto,+67186+Guadalupe,+N.L./@25.6452992,-100.2166963,17.25z/data=!4m6!3m5!1s0x8662c1ad3414b631:0xf863e2c655cd7816!8m2!3d25.6451984!4d-100.2148931!16s%2Fg%2F11mtdjyc9s?entry=ttu&amp;g_ep=EgoyMDI2MDUxMy4wIKXMDSoASAFQAw%3D%3D" TargetMode="External"/><Relationship Id="rId819" Type="http://schemas.openxmlformats.org/officeDocument/2006/relationships/hyperlink" Target="https://www.google.com/maps/place/25%C2%B038'50.3%22N+100%C2%B010'14.7%22W/@25.6473325,-100.1713009,19z/data=!4m4!3m3!8m2!3d25.6473056!4d-100.17075?hl=es&amp;entry=ttu" TargetMode="External"/><Relationship Id="rId818" Type="http://schemas.openxmlformats.org/officeDocument/2006/relationships/hyperlink" Target="https://www.google.com/maps/place/25%C2%B038'50.3%22N+100%C2%B010'14.7%22W/@25.6473325,-100.1713009,19z/data=!4m4!3m3!8m2!3d25.6473056!4d-100.17075?hl=es&amp;entry=ttu" TargetMode="External"/><Relationship Id="rId817" Type="http://schemas.openxmlformats.org/officeDocument/2006/relationships/hyperlink" Target="https://www.google.com/maps/place/25%C2%B038'50.3%22N+100%C2%B010'14.7%22W/@25.6473325,-100.1713009,19z/data=!4m4!3m3!8m2!3d25.6473056!4d-100.17075?hl=es&amp;entry=ttu" TargetMode="External"/><Relationship Id="rId816" Type="http://schemas.openxmlformats.org/officeDocument/2006/relationships/hyperlink" Target="https://www.google.com/maps/place/25%C2%B038'50.3%22N+100%C2%B010'14.7%22W/@25.6473325,-100.1713009,19z/data=!4m4!3m3!8m2!3d25.6473056!4d-100.17075?hl=es&amp;entry=ttu" TargetMode="External"/><Relationship Id="rId811" Type="http://schemas.openxmlformats.org/officeDocument/2006/relationships/hyperlink" Target="https://www.google.com/maps/place/25%C2%B038'50.3%22N+100%C2%B010'14.7%22W/@25.6473325,-100.1713009,19z/data=!4m4!3m3!8m2!3d25.6473056!4d-100.17075?hl=es&amp;entry=ttu" TargetMode="External"/><Relationship Id="rId810" Type="http://schemas.openxmlformats.org/officeDocument/2006/relationships/hyperlink" Target="https://www.google.com/maps/place/25%C2%B038'50.3%22N+100%C2%B010'14.7%22W/@25.6473325,-100.1713009,19z/data=!4m4!3m3!8m2!3d25.6473056!4d-100.17075?hl=es&amp;entry=ttu" TargetMode="External"/><Relationship Id="rId815" Type="http://schemas.openxmlformats.org/officeDocument/2006/relationships/hyperlink" Target="https://www.google.com/maps/place/25%C2%B038'50.3%22N+100%C2%B010'14.7%22W/@25.6473325,-100.1713009,19z/data=!4m4!3m3!8m2!3d25.6473056!4d-100.17075?hl=es&amp;entry=ttu" TargetMode="External"/><Relationship Id="rId814" Type="http://schemas.openxmlformats.org/officeDocument/2006/relationships/hyperlink" Target="https://www.google.com/maps/place/25%C2%B038'50.3%22N+100%C2%B010'14.7%22W/@25.6473325,-100.1713009,19z/data=!4m4!3m3!8m2!3d25.6473056!4d-100.17075?hl=es&amp;entry=ttu" TargetMode="External"/><Relationship Id="rId813" Type="http://schemas.openxmlformats.org/officeDocument/2006/relationships/hyperlink" Target="https://www.google.com/maps/place/25%C2%B038'50.3%22N+100%C2%B010'14.7%22W/@25.6473325,-100.1713009,19z/data=!4m4!3m3!8m2!3d25.6473056!4d-100.17075?hl=es&amp;entry=ttu" TargetMode="External"/><Relationship Id="rId812" Type="http://schemas.openxmlformats.org/officeDocument/2006/relationships/hyperlink" Target="https://www.google.com/maps/place/25%C2%B038'50.3%22N+100%C2%B010'14.7%22W/@25.6473325,-100.1713009,19z/data=!4m4!3m3!8m2!3d25.6473056!4d-100.17075?hl=es&amp;entry=ttu" TargetMode="External"/><Relationship Id="rId849" Type="http://schemas.openxmlformats.org/officeDocument/2006/relationships/hyperlink" Target="https://www.google.com/maps/place/Silicio+423,+65555+Real+del+Sol,+N.L./@25.9304914,-100.1855753,19.25z/data=!4m6!3m5!1s0x8662f3c5905c03f3:0xc9aa73db0f35f119!8m2!3d25.9307634!4d-100.1851415!16s%2Fg%2F11t2r36xc1?entry=ttu&amp;g_ep=EgoyMDI2MDUxMy4wIKXMDSoASAFQAw%3D%3D" TargetMode="External"/><Relationship Id="rId844"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843"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42"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41"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48" Type="http://schemas.openxmlformats.org/officeDocument/2006/relationships/hyperlink" Target="https://www.google.com/maps/place/25%C2%B038'50.3%22N+100%C2%B010'14.7%22W/@25.6473325,-100.1713009,19z/data=!4m4!3m3!8m2!3d25.6473056!4d-100.17075?hl=es&amp;entry=ttu" TargetMode="External"/><Relationship Id="rId847" Type="http://schemas.openxmlformats.org/officeDocument/2006/relationships/hyperlink" Target="https://www.google.com/maps/place/25%C2%B038'50.3%22N+100%C2%B010'14.7%22W/@25.6473325,-100.1713009,19z/data=!4m4!3m3!8m2!3d25.6473056!4d-100.17075?hl=es&amp;entry=ttu" TargetMode="External"/><Relationship Id="rId846" Type="http://schemas.openxmlformats.org/officeDocument/2006/relationships/hyperlink" Target="https://www.google.com/maps/place/25%C2%B038'50.3%22N+100%C2%B010'14.7%22W/@25.6473325,-100.1713009,19z/data=!4m4!3m3!8m2!3d25.6473056!4d-100.17075?hl=es&amp;entry=ttu" TargetMode="External"/><Relationship Id="rId845" Type="http://schemas.openxmlformats.org/officeDocument/2006/relationships/hyperlink" Target="https://www.google.com.mx/maps/place/Transportes+El+Pio/@25.974559,-100.1401491,19.75z/data=!4m14!1m7!3m6!1s0x8662f6cc29b0a0c5:0x133dee371e031ecb!2sTransportes+El+Pio!8m2!3d25.9743589!4d-100.1401586!16s%2Fg%2F11gg_w7wf2!3m5!1s0x8662f6cc29b0a0c5:0x133dee371e031ecb!8m2!3d25.9743589!4d-100.1401586!16s%2Fg%2F11gg_w7wf2?entry=ttu&amp;g_ep=EgoyMDI1MDgyNS4wIKXMDSoASAFQAw%3D%3D" TargetMode="External"/><Relationship Id="rId840"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9"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8"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3"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2"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1"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0"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7"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36" Type="http://schemas.openxmlformats.org/officeDocument/2006/relationships/hyperlink" Target="https://www.google.com/maps/place/Rect%C3%A1ngulos+112,+Arco+Vial,+66023+Parque+Industrial+Cdad.+Mitras,+N.L./@25.7800235,-100.461128,17z/data=!3m1!4b1!4m6!3m5!1s0x86629a14e88bec51:0x475a69b9477fc905!8m2!3d25.7800235!4d-100.4585531!16s%2Fg%2F11ql_c7_5p?entry=ttu&amp;g_ep=EgoyMDI2MDUxMy4wIKXMDSoASAFQAw%3D%3D" TargetMode="External"/><Relationship Id="rId835"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834" Type="http://schemas.openxmlformats.org/officeDocument/2006/relationships/hyperlink" Target="https://www.google.com/maps/place/PowerTruck+Monterrey,+S.A+de+C.V./@25.6626209,-100.2197556,18.5z/data=!4m12!1m5!3m4!2zMjXCsDM5JzQ1LjIiTiAxMDDCsDEzJzA4LjYiVw!8m2!3d25.6625556!4d-100.2190556!3m5!1s0x8662c19e9a459b21:0x68e1e64d2579de55!8m2!3d25.662471!4d-100.219154!16s%2Fg%2F11hsx8g10d?hl=es&amp;entry=ttu&amp;g_ep=EgoyMDI2MDQyNy4wIKXMDSoASAFQAw%3D%3D" TargetMode="External"/><Relationship Id="rId469"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68" Type="http://schemas.openxmlformats.org/officeDocument/2006/relationships/hyperlink" Target="https://www.google.com/maps/place/Rivarolo+3616,+Colonia+Miguel+Hidalgo,+64925+Monterrey,+N.L./data=!4m2!3m1!1s0x8662bf107977d8a5:0x99fa8582c22621b!17m2!4m1!1e3!18m1!1e1?utm_source=mstt_1&amp;entry=gps&amp;coh=192189&amp;g_ep=CAESBjI2LjguNRgAINeCAyqKASw5NDI2NzcyNyw5NDI5MjE5NSw5NDI5OTUzMiwxMDA3OTY0OTgsMTAwNzk2NTMxLDk0Mjg0NDkwLDk0MjgwNTc2LDk0MjA3Mzk0LDk0MjA3NTA2LDk0MjA4NTA2LDk0MjE4NjUzLDk0MjI5ODM5LDk0Mjc1MTY4LDk0Mjc5NjE5LDEwMDc5MTQ4M0ICTVg%3D&amp;skid=10b8343a-f194-4503-8263-3240be2b5c07&amp;g_st=aw" TargetMode="External"/><Relationship Id="rId467" Type="http://schemas.openxmlformats.org/officeDocument/2006/relationships/hyperlink" Target="https://www.google.com/maps/place/25%C2%B044'53.4%22N+100%C2%B017'22.9%22W/@25.7478675,-100.2898138,19z/data=!4m11!1m6!3m5!2zMjXCsDQ0JzUzLjQiTiAxMDDCsDE3JzIyLjkiVw!8m2!3d25.7481715!4d-100.28969!10e5!3m3!8m2!3d25.7481715!4d-100.28969?hl=es&amp;entry=ttu&amp;g_ep=EgoyMDI0MDkwNC4wIKXMDSoASAFQAw%3D%3D" TargetMode="External"/><Relationship Id="rId462"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61"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460" Type="http://schemas.openxmlformats.org/officeDocument/2006/relationships/hyperlink" Target="https://www.google.com/maps/place/Sucabrito/@25.6328936,-100.043014,17z/data=!4m10!1m2!2m1!1sSucabrito!3m6!1s0x8662ddc70deb93eb:0xa7097d2bcb095c60!8m2!3d25.6328936!4d-100.0385069!15sCglTdWNhYnJpdG-SARBzdG9yYWdlX2ZhY2lsaXR54AEA!16s%2Fg%2F11nwpgvpcj!5m1!1e2?hl=es&amp;entry=ttu&amp;g_ep=EgoyMDI2MDIwMS4wIKXMDSoASAFQAw%3D%3D" TargetMode="External"/><Relationship Id="rId466" Type="http://schemas.openxmlformats.org/officeDocument/2006/relationships/hyperlink" Target="https://www.google.com/maps/place/Mariano+Abasolo+1117,+Futuro+Apodaca,+66600+Cdad.+Apodaca,+N.L./@25.7818589,-100.1822471,17z/data=!3m1!4b1!4m5!3m4!1s0x8662ec064f24ede1:0xa454c5fcd605ecdb!8m2!3d25.7818589!4d-100.1796722!5m1!1e2?entry=ttu&amp;g_ep=EgoyMDI2MDMxNS4wIKXMDSoASAFQAw%3D%3D" TargetMode="External"/><Relationship Id="rId465" Type="http://schemas.openxmlformats.org/officeDocument/2006/relationships/hyperlink" Target="https://www.google.com/maps/place/Mariano+Abasolo+1117,+Futuro+Apodaca,+66600+Cdad.+Apodaca,+N.L./@25.7818589,-100.1822471,17z/data=!3m1!4b1!4m5!3m4!1s0x8662ec064f24ede1:0xa454c5fcd605ecdb!8m2!3d25.7818589!4d-100.1796722!5m1!1e2?entry=ttu&amp;g_ep=EgoyMDI2MDMxNS4wIKXMDSoASAFQAw%3D%3D" TargetMode="External"/><Relationship Id="rId464" Type="http://schemas.openxmlformats.org/officeDocument/2006/relationships/hyperlink" Target="https://www.google.com/maps/place/Azalias+510,+66612+Cdad.+Apodaca,+N.L./@25.7901975,-100.2665753,21z/data=!4m6!3m5!1s0x866293494f031473:0x332f41dc3d8f9d16!8m2!3d25.7901608!4d-100.2665381!16s%2Fg%2F11c6_m3nbc!5m1!1e2?entry=ttu&amp;g_ep=EgoyMDI2MDMxNS4wIKXMDSoASAFQAw%3D%3D" TargetMode="External"/><Relationship Id="rId463" Type="http://schemas.openxmlformats.org/officeDocument/2006/relationships/hyperlink" Target="https://www.google.com/maps/place/Sandoval+San+Nicol%C3%A1s/@25.751919,-100.289514,20z/data=!4m10!1m2!2m1!1sautos+sandoval+hidalgo+entre+col%C3%B3n+y+pino+su%C3%A1rez,+centro+san+nicol%C3%A1s!3m6!1s0x8662950014c1b63f:0xfd5a73b00c37b8a9!8m2!3d25.7519205!4d-100.2889446!15sCkdhdXRvcyBzYW5kb3ZhbCBoaWRhbGdvIGVudHJlIGNvbMOzbiB5IHBpbm8gc3XDoXJleiwgY2VudHJvIHNhbiBuaWNvbMOhc5IBCmNhcl9kZWFsZXLgAQA!16s%2Fg%2F11w3d4tx2m!5m1!1e2?entry=ttu&amp;g_ep=EgoyMDI2MDMxNy4wIKXMDSoASAFQAw%3D%3D" TargetMode="External"/><Relationship Id="rId459" Type="http://schemas.openxmlformats.org/officeDocument/2006/relationships/hyperlink" Target="https://www.google.com/maps/place/Seminuevos+MG1/@25.6506384,-100.1976835,17z/data=!3m1!4b1!4m6!3m5!1s0x8662c12edf752e5d:0x6fba453c41aec75d!8m2!3d25.6506384!4d-100.1976835!16s%2Fg%2F11jb33c6n8!5m1!1e2!18m1!1e1?entry=ttu&amp;g_ep=EgoyMDI2MDMxNS4wIKXMDSoASAFQAw%3D%3D" TargetMode="External"/><Relationship Id="rId458"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57" Type="http://schemas.openxmlformats.org/officeDocument/2006/relationships/hyperlink" Target="https://www.google.com/maps/place/Jordania+745,+Prados+de+La+Cieneguita,+66636+Cdad.+Apodaca,+N.L./@25.7830047,-100.2681894,15z/data=!4m6!3m5!1s0x8662ecad6e2eb385:0x1b740863d2d16f4!8m2!3d25.783403!4d-100.2579321!16s%2Fg%2F11c708n2s1!5m1!1e2?authuser=0&amp;entry=ttu&amp;g_ep=EgoyMDI2MDMxNS4wIKXMDSoASAFQAw%3D%3D" TargetMode="External"/><Relationship Id="rId456" Type="http://schemas.openxmlformats.org/officeDocument/2006/relationships/hyperlink" Target="https://www.google.com/maps/place/Autos+importados+margon/@25.7804646,-100.2540252,17z/data=!3m1!4b1!4m6!3m5!1s0x8662ed16af726883:0x121e0922559cd0ef!8m2!3d25.7804646!4d-100.2540252!16s%2Fg%2F11w9x0j5gt!5m1!1e2?authuser=0&amp;entry=ttu&amp;g_ep=EgoyMDI2MDMxNS4wIKXMDSoASAFQAw%3D%3D" TargetMode="External"/><Relationship Id="rId451" Type="http://schemas.openxmlformats.org/officeDocument/2006/relationships/hyperlink" Target="https://www.google.com/maps/place/Calacante+333,+Fraccionamiento+Arcadia,+Jardines+de+la+Silla,+67286+Jardines+de+la+Silla,+N.L./@25.6111667,-100.1851943,20.25z/data=!4m10!1m2!2m1!1sCalacante+333,+Arcadia,+Juarez!3m6!1s0x8662c14253a9d369:0x254499a90f206f12!8m2!3d25.611194!4d-100.184825!15sCh5DYWxhY2FudGUgMzMzLCBBcmNhZGlhLCBKdWFyZXqSARFjb21wb3VuZF9idWlsZGluZ-ABAA!16s%2Fg%2F11w7q6hk9s!5m1!1e2?entry=ttu&amp;g_ep=EgoyMDI2MDMxNS4wIKXMDSoASAFQAw%3D%3D" TargetMode="External"/><Relationship Id="rId450"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455" Type="http://schemas.openxmlformats.org/officeDocument/2006/relationships/hyperlink" Target="https://www.google.com/maps/place/Autos+importados+margon/@25.7804646,-100.2540252,17z/data=!3m1!4b1!4m6!3m5!1s0x8662ed16af726883:0x121e0922559cd0ef!8m2!3d25.7804646!4d-100.2540252!16s%2Fg%2F11w9x0j5gt!5m1!1e2?authuser=0&amp;entry=ttu&amp;g_ep=EgoyMDI2MDMxNS4wIKXMDSoASAFQAw%3D%3D" TargetMode="External"/><Relationship Id="rId454" Type="http://schemas.openxmlformats.org/officeDocument/2006/relationships/hyperlink" Target="https://www.google.com/maps/place/Plomer%C3%ADa+Rodr%C3%ADguez+-+Ferreter%C3%ADa+y+Cer%C3%A1mica/@25.6976868,-100.2550397,17z/data=!3m1!4b1!4m6!3m5!1s0x8662eab41a969bcd:0xa884d8c8c7c36922!8m2!3d25.6976868!4d-100.2550397!16s%2Fg%2F11g9dcdxb4!5m1!1e2?entry=ttu&amp;g_ep=EgoyMDI2MDMxNS4wIKXMDSoASAFQAw%3D%3D" TargetMode="External"/><Relationship Id="rId453"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452" Type="http://schemas.openxmlformats.org/officeDocument/2006/relationships/hyperlink" Target="https://www.google.com/maps/place/Integradora+del+Norte/@25.7036814,-100.4727752,18.75z/data=!4m14!1m7!3m6!1s0x86629992ed3482f9:0x40b7196216bc80d5!2sParque+200!8m2!3d25.7055282!4d-100.4705963!16s%2Fg%2F11fp5trlxf!3m5!1s0x8662990011d4c5fb:0xc4aff3c50ff3a032!8m2!3d25.7038816!4d-100.4724784!16s%2Fg%2F11xm_j4zd3!5m1!1e2?entry=ttu&amp;g_ep=EgoyMDI2MDMxMS4wIKXMDSoASAFQAw%3D%3D" TargetMode="External"/><Relationship Id="rId491" Type="http://schemas.openxmlformats.org/officeDocument/2006/relationships/hyperlink" Target="https://www.google.com/maps/place/R%C3%ADo+Grijalva+521,+Dos+R%C3%ADos+Sector+II,+67134+Guadalupe,+N.L./@25.6780875,-100.1784615,15z/data=!3m1!4b1!4m6!3m5!1s0x8662c2059107574b:0xa9996ab45c3f8ec3!8m2!3d25.6780693!4d-100.1600075!16s%2Fg%2F11dxlbpvw5!5m1!1e2?entry=ttu&amp;g_ep=EgoyMDI2MDMxOC4xIKXMDSoASAFQAw%3D%3D" TargetMode="External"/><Relationship Id="rId490" Type="http://schemas.openxmlformats.org/officeDocument/2006/relationships/hyperlink" Target="https://www.google.com/maps/place/Mariano+Abasolo+1117,+Futuro+Apodaca,+66600+Cdad.+Apodaca,+N.L./@25.7818589,-100.1822471,17z/data=!3m1!4b1!4m5!3m4!1s0x8662ec064f24ede1:0xa454c5fcd605ecdb!8m2!3d25.7818589!4d-100.1796722!5m1!1e2?entry=ttu&amp;g_ep=EgoyMDI2MDMxNS4wIKXMDSoASAFQAw%3D%3D" TargetMode="External"/><Relationship Id="rId489" Type="http://schemas.openxmlformats.org/officeDocument/2006/relationships/hyperlink" Target="https://www.google.com/maps/place/Mariano+Abasolo+1117,+Futuro+Apodaca,+66600+Cdad.+Apodaca,+N.L./@25.7818589,-100.1822471,17z/data=!3m1!4b1!4m5!3m4!1s0x8662ec064f24ede1:0xa454c5fcd605ecdb!8m2!3d25.7818589!4d-100.1796722!5m1!1e2?entry=ttu&amp;g_ep=EgoyMDI2MDMxNS4wIKXMDSoASAFQAw%3D%3D" TargetMode="External"/><Relationship Id="rId484"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8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8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81" Type="http://schemas.openxmlformats.org/officeDocument/2006/relationships/hyperlink" Target="https://www.google.com/maps/place/Comit%C3%A9+de+campa%C3%B1a+Oliverio+Tijerina/@25.6506622,-100.1935517,20.5z/data=!4m15!1m8!3m7!1s0x8662c196c18230e7:0xb9e7b39806d395b4!2sR!3d25.6501881!4d-100.1913006!16s%2Fg%2F11tmhzkzrj?entry=ttu" TargetMode="External"/><Relationship Id="rId488"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487" Type="http://schemas.openxmlformats.org/officeDocument/2006/relationships/hyperlink" Target="https://www.google.com/maps/place/Autos+importados+margon/@25.7804694,-100.2566001,17z/data=!3m1!4b1!4m6!3m5!1s0x8662ed16af726883:0x121e0922559cd0ef!8m2!3d25.7804646!4d-100.2540252!16s%2Fg%2F11w9x0j5gt?authuser=0&amp;entry=ttu&amp;g_ep=EgoyMDI2MDMxOC4xIKXMDSoASAFQAw%3D%3D" TargetMode="External"/><Relationship Id="rId486" Type="http://schemas.openxmlformats.org/officeDocument/2006/relationships/hyperlink" Target="https://www.google.com/maps/place/Miguel+Hidalgo+y+Costilla+920-862,+Joaqu%C3%ADn+Garza+y+Garza,+67267+Cdad.+Benito+Ju%C3%A1rez,+N.L./@25.6498406,-100.1028646,17z/data=!3m1!4b1!4m6!3m5!1s0x8662c2dc2d565ba1:0x26974124ff685650!8m2!3d25.6498406!4d-100.1002897!16s%2Fg%2F11c651v61q!5m1!1e2?entry=ttu&amp;g_ep=EgoyMDI2MDMxOC4xIKXMDSoASAFQAw%3D%3D" TargetMode="External"/><Relationship Id="rId485"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80" Type="http://schemas.openxmlformats.org/officeDocument/2006/relationships/hyperlink" Target="https://www.google.com/maps/place/Arco+De+La+Frontera+337,+Am%C3%A9rica+Unida,+67277+Cdad.+Benito+Ju%C3%A1rez,+N.L./@25.6464728,-100.1373353,17.5z/data=!4m6!3m5!1s0x8662c251f60a7273:0x90d535a485d88340!8m2!3d25.6467225!4d-100.1356682!16s%2Fg%2F11wb1s3x35!5m1!1e2?entry=ttu&amp;g_ep=EgoyMDI2MDMxNy4wIKXMDSoASAFQAw%3D%3D" TargetMode="External"/><Relationship Id="rId479" Type="http://schemas.openxmlformats.org/officeDocument/2006/relationships/hyperlink" Target="https://www.google.com/maps/place/Plomer%C3%ADa+Rodr%C3%ADguez+-+Ferreter%C3%ADa+y+Cer%C3%A1mica/@25.6976868,-100.2550397,17z/data=!3m1!4b1!4m6!3m5!1s0x8662eab41a969bcd:0xa884d8c8c7c36922!8m2!3d25.6976868!4d-100.2550397!16s%2Fg%2F11g9dcdxb4!5m1!1e2?entry=ttu&amp;g_ep=EgoyMDI2MDMxNS4wIKXMDSoASAFQAw%3D%3D" TargetMode="External"/><Relationship Id="rId478" Type="http://schemas.openxmlformats.org/officeDocument/2006/relationships/hyperlink" Target="https://www.google.com/maps/place/Miguel+Hidalgo+Y+Costilla+403,+Centro,+66400+San+Nicol%C3%A1s+de+los+Garza,+N.L./@25.7524409,-100.2892906,21z/data=!4m6!3m5!1s0x86629493e6ba07c3:0xc2804bbdb595e6d7!8m2!3d25.7524807!4d-100.2891614!16s%2Fg%2F11g6xkk2rp!5m1!1e2?hl=es&amp;entry=ttu&amp;g_ep=EgoyMDI2MDMxOC4xIKXMDSoASAFQAw%3D%3D" TargetMode="External"/><Relationship Id="rId473" Type="http://schemas.openxmlformats.org/officeDocument/2006/relationships/hyperlink" Target="https://www.google.com/maps/place/Quintana+Roo+1102,+Nuevo+Repueblo,+64700+Monterrey,+N.L./@25.6575298,-100.3026256,17z/data=!3m1!4b1!4m6!3m5!1s0x8662bfcbef6dc727:0x599a7493d567d954!8m2!3d25.6575298!4d-100.3000507!16s%2Fg%2F11c5r4p74t?entry=ttu&amp;g_ep=EgoyMDI1MDQxNi4xIKXMDSoASAFQAw%3D%3D" TargetMode="External"/><Relationship Id="rId472" Type="http://schemas.openxmlformats.org/officeDocument/2006/relationships/hyperlink" Target="https://www.google.com/maps/place/Quintana+Roo+1102,+Nuevo+Repueblo,+64700+Monterrey,+N.L./@25.6575298,-100.3026256,17z/data=!3m1!4b1!4m6!3m5!1s0x8662bfcbef6dc727:0x599a7493d567d954!8m2!3d25.6575298!4d-100.3000507!16s%2Fg%2F11c5r4p74t?entry=ttu&amp;g_ep=EgoyMDI1MDQxNi4xIKXMDSoASAFQAw%3D%3D" TargetMode="External"/><Relationship Id="rId471" Type="http://schemas.openxmlformats.org/officeDocument/2006/relationships/hyperlink" Target="https://www.google.com/maps/place/Quintana+Roo+1102,+Nuevo+Repueblo,+64700+Monterrey,+N.L./@25.6575298,-100.3026256,17z/data=!3m1!4b1!4m6!3m5!1s0x8662bfcbef6dc727:0x599a7493d567d954!8m2!3d25.6575298!4d-100.3000507!16s%2Fg%2F11c5r4p74t?entry=ttu&amp;g_ep=EgoyMDI1MDQxNi4xIKXMDSoASAFQAw%3D%3D" TargetMode="External"/><Relationship Id="rId470"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77"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476" Type="http://schemas.openxmlformats.org/officeDocument/2006/relationships/hyperlink" Target="https://www.google.com/maps/place/Comercializadora+ECG/@25.6039663,-100.1154435,20z/data=!4m12!1m5!3m4!2zMjXCsDM2JzE0LjUiTiAxMDDCsDA2JzU1LjUiVw!8m2!3d25.6040278!4d-100.1154167!3m5!1s0x8662eb1f2e5a256f:0x34f9df6d06b9472d!8m2!3d25.6039703!4d-100.115399!16s%2Fg%2F1tm8k__6!5m1!1e1?hl=es&amp;entry=ttu&amp;g_ep=EgoyMDI2MDMwMy4wIKXMDSoASAFQAw%3D%3D" TargetMode="External"/><Relationship Id="rId475" Type="http://schemas.openxmlformats.org/officeDocument/2006/relationships/hyperlink" Target="https://www.google.com/maps/place/Jordania+745,+Prados+de+La+Cieneguita,+66636+Cdad.+Apodaca,+N.L./@25.7830047,-100.2681894,15z/data=!4m6!3m5!1s0x8662ecad6e2eb385:0x1b740863d2d16f4!8m2!3d25.783403!4d-100.2579321!16s%2Fg%2F11c708n2s1?authuser=0&amp;entry=ttu&amp;g_ep=EgoyMDI2MDMxNS4wIKXMDSoASAFQAw%3D%3D" TargetMode="External"/><Relationship Id="rId474" Type="http://schemas.openxmlformats.org/officeDocument/2006/relationships/hyperlink" Target="https://www.google.com/maps/place/Quintana+Roo+1102,+Nuevo+Repueblo,+64700+Monterrey,+N.L./@25.6575298,-100.3026256,17z/data=!3m1!4b1!4m6!3m5!1s0x8662bfcbef6dc727:0x599a7493d567d954!8m2!3d25.6575298!4d-100.3000507!16s%2Fg%2F11c5r4p74t?entry=ttu&amp;g_ep=EgoyMDI1MDQxNi4xIKXMDSoASAFQAw%3D%3D" TargetMode="External"/><Relationship Id="rId426" Type="http://schemas.openxmlformats.org/officeDocument/2006/relationships/hyperlink" Target="https://www.google.com/maps/place/25%C2%B048'09.6%22N+100%C2%B026'09.7%22W/@25.8024513,-100.43666,18.5z/data=!4m4!3m3!8m2!3d25.8026524!4d-100.4360275!5m1!1e2?hl=es&amp;entry=ttu&amp;g_ep=EgoyMDI2MDMxMC4wIKXMDSoASAFQAw%3D%3D" TargetMode="External"/><Relationship Id="rId425" Type="http://schemas.openxmlformats.org/officeDocument/2006/relationships/hyperlink" Target="https://www.google.com/maps/place/Quintana+Motors/@25.7484731,-100.282507,17.5z/data=!4m6!3m5!1s0x86629590590e7cc7:0xe65dadc4b9a8dd2a!8m2!3d25.7485849!4d-100.280218!16s%2Fg%2F11yqx3zcy7!5m1!1e2?entry=ttu&amp;g_ep=EgoyMDI2MDMxMC4wIKXMDSoASAFQAw%3D%3D" TargetMode="External"/><Relationship Id="rId424" Type="http://schemas.openxmlformats.org/officeDocument/2006/relationships/hyperlink" Target="https://www.google.com/maps/place/25%C2%B047'12.7%22N+100%C2%B027'37.1%22W/@25.7880044,-100.460515,16z/data=!4m4!3m3!8m2!3d25.786869!4d-100.4603043!5m1!1e2?hl=es&amp;entry=ttu&amp;g_ep=EgoyMDI2MDMxMC4wIKXMDSoASAFQAw%3D%3D" TargetMode="External"/><Relationship Id="rId423" Type="http://schemas.openxmlformats.org/officeDocument/2006/relationships/hyperlink" Target="https://www.google.com/maps/place/25%C2%B038'50.3%22N+100%C2%B010'14.7%22W/@25.6473325,-100.1713009,19z/data=!4m4!3m3!8m2!3d25.6473056!4d-100.17075?hl=es&amp;entry=ttu" TargetMode="External"/><Relationship Id="rId429" Type="http://schemas.openxmlformats.org/officeDocument/2006/relationships/hyperlink" Target="https://www.google.com/maps/place/Gasolinera+Gulf/@25.657615,-100.2225418,3a,75y,132.7h,94.41t/data=!3m7!1e1!3m5!1s7Sdio10_p0nk1xebxlASeQ!2e0!6shttps:%2F%252" TargetMode="External"/><Relationship Id="rId428" Type="http://schemas.openxmlformats.org/officeDocument/2006/relationships/hyperlink" Target="https://www.google.com/maps/place/25%C2%B044'17.6%22N+100%C2%B009'40.1%22W/@25.7379766,-100.161638,19.15z/data=!4m4!3m3!8m2!3d25.7382088!4d-100.1611404!5m1!1e2?hl=es&amp;entry=ttu&amp;g_ep=EgoyMDI2MDMxMC4wIKXMDSoASAFQAw%3D%3D" TargetMode="External"/><Relationship Id="rId427" Type="http://schemas.openxmlformats.org/officeDocument/2006/relationships/hyperlink" Target="https://www.google.com/maps/place/25%C2%B044'17.6%22N+100%C2%B009'40.1%22W/@25.7379766,-100.161638,19.15z/data=!4m4!3m3!8m2!3d25.7382088!4d-100.1611404!5m1!1e2?hl=es&amp;entry=ttu&amp;g_ep=EgoyMDI2MDMxMC4wIKXMDSoASAFQAw%3D%3D" TargetMode="External"/><Relationship Id="rId422"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421" Type="http://schemas.openxmlformats.org/officeDocument/2006/relationships/hyperlink" Target="https://www.google.com/maps/place/25%C2%B042'10.8%22N+100%C2%B015'14.5%22W/@25.7030106,-100.2565956,17z/data=!3m1!4b1!4m4!3m3!8m2!3d25.7030106!4d-100.2540207?hl=es&amp;entry=ttu&amp;g_ep=EgoyMDI1MDczMC4wIKXMDSoASAFQAw%3D%3D" TargetMode="External"/><Relationship Id="rId420" Type="http://schemas.openxmlformats.org/officeDocument/2006/relationships/hyperlink" Target="https://www.google.com/maps/place/25%C2%B046'18.9%22N+100%C2%B012'16.2%22W/@25.7727144,-100.2101088,16.25z/data=!4m4!3m3!8m2!3d25.7719288!4d-100.2044907!5m1!1e2?hl=es&amp;entry=ttu&amp;g_ep=EgoyMDI2MDIwMy4wIKXMDSoASAFQAw%3D%3D" TargetMode="External"/><Relationship Id="rId415" Type="http://schemas.openxmlformats.org/officeDocument/2006/relationships/hyperlink" Target="https://www.google.com/maps/place/25%C2%B052'02.0%22N+100%C2%B015'53.3%22W/@25.8671633,-100.2650061,21z/data=!4m5!3m4!4b1!8m2!3d25.867216!4d-100.264816!5m1!1e1?entry=ttu&amp;g_ep=EgoyMDI2MDMwOS4wIKXMDSoASAFQAw%3D%3D" TargetMode="External"/><Relationship Id="rId899"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14"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98" Type="http://schemas.openxmlformats.org/officeDocument/2006/relationships/hyperlink" Target="https://www.google.com/maps/place/6a.+Avenida+604,+Jardines+de+Anahuac+3er+Sector,+66463+San+Nicol%C3%A1s+de+los+Garza,+N.L./@25.731294,-100.2869184,15.25z/data=!4m6!3m5!1s0x866294dc3344603d:0x1fda928695edbc21!8m2!3d25.7312009!4d-100.2795857!16s%2Fg%2F11c2fhlldp?entry=ttu&amp;g_ep=EgoyMDI2MDUwMi4wIKXMDSoASAFQAw%3D%3D" TargetMode="External"/><Relationship Id="rId413" Type="http://schemas.openxmlformats.org/officeDocument/2006/relationships/hyperlink" Target="https://www.google.com/maps/place/Canaria+173,+Jardines+de+Las+Palmas,+66612+Cdad.+Apodaca,+N.L./@25.8007424,-100.2727342,15z/data=!3m1!4b1!4m12!1m5!3m4!2zMjXCsDQ4JzAyLjciTiAxMDDCsDE1JzE1LjYiVw!8m2!3d25.800741!4d-100.254333!3m5!1s0x8662ecc95fd81b57:0xfd41f5d4da97a44!8m2!3d25.8007242!4d-100.2542802!16s%2Fg%2F11c29pzfdv!5m1!1e1?entry=ttu&amp;g_ep=EgoyMDI2MDMwOS4wIKXMDSoASAFQAw%3D%3D" TargetMode="External"/><Relationship Id="rId897" Type="http://schemas.openxmlformats.org/officeDocument/2006/relationships/hyperlink" Target="https://www.google.com/maps/place/360+Logistics/@25.7352789,-100.2037974,19.25z/data=!3m1!5s0x8662ebb21d1dc327:0xbb1d9774bd341bc1!4m12!1m5!3m4!2zMjXCsDQ0JzA3LjEiTiAxMDDCsDEyJzExLjgiVw!8m2!3d25.735298!4d-100.20329!3m5!1s0x8662ebb21d43ed0b:0xb83eea1ed437c2e7!8m2!3d25.7353076!4d-100.203125!16s%2Fg%2F11c2q31z9_!5m1!1e2?hl=es&amp;entry=ttu&amp;g_ep=EgoyMDI1MTIwOS4wIKXMDSoASAFQAw%3D%3D" TargetMode="External"/><Relationship Id="rId412" Type="http://schemas.openxmlformats.org/officeDocument/2006/relationships/hyperlink" Target="https://www.google.com/maps/place/Av+Afganist%C3%A1n+152,+Prados+de+La+Cieneguita,+66636+Cdad.+Apodaca,+N.L./@25.780529,-100.2567384,17z/data=!3m1!4b1!4m6!3m5!1s0x8662ecae9ebfe0c9:0x1bd4f69c4dfd0d3!8m2!3d25.780529!4d-100.2541635!16s%2Fg%2F11c5r5gzzb?entry=ttu" TargetMode="External"/><Relationship Id="rId896" Type="http://schemas.openxmlformats.org/officeDocument/2006/relationships/hyperlink" Target="https://www.google.com/maps/place/360+Logistics/@25.7352789,-100.2037974,19.25z/data=!3m1!5s0x8662ebb21d1dc327:0xbb1d9774bd341bc1!4m12!1m5!3m4!2zMjXCsDQ0JzA3LjEiTiAxMDDCsDEyJzExLjgiVw!8m2!3d25.735298!4d-100.20329!3m5!1s0x8662ebb21d43ed0b:0xb83eea1ed437c2e7!8m2!3d25.7353076!4d-100.203125!16s%2Fg%2F11c2q31z9_!5m1!1e2?hl=es&amp;entry=ttu&amp;g_ep=EgoyMDI1MTIwOS4wIKXMDSoASAFQAw%3D%3D" TargetMode="External"/><Relationship Id="rId419" Type="http://schemas.openxmlformats.org/officeDocument/2006/relationships/hyperlink" Target="https://www.google.com/maps/place/Asturias+169,+Las+Provincias,+66634+Cdad.+Apodaca,+N.L./@25.7394297,-100.2001165,20.5z/data=!4m6!3m5!1s0x8662ebb0e5fff855:0xa136d474253a06ce!8m2!3d25.7394401!4d-100.2000971!16s%2Fg%2F11w7q4r_8j!5m1!1e1?entry=ttu&amp;g_ep=EgoyMDI2MDMxMC4wIKXMDSoASAFQAw%3D%3D" TargetMode="External"/><Relationship Id="rId418" Type="http://schemas.openxmlformats.org/officeDocument/2006/relationships/hyperlink" Target="https://www.google.com/maps/place/Aguascalientes+2710,+Ruiz+Cortines,+67176+Guadalupe,+N.L./@25.668163,-100.2361281,17z/data=!3m1!4b1!4m6!3m5!1s0x8662c03cc6516765:0x5564fb0a7756de9e!8m2!3d25.668163!4d-100.2335532!16s%2Fg%2F11c2dbrslk!5m1!1e1?entry=ttu&amp;g_ep=EgoyMDI2MDMwOC4wIKXMDSoASAFQAw%3D%3D" TargetMode="External"/><Relationship Id="rId417" Type="http://schemas.openxmlformats.org/officeDocument/2006/relationships/hyperlink" Target="https://www.google.com/maps/place/Seminuevos+MG1/@25.6506384,-100.1976835,17z/data=!3m1!4b1!4m6!3m5!1s0x8662c12edf752e5d:0x6fba453c41aec75d!8m2!3d25.6506384!4d-100.1976835!16s%2Fg%2F11jb33c6n8!5m1!1e2!18m1!1e1?entry=ttu&amp;g_ep=EgoyMDI1MTIwOS4wIKXMDSoASAFQAw%3D%3D" TargetMode="External"/><Relationship Id="rId416"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891" Type="http://schemas.openxmlformats.org/officeDocument/2006/relationships/hyperlink" Target="https://www.google.com/maps/place/Av.+Ignacio+Morones+Prieto+1814,+Nuevas+Colonias,+64710+Monterrey,+N.L./@25.6653679,-100.3331492,21z/data=!4m6!3m5!1s0x8662be1bd6399e9f:0x34107c1515c00ccb!8m2!3d25.6654246!4d-100.3330194!16s%2Fg%2F11v_1jfm17!5m1!1e2?entry=ttu&amp;g_ep=EgoyMDI2MDUxNy4wIKXMDSoASAFQAw%3D%3D" TargetMode="External"/><Relationship Id="rId890" Type="http://schemas.openxmlformats.org/officeDocument/2006/relationships/hyperlink" Target="https://www.google.com/maps/place/23%C2%B040'03.7%22N+100%C2%B039'48.0%22W/@23.6673864,-100.6645962,17.25z/data=!4m4!3m3!8m2!3d23.667699!4d-100.663334!18m1!1e1?entry=ttu&amp;g_ep=EgoyMDI2MDQyOS4wIKXMDSoASAFQAw%3D%3D" TargetMode="External"/><Relationship Id="rId411"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895" Type="http://schemas.openxmlformats.org/officeDocument/2006/relationships/hyperlink" Target="https://www.google.com/maps/place/Tapiceria+Automotriz+Chapas+Y+Elevadores+Miranda/@25.6798203,-100.314727,20.75z/data=!4m6!3m5!1s0x86629586134eb8ed:0x8cfe4bac079776e9!8m2!3d25.6798903!4d-100.3147197!16s%2Fg%2F11g0g1l4wc!5m1!1e2!18m1!1e1?entry=ttu&amp;g_ep=EgoyMDI2MDUyMC4wIKXMDSoASAFQAw%3D%3D" TargetMode="External"/><Relationship Id="rId410"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894" Type="http://schemas.openxmlformats.org/officeDocument/2006/relationships/hyperlink" Target="https://www.google.com/maps/place/PLAZA+LORETO/@25.6568011,-100.263231,19.5z/data=!4m6!3m5!1s0x8662bfa01bc0d1cb:0x5fe110fbc3498e2f!8m2!3d25.6568419!4d-100.262729!16s%2Fg%2F11frs_fy_r!5m1!1e2?entry=ttu&amp;g_ep=EgoyMDI2MDUxNy4wIKXMDSoASAFQAw%3D%3D" TargetMode="External"/><Relationship Id="rId893"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892" Type="http://schemas.openxmlformats.org/officeDocument/2006/relationships/hyperlink" Target="https://www.google.com/maps/place/Av.+Ignacio+Morones+Prieto+1814,+Nuevas+Colonias,+64710+Monterrey,+N.L./@25.6653679,-100.3331492,21z/data=!4m6!3m5!1s0x8662be1bd6399e9f:0x34107c1515c00ccb!8m2!3d25.6654246!4d-100.3330194!16s%2Fg%2F11v_1jfm17!5m1!1e2?entry=ttu&amp;g_ep=EgoyMDI2MDUxNy4wIKXMDSoASAFQAw%3D%3D" TargetMode="External"/><Relationship Id="rId448" Type="http://schemas.openxmlformats.org/officeDocument/2006/relationships/hyperlink" Target="https://www.google.com/maps/place/%23+15+Deposito+%22isai%22/@25.8199576,-100.6190246,16z/data=!4m6!3m5!1s0x86629d6eea81b361:0x786e744a55f5c8c8!8m2!3d25.8199722!4d-100.6161715!16s%2Fg%2F11tjlsq7t3!5m1!1e2?entry=ttu&amp;g_ep=EgoyMDI2MDMxNS4wIKXMDSoASAFQAw%3D%3D" TargetMode="External"/><Relationship Id="rId447" Type="http://schemas.openxmlformats.org/officeDocument/2006/relationships/hyperlink" Target="https://www.google.com/maps/place/Pedro+P.+Quintanilla+380,+Chepevera,+64030+Monterrey,+N.L./@25.681181,-100.3519395,17z/data=!3m1!4b1!4m6!3m5!1s0x866295fd82382a29:0xc1008dc83ee53633!8m2!3d25.681181!4d-100.3493646!16s%2Fg%2F11c1bhddd5!5m1!1e2?entry=ttu&amp;g_ep=EgoyMDI0MTExNy4wIKXMDSoASAFQAw%3D%3D" TargetMode="External"/><Relationship Id="rId446" Type="http://schemas.openxmlformats.org/officeDocument/2006/relationships/hyperlink" Target="https://www.google.com/maps/place/Frigoquer/@20.5369564,-100.2196184,17z/data=!3m1!4b1!4m6!3m5!1s0x85d369dcfcdcc069:0x36d159adab3f82dd!8m2!3d20.5369564!4d-100.2170435!16s%2Fg%2F11lgn6z_bz!5m1!1e2?entry=ttu&amp;g_ep=EgoyMDI2MDMxMS4wIKXMDSoASAFQAw%3D%3D" TargetMode="External"/><Relationship Id="rId445" Type="http://schemas.openxmlformats.org/officeDocument/2006/relationships/hyperlink" Target="https://www.google.com/maps/place/Deposito+Valdez/@25.8103956,-100.6384948,15z/data=!3m1!4b1!4m12!1m5!3m4!2zMjXCsDQ4JzM3LjYiTiAxMDDCsDM3JzEyLjMiVw!8m2!3d25.810432!4d-100.620071!3m5!1s0x868827b22db81bb5:0x9c936ae051007710!8m2!3d25.8103774!4d-100.6200408!16s%2Fg%2F11g0fsffpy!5m1!1e2?entry=ttu&amp;g_ep=EgoyMDI2MDMxNS4wIKXMDSoASAFQAw%3D%3D" TargetMode="External"/><Relationship Id="rId449" Type="http://schemas.openxmlformats.org/officeDocument/2006/relationships/hyperlink" Target="https://www.google.com/maps/place/Redpack/@25.6395898,-100.2727792,20.25z/data=!4m6!3m5!1s0x8662bf9ceceec427:0x4177492c49fb0798!8m2!3d25.6397946!4d-100.2727038!16s%2Fg%2F11jb7dp8dd!5m1!1e1?entry=ttu&amp;g_ep=EgoyMDI2MDIyNC4wIKXMDSoASAFQAw%3D%3D" TargetMode="External"/><Relationship Id="rId440" Type="http://schemas.openxmlformats.org/officeDocument/2006/relationships/hyperlink" Target="https://www.google.com/maps/place/Integradora+del+Norte/@25.7036814,-100.4727752,18.75z/data=!4m14!1m7!3m6!1s0x86629992ed3482f9:0x40b7196216bc80d5!2sParque+200!8m2!3d25.7055282!4d-100.4705963!16s%2Fg%2F11fp5trlxf!3m5!1s0x8662990011d4c5fb:0xc4aff3c50ff3a032!8m2!3d25.7038816!4d-100.4724784!16s%2Fg%2F11xm_j4zd3!5m1!1e2?entry=ttu&amp;g_ep=EgoyMDI2MDMxMS4wIKXMDSoASAFQAw%3D%3D" TargetMode="External"/><Relationship Id="rId444" Type="http://schemas.openxmlformats.org/officeDocument/2006/relationships/hyperlink" Target="https://www.google.com/maps/place/25%C2%B039'29.8%22N+100%C2%B026'27.8%22W/@25.6582736,-100.4412701,20z/data=!4m4!3m3!8m2!3d25.658284!4d-100.441054!5m1!1e2?entry=ttu&amp;g_ep=EgoyMDI2MDMxNS4wIKXMDSoASAFQAw%3D%3D" TargetMode="External"/><Relationship Id="rId443" Type="http://schemas.openxmlformats.org/officeDocument/2006/relationships/hyperlink" Target="https://www.google.com/maps/place/Rivarolo+3616,+Colonia+Miguel+Hidalgo,+64925+Monterrey,+N.L./data=!4m2!3m1!1s0x8662bf107977d8a5:0x99fa8582c22621b!17m2!4m1!1e3!18m1!1e1?utm_source=mstt_1&amp;entry=gps&amp;coh=192189&amp;g_ep=CAESBjI2LjguNRgAINeCAyqKASw5NDI2NzcyNyw5NDI5MjE5NSw5NDI5OTUzMiwxMDA3OTY0OTgsMTAwNzk2NTMxLDk0Mjg0NDkwLDk0MjgwNTc2LDk0MjA3Mzk0LDk0MjA3NTA2LDk0MjA4NTA2LDk0MjE4NjUzLDk0MjI5ODM5LDk0Mjc1MTY4LDk0Mjc5NjE5LDEwMDc5MTQ4M0ICTVg%3D&amp;skid=10b8343a-f194-4503-8263-3240be2b5c07&amp;g_st=aw" TargetMode="External"/><Relationship Id="rId442" Type="http://schemas.openxmlformats.org/officeDocument/2006/relationships/hyperlink" Target="https://www.google.com/maps/place/Arme+Di%C3%A9sel/@25.7908717,-100.4095519,19z/data=!3m1!4b1!4m12!1m5!3m4!2zMjXCsDQ3JzI3LjEiTiAxMDDCsDI0JzMyLjAiVw!8m2!3d25.7908611!4d-100.4088889!3m5!1s0x8662910033b8aa17:0x5c48ed85bf807fd3!8m2!3d25.7908705!4d-100.4089082!16s%2Fg%2F11y_vmctk7!5m1!1e2?entry=ttu&amp;g_ep=EgoyMDI2MDMxMS4wIKXMDSoASAFQAw%3D%3D" TargetMode="External"/><Relationship Id="rId44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37" Type="http://schemas.openxmlformats.org/officeDocument/2006/relationships/hyperlink" Target="https://www.google.com/maps/place/Canad%C3%A1+137,+Industrial+Unidad+Nacional+Dos,+66367+Cdad.+Santa+Catarina,+N.L./@25.6873629,-100.4799913,17z/data=!3m1!4b1!4m6!3m5!1s0x8662985d8c89e45f:0xe47b573d46ef4e11!8m2!3d25.6873629!4d-100.4774164!16s%2Fg%2F11cscf3fd5!5m1!1e2?entry=ttu&amp;g_ep=EgoyMDI2MDMxMS4wIKXMDSoASAFQAw%3D%3D" TargetMode="External"/><Relationship Id="rId436" Type="http://schemas.openxmlformats.org/officeDocument/2006/relationships/hyperlink" Target="https://www.google.com/maps/place/Canad%C3%A1+137,+Industrial+Unidad+Nacional+Dos,+66367+Cdad.+Santa+Catarina,+N.L./@25.6873629,-100.4799913,17z/data=!3m1!4b1!4m6!3m5!1s0x8662985d8c89e45f:0xe47b573d46ef4e11!8m2!3d25.6873629!4d-100.4774164!16s%2Fg%2F11cscf3fd5!5m1!1e2?entry=ttu&amp;g_ep=EgoyMDI2MDMxMS4wIKXMDSoASAFQAw%3D%3D" TargetMode="External"/><Relationship Id="rId435" Type="http://schemas.openxmlformats.org/officeDocument/2006/relationships/hyperlink" Target="https://www.google.com/maps/place/Gasolinera+Gulf/@25.657615,-100.2225418,3a,75y,132.7h,94.41t/data=!3m7!1e1!3m5!1s7Sdio10_p0nk1xebxlASeQ!2e0!6shttps:%2F%252" TargetMode="External"/><Relationship Id="rId434" Type="http://schemas.openxmlformats.org/officeDocument/2006/relationships/hyperlink" Target="https://www.google.com/maps/place/Av.+Ruiz+Cortines+2650,+67113+Guadalupe,+N.L./@25.7081305,-100.1808561,17.75z/data=!4m9!1m2!2m1!1sAv+Ruiz+cortinez+2650+F,+Provivienda+la+esperanza,+Guadalupe+Nuevo+Le%C3%B3n+CP+67110!3m5!1s0x8662ea18797a5a77:0x5bbba749a582f73d!8m2!3d25.707677!4d-100.179238!15sClFBdiBSdWl6IGNvcnRpbmV6IDI2NTAgRiwgUHJvdml2aWVuZGEgbGEgZXNwZXJhbnphLCBHdWFkYWx1cGUgTnVldm8gTGXDs24gQ1AgNjcxMTCSARBnZW9jb2RlZF9hZGRyZXNz4AEA!5m1!1e2?entry=ttu&amp;g_ep=EgoyMDI2MDMxMC4wIKXMDSoASAFQAw%3D%3D" TargetMode="External"/><Relationship Id="rId439" Type="http://schemas.openxmlformats.org/officeDocument/2006/relationships/hyperlink" Target="https://www.google.com/maps/place/Balc%C3%B3n+de+La+Sierra+2938,+Balcones+de+Alta+Vista,+64770+Monterrey,+N.L./@25.639162,-100.2951251,19.5z/data=!4m6!3m5!1s0x8662bfaf91d12c45:0x37b1d2cbb86f993b!8m2!3d25.6394328!4d-100.294476!16s%2Fg%2F11c2bvkrm4!5m1!1e2?entry=ttu&amp;g_ep=EgoyMDI2MDMxMS4wIKXMDSoASAFQAw%3D%3D" TargetMode="External"/><Relationship Id="rId438" Type="http://schemas.openxmlformats.org/officeDocument/2006/relationships/hyperlink" Target="https://www.google.com/maps/place/Canad%C3%A1+137,+Industrial+Unidad+Nacional+Dos,+66367+Cdad.+Santa+Catarina,+N.L./@25.6873629,-100.4799913,17z/data=!3m1!4b1!4m6!3m5!1s0x8662985d8c89e45f:0xe47b573d46ef4e11!8m2!3d25.6873629!4d-100.4774164!16s%2Fg%2F11cscf3fd5!5m1!1e2?entry=ttu&amp;g_ep=EgoyMDI2MDMxMS4wIKXMDSoASAFQAw%3D%3D" TargetMode="External"/><Relationship Id="rId433"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32"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31" Type="http://schemas.openxmlformats.org/officeDocument/2006/relationships/hyperlink" Target="https://www.google.com/maps/place/Tu+Auto/@25.6507437,-100.1935111,21z/data=!4m12!1m5!3m4!2zMjXCsDM5JzAyLjciTiAxMDDCsDExJzM2LjEiVw!8m2!3d25.650747!4d-100.193371!3m5!1s0x8662c12f378375b7:0xfd2fbc2ec472c69e!8m2!3d25.6502" TargetMode="External"/><Relationship Id="rId430" Type="http://schemas.openxmlformats.org/officeDocument/2006/relationships/hyperlink" Target="https://www.google.com/maps/place/25%C2%B047'09.8%22N+100%C2%B025'51.8%22W/@25.7863154,-100.4311618,18z/data=!4m4!3m3!8m2!3d25.7860489!4d-100.4310532!5m1!1e2?hl=es&amp;entry=ttu&amp;g_ep=EgoyMDI2MDMxMC4wIKXMDSoASAFQAw%3D%3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7.86"/>
    <col customWidth="1" min="2" max="2" width="23.29"/>
    <col customWidth="1" min="3" max="3" width="37.14"/>
    <col customWidth="1" min="4" max="4" width="14.14"/>
    <col customWidth="1" min="5" max="5" width="41.14"/>
    <col customWidth="1" min="6" max="6" width="16.14"/>
    <col customWidth="1" min="7" max="7" width="14.29"/>
    <col customWidth="1" min="8" max="8" width="12.29"/>
    <col customWidth="1" min="9" max="9" width="16.57"/>
    <col customWidth="1" min="10" max="10" width="15.71"/>
    <col customWidth="1" min="11" max="11" width="19.29"/>
    <col customWidth="1" min="12" max="12" width="20.57"/>
    <col customWidth="1" min="13" max="13" width="19.86"/>
    <col customWidth="1" min="14" max="14" width="16.29"/>
    <col customWidth="1" min="15" max="15" width="14.29"/>
    <col customWidth="1" min="16" max="16" width="18.14"/>
    <col customWidth="1" min="17" max="17" width="12.14"/>
    <col customWidth="1" min="18" max="18" width="15.43"/>
    <col customWidth="1" min="19" max="21" width="18.29"/>
    <col customWidth="1" min="22" max="22" width="19.0"/>
    <col customWidth="1" min="23" max="23" width="21.71"/>
    <col customWidth="1" min="24" max="24" width="15.0"/>
    <col customWidth="1" min="25" max="25" width="15.86"/>
    <col customWidth="1" min="26" max="26" width="18.14"/>
    <col customWidth="1" min="27" max="27" width="40.14"/>
    <col customWidth="1" min="28" max="28" width="22.57"/>
    <col customWidth="1" min="29" max="29" width="21.14"/>
    <col customWidth="1" min="30" max="30" width="30.43"/>
    <col customWidth="1" min="31" max="31" width="25.14"/>
  </cols>
  <sheetData>
    <row r="1" ht="57.0" customHeight="1">
      <c r="A1" s="1"/>
      <c r="B1" s="2" t="s">
        <v>0</v>
      </c>
      <c r="C1" s="3"/>
      <c r="D1" s="3"/>
      <c r="E1" s="4"/>
      <c r="F1" s="5" t="s">
        <v>1</v>
      </c>
      <c r="G1" s="3"/>
      <c r="H1" s="3"/>
      <c r="I1" s="3"/>
      <c r="J1" s="3"/>
      <c r="K1" s="3"/>
      <c r="L1" s="3"/>
      <c r="M1" s="4"/>
      <c r="N1" s="6" t="s">
        <v>2</v>
      </c>
      <c r="O1" s="3"/>
      <c r="P1" s="3"/>
      <c r="Q1" s="3"/>
      <c r="R1" s="3"/>
      <c r="S1" s="3"/>
      <c r="T1" s="3"/>
      <c r="U1" s="4"/>
      <c r="V1" s="5" t="s">
        <v>3</v>
      </c>
      <c r="W1" s="3"/>
      <c r="X1" s="3"/>
      <c r="Y1" s="3"/>
      <c r="Z1" s="4"/>
      <c r="AA1" s="7" t="s">
        <v>4</v>
      </c>
      <c r="AB1" s="4"/>
      <c r="AC1" s="8"/>
      <c r="AD1" s="8"/>
      <c r="AE1" s="8"/>
    </row>
    <row r="2" ht="14.25" customHeight="1">
      <c r="A2" s="9" t="s">
        <v>5</v>
      </c>
      <c r="B2" s="9" t="s">
        <v>6</v>
      </c>
      <c r="C2" s="10" t="s">
        <v>7</v>
      </c>
      <c r="D2" s="11" t="s">
        <v>8</v>
      </c>
      <c r="E2" s="10" t="s">
        <v>9</v>
      </c>
      <c r="F2" s="12" t="s">
        <v>10</v>
      </c>
      <c r="G2" s="12" t="s">
        <v>11</v>
      </c>
      <c r="H2" s="13" t="s">
        <v>12</v>
      </c>
      <c r="I2" s="13" t="s">
        <v>13</v>
      </c>
      <c r="J2" s="13" t="s">
        <v>14</v>
      </c>
      <c r="K2" s="13" t="s">
        <v>15</v>
      </c>
      <c r="L2" s="13" t="s">
        <v>16</v>
      </c>
      <c r="M2" s="13" t="s">
        <v>17</v>
      </c>
      <c r="N2" s="14" t="s">
        <v>18</v>
      </c>
      <c r="O2" s="14" t="s">
        <v>19</v>
      </c>
      <c r="P2" s="14" t="s">
        <v>20</v>
      </c>
      <c r="Q2" s="14" t="s">
        <v>21</v>
      </c>
      <c r="R2" s="15" t="s">
        <v>22</v>
      </c>
      <c r="S2" s="14" t="s">
        <v>23</v>
      </c>
      <c r="T2" s="14" t="s">
        <v>24</v>
      </c>
      <c r="U2" s="14" t="s">
        <v>25</v>
      </c>
      <c r="V2" s="13" t="s">
        <v>26</v>
      </c>
      <c r="W2" s="13" t="s">
        <v>27</v>
      </c>
      <c r="X2" s="13" t="s">
        <v>28</v>
      </c>
      <c r="Y2" s="13" t="s">
        <v>29</v>
      </c>
      <c r="Z2" s="13" t="s">
        <v>30</v>
      </c>
      <c r="AA2" s="16" t="s">
        <v>31</v>
      </c>
      <c r="AB2" s="16" t="s">
        <v>32</v>
      </c>
      <c r="AC2" s="17"/>
      <c r="AD2" s="17"/>
      <c r="AE2" s="17"/>
    </row>
    <row r="3" ht="14.25" customHeight="1">
      <c r="A3" s="18">
        <v>44979.0</v>
      </c>
      <c r="B3" s="19" t="s">
        <v>33</v>
      </c>
      <c r="C3" s="20" t="s">
        <v>34</v>
      </c>
      <c r="D3" s="21"/>
      <c r="E3" s="20"/>
      <c r="F3" s="22">
        <v>1.0</v>
      </c>
      <c r="G3" s="23"/>
      <c r="H3" s="24">
        <v>0.0</v>
      </c>
      <c r="I3" s="24">
        <v>0.0</v>
      </c>
      <c r="J3" s="24">
        <v>0.0</v>
      </c>
      <c r="K3" s="24">
        <v>0.0</v>
      </c>
      <c r="L3" s="25">
        <v>0.0</v>
      </c>
      <c r="M3" s="24">
        <v>0.0</v>
      </c>
      <c r="N3" s="24">
        <v>0.0</v>
      </c>
      <c r="O3" s="25">
        <v>0.0</v>
      </c>
      <c r="P3" s="24">
        <v>0.0</v>
      </c>
      <c r="Q3" s="24">
        <v>0.0</v>
      </c>
      <c r="R3" s="24">
        <v>0.0</v>
      </c>
      <c r="S3" s="25"/>
      <c r="T3" s="25">
        <v>0.0</v>
      </c>
      <c r="U3" s="25">
        <v>0.0</v>
      </c>
      <c r="V3" s="25">
        <v>0.0</v>
      </c>
      <c r="W3" s="25">
        <v>0.0</v>
      </c>
      <c r="X3" s="25">
        <v>0.0</v>
      </c>
      <c r="Y3" s="25">
        <v>0.0</v>
      </c>
      <c r="Z3" s="25">
        <v>0.0</v>
      </c>
      <c r="AA3" s="20"/>
      <c r="AB3" s="20"/>
      <c r="AC3" s="23"/>
      <c r="AD3" s="23"/>
      <c r="AE3" s="23"/>
    </row>
    <row r="4" ht="14.25" customHeight="1">
      <c r="A4" s="18">
        <v>45391.0</v>
      </c>
      <c r="B4" s="19" t="s">
        <v>33</v>
      </c>
      <c r="C4" s="20" t="s">
        <v>35</v>
      </c>
      <c r="D4" s="21">
        <v>8.115377636E9</v>
      </c>
      <c r="E4" s="26" t="s">
        <v>36</v>
      </c>
      <c r="F4" s="23">
        <v>5.0</v>
      </c>
      <c r="G4" s="23" t="s">
        <v>37</v>
      </c>
      <c r="H4" s="25">
        <v>0.0</v>
      </c>
      <c r="I4" s="25">
        <v>500.0</v>
      </c>
      <c r="J4" s="25">
        <v>0.0</v>
      </c>
      <c r="K4" s="25">
        <v>0.0</v>
      </c>
      <c r="L4" s="25">
        <v>0.0</v>
      </c>
      <c r="M4" s="25">
        <v>0.0</v>
      </c>
      <c r="N4" s="25">
        <v>0.0</v>
      </c>
      <c r="O4" s="25">
        <v>0.0</v>
      </c>
      <c r="P4" s="25">
        <v>0.0</v>
      </c>
      <c r="Q4" s="25">
        <v>0.0</v>
      </c>
      <c r="R4" s="24">
        <v>0.0</v>
      </c>
      <c r="S4" s="25">
        <v>0.0</v>
      </c>
      <c r="T4" s="25">
        <v>0.0</v>
      </c>
      <c r="U4" s="25">
        <v>0.0</v>
      </c>
      <c r="V4" s="25">
        <v>279.0</v>
      </c>
      <c r="W4" s="25">
        <v>0.0</v>
      </c>
      <c r="X4" s="25">
        <v>0.0</v>
      </c>
      <c r="Y4" s="25">
        <v>0.0</v>
      </c>
      <c r="Z4" s="25">
        <v>0.0</v>
      </c>
      <c r="AA4" s="26" t="s">
        <v>36</v>
      </c>
      <c r="AB4" s="20"/>
      <c r="AC4" s="23"/>
      <c r="AD4" s="23"/>
      <c r="AE4" s="23"/>
    </row>
    <row r="5" ht="14.25" customHeight="1">
      <c r="A5" s="18">
        <v>45439.0</v>
      </c>
      <c r="B5" s="19" t="s">
        <v>33</v>
      </c>
      <c r="C5" s="20" t="s">
        <v>38</v>
      </c>
      <c r="D5" s="21">
        <v>8.115560951E9</v>
      </c>
      <c r="E5" s="26" t="s">
        <v>39</v>
      </c>
      <c r="F5" s="23">
        <v>1.0</v>
      </c>
      <c r="G5" s="23" t="s">
        <v>40</v>
      </c>
      <c r="H5" s="24">
        <v>2500.0</v>
      </c>
      <c r="I5" s="25">
        <v>0.0</v>
      </c>
      <c r="J5" s="25">
        <v>0.0</v>
      </c>
      <c r="K5" s="25">
        <v>0.0</v>
      </c>
      <c r="L5" s="25">
        <v>0.0</v>
      </c>
      <c r="M5" s="25">
        <v>0.0</v>
      </c>
      <c r="N5" s="25">
        <v>0.0</v>
      </c>
      <c r="O5" s="25">
        <v>0.0</v>
      </c>
      <c r="P5" s="25">
        <v>0.0</v>
      </c>
      <c r="Q5" s="25">
        <v>0.0</v>
      </c>
      <c r="R5" s="24">
        <v>0.0</v>
      </c>
      <c r="S5" s="25">
        <v>0.0</v>
      </c>
      <c r="T5" s="25">
        <v>0.0</v>
      </c>
      <c r="U5" s="25">
        <v>0.0</v>
      </c>
      <c r="V5" s="25">
        <v>250.0</v>
      </c>
      <c r="W5" s="25">
        <v>0.0</v>
      </c>
      <c r="X5" s="25">
        <v>0.0</v>
      </c>
      <c r="Y5" s="25">
        <v>3000.0</v>
      </c>
      <c r="Z5" s="25">
        <v>0.0</v>
      </c>
      <c r="AA5" s="26" t="s">
        <v>39</v>
      </c>
      <c r="AB5" s="20"/>
      <c r="AC5" s="23" t="s">
        <v>41</v>
      </c>
      <c r="AD5" s="23"/>
      <c r="AE5" s="23"/>
    </row>
    <row r="6" ht="14.25" customHeight="1">
      <c r="A6" s="18">
        <v>45586.0</v>
      </c>
      <c r="B6" s="19" t="s">
        <v>33</v>
      </c>
      <c r="C6" s="20" t="s">
        <v>42</v>
      </c>
      <c r="D6" s="21">
        <v>8.122553176E9</v>
      </c>
      <c r="E6" s="26" t="s">
        <v>43</v>
      </c>
      <c r="F6" s="23">
        <v>4.0</v>
      </c>
      <c r="G6" s="23" t="s">
        <v>37</v>
      </c>
      <c r="H6" s="25">
        <v>0.0</v>
      </c>
      <c r="I6" s="25">
        <v>549.0</v>
      </c>
      <c r="J6" s="25">
        <v>0.0</v>
      </c>
      <c r="K6" s="25">
        <v>0.0</v>
      </c>
      <c r="L6" s="25">
        <v>0.0</v>
      </c>
      <c r="M6" s="25">
        <v>0.0</v>
      </c>
      <c r="N6" s="25">
        <v>0.0</v>
      </c>
      <c r="O6" s="25">
        <v>0.0</v>
      </c>
      <c r="P6" s="25">
        <v>0.0</v>
      </c>
      <c r="Q6" s="25">
        <v>0.0</v>
      </c>
      <c r="R6" s="24">
        <v>0.0</v>
      </c>
      <c r="S6" s="25">
        <v>0.0</v>
      </c>
      <c r="T6" s="25">
        <v>0.0</v>
      </c>
      <c r="U6" s="25">
        <v>0.0</v>
      </c>
      <c r="V6" s="25">
        <v>300.0</v>
      </c>
      <c r="W6" s="25">
        <v>0.0</v>
      </c>
      <c r="X6" s="25">
        <v>0.0</v>
      </c>
      <c r="Y6" s="25">
        <v>0.0</v>
      </c>
      <c r="Z6" s="25">
        <v>0.0</v>
      </c>
      <c r="AA6" s="26" t="s">
        <v>43</v>
      </c>
      <c r="AB6" s="20" t="s">
        <v>44</v>
      </c>
      <c r="AC6" s="23"/>
      <c r="AD6" s="23"/>
      <c r="AE6" s="23"/>
    </row>
    <row r="7" ht="14.25" customHeight="1">
      <c r="A7" s="18">
        <v>45586.0</v>
      </c>
      <c r="B7" s="19" t="s">
        <v>33</v>
      </c>
      <c r="C7" s="20" t="s">
        <v>45</v>
      </c>
      <c r="D7" s="21">
        <v>4.421601772E9</v>
      </c>
      <c r="E7" s="26" t="s">
        <v>46</v>
      </c>
      <c r="F7" s="23">
        <v>1.0</v>
      </c>
      <c r="G7" s="23" t="s">
        <v>47</v>
      </c>
      <c r="H7" s="25">
        <v>1850.0</v>
      </c>
      <c r="I7" s="25">
        <v>0.0</v>
      </c>
      <c r="J7" s="25">
        <v>0.0</v>
      </c>
      <c r="K7" s="25">
        <v>0.0</v>
      </c>
      <c r="L7" s="25">
        <v>0.0</v>
      </c>
      <c r="M7" s="25">
        <v>1160.0</v>
      </c>
      <c r="N7" s="25">
        <v>0.0</v>
      </c>
      <c r="O7" s="25">
        <v>0.0</v>
      </c>
      <c r="P7" s="25">
        <v>0.0</v>
      </c>
      <c r="Q7" s="25">
        <v>0.0</v>
      </c>
      <c r="R7" s="24">
        <v>0.0</v>
      </c>
      <c r="S7" s="25">
        <v>0.0</v>
      </c>
      <c r="T7" s="25">
        <v>0.0</v>
      </c>
      <c r="U7" s="25">
        <v>0.0</v>
      </c>
      <c r="V7" s="25">
        <v>200.0</v>
      </c>
      <c r="W7" s="25">
        <v>0.0</v>
      </c>
      <c r="X7" s="25">
        <v>0.0</v>
      </c>
      <c r="Y7" s="25">
        <v>0.0</v>
      </c>
      <c r="Z7" s="25">
        <v>0.0</v>
      </c>
      <c r="AA7" s="26" t="s">
        <v>48</v>
      </c>
      <c r="AB7" s="20" t="s">
        <v>49</v>
      </c>
      <c r="AC7" s="23"/>
      <c r="AD7" s="23"/>
      <c r="AE7" s="23"/>
    </row>
    <row r="8" ht="14.25" customHeight="1">
      <c r="A8" s="18">
        <v>45594.0</v>
      </c>
      <c r="B8" s="19" t="s">
        <v>33</v>
      </c>
      <c r="C8" s="20" t="s">
        <v>50</v>
      </c>
      <c r="D8" s="21">
        <v>8.129719919E9</v>
      </c>
      <c r="E8" s="26" t="s">
        <v>51</v>
      </c>
      <c r="F8" s="23">
        <v>1.0</v>
      </c>
      <c r="G8" s="23" t="s">
        <v>40</v>
      </c>
      <c r="H8" s="25">
        <v>1850.0</v>
      </c>
      <c r="I8" s="25">
        <v>0.0</v>
      </c>
      <c r="J8" s="25">
        <v>0.0</v>
      </c>
      <c r="K8" s="25">
        <v>0.0</v>
      </c>
      <c r="L8" s="25">
        <v>0.0</v>
      </c>
      <c r="M8" s="25"/>
      <c r="N8" s="25">
        <v>0.0</v>
      </c>
      <c r="O8" s="25">
        <v>0.0</v>
      </c>
      <c r="P8" s="25">
        <v>0.0</v>
      </c>
      <c r="Q8" s="25">
        <v>0.0</v>
      </c>
      <c r="R8" s="24">
        <v>0.0</v>
      </c>
      <c r="S8" s="25">
        <v>0.0</v>
      </c>
      <c r="T8" s="25">
        <v>0.0</v>
      </c>
      <c r="U8" s="25">
        <v>0.0</v>
      </c>
      <c r="V8" s="25">
        <v>299.0</v>
      </c>
      <c r="W8" s="25">
        <v>0.0</v>
      </c>
      <c r="X8" s="25">
        <v>0.0</v>
      </c>
      <c r="Y8" s="25">
        <v>0.0</v>
      </c>
      <c r="Z8" s="25">
        <v>0.0</v>
      </c>
      <c r="AA8" s="26" t="s">
        <v>51</v>
      </c>
      <c r="AB8" s="20" t="s">
        <v>52</v>
      </c>
      <c r="AC8" s="23"/>
      <c r="AD8" s="23"/>
      <c r="AE8" s="23"/>
    </row>
    <row r="9" ht="14.25" customHeight="1">
      <c r="A9" s="18">
        <v>45594.0</v>
      </c>
      <c r="B9" s="19" t="s">
        <v>33</v>
      </c>
      <c r="C9" s="20" t="s">
        <v>53</v>
      </c>
      <c r="D9" s="21">
        <v>8.26106689E9</v>
      </c>
      <c r="E9" s="26" t="s">
        <v>54</v>
      </c>
      <c r="F9" s="23">
        <v>1.0</v>
      </c>
      <c r="G9" s="23" t="s">
        <v>40</v>
      </c>
      <c r="H9" s="25">
        <v>1850.0</v>
      </c>
      <c r="I9" s="25">
        <v>0.0</v>
      </c>
      <c r="J9" s="25">
        <v>0.0</v>
      </c>
      <c r="K9" s="25">
        <v>0.0</v>
      </c>
      <c r="L9" s="25">
        <v>0.0</v>
      </c>
      <c r="M9" s="25"/>
      <c r="N9" s="25">
        <v>0.0</v>
      </c>
      <c r="O9" s="25">
        <v>0.0</v>
      </c>
      <c r="P9" s="25">
        <v>0.0</v>
      </c>
      <c r="Q9" s="25">
        <v>0.0</v>
      </c>
      <c r="R9" s="24">
        <v>0.0</v>
      </c>
      <c r="S9" s="25">
        <v>0.0</v>
      </c>
      <c r="T9" s="25">
        <v>0.0</v>
      </c>
      <c r="U9" s="25">
        <v>0.0</v>
      </c>
      <c r="V9" s="25">
        <v>300.0</v>
      </c>
      <c r="W9" s="25">
        <v>0.0</v>
      </c>
      <c r="X9" s="25">
        <v>0.0</v>
      </c>
      <c r="Y9" s="25">
        <v>0.0</v>
      </c>
      <c r="Z9" s="25">
        <v>0.0</v>
      </c>
      <c r="AA9" s="26" t="s">
        <v>54</v>
      </c>
      <c r="AB9" s="20" t="s">
        <v>55</v>
      </c>
      <c r="AC9" s="23"/>
      <c r="AD9" s="23"/>
      <c r="AE9" s="23"/>
    </row>
    <row r="10" ht="14.25" customHeight="1">
      <c r="A10" s="18">
        <v>45596.0</v>
      </c>
      <c r="B10" s="19" t="s">
        <v>33</v>
      </c>
      <c r="C10" s="27" t="s">
        <v>56</v>
      </c>
      <c r="D10" s="21"/>
      <c r="E10" s="26" t="s">
        <v>57</v>
      </c>
      <c r="F10" s="23">
        <v>1.0</v>
      </c>
      <c r="G10" s="23" t="s">
        <v>40</v>
      </c>
      <c r="H10" s="25">
        <v>1850.0</v>
      </c>
      <c r="I10" s="25">
        <v>0.0</v>
      </c>
      <c r="J10" s="25">
        <v>0.0</v>
      </c>
      <c r="K10" s="25">
        <v>0.0</v>
      </c>
      <c r="L10" s="25">
        <v>0.0</v>
      </c>
      <c r="M10" s="25">
        <v>0.0</v>
      </c>
      <c r="N10" s="25">
        <v>0.0</v>
      </c>
      <c r="O10" s="25">
        <v>0.0</v>
      </c>
      <c r="P10" s="25">
        <v>0.0</v>
      </c>
      <c r="Q10" s="25">
        <v>0.0</v>
      </c>
      <c r="R10" s="24">
        <v>0.0</v>
      </c>
      <c r="S10" s="25">
        <v>0.0</v>
      </c>
      <c r="T10" s="25">
        <v>0.0</v>
      </c>
      <c r="U10" s="25">
        <v>0.0</v>
      </c>
      <c r="V10" s="25">
        <v>300.0</v>
      </c>
      <c r="W10" s="25">
        <v>0.0</v>
      </c>
      <c r="X10" s="25">
        <v>0.0</v>
      </c>
      <c r="Y10" s="25">
        <v>0.0</v>
      </c>
      <c r="Z10" s="25">
        <v>0.0</v>
      </c>
      <c r="AA10" s="26" t="s">
        <v>57</v>
      </c>
      <c r="AB10" s="20" t="s">
        <v>58</v>
      </c>
      <c r="AC10" s="23"/>
      <c r="AD10" s="23"/>
      <c r="AE10" s="23"/>
    </row>
    <row r="11" ht="14.25" customHeight="1">
      <c r="A11" s="18">
        <v>45597.0</v>
      </c>
      <c r="B11" s="19" t="s">
        <v>33</v>
      </c>
      <c r="C11" s="20" t="s">
        <v>59</v>
      </c>
      <c r="D11" s="21">
        <v>8.114716448E9</v>
      </c>
      <c r="E11" s="26" t="s">
        <v>60</v>
      </c>
      <c r="F11" s="23">
        <v>1.0</v>
      </c>
      <c r="G11" s="23" t="s">
        <v>40</v>
      </c>
      <c r="H11" s="25">
        <v>1850.0</v>
      </c>
      <c r="I11" s="25">
        <v>0.0</v>
      </c>
      <c r="J11" s="25">
        <v>0.0</v>
      </c>
      <c r="K11" s="25">
        <v>0.0</v>
      </c>
      <c r="L11" s="25">
        <v>0.0</v>
      </c>
      <c r="M11" s="25"/>
      <c r="N11" s="25">
        <v>0.0</v>
      </c>
      <c r="O11" s="25">
        <v>0.0</v>
      </c>
      <c r="P11" s="25">
        <v>0.0</v>
      </c>
      <c r="Q11" s="25">
        <v>0.0</v>
      </c>
      <c r="R11" s="24">
        <v>0.0</v>
      </c>
      <c r="S11" s="25">
        <v>0.0</v>
      </c>
      <c r="T11" s="25">
        <v>0.0</v>
      </c>
      <c r="U11" s="25">
        <v>0.0</v>
      </c>
      <c r="V11" s="25">
        <v>300.0</v>
      </c>
      <c r="W11" s="25">
        <v>0.0</v>
      </c>
      <c r="X11" s="25">
        <v>0.0</v>
      </c>
      <c r="Y11" s="25">
        <v>0.0</v>
      </c>
      <c r="Z11" s="25">
        <v>0.0</v>
      </c>
      <c r="AA11" s="26" t="s">
        <v>60</v>
      </c>
      <c r="AB11" s="20" t="s">
        <v>61</v>
      </c>
      <c r="AC11" s="23"/>
      <c r="AD11" s="23"/>
      <c r="AE11" s="23"/>
    </row>
    <row r="12" ht="14.25" customHeight="1">
      <c r="A12" s="18">
        <v>45597.0</v>
      </c>
      <c r="B12" s="19" t="s">
        <v>33</v>
      </c>
      <c r="C12" s="20" t="s">
        <v>62</v>
      </c>
      <c r="D12" s="21">
        <v>8.123551589E9</v>
      </c>
      <c r="E12" s="26" t="s">
        <v>63</v>
      </c>
      <c r="F12" s="23">
        <v>1.0</v>
      </c>
      <c r="G12" s="23" t="s">
        <v>64</v>
      </c>
      <c r="H12" s="25">
        <v>0.0</v>
      </c>
      <c r="I12" s="25">
        <v>0.0</v>
      </c>
      <c r="J12" s="25">
        <v>350.0</v>
      </c>
      <c r="K12" s="25">
        <v>0.0</v>
      </c>
      <c r="L12" s="25">
        <v>0.0</v>
      </c>
      <c r="M12" s="25">
        <v>0.0</v>
      </c>
      <c r="N12" s="25">
        <v>0.0</v>
      </c>
      <c r="O12" s="25">
        <v>0.0</v>
      </c>
      <c r="P12" s="25">
        <v>0.0</v>
      </c>
      <c r="Q12" s="25">
        <v>0.0</v>
      </c>
      <c r="R12" s="24">
        <v>0.0</v>
      </c>
      <c r="S12" s="25">
        <v>0.0</v>
      </c>
      <c r="T12" s="25">
        <v>0.0</v>
      </c>
      <c r="U12" s="25">
        <v>0.0</v>
      </c>
      <c r="V12" s="25">
        <v>300.0</v>
      </c>
      <c r="W12" s="25">
        <v>0.0</v>
      </c>
      <c r="X12" s="25">
        <v>0.0</v>
      </c>
      <c r="Y12" s="25">
        <v>0.0</v>
      </c>
      <c r="Z12" s="25">
        <v>0.0</v>
      </c>
      <c r="AA12" s="26" t="s">
        <v>63</v>
      </c>
      <c r="AB12" s="20" t="s">
        <v>65</v>
      </c>
      <c r="AC12" s="23"/>
      <c r="AD12" s="23"/>
      <c r="AE12" s="23"/>
    </row>
    <row r="13" ht="14.25" customHeight="1">
      <c r="A13" s="18">
        <v>45601.0</v>
      </c>
      <c r="B13" s="19" t="s">
        <v>33</v>
      </c>
      <c r="C13" s="20" t="s">
        <v>66</v>
      </c>
      <c r="D13" s="21">
        <v>9.214098554E9</v>
      </c>
      <c r="E13" s="26" t="s">
        <v>67</v>
      </c>
      <c r="F13" s="23">
        <v>1.0</v>
      </c>
      <c r="G13" s="23" t="s">
        <v>40</v>
      </c>
      <c r="H13" s="25">
        <v>1850.0</v>
      </c>
      <c r="I13" s="25" t="s">
        <v>68</v>
      </c>
      <c r="J13" s="25">
        <v>0.0</v>
      </c>
      <c r="K13" s="25">
        <v>0.0</v>
      </c>
      <c r="L13" s="25">
        <v>0.0</v>
      </c>
      <c r="M13" s="25" t="s">
        <v>68</v>
      </c>
      <c r="N13" s="25">
        <v>0.0</v>
      </c>
      <c r="O13" s="25">
        <v>0.0</v>
      </c>
      <c r="P13" s="25">
        <v>0.0</v>
      </c>
      <c r="Q13" s="25">
        <v>0.0</v>
      </c>
      <c r="R13" s="24">
        <v>0.0</v>
      </c>
      <c r="S13" s="25">
        <v>0.0</v>
      </c>
      <c r="T13" s="25">
        <v>0.0</v>
      </c>
      <c r="U13" s="25">
        <v>0.0</v>
      </c>
      <c r="V13" s="25">
        <v>300.0</v>
      </c>
      <c r="W13" s="25">
        <v>0.0</v>
      </c>
      <c r="X13" s="25">
        <v>0.0</v>
      </c>
      <c r="Y13" s="25">
        <v>0.0</v>
      </c>
      <c r="Z13" s="25">
        <v>0.0</v>
      </c>
      <c r="AA13" s="26" t="s">
        <v>67</v>
      </c>
      <c r="AB13" s="20" t="s">
        <v>69</v>
      </c>
      <c r="AC13" s="23"/>
      <c r="AD13" s="23"/>
      <c r="AE13" s="23"/>
    </row>
    <row r="14" ht="14.25" customHeight="1">
      <c r="A14" s="18">
        <v>45601.0</v>
      </c>
      <c r="B14" s="19" t="s">
        <v>64</v>
      </c>
      <c r="C14" s="20" t="s">
        <v>70</v>
      </c>
      <c r="D14" s="21">
        <v>8.126316278E9</v>
      </c>
      <c r="E14" s="26" t="s">
        <v>71</v>
      </c>
      <c r="F14" s="23">
        <v>1.0</v>
      </c>
      <c r="G14" s="23" t="s">
        <v>64</v>
      </c>
      <c r="H14" s="25">
        <v>1950.0</v>
      </c>
      <c r="I14" s="25" t="s">
        <v>68</v>
      </c>
      <c r="J14" s="25">
        <v>0.0</v>
      </c>
      <c r="K14" s="25">
        <v>0.0</v>
      </c>
      <c r="L14" s="25">
        <v>0.0</v>
      </c>
      <c r="M14" s="25" t="s">
        <v>68</v>
      </c>
      <c r="N14" s="25">
        <v>0.0</v>
      </c>
      <c r="O14" s="25">
        <v>0.0</v>
      </c>
      <c r="P14" s="25">
        <v>0.0</v>
      </c>
      <c r="Q14" s="25">
        <v>0.0</v>
      </c>
      <c r="R14" s="24">
        <v>0.0</v>
      </c>
      <c r="S14" s="25">
        <v>0.0</v>
      </c>
      <c r="T14" s="25">
        <v>0.0</v>
      </c>
      <c r="U14" s="25">
        <v>0.0</v>
      </c>
      <c r="V14" s="25">
        <v>300.0</v>
      </c>
      <c r="W14" s="25">
        <v>0.0</v>
      </c>
      <c r="X14" s="25">
        <v>0.0</v>
      </c>
      <c r="Y14" s="25">
        <v>0.0</v>
      </c>
      <c r="Z14" s="25">
        <v>0.0</v>
      </c>
      <c r="AA14" s="26" t="s">
        <v>71</v>
      </c>
      <c r="AB14" s="20" t="s">
        <v>72</v>
      </c>
      <c r="AC14" s="23"/>
      <c r="AD14" s="23"/>
      <c r="AE14" s="23"/>
    </row>
    <row r="15" ht="14.25" customHeight="1">
      <c r="A15" s="18">
        <v>45601.0</v>
      </c>
      <c r="B15" s="19" t="s">
        <v>33</v>
      </c>
      <c r="C15" s="20" t="s">
        <v>73</v>
      </c>
      <c r="D15" s="21">
        <v>8.119742676E9</v>
      </c>
      <c r="E15" s="26" t="s">
        <v>74</v>
      </c>
      <c r="F15" s="23">
        <v>9.0</v>
      </c>
      <c r="G15" s="23" t="s">
        <v>37</v>
      </c>
      <c r="H15" s="25">
        <v>0.0</v>
      </c>
      <c r="I15" s="25">
        <f>-549*0.3+549</f>
        <v>384.3</v>
      </c>
      <c r="J15" s="25">
        <v>0.0</v>
      </c>
      <c r="K15" s="25">
        <v>0.0</v>
      </c>
      <c r="L15" s="25">
        <v>0.0</v>
      </c>
      <c r="M15" s="25">
        <v>0.0</v>
      </c>
      <c r="N15" s="25">
        <v>0.0</v>
      </c>
      <c r="O15" s="25">
        <v>0.0</v>
      </c>
      <c r="P15" s="25">
        <v>0.0</v>
      </c>
      <c r="Q15" s="25">
        <v>0.0</v>
      </c>
      <c r="R15" s="24">
        <v>0.0</v>
      </c>
      <c r="S15" s="25">
        <v>0.0</v>
      </c>
      <c r="T15" s="25">
        <v>0.0</v>
      </c>
      <c r="U15" s="25">
        <v>0.0</v>
      </c>
      <c r="V15" s="25">
        <v>300.0</v>
      </c>
      <c r="W15" s="25">
        <v>0.0</v>
      </c>
      <c r="X15" s="25">
        <v>0.0</v>
      </c>
      <c r="Y15" s="25">
        <v>0.0</v>
      </c>
      <c r="Z15" s="25">
        <v>0.0</v>
      </c>
      <c r="AA15" s="26" t="s">
        <v>74</v>
      </c>
      <c r="AB15" s="20" t="s">
        <v>75</v>
      </c>
      <c r="AC15" s="23"/>
      <c r="AD15" s="23"/>
      <c r="AE15" s="23"/>
    </row>
    <row r="16" ht="14.25" customHeight="1">
      <c r="A16" s="18">
        <v>45603.0</v>
      </c>
      <c r="B16" s="19" t="s">
        <v>33</v>
      </c>
      <c r="C16" s="20" t="s">
        <v>76</v>
      </c>
      <c r="D16" s="21"/>
      <c r="E16" s="26" t="s">
        <v>77</v>
      </c>
      <c r="F16" s="23">
        <v>5.0</v>
      </c>
      <c r="G16" s="23" t="s">
        <v>37</v>
      </c>
      <c r="H16" s="25">
        <v>0.0</v>
      </c>
      <c r="I16" s="25">
        <v>549.0</v>
      </c>
      <c r="J16" s="25">
        <v>0.0</v>
      </c>
      <c r="K16" s="25">
        <v>0.0</v>
      </c>
      <c r="L16" s="25">
        <v>0.0</v>
      </c>
      <c r="M16" s="25">
        <v>0.0</v>
      </c>
      <c r="N16" s="25">
        <v>0.0</v>
      </c>
      <c r="O16" s="25">
        <v>0.0</v>
      </c>
      <c r="P16" s="25">
        <v>0.0</v>
      </c>
      <c r="Q16" s="25">
        <v>0.0</v>
      </c>
      <c r="R16" s="24">
        <v>0.0</v>
      </c>
      <c r="S16" s="25">
        <v>0.0</v>
      </c>
      <c r="T16" s="25">
        <v>0.0</v>
      </c>
      <c r="U16" s="25">
        <v>0.0</v>
      </c>
      <c r="V16" s="25">
        <v>300.0</v>
      </c>
      <c r="W16" s="25">
        <v>0.0</v>
      </c>
      <c r="X16" s="25">
        <v>0.0</v>
      </c>
      <c r="Y16" s="25">
        <v>0.0</v>
      </c>
      <c r="Z16" s="25">
        <v>0.0</v>
      </c>
      <c r="AA16" s="26" t="s">
        <v>77</v>
      </c>
      <c r="AB16" s="20" t="s">
        <v>78</v>
      </c>
      <c r="AC16" s="23"/>
      <c r="AD16" s="23"/>
      <c r="AE16" s="23"/>
    </row>
    <row r="17" ht="14.25" customHeight="1">
      <c r="A17" s="18">
        <v>45608.0</v>
      </c>
      <c r="B17" s="19" t="s">
        <v>33</v>
      </c>
      <c r="C17" s="20" t="s">
        <v>79</v>
      </c>
      <c r="D17" s="21"/>
      <c r="E17" s="26" t="s">
        <v>80</v>
      </c>
      <c r="F17" s="23">
        <v>1.0</v>
      </c>
      <c r="G17" s="23" t="s">
        <v>81</v>
      </c>
      <c r="H17" s="25" t="s">
        <v>68</v>
      </c>
      <c r="I17" s="25">
        <v>0.0</v>
      </c>
      <c r="J17" s="25">
        <v>0.0</v>
      </c>
      <c r="K17" s="25">
        <v>0.0</v>
      </c>
      <c r="L17" s="25">
        <v>0.0</v>
      </c>
      <c r="M17" s="25">
        <v>0.0</v>
      </c>
      <c r="N17" s="25">
        <v>0.0</v>
      </c>
      <c r="O17" s="25">
        <v>0.0</v>
      </c>
      <c r="P17" s="25">
        <v>0.0</v>
      </c>
      <c r="Q17" s="25">
        <v>0.0</v>
      </c>
      <c r="R17" s="24">
        <v>0.0</v>
      </c>
      <c r="S17" s="25">
        <v>0.0</v>
      </c>
      <c r="T17" s="25">
        <v>0.0</v>
      </c>
      <c r="U17" s="25">
        <v>0.0</v>
      </c>
      <c r="V17" s="25">
        <v>0.0</v>
      </c>
      <c r="W17" s="25">
        <v>0.0</v>
      </c>
      <c r="X17" s="25">
        <v>0.0</v>
      </c>
      <c r="Y17" s="25">
        <v>0.0</v>
      </c>
      <c r="Z17" s="25">
        <v>0.0</v>
      </c>
      <c r="AA17" s="26" t="s">
        <v>80</v>
      </c>
      <c r="AB17" s="20" t="s">
        <v>82</v>
      </c>
      <c r="AC17" s="23"/>
      <c r="AD17" s="23"/>
      <c r="AE17" s="23"/>
    </row>
    <row r="18" ht="14.25" customHeight="1">
      <c r="A18" s="18">
        <v>45608.0</v>
      </c>
      <c r="B18" s="19" t="s">
        <v>33</v>
      </c>
      <c r="C18" s="20" t="s">
        <v>83</v>
      </c>
      <c r="D18" s="21">
        <v>8.11639742E9</v>
      </c>
      <c r="E18" s="26" t="s">
        <v>84</v>
      </c>
      <c r="F18" s="23">
        <v>3.0</v>
      </c>
      <c r="G18" s="23" t="s">
        <v>37</v>
      </c>
      <c r="H18" s="25">
        <v>0.0</v>
      </c>
      <c r="I18" s="25">
        <v>549.0</v>
      </c>
      <c r="J18" s="25">
        <v>0.0</v>
      </c>
      <c r="K18" s="25">
        <v>0.0</v>
      </c>
      <c r="L18" s="25">
        <v>0.0</v>
      </c>
      <c r="M18" s="25">
        <v>0.0</v>
      </c>
      <c r="N18" s="25">
        <v>0.0</v>
      </c>
      <c r="O18" s="25">
        <v>0.0</v>
      </c>
      <c r="P18" s="25">
        <v>0.0</v>
      </c>
      <c r="Q18" s="25">
        <v>0.0</v>
      </c>
      <c r="R18" s="24">
        <v>0.0</v>
      </c>
      <c r="S18" s="25">
        <v>0.0</v>
      </c>
      <c r="T18" s="25">
        <v>0.0</v>
      </c>
      <c r="U18" s="25">
        <v>0.0</v>
      </c>
      <c r="V18" s="25">
        <v>300.0</v>
      </c>
      <c r="W18" s="25">
        <v>0.0</v>
      </c>
      <c r="X18" s="25">
        <v>0.0</v>
      </c>
      <c r="Y18" s="25">
        <v>0.0</v>
      </c>
      <c r="Z18" s="25">
        <v>0.0</v>
      </c>
      <c r="AA18" s="26" t="s">
        <v>84</v>
      </c>
      <c r="AB18" s="20" t="s">
        <v>85</v>
      </c>
      <c r="AC18" s="23"/>
      <c r="AD18" s="23"/>
      <c r="AE18" s="23"/>
    </row>
    <row r="19" ht="14.25" customHeight="1">
      <c r="A19" s="18">
        <v>45611.0</v>
      </c>
      <c r="B19" s="19" t="s">
        <v>64</v>
      </c>
      <c r="C19" s="20" t="s">
        <v>86</v>
      </c>
      <c r="D19" s="21">
        <v>8.126349644E9</v>
      </c>
      <c r="E19" s="26" t="s">
        <v>87</v>
      </c>
      <c r="F19" s="23">
        <v>5.0</v>
      </c>
      <c r="G19" s="23" t="s">
        <v>64</v>
      </c>
      <c r="H19" s="25">
        <v>2500.0</v>
      </c>
      <c r="I19" s="25">
        <v>0.0</v>
      </c>
      <c r="J19" s="25">
        <v>0.0</v>
      </c>
      <c r="K19" s="25">
        <v>0.0</v>
      </c>
      <c r="L19" s="25">
        <v>0.0</v>
      </c>
      <c r="M19" s="25">
        <v>0.0</v>
      </c>
      <c r="N19" s="25">
        <v>0.0</v>
      </c>
      <c r="O19" s="25">
        <v>0.0</v>
      </c>
      <c r="P19" s="25">
        <v>0.0</v>
      </c>
      <c r="Q19" s="25">
        <v>0.0</v>
      </c>
      <c r="R19" s="24">
        <v>0.0</v>
      </c>
      <c r="S19" s="25">
        <v>0.0</v>
      </c>
      <c r="T19" s="25">
        <v>0.0</v>
      </c>
      <c r="U19" s="25">
        <v>0.0</v>
      </c>
      <c r="V19" s="25">
        <v>300.0</v>
      </c>
      <c r="W19" s="25">
        <v>0.0</v>
      </c>
      <c r="X19" s="25">
        <v>0.0</v>
      </c>
      <c r="Y19" s="25">
        <v>0.0</v>
      </c>
      <c r="Z19" s="25">
        <v>0.0</v>
      </c>
      <c r="AA19" s="26" t="s">
        <v>87</v>
      </c>
      <c r="AB19" s="20" t="s">
        <v>88</v>
      </c>
      <c r="AC19" s="23"/>
      <c r="AD19" s="23"/>
      <c r="AE19" s="23"/>
    </row>
    <row r="20" ht="14.25" customHeight="1">
      <c r="A20" s="18">
        <v>45617.0</v>
      </c>
      <c r="B20" s="19" t="s">
        <v>64</v>
      </c>
      <c r="C20" s="20" t="s">
        <v>89</v>
      </c>
      <c r="D20" s="21">
        <v>8.129204044E9</v>
      </c>
      <c r="E20" s="26" t="s">
        <v>90</v>
      </c>
      <c r="F20" s="23">
        <v>1.0</v>
      </c>
      <c r="G20" s="23" t="s">
        <v>40</v>
      </c>
      <c r="H20" s="25">
        <v>2000.0</v>
      </c>
      <c r="I20" s="25">
        <v>0.0</v>
      </c>
      <c r="J20" s="25">
        <v>0.0</v>
      </c>
      <c r="K20" s="25">
        <v>0.0</v>
      </c>
      <c r="L20" s="25">
        <v>0.0</v>
      </c>
      <c r="M20" s="25">
        <v>0.0</v>
      </c>
      <c r="N20" s="25">
        <v>0.0</v>
      </c>
      <c r="O20" s="25">
        <v>0.0</v>
      </c>
      <c r="P20" s="25">
        <v>0.0</v>
      </c>
      <c r="Q20" s="25">
        <v>0.0</v>
      </c>
      <c r="R20" s="24">
        <v>0.0</v>
      </c>
      <c r="S20" s="25">
        <v>0.0</v>
      </c>
      <c r="T20" s="25">
        <v>0.0</v>
      </c>
      <c r="U20" s="25">
        <v>0.0</v>
      </c>
      <c r="V20" s="25">
        <v>250.0</v>
      </c>
      <c r="W20" s="25">
        <v>0.0</v>
      </c>
      <c r="X20" s="25">
        <v>0.0</v>
      </c>
      <c r="Y20" s="25">
        <v>0.0</v>
      </c>
      <c r="Z20" s="25">
        <v>0.0</v>
      </c>
      <c r="AA20" s="26" t="s">
        <v>90</v>
      </c>
      <c r="AB20" s="20" t="s">
        <v>91</v>
      </c>
      <c r="AC20" s="23"/>
      <c r="AD20" s="23"/>
      <c r="AE20" s="23"/>
    </row>
    <row r="21" ht="14.25" customHeight="1">
      <c r="A21" s="18">
        <v>45618.0</v>
      </c>
      <c r="B21" s="19" t="s">
        <v>33</v>
      </c>
      <c r="C21" s="27" t="s">
        <v>92</v>
      </c>
      <c r="D21" s="21">
        <v>8.120369793E9</v>
      </c>
      <c r="E21" s="26" t="s">
        <v>93</v>
      </c>
      <c r="F21" s="23">
        <v>2.0</v>
      </c>
      <c r="G21" s="23" t="s">
        <v>40</v>
      </c>
      <c r="H21" s="25">
        <v>1850.0</v>
      </c>
      <c r="I21" s="25">
        <v>0.0</v>
      </c>
      <c r="J21" s="25">
        <v>0.0</v>
      </c>
      <c r="K21" s="25">
        <v>0.0</v>
      </c>
      <c r="L21" s="25">
        <v>0.0</v>
      </c>
      <c r="M21" s="25">
        <v>0.0</v>
      </c>
      <c r="N21" s="25">
        <v>0.0</v>
      </c>
      <c r="O21" s="25">
        <v>0.0</v>
      </c>
      <c r="P21" s="25">
        <v>0.0</v>
      </c>
      <c r="Q21" s="25">
        <v>0.0</v>
      </c>
      <c r="R21" s="24">
        <v>0.0</v>
      </c>
      <c r="S21" s="25">
        <v>0.0</v>
      </c>
      <c r="T21" s="25">
        <v>0.0</v>
      </c>
      <c r="U21" s="25">
        <v>0.0</v>
      </c>
      <c r="V21" s="25">
        <v>300.0</v>
      </c>
      <c r="W21" s="25">
        <v>0.0</v>
      </c>
      <c r="X21" s="25"/>
      <c r="Y21" s="25">
        <v>0.0</v>
      </c>
      <c r="Z21" s="25">
        <v>0.0</v>
      </c>
      <c r="AA21" s="26" t="s">
        <v>93</v>
      </c>
      <c r="AB21" s="20" t="s">
        <v>94</v>
      </c>
      <c r="AC21" s="23"/>
      <c r="AD21" s="23"/>
      <c r="AE21" s="23"/>
    </row>
    <row r="22" ht="14.25" customHeight="1">
      <c r="A22" s="18">
        <v>45621.0</v>
      </c>
      <c r="B22" s="19" t="s">
        <v>33</v>
      </c>
      <c r="C22" s="20" t="s">
        <v>95</v>
      </c>
      <c r="D22" s="21">
        <v>8.129210847E9</v>
      </c>
      <c r="E22" s="26" t="s">
        <v>96</v>
      </c>
      <c r="F22" s="23">
        <v>2.0</v>
      </c>
      <c r="G22" s="23" t="s">
        <v>64</v>
      </c>
      <c r="H22" s="25">
        <v>0.0</v>
      </c>
      <c r="I22" s="25">
        <v>650.0</v>
      </c>
      <c r="J22" s="25">
        <v>0.0</v>
      </c>
      <c r="K22" s="25">
        <v>0.0</v>
      </c>
      <c r="L22" s="25">
        <v>0.0</v>
      </c>
      <c r="M22" s="25">
        <v>0.0</v>
      </c>
      <c r="N22" s="25">
        <v>0.0</v>
      </c>
      <c r="O22" s="25">
        <v>0.0</v>
      </c>
      <c r="P22" s="25">
        <v>0.0</v>
      </c>
      <c r="Q22" s="25">
        <v>0.0</v>
      </c>
      <c r="R22" s="24">
        <v>0.0</v>
      </c>
      <c r="S22" s="25">
        <v>0.0</v>
      </c>
      <c r="T22" s="25">
        <v>0.0</v>
      </c>
      <c r="U22" s="25">
        <v>0.0</v>
      </c>
      <c r="V22" s="25">
        <v>300.0</v>
      </c>
      <c r="W22" s="25">
        <v>0.0</v>
      </c>
      <c r="X22" s="25">
        <v>0.0</v>
      </c>
      <c r="Y22" s="25">
        <v>0.0</v>
      </c>
      <c r="Z22" s="25">
        <v>0.0</v>
      </c>
      <c r="AA22" s="26" t="s">
        <v>96</v>
      </c>
      <c r="AB22" s="20" t="s">
        <v>97</v>
      </c>
      <c r="AC22" s="23"/>
      <c r="AD22" s="23"/>
      <c r="AE22" s="23"/>
    </row>
    <row r="23" ht="14.25" customHeight="1">
      <c r="A23" s="18">
        <v>45621.0</v>
      </c>
      <c r="B23" s="19" t="s">
        <v>33</v>
      </c>
      <c r="C23" s="20" t="s">
        <v>98</v>
      </c>
      <c r="D23" s="21">
        <v>8.1221333E9</v>
      </c>
      <c r="E23" s="26" t="s">
        <v>99</v>
      </c>
      <c r="F23" s="23">
        <v>5.0</v>
      </c>
      <c r="G23" s="23" t="s">
        <v>40</v>
      </c>
      <c r="H23" s="25">
        <v>1500.0</v>
      </c>
      <c r="I23" s="25">
        <v>0.0</v>
      </c>
      <c r="J23" s="25">
        <v>0.0</v>
      </c>
      <c r="K23" s="25">
        <v>0.0</v>
      </c>
      <c r="L23" s="25">
        <v>0.0</v>
      </c>
      <c r="M23" s="25">
        <v>0.0</v>
      </c>
      <c r="N23" s="25">
        <v>4.0</v>
      </c>
      <c r="O23" s="25">
        <v>0.0</v>
      </c>
      <c r="P23" s="25">
        <v>0.0</v>
      </c>
      <c r="Q23" s="25">
        <v>0.0</v>
      </c>
      <c r="R23" s="24">
        <v>0.0</v>
      </c>
      <c r="S23" s="25">
        <v>0.0</v>
      </c>
      <c r="T23" s="25">
        <v>0.0</v>
      </c>
      <c r="U23" s="25">
        <v>0.0</v>
      </c>
      <c r="V23" s="25">
        <v>279.0</v>
      </c>
      <c r="W23" s="25">
        <v>0.0</v>
      </c>
      <c r="X23" s="25">
        <v>0.0</v>
      </c>
      <c r="Y23" s="25">
        <v>0.0</v>
      </c>
      <c r="Z23" s="25">
        <v>0.0</v>
      </c>
      <c r="AA23" s="26" t="s">
        <v>99</v>
      </c>
      <c r="AB23" s="20" t="s">
        <v>100</v>
      </c>
      <c r="AC23" s="23"/>
      <c r="AD23" s="23"/>
      <c r="AE23" s="23"/>
    </row>
    <row r="24" ht="14.25" customHeight="1">
      <c r="A24" s="28">
        <v>45622.0</v>
      </c>
      <c r="B24" s="29" t="s">
        <v>33</v>
      </c>
      <c r="C24" s="30" t="s">
        <v>101</v>
      </c>
      <c r="D24" s="31" t="s">
        <v>102</v>
      </c>
      <c r="E24" s="32" t="s">
        <v>103</v>
      </c>
      <c r="F24" s="33">
        <v>1.0</v>
      </c>
      <c r="G24" s="33" t="s">
        <v>40</v>
      </c>
      <c r="H24" s="34">
        <v>2200.0</v>
      </c>
      <c r="I24" s="34">
        <v>0.0</v>
      </c>
      <c r="J24" s="34">
        <v>0.0</v>
      </c>
      <c r="K24" s="34">
        <v>0.0</v>
      </c>
      <c r="L24" s="34">
        <v>0.0</v>
      </c>
      <c r="M24" s="34">
        <v>0.0</v>
      </c>
      <c r="N24" s="34">
        <v>1.0</v>
      </c>
      <c r="O24" s="34">
        <v>0.0</v>
      </c>
      <c r="P24" s="34">
        <v>0.0</v>
      </c>
      <c r="Q24" s="34">
        <v>0.0</v>
      </c>
      <c r="R24" s="35">
        <v>0.0</v>
      </c>
      <c r="S24" s="34">
        <v>0.0</v>
      </c>
      <c r="T24" s="34">
        <v>0.0</v>
      </c>
      <c r="U24" s="34">
        <v>0.0</v>
      </c>
      <c r="V24" s="34">
        <v>300.0</v>
      </c>
      <c r="W24" s="34">
        <v>0.0</v>
      </c>
      <c r="X24" s="34">
        <v>0.0</v>
      </c>
      <c r="Y24" s="34">
        <v>0.0</v>
      </c>
      <c r="Z24" s="34">
        <v>0.0</v>
      </c>
      <c r="AA24" s="32" t="s">
        <v>103</v>
      </c>
      <c r="AB24" s="30" t="s">
        <v>104</v>
      </c>
      <c r="AC24" s="33" t="s">
        <v>105</v>
      </c>
      <c r="AD24" s="36" t="s">
        <v>106</v>
      </c>
      <c r="AE24" s="36"/>
    </row>
    <row r="25" ht="14.25" customHeight="1">
      <c r="A25" s="18">
        <v>45624.0</v>
      </c>
      <c r="B25" s="19" t="s">
        <v>33</v>
      </c>
      <c r="C25" s="20" t="s">
        <v>107</v>
      </c>
      <c r="D25" s="21" t="s">
        <v>68</v>
      </c>
      <c r="E25" s="26" t="s">
        <v>108</v>
      </c>
      <c r="F25" s="23" t="s">
        <v>68</v>
      </c>
      <c r="G25" s="23" t="s">
        <v>68</v>
      </c>
      <c r="H25" s="25">
        <v>0.0</v>
      </c>
      <c r="I25" s="25">
        <v>0.0</v>
      </c>
      <c r="J25" s="25">
        <v>0.0</v>
      </c>
      <c r="K25" s="25">
        <v>0.0</v>
      </c>
      <c r="L25" s="25">
        <v>0.0</v>
      </c>
      <c r="M25" s="25">
        <v>0.0</v>
      </c>
      <c r="N25" s="25">
        <v>0.0</v>
      </c>
      <c r="O25" s="25">
        <v>0.0</v>
      </c>
      <c r="P25" s="25">
        <v>0.0</v>
      </c>
      <c r="Q25" s="25">
        <v>0.0</v>
      </c>
      <c r="R25" s="24">
        <v>0.0</v>
      </c>
      <c r="S25" s="25">
        <v>0.0</v>
      </c>
      <c r="T25" s="25">
        <v>0.0</v>
      </c>
      <c r="U25" s="25">
        <v>0.0</v>
      </c>
      <c r="V25" s="25">
        <v>0.0</v>
      </c>
      <c r="W25" s="25">
        <v>0.0</v>
      </c>
      <c r="X25" s="25">
        <v>0.0</v>
      </c>
      <c r="Y25" s="25">
        <v>0.0</v>
      </c>
      <c r="Z25" s="25"/>
      <c r="AA25" s="26" t="s">
        <v>108</v>
      </c>
      <c r="AB25" s="20"/>
      <c r="AC25" s="23" t="s">
        <v>109</v>
      </c>
      <c r="AD25" s="23"/>
      <c r="AE25" s="23"/>
    </row>
    <row r="26" ht="14.25" customHeight="1">
      <c r="A26" s="18">
        <v>45631.0</v>
      </c>
      <c r="B26" s="19" t="s">
        <v>33</v>
      </c>
      <c r="C26" s="20" t="s">
        <v>110</v>
      </c>
      <c r="D26" s="21">
        <v>8.116954703E9</v>
      </c>
      <c r="E26" s="26" t="s">
        <v>111</v>
      </c>
      <c r="F26" s="23">
        <v>1.0</v>
      </c>
      <c r="G26" s="23" t="s">
        <v>40</v>
      </c>
      <c r="H26" s="25">
        <f>1989*0.16+1989</f>
        <v>2307.24</v>
      </c>
      <c r="I26" s="25">
        <v>0.0</v>
      </c>
      <c r="J26" s="25">
        <v>0.0</v>
      </c>
      <c r="K26" s="25">
        <v>0.0</v>
      </c>
      <c r="L26" s="25">
        <v>0.0</v>
      </c>
      <c r="M26" s="25">
        <v>0.0</v>
      </c>
      <c r="N26" s="25">
        <v>0.0</v>
      </c>
      <c r="O26" s="25">
        <v>0.0</v>
      </c>
      <c r="P26" s="25">
        <v>0.0</v>
      </c>
      <c r="Q26" s="25">
        <v>0.0</v>
      </c>
      <c r="R26" s="24">
        <v>0.0</v>
      </c>
      <c r="S26" s="25">
        <v>0.0</v>
      </c>
      <c r="T26" s="25">
        <v>0.0</v>
      </c>
      <c r="U26" s="25">
        <v>0.0</v>
      </c>
      <c r="V26" s="25">
        <v>300.0</v>
      </c>
      <c r="W26" s="25">
        <v>0.0</v>
      </c>
      <c r="X26" s="25">
        <v>0.0</v>
      </c>
      <c r="Y26" s="25">
        <v>0.0</v>
      </c>
      <c r="Z26" s="25">
        <v>0.0</v>
      </c>
      <c r="AA26" s="26" t="s">
        <v>111</v>
      </c>
      <c r="AB26" s="20" t="s">
        <v>112</v>
      </c>
      <c r="AC26" s="23" t="s">
        <v>112</v>
      </c>
      <c r="AD26" s="23"/>
      <c r="AE26" s="23"/>
    </row>
    <row r="27" ht="14.25" customHeight="1">
      <c r="A27" s="18">
        <v>45632.0</v>
      </c>
      <c r="B27" s="19" t="s">
        <v>33</v>
      </c>
      <c r="C27" s="20" t="s">
        <v>113</v>
      </c>
      <c r="D27" s="21">
        <v>8.120368396E9</v>
      </c>
      <c r="E27" s="26" t="s">
        <v>114</v>
      </c>
      <c r="F27" s="23">
        <v>3.0</v>
      </c>
      <c r="G27" s="23" t="s">
        <v>64</v>
      </c>
      <c r="H27" s="25">
        <v>0.0</v>
      </c>
      <c r="I27" s="25">
        <v>0.0</v>
      </c>
      <c r="J27" s="25">
        <v>0.0</v>
      </c>
      <c r="K27" s="25">
        <v>0.0</v>
      </c>
      <c r="L27" s="25">
        <v>0.0</v>
      </c>
      <c r="M27" s="25">
        <v>0.0</v>
      </c>
      <c r="N27" s="25">
        <v>0.0</v>
      </c>
      <c r="O27" s="25">
        <v>0.0</v>
      </c>
      <c r="P27" s="25">
        <v>0.0</v>
      </c>
      <c r="Q27" s="25">
        <v>0.0</v>
      </c>
      <c r="R27" s="24">
        <v>0.0</v>
      </c>
      <c r="S27" s="25">
        <v>0.0</v>
      </c>
      <c r="T27" s="25">
        <v>0.0</v>
      </c>
      <c r="U27" s="25">
        <v>0.0</v>
      </c>
      <c r="V27" s="25">
        <v>0.0</v>
      </c>
      <c r="W27" s="25">
        <v>0.0</v>
      </c>
      <c r="X27" s="25">
        <v>0.0</v>
      </c>
      <c r="Y27" s="25">
        <v>0.0</v>
      </c>
      <c r="Z27" s="25">
        <v>0.0</v>
      </c>
      <c r="AA27" s="26" t="s">
        <v>115</v>
      </c>
      <c r="AB27" s="20" t="s">
        <v>116</v>
      </c>
      <c r="AC27" s="23" t="s">
        <v>116</v>
      </c>
      <c r="AD27" s="23"/>
      <c r="AE27" s="23"/>
    </row>
    <row r="28" ht="14.25" customHeight="1">
      <c r="A28" s="18">
        <v>45632.0</v>
      </c>
      <c r="B28" s="19" t="s">
        <v>33</v>
      </c>
      <c r="C28" s="20" t="s">
        <v>117</v>
      </c>
      <c r="D28" s="21">
        <v>8.118451157E9</v>
      </c>
      <c r="E28" s="26" t="s">
        <v>118</v>
      </c>
      <c r="F28" s="23">
        <v>1.0</v>
      </c>
      <c r="G28" s="23" t="s">
        <v>40</v>
      </c>
      <c r="H28" s="25">
        <v>1850.0</v>
      </c>
      <c r="I28" s="25">
        <v>0.0</v>
      </c>
      <c r="J28" s="25">
        <v>0.0</v>
      </c>
      <c r="K28" s="25">
        <v>0.0</v>
      </c>
      <c r="L28" s="25">
        <v>0.0</v>
      </c>
      <c r="M28" s="25">
        <v>0.0</v>
      </c>
      <c r="N28" s="24">
        <v>0.0</v>
      </c>
      <c r="O28" s="25">
        <v>0.0</v>
      </c>
      <c r="P28" s="25">
        <v>0.0</v>
      </c>
      <c r="Q28" s="25">
        <v>0.0</v>
      </c>
      <c r="R28" s="24">
        <v>0.0</v>
      </c>
      <c r="S28" s="25">
        <v>0.0</v>
      </c>
      <c r="T28" s="25">
        <v>0.0</v>
      </c>
      <c r="U28" s="25">
        <v>0.0</v>
      </c>
      <c r="V28" s="25">
        <v>250.0</v>
      </c>
      <c r="W28" s="25">
        <v>0.0</v>
      </c>
      <c r="X28" s="25">
        <v>0.0</v>
      </c>
      <c r="Y28" s="25">
        <v>0.0</v>
      </c>
      <c r="Z28" s="25">
        <v>0.0</v>
      </c>
      <c r="AA28" s="26" t="s">
        <v>119</v>
      </c>
      <c r="AB28" s="20" t="s">
        <v>120</v>
      </c>
      <c r="AC28" s="23" t="s">
        <v>121</v>
      </c>
      <c r="AD28" s="23"/>
      <c r="AE28" s="23"/>
    </row>
    <row r="29" ht="14.25" customHeight="1">
      <c r="A29" s="18">
        <v>45635.0</v>
      </c>
      <c r="B29" s="19" t="s">
        <v>33</v>
      </c>
      <c r="C29" s="20" t="s">
        <v>122</v>
      </c>
      <c r="D29" s="21" t="s">
        <v>68</v>
      </c>
      <c r="E29" s="26" t="s">
        <v>123</v>
      </c>
      <c r="F29" s="23">
        <v>2.0</v>
      </c>
      <c r="G29" s="23" t="s">
        <v>40</v>
      </c>
      <c r="H29" s="25">
        <v>1800.0</v>
      </c>
      <c r="I29" s="25">
        <v>0.0</v>
      </c>
      <c r="J29" s="25">
        <v>0.0</v>
      </c>
      <c r="K29" s="25">
        <v>0.0</v>
      </c>
      <c r="L29" s="25">
        <v>0.0</v>
      </c>
      <c r="M29" s="25">
        <v>0.0</v>
      </c>
      <c r="N29" s="25">
        <v>0.0</v>
      </c>
      <c r="O29" s="25">
        <v>0.0</v>
      </c>
      <c r="P29" s="25">
        <v>0.0</v>
      </c>
      <c r="Q29" s="25">
        <v>0.0</v>
      </c>
      <c r="R29" s="24">
        <v>0.0</v>
      </c>
      <c r="S29" s="25">
        <v>0.0</v>
      </c>
      <c r="T29" s="25"/>
      <c r="U29" s="25">
        <v>0.0</v>
      </c>
      <c r="V29" s="25">
        <v>300.0</v>
      </c>
      <c r="W29" s="25">
        <v>0.0</v>
      </c>
      <c r="X29" s="25">
        <v>0.0</v>
      </c>
      <c r="Y29" s="25">
        <v>0.0</v>
      </c>
      <c r="Z29" s="25">
        <v>0.0</v>
      </c>
      <c r="AA29" s="26" t="s">
        <v>123</v>
      </c>
      <c r="AB29" s="20" t="s">
        <v>124</v>
      </c>
      <c r="AC29" s="23"/>
      <c r="AD29" s="23"/>
      <c r="AE29" s="23"/>
    </row>
    <row r="30" ht="14.25" customHeight="1">
      <c r="A30" s="18">
        <v>45640.0</v>
      </c>
      <c r="B30" s="19" t="s">
        <v>33</v>
      </c>
      <c r="C30" s="20" t="s">
        <v>125</v>
      </c>
      <c r="D30" s="21">
        <v>8.12348643E9</v>
      </c>
      <c r="E30" s="26" t="s">
        <v>126</v>
      </c>
      <c r="F30" s="23">
        <v>2.0</v>
      </c>
      <c r="G30" s="23" t="s">
        <v>40</v>
      </c>
      <c r="H30" s="25">
        <v>2200.0</v>
      </c>
      <c r="I30" s="25">
        <v>0.0</v>
      </c>
      <c r="J30" s="25">
        <v>0.0</v>
      </c>
      <c r="K30" s="25">
        <v>0.0</v>
      </c>
      <c r="L30" s="25">
        <v>0.0</v>
      </c>
      <c r="M30" s="25">
        <v>0.0</v>
      </c>
      <c r="N30" s="25">
        <v>0.0</v>
      </c>
      <c r="O30" s="25">
        <v>0.0</v>
      </c>
      <c r="P30" s="25">
        <v>0.0</v>
      </c>
      <c r="Q30" s="25">
        <v>0.0</v>
      </c>
      <c r="R30" s="24">
        <v>0.0</v>
      </c>
      <c r="S30" s="25">
        <v>0.0</v>
      </c>
      <c r="T30" s="25">
        <v>0.0</v>
      </c>
      <c r="U30" s="25">
        <v>0.0</v>
      </c>
      <c r="V30" s="25">
        <v>290.0</v>
      </c>
      <c r="W30" s="25">
        <v>0.0</v>
      </c>
      <c r="X30" s="25">
        <v>0.0</v>
      </c>
      <c r="Y30" s="25">
        <v>0.0</v>
      </c>
      <c r="Z30" s="25">
        <v>0.0</v>
      </c>
      <c r="AA30" s="26" t="s">
        <v>126</v>
      </c>
      <c r="AB30" s="20" t="s">
        <v>127</v>
      </c>
      <c r="AC30" s="23" t="s">
        <v>127</v>
      </c>
      <c r="AD30" s="23"/>
      <c r="AE30" s="23"/>
    </row>
    <row r="31" ht="14.25" customHeight="1">
      <c r="A31" s="18">
        <v>45652.0</v>
      </c>
      <c r="B31" s="19" t="s">
        <v>33</v>
      </c>
      <c r="C31" s="20" t="s">
        <v>128</v>
      </c>
      <c r="D31" s="21">
        <v>8.110435313E9</v>
      </c>
      <c r="E31" s="26" t="s">
        <v>129</v>
      </c>
      <c r="F31" s="23">
        <v>1.0</v>
      </c>
      <c r="G31" s="23" t="s">
        <v>40</v>
      </c>
      <c r="H31" s="25">
        <v>1850.0</v>
      </c>
      <c r="I31" s="25" t="s">
        <v>68</v>
      </c>
      <c r="J31" s="25" t="s">
        <v>68</v>
      </c>
      <c r="K31" s="25" t="s">
        <v>68</v>
      </c>
      <c r="L31" s="25">
        <v>0.0</v>
      </c>
      <c r="M31" s="25" t="s">
        <v>68</v>
      </c>
      <c r="N31" s="25">
        <v>0.0</v>
      </c>
      <c r="O31" s="25">
        <v>0.0</v>
      </c>
      <c r="P31" s="25">
        <v>0.0</v>
      </c>
      <c r="Q31" s="25">
        <v>0.0</v>
      </c>
      <c r="R31" s="24">
        <v>0.0</v>
      </c>
      <c r="S31" s="25">
        <v>0.0</v>
      </c>
      <c r="T31" s="25">
        <v>0.0</v>
      </c>
      <c r="U31" s="25">
        <v>0.0</v>
      </c>
      <c r="V31" s="25">
        <v>300.0</v>
      </c>
      <c r="W31" s="25">
        <v>0.0</v>
      </c>
      <c r="X31" s="25">
        <v>0.0</v>
      </c>
      <c r="Y31" s="25">
        <v>0.0</v>
      </c>
      <c r="Z31" s="25">
        <v>0.0</v>
      </c>
      <c r="AA31" s="26" t="s">
        <v>129</v>
      </c>
      <c r="AB31" s="20" t="s">
        <v>130</v>
      </c>
      <c r="AC31" s="23"/>
      <c r="AD31" s="23"/>
      <c r="AE31" s="23"/>
    </row>
    <row r="32" ht="14.25" customHeight="1">
      <c r="A32" s="18">
        <v>45660.0</v>
      </c>
      <c r="B32" s="19" t="s">
        <v>33</v>
      </c>
      <c r="C32" s="20" t="s">
        <v>131</v>
      </c>
      <c r="D32" s="21">
        <v>8.119899106E9</v>
      </c>
      <c r="E32" s="26" t="s">
        <v>132</v>
      </c>
      <c r="F32" s="23">
        <v>1.0</v>
      </c>
      <c r="G32" s="23" t="s">
        <v>40</v>
      </c>
      <c r="H32" s="25">
        <v>0.0</v>
      </c>
      <c r="I32" s="25">
        <v>0.0</v>
      </c>
      <c r="J32" s="25">
        <v>0.0</v>
      </c>
      <c r="K32" s="25">
        <v>650.0</v>
      </c>
      <c r="L32" s="25">
        <v>650.0</v>
      </c>
      <c r="M32" s="25">
        <v>0.0</v>
      </c>
      <c r="N32" s="25">
        <v>0.0</v>
      </c>
      <c r="O32" s="25">
        <v>0.0</v>
      </c>
      <c r="P32" s="25">
        <v>0.0</v>
      </c>
      <c r="Q32" s="25">
        <v>0.0</v>
      </c>
      <c r="R32" s="24">
        <v>0.0</v>
      </c>
      <c r="S32" s="25">
        <v>0.0</v>
      </c>
      <c r="T32" s="25">
        <v>0.0</v>
      </c>
      <c r="U32" s="25">
        <v>0.0</v>
      </c>
      <c r="V32" s="25">
        <v>250.0</v>
      </c>
      <c r="W32" s="25">
        <v>0.0</v>
      </c>
      <c r="X32" s="25">
        <v>0.0</v>
      </c>
      <c r="Y32" s="25">
        <v>0.0</v>
      </c>
      <c r="Z32" s="25">
        <v>0.0</v>
      </c>
      <c r="AA32" s="26" t="s">
        <v>132</v>
      </c>
      <c r="AB32" s="20" t="s">
        <v>133</v>
      </c>
      <c r="AC32" s="23" t="s">
        <v>133</v>
      </c>
      <c r="AD32" s="23"/>
      <c r="AE32" s="23"/>
    </row>
    <row r="33" ht="14.25" customHeight="1">
      <c r="A33" s="18">
        <v>45664.0</v>
      </c>
      <c r="B33" s="19" t="s">
        <v>134</v>
      </c>
      <c r="C33" s="20" t="s">
        <v>135</v>
      </c>
      <c r="D33" s="21">
        <v>8.133814857E9</v>
      </c>
      <c r="E33" s="26" t="s">
        <v>136</v>
      </c>
      <c r="F33" s="23">
        <v>4.0</v>
      </c>
      <c r="G33" s="23" t="s">
        <v>40</v>
      </c>
      <c r="H33" s="25">
        <v>2099.0</v>
      </c>
      <c r="I33" s="25">
        <v>0.0</v>
      </c>
      <c r="J33" s="25">
        <v>0.0</v>
      </c>
      <c r="K33" s="25">
        <v>0.0</v>
      </c>
      <c r="L33" s="25">
        <v>0.0</v>
      </c>
      <c r="M33" s="25">
        <v>0.0</v>
      </c>
      <c r="N33" s="25">
        <v>0.0</v>
      </c>
      <c r="O33" s="25">
        <v>0.0</v>
      </c>
      <c r="P33" s="25">
        <v>0.0</v>
      </c>
      <c r="Q33" s="25">
        <v>0.0</v>
      </c>
      <c r="R33" s="24">
        <v>0.0</v>
      </c>
      <c r="S33" s="25">
        <v>0.0</v>
      </c>
      <c r="T33" s="25">
        <v>0.0</v>
      </c>
      <c r="U33" s="25">
        <v>0.0</v>
      </c>
      <c r="V33" s="25">
        <v>0.0</v>
      </c>
      <c r="W33" s="25">
        <v>0.0</v>
      </c>
      <c r="X33" s="25">
        <v>0.0</v>
      </c>
      <c r="Y33" s="25">
        <v>2500.0</v>
      </c>
      <c r="Z33" s="25">
        <v>0.0</v>
      </c>
      <c r="AA33" s="26" t="s">
        <v>136</v>
      </c>
      <c r="AB33" s="20" t="s">
        <v>137</v>
      </c>
      <c r="AC33" s="23" t="s">
        <v>137</v>
      </c>
      <c r="AD33" s="23"/>
      <c r="AE33" s="23"/>
    </row>
    <row r="34" ht="14.25" customHeight="1">
      <c r="A34" s="18">
        <v>45665.0</v>
      </c>
      <c r="B34" s="19" t="s">
        <v>33</v>
      </c>
      <c r="C34" s="20" t="s">
        <v>138</v>
      </c>
      <c r="D34" s="21">
        <v>8.135295622E9</v>
      </c>
      <c r="E34" s="26" t="s">
        <v>139</v>
      </c>
      <c r="F34" s="23">
        <v>1.0</v>
      </c>
      <c r="G34" s="23" t="s">
        <v>40</v>
      </c>
      <c r="H34" s="25">
        <v>1850.0</v>
      </c>
      <c r="I34" s="25">
        <v>0.0</v>
      </c>
      <c r="J34" s="25">
        <v>0.0</v>
      </c>
      <c r="K34" s="25">
        <v>0.0</v>
      </c>
      <c r="L34" s="25">
        <v>0.0</v>
      </c>
      <c r="M34" s="25">
        <v>0.0</v>
      </c>
      <c r="N34" s="25">
        <v>0.0</v>
      </c>
      <c r="O34" s="25">
        <v>0.0</v>
      </c>
      <c r="P34" s="25">
        <v>0.0</v>
      </c>
      <c r="Q34" s="25">
        <v>0.0</v>
      </c>
      <c r="R34" s="24">
        <v>0.0</v>
      </c>
      <c r="S34" s="25">
        <v>0.0</v>
      </c>
      <c r="T34" s="25">
        <v>0.0</v>
      </c>
      <c r="U34" s="25">
        <v>0.0</v>
      </c>
      <c r="V34" s="25">
        <v>249.0</v>
      </c>
      <c r="W34" s="25">
        <v>0.0</v>
      </c>
      <c r="X34" s="25">
        <v>0.0</v>
      </c>
      <c r="Y34" s="25">
        <v>0.0</v>
      </c>
      <c r="Z34" s="25">
        <v>0.0</v>
      </c>
      <c r="AA34" s="26" t="s">
        <v>139</v>
      </c>
      <c r="AB34" s="20" t="s">
        <v>140</v>
      </c>
      <c r="AC34" s="23" t="s">
        <v>140</v>
      </c>
      <c r="AD34" s="23"/>
      <c r="AE34" s="23"/>
    </row>
    <row r="35" ht="14.25" customHeight="1">
      <c r="A35" s="18">
        <v>45666.0</v>
      </c>
      <c r="B35" s="19" t="s">
        <v>33</v>
      </c>
      <c r="C35" s="20" t="s">
        <v>141</v>
      </c>
      <c r="D35" s="21">
        <v>8.120019256E9</v>
      </c>
      <c r="E35" s="26" t="s">
        <v>142</v>
      </c>
      <c r="F35" s="23">
        <v>5.0</v>
      </c>
      <c r="G35" s="23" t="s">
        <v>37</v>
      </c>
      <c r="H35" s="25">
        <v>0.0</v>
      </c>
      <c r="I35" s="25">
        <v>549.0</v>
      </c>
      <c r="J35" s="25">
        <v>0.0</v>
      </c>
      <c r="K35" s="25">
        <v>0.0</v>
      </c>
      <c r="L35" s="25">
        <v>0.0</v>
      </c>
      <c r="M35" s="25">
        <v>0.0</v>
      </c>
      <c r="N35" s="25">
        <v>0.0</v>
      </c>
      <c r="O35" s="25">
        <v>0.0</v>
      </c>
      <c r="P35" s="25">
        <v>0.0</v>
      </c>
      <c r="Q35" s="25">
        <v>0.0</v>
      </c>
      <c r="R35" s="24">
        <v>0.0</v>
      </c>
      <c r="S35" s="25">
        <v>0.0</v>
      </c>
      <c r="T35" s="25">
        <v>0.0</v>
      </c>
      <c r="U35" s="25">
        <v>0.0</v>
      </c>
      <c r="V35" s="25">
        <v>250.0</v>
      </c>
      <c r="W35" s="25">
        <v>0.0</v>
      </c>
      <c r="X35" s="25">
        <v>0.0</v>
      </c>
      <c r="Y35" s="25">
        <v>0.0</v>
      </c>
      <c r="Z35" s="25">
        <v>0.0</v>
      </c>
      <c r="AA35" s="26" t="s">
        <v>142</v>
      </c>
      <c r="AB35" s="20" t="s">
        <v>143</v>
      </c>
      <c r="AC35" s="23" t="s">
        <v>143</v>
      </c>
      <c r="AD35" s="23" t="s">
        <v>144</v>
      </c>
      <c r="AE35" s="23"/>
    </row>
    <row r="36" ht="14.25" customHeight="1">
      <c r="A36" s="18">
        <v>45667.0</v>
      </c>
      <c r="B36" s="19" t="s">
        <v>33</v>
      </c>
      <c r="C36" s="20" t="s">
        <v>145</v>
      </c>
      <c r="D36" s="21">
        <v>8.118100155E9</v>
      </c>
      <c r="E36" s="26" t="s">
        <v>146</v>
      </c>
      <c r="F36" s="23">
        <v>1.0</v>
      </c>
      <c r="G36" s="23" t="s">
        <v>40</v>
      </c>
      <c r="H36" s="25"/>
      <c r="I36" s="25">
        <v>0.0</v>
      </c>
      <c r="J36" s="25">
        <v>0.0</v>
      </c>
      <c r="K36" s="25">
        <v>0.0</v>
      </c>
      <c r="L36" s="25">
        <v>0.0</v>
      </c>
      <c r="M36" s="25">
        <v>0.0</v>
      </c>
      <c r="N36" s="25">
        <v>0.0</v>
      </c>
      <c r="O36" s="25">
        <v>0.0</v>
      </c>
      <c r="P36" s="25">
        <v>0.0</v>
      </c>
      <c r="Q36" s="25">
        <v>0.0</v>
      </c>
      <c r="R36" s="24">
        <v>0.0</v>
      </c>
      <c r="S36" s="25">
        <v>0.0</v>
      </c>
      <c r="T36" s="25">
        <v>0.0</v>
      </c>
      <c r="U36" s="25">
        <v>0.0</v>
      </c>
      <c r="V36" s="25"/>
      <c r="W36" s="25">
        <v>0.0</v>
      </c>
      <c r="X36" s="25">
        <v>0.0</v>
      </c>
      <c r="Y36" s="25">
        <v>0.0</v>
      </c>
      <c r="Z36" s="25">
        <v>0.0</v>
      </c>
      <c r="AA36" s="26" t="s">
        <v>146</v>
      </c>
      <c r="AB36" s="20" t="s">
        <v>147</v>
      </c>
      <c r="AC36" s="23" t="s">
        <v>147</v>
      </c>
      <c r="AD36" s="23"/>
      <c r="AE36" s="23"/>
    </row>
    <row r="37" ht="14.25" customHeight="1">
      <c r="A37" s="18">
        <v>45667.0</v>
      </c>
      <c r="B37" s="19" t="s">
        <v>33</v>
      </c>
      <c r="C37" s="20" t="s">
        <v>148</v>
      </c>
      <c r="D37" s="21">
        <v>8.187044501E9</v>
      </c>
      <c r="E37" s="26" t="s">
        <v>149</v>
      </c>
      <c r="F37" s="23">
        <v>1.0</v>
      </c>
      <c r="G37" s="23" t="s">
        <v>40</v>
      </c>
      <c r="H37" s="25">
        <v>2000.0</v>
      </c>
      <c r="I37" s="25">
        <v>0.0</v>
      </c>
      <c r="J37" s="25">
        <v>0.0</v>
      </c>
      <c r="K37" s="25">
        <v>0.0</v>
      </c>
      <c r="L37" s="25">
        <v>0.0</v>
      </c>
      <c r="M37" s="25">
        <v>0.0</v>
      </c>
      <c r="N37" s="25">
        <v>0.0</v>
      </c>
      <c r="O37" s="25">
        <v>0.0</v>
      </c>
      <c r="P37" s="25">
        <v>0.0</v>
      </c>
      <c r="Q37" s="25">
        <v>0.0</v>
      </c>
      <c r="R37" s="24">
        <v>0.0</v>
      </c>
      <c r="S37" s="25">
        <v>0.0</v>
      </c>
      <c r="T37" s="25">
        <v>0.0</v>
      </c>
      <c r="U37" s="25">
        <v>0.0</v>
      </c>
      <c r="V37" s="25">
        <v>250.0</v>
      </c>
      <c r="W37" s="25">
        <v>0.0</v>
      </c>
      <c r="X37" s="25"/>
      <c r="Y37" s="25">
        <v>0.0</v>
      </c>
      <c r="Z37" s="25">
        <v>0.0</v>
      </c>
      <c r="AA37" s="26" t="s">
        <v>149</v>
      </c>
      <c r="AB37" s="20" t="s">
        <v>150</v>
      </c>
      <c r="AC37" s="23" t="s">
        <v>150</v>
      </c>
      <c r="AD37" s="23"/>
      <c r="AE37" s="23"/>
    </row>
    <row r="38" ht="14.25" customHeight="1">
      <c r="A38" s="18">
        <v>45668.0</v>
      </c>
      <c r="B38" s="19" t="s">
        <v>33</v>
      </c>
      <c r="C38" s="20" t="s">
        <v>151</v>
      </c>
      <c r="D38" s="21">
        <v>8.123194917E9</v>
      </c>
      <c r="E38" s="26" t="s">
        <v>152</v>
      </c>
      <c r="F38" s="23">
        <v>5.0</v>
      </c>
      <c r="G38" s="23" t="s">
        <v>37</v>
      </c>
      <c r="H38" s="25">
        <v>0.0</v>
      </c>
      <c r="I38" s="25">
        <v>549.0</v>
      </c>
      <c r="J38" s="25">
        <v>0.0</v>
      </c>
      <c r="K38" s="25">
        <v>0.0</v>
      </c>
      <c r="L38" s="25">
        <v>0.0</v>
      </c>
      <c r="M38" s="25">
        <v>0.0</v>
      </c>
      <c r="N38" s="25">
        <v>0.0</v>
      </c>
      <c r="O38" s="25">
        <v>0.0</v>
      </c>
      <c r="P38" s="25">
        <v>0.0</v>
      </c>
      <c r="Q38" s="25">
        <v>0.0</v>
      </c>
      <c r="R38" s="24">
        <v>0.0</v>
      </c>
      <c r="S38" s="25">
        <v>0.0</v>
      </c>
      <c r="T38" s="25">
        <v>0.0</v>
      </c>
      <c r="U38" s="25">
        <v>0.0</v>
      </c>
      <c r="V38" s="25">
        <v>299.0</v>
      </c>
      <c r="W38" s="25">
        <v>0.0</v>
      </c>
      <c r="X38" s="25">
        <v>0.0</v>
      </c>
      <c r="Y38" s="25">
        <v>0.0</v>
      </c>
      <c r="Z38" s="25">
        <v>0.0</v>
      </c>
      <c r="AA38" s="26" t="s">
        <v>152</v>
      </c>
      <c r="AB38" s="20" t="s">
        <v>153</v>
      </c>
      <c r="AC38" s="23" t="s">
        <v>153</v>
      </c>
      <c r="AD38" s="23"/>
      <c r="AE38" s="23"/>
    </row>
    <row r="39" ht="14.25" customHeight="1">
      <c r="A39" s="18">
        <v>45671.0</v>
      </c>
      <c r="B39" s="19" t="s">
        <v>33</v>
      </c>
      <c r="C39" s="20" t="s">
        <v>154</v>
      </c>
      <c r="D39" s="21">
        <v>8.110331916E9</v>
      </c>
      <c r="E39" s="26" t="s">
        <v>155</v>
      </c>
      <c r="F39" s="23">
        <v>35.0</v>
      </c>
      <c r="G39" s="23" t="s">
        <v>37</v>
      </c>
      <c r="H39" s="25">
        <v>0.0</v>
      </c>
      <c r="I39" s="25">
        <v>549.0</v>
      </c>
      <c r="J39" s="25">
        <v>0.0</v>
      </c>
      <c r="K39" s="25">
        <v>0.0</v>
      </c>
      <c r="L39" s="25">
        <v>0.0</v>
      </c>
      <c r="M39" s="25">
        <v>0.0</v>
      </c>
      <c r="N39" s="25">
        <v>0.0</v>
      </c>
      <c r="O39" s="25">
        <v>0.0</v>
      </c>
      <c r="P39" s="25">
        <v>0.0</v>
      </c>
      <c r="Q39" s="25">
        <v>0.0</v>
      </c>
      <c r="R39" s="24">
        <v>0.0</v>
      </c>
      <c r="S39" s="25">
        <v>0.0</v>
      </c>
      <c r="T39" s="25">
        <v>0.0</v>
      </c>
      <c r="U39" s="25">
        <v>0.0</v>
      </c>
      <c r="V39" s="25">
        <v>279.0</v>
      </c>
      <c r="W39" s="25">
        <v>0.0</v>
      </c>
      <c r="X39" s="25">
        <v>0.0</v>
      </c>
      <c r="Y39" s="25">
        <v>0.0</v>
      </c>
      <c r="Z39" s="25">
        <v>0.0</v>
      </c>
      <c r="AA39" s="26" t="s">
        <v>156</v>
      </c>
      <c r="AB39" s="20" t="s">
        <v>157</v>
      </c>
      <c r="AC39" s="23" t="s">
        <v>157</v>
      </c>
      <c r="AD39" s="23"/>
      <c r="AE39" s="23"/>
    </row>
    <row r="40" ht="14.25" customHeight="1">
      <c r="A40" s="18">
        <v>45674.0</v>
      </c>
      <c r="B40" s="19" t="s">
        <v>33</v>
      </c>
      <c r="C40" s="20" t="s">
        <v>158</v>
      </c>
      <c r="D40" s="21">
        <v>8.12348643E9</v>
      </c>
      <c r="E40" s="26" t="s">
        <v>159</v>
      </c>
      <c r="F40" s="23">
        <v>1.0</v>
      </c>
      <c r="G40" s="23" t="s">
        <v>40</v>
      </c>
      <c r="H40" s="25">
        <v>2200.0</v>
      </c>
      <c r="I40" s="25">
        <v>0.0</v>
      </c>
      <c r="J40" s="25">
        <v>0.0</v>
      </c>
      <c r="K40" s="25">
        <v>0.0</v>
      </c>
      <c r="L40" s="25">
        <v>0.0</v>
      </c>
      <c r="M40" s="25">
        <v>0.0</v>
      </c>
      <c r="N40" s="25">
        <v>0.0</v>
      </c>
      <c r="O40" s="25">
        <v>0.0</v>
      </c>
      <c r="P40" s="25">
        <v>0.0</v>
      </c>
      <c r="Q40" s="25">
        <v>0.0</v>
      </c>
      <c r="R40" s="24">
        <v>0.0</v>
      </c>
      <c r="S40" s="25">
        <v>0.0</v>
      </c>
      <c r="T40" s="25">
        <v>0.0</v>
      </c>
      <c r="U40" s="25">
        <v>0.0</v>
      </c>
      <c r="V40" s="25">
        <v>290.0</v>
      </c>
      <c r="W40" s="25">
        <v>0.0</v>
      </c>
      <c r="X40" s="25">
        <v>0.0</v>
      </c>
      <c r="Y40" s="25">
        <v>0.0</v>
      </c>
      <c r="Z40" s="25">
        <v>0.0</v>
      </c>
      <c r="AA40" s="26" t="s">
        <v>159</v>
      </c>
      <c r="AB40" s="20" t="s">
        <v>160</v>
      </c>
      <c r="AC40" s="23" t="s">
        <v>160</v>
      </c>
      <c r="AD40" s="23"/>
      <c r="AE40" s="23"/>
    </row>
    <row r="41" ht="14.25" customHeight="1">
      <c r="A41" s="18">
        <v>45674.0</v>
      </c>
      <c r="B41" s="19" t="s">
        <v>64</v>
      </c>
      <c r="C41" s="20" t="s">
        <v>161</v>
      </c>
      <c r="D41" s="21">
        <v>6.699296001E9</v>
      </c>
      <c r="E41" s="26" t="s">
        <v>162</v>
      </c>
      <c r="F41" s="23">
        <v>1.0</v>
      </c>
      <c r="G41" s="23" t="s">
        <v>40</v>
      </c>
      <c r="H41" s="25">
        <v>1800.0</v>
      </c>
      <c r="I41" s="25">
        <v>0.0</v>
      </c>
      <c r="J41" s="25">
        <v>0.0</v>
      </c>
      <c r="K41" s="25">
        <v>0.0</v>
      </c>
      <c r="L41" s="25">
        <v>0.0</v>
      </c>
      <c r="M41" s="25">
        <v>0.0</v>
      </c>
      <c r="N41" s="25">
        <v>0.0</v>
      </c>
      <c r="O41" s="25">
        <v>0.0</v>
      </c>
      <c r="P41" s="25">
        <v>0.0</v>
      </c>
      <c r="Q41" s="25">
        <v>0.0</v>
      </c>
      <c r="R41" s="24">
        <v>0.0</v>
      </c>
      <c r="S41" s="25">
        <v>0.0</v>
      </c>
      <c r="T41" s="25">
        <v>0.0</v>
      </c>
      <c r="U41" s="25">
        <v>0.0</v>
      </c>
      <c r="V41" s="25">
        <v>350.0</v>
      </c>
      <c r="W41" s="25">
        <v>0.0</v>
      </c>
      <c r="X41" s="25">
        <v>0.0</v>
      </c>
      <c r="Y41" s="25">
        <v>0.0</v>
      </c>
      <c r="Z41" s="25">
        <v>0.0</v>
      </c>
      <c r="AA41" s="26" t="s">
        <v>162</v>
      </c>
      <c r="AB41" s="20" t="s">
        <v>163</v>
      </c>
      <c r="AC41" s="23" t="s">
        <v>163</v>
      </c>
      <c r="AD41" s="23"/>
      <c r="AE41" s="23"/>
    </row>
    <row r="42" ht="14.25" customHeight="1">
      <c r="A42" s="18">
        <v>45679.0</v>
      </c>
      <c r="B42" s="19" t="s">
        <v>33</v>
      </c>
      <c r="C42" s="20" t="s">
        <v>164</v>
      </c>
      <c r="D42" s="21">
        <v>8.180219903E9</v>
      </c>
      <c r="E42" s="26" t="s">
        <v>165</v>
      </c>
      <c r="F42" s="23">
        <v>1.0</v>
      </c>
      <c r="G42" s="23" t="s">
        <v>40</v>
      </c>
      <c r="H42" s="25">
        <v>2400.0</v>
      </c>
      <c r="I42" s="25">
        <v>0.0</v>
      </c>
      <c r="J42" s="25">
        <v>549.0</v>
      </c>
      <c r="K42" s="25">
        <v>0.0</v>
      </c>
      <c r="L42" s="25">
        <v>0.0</v>
      </c>
      <c r="M42" s="25">
        <v>0.0</v>
      </c>
      <c r="N42" s="25">
        <v>0.0</v>
      </c>
      <c r="O42" s="25">
        <v>0.0</v>
      </c>
      <c r="P42" s="25">
        <v>0.0</v>
      </c>
      <c r="Q42" s="25">
        <v>5600.0</v>
      </c>
      <c r="R42" s="24">
        <v>0.0</v>
      </c>
      <c r="S42" s="25">
        <v>0.0</v>
      </c>
      <c r="T42" s="25">
        <v>0.0</v>
      </c>
      <c r="U42" s="25">
        <v>0.0</v>
      </c>
      <c r="V42" s="25">
        <v>0.0</v>
      </c>
      <c r="W42" s="25">
        <v>0.0</v>
      </c>
      <c r="X42" s="25">
        <v>1800.0</v>
      </c>
      <c r="Y42" s="25">
        <v>0.0</v>
      </c>
      <c r="Z42" s="25">
        <v>-300.0</v>
      </c>
      <c r="AA42" s="26" t="s">
        <v>165</v>
      </c>
      <c r="AB42" s="20" t="s">
        <v>166</v>
      </c>
      <c r="AC42" s="23" t="s">
        <v>166</v>
      </c>
      <c r="AD42" s="23"/>
      <c r="AE42" s="23"/>
    </row>
    <row r="43" ht="14.25" customHeight="1">
      <c r="A43" s="18">
        <v>45679.0</v>
      </c>
      <c r="B43" s="19" t="s">
        <v>64</v>
      </c>
      <c r="C43" s="20" t="s">
        <v>167</v>
      </c>
      <c r="D43" s="21">
        <v>4.421885414E9</v>
      </c>
      <c r="E43" s="26" t="s">
        <v>168</v>
      </c>
      <c r="F43" s="23">
        <v>2.0</v>
      </c>
      <c r="G43" s="23" t="s">
        <v>64</v>
      </c>
      <c r="H43" s="25">
        <v>2241.0</v>
      </c>
      <c r="I43" s="25">
        <v>0.0</v>
      </c>
      <c r="J43" s="25">
        <v>0.0</v>
      </c>
      <c r="K43" s="25">
        <v>0.0</v>
      </c>
      <c r="L43" s="25">
        <v>0.0</v>
      </c>
      <c r="M43" s="25">
        <v>0.0</v>
      </c>
      <c r="N43" s="25">
        <v>0.0</v>
      </c>
      <c r="O43" s="25">
        <v>0.0</v>
      </c>
      <c r="P43" s="25">
        <v>5600.0</v>
      </c>
      <c r="Q43" s="25">
        <v>899.0</v>
      </c>
      <c r="R43" s="24">
        <v>0.0</v>
      </c>
      <c r="S43" s="25">
        <v>0.0</v>
      </c>
      <c r="T43" s="25">
        <v>0.0</v>
      </c>
      <c r="U43" s="25">
        <v>0.0</v>
      </c>
      <c r="V43" s="25">
        <v>400.0</v>
      </c>
      <c r="W43" s="25">
        <v>0.0</v>
      </c>
      <c r="X43" s="25">
        <v>0.0</v>
      </c>
      <c r="Y43" s="25">
        <v>0.0</v>
      </c>
      <c r="Z43" s="25">
        <v>0.0</v>
      </c>
      <c r="AA43" s="26" t="s">
        <v>168</v>
      </c>
      <c r="AB43" s="20" t="s">
        <v>169</v>
      </c>
      <c r="AC43" s="23" t="s">
        <v>169</v>
      </c>
      <c r="AD43" s="23"/>
      <c r="AE43" s="23"/>
    </row>
    <row r="44" ht="14.25" customHeight="1">
      <c r="A44" s="18">
        <v>45680.0</v>
      </c>
      <c r="B44" s="19" t="s">
        <v>170</v>
      </c>
      <c r="C44" s="20" t="s">
        <v>171</v>
      </c>
      <c r="D44" s="21"/>
      <c r="E44" s="26" t="s">
        <v>172</v>
      </c>
      <c r="F44" s="23">
        <v>3.0</v>
      </c>
      <c r="G44" s="23" t="s">
        <v>173</v>
      </c>
      <c r="H44" s="25">
        <v>2800.0</v>
      </c>
      <c r="I44" s="25">
        <v>0.0</v>
      </c>
      <c r="J44" s="25">
        <v>0.0</v>
      </c>
      <c r="K44" s="25">
        <v>0.0</v>
      </c>
      <c r="L44" s="25">
        <v>0.0</v>
      </c>
      <c r="M44" s="25">
        <v>0.0</v>
      </c>
      <c r="N44" s="25">
        <v>0.0</v>
      </c>
      <c r="O44" s="25">
        <v>1.0</v>
      </c>
      <c r="P44" s="25">
        <v>0.0</v>
      </c>
      <c r="Q44" s="25">
        <v>0.0</v>
      </c>
      <c r="R44" s="24">
        <v>0.0</v>
      </c>
      <c r="S44" s="25">
        <v>0.0</v>
      </c>
      <c r="T44" s="25">
        <v>0.0</v>
      </c>
      <c r="U44" s="25">
        <v>0.0</v>
      </c>
      <c r="V44" s="25">
        <v>350.0</v>
      </c>
      <c r="W44" s="25">
        <v>0.0</v>
      </c>
      <c r="X44" s="25">
        <v>0.0</v>
      </c>
      <c r="Y44" s="25">
        <v>0.0</v>
      </c>
      <c r="Z44" s="25">
        <v>0.0</v>
      </c>
      <c r="AA44" s="26" t="s">
        <v>172</v>
      </c>
      <c r="AB44" s="20" t="s">
        <v>174</v>
      </c>
      <c r="AC44" s="23" t="s">
        <v>174</v>
      </c>
      <c r="AD44" s="23"/>
      <c r="AE44" s="23"/>
    </row>
    <row r="45" ht="14.25" customHeight="1">
      <c r="A45" s="18">
        <v>45687.0</v>
      </c>
      <c r="B45" s="19" t="s">
        <v>175</v>
      </c>
      <c r="C45" s="20" t="s">
        <v>176</v>
      </c>
      <c r="D45" s="21">
        <v>8.13630133E9</v>
      </c>
      <c r="E45" s="26" t="s">
        <v>177</v>
      </c>
      <c r="F45" s="23">
        <v>1.0</v>
      </c>
      <c r="G45" s="23" t="s">
        <v>40</v>
      </c>
      <c r="H45" s="25">
        <v>1800.0</v>
      </c>
      <c r="I45" s="25">
        <v>0.0</v>
      </c>
      <c r="J45" s="25">
        <v>0.0</v>
      </c>
      <c r="K45" s="25">
        <v>0.0</v>
      </c>
      <c r="L45" s="25">
        <v>0.0</v>
      </c>
      <c r="M45" s="25">
        <v>0.0</v>
      </c>
      <c r="N45" s="25">
        <v>0.0</v>
      </c>
      <c r="O45" s="25">
        <v>0.0</v>
      </c>
      <c r="P45" s="25">
        <v>0.0</v>
      </c>
      <c r="Q45" s="25">
        <v>0.0</v>
      </c>
      <c r="R45" s="24">
        <v>0.0</v>
      </c>
      <c r="S45" s="25">
        <v>0.0</v>
      </c>
      <c r="T45" s="25">
        <v>0.0</v>
      </c>
      <c r="U45" s="25">
        <v>0.0</v>
      </c>
      <c r="V45" s="25">
        <v>300.0</v>
      </c>
      <c r="W45" s="25">
        <v>0.0</v>
      </c>
      <c r="X45" s="25">
        <v>0.0</v>
      </c>
      <c r="Y45" s="25">
        <v>0.0</v>
      </c>
      <c r="Z45" s="25">
        <v>0.0</v>
      </c>
      <c r="AA45" s="26" t="s">
        <v>177</v>
      </c>
      <c r="AB45" s="20" t="s">
        <v>178</v>
      </c>
      <c r="AC45" s="23" t="s">
        <v>178</v>
      </c>
      <c r="AD45" s="23"/>
      <c r="AE45" s="23"/>
    </row>
    <row r="46" ht="14.25" customHeight="1">
      <c r="A46" s="18">
        <v>45698.0</v>
      </c>
      <c r="B46" s="19" t="s">
        <v>33</v>
      </c>
      <c r="C46" s="20" t="s">
        <v>179</v>
      </c>
      <c r="D46" s="21">
        <v>8.124025624E9</v>
      </c>
      <c r="E46" s="26" t="s">
        <v>180</v>
      </c>
      <c r="F46" s="23">
        <v>1.0</v>
      </c>
      <c r="G46" s="23" t="s">
        <v>64</v>
      </c>
      <c r="H46" s="25">
        <v>0.0</v>
      </c>
      <c r="I46" s="25">
        <v>0.0</v>
      </c>
      <c r="J46" s="25">
        <v>650.0</v>
      </c>
      <c r="K46" s="25">
        <v>0.0</v>
      </c>
      <c r="L46" s="25">
        <v>0.0</v>
      </c>
      <c r="M46" s="25">
        <v>0.0</v>
      </c>
      <c r="N46" s="25">
        <v>0.0</v>
      </c>
      <c r="O46" s="25">
        <v>0.0</v>
      </c>
      <c r="P46" s="25">
        <v>0.0</v>
      </c>
      <c r="Q46" s="25">
        <v>0.0</v>
      </c>
      <c r="R46" s="24">
        <v>0.0</v>
      </c>
      <c r="S46" s="25">
        <v>0.0</v>
      </c>
      <c r="T46" s="25">
        <v>0.0</v>
      </c>
      <c r="U46" s="25">
        <v>0.0</v>
      </c>
      <c r="V46" s="25">
        <v>250.0</v>
      </c>
      <c r="W46" s="25">
        <v>0.0</v>
      </c>
      <c r="X46" s="25">
        <v>0.0</v>
      </c>
      <c r="Y46" s="25">
        <v>0.0</v>
      </c>
      <c r="Z46" s="25">
        <v>0.0</v>
      </c>
      <c r="AA46" s="26" t="s">
        <v>180</v>
      </c>
      <c r="AB46" s="20" t="s">
        <v>181</v>
      </c>
      <c r="AC46" s="23" t="s">
        <v>181</v>
      </c>
      <c r="AD46" s="23"/>
      <c r="AE46" s="23"/>
    </row>
    <row r="47" ht="14.25" customHeight="1">
      <c r="A47" s="18">
        <v>45705.0</v>
      </c>
      <c r="B47" s="19" t="s">
        <v>33</v>
      </c>
      <c r="C47" s="20" t="s">
        <v>182</v>
      </c>
      <c r="D47" s="21">
        <v>8.132532094E9</v>
      </c>
      <c r="E47" s="26" t="s">
        <v>183</v>
      </c>
      <c r="F47" s="23">
        <v>1.0</v>
      </c>
      <c r="G47" s="23" t="s">
        <v>40</v>
      </c>
      <c r="H47" s="25">
        <v>2200.0</v>
      </c>
      <c r="I47" s="25">
        <v>0.0</v>
      </c>
      <c r="J47" s="25">
        <v>0.0</v>
      </c>
      <c r="K47" s="25">
        <v>0.0</v>
      </c>
      <c r="L47" s="25">
        <v>0.0</v>
      </c>
      <c r="M47" s="25">
        <v>0.0</v>
      </c>
      <c r="N47" s="25">
        <v>0.0</v>
      </c>
      <c r="O47" s="25">
        <v>0.0</v>
      </c>
      <c r="P47" s="25">
        <v>0.0</v>
      </c>
      <c r="Q47" s="25">
        <v>0.0</v>
      </c>
      <c r="R47" s="24">
        <v>0.0</v>
      </c>
      <c r="S47" s="25">
        <v>0.0</v>
      </c>
      <c r="T47" s="25">
        <v>0.0</v>
      </c>
      <c r="U47" s="25">
        <v>0.0</v>
      </c>
      <c r="V47" s="25">
        <v>300.0</v>
      </c>
      <c r="W47" s="25">
        <v>0.0</v>
      </c>
      <c r="X47" s="25">
        <v>0.0</v>
      </c>
      <c r="Y47" s="25">
        <v>0.0</v>
      </c>
      <c r="Z47" s="25">
        <v>0.0</v>
      </c>
      <c r="AA47" s="26" t="s">
        <v>183</v>
      </c>
      <c r="AB47" s="20" t="s">
        <v>184</v>
      </c>
      <c r="AC47" s="23"/>
      <c r="AD47" s="23"/>
      <c r="AE47" s="23"/>
    </row>
    <row r="48" ht="14.25" customHeight="1">
      <c r="A48" s="18">
        <v>45706.0</v>
      </c>
      <c r="B48" s="19" t="s">
        <v>33</v>
      </c>
      <c r="C48" s="37" t="s">
        <v>185</v>
      </c>
      <c r="D48" s="21">
        <v>8.126487524E9</v>
      </c>
      <c r="E48" s="26" t="s">
        <v>186</v>
      </c>
      <c r="F48" s="23">
        <v>1.0</v>
      </c>
      <c r="G48" s="23" t="s">
        <v>40</v>
      </c>
      <c r="H48" s="25">
        <v>2200.0</v>
      </c>
      <c r="I48" s="25">
        <v>0.0</v>
      </c>
      <c r="J48" s="25">
        <v>0.0</v>
      </c>
      <c r="K48" s="25">
        <v>0.0</v>
      </c>
      <c r="L48" s="25">
        <v>0.0</v>
      </c>
      <c r="M48" s="25">
        <v>0.0</v>
      </c>
      <c r="N48" s="25">
        <v>0.0</v>
      </c>
      <c r="O48" s="25">
        <v>0.0</v>
      </c>
      <c r="P48" s="25">
        <v>0.0</v>
      </c>
      <c r="Q48" s="25">
        <v>0.0</v>
      </c>
      <c r="R48" s="24">
        <v>0.0</v>
      </c>
      <c r="S48" s="25">
        <v>0.0</v>
      </c>
      <c r="T48" s="25">
        <v>0.0</v>
      </c>
      <c r="U48" s="25">
        <v>0.0</v>
      </c>
      <c r="V48" s="25">
        <v>300.0</v>
      </c>
      <c r="W48" s="25">
        <v>0.0</v>
      </c>
      <c r="X48" s="25">
        <v>0.0</v>
      </c>
      <c r="Y48" s="25">
        <v>0.0</v>
      </c>
      <c r="Z48" s="25">
        <v>0.0</v>
      </c>
      <c r="AA48" s="26" t="s">
        <v>186</v>
      </c>
      <c r="AB48" s="20" t="s">
        <v>187</v>
      </c>
      <c r="AC48" s="23" t="s">
        <v>187</v>
      </c>
      <c r="AD48" s="23"/>
      <c r="AE48" s="23"/>
    </row>
    <row r="49" ht="14.25" customHeight="1">
      <c r="A49" s="18">
        <v>45714.0</v>
      </c>
      <c r="B49" s="19" t="s">
        <v>33</v>
      </c>
      <c r="C49" s="20" t="s">
        <v>188</v>
      </c>
      <c r="D49" s="21">
        <v>8.114683395E9</v>
      </c>
      <c r="E49" s="26" t="s">
        <v>189</v>
      </c>
      <c r="F49" s="23">
        <v>1.0</v>
      </c>
      <c r="G49" s="23" t="s">
        <v>40</v>
      </c>
      <c r="H49" s="25">
        <v>1800.0</v>
      </c>
      <c r="I49" s="25">
        <v>0.0</v>
      </c>
      <c r="J49" s="25"/>
      <c r="K49" s="25">
        <v>0.0</v>
      </c>
      <c r="L49" s="25">
        <v>0.0</v>
      </c>
      <c r="M49" s="25">
        <v>0.0</v>
      </c>
      <c r="N49" s="25">
        <v>0.0</v>
      </c>
      <c r="O49" s="25">
        <v>0.0</v>
      </c>
      <c r="P49" s="25">
        <v>0.0</v>
      </c>
      <c r="Q49" s="25">
        <v>0.0</v>
      </c>
      <c r="R49" s="24">
        <v>0.0</v>
      </c>
      <c r="S49" s="25">
        <v>0.0</v>
      </c>
      <c r="T49" s="25">
        <v>0.0</v>
      </c>
      <c r="U49" s="25">
        <v>0.0</v>
      </c>
      <c r="V49" s="25">
        <v>300.0</v>
      </c>
      <c r="W49" s="25">
        <v>0.0</v>
      </c>
      <c r="X49" s="25">
        <v>0.0</v>
      </c>
      <c r="Y49" s="25">
        <v>0.0</v>
      </c>
      <c r="Z49" s="25">
        <v>0.0</v>
      </c>
      <c r="AA49" s="26" t="s">
        <v>189</v>
      </c>
      <c r="AB49" s="20" t="s">
        <v>190</v>
      </c>
      <c r="AC49" s="23"/>
      <c r="AD49" s="23"/>
      <c r="AE49" s="23"/>
    </row>
    <row r="50" ht="14.25" customHeight="1">
      <c r="A50" s="18">
        <v>45714.0</v>
      </c>
      <c r="B50" s="19" t="s">
        <v>33</v>
      </c>
      <c r="C50" s="37" t="s">
        <v>191</v>
      </c>
      <c r="D50" s="21">
        <v>5.510906955E9</v>
      </c>
      <c r="E50" s="26" t="s">
        <v>192</v>
      </c>
      <c r="F50" s="23">
        <v>1.0</v>
      </c>
      <c r="G50" s="23" t="s">
        <v>40</v>
      </c>
      <c r="H50" s="25">
        <v>0.0</v>
      </c>
      <c r="I50" s="25">
        <v>0.0</v>
      </c>
      <c r="J50" s="25">
        <v>0.0</v>
      </c>
      <c r="K50" s="25">
        <v>0.0</v>
      </c>
      <c r="L50" s="25">
        <v>0.0</v>
      </c>
      <c r="M50" s="25">
        <v>0.0</v>
      </c>
      <c r="N50" s="25">
        <v>0.0</v>
      </c>
      <c r="O50" s="25">
        <v>0.0</v>
      </c>
      <c r="P50" s="25">
        <v>0.0</v>
      </c>
      <c r="Q50" s="25">
        <v>0.0</v>
      </c>
      <c r="R50" s="24">
        <v>0.0</v>
      </c>
      <c r="S50" s="25">
        <v>6200.0</v>
      </c>
      <c r="T50" s="25">
        <v>1200.0</v>
      </c>
      <c r="U50" s="25">
        <v>0.0</v>
      </c>
      <c r="V50" s="25">
        <v>0.0</v>
      </c>
      <c r="W50" s="25">
        <v>0.0</v>
      </c>
      <c r="X50" s="25">
        <v>0.0</v>
      </c>
      <c r="Y50" s="25">
        <v>10800.0</v>
      </c>
      <c r="Z50" s="25">
        <v>-900.0</v>
      </c>
      <c r="AA50" s="26" t="s">
        <v>192</v>
      </c>
      <c r="AB50" s="20"/>
      <c r="AC50" s="38" t="s">
        <v>193</v>
      </c>
      <c r="AD50" s="23"/>
      <c r="AE50" s="23"/>
    </row>
    <row r="51" ht="14.25" customHeight="1">
      <c r="A51" s="18">
        <v>45721.0</v>
      </c>
      <c r="B51" s="19" t="s">
        <v>175</v>
      </c>
      <c r="C51" s="27" t="s">
        <v>194</v>
      </c>
      <c r="D51" s="21">
        <v>8.126280305E9</v>
      </c>
      <c r="E51" s="26" t="s">
        <v>195</v>
      </c>
      <c r="F51" s="23">
        <v>1.0</v>
      </c>
      <c r="G51" s="23" t="s">
        <v>40</v>
      </c>
      <c r="H51" s="25">
        <v>2000.0</v>
      </c>
      <c r="I51" s="25">
        <v>0.0</v>
      </c>
      <c r="J51" s="25">
        <v>0.0</v>
      </c>
      <c r="K51" s="25">
        <v>0.0</v>
      </c>
      <c r="L51" s="25">
        <v>0.0</v>
      </c>
      <c r="M51" s="25">
        <v>0.0</v>
      </c>
      <c r="N51" s="25">
        <v>0.0</v>
      </c>
      <c r="O51" s="25">
        <v>0.0</v>
      </c>
      <c r="P51" s="25">
        <v>0.0</v>
      </c>
      <c r="Q51" s="25">
        <v>0.0</v>
      </c>
      <c r="R51" s="24">
        <v>0.0</v>
      </c>
      <c r="S51" s="25">
        <v>0.0</v>
      </c>
      <c r="T51" s="25">
        <v>0.0</v>
      </c>
      <c r="U51" s="25">
        <v>0.0</v>
      </c>
      <c r="V51" s="25">
        <v>300.0</v>
      </c>
      <c r="W51" s="25">
        <v>0.0</v>
      </c>
      <c r="X51" s="25">
        <v>0.0</v>
      </c>
      <c r="Y51" s="25">
        <v>0.0</v>
      </c>
      <c r="Z51" s="25">
        <v>0.0</v>
      </c>
      <c r="AA51" s="26" t="s">
        <v>195</v>
      </c>
      <c r="AB51" s="20" t="s">
        <v>196</v>
      </c>
      <c r="AC51" s="23" t="s">
        <v>196</v>
      </c>
      <c r="AD51" s="23"/>
      <c r="AE51" s="23"/>
    </row>
    <row r="52" ht="14.25" customHeight="1">
      <c r="A52" s="18">
        <v>45723.0</v>
      </c>
      <c r="B52" s="19" t="s">
        <v>33</v>
      </c>
      <c r="C52" s="20" t="s">
        <v>197</v>
      </c>
      <c r="D52" s="21">
        <v>6.673486917E9</v>
      </c>
      <c r="E52" s="26" t="s">
        <v>198</v>
      </c>
      <c r="F52" s="23">
        <v>1.0</v>
      </c>
      <c r="G52" s="23" t="s">
        <v>199</v>
      </c>
      <c r="H52" s="25">
        <v>0.0</v>
      </c>
      <c r="I52" s="25">
        <v>0.0</v>
      </c>
      <c r="J52" s="25">
        <v>0.0</v>
      </c>
      <c r="K52" s="25">
        <v>0.0</v>
      </c>
      <c r="L52" s="25">
        <v>0.0</v>
      </c>
      <c r="M52" s="25">
        <v>0.0</v>
      </c>
      <c r="N52" s="25">
        <v>0.0</v>
      </c>
      <c r="O52" s="25">
        <v>0.0</v>
      </c>
      <c r="P52" s="25">
        <v>0.0</v>
      </c>
      <c r="Q52" s="25">
        <v>0.0</v>
      </c>
      <c r="R52" s="24">
        <v>0.0</v>
      </c>
      <c r="S52" s="25">
        <v>2500.0</v>
      </c>
      <c r="T52" s="25"/>
      <c r="U52" s="25">
        <v>0.0</v>
      </c>
      <c r="V52" s="25">
        <v>799.0</v>
      </c>
      <c r="W52" s="25">
        <v>481.0</v>
      </c>
      <c r="X52" s="25">
        <v>0.0</v>
      </c>
      <c r="Y52" s="25">
        <v>0.0</v>
      </c>
      <c r="Z52" s="25">
        <v>0.0</v>
      </c>
      <c r="AA52" s="26" t="s">
        <v>198</v>
      </c>
      <c r="AB52" s="20"/>
      <c r="AC52" s="38" t="s">
        <v>193</v>
      </c>
      <c r="AD52" s="23"/>
      <c r="AE52" s="23"/>
    </row>
    <row r="53" ht="14.25" customHeight="1">
      <c r="A53" s="18">
        <v>45727.0</v>
      </c>
      <c r="B53" s="19" t="s">
        <v>33</v>
      </c>
      <c r="C53" s="20" t="s">
        <v>200</v>
      </c>
      <c r="D53" s="21" t="s">
        <v>68</v>
      </c>
      <c r="E53" s="26" t="s">
        <v>201</v>
      </c>
      <c r="F53" s="23" t="s">
        <v>68</v>
      </c>
      <c r="G53" s="23" t="s">
        <v>68</v>
      </c>
      <c r="H53" s="25">
        <v>0.0</v>
      </c>
      <c r="I53" s="25">
        <v>0.0</v>
      </c>
      <c r="J53" s="25">
        <v>0.0</v>
      </c>
      <c r="K53" s="25">
        <v>0.0</v>
      </c>
      <c r="L53" s="25">
        <v>0.0</v>
      </c>
      <c r="M53" s="25">
        <v>0.0</v>
      </c>
      <c r="N53" s="25">
        <v>0.0</v>
      </c>
      <c r="O53" s="25">
        <v>0.0</v>
      </c>
      <c r="P53" s="25">
        <v>0.0</v>
      </c>
      <c r="Q53" s="25">
        <v>0.0</v>
      </c>
      <c r="R53" s="24">
        <v>0.0</v>
      </c>
      <c r="S53" s="25">
        <v>0.0</v>
      </c>
      <c r="T53" s="25">
        <v>0.0</v>
      </c>
      <c r="U53" s="25">
        <v>0.0</v>
      </c>
      <c r="V53" s="25">
        <v>0.0</v>
      </c>
      <c r="W53" s="25">
        <v>0.0</v>
      </c>
      <c r="X53" s="25">
        <v>0.0</v>
      </c>
      <c r="Y53" s="25">
        <v>0.0</v>
      </c>
      <c r="Z53" s="25">
        <v>0.0</v>
      </c>
      <c r="AA53" s="26" t="s">
        <v>201</v>
      </c>
      <c r="AB53" s="20" t="s">
        <v>202</v>
      </c>
      <c r="AC53" s="23" t="s">
        <v>202</v>
      </c>
      <c r="AD53" s="23"/>
      <c r="AE53" s="23"/>
    </row>
    <row r="54" ht="14.25" customHeight="1">
      <c r="A54" s="18">
        <v>45729.0</v>
      </c>
      <c r="B54" s="19" t="s">
        <v>203</v>
      </c>
      <c r="C54" s="20" t="s">
        <v>204</v>
      </c>
      <c r="D54" s="21">
        <v>4.424866496E9</v>
      </c>
      <c r="E54" s="26" t="s">
        <v>205</v>
      </c>
      <c r="F54" s="23">
        <v>1.0</v>
      </c>
      <c r="G54" s="23" t="s">
        <v>40</v>
      </c>
      <c r="H54" s="25">
        <v>1700.0</v>
      </c>
      <c r="I54" s="25">
        <v>0.0</v>
      </c>
      <c r="J54" s="25">
        <v>0.0</v>
      </c>
      <c r="K54" s="25">
        <v>0.0</v>
      </c>
      <c r="L54" s="25">
        <v>0.0</v>
      </c>
      <c r="M54" s="25">
        <v>0.0</v>
      </c>
      <c r="N54" s="25">
        <v>0.0</v>
      </c>
      <c r="O54" s="25">
        <v>0.0</v>
      </c>
      <c r="P54" s="25">
        <v>0.0</v>
      </c>
      <c r="Q54" s="25">
        <v>0.0</v>
      </c>
      <c r="R54" s="24">
        <v>0.0</v>
      </c>
      <c r="S54" s="25">
        <v>0.0</v>
      </c>
      <c r="T54" s="25">
        <v>0.0</v>
      </c>
      <c r="U54" s="25">
        <v>0.0</v>
      </c>
      <c r="V54" s="25">
        <v>300.0</v>
      </c>
      <c r="W54" s="25">
        <v>0.0</v>
      </c>
      <c r="X54" s="25">
        <v>0.0</v>
      </c>
      <c r="Y54" s="25">
        <v>0.0</v>
      </c>
      <c r="Z54" s="25">
        <v>0.0</v>
      </c>
      <c r="AA54" s="26" t="s">
        <v>205</v>
      </c>
      <c r="AB54" s="20" t="s">
        <v>206</v>
      </c>
      <c r="AC54" s="23" t="s">
        <v>206</v>
      </c>
      <c r="AD54" s="23"/>
      <c r="AE54" s="23"/>
    </row>
    <row r="55" ht="14.25" customHeight="1">
      <c r="A55" s="18">
        <v>45729.0</v>
      </c>
      <c r="B55" s="19" t="s">
        <v>203</v>
      </c>
      <c r="C55" s="20" t="s">
        <v>207</v>
      </c>
      <c r="D55" s="21">
        <v>5.539849392E9</v>
      </c>
      <c r="E55" s="26" t="s">
        <v>208</v>
      </c>
      <c r="F55" s="23">
        <v>1.0</v>
      </c>
      <c r="G55" s="23" t="s">
        <v>40</v>
      </c>
      <c r="H55" s="25">
        <v>1700.0</v>
      </c>
      <c r="I55" s="25">
        <v>0.0</v>
      </c>
      <c r="J55" s="25">
        <v>0.0</v>
      </c>
      <c r="K55" s="25">
        <v>0.0</v>
      </c>
      <c r="L55" s="25">
        <v>0.0</v>
      </c>
      <c r="M55" s="25">
        <v>0.0</v>
      </c>
      <c r="N55" s="25">
        <v>0.0</v>
      </c>
      <c r="O55" s="25">
        <v>0.0</v>
      </c>
      <c r="P55" s="25">
        <v>0.0</v>
      </c>
      <c r="Q55" s="25">
        <v>0.0</v>
      </c>
      <c r="R55" s="24">
        <v>0.0</v>
      </c>
      <c r="S55" s="25">
        <v>0.0</v>
      </c>
      <c r="T55" s="25">
        <v>0.0</v>
      </c>
      <c r="U55" s="25">
        <v>0.0</v>
      </c>
      <c r="V55" s="25">
        <v>300.0</v>
      </c>
      <c r="W55" s="25">
        <v>0.0</v>
      </c>
      <c r="X55" s="25">
        <v>0.0</v>
      </c>
      <c r="Y55" s="25">
        <v>0.0</v>
      </c>
      <c r="Z55" s="25">
        <v>0.0</v>
      </c>
      <c r="AA55" s="26" t="s">
        <v>208</v>
      </c>
      <c r="AB55" s="20" t="s">
        <v>209</v>
      </c>
      <c r="AC55" s="23" t="s">
        <v>209</v>
      </c>
      <c r="AD55" s="23"/>
      <c r="AE55" s="23"/>
    </row>
    <row r="56" ht="14.25" customHeight="1">
      <c r="A56" s="18">
        <v>45730.0</v>
      </c>
      <c r="B56" s="19" t="s">
        <v>203</v>
      </c>
      <c r="C56" s="20" t="s">
        <v>210</v>
      </c>
      <c r="D56" s="21" t="s">
        <v>211</v>
      </c>
      <c r="E56" s="26" t="s">
        <v>212</v>
      </c>
      <c r="F56" s="23">
        <v>2.0</v>
      </c>
      <c r="G56" s="23" t="s">
        <v>40</v>
      </c>
      <c r="H56" s="25">
        <v>2089.0</v>
      </c>
      <c r="I56" s="25">
        <v>0.0</v>
      </c>
      <c r="J56" s="25">
        <v>0.0</v>
      </c>
      <c r="K56" s="25">
        <v>0.0</v>
      </c>
      <c r="L56" s="25">
        <v>0.0</v>
      </c>
      <c r="M56" s="25">
        <v>0.0</v>
      </c>
      <c r="N56" s="25">
        <v>0.0</v>
      </c>
      <c r="O56" s="25">
        <v>0.0</v>
      </c>
      <c r="P56" s="25">
        <v>0.0</v>
      </c>
      <c r="Q56" s="25">
        <v>0.0</v>
      </c>
      <c r="R56" s="24">
        <v>0.0</v>
      </c>
      <c r="S56" s="25">
        <v>0.0</v>
      </c>
      <c r="T56" s="25">
        <v>0.0</v>
      </c>
      <c r="U56" s="25">
        <v>0.0</v>
      </c>
      <c r="V56" s="25">
        <v>300.0</v>
      </c>
      <c r="W56" s="25">
        <v>0.0</v>
      </c>
      <c r="X56" s="25">
        <v>0.0</v>
      </c>
      <c r="Y56" s="25">
        <v>0.0</v>
      </c>
      <c r="Z56" s="25">
        <v>0.0</v>
      </c>
      <c r="AA56" s="26" t="s">
        <v>212</v>
      </c>
      <c r="AB56" s="20" t="s">
        <v>213</v>
      </c>
      <c r="AC56" s="23" t="s">
        <v>213</v>
      </c>
      <c r="AD56" s="23"/>
      <c r="AE56" s="23"/>
    </row>
    <row r="57" ht="14.25" customHeight="1">
      <c r="A57" s="18">
        <v>45730.0</v>
      </c>
      <c r="B57" s="19" t="s">
        <v>203</v>
      </c>
      <c r="C57" s="20" t="s">
        <v>214</v>
      </c>
      <c r="D57" s="21">
        <v>8.114131312E9</v>
      </c>
      <c r="E57" s="26" t="s">
        <v>215</v>
      </c>
      <c r="F57" s="23">
        <v>1.0</v>
      </c>
      <c r="G57" s="23" t="s">
        <v>40</v>
      </c>
      <c r="H57" s="25">
        <v>1700.0</v>
      </c>
      <c r="I57" s="25">
        <v>0.0</v>
      </c>
      <c r="J57" s="25">
        <v>0.0</v>
      </c>
      <c r="K57" s="25">
        <v>0.0</v>
      </c>
      <c r="L57" s="25">
        <v>0.0</v>
      </c>
      <c r="M57" s="25">
        <v>0.0</v>
      </c>
      <c r="N57" s="25">
        <v>0.0</v>
      </c>
      <c r="O57" s="25">
        <v>0.0</v>
      </c>
      <c r="P57" s="25">
        <v>0.0</v>
      </c>
      <c r="Q57" s="25">
        <v>0.0</v>
      </c>
      <c r="R57" s="24">
        <v>0.0</v>
      </c>
      <c r="S57" s="25">
        <v>0.0</v>
      </c>
      <c r="T57" s="25">
        <v>0.0</v>
      </c>
      <c r="U57" s="25">
        <v>0.0</v>
      </c>
      <c r="V57" s="25">
        <v>300.0</v>
      </c>
      <c r="W57" s="25">
        <v>0.0</v>
      </c>
      <c r="X57" s="25">
        <v>0.0</v>
      </c>
      <c r="Y57" s="25">
        <v>0.0</v>
      </c>
      <c r="Z57" s="25">
        <v>0.0</v>
      </c>
      <c r="AA57" s="26" t="s">
        <v>215</v>
      </c>
      <c r="AB57" s="20" t="s">
        <v>216</v>
      </c>
      <c r="AC57" s="23" t="s">
        <v>216</v>
      </c>
      <c r="AD57" s="23"/>
      <c r="AE57" s="23"/>
    </row>
    <row r="58" ht="14.25" customHeight="1">
      <c r="A58" s="18">
        <v>45736.0</v>
      </c>
      <c r="B58" s="19" t="s">
        <v>33</v>
      </c>
      <c r="C58" s="20" t="s">
        <v>217</v>
      </c>
      <c r="D58" s="21">
        <v>8.119139749E9</v>
      </c>
      <c r="E58" s="26" t="s">
        <v>218</v>
      </c>
      <c r="F58" s="23">
        <v>1.0</v>
      </c>
      <c r="G58" s="23" t="s">
        <v>40</v>
      </c>
      <c r="H58" s="25">
        <v>1800.0</v>
      </c>
      <c r="I58" s="25">
        <v>0.0</v>
      </c>
      <c r="J58" s="25">
        <v>0.0</v>
      </c>
      <c r="K58" s="25">
        <v>0.0</v>
      </c>
      <c r="L58" s="25">
        <v>0.0</v>
      </c>
      <c r="M58" s="25">
        <v>0.0</v>
      </c>
      <c r="N58" s="25">
        <v>0.0</v>
      </c>
      <c r="O58" s="25">
        <v>0.0</v>
      </c>
      <c r="P58" s="25">
        <v>0.0</v>
      </c>
      <c r="Q58" s="25">
        <v>0.0</v>
      </c>
      <c r="R58" s="24">
        <v>0.0</v>
      </c>
      <c r="S58" s="25">
        <v>0.0</v>
      </c>
      <c r="T58" s="25">
        <v>0.0</v>
      </c>
      <c r="U58" s="25">
        <v>0.0</v>
      </c>
      <c r="V58" s="25">
        <v>300.0</v>
      </c>
      <c r="W58" s="25">
        <v>0.0</v>
      </c>
      <c r="X58" s="25">
        <v>0.0</v>
      </c>
      <c r="Y58" s="25">
        <v>0.0</v>
      </c>
      <c r="Z58" s="25">
        <v>0.0</v>
      </c>
      <c r="AA58" s="26" t="s">
        <v>218</v>
      </c>
      <c r="AB58" s="20" t="s">
        <v>219</v>
      </c>
      <c r="AC58" s="23" t="s">
        <v>219</v>
      </c>
      <c r="AD58" s="23"/>
      <c r="AE58" s="23"/>
    </row>
    <row r="59" ht="14.25" customHeight="1">
      <c r="A59" s="18">
        <v>45745.0</v>
      </c>
      <c r="B59" s="19" t="s">
        <v>33</v>
      </c>
      <c r="C59" s="20" t="s">
        <v>220</v>
      </c>
      <c r="D59" s="21">
        <v>8.134084375E9</v>
      </c>
      <c r="E59" s="26" t="s">
        <v>221</v>
      </c>
      <c r="F59" s="23">
        <v>1.0</v>
      </c>
      <c r="G59" s="23" t="s">
        <v>37</v>
      </c>
      <c r="H59" s="25">
        <v>0.0</v>
      </c>
      <c r="I59" s="25">
        <v>549.0</v>
      </c>
      <c r="J59" s="25">
        <v>0.0</v>
      </c>
      <c r="K59" s="25">
        <v>0.0</v>
      </c>
      <c r="L59" s="25">
        <v>0.0</v>
      </c>
      <c r="M59" s="25">
        <v>0.0</v>
      </c>
      <c r="N59" s="25">
        <v>0.0</v>
      </c>
      <c r="O59" s="25">
        <v>0.0</v>
      </c>
      <c r="P59" s="25">
        <v>0.0</v>
      </c>
      <c r="Q59" s="25">
        <v>0.0</v>
      </c>
      <c r="R59" s="24">
        <v>0.0</v>
      </c>
      <c r="S59" s="25">
        <v>0.0</v>
      </c>
      <c r="T59" s="25">
        <v>0.0</v>
      </c>
      <c r="U59" s="25">
        <v>0.0</v>
      </c>
      <c r="V59" s="25">
        <v>300.0</v>
      </c>
      <c r="W59" s="25">
        <v>0.0</v>
      </c>
      <c r="X59" s="25">
        <v>0.0</v>
      </c>
      <c r="Y59" s="25">
        <v>0.0</v>
      </c>
      <c r="Z59" s="25">
        <v>0.0</v>
      </c>
      <c r="AA59" s="26" t="s">
        <v>221</v>
      </c>
      <c r="AB59" s="20" t="s">
        <v>222</v>
      </c>
      <c r="AC59" s="23"/>
      <c r="AD59" s="23"/>
      <c r="AE59" s="23"/>
    </row>
    <row r="60" ht="14.25" customHeight="1">
      <c r="A60" s="18">
        <v>45745.0</v>
      </c>
      <c r="B60" s="19" t="s">
        <v>33</v>
      </c>
      <c r="C60" s="20" t="s">
        <v>223</v>
      </c>
      <c r="D60" s="21">
        <v>8.114763584E9</v>
      </c>
      <c r="E60" s="26" t="s">
        <v>224</v>
      </c>
      <c r="F60" s="23">
        <v>1.0</v>
      </c>
      <c r="G60" s="23" t="s">
        <v>225</v>
      </c>
      <c r="H60" s="25">
        <v>1950.0</v>
      </c>
      <c r="I60" s="25">
        <v>0.0</v>
      </c>
      <c r="J60" s="25">
        <v>500.0</v>
      </c>
      <c r="K60" s="25">
        <v>0.0</v>
      </c>
      <c r="L60" s="25">
        <v>0.0</v>
      </c>
      <c r="M60" s="25">
        <v>0.0</v>
      </c>
      <c r="N60" s="25">
        <v>0.0</v>
      </c>
      <c r="O60" s="25">
        <v>0.0</v>
      </c>
      <c r="P60" s="25">
        <v>0.0</v>
      </c>
      <c r="Q60" s="25">
        <v>0.0</v>
      </c>
      <c r="R60" s="24">
        <v>0.0</v>
      </c>
      <c r="S60" s="25">
        <v>0.0</v>
      </c>
      <c r="T60" s="25">
        <v>0.0</v>
      </c>
      <c r="U60" s="25">
        <v>0.0</v>
      </c>
      <c r="V60" s="25">
        <v>300.0</v>
      </c>
      <c r="W60" s="25">
        <v>0.0</v>
      </c>
      <c r="X60" s="25">
        <v>0.0</v>
      </c>
      <c r="Y60" s="25">
        <v>0.0</v>
      </c>
      <c r="Z60" s="25">
        <v>0.0</v>
      </c>
      <c r="AA60" s="26" t="s">
        <v>224</v>
      </c>
      <c r="AB60" s="20" t="s">
        <v>226</v>
      </c>
      <c r="AC60" s="23" t="s">
        <v>226</v>
      </c>
      <c r="AD60" s="23"/>
      <c r="AE60" s="23"/>
    </row>
    <row r="61" ht="14.25" customHeight="1">
      <c r="A61" s="18">
        <v>45747.0</v>
      </c>
      <c r="B61" s="19" t="s">
        <v>33</v>
      </c>
      <c r="C61" s="20" t="s">
        <v>227</v>
      </c>
      <c r="D61" s="21">
        <v>8.115164825E9</v>
      </c>
      <c r="E61" s="26" t="s">
        <v>228</v>
      </c>
      <c r="F61" s="23">
        <v>1.0</v>
      </c>
      <c r="G61" s="23" t="s">
        <v>37</v>
      </c>
      <c r="H61" s="25">
        <v>0.0</v>
      </c>
      <c r="I61" s="25">
        <v>549.0</v>
      </c>
      <c r="J61" s="25">
        <v>0.0</v>
      </c>
      <c r="K61" s="25">
        <v>0.0</v>
      </c>
      <c r="L61" s="25">
        <v>0.0</v>
      </c>
      <c r="M61" s="25">
        <v>0.0</v>
      </c>
      <c r="N61" s="25">
        <v>0.0</v>
      </c>
      <c r="O61" s="25">
        <v>0.0</v>
      </c>
      <c r="P61" s="25">
        <v>0.0</v>
      </c>
      <c r="Q61" s="25">
        <v>0.0</v>
      </c>
      <c r="R61" s="24">
        <v>0.0</v>
      </c>
      <c r="S61" s="25">
        <v>0.0</v>
      </c>
      <c r="T61" s="25">
        <v>0.0</v>
      </c>
      <c r="U61" s="25">
        <v>0.0</v>
      </c>
      <c r="V61" s="25">
        <v>300.0</v>
      </c>
      <c r="W61" s="25">
        <v>0.0</v>
      </c>
      <c r="X61" s="25">
        <v>0.0</v>
      </c>
      <c r="Y61" s="25">
        <v>0.0</v>
      </c>
      <c r="Z61" s="25">
        <v>0.0</v>
      </c>
      <c r="AA61" s="26" t="s">
        <v>228</v>
      </c>
      <c r="AB61" s="20" t="s">
        <v>229</v>
      </c>
      <c r="AC61" s="23" t="s">
        <v>229</v>
      </c>
      <c r="AD61" s="23"/>
      <c r="AE61" s="23"/>
    </row>
    <row r="62" ht="14.25" customHeight="1">
      <c r="A62" s="18">
        <v>45748.0</v>
      </c>
      <c r="B62" s="19" t="s">
        <v>33</v>
      </c>
      <c r="C62" s="20" t="s">
        <v>230</v>
      </c>
      <c r="D62" s="21">
        <v>8.117743074E9</v>
      </c>
      <c r="E62" s="26" t="s">
        <v>231</v>
      </c>
      <c r="F62" s="23">
        <v>1.0</v>
      </c>
      <c r="G62" s="23" t="s">
        <v>232</v>
      </c>
      <c r="H62" s="25">
        <v>1800.0</v>
      </c>
      <c r="I62" s="25">
        <v>0.0</v>
      </c>
      <c r="J62" s="25">
        <v>0.0</v>
      </c>
      <c r="K62" s="25">
        <v>0.0</v>
      </c>
      <c r="L62" s="25">
        <v>0.0</v>
      </c>
      <c r="M62" s="25">
        <v>0.0</v>
      </c>
      <c r="N62" s="25">
        <v>0.0</v>
      </c>
      <c r="O62" s="25">
        <v>0.0</v>
      </c>
      <c r="P62" s="25">
        <v>0.0</v>
      </c>
      <c r="Q62" s="25">
        <v>0.0</v>
      </c>
      <c r="R62" s="24">
        <v>0.0</v>
      </c>
      <c r="S62" s="25">
        <v>0.0</v>
      </c>
      <c r="T62" s="25">
        <v>0.0</v>
      </c>
      <c r="U62" s="25">
        <v>0.0</v>
      </c>
      <c r="V62" s="25">
        <v>0.0</v>
      </c>
      <c r="W62" s="25">
        <v>0.0</v>
      </c>
      <c r="X62" s="25">
        <v>0.0</v>
      </c>
      <c r="Y62" s="25">
        <v>0.0</v>
      </c>
      <c r="Z62" s="25">
        <v>0.0</v>
      </c>
      <c r="AA62" s="26" t="s">
        <v>231</v>
      </c>
      <c r="AB62" s="20" t="s">
        <v>233</v>
      </c>
      <c r="AC62" s="23" t="s">
        <v>234</v>
      </c>
      <c r="AD62" s="23"/>
      <c r="AE62" s="23"/>
    </row>
    <row r="63" ht="14.25" customHeight="1">
      <c r="A63" s="18">
        <v>45749.0</v>
      </c>
      <c r="B63" s="19" t="s">
        <v>33</v>
      </c>
      <c r="C63" s="20" t="s">
        <v>235</v>
      </c>
      <c r="D63" s="21">
        <v>8.120019256E9</v>
      </c>
      <c r="E63" s="26" t="s">
        <v>236</v>
      </c>
      <c r="F63" s="23">
        <v>1.0</v>
      </c>
      <c r="G63" s="23" t="s">
        <v>37</v>
      </c>
      <c r="H63" s="25">
        <v>0.0</v>
      </c>
      <c r="I63" s="25">
        <v>549.0</v>
      </c>
      <c r="J63" s="25">
        <v>0.0</v>
      </c>
      <c r="K63" s="25">
        <v>0.0</v>
      </c>
      <c r="L63" s="25">
        <v>0.0</v>
      </c>
      <c r="M63" s="25">
        <v>0.0</v>
      </c>
      <c r="N63" s="25">
        <v>0.0</v>
      </c>
      <c r="O63" s="25">
        <v>0.0</v>
      </c>
      <c r="P63" s="25">
        <v>0.0</v>
      </c>
      <c r="Q63" s="25">
        <v>0.0</v>
      </c>
      <c r="R63" s="24">
        <v>0.0</v>
      </c>
      <c r="S63" s="25">
        <v>0.0</v>
      </c>
      <c r="T63" s="25">
        <v>0.0</v>
      </c>
      <c r="U63" s="25">
        <v>0.0</v>
      </c>
      <c r="V63" s="25">
        <v>250.0</v>
      </c>
      <c r="W63" s="25">
        <v>0.0</v>
      </c>
      <c r="X63" s="25">
        <v>0.0</v>
      </c>
      <c r="Y63" s="25">
        <v>0.0</v>
      </c>
      <c r="Z63" s="25">
        <v>0.0</v>
      </c>
      <c r="AA63" s="26" t="s">
        <v>236</v>
      </c>
      <c r="AB63" s="20" t="s">
        <v>237</v>
      </c>
      <c r="AC63" s="23" t="s">
        <v>237</v>
      </c>
      <c r="AD63" s="23" t="s">
        <v>144</v>
      </c>
      <c r="AE63" s="23"/>
    </row>
    <row r="64" ht="14.25" customHeight="1">
      <c r="A64" s="18">
        <v>45750.0</v>
      </c>
      <c r="B64" s="19" t="s">
        <v>33</v>
      </c>
      <c r="C64" s="20" t="s">
        <v>238</v>
      </c>
      <c r="D64" s="21">
        <v>8.111251782E9</v>
      </c>
      <c r="E64" s="20" t="s">
        <v>239</v>
      </c>
      <c r="F64" s="23">
        <v>1.0</v>
      </c>
      <c r="G64" s="23" t="s">
        <v>13</v>
      </c>
      <c r="H64" s="25">
        <v>0.0</v>
      </c>
      <c r="I64" s="25">
        <v>800.0</v>
      </c>
      <c r="J64" s="25">
        <v>0.0</v>
      </c>
      <c r="K64" s="25">
        <v>0.0</v>
      </c>
      <c r="L64" s="25">
        <v>0.0</v>
      </c>
      <c r="M64" s="25">
        <v>0.0</v>
      </c>
      <c r="N64" s="25">
        <v>0.0</v>
      </c>
      <c r="O64" s="25">
        <v>0.0</v>
      </c>
      <c r="P64" s="25">
        <v>0.0</v>
      </c>
      <c r="Q64" s="25">
        <v>0.0</v>
      </c>
      <c r="R64" s="24">
        <v>0.0</v>
      </c>
      <c r="S64" s="25">
        <v>0.0</v>
      </c>
      <c r="T64" s="25">
        <v>0.0</v>
      </c>
      <c r="U64" s="25">
        <v>0.0</v>
      </c>
      <c r="V64" s="25">
        <v>0.0</v>
      </c>
      <c r="W64" s="25">
        <v>0.0</v>
      </c>
      <c r="X64" s="25">
        <v>0.0</v>
      </c>
      <c r="Y64" s="25">
        <v>0.0</v>
      </c>
      <c r="Z64" s="25">
        <v>0.0</v>
      </c>
      <c r="AA64" s="20" t="s">
        <v>68</v>
      </c>
      <c r="AB64" s="20" t="s">
        <v>68</v>
      </c>
      <c r="AC64" s="23" t="s">
        <v>240</v>
      </c>
      <c r="AD64" s="23"/>
      <c r="AE64" s="23"/>
    </row>
    <row r="65" ht="14.25" customHeight="1">
      <c r="A65" s="18">
        <v>45750.0</v>
      </c>
      <c r="B65" s="19" t="s">
        <v>33</v>
      </c>
      <c r="C65" s="20" t="s">
        <v>241</v>
      </c>
      <c r="D65" s="21" t="s">
        <v>68</v>
      </c>
      <c r="E65" s="26" t="s">
        <v>242</v>
      </c>
      <c r="F65" s="23" t="s">
        <v>68</v>
      </c>
      <c r="G65" s="23" t="s">
        <v>68</v>
      </c>
      <c r="H65" s="25">
        <v>0.0</v>
      </c>
      <c r="I65" s="25">
        <v>0.0</v>
      </c>
      <c r="J65" s="25">
        <v>0.0</v>
      </c>
      <c r="K65" s="25">
        <v>0.0</v>
      </c>
      <c r="L65" s="25">
        <v>0.0</v>
      </c>
      <c r="M65" s="25">
        <v>0.0</v>
      </c>
      <c r="N65" s="25">
        <v>0.0</v>
      </c>
      <c r="O65" s="25">
        <v>0.0</v>
      </c>
      <c r="P65" s="25">
        <v>0.0</v>
      </c>
      <c r="Q65" s="25">
        <v>0.0</v>
      </c>
      <c r="R65" s="24">
        <v>0.0</v>
      </c>
      <c r="S65" s="25">
        <v>0.0</v>
      </c>
      <c r="T65" s="25">
        <v>0.0</v>
      </c>
      <c r="U65" s="25">
        <v>0.0</v>
      </c>
      <c r="V65" s="25">
        <v>0.0</v>
      </c>
      <c r="W65" s="25">
        <v>0.0</v>
      </c>
      <c r="X65" s="25">
        <v>0.0</v>
      </c>
      <c r="Y65" s="25">
        <v>0.0</v>
      </c>
      <c r="Z65" s="25">
        <v>0.0</v>
      </c>
      <c r="AA65" s="26" t="s">
        <v>242</v>
      </c>
      <c r="AB65" s="20" t="s">
        <v>243</v>
      </c>
      <c r="AC65" s="23" t="s">
        <v>243</v>
      </c>
      <c r="AD65" s="23"/>
      <c r="AE65" s="23"/>
    </row>
    <row r="66" ht="14.25" customHeight="1">
      <c r="A66" s="18">
        <v>45750.0</v>
      </c>
      <c r="B66" s="19" t="s">
        <v>33</v>
      </c>
      <c r="C66" s="20" t="s">
        <v>244</v>
      </c>
      <c r="D66" s="21"/>
      <c r="E66" s="26" t="s">
        <v>245</v>
      </c>
      <c r="F66" s="23">
        <v>1.0</v>
      </c>
      <c r="G66" s="23" t="s">
        <v>246</v>
      </c>
      <c r="H66" s="25">
        <v>0.0</v>
      </c>
      <c r="I66" s="25">
        <v>0.0</v>
      </c>
      <c r="J66" s="25">
        <v>0.0</v>
      </c>
      <c r="K66" s="25">
        <v>0.0</v>
      </c>
      <c r="L66" s="25">
        <v>0.0</v>
      </c>
      <c r="M66" s="25">
        <v>0.0</v>
      </c>
      <c r="N66" s="25">
        <v>0.0</v>
      </c>
      <c r="O66" s="25">
        <v>0.0</v>
      </c>
      <c r="P66" s="25">
        <v>0.0</v>
      </c>
      <c r="Q66" s="25">
        <v>0.0</v>
      </c>
      <c r="R66" s="24">
        <v>0.0</v>
      </c>
      <c r="S66" s="25">
        <v>0.0</v>
      </c>
      <c r="T66" s="25">
        <v>0.0</v>
      </c>
      <c r="U66" s="25">
        <v>2500.0</v>
      </c>
      <c r="V66" s="25">
        <v>0.0</v>
      </c>
      <c r="W66" s="25">
        <v>0.0</v>
      </c>
      <c r="X66" s="25">
        <v>0.0</v>
      </c>
      <c r="Y66" s="25">
        <v>0.0</v>
      </c>
      <c r="Z66" s="25">
        <v>0.0</v>
      </c>
      <c r="AA66" s="26" t="s">
        <v>245</v>
      </c>
      <c r="AB66" s="20" t="s">
        <v>247</v>
      </c>
      <c r="AC66" s="23" t="s">
        <v>247</v>
      </c>
      <c r="AD66" s="23" t="s">
        <v>248</v>
      </c>
      <c r="AE66" s="23"/>
    </row>
    <row r="67" ht="14.25" customHeight="1">
      <c r="A67" s="18">
        <v>45751.0</v>
      </c>
      <c r="B67" s="19" t="s">
        <v>33</v>
      </c>
      <c r="C67" s="20" t="s">
        <v>249</v>
      </c>
      <c r="D67" s="21">
        <v>8.261254809E9</v>
      </c>
      <c r="E67" s="26" t="s">
        <v>250</v>
      </c>
      <c r="F67" s="23">
        <v>1.0</v>
      </c>
      <c r="G67" s="23" t="s">
        <v>37</v>
      </c>
      <c r="H67" s="25">
        <v>0.0</v>
      </c>
      <c r="I67" s="25">
        <v>549.0</v>
      </c>
      <c r="J67" s="25">
        <v>0.0</v>
      </c>
      <c r="K67" s="25">
        <v>0.0</v>
      </c>
      <c r="L67" s="25">
        <v>0.0</v>
      </c>
      <c r="M67" s="25">
        <v>0.0</v>
      </c>
      <c r="N67" s="25">
        <v>0.0</v>
      </c>
      <c r="O67" s="25">
        <v>0.0</v>
      </c>
      <c r="P67" s="25">
        <v>0.0</v>
      </c>
      <c r="Q67" s="25">
        <v>0.0</v>
      </c>
      <c r="R67" s="24">
        <v>0.0</v>
      </c>
      <c r="S67" s="25">
        <v>0.0</v>
      </c>
      <c r="T67" s="25">
        <v>0.0</v>
      </c>
      <c r="U67" s="25">
        <v>0.0</v>
      </c>
      <c r="V67" s="25">
        <v>300.0</v>
      </c>
      <c r="W67" s="25">
        <v>0.0</v>
      </c>
      <c r="X67" s="25">
        <v>0.0</v>
      </c>
      <c r="Y67" s="25">
        <v>0.0</v>
      </c>
      <c r="Z67" s="25">
        <v>0.0</v>
      </c>
      <c r="AA67" s="26" t="s">
        <v>250</v>
      </c>
      <c r="AB67" s="20" t="s">
        <v>251</v>
      </c>
      <c r="AC67" s="23" t="s">
        <v>251</v>
      </c>
      <c r="AD67" s="23"/>
      <c r="AE67" s="23"/>
    </row>
    <row r="68" ht="14.25" customHeight="1">
      <c r="A68" s="18">
        <v>45751.0</v>
      </c>
      <c r="B68" s="19" t="s">
        <v>203</v>
      </c>
      <c r="C68" s="20" t="s">
        <v>252</v>
      </c>
      <c r="D68" s="21"/>
      <c r="E68" s="26" t="s">
        <v>253</v>
      </c>
      <c r="F68" s="23">
        <v>1.0</v>
      </c>
      <c r="G68" s="23" t="s">
        <v>40</v>
      </c>
      <c r="H68" s="25">
        <v>1700.0</v>
      </c>
      <c r="I68" s="25">
        <v>0.0</v>
      </c>
      <c r="J68" s="25">
        <v>0.0</v>
      </c>
      <c r="K68" s="25">
        <v>0.0</v>
      </c>
      <c r="L68" s="25">
        <v>0.0</v>
      </c>
      <c r="M68" s="25">
        <v>0.0</v>
      </c>
      <c r="N68" s="25">
        <v>0.0</v>
      </c>
      <c r="O68" s="25">
        <v>0.0</v>
      </c>
      <c r="P68" s="25">
        <v>0.0</v>
      </c>
      <c r="Q68" s="25">
        <v>0.0</v>
      </c>
      <c r="R68" s="24">
        <v>0.0</v>
      </c>
      <c r="S68" s="25">
        <v>0.0</v>
      </c>
      <c r="T68" s="25">
        <v>0.0</v>
      </c>
      <c r="U68" s="25">
        <v>0.0</v>
      </c>
      <c r="V68" s="25">
        <v>300.0</v>
      </c>
      <c r="W68" s="25">
        <v>0.0</v>
      </c>
      <c r="X68" s="25">
        <v>0.0</v>
      </c>
      <c r="Y68" s="25">
        <v>0.0</v>
      </c>
      <c r="Z68" s="25">
        <v>0.0</v>
      </c>
      <c r="AA68" s="26" t="s">
        <v>253</v>
      </c>
      <c r="AB68" s="20" t="s">
        <v>254</v>
      </c>
      <c r="AC68" s="23" t="s">
        <v>254</v>
      </c>
      <c r="AD68" s="23"/>
      <c r="AE68" s="23"/>
    </row>
    <row r="69" ht="14.25" customHeight="1">
      <c r="A69" s="18">
        <v>45754.0</v>
      </c>
      <c r="B69" s="19" t="s">
        <v>33</v>
      </c>
      <c r="C69" s="20" t="s">
        <v>255</v>
      </c>
      <c r="D69" s="21">
        <v>8.112788395E9</v>
      </c>
      <c r="E69" s="26" t="s">
        <v>256</v>
      </c>
      <c r="F69" s="23">
        <v>3.0</v>
      </c>
      <c r="G69" s="23" t="s">
        <v>37</v>
      </c>
      <c r="H69" s="25">
        <v>0.0</v>
      </c>
      <c r="I69" s="25">
        <v>549.0</v>
      </c>
      <c r="J69" s="25">
        <v>0.0</v>
      </c>
      <c r="K69" s="25">
        <v>0.0</v>
      </c>
      <c r="L69" s="25">
        <v>0.0</v>
      </c>
      <c r="M69" s="25">
        <v>0.0</v>
      </c>
      <c r="N69" s="25">
        <v>0.0</v>
      </c>
      <c r="O69" s="25">
        <v>0.0</v>
      </c>
      <c r="P69" s="25">
        <v>0.0</v>
      </c>
      <c r="Q69" s="25">
        <v>0.0</v>
      </c>
      <c r="R69" s="24">
        <v>0.0</v>
      </c>
      <c r="S69" s="25">
        <v>0.0</v>
      </c>
      <c r="T69" s="25">
        <v>0.0</v>
      </c>
      <c r="U69" s="25">
        <v>0.0</v>
      </c>
      <c r="V69" s="25">
        <v>300.0</v>
      </c>
      <c r="W69" s="25">
        <v>0.0</v>
      </c>
      <c r="X69" s="25">
        <v>0.0</v>
      </c>
      <c r="Y69" s="25">
        <v>0.0</v>
      </c>
      <c r="Z69" s="25">
        <v>0.0</v>
      </c>
      <c r="AA69" s="26" t="s">
        <v>256</v>
      </c>
      <c r="AB69" s="20" t="s">
        <v>257</v>
      </c>
      <c r="AC69" s="23" t="s">
        <v>257</v>
      </c>
      <c r="AD69" s="23"/>
      <c r="AE69" s="23"/>
    </row>
    <row r="70" ht="14.25" customHeight="1">
      <c r="A70" s="18">
        <v>45755.0</v>
      </c>
      <c r="B70" s="19" t="s">
        <v>258</v>
      </c>
      <c r="C70" s="20" t="s">
        <v>259</v>
      </c>
      <c r="D70" s="21">
        <v>8.446110065E9</v>
      </c>
      <c r="E70" s="26" t="s">
        <v>260</v>
      </c>
      <c r="F70" s="23">
        <v>1.0</v>
      </c>
      <c r="G70" s="23" t="s">
        <v>40</v>
      </c>
      <c r="H70" s="25">
        <v>2800.0</v>
      </c>
      <c r="I70" s="25">
        <v>0.0</v>
      </c>
      <c r="J70" s="25">
        <v>0.0</v>
      </c>
      <c r="K70" s="25">
        <v>0.0</v>
      </c>
      <c r="L70" s="25">
        <v>0.0</v>
      </c>
      <c r="M70" s="25">
        <v>0.0</v>
      </c>
      <c r="N70" s="25">
        <v>0.0</v>
      </c>
      <c r="O70" s="25">
        <v>0.0</v>
      </c>
      <c r="P70" s="25">
        <v>0.0</v>
      </c>
      <c r="Q70" s="25">
        <v>0.0</v>
      </c>
      <c r="R70" s="24">
        <v>0.0</v>
      </c>
      <c r="S70" s="25">
        <v>0.0</v>
      </c>
      <c r="T70" s="25">
        <v>0.0</v>
      </c>
      <c r="U70" s="25">
        <v>0.0</v>
      </c>
      <c r="V70" s="25">
        <v>270.0</v>
      </c>
      <c r="W70" s="25">
        <v>0.0</v>
      </c>
      <c r="X70" s="25">
        <v>0.0</v>
      </c>
      <c r="Y70" s="25">
        <v>0.0</v>
      </c>
      <c r="Z70" s="25">
        <v>0.0</v>
      </c>
      <c r="AA70" s="26" t="s">
        <v>260</v>
      </c>
      <c r="AB70" s="20" t="s">
        <v>261</v>
      </c>
      <c r="AC70" s="23" t="s">
        <v>261</v>
      </c>
      <c r="AD70" s="23" t="s">
        <v>262</v>
      </c>
      <c r="AE70" s="23"/>
    </row>
    <row r="71" ht="14.25" customHeight="1">
      <c r="A71" s="18">
        <v>45757.0</v>
      </c>
      <c r="B71" s="19" t="s">
        <v>263</v>
      </c>
      <c r="C71" s="20" t="s">
        <v>264</v>
      </c>
      <c r="D71" s="21">
        <v>8.182004521E9</v>
      </c>
      <c r="E71" s="26" t="s">
        <v>265</v>
      </c>
      <c r="F71" s="23">
        <v>1.0</v>
      </c>
      <c r="G71" s="23" t="s">
        <v>40</v>
      </c>
      <c r="H71" s="25">
        <v>1800.0</v>
      </c>
      <c r="I71" s="25">
        <v>0.0</v>
      </c>
      <c r="J71" s="25">
        <v>0.0</v>
      </c>
      <c r="K71" s="25">
        <v>0.0</v>
      </c>
      <c r="L71" s="25">
        <v>0.0</v>
      </c>
      <c r="M71" s="25">
        <v>0.0</v>
      </c>
      <c r="N71" s="25">
        <v>0.0</v>
      </c>
      <c r="O71" s="25">
        <v>0.0</v>
      </c>
      <c r="P71" s="25">
        <v>0.0</v>
      </c>
      <c r="Q71" s="25">
        <v>0.0</v>
      </c>
      <c r="R71" s="24">
        <v>0.0</v>
      </c>
      <c r="S71" s="25">
        <v>0.0</v>
      </c>
      <c r="T71" s="25">
        <v>0.0</v>
      </c>
      <c r="U71" s="25">
        <v>0.0</v>
      </c>
      <c r="V71" s="25">
        <v>250.0</v>
      </c>
      <c r="W71" s="25">
        <v>0.0</v>
      </c>
      <c r="X71" s="25">
        <v>0.0</v>
      </c>
      <c r="Y71" s="25">
        <v>0.0</v>
      </c>
      <c r="Z71" s="25">
        <v>0.0</v>
      </c>
      <c r="AA71" s="26" t="s">
        <v>265</v>
      </c>
      <c r="AB71" s="20" t="s">
        <v>266</v>
      </c>
      <c r="AC71" s="23" t="s">
        <v>266</v>
      </c>
      <c r="AD71" s="23" t="s">
        <v>267</v>
      </c>
      <c r="AE71" s="23"/>
    </row>
    <row r="72" ht="14.25" customHeight="1">
      <c r="A72" s="18">
        <v>45758.0</v>
      </c>
      <c r="B72" s="19" t="s">
        <v>33</v>
      </c>
      <c r="C72" s="20" t="s">
        <v>268</v>
      </c>
      <c r="D72" s="21">
        <v>8.115887954E9</v>
      </c>
      <c r="E72" s="26" t="s">
        <v>269</v>
      </c>
      <c r="F72" s="23">
        <v>1.0</v>
      </c>
      <c r="G72" s="23" t="s">
        <v>37</v>
      </c>
      <c r="H72" s="25">
        <v>0.0</v>
      </c>
      <c r="I72" s="25">
        <v>549.0</v>
      </c>
      <c r="J72" s="25">
        <v>0.0</v>
      </c>
      <c r="K72" s="25">
        <v>0.0</v>
      </c>
      <c r="L72" s="25">
        <v>0.0</v>
      </c>
      <c r="M72" s="25">
        <v>0.0</v>
      </c>
      <c r="N72" s="25">
        <v>0.0</v>
      </c>
      <c r="O72" s="25">
        <v>0.0</v>
      </c>
      <c r="P72" s="25">
        <v>0.0</v>
      </c>
      <c r="Q72" s="25">
        <v>0.0</v>
      </c>
      <c r="R72" s="24">
        <v>0.0</v>
      </c>
      <c r="S72" s="25">
        <v>0.0</v>
      </c>
      <c r="T72" s="25">
        <v>0.0</v>
      </c>
      <c r="U72" s="25">
        <v>0.0</v>
      </c>
      <c r="V72" s="25">
        <v>300.0</v>
      </c>
      <c r="W72" s="25">
        <v>0.0</v>
      </c>
      <c r="X72" s="25">
        <v>0.0</v>
      </c>
      <c r="Y72" s="25">
        <v>0.0</v>
      </c>
      <c r="Z72" s="25">
        <v>0.0</v>
      </c>
      <c r="AA72" s="26" t="s">
        <v>269</v>
      </c>
      <c r="AB72" s="20" t="s">
        <v>270</v>
      </c>
      <c r="AC72" s="23" t="s">
        <v>270</v>
      </c>
      <c r="AD72" s="23"/>
      <c r="AE72" s="23"/>
    </row>
    <row r="73" ht="14.25" customHeight="1">
      <c r="A73" s="18">
        <v>45759.0</v>
      </c>
      <c r="B73" s="19" t="s">
        <v>33</v>
      </c>
      <c r="C73" s="20" t="s">
        <v>271</v>
      </c>
      <c r="D73" s="21">
        <v>8.116356092E9</v>
      </c>
      <c r="E73" s="26" t="s">
        <v>272</v>
      </c>
      <c r="F73" s="23">
        <v>1.0</v>
      </c>
      <c r="G73" s="23" t="s">
        <v>232</v>
      </c>
      <c r="H73" s="25">
        <v>1599.0</v>
      </c>
      <c r="I73" s="25">
        <v>0.0</v>
      </c>
      <c r="J73" s="25">
        <v>0.0</v>
      </c>
      <c r="K73" s="25">
        <v>0.0</v>
      </c>
      <c r="L73" s="25">
        <v>0.0</v>
      </c>
      <c r="M73" s="25">
        <v>0.0</v>
      </c>
      <c r="N73" s="25">
        <v>0.0</v>
      </c>
      <c r="O73" s="25">
        <v>0.0</v>
      </c>
      <c r="P73" s="25">
        <v>0.0</v>
      </c>
      <c r="Q73" s="25">
        <v>0.0</v>
      </c>
      <c r="R73" s="24">
        <v>0.0</v>
      </c>
      <c r="S73" s="25">
        <v>0.0</v>
      </c>
      <c r="T73" s="25">
        <v>0.0</v>
      </c>
      <c r="U73" s="25">
        <v>0.0</v>
      </c>
      <c r="V73" s="25">
        <v>0.0</v>
      </c>
      <c r="W73" s="25">
        <v>0.0</v>
      </c>
      <c r="X73" s="25">
        <v>0.0</v>
      </c>
      <c r="Y73" s="25">
        <v>0.0</v>
      </c>
      <c r="Z73" s="25">
        <v>0.0</v>
      </c>
      <c r="AA73" s="26" t="s">
        <v>272</v>
      </c>
      <c r="AB73" s="20" t="s">
        <v>273</v>
      </c>
      <c r="AC73" s="23" t="s">
        <v>273</v>
      </c>
      <c r="AD73" s="23" t="s">
        <v>274</v>
      </c>
      <c r="AE73" s="23"/>
    </row>
    <row r="74" ht="14.25" customHeight="1">
      <c r="A74" s="18">
        <v>45761.0</v>
      </c>
      <c r="B74" s="19" t="s">
        <v>33</v>
      </c>
      <c r="C74" s="20" t="s">
        <v>275</v>
      </c>
      <c r="D74" s="21">
        <v>8.1338531E9</v>
      </c>
      <c r="E74" s="26" t="s">
        <v>276</v>
      </c>
      <c r="F74" s="23">
        <v>1.0</v>
      </c>
      <c r="G74" s="23" t="s">
        <v>37</v>
      </c>
      <c r="H74" s="25">
        <v>0.0</v>
      </c>
      <c r="I74" s="25">
        <v>550.0</v>
      </c>
      <c r="J74" s="25">
        <v>0.0</v>
      </c>
      <c r="K74" s="25">
        <v>0.0</v>
      </c>
      <c r="L74" s="25">
        <v>0.0</v>
      </c>
      <c r="M74" s="25">
        <v>0.0</v>
      </c>
      <c r="N74" s="25">
        <v>0.0</v>
      </c>
      <c r="O74" s="25">
        <v>0.0</v>
      </c>
      <c r="P74" s="25">
        <v>0.0</v>
      </c>
      <c r="Q74" s="25">
        <v>0.0</v>
      </c>
      <c r="R74" s="24">
        <v>0.0</v>
      </c>
      <c r="S74" s="25">
        <v>0.0</v>
      </c>
      <c r="T74" s="25">
        <v>0.0</v>
      </c>
      <c r="U74" s="25">
        <v>0.0</v>
      </c>
      <c r="V74" s="25">
        <v>299.0</v>
      </c>
      <c r="W74" s="25">
        <v>0.0</v>
      </c>
      <c r="X74" s="25">
        <v>0.0</v>
      </c>
      <c r="Y74" s="25">
        <v>0.0</v>
      </c>
      <c r="Z74" s="25">
        <v>0.0</v>
      </c>
      <c r="AA74" s="26" t="s">
        <v>276</v>
      </c>
      <c r="AB74" s="20" t="s">
        <v>277</v>
      </c>
      <c r="AC74" s="23" t="s">
        <v>277</v>
      </c>
      <c r="AD74" s="23"/>
      <c r="AE74" s="23"/>
    </row>
    <row r="75" ht="14.25" customHeight="1">
      <c r="A75" s="18">
        <v>45763.0</v>
      </c>
      <c r="B75" s="19" t="s">
        <v>33</v>
      </c>
      <c r="C75" s="20" t="s">
        <v>278</v>
      </c>
      <c r="D75" s="21">
        <v>8.122013792E9</v>
      </c>
      <c r="E75" s="26" t="s">
        <v>279</v>
      </c>
      <c r="F75" s="23">
        <v>1.0</v>
      </c>
      <c r="G75" s="23" t="s">
        <v>37</v>
      </c>
      <c r="H75" s="25">
        <v>0.0</v>
      </c>
      <c r="I75" s="25">
        <v>549.0</v>
      </c>
      <c r="J75" s="25">
        <v>0.0</v>
      </c>
      <c r="K75" s="25">
        <v>0.0</v>
      </c>
      <c r="L75" s="25">
        <v>0.0</v>
      </c>
      <c r="M75" s="25">
        <v>0.0</v>
      </c>
      <c r="N75" s="25">
        <v>0.0</v>
      </c>
      <c r="O75" s="25">
        <v>0.0</v>
      </c>
      <c r="P75" s="25">
        <v>0.0</v>
      </c>
      <c r="Q75" s="25">
        <v>0.0</v>
      </c>
      <c r="R75" s="24">
        <v>0.0</v>
      </c>
      <c r="S75" s="25">
        <v>0.0</v>
      </c>
      <c r="T75" s="25">
        <v>0.0</v>
      </c>
      <c r="U75" s="25">
        <v>0.0</v>
      </c>
      <c r="V75" s="25">
        <v>299.0</v>
      </c>
      <c r="W75" s="25">
        <v>0.0</v>
      </c>
      <c r="X75" s="25">
        <v>0.0</v>
      </c>
      <c r="Y75" s="25">
        <v>0.0</v>
      </c>
      <c r="Z75" s="25">
        <v>0.0</v>
      </c>
      <c r="AA75" s="26" t="s">
        <v>279</v>
      </c>
      <c r="AB75" s="20" t="s">
        <v>280</v>
      </c>
      <c r="AC75" s="23" t="s">
        <v>280</v>
      </c>
      <c r="AD75" s="23"/>
      <c r="AE75" s="23"/>
    </row>
    <row r="76" ht="14.25" customHeight="1">
      <c r="A76" s="18">
        <v>45768.0</v>
      </c>
      <c r="B76" s="19" t="s">
        <v>33</v>
      </c>
      <c r="C76" s="39" t="s">
        <v>281</v>
      </c>
      <c r="D76" s="21">
        <v>8.126878711E9</v>
      </c>
      <c r="E76" s="26" t="s">
        <v>282</v>
      </c>
      <c r="F76" s="23">
        <v>1.0</v>
      </c>
      <c r="G76" s="23" t="s">
        <v>37</v>
      </c>
      <c r="H76" s="25">
        <v>0.0</v>
      </c>
      <c r="I76" s="25">
        <v>549.0</v>
      </c>
      <c r="J76" s="25">
        <v>0.0</v>
      </c>
      <c r="K76" s="25">
        <v>0.0</v>
      </c>
      <c r="L76" s="25">
        <v>0.0</v>
      </c>
      <c r="M76" s="25">
        <v>0.0</v>
      </c>
      <c r="N76" s="25">
        <v>0.0</v>
      </c>
      <c r="O76" s="25">
        <v>0.0</v>
      </c>
      <c r="P76" s="25">
        <v>0.0</v>
      </c>
      <c r="Q76" s="25">
        <v>0.0</v>
      </c>
      <c r="R76" s="24">
        <v>0.0</v>
      </c>
      <c r="S76" s="25">
        <v>0.0</v>
      </c>
      <c r="T76" s="25">
        <v>0.0</v>
      </c>
      <c r="U76" s="25">
        <v>0.0</v>
      </c>
      <c r="V76" s="25">
        <v>299.0</v>
      </c>
      <c r="W76" s="25">
        <v>0.0</v>
      </c>
      <c r="X76" s="25">
        <v>0.0</v>
      </c>
      <c r="Y76" s="25">
        <v>0.0</v>
      </c>
      <c r="Z76" s="25">
        <v>0.0</v>
      </c>
      <c r="AA76" s="26" t="s">
        <v>282</v>
      </c>
      <c r="AB76" s="20" t="s">
        <v>283</v>
      </c>
      <c r="AC76" s="23" t="s">
        <v>283</v>
      </c>
      <c r="AD76" s="40" t="s">
        <v>284</v>
      </c>
      <c r="AE76" s="41"/>
    </row>
    <row r="77" ht="14.25" customHeight="1">
      <c r="A77" s="18">
        <v>45768.0</v>
      </c>
      <c r="B77" s="19" t="s">
        <v>33</v>
      </c>
      <c r="C77" s="20" t="s">
        <v>285</v>
      </c>
      <c r="D77" s="21">
        <v>8.11012101E9</v>
      </c>
      <c r="E77" s="26" t="s">
        <v>286</v>
      </c>
      <c r="F77" s="23">
        <v>8.0</v>
      </c>
      <c r="G77" s="23" t="s">
        <v>37</v>
      </c>
      <c r="H77" s="25">
        <v>0.0</v>
      </c>
      <c r="I77" s="25">
        <v>549.0</v>
      </c>
      <c r="J77" s="25">
        <v>0.0</v>
      </c>
      <c r="K77" s="25">
        <v>0.0</v>
      </c>
      <c r="L77" s="25">
        <v>0.0</v>
      </c>
      <c r="M77" s="25">
        <v>0.0</v>
      </c>
      <c r="N77" s="25">
        <v>0.0</v>
      </c>
      <c r="O77" s="25">
        <v>0.0</v>
      </c>
      <c r="P77" s="25">
        <v>0.0</v>
      </c>
      <c r="Q77" s="25">
        <v>0.0</v>
      </c>
      <c r="R77" s="24">
        <v>0.0</v>
      </c>
      <c r="S77" s="25">
        <v>0.0</v>
      </c>
      <c r="T77" s="25">
        <v>0.0</v>
      </c>
      <c r="U77" s="25">
        <v>0.0</v>
      </c>
      <c r="V77" s="25">
        <v>299.0</v>
      </c>
      <c r="W77" s="25">
        <v>0.0</v>
      </c>
      <c r="X77" s="25">
        <v>0.0</v>
      </c>
      <c r="Y77" s="25">
        <v>0.0</v>
      </c>
      <c r="Z77" s="25">
        <v>0.0</v>
      </c>
      <c r="AA77" s="26" t="s">
        <v>286</v>
      </c>
      <c r="AB77" s="20" t="s">
        <v>287</v>
      </c>
      <c r="AC77" s="23" t="s">
        <v>287</v>
      </c>
      <c r="AD77" s="23"/>
      <c r="AE77" s="23"/>
    </row>
    <row r="78" ht="14.25" customHeight="1">
      <c r="A78" s="18">
        <v>45769.0</v>
      </c>
      <c r="B78" s="19" t="s">
        <v>33</v>
      </c>
      <c r="C78" s="20" t="s">
        <v>288</v>
      </c>
      <c r="D78" s="21">
        <v>8.117953724E9</v>
      </c>
      <c r="E78" s="26" t="s">
        <v>289</v>
      </c>
      <c r="F78" s="23">
        <v>25.0</v>
      </c>
      <c r="G78" s="23" t="s">
        <v>37</v>
      </c>
      <c r="H78" s="25">
        <v>0.0</v>
      </c>
      <c r="I78" s="25">
        <v>549.0</v>
      </c>
      <c r="J78" s="25">
        <v>0.0</v>
      </c>
      <c r="K78" s="25">
        <v>0.0</v>
      </c>
      <c r="L78" s="25">
        <v>0.0</v>
      </c>
      <c r="M78" s="25">
        <v>0.0</v>
      </c>
      <c r="N78" s="25">
        <v>0.0</v>
      </c>
      <c r="O78" s="25">
        <v>0.0</v>
      </c>
      <c r="P78" s="25">
        <v>0.0</v>
      </c>
      <c r="Q78" s="25">
        <v>0.0</v>
      </c>
      <c r="R78" s="24">
        <v>0.0</v>
      </c>
      <c r="S78" s="25">
        <v>0.0</v>
      </c>
      <c r="T78" s="25">
        <v>0.0</v>
      </c>
      <c r="U78" s="25">
        <v>0.0</v>
      </c>
      <c r="V78" s="25">
        <v>229.0</v>
      </c>
      <c r="W78" s="25">
        <v>0.0</v>
      </c>
      <c r="X78" s="25">
        <v>0.0</v>
      </c>
      <c r="Y78" s="25">
        <v>0.0</v>
      </c>
      <c r="Z78" s="25">
        <v>0.0</v>
      </c>
      <c r="AA78" s="26" t="s">
        <v>289</v>
      </c>
      <c r="AB78" s="20" t="s">
        <v>290</v>
      </c>
      <c r="AC78" s="23" t="s">
        <v>290</v>
      </c>
      <c r="AD78" s="23"/>
      <c r="AE78" s="23"/>
    </row>
    <row r="79" ht="14.25" customHeight="1">
      <c r="A79" s="18">
        <v>45770.0</v>
      </c>
      <c r="B79" s="19" t="s">
        <v>134</v>
      </c>
      <c r="C79" s="20" t="s">
        <v>291</v>
      </c>
      <c r="D79" s="21">
        <v>8.112783187E9</v>
      </c>
      <c r="E79" s="26" t="s">
        <v>292</v>
      </c>
      <c r="F79" s="23">
        <v>1.0</v>
      </c>
      <c r="G79" s="23" t="s">
        <v>40</v>
      </c>
      <c r="H79" s="25">
        <v>2050.0</v>
      </c>
      <c r="I79" s="25">
        <v>0.0</v>
      </c>
      <c r="J79" s="25">
        <v>0.0</v>
      </c>
      <c r="K79" s="25">
        <v>0.0</v>
      </c>
      <c r="L79" s="25">
        <v>0.0</v>
      </c>
      <c r="M79" s="25">
        <v>0.0</v>
      </c>
      <c r="N79" s="25">
        <v>0.0</v>
      </c>
      <c r="O79" s="25">
        <v>0.0</v>
      </c>
      <c r="P79" s="25">
        <v>0.0</v>
      </c>
      <c r="Q79" s="25">
        <v>0.0</v>
      </c>
      <c r="R79" s="24">
        <v>0.0</v>
      </c>
      <c r="S79" s="25">
        <v>0.0</v>
      </c>
      <c r="T79" s="25">
        <v>0.0</v>
      </c>
      <c r="U79" s="25">
        <v>0.0</v>
      </c>
      <c r="V79" s="25">
        <v>300.0</v>
      </c>
      <c r="W79" s="25">
        <v>0.0</v>
      </c>
      <c r="X79" s="25">
        <v>0.0</v>
      </c>
      <c r="Y79" s="25">
        <v>0.0</v>
      </c>
      <c r="Z79" s="25">
        <v>0.0</v>
      </c>
      <c r="AA79" s="26" t="s">
        <v>292</v>
      </c>
      <c r="AB79" s="20" t="s">
        <v>293</v>
      </c>
      <c r="AC79" s="23" t="s">
        <v>293</v>
      </c>
      <c r="AD79" s="23"/>
      <c r="AE79" s="23"/>
    </row>
    <row r="80" ht="14.25" customHeight="1">
      <c r="A80" s="18">
        <v>45770.0</v>
      </c>
      <c r="B80" s="19" t="s">
        <v>33</v>
      </c>
      <c r="C80" s="20" t="s">
        <v>294</v>
      </c>
      <c r="D80" s="42">
        <v>8.1165583E9</v>
      </c>
      <c r="E80" s="26" t="s">
        <v>295</v>
      </c>
      <c r="F80" s="23">
        <v>1.0</v>
      </c>
      <c r="G80" s="23" t="s">
        <v>37</v>
      </c>
      <c r="H80" s="25">
        <v>0.0</v>
      </c>
      <c r="I80" s="25">
        <v>549.0</v>
      </c>
      <c r="J80" s="25">
        <v>0.0</v>
      </c>
      <c r="K80" s="25">
        <v>0.0</v>
      </c>
      <c r="L80" s="25">
        <v>0.0</v>
      </c>
      <c r="M80" s="25">
        <v>0.0</v>
      </c>
      <c r="N80" s="25">
        <v>0.0</v>
      </c>
      <c r="O80" s="25">
        <v>0.0</v>
      </c>
      <c r="P80" s="25">
        <v>0.0</v>
      </c>
      <c r="Q80" s="25">
        <v>0.0</v>
      </c>
      <c r="R80" s="24">
        <v>0.0</v>
      </c>
      <c r="S80" s="25">
        <v>0.0</v>
      </c>
      <c r="T80" s="25">
        <v>0.0</v>
      </c>
      <c r="U80" s="25">
        <v>0.0</v>
      </c>
      <c r="V80" s="25">
        <v>300.0</v>
      </c>
      <c r="W80" s="25">
        <v>0.0</v>
      </c>
      <c r="X80" s="25">
        <v>0.0</v>
      </c>
      <c r="Y80" s="25">
        <v>0.0</v>
      </c>
      <c r="Z80" s="25">
        <v>0.0</v>
      </c>
      <c r="AA80" s="26" t="s">
        <v>295</v>
      </c>
      <c r="AB80" s="20" t="s">
        <v>296</v>
      </c>
      <c r="AC80" s="23" t="s">
        <v>296</v>
      </c>
      <c r="AD80" s="23"/>
      <c r="AE80" s="23"/>
    </row>
    <row r="81" ht="14.25" customHeight="1">
      <c r="A81" s="18">
        <v>45770.0</v>
      </c>
      <c r="B81" s="19" t="s">
        <v>33</v>
      </c>
      <c r="C81" s="20" t="s">
        <v>297</v>
      </c>
      <c r="D81" s="21">
        <v>8.113216964E9</v>
      </c>
      <c r="E81" s="26" t="s">
        <v>298</v>
      </c>
      <c r="F81" s="23">
        <v>1.0</v>
      </c>
      <c r="G81" s="23" t="s">
        <v>37</v>
      </c>
      <c r="H81" s="25">
        <v>0.0</v>
      </c>
      <c r="I81" s="25">
        <v>549.0</v>
      </c>
      <c r="J81" s="25">
        <v>0.0</v>
      </c>
      <c r="K81" s="25">
        <v>0.0</v>
      </c>
      <c r="L81" s="25">
        <v>0.0</v>
      </c>
      <c r="M81" s="25">
        <v>0.0</v>
      </c>
      <c r="N81" s="25">
        <v>0.0</v>
      </c>
      <c r="O81" s="25">
        <v>0.0</v>
      </c>
      <c r="P81" s="25">
        <v>0.0</v>
      </c>
      <c r="Q81" s="25">
        <v>0.0</v>
      </c>
      <c r="R81" s="24">
        <v>0.0</v>
      </c>
      <c r="S81" s="25">
        <v>0.0</v>
      </c>
      <c r="T81" s="25">
        <v>0.0</v>
      </c>
      <c r="U81" s="25">
        <v>0.0</v>
      </c>
      <c r="V81" s="25">
        <v>299.0</v>
      </c>
      <c r="W81" s="25">
        <v>0.0</v>
      </c>
      <c r="X81" s="25">
        <v>0.0</v>
      </c>
      <c r="Y81" s="25">
        <v>0.0</v>
      </c>
      <c r="Z81" s="25">
        <v>0.0</v>
      </c>
      <c r="AA81" s="26" t="s">
        <v>298</v>
      </c>
      <c r="AB81" s="20" t="s">
        <v>299</v>
      </c>
      <c r="AC81" s="23" t="s">
        <v>299</v>
      </c>
      <c r="AD81" s="23"/>
      <c r="AE81" s="23"/>
    </row>
    <row r="82" ht="14.25" customHeight="1">
      <c r="A82" s="18">
        <v>45772.0</v>
      </c>
      <c r="B82" s="19" t="s">
        <v>33</v>
      </c>
      <c r="C82" s="20" t="s">
        <v>300</v>
      </c>
      <c r="D82" s="21">
        <v>8.681825325E9</v>
      </c>
      <c r="E82" s="26" t="s">
        <v>301</v>
      </c>
      <c r="F82" s="23">
        <v>1.0</v>
      </c>
      <c r="G82" s="23" t="s">
        <v>37</v>
      </c>
      <c r="H82" s="25">
        <v>0.0</v>
      </c>
      <c r="I82" s="25">
        <v>549.0</v>
      </c>
      <c r="J82" s="25">
        <v>0.0</v>
      </c>
      <c r="K82" s="25">
        <v>0.0</v>
      </c>
      <c r="L82" s="25">
        <v>0.0</v>
      </c>
      <c r="M82" s="25">
        <v>0.0</v>
      </c>
      <c r="N82" s="25">
        <v>0.0</v>
      </c>
      <c r="O82" s="25">
        <v>0.0</v>
      </c>
      <c r="P82" s="25">
        <v>0.0</v>
      </c>
      <c r="Q82" s="25">
        <v>0.0</v>
      </c>
      <c r="R82" s="24">
        <v>0.0</v>
      </c>
      <c r="S82" s="25">
        <v>0.0</v>
      </c>
      <c r="T82" s="25">
        <v>0.0</v>
      </c>
      <c r="U82" s="25">
        <v>0.0</v>
      </c>
      <c r="V82" s="25">
        <v>299.0</v>
      </c>
      <c r="W82" s="25">
        <v>0.0</v>
      </c>
      <c r="X82" s="25">
        <v>0.0</v>
      </c>
      <c r="Y82" s="25">
        <v>0.0</v>
      </c>
      <c r="Z82" s="25">
        <v>0.0</v>
      </c>
      <c r="AA82" s="26" t="s">
        <v>301</v>
      </c>
      <c r="AB82" s="20" t="s">
        <v>302</v>
      </c>
      <c r="AC82" s="23" t="s">
        <v>302</v>
      </c>
      <c r="AD82" s="23"/>
      <c r="AE82" s="23"/>
    </row>
    <row r="83" ht="14.25" customHeight="1">
      <c r="A83" s="18">
        <v>45773.0</v>
      </c>
      <c r="B83" s="19" t="s">
        <v>33</v>
      </c>
      <c r="C83" s="20" t="s">
        <v>303</v>
      </c>
      <c r="D83" s="21">
        <v>8.112394748E9</v>
      </c>
      <c r="E83" s="26" t="s">
        <v>304</v>
      </c>
      <c r="F83" s="23">
        <v>1.0</v>
      </c>
      <c r="G83" s="23" t="s">
        <v>37</v>
      </c>
      <c r="H83" s="25">
        <v>0.0</v>
      </c>
      <c r="I83" s="25">
        <v>549.0</v>
      </c>
      <c r="J83" s="25">
        <v>0.0</v>
      </c>
      <c r="K83" s="25">
        <v>0.0</v>
      </c>
      <c r="L83" s="25">
        <v>0.0</v>
      </c>
      <c r="M83" s="25">
        <v>0.0</v>
      </c>
      <c r="N83" s="25">
        <v>0.0</v>
      </c>
      <c r="O83" s="25">
        <v>0.0</v>
      </c>
      <c r="P83" s="25">
        <v>0.0</v>
      </c>
      <c r="Q83" s="25">
        <v>0.0</v>
      </c>
      <c r="R83" s="24">
        <v>0.0</v>
      </c>
      <c r="S83" s="25">
        <v>0.0</v>
      </c>
      <c r="T83" s="25">
        <v>0.0</v>
      </c>
      <c r="U83" s="25">
        <v>0.0</v>
      </c>
      <c r="V83" s="25">
        <v>0.0</v>
      </c>
      <c r="W83" s="25">
        <v>0.0</v>
      </c>
      <c r="X83" s="25">
        <v>1794.0</v>
      </c>
      <c r="Y83" s="25">
        <v>0.0</v>
      </c>
      <c r="Z83" s="25">
        <v>299.0</v>
      </c>
      <c r="AA83" s="26" t="s">
        <v>304</v>
      </c>
      <c r="AB83" s="20" t="s">
        <v>305</v>
      </c>
      <c r="AC83" s="23" t="s">
        <v>305</v>
      </c>
      <c r="AD83" s="23"/>
      <c r="AE83" s="23"/>
    </row>
    <row r="84" ht="14.25" customHeight="1">
      <c r="A84" s="18">
        <v>45773.0</v>
      </c>
      <c r="B84" s="19" t="s">
        <v>33</v>
      </c>
      <c r="C84" s="39" t="s">
        <v>306</v>
      </c>
      <c r="D84" s="21">
        <v>8.182730469E9</v>
      </c>
      <c r="E84" s="26" t="s">
        <v>307</v>
      </c>
      <c r="F84" s="23">
        <v>1.0</v>
      </c>
      <c r="G84" s="23" t="s">
        <v>37</v>
      </c>
      <c r="H84" s="25">
        <v>0.0</v>
      </c>
      <c r="I84" s="25">
        <v>549.0</v>
      </c>
      <c r="J84" s="25">
        <v>0.0</v>
      </c>
      <c r="K84" s="25">
        <v>0.0</v>
      </c>
      <c r="L84" s="25">
        <v>0.0</v>
      </c>
      <c r="M84" s="25">
        <v>0.0</v>
      </c>
      <c r="N84" s="25">
        <v>0.0</v>
      </c>
      <c r="O84" s="25">
        <v>0.0</v>
      </c>
      <c r="P84" s="25">
        <v>0.0</v>
      </c>
      <c r="Q84" s="25">
        <v>0.0</v>
      </c>
      <c r="R84" s="24">
        <v>0.0</v>
      </c>
      <c r="S84" s="25">
        <v>0.0</v>
      </c>
      <c r="T84" s="25">
        <v>0.0</v>
      </c>
      <c r="U84" s="25">
        <v>0.0</v>
      </c>
      <c r="V84" s="25">
        <v>299.0</v>
      </c>
      <c r="W84" s="25">
        <v>0.0</v>
      </c>
      <c r="X84" s="25">
        <v>0.0</v>
      </c>
      <c r="Y84" s="25">
        <v>0.0</v>
      </c>
      <c r="Z84" s="25">
        <v>0.0</v>
      </c>
      <c r="AA84" s="26" t="s">
        <v>307</v>
      </c>
      <c r="AB84" s="20" t="s">
        <v>308</v>
      </c>
      <c r="AC84" s="23" t="s">
        <v>308</v>
      </c>
      <c r="AD84" s="40" t="s">
        <v>309</v>
      </c>
      <c r="AE84" s="41"/>
    </row>
    <row r="85" ht="14.25" customHeight="1">
      <c r="A85" s="18">
        <v>45773.0</v>
      </c>
      <c r="B85" s="19" t="s">
        <v>33</v>
      </c>
      <c r="C85" s="20" t="s">
        <v>310</v>
      </c>
      <c r="D85" s="21">
        <v>8.122908575E9</v>
      </c>
      <c r="E85" s="26" t="s">
        <v>311</v>
      </c>
      <c r="F85" s="23">
        <v>1.0</v>
      </c>
      <c r="G85" s="23" t="s">
        <v>40</v>
      </c>
      <c r="H85" s="25">
        <v>1850.0</v>
      </c>
      <c r="I85" s="25">
        <v>0.0</v>
      </c>
      <c r="J85" s="25">
        <v>0.0</v>
      </c>
      <c r="K85" s="25">
        <v>0.0</v>
      </c>
      <c r="L85" s="25">
        <v>0.0</v>
      </c>
      <c r="M85" s="25">
        <v>0.0</v>
      </c>
      <c r="N85" s="25">
        <v>0.0</v>
      </c>
      <c r="O85" s="25">
        <v>0.0</v>
      </c>
      <c r="P85" s="25">
        <v>0.0</v>
      </c>
      <c r="Q85" s="25">
        <v>0.0</v>
      </c>
      <c r="R85" s="24">
        <v>0.0</v>
      </c>
      <c r="S85" s="25">
        <v>0.0</v>
      </c>
      <c r="T85" s="25">
        <v>0.0</v>
      </c>
      <c r="U85" s="25">
        <v>0.0</v>
      </c>
      <c r="V85" s="25">
        <v>250.0</v>
      </c>
      <c r="W85" s="25">
        <v>0.0</v>
      </c>
      <c r="X85" s="25">
        <v>0.0</v>
      </c>
      <c r="Y85" s="25">
        <v>0.0</v>
      </c>
      <c r="Z85" s="25">
        <v>0.0</v>
      </c>
      <c r="AA85" s="26" t="s">
        <v>311</v>
      </c>
      <c r="AB85" s="20" t="s">
        <v>312</v>
      </c>
      <c r="AC85" s="20" t="s">
        <v>312</v>
      </c>
      <c r="AD85" s="23"/>
      <c r="AE85" s="23"/>
    </row>
    <row r="86" ht="14.25" customHeight="1">
      <c r="A86" s="18">
        <v>45773.0</v>
      </c>
      <c r="B86" s="19" t="s">
        <v>33</v>
      </c>
      <c r="C86" s="20" t="s">
        <v>313</v>
      </c>
      <c r="D86" s="21">
        <v>8.180524316E9</v>
      </c>
      <c r="E86" s="26" t="s">
        <v>314</v>
      </c>
      <c r="F86" s="23">
        <v>1.0</v>
      </c>
      <c r="G86" s="23" t="s">
        <v>37</v>
      </c>
      <c r="H86" s="25">
        <v>0.0</v>
      </c>
      <c r="I86" s="25">
        <v>549.0</v>
      </c>
      <c r="J86" s="25">
        <v>0.0</v>
      </c>
      <c r="K86" s="25">
        <v>0.0</v>
      </c>
      <c r="L86" s="25">
        <v>0.0</v>
      </c>
      <c r="M86" s="25">
        <v>0.0</v>
      </c>
      <c r="N86" s="25">
        <v>0.0</v>
      </c>
      <c r="O86" s="25">
        <v>0.0</v>
      </c>
      <c r="P86" s="25">
        <v>0.0</v>
      </c>
      <c r="Q86" s="25">
        <v>0.0</v>
      </c>
      <c r="R86" s="24">
        <v>0.0</v>
      </c>
      <c r="S86" s="25">
        <v>0.0</v>
      </c>
      <c r="T86" s="25">
        <v>0.0</v>
      </c>
      <c r="U86" s="25">
        <v>0.0</v>
      </c>
      <c r="V86" s="25">
        <v>300.0</v>
      </c>
      <c r="W86" s="25">
        <v>0.0</v>
      </c>
      <c r="X86" s="25">
        <v>0.0</v>
      </c>
      <c r="Y86" s="25">
        <v>0.0</v>
      </c>
      <c r="Z86" s="25">
        <v>0.0</v>
      </c>
      <c r="AA86" s="26" t="s">
        <v>314</v>
      </c>
      <c r="AB86" s="20" t="s">
        <v>315</v>
      </c>
      <c r="AC86" s="23" t="s">
        <v>315</v>
      </c>
      <c r="AD86" s="23"/>
      <c r="AE86" s="23"/>
    </row>
    <row r="87" ht="14.25" customHeight="1">
      <c r="A87" s="18">
        <v>45775.0</v>
      </c>
      <c r="B87" s="19" t="s">
        <v>33</v>
      </c>
      <c r="C87" s="43" t="s">
        <v>310</v>
      </c>
      <c r="D87" s="21">
        <v>8.122908575E9</v>
      </c>
      <c r="E87" s="26" t="s">
        <v>316</v>
      </c>
      <c r="F87" s="23">
        <v>1.0</v>
      </c>
      <c r="G87" s="23" t="s">
        <v>37</v>
      </c>
      <c r="H87" s="25">
        <v>1850.0</v>
      </c>
      <c r="I87" s="25">
        <v>0.0</v>
      </c>
      <c r="J87" s="25">
        <v>0.0</v>
      </c>
      <c r="K87" s="25">
        <v>0.0</v>
      </c>
      <c r="L87" s="25">
        <v>0.0</v>
      </c>
      <c r="M87" s="25">
        <v>0.0</v>
      </c>
      <c r="N87" s="25">
        <v>0.0</v>
      </c>
      <c r="O87" s="25">
        <v>0.0</v>
      </c>
      <c r="P87" s="25">
        <v>0.0</v>
      </c>
      <c r="Q87" s="25">
        <v>0.0</v>
      </c>
      <c r="R87" s="24">
        <v>0.0</v>
      </c>
      <c r="S87" s="25">
        <v>0.0</v>
      </c>
      <c r="T87" s="25">
        <v>0.0</v>
      </c>
      <c r="U87" s="25">
        <v>0.0</v>
      </c>
      <c r="V87" s="25">
        <v>250.0</v>
      </c>
      <c r="W87" s="25">
        <v>0.0</v>
      </c>
      <c r="X87" s="25">
        <v>0.0</v>
      </c>
      <c r="Y87" s="25">
        <v>0.0</v>
      </c>
      <c r="Z87" s="25">
        <v>0.0</v>
      </c>
      <c r="AA87" s="26" t="s">
        <v>316</v>
      </c>
      <c r="AB87" s="20" t="s">
        <v>317</v>
      </c>
      <c r="AC87" s="23" t="s">
        <v>317</v>
      </c>
      <c r="AD87" s="44" t="s">
        <v>318</v>
      </c>
      <c r="AE87" s="45"/>
    </row>
    <row r="88" ht="14.25" customHeight="1">
      <c r="A88" s="18">
        <v>45777.0</v>
      </c>
      <c r="B88" s="19" t="s">
        <v>33</v>
      </c>
      <c r="C88" s="20" t="s">
        <v>319</v>
      </c>
      <c r="D88" s="21">
        <v>8.119979514E9</v>
      </c>
      <c r="E88" s="26" t="s">
        <v>320</v>
      </c>
      <c r="F88" s="23">
        <v>1.0</v>
      </c>
      <c r="G88" s="23" t="s">
        <v>40</v>
      </c>
      <c r="H88" s="25">
        <v>1800.0</v>
      </c>
      <c r="I88" s="25">
        <v>0.0</v>
      </c>
      <c r="J88" s="25">
        <v>0.0</v>
      </c>
      <c r="K88" s="25">
        <v>0.0</v>
      </c>
      <c r="L88" s="25">
        <v>0.0</v>
      </c>
      <c r="M88" s="25">
        <v>0.0</v>
      </c>
      <c r="N88" s="25">
        <v>0.0</v>
      </c>
      <c r="O88" s="25">
        <v>0.0</v>
      </c>
      <c r="P88" s="25">
        <v>0.0</v>
      </c>
      <c r="Q88" s="25">
        <v>0.0</v>
      </c>
      <c r="R88" s="24">
        <v>0.0</v>
      </c>
      <c r="S88" s="25">
        <v>0.0</v>
      </c>
      <c r="T88" s="25">
        <v>0.0</v>
      </c>
      <c r="U88" s="25">
        <v>0.0</v>
      </c>
      <c r="V88" s="25">
        <v>300.0</v>
      </c>
      <c r="W88" s="25">
        <v>0.0</v>
      </c>
      <c r="X88" s="25">
        <v>0.0</v>
      </c>
      <c r="Y88" s="25">
        <v>0.0</v>
      </c>
      <c r="Z88" s="25">
        <v>0.0</v>
      </c>
      <c r="AA88" s="26" t="s">
        <v>320</v>
      </c>
      <c r="AB88" s="20" t="s">
        <v>321</v>
      </c>
      <c r="AC88" s="23" t="s">
        <v>321</v>
      </c>
      <c r="AD88" s="23"/>
      <c r="AE88" s="23"/>
    </row>
    <row r="89" ht="14.25" customHeight="1">
      <c r="A89" s="18">
        <v>45779.0</v>
      </c>
      <c r="B89" s="19" t="s">
        <v>33</v>
      </c>
      <c r="C89" s="20" t="s">
        <v>322</v>
      </c>
      <c r="D89" s="21">
        <v>8.118045508E9</v>
      </c>
      <c r="E89" s="26" t="s">
        <v>323</v>
      </c>
      <c r="F89" s="23">
        <v>1.0</v>
      </c>
      <c r="G89" s="23" t="s">
        <v>37</v>
      </c>
      <c r="H89" s="25">
        <v>0.0</v>
      </c>
      <c r="I89" s="25">
        <v>549.0</v>
      </c>
      <c r="J89" s="25">
        <v>0.0</v>
      </c>
      <c r="K89" s="25">
        <v>0.0</v>
      </c>
      <c r="L89" s="25">
        <v>0.0</v>
      </c>
      <c r="M89" s="25">
        <v>0.0</v>
      </c>
      <c r="N89" s="25">
        <v>0.0</v>
      </c>
      <c r="O89" s="25">
        <v>0.0</v>
      </c>
      <c r="P89" s="25">
        <v>0.0</v>
      </c>
      <c r="Q89" s="25">
        <v>0.0</v>
      </c>
      <c r="R89" s="24">
        <v>0.0</v>
      </c>
      <c r="S89" s="25">
        <v>0.0</v>
      </c>
      <c r="T89" s="25">
        <v>0.0</v>
      </c>
      <c r="U89" s="25">
        <v>0.0</v>
      </c>
      <c r="V89" s="25">
        <v>300.0</v>
      </c>
      <c r="W89" s="25">
        <v>0.0</v>
      </c>
      <c r="X89" s="25">
        <v>0.0</v>
      </c>
      <c r="Y89" s="25">
        <v>0.0</v>
      </c>
      <c r="Z89" s="25">
        <v>0.0</v>
      </c>
      <c r="AA89" s="26" t="s">
        <v>323</v>
      </c>
      <c r="AB89" s="20" t="s">
        <v>324</v>
      </c>
      <c r="AC89" s="23" t="s">
        <v>324</v>
      </c>
      <c r="AD89" s="23"/>
      <c r="AE89" s="23"/>
    </row>
    <row r="90" ht="14.25" customHeight="1">
      <c r="A90" s="18">
        <v>45782.0</v>
      </c>
      <c r="B90" s="19" t="s">
        <v>33</v>
      </c>
      <c r="C90" s="20" t="s">
        <v>325</v>
      </c>
      <c r="D90" s="21">
        <v>8.119130947E9</v>
      </c>
      <c r="E90" s="26" t="s">
        <v>326</v>
      </c>
      <c r="F90" s="23">
        <v>1.0</v>
      </c>
      <c r="G90" s="23" t="s">
        <v>37</v>
      </c>
      <c r="H90" s="25">
        <v>0.0</v>
      </c>
      <c r="I90" s="25">
        <v>549.0</v>
      </c>
      <c r="J90" s="25">
        <v>0.0</v>
      </c>
      <c r="K90" s="25">
        <v>0.0</v>
      </c>
      <c r="L90" s="25">
        <v>0.0</v>
      </c>
      <c r="M90" s="25">
        <v>0.0</v>
      </c>
      <c r="N90" s="25">
        <v>0.0</v>
      </c>
      <c r="O90" s="25">
        <v>0.0</v>
      </c>
      <c r="P90" s="25">
        <v>0.0</v>
      </c>
      <c r="Q90" s="25">
        <v>0.0</v>
      </c>
      <c r="R90" s="24">
        <v>0.0</v>
      </c>
      <c r="S90" s="25">
        <v>0.0</v>
      </c>
      <c r="T90" s="25">
        <v>0.0</v>
      </c>
      <c r="U90" s="25">
        <v>0.0</v>
      </c>
      <c r="V90" s="25">
        <v>300.0</v>
      </c>
      <c r="W90" s="25">
        <v>0.0</v>
      </c>
      <c r="X90" s="25">
        <v>0.0</v>
      </c>
      <c r="Y90" s="25">
        <v>0.0</v>
      </c>
      <c r="Z90" s="25">
        <v>0.0</v>
      </c>
      <c r="AA90" s="26" t="s">
        <v>326</v>
      </c>
      <c r="AB90" s="20" t="s">
        <v>327</v>
      </c>
      <c r="AC90" s="23" t="s">
        <v>327</v>
      </c>
      <c r="AD90" s="23"/>
      <c r="AE90" s="23"/>
    </row>
    <row r="91" ht="14.25" customHeight="1">
      <c r="A91" s="18">
        <v>45784.0</v>
      </c>
      <c r="B91" s="19" t="s">
        <v>33</v>
      </c>
      <c r="C91" s="20" t="s">
        <v>328</v>
      </c>
      <c r="D91" s="21">
        <v>8.180543684E9</v>
      </c>
      <c r="E91" s="26" t="s">
        <v>329</v>
      </c>
      <c r="F91" s="23">
        <v>1.0</v>
      </c>
      <c r="G91" s="23" t="s">
        <v>37</v>
      </c>
      <c r="H91" s="25">
        <v>0.0</v>
      </c>
      <c r="I91" s="25">
        <v>549.0</v>
      </c>
      <c r="J91" s="25">
        <v>0.0</v>
      </c>
      <c r="K91" s="25">
        <v>0.0</v>
      </c>
      <c r="L91" s="25">
        <v>0.0</v>
      </c>
      <c r="M91" s="25">
        <v>0.0</v>
      </c>
      <c r="N91" s="25">
        <v>0.0</v>
      </c>
      <c r="O91" s="25">
        <v>0.0</v>
      </c>
      <c r="P91" s="25">
        <v>0.0</v>
      </c>
      <c r="Q91" s="25">
        <v>0.0</v>
      </c>
      <c r="R91" s="24">
        <v>0.0</v>
      </c>
      <c r="S91" s="25">
        <v>0.0</v>
      </c>
      <c r="T91" s="25">
        <v>0.0</v>
      </c>
      <c r="U91" s="25">
        <v>0.0</v>
      </c>
      <c r="V91" s="25">
        <v>300.0</v>
      </c>
      <c r="W91" s="25">
        <v>0.0</v>
      </c>
      <c r="X91" s="25">
        <v>0.0</v>
      </c>
      <c r="Y91" s="25">
        <v>0.0</v>
      </c>
      <c r="Z91" s="25">
        <v>0.0</v>
      </c>
      <c r="AA91" s="26" t="s">
        <v>329</v>
      </c>
      <c r="AB91" s="20"/>
      <c r="AC91" s="23"/>
      <c r="AD91" s="23"/>
      <c r="AE91" s="23"/>
    </row>
    <row r="92" ht="14.25" customHeight="1">
      <c r="A92" s="18">
        <v>45784.0</v>
      </c>
      <c r="B92" s="19" t="s">
        <v>33</v>
      </c>
      <c r="C92" s="20" t="s">
        <v>330</v>
      </c>
      <c r="D92" s="21">
        <v>8.184617314E9</v>
      </c>
      <c r="E92" s="26" t="s">
        <v>331</v>
      </c>
      <c r="F92" s="23">
        <v>1.0</v>
      </c>
      <c r="G92" s="23" t="s">
        <v>37</v>
      </c>
      <c r="H92" s="25">
        <v>0.0</v>
      </c>
      <c r="I92" s="25">
        <v>549.0</v>
      </c>
      <c r="J92" s="25">
        <v>0.0</v>
      </c>
      <c r="K92" s="25">
        <v>0.0</v>
      </c>
      <c r="L92" s="25">
        <v>0.0</v>
      </c>
      <c r="M92" s="25">
        <v>0.0</v>
      </c>
      <c r="N92" s="25">
        <v>0.0</v>
      </c>
      <c r="O92" s="25">
        <v>0.0</v>
      </c>
      <c r="P92" s="25">
        <v>0.0</v>
      </c>
      <c r="Q92" s="25">
        <v>0.0</v>
      </c>
      <c r="R92" s="24">
        <v>0.0</v>
      </c>
      <c r="S92" s="25">
        <v>0.0</v>
      </c>
      <c r="T92" s="25">
        <v>0.0</v>
      </c>
      <c r="U92" s="25">
        <v>0.0</v>
      </c>
      <c r="V92" s="25">
        <v>300.0</v>
      </c>
      <c r="W92" s="25">
        <v>0.0</v>
      </c>
      <c r="X92" s="25">
        <v>0.0</v>
      </c>
      <c r="Y92" s="25">
        <v>0.0</v>
      </c>
      <c r="Z92" s="25">
        <v>0.0</v>
      </c>
      <c r="AA92" s="26" t="s">
        <v>331</v>
      </c>
      <c r="AB92" s="20" t="s">
        <v>332</v>
      </c>
      <c r="AC92" s="23" t="s">
        <v>332</v>
      </c>
      <c r="AD92" s="23"/>
      <c r="AE92" s="23"/>
    </row>
    <row r="93" ht="14.25" customHeight="1">
      <c r="A93" s="18">
        <v>45787.0</v>
      </c>
      <c r="B93" s="19" t="s">
        <v>33</v>
      </c>
      <c r="C93" s="20" t="s">
        <v>333</v>
      </c>
      <c r="D93" s="21">
        <v>8.123533662E9</v>
      </c>
      <c r="E93" s="26" t="s">
        <v>334</v>
      </c>
      <c r="F93" s="23">
        <v>1.0</v>
      </c>
      <c r="G93" s="23" t="s">
        <v>37</v>
      </c>
      <c r="H93" s="25">
        <v>0.0</v>
      </c>
      <c r="I93" s="25">
        <v>549.0</v>
      </c>
      <c r="J93" s="25">
        <v>0.0</v>
      </c>
      <c r="K93" s="25">
        <v>0.0</v>
      </c>
      <c r="L93" s="25">
        <v>0.0</v>
      </c>
      <c r="M93" s="25">
        <v>0.0</v>
      </c>
      <c r="N93" s="25">
        <v>0.0</v>
      </c>
      <c r="O93" s="25">
        <v>0.0</v>
      </c>
      <c r="P93" s="25">
        <v>0.0</v>
      </c>
      <c r="Q93" s="25">
        <v>0.0</v>
      </c>
      <c r="R93" s="24">
        <v>0.0</v>
      </c>
      <c r="S93" s="25">
        <v>0.0</v>
      </c>
      <c r="T93" s="25">
        <v>0.0</v>
      </c>
      <c r="U93" s="25">
        <v>0.0</v>
      </c>
      <c r="V93" s="25">
        <v>300.0</v>
      </c>
      <c r="W93" s="25">
        <v>0.0</v>
      </c>
      <c r="X93" s="25">
        <v>0.0</v>
      </c>
      <c r="Y93" s="25">
        <v>0.0</v>
      </c>
      <c r="Z93" s="25">
        <v>0.0</v>
      </c>
      <c r="AA93" s="26" t="s">
        <v>334</v>
      </c>
      <c r="AB93" s="20" t="s">
        <v>335</v>
      </c>
      <c r="AC93" s="23" t="s">
        <v>335</v>
      </c>
      <c r="AD93" s="23"/>
      <c r="AE93" s="23"/>
    </row>
    <row r="94" ht="14.25" customHeight="1">
      <c r="A94" s="18">
        <v>45791.0</v>
      </c>
      <c r="B94" s="19" t="s">
        <v>68</v>
      </c>
      <c r="C94" s="20" t="s">
        <v>336</v>
      </c>
      <c r="D94" s="21">
        <v>8.123551589E9</v>
      </c>
      <c r="E94" s="26" t="s">
        <v>337</v>
      </c>
      <c r="F94" s="23">
        <v>1.0</v>
      </c>
      <c r="G94" s="23" t="s">
        <v>64</v>
      </c>
      <c r="H94" s="25">
        <v>0.0</v>
      </c>
      <c r="I94" s="25">
        <v>0.0</v>
      </c>
      <c r="J94" s="25">
        <v>0.0</v>
      </c>
      <c r="K94" s="25">
        <v>0.0</v>
      </c>
      <c r="L94" s="25">
        <v>0.0</v>
      </c>
      <c r="M94" s="25">
        <v>0.0</v>
      </c>
      <c r="N94" s="25">
        <v>0.0</v>
      </c>
      <c r="O94" s="25">
        <v>0.0</v>
      </c>
      <c r="P94" s="25">
        <v>0.0</v>
      </c>
      <c r="Q94" s="25">
        <v>0.0</v>
      </c>
      <c r="R94" s="24">
        <v>0.0</v>
      </c>
      <c r="S94" s="25">
        <v>0.0</v>
      </c>
      <c r="T94" s="25">
        <v>0.0</v>
      </c>
      <c r="U94" s="25">
        <v>0.0</v>
      </c>
      <c r="V94" s="25">
        <v>300.0</v>
      </c>
      <c r="W94" s="25">
        <v>0.0</v>
      </c>
      <c r="X94" s="25">
        <v>0.0</v>
      </c>
      <c r="Y94" s="25">
        <v>0.0</v>
      </c>
      <c r="Z94" s="25">
        <v>0.0</v>
      </c>
      <c r="AA94" s="26" t="s">
        <v>337</v>
      </c>
      <c r="AB94" s="20" t="s">
        <v>65</v>
      </c>
      <c r="AC94" s="23"/>
      <c r="AD94" s="23"/>
      <c r="AE94" s="23"/>
    </row>
    <row r="95" ht="14.25" customHeight="1">
      <c r="A95" s="18">
        <v>45792.0</v>
      </c>
      <c r="B95" s="19" t="s">
        <v>33</v>
      </c>
      <c r="C95" s="20" t="s">
        <v>338</v>
      </c>
      <c r="D95" s="21">
        <v>8.125710227E9</v>
      </c>
      <c r="E95" s="26" t="s">
        <v>339</v>
      </c>
      <c r="F95" s="23">
        <v>4.0</v>
      </c>
      <c r="G95" s="23" t="s">
        <v>37</v>
      </c>
      <c r="H95" s="25">
        <v>0.0</v>
      </c>
      <c r="I95" s="25">
        <v>549.0</v>
      </c>
      <c r="J95" s="25">
        <v>0.0</v>
      </c>
      <c r="K95" s="25">
        <v>0.0</v>
      </c>
      <c r="L95" s="25">
        <v>0.0</v>
      </c>
      <c r="M95" s="25">
        <v>0.0</v>
      </c>
      <c r="N95" s="25">
        <v>0.0</v>
      </c>
      <c r="O95" s="25">
        <v>0.0</v>
      </c>
      <c r="P95" s="25">
        <v>1299.0</v>
      </c>
      <c r="Q95" s="25">
        <v>0.0</v>
      </c>
      <c r="R95" s="24">
        <v>0.0</v>
      </c>
      <c r="S95" s="25">
        <v>0.0</v>
      </c>
      <c r="T95" s="25">
        <v>0.0</v>
      </c>
      <c r="U95" s="25">
        <v>0.0</v>
      </c>
      <c r="V95" s="25">
        <v>300.0</v>
      </c>
      <c r="W95" s="25">
        <v>0.0</v>
      </c>
      <c r="X95" s="25">
        <v>0.0</v>
      </c>
      <c r="Y95" s="25">
        <v>0.0</v>
      </c>
      <c r="Z95" s="25">
        <v>500.0</v>
      </c>
      <c r="AA95" s="26" t="s">
        <v>339</v>
      </c>
      <c r="AB95" s="20" t="s">
        <v>340</v>
      </c>
      <c r="AC95" s="23" t="s">
        <v>340</v>
      </c>
      <c r="AD95" s="23"/>
      <c r="AE95" s="23"/>
    </row>
    <row r="96" ht="14.25" customHeight="1">
      <c r="A96" s="18">
        <v>45799.0</v>
      </c>
      <c r="B96" s="19" t="s">
        <v>68</v>
      </c>
      <c r="C96" s="20" t="s">
        <v>341</v>
      </c>
      <c r="D96" s="21" t="s">
        <v>342</v>
      </c>
      <c r="E96" s="26" t="s">
        <v>343</v>
      </c>
      <c r="F96" s="23" t="s">
        <v>68</v>
      </c>
      <c r="G96" s="23" t="s">
        <v>68</v>
      </c>
      <c r="H96" s="25" t="s">
        <v>68</v>
      </c>
      <c r="I96" s="25" t="s">
        <v>68</v>
      </c>
      <c r="J96" s="25" t="s">
        <v>68</v>
      </c>
      <c r="K96" s="25" t="s">
        <v>68</v>
      </c>
      <c r="L96" s="25" t="s">
        <v>68</v>
      </c>
      <c r="M96" s="25" t="s">
        <v>68</v>
      </c>
      <c r="N96" s="25" t="s">
        <v>68</v>
      </c>
      <c r="O96" s="25" t="s">
        <v>68</v>
      </c>
      <c r="P96" s="25" t="s">
        <v>68</v>
      </c>
      <c r="Q96" s="25" t="s">
        <v>68</v>
      </c>
      <c r="R96" s="24">
        <v>0.0</v>
      </c>
      <c r="S96" s="25" t="s">
        <v>68</v>
      </c>
      <c r="T96" s="25" t="s">
        <v>68</v>
      </c>
      <c r="U96" s="25" t="s">
        <v>68</v>
      </c>
      <c r="V96" s="25" t="s">
        <v>68</v>
      </c>
      <c r="W96" s="25" t="s">
        <v>68</v>
      </c>
      <c r="X96" s="25" t="s">
        <v>68</v>
      </c>
      <c r="Y96" s="25" t="s">
        <v>68</v>
      </c>
      <c r="Z96" s="25" t="s">
        <v>68</v>
      </c>
      <c r="AA96" s="26" t="s">
        <v>343</v>
      </c>
      <c r="AB96" s="20" t="s">
        <v>344</v>
      </c>
      <c r="AC96" s="23" t="s">
        <v>345</v>
      </c>
      <c r="AD96" s="23"/>
      <c r="AE96" s="23"/>
    </row>
    <row r="97" ht="14.25" customHeight="1">
      <c r="A97" s="18">
        <v>45800.0</v>
      </c>
      <c r="B97" s="19" t="s">
        <v>134</v>
      </c>
      <c r="C97" s="20" t="s">
        <v>346</v>
      </c>
      <c r="D97" s="21">
        <v>8.111667372E9</v>
      </c>
      <c r="E97" s="26" t="s">
        <v>347</v>
      </c>
      <c r="F97" s="23">
        <v>2.0</v>
      </c>
      <c r="G97" s="23" t="s">
        <v>40</v>
      </c>
      <c r="H97" s="25">
        <v>1950.0</v>
      </c>
      <c r="I97" s="25">
        <v>0.0</v>
      </c>
      <c r="J97" s="25">
        <v>0.0</v>
      </c>
      <c r="K97" s="25">
        <v>0.0</v>
      </c>
      <c r="L97" s="25">
        <v>0.0</v>
      </c>
      <c r="M97" s="25">
        <v>0.0</v>
      </c>
      <c r="N97" s="25">
        <v>0.0</v>
      </c>
      <c r="O97" s="25">
        <v>0.0</v>
      </c>
      <c r="P97" s="25">
        <v>0.0</v>
      </c>
      <c r="Q97" s="25">
        <v>0.0</v>
      </c>
      <c r="R97" s="24">
        <v>0.0</v>
      </c>
      <c r="S97" s="25">
        <v>0.0</v>
      </c>
      <c r="T97" s="25">
        <v>0.0</v>
      </c>
      <c r="U97" s="25">
        <v>0.0</v>
      </c>
      <c r="V97" s="25">
        <v>300.0</v>
      </c>
      <c r="W97" s="25">
        <v>0.0</v>
      </c>
      <c r="X97" s="25">
        <v>0.0</v>
      </c>
      <c r="Y97" s="25">
        <v>0.0</v>
      </c>
      <c r="Z97" s="25">
        <v>0.0</v>
      </c>
      <c r="AA97" s="26" t="s">
        <v>347</v>
      </c>
      <c r="AB97" s="20" t="s">
        <v>348</v>
      </c>
      <c r="AC97" s="23" t="s">
        <v>348</v>
      </c>
      <c r="AD97" s="23"/>
      <c r="AE97" s="23"/>
    </row>
    <row r="98" ht="14.25" customHeight="1">
      <c r="A98" s="18">
        <v>45800.0</v>
      </c>
      <c r="B98" s="19" t="s">
        <v>33</v>
      </c>
      <c r="C98" s="20" t="s">
        <v>349</v>
      </c>
      <c r="D98" s="21">
        <v>8.122552663E9</v>
      </c>
      <c r="E98" s="26" t="s">
        <v>350</v>
      </c>
      <c r="F98" s="23">
        <v>1.0</v>
      </c>
      <c r="G98" s="23" t="s">
        <v>37</v>
      </c>
      <c r="H98" s="25">
        <v>0.0</v>
      </c>
      <c r="I98" s="25">
        <v>550.0</v>
      </c>
      <c r="J98" s="25">
        <v>0.0</v>
      </c>
      <c r="K98" s="25">
        <v>0.0</v>
      </c>
      <c r="L98" s="25">
        <v>0.0</v>
      </c>
      <c r="M98" s="25">
        <v>0.0</v>
      </c>
      <c r="N98" s="25">
        <v>0.0</v>
      </c>
      <c r="O98" s="25">
        <v>0.0</v>
      </c>
      <c r="P98" s="25">
        <v>0.0</v>
      </c>
      <c r="Q98" s="25">
        <v>0.0</v>
      </c>
      <c r="R98" s="24">
        <v>0.0</v>
      </c>
      <c r="S98" s="25">
        <v>0.0</v>
      </c>
      <c r="T98" s="25">
        <v>0.0</v>
      </c>
      <c r="U98" s="25">
        <v>0.0</v>
      </c>
      <c r="V98" s="25">
        <v>299.0</v>
      </c>
      <c r="W98" s="25">
        <v>0.0</v>
      </c>
      <c r="X98" s="25">
        <v>0.0</v>
      </c>
      <c r="Y98" s="25">
        <v>0.0</v>
      </c>
      <c r="Z98" s="25">
        <v>0.0</v>
      </c>
      <c r="AA98" s="26" t="s">
        <v>350</v>
      </c>
      <c r="AB98" s="20" t="s">
        <v>351</v>
      </c>
      <c r="AC98" s="23" t="s">
        <v>351</v>
      </c>
      <c r="AD98" s="23"/>
      <c r="AE98" s="23"/>
    </row>
    <row r="99" ht="14.25" customHeight="1">
      <c r="A99" s="18">
        <v>45801.0</v>
      </c>
      <c r="B99" s="19" t="s">
        <v>33</v>
      </c>
      <c r="C99" s="20" t="s">
        <v>352</v>
      </c>
      <c r="D99" s="21">
        <v>8.110718689E9</v>
      </c>
      <c r="E99" s="26" t="s">
        <v>353</v>
      </c>
      <c r="F99" s="23">
        <v>5.0</v>
      </c>
      <c r="G99" s="23" t="s">
        <v>64</v>
      </c>
      <c r="H99" s="25">
        <v>0.0</v>
      </c>
      <c r="I99" s="25">
        <v>0.0</v>
      </c>
      <c r="J99" s="25">
        <v>0.0</v>
      </c>
      <c r="K99" s="25">
        <v>0.0</v>
      </c>
      <c r="L99" s="25">
        <v>0.0</v>
      </c>
      <c r="M99" s="25">
        <v>0.0</v>
      </c>
      <c r="N99" s="25">
        <v>0.0</v>
      </c>
      <c r="O99" s="25">
        <v>0.0</v>
      </c>
      <c r="P99" s="25">
        <v>0.0</v>
      </c>
      <c r="Q99" s="25">
        <v>0.0</v>
      </c>
      <c r="R99" s="24">
        <v>0.0</v>
      </c>
      <c r="S99" s="25">
        <v>0.0</v>
      </c>
      <c r="T99" s="25">
        <v>0.0</v>
      </c>
      <c r="U99" s="25">
        <v>0.0</v>
      </c>
      <c r="V99" s="25">
        <v>0.0</v>
      </c>
      <c r="W99" s="25">
        <v>0.0</v>
      </c>
      <c r="X99" s="25">
        <v>0.0</v>
      </c>
      <c r="Y99" s="25">
        <v>500.0</v>
      </c>
      <c r="Z99" s="25">
        <v>0.0</v>
      </c>
      <c r="AA99" s="26" t="s">
        <v>353</v>
      </c>
      <c r="AB99" s="20"/>
      <c r="AC99" s="23"/>
      <c r="AD99" s="23"/>
      <c r="AE99" s="23"/>
    </row>
    <row r="100" ht="14.25" customHeight="1">
      <c r="A100" s="18">
        <v>45801.0</v>
      </c>
      <c r="B100" s="19" t="s">
        <v>33</v>
      </c>
      <c r="C100" s="20" t="s">
        <v>354</v>
      </c>
      <c r="D100" s="21">
        <v>8.1364648E9</v>
      </c>
      <c r="E100" s="26" t="s">
        <v>355</v>
      </c>
      <c r="F100" s="23">
        <v>1.0</v>
      </c>
      <c r="G100" s="23" t="s">
        <v>64</v>
      </c>
      <c r="H100" s="25">
        <v>0.0</v>
      </c>
      <c r="I100" s="25">
        <v>0.0</v>
      </c>
      <c r="J100" s="25">
        <v>0.0</v>
      </c>
      <c r="K100" s="25">
        <v>0.0</v>
      </c>
      <c r="L100" s="25">
        <v>0.0</v>
      </c>
      <c r="M100" s="25">
        <v>0.0</v>
      </c>
      <c r="N100" s="25">
        <v>0.0</v>
      </c>
      <c r="O100" s="25">
        <v>0.0</v>
      </c>
      <c r="P100" s="25">
        <v>0.0</v>
      </c>
      <c r="Q100" s="25">
        <v>0.0</v>
      </c>
      <c r="R100" s="24">
        <v>0.0</v>
      </c>
      <c r="S100" s="25">
        <v>0.0</v>
      </c>
      <c r="T100" s="25">
        <v>0.0</v>
      </c>
      <c r="U100" s="25">
        <v>0.0</v>
      </c>
      <c r="V100" s="25">
        <v>300.0</v>
      </c>
      <c r="W100" s="25">
        <v>0.0</v>
      </c>
      <c r="X100" s="25">
        <v>0.0</v>
      </c>
      <c r="Y100" s="25">
        <v>0.0</v>
      </c>
      <c r="Z100" s="25">
        <v>0.0</v>
      </c>
      <c r="AA100" s="26" t="s">
        <v>355</v>
      </c>
      <c r="AB100" s="20" t="s">
        <v>356</v>
      </c>
      <c r="AC100" s="23" t="s">
        <v>356</v>
      </c>
      <c r="AD100" s="23"/>
      <c r="AE100" s="23"/>
    </row>
    <row r="101" ht="14.25" customHeight="1">
      <c r="A101" s="18">
        <v>25.0</v>
      </c>
      <c r="B101" s="19" t="s">
        <v>134</v>
      </c>
      <c r="C101" s="20" t="s">
        <v>357</v>
      </c>
      <c r="D101" s="21" t="s">
        <v>358</v>
      </c>
      <c r="E101" s="26" t="s">
        <v>359</v>
      </c>
      <c r="F101" s="23">
        <v>1.0</v>
      </c>
      <c r="G101" s="23" t="s">
        <v>40</v>
      </c>
      <c r="H101" s="25">
        <v>1950.0</v>
      </c>
      <c r="I101" s="25">
        <v>0.0</v>
      </c>
      <c r="J101" s="25">
        <v>0.0</v>
      </c>
      <c r="K101" s="25">
        <v>0.0</v>
      </c>
      <c r="L101" s="25">
        <v>0.0</v>
      </c>
      <c r="M101" s="25">
        <v>0.0</v>
      </c>
      <c r="N101" s="25">
        <v>0.0</v>
      </c>
      <c r="O101" s="25">
        <v>0.0</v>
      </c>
      <c r="P101" s="25">
        <v>0.0</v>
      </c>
      <c r="Q101" s="25">
        <v>0.0</v>
      </c>
      <c r="R101" s="24">
        <v>0.0</v>
      </c>
      <c r="S101" s="25">
        <v>0.0</v>
      </c>
      <c r="T101" s="25">
        <v>0.0</v>
      </c>
      <c r="U101" s="25">
        <v>0.0</v>
      </c>
      <c r="V101" s="25">
        <v>300.0</v>
      </c>
      <c r="W101" s="25">
        <v>0.0</v>
      </c>
      <c r="X101" s="25">
        <v>0.0</v>
      </c>
      <c r="Y101" s="25">
        <v>0.0</v>
      </c>
      <c r="Z101" s="25">
        <v>0.0</v>
      </c>
      <c r="AA101" s="26" t="s">
        <v>359</v>
      </c>
      <c r="AB101" s="20" t="s">
        <v>360</v>
      </c>
      <c r="AC101" s="23" t="s">
        <v>360</v>
      </c>
      <c r="AD101" s="23"/>
      <c r="AE101" s="23"/>
    </row>
    <row r="102" ht="33.0" customHeight="1">
      <c r="A102" s="18">
        <v>45805.0</v>
      </c>
      <c r="B102" s="19" t="s">
        <v>33</v>
      </c>
      <c r="C102" s="20" t="s">
        <v>361</v>
      </c>
      <c r="D102" s="21">
        <v>8.181769824E9</v>
      </c>
      <c r="E102" s="26" t="s">
        <v>362</v>
      </c>
      <c r="F102" s="23">
        <v>4.0</v>
      </c>
      <c r="G102" s="23" t="s">
        <v>37</v>
      </c>
      <c r="H102" s="25">
        <v>0.0</v>
      </c>
      <c r="I102" s="25">
        <v>549.0</v>
      </c>
      <c r="J102" s="25">
        <v>0.0</v>
      </c>
      <c r="K102" s="25">
        <v>0.0</v>
      </c>
      <c r="L102" s="25">
        <v>0.0</v>
      </c>
      <c r="M102" s="25">
        <v>0.0</v>
      </c>
      <c r="N102" s="25">
        <v>0.0</v>
      </c>
      <c r="O102" s="25">
        <v>0.0</v>
      </c>
      <c r="P102" s="25">
        <v>0.0</v>
      </c>
      <c r="Q102" s="25">
        <v>0.0</v>
      </c>
      <c r="R102" s="24">
        <v>0.0</v>
      </c>
      <c r="S102" s="25">
        <v>0.0</v>
      </c>
      <c r="T102" s="25">
        <v>0.0</v>
      </c>
      <c r="U102" s="25">
        <v>0.0</v>
      </c>
      <c r="V102" s="25">
        <v>300.0</v>
      </c>
      <c r="W102" s="25">
        <v>0.0</v>
      </c>
      <c r="X102" s="25">
        <v>0.0</v>
      </c>
      <c r="Y102" s="25">
        <v>0.0</v>
      </c>
      <c r="Z102" s="25">
        <v>0.0</v>
      </c>
      <c r="AA102" s="26" t="s">
        <v>362</v>
      </c>
      <c r="AB102" s="20" t="s">
        <v>363</v>
      </c>
      <c r="AC102" s="23" t="s">
        <v>363</v>
      </c>
      <c r="AD102" s="23"/>
      <c r="AE102" s="23"/>
    </row>
    <row r="103" ht="14.25" customHeight="1">
      <c r="A103" s="18">
        <v>45805.0</v>
      </c>
      <c r="B103" s="19" t="s">
        <v>134</v>
      </c>
      <c r="C103" s="20" t="s">
        <v>364</v>
      </c>
      <c r="D103" s="21" t="s">
        <v>365</v>
      </c>
      <c r="E103" s="26" t="s">
        <v>366</v>
      </c>
      <c r="F103" s="23">
        <v>1.0</v>
      </c>
      <c r="G103" s="23" t="s">
        <v>64</v>
      </c>
      <c r="H103" s="25">
        <v>0.0</v>
      </c>
      <c r="I103" s="25">
        <v>0.0</v>
      </c>
      <c r="J103" s="25">
        <v>300.0</v>
      </c>
      <c r="K103" s="25">
        <v>0.0</v>
      </c>
      <c r="L103" s="25">
        <v>0.0</v>
      </c>
      <c r="M103" s="25">
        <v>0.0</v>
      </c>
      <c r="N103" s="25">
        <v>0.0</v>
      </c>
      <c r="O103" s="25">
        <v>0.0</v>
      </c>
      <c r="P103" s="25">
        <v>0.0</v>
      </c>
      <c r="Q103" s="25">
        <v>0.0</v>
      </c>
      <c r="R103" s="24">
        <v>0.0</v>
      </c>
      <c r="S103" s="25">
        <v>0.0</v>
      </c>
      <c r="T103" s="25">
        <v>0.0</v>
      </c>
      <c r="U103" s="25">
        <v>0.0</v>
      </c>
      <c r="V103" s="25">
        <v>300.0</v>
      </c>
      <c r="W103" s="25">
        <v>0.0</v>
      </c>
      <c r="X103" s="25">
        <v>0.0</v>
      </c>
      <c r="Y103" s="25">
        <v>0.0</v>
      </c>
      <c r="Z103" s="25">
        <v>0.0</v>
      </c>
      <c r="AA103" s="26" t="s">
        <v>366</v>
      </c>
      <c r="AB103" s="20" t="s">
        <v>367</v>
      </c>
      <c r="AC103" s="23" t="s">
        <v>367</v>
      </c>
      <c r="AD103" s="23"/>
      <c r="AE103" s="23"/>
    </row>
    <row r="104" ht="14.25" customHeight="1">
      <c r="A104" s="18">
        <v>45808.0</v>
      </c>
      <c r="B104" s="19" t="s">
        <v>33</v>
      </c>
      <c r="C104" s="20" t="s">
        <v>368</v>
      </c>
      <c r="D104" s="21"/>
      <c r="E104" s="26" t="s">
        <v>369</v>
      </c>
      <c r="F104" s="23">
        <v>1.0</v>
      </c>
      <c r="G104" s="22" t="s">
        <v>37</v>
      </c>
      <c r="H104" s="25">
        <v>0.0</v>
      </c>
      <c r="I104" s="24">
        <v>549.0</v>
      </c>
      <c r="J104" s="25">
        <v>0.0</v>
      </c>
      <c r="K104" s="25">
        <v>0.0</v>
      </c>
      <c r="L104" s="25">
        <v>0.0</v>
      </c>
      <c r="M104" s="25">
        <v>0.0</v>
      </c>
      <c r="N104" s="25">
        <v>0.0</v>
      </c>
      <c r="O104" s="25">
        <v>0.0</v>
      </c>
      <c r="P104" s="25">
        <v>0.0</v>
      </c>
      <c r="Q104" s="24">
        <v>6800.0</v>
      </c>
      <c r="R104" s="24">
        <v>0.0</v>
      </c>
      <c r="S104" s="25">
        <v>0.0</v>
      </c>
      <c r="T104" s="25">
        <v>0.0</v>
      </c>
      <c r="U104" s="25">
        <v>0.0</v>
      </c>
      <c r="V104" s="24">
        <v>300.0</v>
      </c>
      <c r="W104" s="25">
        <v>0.0</v>
      </c>
      <c r="X104" s="25">
        <v>0.0</v>
      </c>
      <c r="Y104" s="25">
        <v>0.0</v>
      </c>
      <c r="Z104" s="24">
        <v>1200.0</v>
      </c>
      <c r="AA104" s="26" t="s">
        <v>369</v>
      </c>
      <c r="AB104" s="20" t="s">
        <v>370</v>
      </c>
      <c r="AC104" s="23" t="s">
        <v>370</v>
      </c>
      <c r="AD104" s="23"/>
      <c r="AE104" s="23"/>
    </row>
    <row r="105" ht="14.25" customHeight="1">
      <c r="A105" s="18">
        <v>45810.0</v>
      </c>
      <c r="B105" s="19" t="s">
        <v>68</v>
      </c>
      <c r="C105" s="20" t="s">
        <v>371</v>
      </c>
      <c r="D105" s="21" t="s">
        <v>342</v>
      </c>
      <c r="E105" s="26" t="s">
        <v>372</v>
      </c>
      <c r="F105" s="23" t="s">
        <v>68</v>
      </c>
      <c r="G105" s="23" t="s">
        <v>68</v>
      </c>
      <c r="H105" s="25" t="s">
        <v>68</v>
      </c>
      <c r="I105" s="25" t="s">
        <v>68</v>
      </c>
      <c r="J105" s="25" t="s">
        <v>68</v>
      </c>
      <c r="K105" s="25" t="s">
        <v>68</v>
      </c>
      <c r="L105" s="25" t="s">
        <v>68</v>
      </c>
      <c r="M105" s="25" t="s">
        <v>68</v>
      </c>
      <c r="N105" s="25" t="s">
        <v>68</v>
      </c>
      <c r="O105" s="25" t="s">
        <v>68</v>
      </c>
      <c r="P105" s="25" t="s">
        <v>68</v>
      </c>
      <c r="Q105" s="25" t="s">
        <v>68</v>
      </c>
      <c r="R105" s="24" t="s">
        <v>68</v>
      </c>
      <c r="S105" s="25" t="s">
        <v>68</v>
      </c>
      <c r="T105" s="25" t="s">
        <v>68</v>
      </c>
      <c r="U105" s="25" t="s">
        <v>68</v>
      </c>
      <c r="V105" s="25" t="s">
        <v>68</v>
      </c>
      <c r="W105" s="25" t="s">
        <v>68</v>
      </c>
      <c r="X105" s="25" t="s">
        <v>68</v>
      </c>
      <c r="Y105" s="25" t="s">
        <v>68</v>
      </c>
      <c r="Z105" s="25" t="s">
        <v>68</v>
      </c>
      <c r="AA105" s="26" t="s">
        <v>372</v>
      </c>
      <c r="AB105" s="20" t="s">
        <v>373</v>
      </c>
      <c r="AC105" s="23" t="s">
        <v>373</v>
      </c>
      <c r="AD105" s="23"/>
      <c r="AE105" s="23"/>
    </row>
    <row r="106" ht="14.25" customHeight="1">
      <c r="A106" s="18">
        <v>45813.0</v>
      </c>
      <c r="B106" s="19" t="s">
        <v>33</v>
      </c>
      <c r="C106" s="20" t="s">
        <v>374</v>
      </c>
      <c r="D106" s="21">
        <v>8.112211319E9</v>
      </c>
      <c r="E106" s="26" t="s">
        <v>375</v>
      </c>
      <c r="F106" s="23">
        <v>2.0</v>
      </c>
      <c r="G106" s="23" t="s">
        <v>37</v>
      </c>
      <c r="H106" s="25">
        <v>0.0</v>
      </c>
      <c r="I106" s="25">
        <v>549.0</v>
      </c>
      <c r="J106" s="25">
        <v>0.0</v>
      </c>
      <c r="K106" s="25">
        <v>0.0</v>
      </c>
      <c r="L106" s="25">
        <v>0.0</v>
      </c>
      <c r="M106" s="25">
        <v>0.0</v>
      </c>
      <c r="N106" s="25">
        <v>0.0</v>
      </c>
      <c r="O106" s="25">
        <v>0.0</v>
      </c>
      <c r="P106" s="25">
        <v>0.0</v>
      </c>
      <c r="Q106" s="25">
        <v>0.0</v>
      </c>
      <c r="R106" s="24">
        <v>0.0</v>
      </c>
      <c r="S106" s="25">
        <v>0.0</v>
      </c>
      <c r="T106" s="25">
        <v>0.0</v>
      </c>
      <c r="U106" s="25">
        <v>0.0</v>
      </c>
      <c r="V106" s="25">
        <v>300.0</v>
      </c>
      <c r="W106" s="25">
        <v>0.0</v>
      </c>
      <c r="X106" s="25">
        <v>0.0</v>
      </c>
      <c r="Y106" s="25">
        <v>0.0</v>
      </c>
      <c r="Z106" s="25">
        <v>0.0</v>
      </c>
      <c r="AA106" s="26" t="s">
        <v>375</v>
      </c>
      <c r="AB106" s="20" t="s">
        <v>376</v>
      </c>
      <c r="AC106" s="23" t="s">
        <v>376</v>
      </c>
      <c r="AD106" s="23"/>
      <c r="AE106" s="23"/>
    </row>
    <row r="107" ht="14.25" customHeight="1">
      <c r="A107" s="18">
        <v>45813.0</v>
      </c>
      <c r="B107" s="19" t="s">
        <v>33</v>
      </c>
      <c r="C107" s="20" t="s">
        <v>377</v>
      </c>
      <c r="D107" s="21" t="s">
        <v>378</v>
      </c>
      <c r="E107" s="26" t="s">
        <v>379</v>
      </c>
      <c r="F107" s="23">
        <v>4.0</v>
      </c>
      <c r="G107" s="23" t="s">
        <v>37</v>
      </c>
      <c r="H107" s="25">
        <v>0.0</v>
      </c>
      <c r="I107" s="25">
        <v>549.0</v>
      </c>
      <c r="J107" s="25">
        <v>0.0</v>
      </c>
      <c r="K107" s="25">
        <v>0.0</v>
      </c>
      <c r="L107" s="25">
        <v>0.0</v>
      </c>
      <c r="M107" s="25">
        <v>0.0</v>
      </c>
      <c r="N107" s="25">
        <v>0.0</v>
      </c>
      <c r="O107" s="25">
        <v>0.0</v>
      </c>
      <c r="P107" s="25">
        <v>0.0</v>
      </c>
      <c r="Q107" s="25">
        <v>0.0</v>
      </c>
      <c r="R107" s="24">
        <v>0.0</v>
      </c>
      <c r="S107" s="25">
        <v>0.0</v>
      </c>
      <c r="T107" s="25">
        <v>0.0</v>
      </c>
      <c r="U107" s="25">
        <v>0.0</v>
      </c>
      <c r="V107" s="25">
        <v>300.0</v>
      </c>
      <c r="W107" s="25">
        <v>0.0</v>
      </c>
      <c r="X107" s="25">
        <v>0.0</v>
      </c>
      <c r="Y107" s="25">
        <v>0.0</v>
      </c>
      <c r="Z107" s="25">
        <v>0.0</v>
      </c>
      <c r="AA107" s="26" t="s">
        <v>379</v>
      </c>
      <c r="AB107" s="20" t="s">
        <v>380</v>
      </c>
      <c r="AC107" s="23" t="s">
        <v>380</v>
      </c>
      <c r="AD107" s="23"/>
      <c r="AE107" s="23"/>
    </row>
    <row r="108" ht="14.25" customHeight="1">
      <c r="A108" s="18">
        <v>45813.0</v>
      </c>
      <c r="B108" s="19" t="s">
        <v>68</v>
      </c>
      <c r="C108" s="20" t="s">
        <v>381</v>
      </c>
      <c r="D108" s="21" t="s">
        <v>342</v>
      </c>
      <c r="E108" s="26" t="s">
        <v>382</v>
      </c>
      <c r="F108" s="23" t="s">
        <v>68</v>
      </c>
      <c r="G108" s="23" t="s">
        <v>68</v>
      </c>
      <c r="H108" s="25" t="s">
        <v>68</v>
      </c>
      <c r="I108" s="25" t="s">
        <v>68</v>
      </c>
      <c r="J108" s="25" t="s">
        <v>68</v>
      </c>
      <c r="K108" s="25" t="s">
        <v>68</v>
      </c>
      <c r="L108" s="25" t="s">
        <v>68</v>
      </c>
      <c r="M108" s="25" t="s">
        <v>68</v>
      </c>
      <c r="N108" s="25" t="s">
        <v>68</v>
      </c>
      <c r="O108" s="25" t="s">
        <v>68</v>
      </c>
      <c r="P108" s="25" t="s">
        <v>68</v>
      </c>
      <c r="Q108" s="25" t="s">
        <v>68</v>
      </c>
      <c r="R108" s="24">
        <v>0.0</v>
      </c>
      <c r="S108" s="25" t="s">
        <v>68</v>
      </c>
      <c r="T108" s="25" t="s">
        <v>68</v>
      </c>
      <c r="U108" s="25" t="s">
        <v>68</v>
      </c>
      <c r="V108" s="25" t="s">
        <v>68</v>
      </c>
      <c r="W108" s="25" t="s">
        <v>68</v>
      </c>
      <c r="X108" s="25" t="s">
        <v>68</v>
      </c>
      <c r="Y108" s="25" t="s">
        <v>68</v>
      </c>
      <c r="Z108" s="25" t="s">
        <v>68</v>
      </c>
      <c r="AA108" s="26" t="s">
        <v>382</v>
      </c>
      <c r="AB108" s="20" t="s">
        <v>383</v>
      </c>
      <c r="AC108" s="23" t="s">
        <v>383</v>
      </c>
      <c r="AD108" s="23"/>
      <c r="AE108" s="23"/>
    </row>
    <row r="109" ht="14.25" customHeight="1">
      <c r="A109" s="18">
        <v>45814.0</v>
      </c>
      <c r="B109" s="19" t="s">
        <v>33</v>
      </c>
      <c r="C109" s="20" t="s">
        <v>384</v>
      </c>
      <c r="D109" s="21">
        <v>8.113681073E9</v>
      </c>
      <c r="E109" s="26" t="s">
        <v>385</v>
      </c>
      <c r="F109" s="23">
        <v>1.0</v>
      </c>
      <c r="G109" s="23" t="s">
        <v>37</v>
      </c>
      <c r="H109" s="25">
        <v>0.0</v>
      </c>
      <c r="I109" s="25">
        <v>549.0</v>
      </c>
      <c r="J109" s="25">
        <v>0.0</v>
      </c>
      <c r="K109" s="25">
        <v>0.0</v>
      </c>
      <c r="L109" s="25">
        <v>0.0</v>
      </c>
      <c r="M109" s="25">
        <v>0.0</v>
      </c>
      <c r="N109" s="25">
        <v>0.0</v>
      </c>
      <c r="O109" s="25">
        <v>0.0</v>
      </c>
      <c r="P109" s="25">
        <v>0.0</v>
      </c>
      <c r="Q109" s="25"/>
      <c r="R109" s="24">
        <v>0.0</v>
      </c>
      <c r="S109" s="25">
        <v>0.0</v>
      </c>
      <c r="T109" s="25">
        <v>0.0</v>
      </c>
      <c r="U109" s="25">
        <v>0.0</v>
      </c>
      <c r="V109" s="25">
        <v>300.0</v>
      </c>
      <c r="W109" s="25">
        <v>0.0</v>
      </c>
      <c r="X109" s="25">
        <v>0.0</v>
      </c>
      <c r="Y109" s="25">
        <v>0.0</v>
      </c>
      <c r="Z109" s="25">
        <v>0.0</v>
      </c>
      <c r="AA109" s="26" t="s">
        <v>385</v>
      </c>
      <c r="AB109" s="20" t="s">
        <v>386</v>
      </c>
      <c r="AC109" s="23" t="s">
        <v>386</v>
      </c>
      <c r="AD109" s="23"/>
      <c r="AE109" s="23"/>
    </row>
    <row r="110" ht="14.25" customHeight="1">
      <c r="A110" s="18">
        <v>45817.0</v>
      </c>
      <c r="B110" s="19" t="s">
        <v>33</v>
      </c>
      <c r="C110" s="20" t="s">
        <v>387</v>
      </c>
      <c r="D110" s="21">
        <v>8.132785338E9</v>
      </c>
      <c r="E110" s="26" t="s">
        <v>388</v>
      </c>
      <c r="F110" s="23">
        <v>1.0</v>
      </c>
      <c r="G110" s="23" t="s">
        <v>37</v>
      </c>
      <c r="H110" s="25">
        <v>0.0</v>
      </c>
      <c r="I110" s="25">
        <v>549.0</v>
      </c>
      <c r="J110" s="25">
        <v>0.0</v>
      </c>
      <c r="K110" s="25">
        <v>0.0</v>
      </c>
      <c r="L110" s="25">
        <v>0.0</v>
      </c>
      <c r="M110" s="25">
        <v>0.0</v>
      </c>
      <c r="N110" s="25">
        <v>0.0</v>
      </c>
      <c r="O110" s="25">
        <v>0.0</v>
      </c>
      <c r="P110" s="25">
        <v>0.0</v>
      </c>
      <c r="Q110" s="25">
        <v>0.0</v>
      </c>
      <c r="R110" s="24">
        <v>0.0</v>
      </c>
      <c r="S110" s="25">
        <v>0.0</v>
      </c>
      <c r="T110" s="25">
        <v>0.0</v>
      </c>
      <c r="U110" s="25">
        <v>0.0</v>
      </c>
      <c r="V110" s="25">
        <v>300.0</v>
      </c>
      <c r="W110" s="25">
        <v>0.0</v>
      </c>
      <c r="X110" s="25">
        <v>0.0</v>
      </c>
      <c r="Y110" s="25">
        <v>0.0</v>
      </c>
      <c r="Z110" s="25">
        <v>0.0</v>
      </c>
      <c r="AA110" s="26" t="s">
        <v>388</v>
      </c>
      <c r="AB110" s="20" t="s">
        <v>389</v>
      </c>
      <c r="AC110" s="23" t="s">
        <v>389</v>
      </c>
      <c r="AD110" s="23"/>
      <c r="AE110" s="23"/>
    </row>
    <row r="111" ht="14.25" customHeight="1">
      <c r="A111" s="18">
        <v>45818.0</v>
      </c>
      <c r="B111" s="19" t="s">
        <v>33</v>
      </c>
      <c r="C111" s="20" t="s">
        <v>390</v>
      </c>
      <c r="D111" s="21">
        <v>8.118090854E9</v>
      </c>
      <c r="E111" s="26" t="s">
        <v>391</v>
      </c>
      <c r="F111" s="23">
        <v>1.0</v>
      </c>
      <c r="G111" s="23" t="s">
        <v>37</v>
      </c>
      <c r="H111" s="25">
        <v>0.0</v>
      </c>
      <c r="I111" s="25">
        <v>549.0</v>
      </c>
      <c r="J111" s="25">
        <v>0.0</v>
      </c>
      <c r="K111" s="25">
        <v>0.0</v>
      </c>
      <c r="L111" s="25">
        <v>0.0</v>
      </c>
      <c r="M111" s="25">
        <v>0.0</v>
      </c>
      <c r="N111" s="25">
        <v>0.0</v>
      </c>
      <c r="O111" s="25">
        <v>0.0</v>
      </c>
      <c r="P111" s="25">
        <v>0.0</v>
      </c>
      <c r="Q111" s="25">
        <v>0.0</v>
      </c>
      <c r="R111" s="24">
        <v>0.0</v>
      </c>
      <c r="S111" s="25">
        <v>0.0</v>
      </c>
      <c r="T111" s="25">
        <v>0.0</v>
      </c>
      <c r="U111" s="25">
        <v>0.0</v>
      </c>
      <c r="V111" s="25">
        <v>300.0</v>
      </c>
      <c r="W111" s="25">
        <v>0.0</v>
      </c>
      <c r="X111" s="25">
        <v>0.0</v>
      </c>
      <c r="Y111" s="25">
        <v>0.0</v>
      </c>
      <c r="Z111" s="25">
        <v>0.0</v>
      </c>
      <c r="AA111" s="26" t="s">
        <v>391</v>
      </c>
      <c r="AB111" s="20" t="s">
        <v>392</v>
      </c>
      <c r="AC111" s="23" t="s">
        <v>392</v>
      </c>
      <c r="AD111" s="23"/>
      <c r="AE111" s="23"/>
    </row>
    <row r="112" ht="14.25" customHeight="1">
      <c r="A112" s="18">
        <v>45821.0</v>
      </c>
      <c r="B112" s="19" t="s">
        <v>33</v>
      </c>
      <c r="C112" s="20" t="s">
        <v>393</v>
      </c>
      <c r="D112" s="21">
        <v>8.134146316E9</v>
      </c>
      <c r="E112" s="26" t="s">
        <v>394</v>
      </c>
      <c r="F112" s="23">
        <v>4.0</v>
      </c>
      <c r="G112" s="23" t="s">
        <v>37</v>
      </c>
      <c r="H112" s="25">
        <v>0.0</v>
      </c>
      <c r="I112" s="25">
        <v>549.0</v>
      </c>
      <c r="J112" s="25">
        <v>0.0</v>
      </c>
      <c r="K112" s="25">
        <v>0.0</v>
      </c>
      <c r="L112" s="25">
        <v>0.0</v>
      </c>
      <c r="M112" s="25">
        <v>0.0</v>
      </c>
      <c r="N112" s="25">
        <v>0.0</v>
      </c>
      <c r="O112" s="25">
        <v>0.0</v>
      </c>
      <c r="P112" s="25">
        <v>0.0</v>
      </c>
      <c r="Q112" s="25">
        <v>0.0</v>
      </c>
      <c r="R112" s="24">
        <v>0.0</v>
      </c>
      <c r="S112" s="25">
        <v>0.0</v>
      </c>
      <c r="T112" s="25">
        <v>0.0</v>
      </c>
      <c r="U112" s="25">
        <v>0.0</v>
      </c>
      <c r="V112" s="25">
        <v>300.0</v>
      </c>
      <c r="W112" s="25">
        <v>0.0</v>
      </c>
      <c r="X112" s="25">
        <v>0.0</v>
      </c>
      <c r="Y112" s="25">
        <v>0.0</v>
      </c>
      <c r="Z112" s="25">
        <v>0.0</v>
      </c>
      <c r="AA112" s="26" t="s">
        <v>394</v>
      </c>
      <c r="AB112" s="20" t="s">
        <v>395</v>
      </c>
      <c r="AC112" s="23" t="s">
        <v>395</v>
      </c>
      <c r="AD112" s="23"/>
      <c r="AE112" s="23"/>
    </row>
    <row r="113" ht="14.25" customHeight="1">
      <c r="A113" s="18">
        <v>45821.0</v>
      </c>
      <c r="B113" s="19" t="s">
        <v>33</v>
      </c>
      <c r="C113" s="20" t="s">
        <v>396</v>
      </c>
      <c r="D113" s="21">
        <v>8.115390771E9</v>
      </c>
      <c r="E113" s="26" t="s">
        <v>397</v>
      </c>
      <c r="F113" s="23">
        <v>1.0</v>
      </c>
      <c r="G113" s="23" t="s">
        <v>37</v>
      </c>
      <c r="H113" s="25">
        <v>0.0</v>
      </c>
      <c r="I113" s="25">
        <v>549.0</v>
      </c>
      <c r="J113" s="25">
        <v>0.0</v>
      </c>
      <c r="K113" s="25">
        <v>0.0</v>
      </c>
      <c r="L113" s="25">
        <v>0.0</v>
      </c>
      <c r="M113" s="25">
        <v>0.0</v>
      </c>
      <c r="N113" s="25">
        <v>300.0</v>
      </c>
      <c r="O113" s="25">
        <v>0.0</v>
      </c>
      <c r="P113" s="25">
        <v>0.0</v>
      </c>
      <c r="Q113" s="25">
        <v>0.0</v>
      </c>
      <c r="R113" s="24">
        <v>0.0</v>
      </c>
      <c r="S113" s="25">
        <v>0.0</v>
      </c>
      <c r="T113" s="25">
        <v>0.0</v>
      </c>
      <c r="U113" s="25">
        <v>0.0</v>
      </c>
      <c r="V113" s="25">
        <v>300.0</v>
      </c>
      <c r="W113" s="25">
        <v>0.0</v>
      </c>
      <c r="X113" s="25">
        <v>0.0</v>
      </c>
      <c r="Y113" s="25">
        <v>0.0</v>
      </c>
      <c r="Z113" s="25">
        <v>0.0</v>
      </c>
      <c r="AA113" s="26" t="s">
        <v>397</v>
      </c>
      <c r="AB113" s="20" t="s">
        <v>398</v>
      </c>
      <c r="AC113" s="23" t="s">
        <v>398</v>
      </c>
      <c r="AD113" s="23"/>
      <c r="AE113" s="23"/>
    </row>
    <row r="114" ht="14.25" customHeight="1">
      <c r="A114" s="18">
        <v>45827.0</v>
      </c>
      <c r="B114" s="19" t="s">
        <v>33</v>
      </c>
      <c r="C114" s="20" t="s">
        <v>399</v>
      </c>
      <c r="D114" s="21"/>
      <c r="E114" s="26" t="s">
        <v>400</v>
      </c>
      <c r="F114" s="23">
        <v>1.0</v>
      </c>
      <c r="G114" s="23"/>
      <c r="H114" s="25">
        <v>0.0</v>
      </c>
      <c r="I114" s="25">
        <v>0.0</v>
      </c>
      <c r="J114" s="25">
        <v>0.0</v>
      </c>
      <c r="K114" s="25">
        <v>0.0</v>
      </c>
      <c r="L114" s="25">
        <v>0.0</v>
      </c>
      <c r="M114" s="25">
        <v>0.0</v>
      </c>
      <c r="N114" s="25">
        <v>0.0</v>
      </c>
      <c r="O114" s="25">
        <v>0.0</v>
      </c>
      <c r="P114" s="25">
        <v>0.0</v>
      </c>
      <c r="Q114" s="25">
        <v>0.0</v>
      </c>
      <c r="R114" s="24">
        <v>0.0</v>
      </c>
      <c r="S114" s="25">
        <v>0.0</v>
      </c>
      <c r="T114" s="25">
        <v>0.0</v>
      </c>
      <c r="U114" s="25">
        <v>0.0</v>
      </c>
      <c r="V114" s="25">
        <v>0.0</v>
      </c>
      <c r="W114" s="25">
        <v>0.0</v>
      </c>
      <c r="X114" s="25">
        <v>0.0</v>
      </c>
      <c r="Y114" s="25">
        <v>0.0</v>
      </c>
      <c r="Z114" s="25">
        <v>0.0</v>
      </c>
      <c r="AA114" s="26" t="s">
        <v>400</v>
      </c>
      <c r="AB114" s="20" t="s">
        <v>401</v>
      </c>
      <c r="AC114" s="23" t="s">
        <v>401</v>
      </c>
      <c r="AD114" s="23"/>
      <c r="AE114" s="23"/>
    </row>
    <row r="115" ht="14.25" customHeight="1">
      <c r="A115" s="18">
        <v>45829.0</v>
      </c>
      <c r="B115" s="19" t="s">
        <v>33</v>
      </c>
      <c r="C115" s="20" t="s">
        <v>197</v>
      </c>
      <c r="D115" s="21">
        <v>6.673486917E9</v>
      </c>
      <c r="E115" s="26" t="s">
        <v>198</v>
      </c>
      <c r="F115" s="23">
        <v>1.0</v>
      </c>
      <c r="G115" s="23" t="s">
        <v>37</v>
      </c>
      <c r="H115" s="25">
        <v>0.0</v>
      </c>
      <c r="I115" s="25">
        <v>549.0</v>
      </c>
      <c r="J115" s="25">
        <v>0.0</v>
      </c>
      <c r="K115" s="25">
        <v>0.0</v>
      </c>
      <c r="L115" s="25">
        <v>0.0</v>
      </c>
      <c r="M115" s="25">
        <v>0.0</v>
      </c>
      <c r="N115" s="25">
        <v>0.0</v>
      </c>
      <c r="O115" s="25">
        <v>0.0</v>
      </c>
      <c r="P115" s="25">
        <v>0.0</v>
      </c>
      <c r="Q115" s="25">
        <v>0.0</v>
      </c>
      <c r="R115" s="24">
        <v>0.0</v>
      </c>
      <c r="S115" s="25">
        <v>0.0</v>
      </c>
      <c r="T115" s="25">
        <v>0.0</v>
      </c>
      <c r="U115" s="25">
        <v>0.0</v>
      </c>
      <c r="V115" s="25">
        <v>300.0</v>
      </c>
      <c r="W115" s="25">
        <v>0.0</v>
      </c>
      <c r="X115" s="25">
        <v>0.0</v>
      </c>
      <c r="Y115" s="25">
        <v>0.0</v>
      </c>
      <c r="Z115" s="25">
        <v>0.0</v>
      </c>
      <c r="AA115" s="26" t="s">
        <v>198</v>
      </c>
      <c r="AB115" s="20" t="s">
        <v>402</v>
      </c>
      <c r="AC115" s="23" t="s">
        <v>402</v>
      </c>
      <c r="AD115" s="23"/>
      <c r="AE115" s="23"/>
    </row>
    <row r="116" ht="14.25" customHeight="1">
      <c r="A116" s="18">
        <v>45830.0</v>
      </c>
      <c r="B116" s="19" t="s">
        <v>33</v>
      </c>
      <c r="C116" s="20" t="s">
        <v>403</v>
      </c>
      <c r="D116" s="21">
        <v>8.11813509E9</v>
      </c>
      <c r="E116" s="26" t="s">
        <v>404</v>
      </c>
      <c r="F116" s="23">
        <v>1.0</v>
      </c>
      <c r="G116" s="23" t="s">
        <v>37</v>
      </c>
      <c r="H116" s="25">
        <v>0.0</v>
      </c>
      <c r="I116" s="25">
        <v>549.0</v>
      </c>
      <c r="J116" s="25">
        <v>0.0</v>
      </c>
      <c r="K116" s="25">
        <v>0.0</v>
      </c>
      <c r="L116" s="25">
        <v>0.0</v>
      </c>
      <c r="M116" s="25">
        <v>0.0</v>
      </c>
      <c r="N116" s="25">
        <v>0.0</v>
      </c>
      <c r="O116" s="25">
        <v>0.0</v>
      </c>
      <c r="P116" s="25">
        <v>0.0</v>
      </c>
      <c r="Q116" s="25">
        <v>0.0</v>
      </c>
      <c r="R116" s="24">
        <v>0.0</v>
      </c>
      <c r="S116" s="25">
        <v>0.0</v>
      </c>
      <c r="T116" s="25">
        <v>0.0</v>
      </c>
      <c r="U116" s="25">
        <v>0.0</v>
      </c>
      <c r="V116" s="25">
        <v>300.0</v>
      </c>
      <c r="W116" s="25">
        <v>0.0</v>
      </c>
      <c r="X116" s="25">
        <v>0.0</v>
      </c>
      <c r="Y116" s="25">
        <v>0.0</v>
      </c>
      <c r="Z116" s="25">
        <v>0.0</v>
      </c>
      <c r="AA116" s="26" t="s">
        <v>404</v>
      </c>
      <c r="AB116" s="20" t="s">
        <v>405</v>
      </c>
      <c r="AC116" s="23" t="s">
        <v>405</v>
      </c>
      <c r="AD116" s="23"/>
      <c r="AE116" s="23"/>
    </row>
    <row r="117" ht="14.25" customHeight="1">
      <c r="A117" s="18">
        <v>45832.0</v>
      </c>
      <c r="B117" s="19" t="s">
        <v>68</v>
      </c>
      <c r="C117" s="46" t="s">
        <v>406</v>
      </c>
      <c r="D117" s="21">
        <v>8.116954703E9</v>
      </c>
      <c r="E117" s="26" t="s">
        <v>407</v>
      </c>
      <c r="F117" s="23">
        <v>3.0</v>
      </c>
      <c r="G117" s="23" t="s">
        <v>40</v>
      </c>
      <c r="H117" s="25">
        <v>1989.0</v>
      </c>
      <c r="I117" s="25">
        <v>0.0</v>
      </c>
      <c r="J117" s="25">
        <v>0.0</v>
      </c>
      <c r="K117" s="25">
        <v>0.0</v>
      </c>
      <c r="L117" s="25">
        <v>0.0</v>
      </c>
      <c r="M117" s="25">
        <v>0.0</v>
      </c>
      <c r="N117" s="25">
        <v>0.0</v>
      </c>
      <c r="O117" s="25">
        <v>0.0</v>
      </c>
      <c r="P117" s="25">
        <v>0.0</v>
      </c>
      <c r="Q117" s="25">
        <v>0.0</v>
      </c>
      <c r="R117" s="24">
        <v>0.0</v>
      </c>
      <c r="S117" s="25">
        <v>0.0</v>
      </c>
      <c r="T117" s="25">
        <v>0.0</v>
      </c>
      <c r="U117" s="25">
        <v>0.0</v>
      </c>
      <c r="V117" s="25">
        <v>300.0</v>
      </c>
      <c r="W117" s="25">
        <v>0.0</v>
      </c>
      <c r="X117" s="25">
        <v>0.0</v>
      </c>
      <c r="Y117" s="25">
        <v>0.0</v>
      </c>
      <c r="Z117" s="25">
        <v>0.0</v>
      </c>
      <c r="AA117" s="26" t="s">
        <v>407</v>
      </c>
      <c r="AB117" s="20" t="s">
        <v>408</v>
      </c>
      <c r="AC117" s="23" t="s">
        <v>408</v>
      </c>
      <c r="AD117" s="23"/>
      <c r="AE117" s="23"/>
    </row>
    <row r="118" ht="14.25" customHeight="1">
      <c r="A118" s="18">
        <v>45833.0</v>
      </c>
      <c r="B118" s="19" t="s">
        <v>33</v>
      </c>
      <c r="C118" s="20" t="s">
        <v>409</v>
      </c>
      <c r="D118" s="21">
        <v>8.12353194E9</v>
      </c>
      <c r="E118" s="26" t="s">
        <v>410</v>
      </c>
      <c r="F118" s="23">
        <v>1.0</v>
      </c>
      <c r="G118" s="23" t="s">
        <v>37</v>
      </c>
      <c r="H118" s="25">
        <v>0.0</v>
      </c>
      <c r="I118" s="25">
        <v>549.0</v>
      </c>
      <c r="J118" s="25">
        <v>0.0</v>
      </c>
      <c r="K118" s="25">
        <v>0.0</v>
      </c>
      <c r="L118" s="25">
        <v>0.0</v>
      </c>
      <c r="M118" s="25">
        <v>0.0</v>
      </c>
      <c r="N118" s="25">
        <v>0.0</v>
      </c>
      <c r="O118" s="25">
        <v>0.0</v>
      </c>
      <c r="P118" s="25">
        <v>0.0</v>
      </c>
      <c r="Q118" s="25">
        <v>0.0</v>
      </c>
      <c r="R118" s="24">
        <v>0.0</v>
      </c>
      <c r="S118" s="25">
        <v>0.0</v>
      </c>
      <c r="T118" s="25">
        <v>0.0</v>
      </c>
      <c r="U118" s="25">
        <v>0.0</v>
      </c>
      <c r="V118" s="25">
        <v>300.0</v>
      </c>
      <c r="W118" s="25">
        <v>0.0</v>
      </c>
      <c r="X118" s="25">
        <v>0.0</v>
      </c>
      <c r="Y118" s="25">
        <v>0.0</v>
      </c>
      <c r="Z118" s="25">
        <v>0.0</v>
      </c>
      <c r="AA118" s="26" t="s">
        <v>410</v>
      </c>
      <c r="AB118" s="20" t="s">
        <v>411</v>
      </c>
      <c r="AC118" s="23" t="s">
        <v>411</v>
      </c>
      <c r="AD118" s="23"/>
      <c r="AE118" s="23"/>
    </row>
    <row r="119" ht="14.25" customHeight="1">
      <c r="A119" s="18">
        <v>45834.0</v>
      </c>
      <c r="B119" s="19" t="s">
        <v>170</v>
      </c>
      <c r="C119" s="20" t="s">
        <v>412</v>
      </c>
      <c r="D119" s="21">
        <v>8.261260557E9</v>
      </c>
      <c r="E119" s="26" t="s">
        <v>413</v>
      </c>
      <c r="F119" s="23">
        <v>2.0</v>
      </c>
      <c r="G119" s="23" t="s">
        <v>64</v>
      </c>
      <c r="H119" s="25"/>
      <c r="I119" s="25"/>
      <c r="J119" s="25"/>
      <c r="K119" s="25"/>
      <c r="L119" s="25"/>
      <c r="M119" s="25"/>
      <c r="N119" s="25"/>
      <c r="O119" s="25"/>
      <c r="P119" s="25"/>
      <c r="Q119" s="25"/>
      <c r="R119" s="24">
        <v>0.0</v>
      </c>
      <c r="S119" s="25"/>
      <c r="T119" s="25"/>
      <c r="U119" s="25"/>
      <c r="V119" s="25"/>
      <c r="W119" s="25"/>
      <c r="X119" s="25"/>
      <c r="Y119" s="25"/>
      <c r="Z119" s="25"/>
      <c r="AA119" s="26" t="s">
        <v>413</v>
      </c>
      <c r="AB119" s="20" t="s">
        <v>414</v>
      </c>
      <c r="AC119" s="23" t="s">
        <v>414</v>
      </c>
      <c r="AD119" s="23"/>
      <c r="AE119" s="23"/>
    </row>
    <row r="120" ht="14.25" customHeight="1">
      <c r="A120" s="18">
        <v>45835.0</v>
      </c>
      <c r="B120" s="19" t="s">
        <v>33</v>
      </c>
      <c r="C120" s="20" t="s">
        <v>415</v>
      </c>
      <c r="D120" s="21">
        <v>8.112794622E9</v>
      </c>
      <c r="E120" s="26" t="s">
        <v>416</v>
      </c>
      <c r="F120" s="23">
        <v>1.0</v>
      </c>
      <c r="G120" s="23" t="s">
        <v>64</v>
      </c>
      <c r="H120" s="25">
        <v>0.0</v>
      </c>
      <c r="I120" s="25">
        <v>549.0</v>
      </c>
      <c r="J120" s="25">
        <v>0.0</v>
      </c>
      <c r="K120" s="25">
        <v>0.0</v>
      </c>
      <c r="L120" s="25">
        <v>0.0</v>
      </c>
      <c r="M120" s="25">
        <v>0.0</v>
      </c>
      <c r="N120" s="25">
        <v>0.0</v>
      </c>
      <c r="O120" s="25">
        <v>0.0</v>
      </c>
      <c r="P120" s="25">
        <v>0.0</v>
      </c>
      <c r="Q120" s="25">
        <v>0.0</v>
      </c>
      <c r="R120" s="24">
        <v>0.0</v>
      </c>
      <c r="S120" s="25">
        <v>0.0</v>
      </c>
      <c r="T120" s="25">
        <v>0.0</v>
      </c>
      <c r="U120" s="25">
        <v>0.0</v>
      </c>
      <c r="V120" s="25">
        <v>300.0</v>
      </c>
      <c r="W120" s="25">
        <v>0.0</v>
      </c>
      <c r="X120" s="25">
        <v>0.0</v>
      </c>
      <c r="Y120" s="25">
        <v>0.0</v>
      </c>
      <c r="Z120" s="25">
        <v>0.0</v>
      </c>
      <c r="AA120" s="26" t="s">
        <v>416</v>
      </c>
      <c r="AB120" s="20" t="s">
        <v>417</v>
      </c>
      <c r="AC120" s="23" t="s">
        <v>417</v>
      </c>
      <c r="AD120" s="23"/>
      <c r="AE120" s="23"/>
    </row>
    <row r="121" ht="14.25" customHeight="1">
      <c r="A121" s="18">
        <v>45838.0</v>
      </c>
      <c r="B121" s="19" t="s">
        <v>258</v>
      </c>
      <c r="C121" s="20" t="s">
        <v>418</v>
      </c>
      <c r="D121" s="21" t="s">
        <v>68</v>
      </c>
      <c r="E121" s="26" t="s">
        <v>419</v>
      </c>
      <c r="F121" s="23">
        <v>3.0</v>
      </c>
      <c r="G121" s="23" t="s">
        <v>40</v>
      </c>
      <c r="H121" s="25"/>
      <c r="I121" s="25"/>
      <c r="J121" s="25"/>
      <c r="K121" s="25"/>
      <c r="L121" s="25"/>
      <c r="M121" s="25"/>
      <c r="N121" s="25"/>
      <c r="O121" s="25"/>
      <c r="P121" s="25"/>
      <c r="Q121" s="25"/>
      <c r="R121" s="24">
        <v>0.0</v>
      </c>
      <c r="S121" s="25"/>
      <c r="T121" s="25"/>
      <c r="U121" s="25"/>
      <c r="V121" s="25"/>
      <c r="W121" s="25"/>
      <c r="X121" s="25"/>
      <c r="Y121" s="25"/>
      <c r="Z121" s="25"/>
      <c r="AA121" s="26" t="s">
        <v>419</v>
      </c>
      <c r="AB121" s="20" t="s">
        <v>420</v>
      </c>
      <c r="AC121" s="23" t="s">
        <v>420</v>
      </c>
      <c r="AD121" s="23"/>
      <c r="AE121" s="23"/>
    </row>
    <row r="122" ht="14.25" customHeight="1">
      <c r="A122" s="18">
        <v>45841.0</v>
      </c>
      <c r="B122" s="19" t="s">
        <v>134</v>
      </c>
      <c r="C122" s="20" t="s">
        <v>421</v>
      </c>
      <c r="D122" s="21">
        <v>8.116976247E9</v>
      </c>
      <c r="E122" s="26" t="s">
        <v>422</v>
      </c>
      <c r="F122" s="23" t="s">
        <v>68</v>
      </c>
      <c r="G122" s="23" t="s">
        <v>423</v>
      </c>
      <c r="H122" s="25">
        <v>0.0</v>
      </c>
      <c r="I122" s="25">
        <v>0.0</v>
      </c>
      <c r="J122" s="25">
        <v>0.0</v>
      </c>
      <c r="K122" s="25">
        <v>0.0</v>
      </c>
      <c r="L122" s="25">
        <v>0.0</v>
      </c>
      <c r="M122" s="25">
        <v>0.0</v>
      </c>
      <c r="N122" s="25">
        <v>0.0</v>
      </c>
      <c r="O122" s="25">
        <v>0.0</v>
      </c>
      <c r="P122" s="25">
        <v>0.0</v>
      </c>
      <c r="Q122" s="25">
        <v>0.0</v>
      </c>
      <c r="R122" s="24">
        <v>0.0</v>
      </c>
      <c r="S122" s="25">
        <v>0.0</v>
      </c>
      <c r="T122" s="25">
        <v>0.0</v>
      </c>
      <c r="U122" s="25">
        <v>0.0</v>
      </c>
      <c r="V122" s="25">
        <v>0.0</v>
      </c>
      <c r="W122" s="25">
        <v>0.0</v>
      </c>
      <c r="X122" s="25">
        <v>0.0</v>
      </c>
      <c r="Y122" s="25">
        <v>0.0</v>
      </c>
      <c r="Z122" s="25">
        <v>0.0</v>
      </c>
      <c r="AA122" s="26" t="s">
        <v>422</v>
      </c>
      <c r="AB122" s="20" t="s">
        <v>424</v>
      </c>
      <c r="AC122" s="23" t="s">
        <v>424</v>
      </c>
      <c r="AD122" s="23"/>
      <c r="AE122" s="23"/>
    </row>
    <row r="123" ht="14.25" customHeight="1">
      <c r="A123" s="18">
        <v>45842.0</v>
      </c>
      <c r="B123" s="19" t="s">
        <v>33</v>
      </c>
      <c r="C123" s="20" t="s">
        <v>425</v>
      </c>
      <c r="D123" s="21">
        <v>8.119882422E9</v>
      </c>
      <c r="E123" s="26" t="s">
        <v>426</v>
      </c>
      <c r="F123" s="23">
        <v>1.0</v>
      </c>
      <c r="G123" s="23" t="s">
        <v>37</v>
      </c>
      <c r="H123" s="25">
        <v>0.0</v>
      </c>
      <c r="I123" s="25">
        <v>549.0</v>
      </c>
      <c r="J123" s="25">
        <v>0.0</v>
      </c>
      <c r="K123" s="25">
        <v>0.0</v>
      </c>
      <c r="L123" s="25">
        <v>0.0</v>
      </c>
      <c r="M123" s="25">
        <v>0.0</v>
      </c>
      <c r="N123" s="25">
        <v>0.0</v>
      </c>
      <c r="O123" s="25">
        <v>0.0</v>
      </c>
      <c r="P123" s="25">
        <v>0.0</v>
      </c>
      <c r="Q123" s="25">
        <v>0.0</v>
      </c>
      <c r="R123" s="24">
        <v>0.0</v>
      </c>
      <c r="S123" s="25">
        <v>0.0</v>
      </c>
      <c r="T123" s="25">
        <v>0.0</v>
      </c>
      <c r="U123" s="25">
        <v>0.0</v>
      </c>
      <c r="V123" s="25">
        <v>300.0</v>
      </c>
      <c r="W123" s="25">
        <v>0.0</v>
      </c>
      <c r="X123" s="25">
        <v>0.0</v>
      </c>
      <c r="Y123" s="25">
        <v>0.0</v>
      </c>
      <c r="Z123" s="25">
        <v>0.0</v>
      </c>
      <c r="AA123" s="26" t="s">
        <v>426</v>
      </c>
      <c r="AB123" s="20" t="s">
        <v>427</v>
      </c>
      <c r="AC123" s="23" t="s">
        <v>427</v>
      </c>
      <c r="AD123" s="23"/>
      <c r="AE123" s="23"/>
    </row>
    <row r="124" ht="14.25" customHeight="1">
      <c r="A124" s="18">
        <v>45842.0</v>
      </c>
      <c r="B124" s="19" t="s">
        <v>33</v>
      </c>
      <c r="C124" s="20" t="s">
        <v>428</v>
      </c>
      <c r="D124" s="21">
        <v>8.11821177E9</v>
      </c>
      <c r="E124" s="26" t="s">
        <v>429</v>
      </c>
      <c r="F124" s="23" t="s">
        <v>68</v>
      </c>
      <c r="G124" s="23" t="s">
        <v>37</v>
      </c>
      <c r="H124" s="25">
        <v>0.0</v>
      </c>
      <c r="I124" s="25">
        <v>549.0</v>
      </c>
      <c r="J124" s="25">
        <v>0.0</v>
      </c>
      <c r="K124" s="25">
        <v>0.0</v>
      </c>
      <c r="L124" s="25">
        <v>0.0</v>
      </c>
      <c r="M124" s="25">
        <v>0.0</v>
      </c>
      <c r="N124" s="25">
        <v>0.0</v>
      </c>
      <c r="O124" s="25">
        <v>0.0</v>
      </c>
      <c r="P124" s="25">
        <v>0.0</v>
      </c>
      <c r="Q124" s="25">
        <v>0.0</v>
      </c>
      <c r="R124" s="24">
        <v>0.0</v>
      </c>
      <c r="S124" s="25">
        <v>0.0</v>
      </c>
      <c r="T124" s="25">
        <v>0.0</v>
      </c>
      <c r="U124" s="25">
        <v>0.0</v>
      </c>
      <c r="V124" s="25">
        <v>199.0</v>
      </c>
      <c r="W124" s="25">
        <v>0.0</v>
      </c>
      <c r="X124" s="25">
        <v>0.0</v>
      </c>
      <c r="Y124" s="25">
        <v>0.0</v>
      </c>
      <c r="Z124" s="25">
        <v>0.0</v>
      </c>
      <c r="AA124" s="26" t="s">
        <v>429</v>
      </c>
      <c r="AB124" s="20" t="s">
        <v>430</v>
      </c>
      <c r="AC124" s="23" t="s">
        <v>430</v>
      </c>
      <c r="AD124" s="23"/>
      <c r="AE124" s="23"/>
    </row>
    <row r="125" ht="14.25" customHeight="1">
      <c r="A125" s="18">
        <v>45846.0</v>
      </c>
      <c r="B125" s="19" t="s">
        <v>33</v>
      </c>
      <c r="C125" s="20" t="s">
        <v>431</v>
      </c>
      <c r="D125" s="21">
        <v>8.119390811E9</v>
      </c>
      <c r="E125" s="26" t="s">
        <v>432</v>
      </c>
      <c r="F125" s="23">
        <v>1.0</v>
      </c>
      <c r="G125" s="23" t="s">
        <v>64</v>
      </c>
      <c r="H125" s="25">
        <v>0.0</v>
      </c>
      <c r="I125" s="25">
        <v>0.0</v>
      </c>
      <c r="J125" s="25">
        <v>350.0</v>
      </c>
      <c r="K125" s="25">
        <v>0.0</v>
      </c>
      <c r="L125" s="25">
        <v>0.0</v>
      </c>
      <c r="M125" s="25">
        <v>0.0</v>
      </c>
      <c r="N125" s="25">
        <v>0.0</v>
      </c>
      <c r="O125" s="25">
        <v>0.0</v>
      </c>
      <c r="P125" s="25">
        <v>0.0</v>
      </c>
      <c r="Q125" s="25">
        <v>0.0</v>
      </c>
      <c r="R125" s="24">
        <v>0.0</v>
      </c>
      <c r="S125" s="25">
        <v>0.0</v>
      </c>
      <c r="T125" s="25">
        <v>0.0</v>
      </c>
      <c r="U125" s="25">
        <v>0.0</v>
      </c>
      <c r="V125" s="25">
        <v>300.0</v>
      </c>
      <c r="W125" s="25">
        <v>0.0</v>
      </c>
      <c r="X125" s="25">
        <v>0.0</v>
      </c>
      <c r="Y125" s="25">
        <v>0.0</v>
      </c>
      <c r="Z125" s="25">
        <v>0.0</v>
      </c>
      <c r="AA125" s="26" t="s">
        <v>432</v>
      </c>
      <c r="AB125" s="20" t="s">
        <v>433</v>
      </c>
      <c r="AC125" s="23" t="s">
        <v>433</v>
      </c>
      <c r="AD125" s="23"/>
      <c r="AE125" s="23"/>
    </row>
    <row r="126" ht="14.25" customHeight="1">
      <c r="A126" s="18">
        <v>45847.0</v>
      </c>
      <c r="B126" s="19" t="s">
        <v>33</v>
      </c>
      <c r="C126" s="27" t="s">
        <v>434</v>
      </c>
      <c r="D126" s="47" t="s">
        <v>435</v>
      </c>
      <c r="E126" s="27" t="s">
        <v>436</v>
      </c>
      <c r="F126" s="22">
        <v>9.0</v>
      </c>
      <c r="G126" s="22" t="s">
        <v>64</v>
      </c>
      <c r="H126" s="24">
        <v>0.0</v>
      </c>
      <c r="I126" s="24">
        <v>250.0</v>
      </c>
      <c r="J126" s="24">
        <v>0.0</v>
      </c>
      <c r="K126" s="24">
        <v>0.0</v>
      </c>
      <c r="L126" s="24">
        <v>0.0</v>
      </c>
      <c r="M126" s="24">
        <v>0.0</v>
      </c>
      <c r="N126" s="24">
        <v>0.0</v>
      </c>
      <c r="O126" s="24">
        <v>0.0</v>
      </c>
      <c r="P126" s="24">
        <v>0.0</v>
      </c>
      <c r="Q126" s="24">
        <v>0.0</v>
      </c>
      <c r="R126" s="24">
        <v>0.0</v>
      </c>
      <c r="S126" s="24">
        <v>0.0</v>
      </c>
      <c r="T126" s="24">
        <v>0.0</v>
      </c>
      <c r="U126" s="24">
        <v>0.0</v>
      </c>
      <c r="V126" s="24">
        <v>300.0</v>
      </c>
      <c r="W126" s="24">
        <v>0.0</v>
      </c>
      <c r="X126" s="24">
        <v>0.0</v>
      </c>
      <c r="Y126" s="24">
        <v>0.0</v>
      </c>
      <c r="Z126" s="24">
        <v>0.0</v>
      </c>
      <c r="AA126" s="27" t="s">
        <v>437</v>
      </c>
      <c r="AB126" s="27" t="s">
        <v>438</v>
      </c>
      <c r="AC126" s="22" t="s">
        <v>438</v>
      </c>
      <c r="AD126" s="23"/>
      <c r="AE126" s="23"/>
    </row>
    <row r="127" ht="14.25" customHeight="1">
      <c r="A127" s="18">
        <v>45849.0</v>
      </c>
      <c r="B127" s="19" t="s">
        <v>33</v>
      </c>
      <c r="C127" s="20" t="s">
        <v>439</v>
      </c>
      <c r="D127" s="42">
        <v>8.125815624E9</v>
      </c>
      <c r="E127" s="26" t="s">
        <v>440</v>
      </c>
      <c r="F127" s="23">
        <v>1.0</v>
      </c>
      <c r="G127" s="23" t="s">
        <v>441</v>
      </c>
      <c r="H127" s="25">
        <v>1850.0</v>
      </c>
      <c r="I127" s="25">
        <v>0.0</v>
      </c>
      <c r="J127" s="25">
        <v>0.0</v>
      </c>
      <c r="K127" s="25">
        <v>0.0</v>
      </c>
      <c r="L127" s="25">
        <v>0.0</v>
      </c>
      <c r="M127" s="25">
        <v>0.0</v>
      </c>
      <c r="N127" s="25">
        <v>0.0</v>
      </c>
      <c r="O127" s="25">
        <v>0.0</v>
      </c>
      <c r="P127" s="25">
        <v>0.0</v>
      </c>
      <c r="Q127" s="25">
        <v>0.0</v>
      </c>
      <c r="R127" s="24">
        <v>0.0</v>
      </c>
      <c r="S127" s="25">
        <v>0.0</v>
      </c>
      <c r="T127" s="25">
        <v>0.0</v>
      </c>
      <c r="U127" s="25">
        <v>0.0</v>
      </c>
      <c r="V127" s="25">
        <v>250.0</v>
      </c>
      <c r="W127" s="25">
        <v>0.0</v>
      </c>
      <c r="X127" s="25">
        <v>0.0</v>
      </c>
      <c r="Y127" s="25">
        <v>0.0</v>
      </c>
      <c r="Z127" s="25">
        <v>0.0</v>
      </c>
      <c r="AA127" s="26" t="s">
        <v>440</v>
      </c>
      <c r="AB127" s="20" t="s">
        <v>442</v>
      </c>
      <c r="AC127" s="23" t="s">
        <v>442</v>
      </c>
      <c r="AD127" s="23"/>
      <c r="AE127" s="23"/>
    </row>
    <row r="128" ht="14.25" customHeight="1">
      <c r="A128" s="18">
        <v>45849.0</v>
      </c>
      <c r="B128" s="19" t="s">
        <v>33</v>
      </c>
      <c r="C128" s="20" t="s">
        <v>443</v>
      </c>
      <c r="D128" s="21">
        <v>8.132385002E9</v>
      </c>
      <c r="E128" s="26" t="s">
        <v>444</v>
      </c>
      <c r="F128" s="23">
        <v>1.0</v>
      </c>
      <c r="G128" s="23" t="s">
        <v>441</v>
      </c>
      <c r="H128" s="25">
        <v>1850.0</v>
      </c>
      <c r="I128" s="25">
        <v>0.0</v>
      </c>
      <c r="J128" s="25">
        <v>0.0</v>
      </c>
      <c r="K128" s="25">
        <v>0.0</v>
      </c>
      <c r="L128" s="25">
        <v>0.0</v>
      </c>
      <c r="M128" s="25">
        <v>0.0</v>
      </c>
      <c r="N128" s="25">
        <v>0.0</v>
      </c>
      <c r="O128" s="25">
        <v>0.0</v>
      </c>
      <c r="P128" s="25">
        <v>0.0</v>
      </c>
      <c r="Q128" s="25">
        <v>0.0</v>
      </c>
      <c r="R128" s="24">
        <v>0.0</v>
      </c>
      <c r="S128" s="25">
        <v>0.0</v>
      </c>
      <c r="T128" s="25">
        <v>0.0</v>
      </c>
      <c r="U128" s="25">
        <v>0.0</v>
      </c>
      <c r="V128" s="25">
        <v>250.0</v>
      </c>
      <c r="W128" s="25">
        <v>0.0</v>
      </c>
      <c r="X128" s="25">
        <v>0.0</v>
      </c>
      <c r="Y128" s="25">
        <v>0.0</v>
      </c>
      <c r="Z128" s="25">
        <v>0.0</v>
      </c>
      <c r="AA128" s="26" t="s">
        <v>444</v>
      </c>
      <c r="AB128" s="20" t="s">
        <v>445</v>
      </c>
      <c r="AC128" s="23" t="s">
        <v>445</v>
      </c>
      <c r="AD128" s="23"/>
      <c r="AE128" s="23"/>
    </row>
    <row r="129" ht="14.25" customHeight="1">
      <c r="A129" s="48">
        <v>45854.0</v>
      </c>
      <c r="B129" s="27" t="s">
        <v>33</v>
      </c>
      <c r="C129" s="27" t="s">
        <v>446</v>
      </c>
      <c r="D129" s="47">
        <v>8.1355991E9</v>
      </c>
      <c r="E129" s="27" t="s">
        <v>447</v>
      </c>
      <c r="F129" s="22">
        <v>2.0</v>
      </c>
      <c r="G129" s="22" t="s">
        <v>441</v>
      </c>
      <c r="H129" s="24">
        <v>1400.0</v>
      </c>
      <c r="I129" s="24">
        <v>0.0</v>
      </c>
      <c r="J129" s="24">
        <v>0.0</v>
      </c>
      <c r="K129" s="24">
        <v>0.0</v>
      </c>
      <c r="L129" s="24">
        <v>0.0</v>
      </c>
      <c r="M129" s="24">
        <v>0.0</v>
      </c>
      <c r="N129" s="24">
        <v>0.0</v>
      </c>
      <c r="O129" s="24">
        <v>0.0</v>
      </c>
      <c r="P129" s="24">
        <v>0.0</v>
      </c>
      <c r="Q129" s="24">
        <v>0.0</v>
      </c>
      <c r="R129" s="24">
        <v>0.0</v>
      </c>
      <c r="S129" s="24">
        <v>0.0</v>
      </c>
      <c r="T129" s="24">
        <v>0.0</v>
      </c>
      <c r="U129" s="24">
        <v>0.0</v>
      </c>
      <c r="V129" s="24">
        <v>300.0</v>
      </c>
      <c r="W129" s="24">
        <v>0.0</v>
      </c>
      <c r="X129" s="24">
        <v>0.0</v>
      </c>
      <c r="Y129" s="24">
        <v>0.0</v>
      </c>
      <c r="Z129" s="24">
        <v>0.0</v>
      </c>
      <c r="AA129" s="27" t="s">
        <v>448</v>
      </c>
      <c r="AB129" s="27" t="s">
        <v>449</v>
      </c>
      <c r="AC129" s="22" t="s">
        <v>449</v>
      </c>
      <c r="AD129" s="23"/>
      <c r="AE129" s="23"/>
    </row>
    <row r="130" ht="14.25" customHeight="1">
      <c r="A130" s="48">
        <v>45855.0</v>
      </c>
      <c r="B130" s="27" t="s">
        <v>33</v>
      </c>
      <c r="C130" s="27" t="s">
        <v>450</v>
      </c>
      <c r="D130" s="47">
        <v>8.641068915E9</v>
      </c>
      <c r="E130" s="49" t="s">
        <v>451</v>
      </c>
      <c r="F130" s="22">
        <v>1.0</v>
      </c>
      <c r="G130" s="22" t="s">
        <v>37</v>
      </c>
      <c r="H130" s="24">
        <v>0.0</v>
      </c>
      <c r="I130" s="24">
        <v>549.0</v>
      </c>
      <c r="J130" s="24">
        <v>0.0</v>
      </c>
      <c r="K130" s="24">
        <v>0.0</v>
      </c>
      <c r="L130" s="24">
        <v>0.0</v>
      </c>
      <c r="M130" s="24">
        <v>0.0</v>
      </c>
      <c r="N130" s="24">
        <v>0.0</v>
      </c>
      <c r="O130" s="24">
        <v>0.0</v>
      </c>
      <c r="P130" s="24">
        <v>0.0</v>
      </c>
      <c r="Q130" s="24">
        <v>0.0</v>
      </c>
      <c r="R130" s="24">
        <v>0.0</v>
      </c>
      <c r="S130" s="24">
        <v>0.0</v>
      </c>
      <c r="T130" s="24">
        <v>0.0</v>
      </c>
      <c r="U130" s="24">
        <v>0.0</v>
      </c>
      <c r="V130" s="24">
        <v>0.0</v>
      </c>
      <c r="W130" s="24">
        <v>0.0</v>
      </c>
      <c r="X130" s="24">
        <v>0.0</v>
      </c>
      <c r="Y130" s="24">
        <v>3600.0</v>
      </c>
      <c r="Z130" s="24">
        <v>300.0</v>
      </c>
      <c r="AA130" s="27" t="s">
        <v>451</v>
      </c>
      <c r="AB130" s="27" t="s">
        <v>452</v>
      </c>
      <c r="AC130" s="22" t="s">
        <v>453</v>
      </c>
      <c r="AD130" s="23"/>
      <c r="AE130" s="23"/>
    </row>
    <row r="131" ht="14.25" customHeight="1">
      <c r="A131" s="48">
        <v>45855.0</v>
      </c>
      <c r="B131" s="27" t="s">
        <v>64</v>
      </c>
      <c r="C131" s="27" t="s">
        <v>454</v>
      </c>
      <c r="D131" s="47">
        <v>8.1355991E9</v>
      </c>
      <c r="E131" s="27" t="s">
        <v>455</v>
      </c>
      <c r="F131" s="22">
        <v>1.0</v>
      </c>
      <c r="G131" s="22" t="s">
        <v>64</v>
      </c>
      <c r="H131" s="24">
        <v>0.0</v>
      </c>
      <c r="I131" s="24">
        <v>0.0</v>
      </c>
      <c r="J131" s="24">
        <v>0.0</v>
      </c>
      <c r="K131" s="24">
        <v>0.0</v>
      </c>
      <c r="L131" s="24">
        <v>0.0</v>
      </c>
      <c r="M131" s="24">
        <v>0.0</v>
      </c>
      <c r="N131" s="24">
        <v>0.0</v>
      </c>
      <c r="O131" s="24">
        <v>0.0</v>
      </c>
      <c r="P131" s="24">
        <v>0.0</v>
      </c>
      <c r="Q131" s="24">
        <v>0.0</v>
      </c>
      <c r="R131" s="24">
        <v>0.0</v>
      </c>
      <c r="S131" s="24">
        <v>0.0</v>
      </c>
      <c r="T131" s="24">
        <v>0.0</v>
      </c>
      <c r="U131" s="24">
        <v>0.0</v>
      </c>
      <c r="V131" s="24">
        <v>300.0</v>
      </c>
      <c r="W131" s="24">
        <v>0.0</v>
      </c>
      <c r="X131" s="24">
        <v>0.0</v>
      </c>
      <c r="Y131" s="24">
        <v>0.0</v>
      </c>
      <c r="Z131" s="24">
        <v>0.0</v>
      </c>
      <c r="AA131" s="27" t="s">
        <v>455</v>
      </c>
      <c r="AB131" s="27" t="s">
        <v>456</v>
      </c>
      <c r="AC131" s="22" t="s">
        <v>456</v>
      </c>
      <c r="AD131" s="23"/>
      <c r="AE131" s="23"/>
    </row>
    <row r="132" ht="14.25" customHeight="1">
      <c r="A132" s="48">
        <v>45856.0</v>
      </c>
      <c r="B132" s="19" t="s">
        <v>33</v>
      </c>
      <c r="C132" s="27" t="s">
        <v>457</v>
      </c>
      <c r="D132" s="21" t="s">
        <v>102</v>
      </c>
      <c r="E132" s="26" t="s">
        <v>103</v>
      </c>
      <c r="F132" s="23">
        <v>1.0</v>
      </c>
      <c r="G132" s="23" t="s">
        <v>40</v>
      </c>
      <c r="H132" s="24">
        <v>1800.0</v>
      </c>
      <c r="I132" s="25">
        <v>0.0</v>
      </c>
      <c r="J132" s="25">
        <v>0.0</v>
      </c>
      <c r="K132" s="25">
        <v>0.0</v>
      </c>
      <c r="L132" s="25">
        <v>0.0</v>
      </c>
      <c r="M132" s="25">
        <v>0.0</v>
      </c>
      <c r="N132" s="24">
        <v>0.0</v>
      </c>
      <c r="O132" s="25">
        <v>0.0</v>
      </c>
      <c r="P132" s="25">
        <v>0.0</v>
      </c>
      <c r="Q132" s="25">
        <v>0.0</v>
      </c>
      <c r="R132" s="24">
        <v>0.0</v>
      </c>
      <c r="S132" s="25">
        <v>0.0</v>
      </c>
      <c r="T132" s="25">
        <v>0.0</v>
      </c>
      <c r="U132" s="25">
        <v>0.0</v>
      </c>
      <c r="V132" s="25">
        <v>300.0</v>
      </c>
      <c r="W132" s="25">
        <v>0.0</v>
      </c>
      <c r="X132" s="25">
        <v>0.0</v>
      </c>
      <c r="Y132" s="25">
        <v>0.0</v>
      </c>
      <c r="Z132" s="25">
        <v>0.0</v>
      </c>
      <c r="AA132" s="50" t="s">
        <v>103</v>
      </c>
      <c r="AB132" s="27" t="s">
        <v>458</v>
      </c>
      <c r="AC132" s="22" t="s">
        <v>458</v>
      </c>
      <c r="AD132" s="23"/>
      <c r="AE132" s="23"/>
    </row>
    <row r="133" ht="14.25" customHeight="1">
      <c r="A133" s="48">
        <v>45862.0</v>
      </c>
      <c r="B133" s="27" t="s">
        <v>33</v>
      </c>
      <c r="C133" s="27" t="s">
        <v>459</v>
      </c>
      <c r="D133" s="47">
        <v>8.118172274E9</v>
      </c>
      <c r="E133" s="27" t="s">
        <v>460</v>
      </c>
      <c r="F133" s="22" t="s">
        <v>461</v>
      </c>
      <c r="G133" s="22" t="s">
        <v>462</v>
      </c>
      <c r="H133" s="24">
        <v>2199.0</v>
      </c>
      <c r="I133" s="24">
        <v>0.0</v>
      </c>
      <c r="J133" s="24">
        <v>350.0</v>
      </c>
      <c r="K133" s="24">
        <v>0.0</v>
      </c>
      <c r="L133" s="24">
        <v>0.0</v>
      </c>
      <c r="M133" s="24">
        <v>0.0</v>
      </c>
      <c r="N133" s="24">
        <v>0.0</v>
      </c>
      <c r="O133" s="24">
        <v>0.0</v>
      </c>
      <c r="P133" s="24">
        <v>0.0</v>
      </c>
      <c r="Q133" s="24">
        <v>0.0</v>
      </c>
      <c r="R133" s="24">
        <v>0.0</v>
      </c>
      <c r="S133" s="24">
        <v>0.0</v>
      </c>
      <c r="T133" s="24">
        <v>0.0</v>
      </c>
      <c r="U133" s="24">
        <v>0.0</v>
      </c>
      <c r="V133" s="24">
        <v>250.0</v>
      </c>
      <c r="W133" s="24">
        <v>0.0</v>
      </c>
      <c r="X133" s="24">
        <v>0.0</v>
      </c>
      <c r="Y133" s="24">
        <v>0.0</v>
      </c>
      <c r="Z133" s="24">
        <v>0.0</v>
      </c>
      <c r="AA133" s="27" t="s">
        <v>460</v>
      </c>
      <c r="AB133" s="27" t="s">
        <v>463</v>
      </c>
      <c r="AC133" s="22" t="s">
        <v>463</v>
      </c>
      <c r="AD133" s="23"/>
      <c r="AE133" s="23"/>
    </row>
    <row r="134" ht="14.25" customHeight="1">
      <c r="A134" s="48">
        <v>45863.0</v>
      </c>
      <c r="B134" s="27" t="s">
        <v>64</v>
      </c>
      <c r="C134" s="27" t="s">
        <v>464</v>
      </c>
      <c r="D134" s="47" t="s">
        <v>465</v>
      </c>
      <c r="E134" s="27" t="s">
        <v>466</v>
      </c>
      <c r="F134" s="22">
        <v>1.0</v>
      </c>
      <c r="G134" s="22" t="s">
        <v>64</v>
      </c>
      <c r="H134" s="24">
        <v>0.0</v>
      </c>
      <c r="I134" s="24">
        <v>0.0</v>
      </c>
      <c r="J134" s="24">
        <v>350.0</v>
      </c>
      <c r="K134" s="24">
        <v>0.0</v>
      </c>
      <c r="L134" s="24">
        <v>0.0</v>
      </c>
      <c r="M134" s="24">
        <v>0.0</v>
      </c>
      <c r="N134" s="24">
        <v>0.0</v>
      </c>
      <c r="O134" s="24">
        <v>0.0</v>
      </c>
      <c r="P134" s="24">
        <v>0.0</v>
      </c>
      <c r="Q134" s="24">
        <v>0.0</v>
      </c>
      <c r="R134" s="24">
        <v>0.0</v>
      </c>
      <c r="S134" s="24">
        <v>0.0</v>
      </c>
      <c r="T134" s="24">
        <v>0.0</v>
      </c>
      <c r="U134" s="24">
        <v>0.0</v>
      </c>
      <c r="V134" s="24">
        <v>300.0</v>
      </c>
      <c r="W134" s="24">
        <v>0.0</v>
      </c>
      <c r="X134" s="24">
        <v>0.0</v>
      </c>
      <c r="Y134" s="24">
        <v>0.0</v>
      </c>
      <c r="Z134" s="24">
        <v>0.0</v>
      </c>
      <c r="AA134" s="27" t="s">
        <v>466</v>
      </c>
      <c r="AB134" s="27" t="s">
        <v>467</v>
      </c>
      <c r="AC134" s="22" t="s">
        <v>467</v>
      </c>
      <c r="AD134" s="23"/>
      <c r="AE134" s="23"/>
    </row>
    <row r="135" ht="14.25" customHeight="1">
      <c r="A135" s="48">
        <v>45866.0</v>
      </c>
      <c r="B135" s="27" t="s">
        <v>33</v>
      </c>
      <c r="C135" s="27" t="s">
        <v>468</v>
      </c>
      <c r="D135" s="47" t="s">
        <v>469</v>
      </c>
      <c r="E135" s="27" t="s">
        <v>470</v>
      </c>
      <c r="F135" s="22">
        <v>4.0</v>
      </c>
      <c r="G135" s="22" t="s">
        <v>37</v>
      </c>
      <c r="H135" s="24">
        <v>0.0</v>
      </c>
      <c r="I135" s="24">
        <v>549.0</v>
      </c>
      <c r="J135" s="24">
        <v>0.0</v>
      </c>
      <c r="K135" s="24">
        <v>0.0</v>
      </c>
      <c r="L135" s="24">
        <v>0.0</v>
      </c>
      <c r="M135" s="24">
        <v>0.0</v>
      </c>
      <c r="N135" s="24">
        <v>0.0</v>
      </c>
      <c r="O135" s="24">
        <v>0.0</v>
      </c>
      <c r="P135" s="24">
        <v>0.0</v>
      </c>
      <c r="Q135" s="24">
        <v>0.0</v>
      </c>
      <c r="R135" s="24">
        <v>0.0</v>
      </c>
      <c r="S135" s="24">
        <v>0.0</v>
      </c>
      <c r="T135" s="24">
        <v>0.0</v>
      </c>
      <c r="U135" s="24">
        <v>0.0</v>
      </c>
      <c r="V135" s="24">
        <v>300.0</v>
      </c>
      <c r="W135" s="24">
        <v>0.0</v>
      </c>
      <c r="X135" s="24">
        <v>0.0</v>
      </c>
      <c r="Y135" s="24">
        <v>0.0</v>
      </c>
      <c r="Z135" s="24">
        <v>0.0</v>
      </c>
      <c r="AA135" s="27" t="s">
        <v>470</v>
      </c>
      <c r="AB135" s="27" t="s">
        <v>471</v>
      </c>
      <c r="AC135" s="22" t="s">
        <v>471</v>
      </c>
      <c r="AD135" s="23"/>
      <c r="AE135" s="23"/>
    </row>
    <row r="136" ht="14.25" customHeight="1">
      <c r="A136" s="48">
        <v>45868.0</v>
      </c>
      <c r="B136" s="27" t="s">
        <v>33</v>
      </c>
      <c r="C136" s="27" t="s">
        <v>81</v>
      </c>
      <c r="D136" s="47" t="s">
        <v>68</v>
      </c>
      <c r="E136" s="27" t="s">
        <v>472</v>
      </c>
      <c r="F136" s="22" t="s">
        <v>68</v>
      </c>
      <c r="G136" s="22" t="s">
        <v>68</v>
      </c>
      <c r="H136" s="24" t="s">
        <v>68</v>
      </c>
      <c r="I136" s="24" t="s">
        <v>68</v>
      </c>
      <c r="J136" s="24" t="s">
        <v>68</v>
      </c>
      <c r="K136" s="24" t="s">
        <v>68</v>
      </c>
      <c r="L136" s="24" t="s">
        <v>68</v>
      </c>
      <c r="M136" s="24" t="s">
        <v>68</v>
      </c>
      <c r="N136" s="24" t="s">
        <v>68</v>
      </c>
      <c r="O136" s="24" t="s">
        <v>68</v>
      </c>
      <c r="P136" s="24" t="s">
        <v>68</v>
      </c>
      <c r="Q136" s="24" t="s">
        <v>68</v>
      </c>
      <c r="R136" s="24">
        <v>0.0</v>
      </c>
      <c r="S136" s="24" t="s">
        <v>68</v>
      </c>
      <c r="T136" s="24" t="s">
        <v>68</v>
      </c>
      <c r="U136" s="24" t="s">
        <v>68</v>
      </c>
      <c r="V136" s="24" t="s">
        <v>68</v>
      </c>
      <c r="W136" s="24" t="s">
        <v>68</v>
      </c>
      <c r="X136" s="24" t="s">
        <v>68</v>
      </c>
      <c r="Y136" s="24" t="s">
        <v>68</v>
      </c>
      <c r="Z136" s="24" t="s">
        <v>68</v>
      </c>
      <c r="AA136" s="27" t="s">
        <v>472</v>
      </c>
      <c r="AB136" s="27" t="s">
        <v>473</v>
      </c>
      <c r="AC136" s="22" t="s">
        <v>473</v>
      </c>
      <c r="AD136" s="23"/>
      <c r="AE136" s="23"/>
    </row>
    <row r="137" ht="14.25" customHeight="1">
      <c r="A137" s="48">
        <v>45869.0</v>
      </c>
      <c r="B137" s="27" t="s">
        <v>33</v>
      </c>
      <c r="C137" s="27" t="s">
        <v>474</v>
      </c>
      <c r="D137" s="47" t="s">
        <v>475</v>
      </c>
      <c r="E137" s="27" t="s">
        <v>476</v>
      </c>
      <c r="F137" s="22">
        <v>3.0</v>
      </c>
      <c r="G137" s="22" t="s">
        <v>37</v>
      </c>
      <c r="H137" s="24">
        <v>0.0</v>
      </c>
      <c r="I137" s="24">
        <v>549.0</v>
      </c>
      <c r="J137" s="24">
        <v>0.0</v>
      </c>
      <c r="K137" s="24">
        <v>0.0</v>
      </c>
      <c r="L137" s="24">
        <v>0.0</v>
      </c>
      <c r="M137" s="24">
        <v>0.0</v>
      </c>
      <c r="N137" s="24">
        <v>0.0</v>
      </c>
      <c r="O137" s="24">
        <v>0.0</v>
      </c>
      <c r="P137" s="24">
        <v>0.0</v>
      </c>
      <c r="Q137" s="24">
        <v>0.0</v>
      </c>
      <c r="R137" s="24">
        <v>0.0</v>
      </c>
      <c r="S137" s="24">
        <v>0.0</v>
      </c>
      <c r="T137" s="24">
        <v>0.0</v>
      </c>
      <c r="U137" s="24">
        <v>0.0</v>
      </c>
      <c r="V137" s="24">
        <v>300.0</v>
      </c>
      <c r="W137" s="24">
        <v>0.0</v>
      </c>
      <c r="X137" s="24">
        <v>0.0</v>
      </c>
      <c r="Y137" s="24">
        <v>0.0</v>
      </c>
      <c r="Z137" s="24">
        <v>0.0</v>
      </c>
      <c r="AA137" s="27" t="s">
        <v>477</v>
      </c>
      <c r="AB137" s="27" t="s">
        <v>477</v>
      </c>
      <c r="AC137" s="22" t="s">
        <v>477</v>
      </c>
      <c r="AD137" s="23"/>
      <c r="AE137" s="23"/>
    </row>
    <row r="138" ht="14.25" customHeight="1">
      <c r="A138" s="48">
        <v>45869.0</v>
      </c>
      <c r="B138" s="27" t="s">
        <v>64</v>
      </c>
      <c r="C138" s="27" t="s">
        <v>478</v>
      </c>
      <c r="D138" s="47" t="s">
        <v>479</v>
      </c>
      <c r="E138" s="27" t="s">
        <v>480</v>
      </c>
      <c r="F138" s="22">
        <v>1.0</v>
      </c>
      <c r="G138" s="22" t="s">
        <v>64</v>
      </c>
      <c r="H138" s="24">
        <v>0.0</v>
      </c>
      <c r="I138" s="24">
        <v>0.0</v>
      </c>
      <c r="J138" s="24">
        <v>350.0</v>
      </c>
      <c r="K138" s="24">
        <v>0.0</v>
      </c>
      <c r="L138" s="24">
        <v>0.0</v>
      </c>
      <c r="M138" s="24">
        <v>0.0</v>
      </c>
      <c r="N138" s="24">
        <v>0.0</v>
      </c>
      <c r="O138" s="24">
        <v>0.0</v>
      </c>
      <c r="P138" s="24">
        <v>0.0</v>
      </c>
      <c r="Q138" s="24">
        <v>0.0</v>
      </c>
      <c r="R138" s="24">
        <v>0.0</v>
      </c>
      <c r="S138" s="24">
        <v>0.0</v>
      </c>
      <c r="T138" s="24">
        <v>0.0</v>
      </c>
      <c r="U138" s="24">
        <v>0.0</v>
      </c>
      <c r="V138" s="24">
        <v>300.0</v>
      </c>
      <c r="W138" s="24">
        <v>0.0</v>
      </c>
      <c r="X138" s="24">
        <v>0.0</v>
      </c>
      <c r="Y138" s="24">
        <v>0.0</v>
      </c>
      <c r="Z138" s="24">
        <v>0.0</v>
      </c>
      <c r="AA138" s="27" t="s">
        <v>480</v>
      </c>
      <c r="AB138" s="27" t="s">
        <v>481</v>
      </c>
      <c r="AC138" s="22" t="s">
        <v>482</v>
      </c>
      <c r="AD138" s="23"/>
      <c r="AE138" s="23"/>
    </row>
    <row r="139" ht="14.25" customHeight="1">
      <c r="A139" s="48">
        <v>45870.0</v>
      </c>
      <c r="B139" s="27" t="s">
        <v>134</v>
      </c>
      <c r="C139" s="27" t="s">
        <v>483</v>
      </c>
      <c r="D139" s="47" t="s">
        <v>484</v>
      </c>
      <c r="E139" s="27" t="s">
        <v>485</v>
      </c>
      <c r="F139" s="22">
        <v>1.0</v>
      </c>
      <c r="G139" s="22" t="s">
        <v>441</v>
      </c>
      <c r="H139" s="24">
        <v>1800.0</v>
      </c>
      <c r="I139" s="24">
        <v>0.0</v>
      </c>
      <c r="J139" s="24">
        <v>0.0</v>
      </c>
      <c r="K139" s="24">
        <v>0.0</v>
      </c>
      <c r="L139" s="24">
        <v>0.0</v>
      </c>
      <c r="M139" s="24">
        <v>0.0</v>
      </c>
      <c r="N139" s="24">
        <v>0.0</v>
      </c>
      <c r="O139" s="24">
        <v>0.0</v>
      </c>
      <c r="P139" s="24">
        <v>0.0</v>
      </c>
      <c r="Q139" s="24">
        <v>0.0</v>
      </c>
      <c r="R139" s="24">
        <v>0.0</v>
      </c>
      <c r="S139" s="24">
        <v>0.0</v>
      </c>
      <c r="T139" s="24">
        <v>0.0</v>
      </c>
      <c r="U139" s="24">
        <v>0.0</v>
      </c>
      <c r="V139" s="24">
        <v>0.0</v>
      </c>
      <c r="W139" s="24">
        <v>0.0</v>
      </c>
      <c r="X139" s="24">
        <v>0.0</v>
      </c>
      <c r="Y139" s="24">
        <v>3000.0</v>
      </c>
      <c r="Z139" s="24">
        <v>-500.0</v>
      </c>
      <c r="AA139" s="27" t="s">
        <v>485</v>
      </c>
      <c r="AB139" s="27" t="s">
        <v>486</v>
      </c>
      <c r="AC139" s="22" t="s">
        <v>486</v>
      </c>
      <c r="AD139" s="23"/>
      <c r="AE139" s="23"/>
    </row>
    <row r="140" ht="14.25" customHeight="1">
      <c r="A140" s="48">
        <v>45873.0</v>
      </c>
      <c r="B140" s="27" t="s">
        <v>487</v>
      </c>
      <c r="C140" s="27" t="s">
        <v>488</v>
      </c>
      <c r="D140" s="47">
        <v>8.110270226E9</v>
      </c>
      <c r="E140" s="27" t="s">
        <v>489</v>
      </c>
      <c r="F140" s="22" t="s">
        <v>68</v>
      </c>
      <c r="G140" s="22" t="s">
        <v>68</v>
      </c>
      <c r="H140" s="24" t="s">
        <v>68</v>
      </c>
      <c r="I140" s="24" t="s">
        <v>68</v>
      </c>
      <c r="J140" s="24" t="s">
        <v>68</v>
      </c>
      <c r="K140" s="24" t="s">
        <v>68</v>
      </c>
      <c r="L140" s="24" t="s">
        <v>68</v>
      </c>
      <c r="M140" s="24" t="s">
        <v>68</v>
      </c>
      <c r="N140" s="24" t="s">
        <v>68</v>
      </c>
      <c r="O140" s="24" t="s">
        <v>68</v>
      </c>
      <c r="P140" s="24" t="s">
        <v>68</v>
      </c>
      <c r="Q140" s="24" t="s">
        <v>68</v>
      </c>
      <c r="R140" s="24">
        <v>0.0</v>
      </c>
      <c r="S140" s="24" t="s">
        <v>68</v>
      </c>
      <c r="T140" s="24" t="s">
        <v>68</v>
      </c>
      <c r="U140" s="24" t="s">
        <v>68</v>
      </c>
      <c r="V140" s="24" t="s">
        <v>68</v>
      </c>
      <c r="W140" s="24" t="s">
        <v>68</v>
      </c>
      <c r="X140" s="24" t="s">
        <v>68</v>
      </c>
      <c r="Y140" s="24" t="s">
        <v>68</v>
      </c>
      <c r="Z140" s="24" t="s">
        <v>68</v>
      </c>
      <c r="AA140" s="27" t="s">
        <v>489</v>
      </c>
      <c r="AB140" s="27" t="s">
        <v>490</v>
      </c>
      <c r="AC140" s="22" t="s">
        <v>490</v>
      </c>
      <c r="AD140" s="23"/>
      <c r="AE140" s="23"/>
    </row>
    <row r="141" ht="14.25" customHeight="1">
      <c r="A141" s="48">
        <v>45874.0</v>
      </c>
      <c r="B141" s="27" t="s">
        <v>263</v>
      </c>
      <c r="C141" s="27" t="s">
        <v>89</v>
      </c>
      <c r="D141" s="47">
        <v>8.129204044E9</v>
      </c>
      <c r="E141" s="27" t="s">
        <v>90</v>
      </c>
      <c r="F141" s="22">
        <v>1.0</v>
      </c>
      <c r="G141" s="22" t="s">
        <v>47</v>
      </c>
      <c r="H141" s="24" t="s">
        <v>68</v>
      </c>
      <c r="I141" s="24" t="s">
        <v>68</v>
      </c>
      <c r="J141" s="24" t="s">
        <v>68</v>
      </c>
      <c r="K141" s="24" t="s">
        <v>68</v>
      </c>
      <c r="L141" s="24" t="s">
        <v>68</v>
      </c>
      <c r="M141" s="24">
        <v>650.0</v>
      </c>
      <c r="N141" s="24">
        <v>0.0</v>
      </c>
      <c r="O141" s="24">
        <v>0.0</v>
      </c>
      <c r="P141" s="24">
        <v>0.0</v>
      </c>
      <c r="Q141" s="24">
        <v>0.0</v>
      </c>
      <c r="R141" s="24">
        <v>0.0</v>
      </c>
      <c r="S141" s="24">
        <v>0.0</v>
      </c>
      <c r="T141" s="24">
        <v>0.0</v>
      </c>
      <c r="U141" s="24">
        <v>0.0</v>
      </c>
      <c r="V141" s="24">
        <v>250.0</v>
      </c>
      <c r="W141" s="25"/>
      <c r="X141" s="25"/>
      <c r="Y141" s="25"/>
      <c r="Z141" s="25"/>
      <c r="AA141" s="27" t="s">
        <v>90</v>
      </c>
      <c r="AB141" s="27" t="s">
        <v>491</v>
      </c>
      <c r="AC141" s="22" t="s">
        <v>491</v>
      </c>
      <c r="AD141" s="23"/>
      <c r="AE141" s="23"/>
    </row>
    <row r="142" ht="14.25" customHeight="1">
      <c r="A142" s="48">
        <v>45881.0</v>
      </c>
      <c r="B142" s="27" t="s">
        <v>33</v>
      </c>
      <c r="C142" s="27" t="s">
        <v>492</v>
      </c>
      <c r="D142" s="47">
        <v>8.123907439E9</v>
      </c>
      <c r="E142" s="27" t="s">
        <v>493</v>
      </c>
      <c r="F142" s="22">
        <v>1.0</v>
      </c>
      <c r="G142" s="22" t="s">
        <v>441</v>
      </c>
      <c r="H142" s="24">
        <v>1800.0</v>
      </c>
      <c r="I142" s="24">
        <v>0.0</v>
      </c>
      <c r="J142" s="24">
        <v>0.0</v>
      </c>
      <c r="K142" s="24">
        <v>0.0</v>
      </c>
      <c r="L142" s="24">
        <v>0.0</v>
      </c>
      <c r="M142" s="24">
        <v>0.0</v>
      </c>
      <c r="N142" s="24">
        <v>0.0</v>
      </c>
      <c r="O142" s="24">
        <v>0.0</v>
      </c>
      <c r="P142" s="24">
        <v>0.0</v>
      </c>
      <c r="Q142" s="24">
        <v>0.0</v>
      </c>
      <c r="R142" s="24">
        <v>0.0</v>
      </c>
      <c r="S142" s="24">
        <v>0.0</v>
      </c>
      <c r="T142" s="24">
        <v>0.0</v>
      </c>
      <c r="U142" s="24">
        <v>0.0</v>
      </c>
      <c r="V142" s="24">
        <v>300.0</v>
      </c>
      <c r="W142" s="24">
        <v>0.0</v>
      </c>
      <c r="X142" s="24">
        <v>0.0</v>
      </c>
      <c r="Y142" s="24">
        <v>0.0</v>
      </c>
      <c r="Z142" s="24">
        <v>0.0</v>
      </c>
      <c r="AA142" s="27" t="s">
        <v>493</v>
      </c>
      <c r="AB142" s="27" t="s">
        <v>494</v>
      </c>
      <c r="AC142" s="22" t="s">
        <v>494</v>
      </c>
      <c r="AD142" s="23"/>
      <c r="AE142" s="23"/>
    </row>
    <row r="143" ht="14.25" customHeight="1">
      <c r="A143" s="48">
        <v>45887.0</v>
      </c>
      <c r="B143" s="27" t="s">
        <v>33</v>
      </c>
      <c r="C143" s="27" t="s">
        <v>495</v>
      </c>
      <c r="D143" s="47">
        <v>1.9564141751E10</v>
      </c>
      <c r="E143" s="27" t="s">
        <v>496</v>
      </c>
      <c r="F143" s="22">
        <v>1.0</v>
      </c>
      <c r="G143" s="22" t="s">
        <v>441</v>
      </c>
      <c r="H143" s="24">
        <v>2200.0</v>
      </c>
      <c r="I143" s="24">
        <v>0.0</v>
      </c>
      <c r="J143" s="24">
        <v>0.0</v>
      </c>
      <c r="K143" s="24">
        <v>0.0</v>
      </c>
      <c r="L143" s="24">
        <v>0.0</v>
      </c>
      <c r="M143" s="24">
        <v>0.0</v>
      </c>
      <c r="N143" s="24">
        <v>0.0</v>
      </c>
      <c r="O143" s="24">
        <v>0.0</v>
      </c>
      <c r="P143" s="24">
        <v>0.0</v>
      </c>
      <c r="Q143" s="24">
        <v>0.0</v>
      </c>
      <c r="R143" s="24">
        <v>0.0</v>
      </c>
      <c r="S143" s="24">
        <v>0.0</v>
      </c>
      <c r="T143" s="24">
        <v>0.0</v>
      </c>
      <c r="U143" s="24">
        <v>0.0</v>
      </c>
      <c r="V143" s="24">
        <v>300.0</v>
      </c>
      <c r="W143" s="24">
        <v>0.0</v>
      </c>
      <c r="X143" s="24">
        <v>0.0</v>
      </c>
      <c r="Y143" s="24">
        <v>0.0</v>
      </c>
      <c r="Z143" s="24">
        <v>0.0</v>
      </c>
      <c r="AA143" s="27" t="s">
        <v>496</v>
      </c>
      <c r="AB143" s="27" t="s">
        <v>497</v>
      </c>
      <c r="AC143" s="22" t="s">
        <v>497</v>
      </c>
      <c r="AD143" s="23"/>
      <c r="AE143" s="23"/>
    </row>
    <row r="144" ht="14.25" customHeight="1">
      <c r="A144" s="48">
        <v>45891.0</v>
      </c>
      <c r="B144" s="27" t="s">
        <v>33</v>
      </c>
      <c r="C144" s="27" t="s">
        <v>498</v>
      </c>
      <c r="D144" s="47">
        <v>8.114762838E9</v>
      </c>
      <c r="E144" s="27" t="s">
        <v>499</v>
      </c>
      <c r="F144" s="22">
        <v>2.0</v>
      </c>
      <c r="G144" s="22" t="s">
        <v>441</v>
      </c>
      <c r="H144" s="24">
        <v>1800.0</v>
      </c>
      <c r="I144" s="24">
        <v>0.0</v>
      </c>
      <c r="J144" s="24">
        <v>0.0</v>
      </c>
      <c r="K144" s="24">
        <v>0.0</v>
      </c>
      <c r="L144" s="24">
        <v>0.0</v>
      </c>
      <c r="M144" s="24">
        <v>0.0</v>
      </c>
      <c r="N144" s="24">
        <v>0.0</v>
      </c>
      <c r="O144" s="24">
        <v>0.0</v>
      </c>
      <c r="P144" s="24">
        <v>0.0</v>
      </c>
      <c r="Q144" s="24">
        <v>0.0</v>
      </c>
      <c r="R144" s="24">
        <v>0.0</v>
      </c>
      <c r="S144" s="24">
        <v>0.0</v>
      </c>
      <c r="T144" s="24">
        <v>0.0</v>
      </c>
      <c r="U144" s="24">
        <v>0.0</v>
      </c>
      <c r="V144" s="24">
        <v>300.0</v>
      </c>
      <c r="W144" s="24">
        <v>0.0</v>
      </c>
      <c r="X144" s="24">
        <v>0.0</v>
      </c>
      <c r="Y144" s="24">
        <v>0.0</v>
      </c>
      <c r="Z144" s="24">
        <v>0.0</v>
      </c>
      <c r="AA144" s="27" t="s">
        <v>499</v>
      </c>
      <c r="AB144" s="27" t="s">
        <v>500</v>
      </c>
      <c r="AC144" s="22" t="s">
        <v>500</v>
      </c>
      <c r="AD144" s="23"/>
      <c r="AE144" s="23"/>
    </row>
    <row r="145" ht="14.25" customHeight="1">
      <c r="A145" s="48">
        <v>45903.0</v>
      </c>
      <c r="B145" s="27" t="s">
        <v>33</v>
      </c>
      <c r="C145" s="27" t="s">
        <v>501</v>
      </c>
      <c r="D145" s="47">
        <v>8.127002772E9</v>
      </c>
      <c r="E145" s="27" t="s">
        <v>502</v>
      </c>
      <c r="F145" s="22">
        <v>3.0</v>
      </c>
      <c r="G145" s="22" t="s">
        <v>37</v>
      </c>
      <c r="H145" s="24">
        <v>0.0</v>
      </c>
      <c r="I145" s="24">
        <v>549.0</v>
      </c>
      <c r="J145" s="24">
        <v>0.0</v>
      </c>
      <c r="K145" s="24">
        <v>0.0</v>
      </c>
      <c r="L145" s="24">
        <v>0.0</v>
      </c>
      <c r="M145" s="24">
        <v>0.0</v>
      </c>
      <c r="N145" s="24">
        <v>0.0</v>
      </c>
      <c r="O145" s="24">
        <v>0.0</v>
      </c>
      <c r="P145" s="24">
        <v>0.0</v>
      </c>
      <c r="Q145" s="24">
        <v>0.0</v>
      </c>
      <c r="R145" s="24">
        <v>0.0</v>
      </c>
      <c r="S145" s="24">
        <v>0.0</v>
      </c>
      <c r="T145" s="24">
        <v>0.0</v>
      </c>
      <c r="U145" s="24">
        <v>0.0</v>
      </c>
      <c r="V145" s="24">
        <v>300.0</v>
      </c>
      <c r="W145" s="24">
        <v>0.0</v>
      </c>
      <c r="X145" s="24">
        <v>0.0</v>
      </c>
      <c r="Y145" s="24">
        <v>0.0</v>
      </c>
      <c r="Z145" s="24">
        <v>0.0</v>
      </c>
      <c r="AA145" s="27" t="s">
        <v>502</v>
      </c>
      <c r="AB145" s="27" t="s">
        <v>503</v>
      </c>
      <c r="AC145" s="22" t="s">
        <v>503</v>
      </c>
      <c r="AD145" s="22" t="s">
        <v>504</v>
      </c>
      <c r="AE145" s="22" t="s">
        <v>505</v>
      </c>
    </row>
    <row r="146" ht="14.25" customHeight="1">
      <c r="A146" s="48">
        <v>45908.0</v>
      </c>
      <c r="B146" s="27" t="s">
        <v>33</v>
      </c>
      <c r="C146" s="27" t="s">
        <v>506</v>
      </c>
      <c r="D146" s="47">
        <v>8.129181539E9</v>
      </c>
      <c r="E146" s="27" t="s">
        <v>507</v>
      </c>
      <c r="F146" s="22">
        <v>1.0</v>
      </c>
      <c r="G146" s="22" t="s">
        <v>441</v>
      </c>
      <c r="H146" s="24">
        <v>1850.0</v>
      </c>
      <c r="I146" s="24">
        <v>0.0</v>
      </c>
      <c r="J146" s="24">
        <v>0.0</v>
      </c>
      <c r="K146" s="24">
        <v>0.0</v>
      </c>
      <c r="L146" s="24">
        <v>0.0</v>
      </c>
      <c r="M146" s="24">
        <v>0.0</v>
      </c>
      <c r="N146" s="24">
        <v>0.0</v>
      </c>
      <c r="O146" s="24">
        <v>0.0</v>
      </c>
      <c r="P146" s="24">
        <v>0.0</v>
      </c>
      <c r="Q146" s="24">
        <v>0.0</v>
      </c>
      <c r="R146" s="24">
        <v>0.0</v>
      </c>
      <c r="S146" s="24">
        <v>0.0</v>
      </c>
      <c r="T146" s="24">
        <v>0.0</v>
      </c>
      <c r="U146" s="24">
        <v>0.0</v>
      </c>
      <c r="V146" s="24">
        <v>250.0</v>
      </c>
      <c r="W146" s="24">
        <v>0.0</v>
      </c>
      <c r="X146" s="24">
        <v>0.0</v>
      </c>
      <c r="Y146" s="24">
        <v>0.0</v>
      </c>
      <c r="Z146" s="24">
        <v>0.0</v>
      </c>
      <c r="AA146" s="27" t="s">
        <v>507</v>
      </c>
      <c r="AB146" s="27" t="s">
        <v>508</v>
      </c>
      <c r="AC146" s="22" t="s">
        <v>508</v>
      </c>
      <c r="AD146" s="23"/>
      <c r="AE146" s="23"/>
    </row>
    <row r="147" ht="14.25" customHeight="1">
      <c r="A147" s="48">
        <v>45909.0</v>
      </c>
      <c r="B147" s="27" t="s">
        <v>33</v>
      </c>
      <c r="C147" s="27" t="s">
        <v>509</v>
      </c>
      <c r="D147" s="47">
        <v>8.12871806E9</v>
      </c>
      <c r="E147" s="27" t="s">
        <v>510</v>
      </c>
      <c r="F147" s="22">
        <v>1.0</v>
      </c>
      <c r="G147" s="22" t="s">
        <v>441</v>
      </c>
      <c r="H147" s="24">
        <v>1850.0</v>
      </c>
      <c r="I147" s="24">
        <v>549.0</v>
      </c>
      <c r="J147" s="24">
        <v>0.0</v>
      </c>
      <c r="K147" s="24">
        <v>0.0</v>
      </c>
      <c r="L147" s="24">
        <v>0.0</v>
      </c>
      <c r="M147" s="24">
        <v>0.0</v>
      </c>
      <c r="N147" s="24">
        <v>0.0</v>
      </c>
      <c r="O147" s="24">
        <v>0.0</v>
      </c>
      <c r="P147" s="24">
        <v>0.0</v>
      </c>
      <c r="Q147" s="24">
        <v>0.0</v>
      </c>
      <c r="R147" s="24">
        <v>0.0</v>
      </c>
      <c r="S147" s="24">
        <v>0.0</v>
      </c>
      <c r="T147" s="24">
        <v>0.0</v>
      </c>
      <c r="U147" s="24">
        <v>0.0</v>
      </c>
      <c r="V147" s="24">
        <v>300.0</v>
      </c>
      <c r="W147" s="24">
        <v>0.0</v>
      </c>
      <c r="X147" s="24">
        <v>0.0</v>
      </c>
      <c r="Y147" s="24">
        <v>0.0</v>
      </c>
      <c r="Z147" s="24">
        <v>0.0</v>
      </c>
      <c r="AA147" s="27" t="s">
        <v>510</v>
      </c>
      <c r="AB147" s="27" t="s">
        <v>511</v>
      </c>
      <c r="AC147" s="22" t="s">
        <v>511</v>
      </c>
      <c r="AD147" s="23"/>
      <c r="AE147" s="23"/>
    </row>
    <row r="148" ht="14.25" customHeight="1">
      <c r="A148" s="48">
        <v>45910.0</v>
      </c>
      <c r="B148" s="27" t="s">
        <v>47</v>
      </c>
      <c r="C148" s="27" t="s">
        <v>512</v>
      </c>
      <c r="D148" s="47">
        <v>8.114137134E9</v>
      </c>
      <c r="E148" s="27" t="s">
        <v>513</v>
      </c>
      <c r="F148" s="22">
        <v>1.0</v>
      </c>
      <c r="G148" s="22" t="s">
        <v>47</v>
      </c>
      <c r="H148" s="24">
        <v>0.0</v>
      </c>
      <c r="I148" s="24">
        <v>0.0</v>
      </c>
      <c r="J148" s="24">
        <v>0.0</v>
      </c>
      <c r="K148" s="24">
        <v>0.0</v>
      </c>
      <c r="L148" s="24">
        <v>0.0</v>
      </c>
      <c r="M148" s="24">
        <v>650.0</v>
      </c>
      <c r="N148" s="24">
        <v>0.0</v>
      </c>
      <c r="O148" s="24">
        <v>0.0</v>
      </c>
      <c r="P148" s="24">
        <v>0.0</v>
      </c>
      <c r="Q148" s="24">
        <v>0.0</v>
      </c>
      <c r="R148" s="24">
        <v>0.0</v>
      </c>
      <c r="S148" s="24">
        <v>0.0</v>
      </c>
      <c r="T148" s="24">
        <v>0.0</v>
      </c>
      <c r="U148" s="24">
        <v>0.0</v>
      </c>
      <c r="V148" s="24">
        <v>300.0</v>
      </c>
      <c r="W148" s="24">
        <v>0.0</v>
      </c>
      <c r="X148" s="24">
        <v>0.0</v>
      </c>
      <c r="Y148" s="24">
        <v>0.0</v>
      </c>
      <c r="Z148" s="24">
        <v>0.0</v>
      </c>
      <c r="AA148" s="27" t="s">
        <v>513</v>
      </c>
      <c r="AB148" s="27" t="s">
        <v>514</v>
      </c>
      <c r="AC148" s="22" t="s">
        <v>514</v>
      </c>
      <c r="AD148" s="23"/>
      <c r="AE148" s="23"/>
    </row>
    <row r="149" ht="14.25" customHeight="1">
      <c r="A149" s="48">
        <v>45911.0</v>
      </c>
      <c r="B149" s="27" t="s">
        <v>33</v>
      </c>
      <c r="C149" s="27" t="s">
        <v>515</v>
      </c>
      <c r="D149" s="47">
        <v>8.110451666E9</v>
      </c>
      <c r="E149" s="27" t="s">
        <v>516</v>
      </c>
      <c r="F149" s="22">
        <v>4.0</v>
      </c>
      <c r="G149" s="22" t="s">
        <v>37</v>
      </c>
      <c r="H149" s="24">
        <v>0.0</v>
      </c>
      <c r="I149" s="24">
        <v>549.0</v>
      </c>
      <c r="J149" s="24">
        <v>0.0</v>
      </c>
      <c r="K149" s="24">
        <v>0.0</v>
      </c>
      <c r="L149" s="24">
        <v>0.0</v>
      </c>
      <c r="M149" s="24">
        <v>0.0</v>
      </c>
      <c r="N149" s="24">
        <v>0.0</v>
      </c>
      <c r="O149" s="24">
        <v>0.0</v>
      </c>
      <c r="P149" s="24">
        <v>0.0</v>
      </c>
      <c r="Q149" s="24">
        <v>0.0</v>
      </c>
      <c r="R149" s="24">
        <v>0.0</v>
      </c>
      <c r="S149" s="24">
        <v>0.0</v>
      </c>
      <c r="T149" s="24">
        <v>0.0</v>
      </c>
      <c r="U149" s="24">
        <v>0.0</v>
      </c>
      <c r="V149" s="24">
        <v>300.0</v>
      </c>
      <c r="W149" s="24">
        <v>0.0</v>
      </c>
      <c r="X149" s="24">
        <v>0.0</v>
      </c>
      <c r="Y149" s="24">
        <v>0.0</v>
      </c>
      <c r="Z149" s="24">
        <v>0.0</v>
      </c>
      <c r="AA149" s="20" t="str">
        <f>E149</f>
        <v>josue_gro@hotmail.com</v>
      </c>
      <c r="AB149" s="27" t="s">
        <v>517</v>
      </c>
      <c r="AC149" s="22" t="s">
        <v>517</v>
      </c>
      <c r="AD149" s="23"/>
      <c r="AE149" s="23"/>
    </row>
    <row r="150" ht="14.25" customHeight="1">
      <c r="A150" s="48">
        <v>45920.0</v>
      </c>
      <c r="B150" s="27" t="s">
        <v>33</v>
      </c>
      <c r="C150" s="27" t="s">
        <v>518</v>
      </c>
      <c r="D150" s="47">
        <v>8.124125981E9</v>
      </c>
      <c r="E150" s="20"/>
      <c r="F150" s="22">
        <v>1.0</v>
      </c>
      <c r="G150" s="22" t="s">
        <v>68</v>
      </c>
      <c r="H150" s="25"/>
      <c r="I150" s="25"/>
      <c r="J150" s="24">
        <v>0.0</v>
      </c>
      <c r="K150" s="24">
        <v>0.0</v>
      </c>
      <c r="L150" s="24">
        <v>0.0</v>
      </c>
      <c r="M150" s="24">
        <v>0.0</v>
      </c>
      <c r="N150" s="24">
        <v>0.0</v>
      </c>
      <c r="O150" s="24">
        <v>0.0</v>
      </c>
      <c r="P150" s="24">
        <v>0.0</v>
      </c>
      <c r="Q150" s="24">
        <v>0.0</v>
      </c>
      <c r="R150" s="24">
        <v>0.0</v>
      </c>
      <c r="S150" s="24">
        <v>0.0</v>
      </c>
      <c r="T150" s="24">
        <v>0.0</v>
      </c>
      <c r="U150" s="24">
        <v>0.0</v>
      </c>
      <c r="V150" s="24"/>
      <c r="W150" s="24">
        <v>0.0</v>
      </c>
      <c r="X150" s="24">
        <v>0.0</v>
      </c>
      <c r="Y150" s="24">
        <v>0.0</v>
      </c>
      <c r="Z150" s="24">
        <v>0.0</v>
      </c>
      <c r="AA150" s="20"/>
      <c r="AB150" s="20"/>
      <c r="AC150" s="23"/>
      <c r="AD150" s="23"/>
      <c r="AE150" s="23"/>
    </row>
    <row r="151" ht="14.25" customHeight="1">
      <c r="A151" s="48">
        <v>45923.0</v>
      </c>
      <c r="B151" s="27" t="s">
        <v>203</v>
      </c>
      <c r="C151" s="27" t="s">
        <v>519</v>
      </c>
      <c r="D151" s="47">
        <v>8.442969522E9</v>
      </c>
      <c r="E151" s="27" t="s">
        <v>520</v>
      </c>
      <c r="F151" s="22">
        <v>1.0</v>
      </c>
      <c r="G151" s="22" t="s">
        <v>64</v>
      </c>
      <c r="H151" s="24">
        <v>0.0</v>
      </c>
      <c r="I151" s="24">
        <v>1850.0</v>
      </c>
      <c r="J151" s="24">
        <v>500.0</v>
      </c>
      <c r="K151" s="24">
        <v>0.0</v>
      </c>
      <c r="L151" s="24">
        <v>0.0</v>
      </c>
      <c r="M151" s="24">
        <v>0.0</v>
      </c>
      <c r="N151" s="24">
        <v>0.0</v>
      </c>
      <c r="O151" s="24">
        <v>0.0</v>
      </c>
      <c r="P151" s="24">
        <v>0.0</v>
      </c>
      <c r="Q151" s="24">
        <v>0.0</v>
      </c>
      <c r="R151" s="24">
        <v>0.0</v>
      </c>
      <c r="S151" s="24">
        <v>0.0</v>
      </c>
      <c r="T151" s="24">
        <v>0.0</v>
      </c>
      <c r="U151" s="24">
        <v>0.0</v>
      </c>
      <c r="V151" s="24">
        <v>300.0</v>
      </c>
      <c r="W151" s="24">
        <v>0.0</v>
      </c>
      <c r="X151" s="24">
        <v>0.0</v>
      </c>
      <c r="Y151" s="24">
        <v>0.0</v>
      </c>
      <c r="Z151" s="24">
        <v>0.0</v>
      </c>
      <c r="AA151" s="27" t="s">
        <v>520</v>
      </c>
      <c r="AB151" s="27" t="s">
        <v>521</v>
      </c>
      <c r="AC151" s="22" t="s">
        <v>521</v>
      </c>
      <c r="AD151" s="23"/>
      <c r="AE151" s="23"/>
    </row>
    <row r="152" ht="14.25" customHeight="1">
      <c r="A152" s="48">
        <v>45923.0</v>
      </c>
      <c r="B152" s="27" t="s">
        <v>522</v>
      </c>
      <c r="C152" s="27" t="s">
        <v>523</v>
      </c>
      <c r="D152" s="47" t="s">
        <v>68</v>
      </c>
      <c r="E152" s="27" t="s">
        <v>524</v>
      </c>
      <c r="F152" s="22" t="s">
        <v>68</v>
      </c>
      <c r="G152" s="22" t="s">
        <v>109</v>
      </c>
      <c r="H152" s="24" t="s">
        <v>68</v>
      </c>
      <c r="I152" s="24" t="s">
        <v>68</v>
      </c>
      <c r="J152" s="24" t="s">
        <v>68</v>
      </c>
      <c r="K152" s="24" t="s">
        <v>68</v>
      </c>
      <c r="L152" s="24" t="s">
        <v>68</v>
      </c>
      <c r="M152" s="24" t="s">
        <v>68</v>
      </c>
      <c r="N152" s="24" t="s">
        <v>68</v>
      </c>
      <c r="O152" s="24" t="s">
        <v>68</v>
      </c>
      <c r="P152" s="24" t="s">
        <v>68</v>
      </c>
      <c r="Q152" s="24" t="s">
        <v>68</v>
      </c>
      <c r="R152" s="24" t="s">
        <v>68</v>
      </c>
      <c r="S152" s="24" t="s">
        <v>68</v>
      </c>
      <c r="T152" s="24" t="s">
        <v>68</v>
      </c>
      <c r="U152" s="24" t="s">
        <v>68</v>
      </c>
      <c r="V152" s="24" t="s">
        <v>68</v>
      </c>
      <c r="W152" s="24" t="s">
        <v>68</v>
      </c>
      <c r="X152" s="24" t="s">
        <v>68</v>
      </c>
      <c r="Y152" s="24" t="s">
        <v>68</v>
      </c>
      <c r="Z152" s="24" t="s">
        <v>68</v>
      </c>
      <c r="AA152" s="20" t="str">
        <f t="shared" ref="AA152:AA153" si="1">E152</f>
        <v>francisco.alvarez@grupocensere.com</v>
      </c>
      <c r="AB152" s="27" t="s">
        <v>525</v>
      </c>
      <c r="AC152" s="22" t="s">
        <v>525</v>
      </c>
      <c r="AD152" s="23"/>
      <c r="AE152" s="23"/>
    </row>
    <row r="153" ht="14.25" customHeight="1">
      <c r="A153" s="48">
        <v>45923.0</v>
      </c>
      <c r="B153" s="27" t="s">
        <v>522</v>
      </c>
      <c r="C153" s="27" t="s">
        <v>526</v>
      </c>
      <c r="D153" s="47" t="s">
        <v>68</v>
      </c>
      <c r="E153" s="27" t="s">
        <v>527</v>
      </c>
      <c r="F153" s="22" t="s">
        <v>68</v>
      </c>
      <c r="G153" s="22" t="s">
        <v>109</v>
      </c>
      <c r="H153" s="24" t="s">
        <v>68</v>
      </c>
      <c r="I153" s="24" t="s">
        <v>68</v>
      </c>
      <c r="J153" s="24" t="s">
        <v>68</v>
      </c>
      <c r="K153" s="24" t="s">
        <v>68</v>
      </c>
      <c r="L153" s="24" t="s">
        <v>68</v>
      </c>
      <c r="M153" s="24" t="s">
        <v>68</v>
      </c>
      <c r="N153" s="24" t="s">
        <v>68</v>
      </c>
      <c r="O153" s="24" t="s">
        <v>68</v>
      </c>
      <c r="P153" s="24" t="s">
        <v>68</v>
      </c>
      <c r="Q153" s="24" t="s">
        <v>68</v>
      </c>
      <c r="R153" s="24" t="s">
        <v>68</v>
      </c>
      <c r="S153" s="24" t="s">
        <v>68</v>
      </c>
      <c r="T153" s="24" t="s">
        <v>68</v>
      </c>
      <c r="U153" s="24" t="s">
        <v>68</v>
      </c>
      <c r="V153" s="24" t="s">
        <v>68</v>
      </c>
      <c r="W153" s="24" t="s">
        <v>68</v>
      </c>
      <c r="X153" s="24" t="s">
        <v>68</v>
      </c>
      <c r="Y153" s="24" t="s">
        <v>68</v>
      </c>
      <c r="Z153" s="24" t="s">
        <v>68</v>
      </c>
      <c r="AA153" s="20" t="str">
        <f t="shared" si="1"/>
        <v>claudia.hernandez@grupocensere.com</v>
      </c>
      <c r="AB153" s="27" t="s">
        <v>528</v>
      </c>
      <c r="AC153" s="22" t="s">
        <v>528</v>
      </c>
      <c r="AD153" s="23"/>
      <c r="AE153" s="23"/>
    </row>
    <row r="154" ht="14.25" customHeight="1">
      <c r="A154" s="48">
        <v>45923.0</v>
      </c>
      <c r="B154" s="27" t="s">
        <v>522</v>
      </c>
      <c r="C154" s="27" t="s">
        <v>529</v>
      </c>
      <c r="D154" s="47" t="s">
        <v>530</v>
      </c>
      <c r="E154" s="27" t="s">
        <v>531</v>
      </c>
      <c r="F154" s="22" t="s">
        <v>68</v>
      </c>
      <c r="G154" s="22" t="s">
        <v>109</v>
      </c>
      <c r="H154" s="24" t="s">
        <v>68</v>
      </c>
      <c r="I154" s="24" t="s">
        <v>68</v>
      </c>
      <c r="J154" s="24" t="s">
        <v>68</v>
      </c>
      <c r="K154" s="24" t="s">
        <v>68</v>
      </c>
      <c r="L154" s="24" t="s">
        <v>68</v>
      </c>
      <c r="M154" s="24" t="s">
        <v>68</v>
      </c>
      <c r="N154" s="24" t="s">
        <v>68</v>
      </c>
      <c r="O154" s="24" t="s">
        <v>68</v>
      </c>
      <c r="P154" s="24" t="s">
        <v>68</v>
      </c>
      <c r="Q154" s="24" t="s">
        <v>68</v>
      </c>
      <c r="R154" s="24" t="s">
        <v>68</v>
      </c>
      <c r="S154" s="24" t="s">
        <v>68</v>
      </c>
      <c r="T154" s="24" t="s">
        <v>68</v>
      </c>
      <c r="U154" s="24" t="s">
        <v>68</v>
      </c>
      <c r="V154" s="24" t="s">
        <v>68</v>
      </c>
      <c r="W154" s="24" t="s">
        <v>68</v>
      </c>
      <c r="X154" s="24" t="s">
        <v>68</v>
      </c>
      <c r="Y154" s="24" t="s">
        <v>68</v>
      </c>
      <c r="Z154" s="24" t="s">
        <v>68</v>
      </c>
      <c r="AA154" s="27" t="s">
        <v>531</v>
      </c>
      <c r="AB154" s="27" t="s">
        <v>532</v>
      </c>
      <c r="AC154" s="22" t="s">
        <v>532</v>
      </c>
      <c r="AD154" s="23"/>
      <c r="AE154" s="23"/>
    </row>
    <row r="155" ht="14.25" customHeight="1">
      <c r="A155" s="48">
        <v>45926.0</v>
      </c>
      <c r="B155" s="27" t="s">
        <v>170</v>
      </c>
      <c r="C155" s="27" t="s">
        <v>533</v>
      </c>
      <c r="D155" s="47">
        <v>8.281059213E9</v>
      </c>
      <c r="E155" s="27" t="s">
        <v>534</v>
      </c>
      <c r="F155" s="22">
        <v>1.0</v>
      </c>
      <c r="G155" s="22" t="s">
        <v>441</v>
      </c>
      <c r="H155" s="24">
        <v>1850.0</v>
      </c>
      <c r="I155" s="24">
        <v>0.0</v>
      </c>
      <c r="J155" s="24">
        <v>0.0</v>
      </c>
      <c r="K155" s="24">
        <v>0.0</v>
      </c>
      <c r="L155" s="24">
        <v>0.0</v>
      </c>
      <c r="M155" s="24">
        <v>0.0</v>
      </c>
      <c r="N155" s="24">
        <v>0.0</v>
      </c>
      <c r="O155" s="24">
        <v>0.0</v>
      </c>
      <c r="P155" s="24">
        <v>0.0</v>
      </c>
      <c r="Q155" s="24">
        <v>0.0</v>
      </c>
      <c r="R155" s="24">
        <v>0.0</v>
      </c>
      <c r="S155" s="24">
        <v>0.0</v>
      </c>
      <c r="T155" s="24">
        <v>0.0</v>
      </c>
      <c r="U155" s="24">
        <v>0.0</v>
      </c>
      <c r="V155" s="24">
        <v>250.0</v>
      </c>
      <c r="W155" s="24">
        <v>0.0</v>
      </c>
      <c r="X155" s="24">
        <v>0.0</v>
      </c>
      <c r="Y155" s="24">
        <v>0.0</v>
      </c>
      <c r="Z155" s="24">
        <v>0.0</v>
      </c>
      <c r="AA155" s="27" t="s">
        <v>534</v>
      </c>
      <c r="AB155" s="27" t="s">
        <v>535</v>
      </c>
      <c r="AC155" s="22" t="s">
        <v>535</v>
      </c>
      <c r="AD155" s="23"/>
      <c r="AE155" s="23"/>
    </row>
    <row r="156" ht="14.25" customHeight="1">
      <c r="A156" s="48">
        <v>45902.0</v>
      </c>
      <c r="B156" s="27" t="s">
        <v>170</v>
      </c>
      <c r="C156" s="27" t="s">
        <v>536</v>
      </c>
      <c r="D156" s="47">
        <v>8.110435355E9</v>
      </c>
      <c r="E156" s="27" t="s">
        <v>537</v>
      </c>
      <c r="F156" s="22">
        <v>2.0</v>
      </c>
      <c r="G156" s="22" t="s">
        <v>441</v>
      </c>
      <c r="H156" s="24">
        <v>1850.0</v>
      </c>
      <c r="I156" s="24">
        <v>0.0</v>
      </c>
      <c r="J156" s="24">
        <v>0.0</v>
      </c>
      <c r="K156" s="24">
        <v>0.0</v>
      </c>
      <c r="L156" s="24">
        <v>0.0</v>
      </c>
      <c r="M156" s="24">
        <v>0.0</v>
      </c>
      <c r="N156" s="24">
        <v>0.0</v>
      </c>
      <c r="O156" s="24">
        <v>0.0</v>
      </c>
      <c r="P156" s="24">
        <v>0.0</v>
      </c>
      <c r="Q156" s="24">
        <v>0.0</v>
      </c>
      <c r="R156" s="24">
        <v>0.0</v>
      </c>
      <c r="S156" s="24">
        <v>0.0</v>
      </c>
      <c r="T156" s="24">
        <v>0.0</v>
      </c>
      <c r="U156" s="24">
        <v>0.0</v>
      </c>
      <c r="V156" s="24">
        <v>250.0</v>
      </c>
      <c r="W156" s="24">
        <v>0.0</v>
      </c>
      <c r="X156" s="24">
        <v>0.0</v>
      </c>
      <c r="Y156" s="24">
        <v>0.0</v>
      </c>
      <c r="Z156" s="24">
        <v>0.0</v>
      </c>
      <c r="AA156" s="27" t="s">
        <v>537</v>
      </c>
      <c r="AB156" s="27" t="s">
        <v>538</v>
      </c>
      <c r="AC156" s="22" t="s">
        <v>538</v>
      </c>
      <c r="AD156" s="23"/>
      <c r="AE156" s="23"/>
    </row>
    <row r="157" ht="14.25" customHeight="1">
      <c r="A157" s="48">
        <v>45938.0</v>
      </c>
      <c r="B157" s="27" t="s">
        <v>175</v>
      </c>
      <c r="C157" s="27" t="s">
        <v>539</v>
      </c>
      <c r="D157" s="47">
        <v>8.116579728E9</v>
      </c>
      <c r="E157" s="27" t="s">
        <v>540</v>
      </c>
      <c r="F157" s="22">
        <v>1.0</v>
      </c>
      <c r="G157" s="22" t="s">
        <v>37</v>
      </c>
      <c r="H157" s="24">
        <v>549.0</v>
      </c>
      <c r="I157" s="24">
        <v>0.0</v>
      </c>
      <c r="J157" s="24">
        <v>0.0</v>
      </c>
      <c r="K157" s="24">
        <v>0.0</v>
      </c>
      <c r="L157" s="24">
        <v>0.0</v>
      </c>
      <c r="M157" s="24">
        <v>0.0</v>
      </c>
      <c r="N157" s="24">
        <v>0.0</v>
      </c>
      <c r="O157" s="24">
        <v>0.0</v>
      </c>
      <c r="P157" s="24">
        <v>0.0</v>
      </c>
      <c r="Q157" s="24">
        <v>0.0</v>
      </c>
      <c r="R157" s="24">
        <v>0.0</v>
      </c>
      <c r="S157" s="24">
        <v>0.0</v>
      </c>
      <c r="T157" s="24">
        <v>0.0</v>
      </c>
      <c r="U157" s="24">
        <v>0.0</v>
      </c>
      <c r="V157" s="24">
        <v>330.0</v>
      </c>
      <c r="W157" s="24">
        <v>0.0</v>
      </c>
      <c r="X157" s="24">
        <v>0.0</v>
      </c>
      <c r="Y157" s="24">
        <v>0.0</v>
      </c>
      <c r="Z157" s="24">
        <v>0.0</v>
      </c>
      <c r="AA157" s="27" t="s">
        <v>540</v>
      </c>
      <c r="AB157" s="27" t="s">
        <v>541</v>
      </c>
      <c r="AC157" s="22" t="s">
        <v>541</v>
      </c>
      <c r="AD157" s="23"/>
      <c r="AE157" s="23"/>
    </row>
    <row r="158" ht="14.25" customHeight="1">
      <c r="A158" s="48">
        <v>45950.0</v>
      </c>
      <c r="B158" s="27" t="s">
        <v>33</v>
      </c>
      <c r="C158" s="27" t="s">
        <v>542</v>
      </c>
      <c r="D158" s="47">
        <v>8.1173149E9</v>
      </c>
      <c r="E158" s="27" t="s">
        <v>543</v>
      </c>
      <c r="F158" s="22">
        <v>1.0</v>
      </c>
      <c r="G158" s="22" t="s">
        <v>37</v>
      </c>
      <c r="H158" s="24">
        <v>549.0</v>
      </c>
      <c r="I158" s="24">
        <v>0.0</v>
      </c>
      <c r="J158" s="24">
        <v>0.0</v>
      </c>
      <c r="K158" s="24">
        <v>0.0</v>
      </c>
      <c r="L158" s="24">
        <v>0.0</v>
      </c>
      <c r="M158" s="24">
        <v>0.0</v>
      </c>
      <c r="N158" s="24">
        <v>0.0</v>
      </c>
      <c r="O158" s="24">
        <v>0.0</v>
      </c>
      <c r="P158" s="24">
        <v>0.0</v>
      </c>
      <c r="Q158" s="24">
        <v>0.0</v>
      </c>
      <c r="R158" s="24">
        <v>0.0</v>
      </c>
      <c r="S158" s="24">
        <v>0.0</v>
      </c>
      <c r="T158" s="24">
        <v>0.0</v>
      </c>
      <c r="U158" s="24">
        <v>0.0</v>
      </c>
      <c r="V158" s="24">
        <v>300.0</v>
      </c>
      <c r="W158" s="24">
        <v>0.0</v>
      </c>
      <c r="X158" s="24">
        <v>0.0</v>
      </c>
      <c r="Y158" s="24">
        <v>0.0</v>
      </c>
      <c r="Z158" s="24">
        <v>0.0</v>
      </c>
      <c r="AA158" s="27" t="s">
        <v>543</v>
      </c>
      <c r="AB158" s="27" t="s">
        <v>544</v>
      </c>
      <c r="AC158" s="22" t="s">
        <v>544</v>
      </c>
      <c r="AD158" s="23"/>
      <c r="AE158" s="23"/>
    </row>
    <row r="159" ht="14.25" customHeight="1">
      <c r="A159" s="48">
        <v>45951.0</v>
      </c>
      <c r="B159" s="27" t="s">
        <v>33</v>
      </c>
      <c r="C159" s="51" t="s">
        <v>545</v>
      </c>
      <c r="D159" s="47">
        <v>8.115448059E9</v>
      </c>
      <c r="E159" s="27" t="s">
        <v>546</v>
      </c>
      <c r="F159" s="22">
        <v>2.0</v>
      </c>
      <c r="G159" s="22" t="s">
        <v>37</v>
      </c>
      <c r="H159" s="24">
        <v>549.0</v>
      </c>
      <c r="I159" s="24">
        <v>0.0</v>
      </c>
      <c r="J159" s="24">
        <v>0.0</v>
      </c>
      <c r="K159" s="24">
        <v>0.0</v>
      </c>
      <c r="L159" s="24">
        <v>0.0</v>
      </c>
      <c r="M159" s="24">
        <v>0.0</v>
      </c>
      <c r="N159" s="24">
        <v>0.0</v>
      </c>
      <c r="O159" s="24">
        <v>0.0</v>
      </c>
      <c r="P159" s="24">
        <v>0.0</v>
      </c>
      <c r="Q159" s="24">
        <v>0.0</v>
      </c>
      <c r="R159" s="24">
        <v>0.0</v>
      </c>
      <c r="S159" s="24">
        <v>0.0</v>
      </c>
      <c r="T159" s="24">
        <v>0.0</v>
      </c>
      <c r="U159" s="24">
        <v>0.0</v>
      </c>
      <c r="V159" s="24">
        <v>300.0</v>
      </c>
      <c r="W159" s="24">
        <v>0.0</v>
      </c>
      <c r="X159" s="24">
        <v>0.0</v>
      </c>
      <c r="Y159" s="24">
        <v>0.0</v>
      </c>
      <c r="Z159" s="24">
        <v>0.0</v>
      </c>
      <c r="AA159" s="27" t="s">
        <v>546</v>
      </c>
      <c r="AB159" s="27" t="s">
        <v>547</v>
      </c>
      <c r="AC159" s="22" t="s">
        <v>547</v>
      </c>
      <c r="AD159" s="23"/>
      <c r="AE159" s="23"/>
    </row>
    <row r="160" ht="14.25" customHeight="1">
      <c r="A160" s="48">
        <v>45952.0</v>
      </c>
      <c r="B160" s="27" t="s">
        <v>33</v>
      </c>
      <c r="C160" s="27" t="s">
        <v>548</v>
      </c>
      <c r="D160" s="47">
        <v>8.127329736E9</v>
      </c>
      <c r="E160" s="27" t="s">
        <v>549</v>
      </c>
      <c r="F160" s="22">
        <v>5.0</v>
      </c>
      <c r="G160" s="22" t="s">
        <v>64</v>
      </c>
      <c r="H160" s="24">
        <v>0.0</v>
      </c>
      <c r="I160" s="24">
        <v>0.0</v>
      </c>
      <c r="J160" s="24">
        <v>250.0</v>
      </c>
      <c r="K160" s="24">
        <v>0.0</v>
      </c>
      <c r="L160" s="24">
        <v>0.0</v>
      </c>
      <c r="M160" s="24">
        <v>0.0</v>
      </c>
      <c r="N160" s="24">
        <v>0.0</v>
      </c>
      <c r="O160" s="24">
        <v>0.0</v>
      </c>
      <c r="P160" s="24">
        <v>0.0</v>
      </c>
      <c r="Q160" s="24">
        <v>0.0</v>
      </c>
      <c r="R160" s="24">
        <v>0.0</v>
      </c>
      <c r="S160" s="24">
        <v>0.0</v>
      </c>
      <c r="T160" s="24">
        <v>0.0</v>
      </c>
      <c r="U160" s="24">
        <v>0.0</v>
      </c>
      <c r="V160" s="24">
        <v>220.0</v>
      </c>
      <c r="W160" s="24">
        <v>0.0</v>
      </c>
      <c r="X160" s="24">
        <v>0.0</v>
      </c>
      <c r="Y160" s="24">
        <v>0.0</v>
      </c>
      <c r="Z160" s="24">
        <v>0.0</v>
      </c>
      <c r="AA160" s="27" t="s">
        <v>549</v>
      </c>
      <c r="AB160" s="27" t="s">
        <v>550</v>
      </c>
      <c r="AC160" s="22" t="s">
        <v>550</v>
      </c>
      <c r="AD160" s="23"/>
      <c r="AE160" s="23"/>
    </row>
    <row r="161" ht="14.25" customHeight="1">
      <c r="A161" s="48">
        <v>45952.0</v>
      </c>
      <c r="B161" s="27" t="s">
        <v>33</v>
      </c>
      <c r="C161" s="27" t="s">
        <v>548</v>
      </c>
      <c r="D161" s="47">
        <v>8.127329736E9</v>
      </c>
      <c r="E161" s="27" t="s">
        <v>549</v>
      </c>
      <c r="F161" s="22" t="s">
        <v>68</v>
      </c>
      <c r="G161" s="22" t="s">
        <v>37</v>
      </c>
      <c r="H161" s="24">
        <v>549.0</v>
      </c>
      <c r="I161" s="24">
        <v>0.0</v>
      </c>
      <c r="J161" s="24">
        <v>0.0</v>
      </c>
      <c r="K161" s="24">
        <v>0.0</v>
      </c>
      <c r="L161" s="24">
        <v>0.0</v>
      </c>
      <c r="M161" s="24">
        <v>0.0</v>
      </c>
      <c r="N161" s="24">
        <v>0.0</v>
      </c>
      <c r="O161" s="24">
        <v>0.0</v>
      </c>
      <c r="P161" s="24">
        <v>0.0</v>
      </c>
      <c r="Q161" s="24">
        <v>0.0</v>
      </c>
      <c r="R161" s="24">
        <v>0.0</v>
      </c>
      <c r="S161" s="24">
        <v>0.0</v>
      </c>
      <c r="T161" s="24">
        <v>0.0</v>
      </c>
      <c r="U161" s="24">
        <v>0.0</v>
      </c>
      <c r="V161" s="24">
        <v>250.0</v>
      </c>
      <c r="W161" s="24">
        <v>0.0</v>
      </c>
      <c r="X161" s="24">
        <v>0.0</v>
      </c>
      <c r="Y161" s="24">
        <v>0.0</v>
      </c>
      <c r="Z161" s="24">
        <v>0.0</v>
      </c>
      <c r="AA161" s="27" t="s">
        <v>549</v>
      </c>
      <c r="AB161" s="27" t="s">
        <v>550</v>
      </c>
      <c r="AC161" s="22" t="s">
        <v>550</v>
      </c>
      <c r="AD161" s="23"/>
      <c r="AE161" s="23"/>
    </row>
    <row r="162" ht="14.25" customHeight="1">
      <c r="A162" s="48">
        <v>45953.0</v>
      </c>
      <c r="B162" s="27" t="s">
        <v>33</v>
      </c>
      <c r="C162" s="27" t="s">
        <v>551</v>
      </c>
      <c r="D162" s="47" t="s">
        <v>552</v>
      </c>
      <c r="E162" s="27" t="s">
        <v>553</v>
      </c>
      <c r="F162" s="22">
        <v>1.0</v>
      </c>
      <c r="G162" s="22" t="s">
        <v>441</v>
      </c>
      <c r="H162" s="24">
        <v>1850.0</v>
      </c>
      <c r="I162" s="24">
        <v>0.0</v>
      </c>
      <c r="J162" s="24">
        <v>0.0</v>
      </c>
      <c r="K162" s="24">
        <v>0.0</v>
      </c>
      <c r="L162" s="24">
        <v>0.0</v>
      </c>
      <c r="M162" s="24">
        <v>0.0</v>
      </c>
      <c r="N162" s="24">
        <v>0.0</v>
      </c>
      <c r="O162" s="24">
        <v>0.0</v>
      </c>
      <c r="P162" s="24">
        <v>0.0</v>
      </c>
      <c r="Q162" s="24">
        <v>5600.0</v>
      </c>
      <c r="R162" s="24">
        <v>0.0</v>
      </c>
      <c r="S162" s="24">
        <v>0.0</v>
      </c>
      <c r="T162" s="24">
        <v>0.0</v>
      </c>
      <c r="U162" s="24">
        <v>0.0</v>
      </c>
      <c r="V162" s="24">
        <v>250.0</v>
      </c>
      <c r="W162" s="24">
        <v>0.0</v>
      </c>
      <c r="X162" s="24">
        <v>0.0</v>
      </c>
      <c r="Y162" s="24">
        <v>0.0</v>
      </c>
      <c r="Z162" s="24">
        <v>0.0</v>
      </c>
      <c r="AA162" s="27" t="s">
        <v>553</v>
      </c>
      <c r="AB162" s="27" t="s">
        <v>68</v>
      </c>
      <c r="AC162" s="23"/>
      <c r="AD162" s="23"/>
      <c r="AE162" s="23"/>
    </row>
    <row r="163" ht="14.25" customHeight="1">
      <c r="A163" s="48">
        <v>45953.0</v>
      </c>
      <c r="B163" s="27" t="s">
        <v>33</v>
      </c>
      <c r="C163" s="27" t="s">
        <v>551</v>
      </c>
      <c r="D163" s="47" t="s">
        <v>552</v>
      </c>
      <c r="E163" s="27" t="s">
        <v>553</v>
      </c>
      <c r="F163" s="22">
        <v>1.0</v>
      </c>
      <c r="G163" s="22" t="s">
        <v>441</v>
      </c>
      <c r="H163" s="24">
        <v>0.0</v>
      </c>
      <c r="I163" s="24">
        <v>0.0</v>
      </c>
      <c r="J163" s="24">
        <v>0.0</v>
      </c>
      <c r="K163" s="24">
        <v>0.0</v>
      </c>
      <c r="L163" s="24">
        <v>0.0</v>
      </c>
      <c r="M163" s="24">
        <v>0.0</v>
      </c>
      <c r="N163" s="24">
        <v>0.0</v>
      </c>
      <c r="O163" s="24">
        <v>0.0</v>
      </c>
      <c r="P163" s="24">
        <v>0.0</v>
      </c>
      <c r="Q163" s="24">
        <v>0.0</v>
      </c>
      <c r="R163" s="24">
        <v>0.0</v>
      </c>
      <c r="S163" s="24">
        <v>5899.0</v>
      </c>
      <c r="T163" s="24">
        <v>0.0</v>
      </c>
      <c r="U163" s="24">
        <v>0.0</v>
      </c>
      <c r="V163" s="24">
        <v>599.0</v>
      </c>
      <c r="W163" s="24">
        <v>0.0</v>
      </c>
      <c r="X163" s="24">
        <v>0.0</v>
      </c>
      <c r="Y163" s="24">
        <v>0.0</v>
      </c>
      <c r="Z163" s="24">
        <v>0.0</v>
      </c>
      <c r="AA163" s="27" t="s">
        <v>553</v>
      </c>
      <c r="AB163" s="27" t="s">
        <v>68</v>
      </c>
      <c r="AC163" s="23"/>
      <c r="AD163" s="23"/>
      <c r="AE163" s="23"/>
    </row>
    <row r="164" ht="14.25" customHeight="1">
      <c r="A164" s="48">
        <v>45954.0</v>
      </c>
      <c r="B164" s="27" t="s">
        <v>68</v>
      </c>
      <c r="C164" s="27" t="s">
        <v>554</v>
      </c>
      <c r="D164" s="47">
        <v>8.261260557E9</v>
      </c>
      <c r="E164" s="27" t="s">
        <v>555</v>
      </c>
      <c r="F164" s="22" t="s">
        <v>68</v>
      </c>
      <c r="G164" s="22" t="s">
        <v>68</v>
      </c>
      <c r="H164" s="24" t="s">
        <v>68</v>
      </c>
      <c r="I164" s="24" t="s">
        <v>68</v>
      </c>
      <c r="J164" s="24" t="s">
        <v>68</v>
      </c>
      <c r="K164" s="24" t="s">
        <v>68</v>
      </c>
      <c r="L164" s="24" t="s">
        <v>68</v>
      </c>
      <c r="M164" s="24" t="s">
        <v>68</v>
      </c>
      <c r="N164" s="24" t="s">
        <v>68</v>
      </c>
      <c r="O164" s="24" t="s">
        <v>68</v>
      </c>
      <c r="P164" s="24" t="s">
        <v>68</v>
      </c>
      <c r="Q164" s="24" t="s">
        <v>68</v>
      </c>
      <c r="R164" s="24">
        <v>0.0</v>
      </c>
      <c r="S164" s="24" t="s">
        <v>68</v>
      </c>
      <c r="T164" s="24" t="s">
        <v>68</v>
      </c>
      <c r="U164" s="24" t="s">
        <v>68</v>
      </c>
      <c r="V164" s="24" t="s">
        <v>68</v>
      </c>
      <c r="W164" s="24" t="s">
        <v>68</v>
      </c>
      <c r="X164" s="24" t="s">
        <v>68</v>
      </c>
      <c r="Y164" s="24" t="s">
        <v>68</v>
      </c>
      <c r="Z164" s="24" t="s">
        <v>68</v>
      </c>
      <c r="AA164" s="27" t="s">
        <v>555</v>
      </c>
      <c r="AB164" s="27" t="s">
        <v>556</v>
      </c>
      <c r="AC164" s="22" t="s">
        <v>556</v>
      </c>
      <c r="AD164" s="23"/>
      <c r="AE164" s="23"/>
    </row>
    <row r="165" ht="14.25" customHeight="1">
      <c r="A165" s="48">
        <v>45958.0</v>
      </c>
      <c r="B165" s="27" t="s">
        <v>203</v>
      </c>
      <c r="C165" s="27" t="s">
        <v>557</v>
      </c>
      <c r="D165" s="47" t="s">
        <v>558</v>
      </c>
      <c r="E165" s="27" t="s">
        <v>559</v>
      </c>
      <c r="F165" s="22">
        <v>1.0</v>
      </c>
      <c r="G165" s="22" t="s">
        <v>37</v>
      </c>
      <c r="H165" s="24">
        <v>0.0</v>
      </c>
      <c r="I165" s="24">
        <v>549.0</v>
      </c>
      <c r="J165" s="24">
        <v>0.0</v>
      </c>
      <c r="K165" s="24">
        <v>0.0</v>
      </c>
      <c r="L165" s="24">
        <v>0.0</v>
      </c>
      <c r="M165" s="24">
        <v>0.0</v>
      </c>
      <c r="N165" s="24">
        <v>0.0</v>
      </c>
      <c r="O165" s="24">
        <v>0.0</v>
      </c>
      <c r="P165" s="24">
        <v>0.0</v>
      </c>
      <c r="Q165" s="24">
        <v>0.0</v>
      </c>
      <c r="R165" s="24">
        <v>0.0</v>
      </c>
      <c r="S165" s="24">
        <v>0.0</v>
      </c>
      <c r="T165" s="24">
        <v>0.0</v>
      </c>
      <c r="U165" s="24">
        <v>0.0</v>
      </c>
      <c r="V165" s="24">
        <v>350.0</v>
      </c>
      <c r="W165" s="24">
        <v>0.0</v>
      </c>
      <c r="X165" s="24">
        <v>0.0</v>
      </c>
      <c r="Y165" s="24">
        <v>0.0</v>
      </c>
      <c r="Z165" s="24">
        <v>0.0</v>
      </c>
      <c r="AA165" s="27" t="s">
        <v>559</v>
      </c>
      <c r="AB165" s="27" t="s">
        <v>560</v>
      </c>
      <c r="AC165" s="22" t="s">
        <v>560</v>
      </c>
      <c r="AD165" s="23"/>
      <c r="AE165" s="23"/>
    </row>
    <row r="166" ht="14.25" customHeight="1">
      <c r="A166" s="48">
        <v>45958.0</v>
      </c>
      <c r="B166" s="27" t="s">
        <v>33</v>
      </c>
      <c r="C166" s="27" t="s">
        <v>561</v>
      </c>
      <c r="D166" s="47">
        <v>8.127334249E9</v>
      </c>
      <c r="E166" s="27" t="s">
        <v>562</v>
      </c>
      <c r="F166" s="22">
        <v>6.0</v>
      </c>
      <c r="G166" s="22" t="s">
        <v>441</v>
      </c>
      <c r="H166" s="24">
        <v>1200.0</v>
      </c>
      <c r="I166" s="24">
        <v>0.0</v>
      </c>
      <c r="J166" s="24">
        <v>0.0</v>
      </c>
      <c r="K166" s="24">
        <v>0.0</v>
      </c>
      <c r="L166" s="24">
        <v>550.0</v>
      </c>
      <c r="M166" s="24">
        <v>0.0</v>
      </c>
      <c r="N166" s="24">
        <v>0.0</v>
      </c>
      <c r="O166" s="24">
        <v>0.0</v>
      </c>
      <c r="P166" s="24">
        <v>0.0</v>
      </c>
      <c r="Q166" s="24">
        <v>0.0</v>
      </c>
      <c r="R166" s="24">
        <v>0.0</v>
      </c>
      <c r="S166" s="24">
        <v>0.0</v>
      </c>
      <c r="T166" s="24">
        <v>0.0</v>
      </c>
      <c r="U166" s="24">
        <v>0.0</v>
      </c>
      <c r="V166" s="24">
        <v>0.0</v>
      </c>
      <c r="W166" s="24">
        <v>0.0</v>
      </c>
      <c r="X166" s="24">
        <v>0.0</v>
      </c>
      <c r="Y166" s="24">
        <v>3120.0</v>
      </c>
      <c r="Z166" s="24">
        <v>520.0</v>
      </c>
      <c r="AA166" s="27" t="s">
        <v>562</v>
      </c>
      <c r="AB166" s="27" t="s">
        <v>563</v>
      </c>
      <c r="AC166" s="22" t="s">
        <v>563</v>
      </c>
      <c r="AD166" s="23"/>
      <c r="AE166" s="23"/>
    </row>
    <row r="167" ht="14.25" customHeight="1">
      <c r="A167" s="48">
        <v>45960.0</v>
      </c>
      <c r="B167" s="27" t="s">
        <v>33</v>
      </c>
      <c r="C167" s="27" t="s">
        <v>564</v>
      </c>
      <c r="D167" s="47" t="s">
        <v>68</v>
      </c>
      <c r="E167" s="27" t="s">
        <v>565</v>
      </c>
      <c r="F167" s="22">
        <v>16.0</v>
      </c>
      <c r="G167" s="22" t="s">
        <v>68</v>
      </c>
      <c r="H167" s="24" t="s">
        <v>68</v>
      </c>
      <c r="I167" s="24" t="s">
        <v>68</v>
      </c>
      <c r="J167" s="24" t="s">
        <v>68</v>
      </c>
      <c r="K167" s="24" t="s">
        <v>68</v>
      </c>
      <c r="L167" s="24" t="s">
        <v>68</v>
      </c>
      <c r="M167" s="24" t="s">
        <v>68</v>
      </c>
      <c r="N167" s="24" t="s">
        <v>68</v>
      </c>
      <c r="O167" s="24" t="s">
        <v>68</v>
      </c>
      <c r="P167" s="24" t="s">
        <v>68</v>
      </c>
      <c r="Q167" s="24" t="s">
        <v>68</v>
      </c>
      <c r="R167" s="24">
        <v>0.0</v>
      </c>
      <c r="S167" s="24" t="s">
        <v>68</v>
      </c>
      <c r="T167" s="24" t="s">
        <v>68</v>
      </c>
      <c r="U167" s="24" t="s">
        <v>68</v>
      </c>
      <c r="V167" s="24" t="s">
        <v>68</v>
      </c>
      <c r="W167" s="24" t="s">
        <v>68</v>
      </c>
      <c r="X167" s="24" t="s">
        <v>68</v>
      </c>
      <c r="Y167" s="24" t="s">
        <v>68</v>
      </c>
      <c r="Z167" s="24" t="s">
        <v>68</v>
      </c>
      <c r="AA167" s="27" t="s">
        <v>565</v>
      </c>
      <c r="AB167" s="27" t="s">
        <v>566</v>
      </c>
      <c r="AC167" s="22" t="s">
        <v>566</v>
      </c>
      <c r="AD167" s="23"/>
      <c r="AE167" s="23"/>
    </row>
    <row r="168" ht="14.25" customHeight="1">
      <c r="A168" s="48">
        <v>45960.0</v>
      </c>
      <c r="B168" s="27" t="s">
        <v>33</v>
      </c>
      <c r="C168" s="27" t="s">
        <v>567</v>
      </c>
      <c r="D168" s="47">
        <v>8.124073506E9</v>
      </c>
      <c r="E168" s="27" t="s">
        <v>568</v>
      </c>
      <c r="F168" s="22">
        <v>2.0</v>
      </c>
      <c r="G168" s="22" t="s">
        <v>569</v>
      </c>
      <c r="H168" s="24">
        <v>0.0</v>
      </c>
      <c r="I168" s="24">
        <v>0.0</v>
      </c>
      <c r="J168" s="24">
        <v>0.0</v>
      </c>
      <c r="K168" s="24">
        <v>0.0</v>
      </c>
      <c r="L168" s="24">
        <v>0.0</v>
      </c>
      <c r="M168" s="24">
        <v>0.0</v>
      </c>
      <c r="N168" s="24">
        <v>0.0</v>
      </c>
      <c r="O168" s="24">
        <v>0.0</v>
      </c>
      <c r="P168" s="24">
        <v>0.0</v>
      </c>
      <c r="Q168" s="24">
        <v>0.0</v>
      </c>
      <c r="R168" s="24">
        <v>0.0</v>
      </c>
      <c r="S168" s="24">
        <v>5600.0</v>
      </c>
      <c r="T168" s="24">
        <v>0.0</v>
      </c>
      <c r="U168" s="24">
        <v>0.0</v>
      </c>
      <c r="V168" s="24">
        <v>699.0</v>
      </c>
      <c r="W168" s="24">
        <v>0.0</v>
      </c>
      <c r="X168" s="24">
        <v>0.0</v>
      </c>
      <c r="Y168" s="24">
        <v>0.0</v>
      </c>
      <c r="Z168" s="24">
        <v>0.0</v>
      </c>
      <c r="AA168" s="27" t="s">
        <v>568</v>
      </c>
      <c r="AB168" s="20"/>
      <c r="AC168" s="23"/>
      <c r="AD168" s="23"/>
      <c r="AE168" s="23"/>
    </row>
    <row r="169" ht="14.25" customHeight="1">
      <c r="A169" s="48">
        <v>45960.0</v>
      </c>
      <c r="B169" s="27" t="s">
        <v>33</v>
      </c>
      <c r="C169" s="27" t="s">
        <v>570</v>
      </c>
      <c r="D169" s="47">
        <v>4.433693591E9</v>
      </c>
      <c r="E169" s="27" t="s">
        <v>571</v>
      </c>
      <c r="F169" s="22">
        <v>4.0</v>
      </c>
      <c r="G169" s="22" t="s">
        <v>37</v>
      </c>
      <c r="H169" s="24">
        <v>0.0</v>
      </c>
      <c r="I169" s="24">
        <v>549.0</v>
      </c>
      <c r="J169" s="24">
        <v>0.0</v>
      </c>
      <c r="K169" s="24">
        <v>0.0</v>
      </c>
      <c r="L169" s="24">
        <v>0.0</v>
      </c>
      <c r="M169" s="24">
        <v>0.0</v>
      </c>
      <c r="N169" s="24">
        <v>0.0</v>
      </c>
      <c r="O169" s="24">
        <v>0.0</v>
      </c>
      <c r="P169" s="24">
        <v>0.0</v>
      </c>
      <c r="Q169" s="24">
        <v>0.0</v>
      </c>
      <c r="R169" s="24">
        <v>0.0</v>
      </c>
      <c r="S169" s="24">
        <v>0.0</v>
      </c>
      <c r="T169" s="24">
        <v>0.0</v>
      </c>
      <c r="U169" s="24">
        <v>0.0</v>
      </c>
      <c r="V169" s="24">
        <v>300.0</v>
      </c>
      <c r="W169" s="24">
        <v>0.0</v>
      </c>
      <c r="X169" s="24">
        <v>0.0</v>
      </c>
      <c r="Y169" s="24">
        <v>0.0</v>
      </c>
      <c r="Z169" s="24">
        <v>0.0</v>
      </c>
      <c r="AA169" s="27" t="s">
        <v>571</v>
      </c>
      <c r="AB169" s="27" t="s">
        <v>572</v>
      </c>
      <c r="AC169" s="22" t="s">
        <v>572</v>
      </c>
      <c r="AD169" s="23"/>
      <c r="AE169" s="23"/>
    </row>
    <row r="170" ht="14.25" customHeight="1">
      <c r="A170" s="48">
        <v>45965.0</v>
      </c>
      <c r="B170" s="27" t="s">
        <v>33</v>
      </c>
      <c r="C170" s="27" t="s">
        <v>573</v>
      </c>
      <c r="D170" s="47">
        <v>8.140062369E9</v>
      </c>
      <c r="E170" s="27" t="s">
        <v>574</v>
      </c>
      <c r="F170" s="22">
        <v>3.0</v>
      </c>
      <c r="G170" s="22" t="s">
        <v>37</v>
      </c>
      <c r="H170" s="24">
        <v>0.0</v>
      </c>
      <c r="I170" s="24">
        <v>549.0</v>
      </c>
      <c r="J170" s="24">
        <v>0.0</v>
      </c>
      <c r="K170" s="24">
        <v>0.0</v>
      </c>
      <c r="L170" s="24">
        <v>0.0</v>
      </c>
      <c r="M170" s="24">
        <v>0.0</v>
      </c>
      <c r="N170" s="24">
        <v>0.0</v>
      </c>
      <c r="O170" s="24">
        <v>0.0</v>
      </c>
      <c r="P170" s="24">
        <v>0.0</v>
      </c>
      <c r="Q170" s="24">
        <v>0.0</v>
      </c>
      <c r="R170" s="24">
        <v>0.0</v>
      </c>
      <c r="S170" s="24">
        <v>0.0</v>
      </c>
      <c r="T170" s="24">
        <v>0.0</v>
      </c>
      <c r="U170" s="24">
        <v>0.0</v>
      </c>
      <c r="V170" s="24">
        <v>300.0</v>
      </c>
      <c r="W170" s="24">
        <v>0.0</v>
      </c>
      <c r="X170" s="24">
        <v>0.0</v>
      </c>
      <c r="Y170" s="24">
        <v>0.0</v>
      </c>
      <c r="Z170" s="24">
        <v>0.0</v>
      </c>
      <c r="AA170" s="27" t="s">
        <v>574</v>
      </c>
      <c r="AB170" s="27" t="s">
        <v>575</v>
      </c>
      <c r="AC170" s="22" t="s">
        <v>575</v>
      </c>
      <c r="AD170" s="23"/>
      <c r="AE170" s="23"/>
    </row>
    <row r="171" ht="14.25" customHeight="1">
      <c r="A171" s="48">
        <v>45966.0</v>
      </c>
      <c r="B171" s="27" t="s">
        <v>576</v>
      </c>
      <c r="C171" s="27" t="s">
        <v>577</v>
      </c>
      <c r="D171" s="47">
        <v>8.11728311E9</v>
      </c>
      <c r="E171" s="27" t="s">
        <v>578</v>
      </c>
      <c r="F171" s="22">
        <v>1.0</v>
      </c>
      <c r="G171" s="22" t="s">
        <v>441</v>
      </c>
      <c r="H171" s="24">
        <v>2000.0</v>
      </c>
      <c r="I171" s="24">
        <v>0.0</v>
      </c>
      <c r="J171" s="24">
        <v>0.0</v>
      </c>
      <c r="K171" s="24">
        <v>0.0</v>
      </c>
      <c r="L171" s="24">
        <v>0.0</v>
      </c>
      <c r="M171" s="24">
        <v>0.0</v>
      </c>
      <c r="N171" s="24">
        <v>0.0</v>
      </c>
      <c r="O171" s="24">
        <v>0.0</v>
      </c>
      <c r="P171" s="24">
        <v>0.0</v>
      </c>
      <c r="Q171" s="24">
        <v>0.0</v>
      </c>
      <c r="R171" s="24">
        <v>0.0</v>
      </c>
      <c r="S171" s="24">
        <v>0.0</v>
      </c>
      <c r="T171" s="24">
        <v>0.0</v>
      </c>
      <c r="U171" s="24">
        <v>0.0</v>
      </c>
      <c r="V171" s="24">
        <v>250.0</v>
      </c>
      <c r="W171" s="24">
        <v>0.0</v>
      </c>
      <c r="X171" s="24">
        <v>0.0</v>
      </c>
      <c r="Y171" s="24">
        <v>0.0</v>
      </c>
      <c r="Z171" s="24">
        <v>0.0</v>
      </c>
      <c r="AA171" s="27" t="s">
        <v>578</v>
      </c>
      <c r="AB171" s="27" t="s">
        <v>579</v>
      </c>
      <c r="AC171" s="22" t="s">
        <v>579</v>
      </c>
      <c r="AD171" s="23"/>
      <c r="AE171" s="23"/>
    </row>
    <row r="172" ht="14.25" customHeight="1">
      <c r="A172" s="48">
        <v>45967.0</v>
      </c>
      <c r="B172" s="27" t="s">
        <v>68</v>
      </c>
      <c r="C172" s="27" t="s">
        <v>580</v>
      </c>
      <c r="D172" s="47" t="s">
        <v>68</v>
      </c>
      <c r="E172" s="27" t="s">
        <v>581</v>
      </c>
      <c r="F172" s="22" t="s">
        <v>68</v>
      </c>
      <c r="G172" s="22" t="s">
        <v>109</v>
      </c>
      <c r="H172" s="24">
        <v>0.0</v>
      </c>
      <c r="I172" s="24">
        <v>0.0</v>
      </c>
      <c r="J172" s="24">
        <v>0.0</v>
      </c>
      <c r="K172" s="24">
        <v>0.0</v>
      </c>
      <c r="L172" s="24">
        <v>0.0</v>
      </c>
      <c r="M172" s="24">
        <v>0.0</v>
      </c>
      <c r="N172" s="24">
        <v>0.0</v>
      </c>
      <c r="O172" s="24">
        <v>0.0</v>
      </c>
      <c r="P172" s="24">
        <v>0.0</v>
      </c>
      <c r="Q172" s="24">
        <v>0.0</v>
      </c>
      <c r="R172" s="24">
        <v>0.0</v>
      </c>
      <c r="S172" s="24">
        <v>0.0</v>
      </c>
      <c r="T172" s="24">
        <v>0.0</v>
      </c>
      <c r="U172" s="24">
        <v>0.0</v>
      </c>
      <c r="V172" s="24">
        <v>0.0</v>
      </c>
      <c r="W172" s="24">
        <v>0.0</v>
      </c>
      <c r="X172" s="24">
        <v>0.0</v>
      </c>
      <c r="Y172" s="24">
        <v>0.0</v>
      </c>
      <c r="Z172" s="24">
        <v>0.0</v>
      </c>
      <c r="AA172" s="27" t="s">
        <v>581</v>
      </c>
      <c r="AB172" s="27" t="s">
        <v>582</v>
      </c>
      <c r="AC172" s="22" t="s">
        <v>582</v>
      </c>
      <c r="AD172" s="23"/>
      <c r="AE172" s="23"/>
    </row>
    <row r="173" ht="14.25" customHeight="1">
      <c r="A173" s="48">
        <v>45967.0</v>
      </c>
      <c r="B173" s="27" t="s">
        <v>33</v>
      </c>
      <c r="C173" s="27" t="s">
        <v>583</v>
      </c>
      <c r="D173" s="47">
        <v>8.180369408E9</v>
      </c>
      <c r="E173" s="27" t="s">
        <v>584</v>
      </c>
      <c r="F173" s="22">
        <v>2.0</v>
      </c>
      <c r="G173" s="22" t="s">
        <v>441</v>
      </c>
      <c r="H173" s="24">
        <v>1850.0</v>
      </c>
      <c r="I173" s="24">
        <v>0.0</v>
      </c>
      <c r="J173" s="24">
        <v>0.0</v>
      </c>
      <c r="K173" s="24">
        <v>0.0</v>
      </c>
      <c r="L173" s="24">
        <v>0.0</v>
      </c>
      <c r="M173" s="24">
        <v>0.0</v>
      </c>
      <c r="N173" s="24">
        <v>0.0</v>
      </c>
      <c r="O173" s="24">
        <v>0.0</v>
      </c>
      <c r="P173" s="24">
        <v>0.0</v>
      </c>
      <c r="Q173" s="24">
        <v>0.0</v>
      </c>
      <c r="R173" s="24">
        <v>0.0</v>
      </c>
      <c r="S173" s="24">
        <v>0.0</v>
      </c>
      <c r="T173" s="24">
        <v>0.0</v>
      </c>
      <c r="U173" s="24">
        <v>0.0</v>
      </c>
      <c r="V173" s="24">
        <v>250.0</v>
      </c>
      <c r="W173" s="24">
        <v>0.0</v>
      </c>
      <c r="X173" s="24">
        <v>0.0</v>
      </c>
      <c r="Y173" s="24">
        <v>0.0</v>
      </c>
      <c r="Z173" s="24">
        <v>0.0</v>
      </c>
      <c r="AA173" s="27" t="s">
        <v>584</v>
      </c>
      <c r="AB173" s="27" t="s">
        <v>585</v>
      </c>
      <c r="AC173" s="22" t="s">
        <v>585</v>
      </c>
      <c r="AD173" s="23"/>
      <c r="AE173" s="23"/>
    </row>
    <row r="174" ht="14.25" customHeight="1">
      <c r="A174" s="48">
        <v>45967.0</v>
      </c>
      <c r="B174" s="27" t="s">
        <v>33</v>
      </c>
      <c r="C174" s="27" t="s">
        <v>586</v>
      </c>
      <c r="D174" s="47">
        <v>8.180806489E9</v>
      </c>
      <c r="E174" s="27" t="s">
        <v>587</v>
      </c>
      <c r="F174" s="22">
        <v>3.0</v>
      </c>
      <c r="G174" s="22" t="s">
        <v>37</v>
      </c>
      <c r="H174" s="24">
        <v>0.0</v>
      </c>
      <c r="I174" s="24">
        <v>549.0</v>
      </c>
      <c r="J174" s="24">
        <v>0.0</v>
      </c>
      <c r="K174" s="24">
        <v>0.0</v>
      </c>
      <c r="L174" s="24">
        <v>0.0</v>
      </c>
      <c r="M174" s="24">
        <v>0.0</v>
      </c>
      <c r="N174" s="24">
        <v>0.0</v>
      </c>
      <c r="O174" s="24">
        <v>0.0</v>
      </c>
      <c r="P174" s="24">
        <v>0.0</v>
      </c>
      <c r="Q174" s="24">
        <v>0.0</v>
      </c>
      <c r="R174" s="24">
        <v>0.0</v>
      </c>
      <c r="S174" s="24">
        <v>0.0</v>
      </c>
      <c r="T174" s="24">
        <v>0.0</v>
      </c>
      <c r="U174" s="24">
        <v>0.0</v>
      </c>
      <c r="V174" s="24">
        <v>300.0</v>
      </c>
      <c r="W174" s="24">
        <v>0.0</v>
      </c>
      <c r="X174" s="24">
        <v>0.0</v>
      </c>
      <c r="Y174" s="24">
        <v>0.0</v>
      </c>
      <c r="Z174" s="24">
        <v>0.0</v>
      </c>
      <c r="AA174" s="27" t="s">
        <v>587</v>
      </c>
      <c r="AB174" s="27" t="s">
        <v>588</v>
      </c>
      <c r="AC174" s="22" t="s">
        <v>588</v>
      </c>
      <c r="AD174" s="23"/>
      <c r="AE174" s="23"/>
    </row>
    <row r="175" ht="14.25" customHeight="1">
      <c r="A175" s="48">
        <v>45968.0</v>
      </c>
      <c r="B175" s="27" t="s">
        <v>33</v>
      </c>
      <c r="C175" s="27" t="s">
        <v>589</v>
      </c>
      <c r="D175" s="47">
        <v>8.11033266E9</v>
      </c>
      <c r="E175" s="27" t="s">
        <v>590</v>
      </c>
      <c r="F175" s="22">
        <v>4.0</v>
      </c>
      <c r="G175" s="22" t="s">
        <v>37</v>
      </c>
      <c r="H175" s="24">
        <v>0.0</v>
      </c>
      <c r="I175" s="24">
        <v>549.0</v>
      </c>
      <c r="J175" s="24">
        <v>0.0</v>
      </c>
      <c r="K175" s="24">
        <v>0.0</v>
      </c>
      <c r="L175" s="24">
        <v>0.0</v>
      </c>
      <c r="M175" s="24">
        <v>0.0</v>
      </c>
      <c r="N175" s="24">
        <v>0.0</v>
      </c>
      <c r="O175" s="24">
        <v>0.0</v>
      </c>
      <c r="P175" s="24">
        <v>0.0</v>
      </c>
      <c r="Q175" s="24">
        <v>0.0</v>
      </c>
      <c r="R175" s="24">
        <v>0.0</v>
      </c>
      <c r="S175" s="24">
        <v>0.0</v>
      </c>
      <c r="T175" s="24">
        <v>0.0</v>
      </c>
      <c r="U175" s="24">
        <v>0.0</v>
      </c>
      <c r="V175" s="24">
        <v>300.0</v>
      </c>
      <c r="W175" s="24">
        <v>0.0</v>
      </c>
      <c r="X175" s="24">
        <v>0.0</v>
      </c>
      <c r="Y175" s="24">
        <v>0.0</v>
      </c>
      <c r="Z175" s="24">
        <v>0.0</v>
      </c>
      <c r="AA175" s="27" t="s">
        <v>590</v>
      </c>
      <c r="AB175" s="27" t="s">
        <v>591</v>
      </c>
      <c r="AC175" s="22" t="s">
        <v>591</v>
      </c>
      <c r="AD175" s="23"/>
      <c r="AE175" s="23"/>
    </row>
    <row r="176" ht="14.25" customHeight="1">
      <c r="A176" s="48">
        <v>45972.0</v>
      </c>
      <c r="B176" s="27" t="s">
        <v>68</v>
      </c>
      <c r="C176" s="27" t="s">
        <v>580</v>
      </c>
      <c r="D176" s="47" t="s">
        <v>68</v>
      </c>
      <c r="E176" s="27" t="s">
        <v>592</v>
      </c>
      <c r="F176" s="22" t="s">
        <v>68</v>
      </c>
      <c r="G176" s="22" t="s">
        <v>68</v>
      </c>
      <c r="H176" s="24" t="s">
        <v>68</v>
      </c>
      <c r="I176" s="24" t="s">
        <v>68</v>
      </c>
      <c r="J176" s="24" t="s">
        <v>68</v>
      </c>
      <c r="K176" s="24" t="s">
        <v>68</v>
      </c>
      <c r="L176" s="24" t="s">
        <v>68</v>
      </c>
      <c r="M176" s="24" t="s">
        <v>68</v>
      </c>
      <c r="N176" s="24" t="s">
        <v>68</v>
      </c>
      <c r="O176" s="24" t="s">
        <v>68</v>
      </c>
      <c r="P176" s="24" t="s">
        <v>68</v>
      </c>
      <c r="Q176" s="24" t="s">
        <v>68</v>
      </c>
      <c r="R176" s="24" t="s">
        <v>68</v>
      </c>
      <c r="S176" s="24" t="s">
        <v>68</v>
      </c>
      <c r="T176" s="24" t="s">
        <v>68</v>
      </c>
      <c r="U176" s="24" t="s">
        <v>68</v>
      </c>
      <c r="V176" s="24" t="s">
        <v>68</v>
      </c>
      <c r="W176" s="24" t="s">
        <v>68</v>
      </c>
      <c r="X176" s="24" t="s">
        <v>68</v>
      </c>
      <c r="Y176" s="24" t="s">
        <v>68</v>
      </c>
      <c r="Z176" s="24" t="s">
        <v>68</v>
      </c>
      <c r="AA176" s="27" t="s">
        <v>592</v>
      </c>
      <c r="AB176" s="27" t="s">
        <v>593</v>
      </c>
      <c r="AC176" s="22" t="s">
        <v>593</v>
      </c>
      <c r="AD176" s="23"/>
      <c r="AE176" s="23"/>
    </row>
    <row r="177" ht="14.25" customHeight="1">
      <c r="A177" s="48">
        <v>45972.0</v>
      </c>
      <c r="B177" s="27" t="s">
        <v>33</v>
      </c>
      <c r="C177" s="27" t="s">
        <v>594</v>
      </c>
      <c r="D177" s="47">
        <v>8.116003144E9</v>
      </c>
      <c r="E177" s="27" t="s">
        <v>595</v>
      </c>
      <c r="F177" s="22">
        <v>1.0</v>
      </c>
      <c r="G177" s="22" t="s">
        <v>441</v>
      </c>
      <c r="H177" s="24">
        <v>1600.0</v>
      </c>
      <c r="I177" s="24">
        <v>0.0</v>
      </c>
      <c r="J177" s="24">
        <v>0.0</v>
      </c>
      <c r="K177" s="24">
        <v>0.0</v>
      </c>
      <c r="L177" s="24">
        <v>0.0</v>
      </c>
      <c r="M177" s="24">
        <v>0.0</v>
      </c>
      <c r="N177" s="24">
        <v>0.0</v>
      </c>
      <c r="O177" s="24">
        <v>0.0</v>
      </c>
      <c r="P177" s="24">
        <v>0.0</v>
      </c>
      <c r="Q177" s="24">
        <v>0.0</v>
      </c>
      <c r="R177" s="24">
        <v>0.0</v>
      </c>
      <c r="S177" s="24">
        <v>0.0</v>
      </c>
      <c r="T177" s="24">
        <v>0.0</v>
      </c>
      <c r="U177" s="24">
        <v>0.0</v>
      </c>
      <c r="V177" s="24">
        <v>0.0</v>
      </c>
      <c r="W177" s="24">
        <v>0.0</v>
      </c>
      <c r="X177" s="24">
        <v>0.0</v>
      </c>
      <c r="Y177" s="24">
        <v>0.0</v>
      </c>
      <c r="Z177" s="24">
        <v>0.0</v>
      </c>
      <c r="AA177" s="27" t="s">
        <v>595</v>
      </c>
      <c r="AB177" s="27" t="s">
        <v>596</v>
      </c>
      <c r="AC177" s="22" t="s">
        <v>597</v>
      </c>
      <c r="AD177" s="22"/>
      <c r="AE177" s="23"/>
    </row>
    <row r="178" ht="14.25" customHeight="1">
      <c r="A178" s="48">
        <v>45972.0</v>
      </c>
      <c r="B178" s="27" t="s">
        <v>33</v>
      </c>
      <c r="C178" s="27" t="s">
        <v>598</v>
      </c>
      <c r="D178" s="47">
        <v>8.184584814E9</v>
      </c>
      <c r="E178" s="27" t="s">
        <v>599</v>
      </c>
      <c r="F178" s="22">
        <v>3.0</v>
      </c>
      <c r="G178" s="22" t="s">
        <v>37</v>
      </c>
      <c r="H178" s="24">
        <v>0.0</v>
      </c>
      <c r="I178" s="24">
        <v>549.0</v>
      </c>
      <c r="J178" s="24">
        <v>0.0</v>
      </c>
      <c r="K178" s="24">
        <v>0.0</v>
      </c>
      <c r="L178" s="24">
        <v>0.0</v>
      </c>
      <c r="M178" s="24">
        <v>0.0</v>
      </c>
      <c r="N178" s="24">
        <v>0.0</v>
      </c>
      <c r="O178" s="24">
        <v>0.0</v>
      </c>
      <c r="P178" s="24">
        <v>0.0</v>
      </c>
      <c r="Q178" s="24">
        <v>0.0</v>
      </c>
      <c r="R178" s="24">
        <v>0.0</v>
      </c>
      <c r="S178" s="24">
        <v>0.0</v>
      </c>
      <c r="T178" s="24">
        <v>0.0</v>
      </c>
      <c r="U178" s="24">
        <v>0.0</v>
      </c>
      <c r="V178" s="24">
        <v>300.0</v>
      </c>
      <c r="W178" s="24">
        <v>0.0</v>
      </c>
      <c r="X178" s="24">
        <v>0.0</v>
      </c>
      <c r="Y178" s="24">
        <v>0.0</v>
      </c>
      <c r="Z178" s="24">
        <v>0.0</v>
      </c>
      <c r="AA178" s="27" t="s">
        <v>599</v>
      </c>
      <c r="AB178" s="27" t="s">
        <v>600</v>
      </c>
      <c r="AC178" s="22" t="s">
        <v>600</v>
      </c>
      <c r="AD178" s="23"/>
      <c r="AE178" s="23"/>
    </row>
    <row r="179" ht="27.0" customHeight="1">
      <c r="A179" s="48">
        <v>45973.0</v>
      </c>
      <c r="B179" s="27" t="s">
        <v>33</v>
      </c>
      <c r="C179" s="27" t="s">
        <v>601</v>
      </c>
      <c r="D179" s="47">
        <v>8.118041486E9</v>
      </c>
      <c r="E179" s="27" t="s">
        <v>602</v>
      </c>
      <c r="F179" s="22">
        <v>1.0</v>
      </c>
      <c r="G179" s="22" t="s">
        <v>37</v>
      </c>
      <c r="H179" s="24">
        <v>0.0</v>
      </c>
      <c r="I179" s="24">
        <v>549.0</v>
      </c>
      <c r="J179" s="24">
        <v>0.0</v>
      </c>
      <c r="K179" s="24">
        <v>0.0</v>
      </c>
      <c r="L179" s="24">
        <v>0.0</v>
      </c>
      <c r="M179" s="24">
        <v>0.0</v>
      </c>
      <c r="N179" s="24">
        <v>0.0</v>
      </c>
      <c r="O179" s="24">
        <v>0.0</v>
      </c>
      <c r="P179" s="24">
        <v>0.0</v>
      </c>
      <c r="Q179" s="24">
        <v>0.0</v>
      </c>
      <c r="R179" s="24">
        <v>0.0</v>
      </c>
      <c r="S179" s="24">
        <v>0.0</v>
      </c>
      <c r="T179" s="24">
        <v>0.0</v>
      </c>
      <c r="U179" s="24">
        <v>0.0</v>
      </c>
      <c r="V179" s="24">
        <v>300.0</v>
      </c>
      <c r="W179" s="24">
        <v>0.0</v>
      </c>
      <c r="X179" s="24">
        <v>0.0</v>
      </c>
      <c r="Y179" s="24">
        <v>0.0</v>
      </c>
      <c r="Z179" s="24">
        <v>0.0</v>
      </c>
      <c r="AA179" s="27" t="s">
        <v>602</v>
      </c>
      <c r="AB179" s="27" t="s">
        <v>603</v>
      </c>
      <c r="AC179" s="22" t="s">
        <v>603</v>
      </c>
      <c r="AD179" s="23"/>
      <c r="AE179" s="23"/>
    </row>
    <row r="180" ht="24.75" customHeight="1">
      <c r="A180" s="48">
        <v>45973.0</v>
      </c>
      <c r="B180" s="27" t="s">
        <v>33</v>
      </c>
      <c r="C180" s="27" t="s">
        <v>604</v>
      </c>
      <c r="D180" s="47">
        <v>8.116570283E9</v>
      </c>
      <c r="E180" s="27" t="s">
        <v>605</v>
      </c>
      <c r="F180" s="22">
        <v>1.0</v>
      </c>
      <c r="G180" s="22" t="s">
        <v>441</v>
      </c>
      <c r="H180" s="24">
        <v>1800.0</v>
      </c>
      <c r="I180" s="24">
        <v>0.0</v>
      </c>
      <c r="J180" s="24">
        <v>0.0</v>
      </c>
      <c r="K180" s="24">
        <v>0.0</v>
      </c>
      <c r="L180" s="24">
        <v>0.0</v>
      </c>
      <c r="M180" s="24">
        <v>0.0</v>
      </c>
      <c r="N180" s="24">
        <v>0.0</v>
      </c>
      <c r="O180" s="24">
        <v>0.0</v>
      </c>
      <c r="P180" s="24">
        <v>0.0</v>
      </c>
      <c r="Q180" s="24">
        <v>0.0</v>
      </c>
      <c r="R180" s="24">
        <v>0.0</v>
      </c>
      <c r="S180" s="24">
        <v>0.0</v>
      </c>
      <c r="T180" s="24">
        <v>0.0</v>
      </c>
      <c r="U180" s="24">
        <v>0.0</v>
      </c>
      <c r="V180" s="24">
        <v>250.0</v>
      </c>
      <c r="W180" s="24">
        <v>0.0</v>
      </c>
      <c r="X180" s="24">
        <v>0.0</v>
      </c>
      <c r="Y180" s="24">
        <v>0.0</v>
      </c>
      <c r="Z180" s="24">
        <v>0.0</v>
      </c>
      <c r="AA180" s="27" t="s">
        <v>605</v>
      </c>
      <c r="AB180" s="27" t="s">
        <v>606</v>
      </c>
      <c r="AC180" s="22" t="s">
        <v>606</v>
      </c>
      <c r="AD180" s="23"/>
      <c r="AE180" s="23"/>
    </row>
    <row r="181" ht="14.25" customHeight="1">
      <c r="A181" s="48">
        <v>45973.0</v>
      </c>
      <c r="B181" s="27" t="s">
        <v>33</v>
      </c>
      <c r="C181" s="27" t="s">
        <v>607</v>
      </c>
      <c r="D181" s="47">
        <v>8.128609998E9</v>
      </c>
      <c r="E181" s="27" t="s">
        <v>608</v>
      </c>
      <c r="F181" s="22">
        <v>1.0</v>
      </c>
      <c r="G181" s="22" t="s">
        <v>462</v>
      </c>
      <c r="H181" s="24">
        <v>1900.0</v>
      </c>
      <c r="I181" s="24">
        <v>0.0</v>
      </c>
      <c r="J181" s="24">
        <v>0.0</v>
      </c>
      <c r="K181" s="24">
        <v>0.0</v>
      </c>
      <c r="L181" s="24">
        <v>0.0</v>
      </c>
      <c r="M181" s="24">
        <v>0.0</v>
      </c>
      <c r="N181" s="24">
        <v>0.0</v>
      </c>
      <c r="O181" s="24">
        <v>0.0</v>
      </c>
      <c r="P181" s="24">
        <v>0.0</v>
      </c>
      <c r="Q181" s="24">
        <v>0.0</v>
      </c>
      <c r="R181" s="24">
        <v>0.0</v>
      </c>
      <c r="S181" s="24">
        <v>0.0</v>
      </c>
      <c r="T181" s="24">
        <v>0.0</v>
      </c>
      <c r="U181" s="24">
        <v>0.0</v>
      </c>
      <c r="V181" s="24">
        <v>100.0</v>
      </c>
      <c r="W181" s="24">
        <v>0.0</v>
      </c>
      <c r="X181" s="24">
        <v>0.0</v>
      </c>
      <c r="Y181" s="24">
        <v>0.0</v>
      </c>
      <c r="Z181" s="24">
        <v>0.0</v>
      </c>
      <c r="AA181" s="27" t="s">
        <v>609</v>
      </c>
      <c r="AB181" s="27" t="s">
        <v>610</v>
      </c>
      <c r="AC181" s="22" t="s">
        <v>610</v>
      </c>
      <c r="AD181" s="23"/>
      <c r="AE181" s="23"/>
    </row>
    <row r="182" ht="14.25" customHeight="1">
      <c r="A182" s="48">
        <v>45975.0</v>
      </c>
      <c r="B182" s="27" t="s">
        <v>33</v>
      </c>
      <c r="C182" s="27" t="s">
        <v>611</v>
      </c>
      <c r="D182" s="47">
        <v>8.123200823E9</v>
      </c>
      <c r="E182" s="27" t="s">
        <v>612</v>
      </c>
      <c r="F182" s="22">
        <v>4.0</v>
      </c>
      <c r="G182" s="22" t="s">
        <v>613</v>
      </c>
      <c r="H182" s="24">
        <v>0.0</v>
      </c>
      <c r="I182" s="24">
        <v>549.0</v>
      </c>
      <c r="J182" s="24">
        <v>550.0</v>
      </c>
      <c r="K182" s="24">
        <v>0.0</v>
      </c>
      <c r="L182" s="24">
        <v>0.0</v>
      </c>
      <c r="M182" s="24">
        <v>0.0</v>
      </c>
      <c r="N182" s="24">
        <v>0.0</v>
      </c>
      <c r="O182" s="24">
        <v>0.0</v>
      </c>
      <c r="P182" s="24">
        <v>0.0</v>
      </c>
      <c r="Q182" s="24">
        <v>0.0</v>
      </c>
      <c r="R182" s="24">
        <v>0.0</v>
      </c>
      <c r="S182" s="24">
        <v>0.0</v>
      </c>
      <c r="T182" s="24">
        <v>0.0</v>
      </c>
      <c r="U182" s="24">
        <v>0.0</v>
      </c>
      <c r="V182" s="24">
        <v>300.0</v>
      </c>
      <c r="W182" s="24">
        <v>0.0</v>
      </c>
      <c r="X182" s="24">
        <v>0.0</v>
      </c>
      <c r="Y182" s="24">
        <v>0.0</v>
      </c>
      <c r="Z182" s="24">
        <v>0.0</v>
      </c>
      <c r="AA182" s="27" t="s">
        <v>612</v>
      </c>
      <c r="AB182" s="27" t="s">
        <v>614</v>
      </c>
      <c r="AC182" s="22" t="s">
        <v>614</v>
      </c>
      <c r="AD182" s="23"/>
      <c r="AE182" s="23"/>
    </row>
    <row r="183" ht="25.5" customHeight="1">
      <c r="A183" s="48">
        <v>45975.0</v>
      </c>
      <c r="B183" s="27" t="s">
        <v>487</v>
      </c>
      <c r="C183" s="27" t="s">
        <v>145</v>
      </c>
      <c r="D183" s="47">
        <v>8.118100155E9</v>
      </c>
      <c r="E183" s="27" t="s">
        <v>615</v>
      </c>
      <c r="F183" s="22" t="s">
        <v>68</v>
      </c>
      <c r="G183" s="22" t="s">
        <v>68</v>
      </c>
      <c r="H183" s="24" t="s">
        <v>68</v>
      </c>
      <c r="I183" s="24" t="s">
        <v>68</v>
      </c>
      <c r="J183" s="24" t="s">
        <v>68</v>
      </c>
      <c r="K183" s="24" t="s">
        <v>68</v>
      </c>
      <c r="L183" s="24" t="s">
        <v>68</v>
      </c>
      <c r="M183" s="24" t="s">
        <v>68</v>
      </c>
      <c r="N183" s="24" t="s">
        <v>68</v>
      </c>
      <c r="O183" s="24" t="s">
        <v>68</v>
      </c>
      <c r="P183" s="24" t="s">
        <v>68</v>
      </c>
      <c r="Q183" s="24" t="s">
        <v>68</v>
      </c>
      <c r="R183" s="24" t="s">
        <v>68</v>
      </c>
      <c r="S183" s="24" t="s">
        <v>68</v>
      </c>
      <c r="T183" s="24" t="s">
        <v>68</v>
      </c>
      <c r="U183" s="24" t="s">
        <v>68</v>
      </c>
      <c r="V183" s="24" t="s">
        <v>68</v>
      </c>
      <c r="W183" s="24" t="s">
        <v>68</v>
      </c>
      <c r="X183" s="24" t="s">
        <v>68</v>
      </c>
      <c r="Y183" s="24" t="s">
        <v>68</v>
      </c>
      <c r="Z183" s="24" t="s">
        <v>68</v>
      </c>
      <c r="AA183" s="27" t="s">
        <v>616</v>
      </c>
      <c r="AB183" s="27" t="s">
        <v>617</v>
      </c>
      <c r="AC183" s="22" t="s">
        <v>617</v>
      </c>
      <c r="AD183" s="23"/>
      <c r="AE183" s="23"/>
    </row>
    <row r="184" ht="14.25" customHeight="1">
      <c r="A184" s="48">
        <v>45979.0</v>
      </c>
      <c r="B184" s="27" t="s">
        <v>33</v>
      </c>
      <c r="C184" s="52" t="s">
        <v>618</v>
      </c>
      <c r="D184" s="47">
        <v>8.120737085E9</v>
      </c>
      <c r="E184" s="27" t="s">
        <v>619</v>
      </c>
      <c r="F184" s="22">
        <v>4.0</v>
      </c>
      <c r="G184" s="22" t="s">
        <v>37</v>
      </c>
      <c r="H184" s="24">
        <v>0.0</v>
      </c>
      <c r="I184" s="24">
        <v>549.0</v>
      </c>
      <c r="J184" s="24">
        <v>0.0</v>
      </c>
      <c r="K184" s="24">
        <v>0.0</v>
      </c>
      <c r="L184" s="24">
        <v>0.0</v>
      </c>
      <c r="M184" s="24">
        <v>0.0</v>
      </c>
      <c r="N184" s="24">
        <v>0.0</v>
      </c>
      <c r="O184" s="24">
        <v>0.0</v>
      </c>
      <c r="P184" s="24">
        <v>0.0</v>
      </c>
      <c r="Q184" s="24">
        <v>0.0</v>
      </c>
      <c r="R184" s="24">
        <v>0.0</v>
      </c>
      <c r="S184" s="24">
        <v>0.0</v>
      </c>
      <c r="T184" s="24">
        <v>0.0</v>
      </c>
      <c r="U184" s="24">
        <v>0.0</v>
      </c>
      <c r="V184" s="24">
        <v>300.0</v>
      </c>
      <c r="W184" s="24">
        <v>0.0</v>
      </c>
      <c r="X184" s="24">
        <v>0.0</v>
      </c>
      <c r="Y184" s="24">
        <v>0.0</v>
      </c>
      <c r="Z184" s="24">
        <v>0.0</v>
      </c>
      <c r="AA184" s="27" t="s">
        <v>619</v>
      </c>
      <c r="AB184" s="27" t="s">
        <v>620</v>
      </c>
      <c r="AC184" s="22" t="s">
        <v>620</v>
      </c>
      <c r="AD184" s="53"/>
      <c r="AE184" s="23"/>
    </row>
    <row r="185" ht="14.25" customHeight="1">
      <c r="A185" s="48">
        <v>45980.0</v>
      </c>
      <c r="B185" s="27" t="s">
        <v>33</v>
      </c>
      <c r="C185" s="27" t="s">
        <v>621</v>
      </c>
      <c r="D185" s="47">
        <v>8.126022921E9</v>
      </c>
      <c r="E185" s="27" t="s">
        <v>622</v>
      </c>
      <c r="F185" s="22">
        <v>5.0</v>
      </c>
      <c r="G185" s="22" t="s">
        <v>623</v>
      </c>
      <c r="H185" s="24">
        <v>1200.0</v>
      </c>
      <c r="I185" s="24">
        <v>0.0</v>
      </c>
      <c r="J185" s="24">
        <v>0.0</v>
      </c>
      <c r="K185" s="24">
        <v>0.0</v>
      </c>
      <c r="L185" s="24">
        <v>0.0</v>
      </c>
      <c r="M185" s="24">
        <v>0.0</v>
      </c>
      <c r="N185" s="24">
        <v>0.0</v>
      </c>
      <c r="O185" s="24">
        <v>0.0</v>
      </c>
      <c r="P185" s="24">
        <v>0.0</v>
      </c>
      <c r="Q185" s="24">
        <v>0.0</v>
      </c>
      <c r="R185" s="24">
        <v>0.0</v>
      </c>
      <c r="S185" s="24">
        <v>0.0</v>
      </c>
      <c r="T185" s="24">
        <v>0.0</v>
      </c>
      <c r="U185" s="24">
        <v>0.0</v>
      </c>
      <c r="V185" s="24">
        <v>0.0</v>
      </c>
      <c r="W185" s="24">
        <v>0.0</v>
      </c>
      <c r="X185" s="24">
        <v>0.0</v>
      </c>
      <c r="Y185" s="24">
        <v>3600.0</v>
      </c>
      <c r="Z185" s="24">
        <v>600.0</v>
      </c>
      <c r="AA185" s="27" t="s">
        <v>622</v>
      </c>
      <c r="AB185" s="27" t="s">
        <v>624</v>
      </c>
      <c r="AC185" s="22" t="s">
        <v>624</v>
      </c>
      <c r="AD185" s="23"/>
      <c r="AE185" s="23"/>
    </row>
    <row r="186" ht="24.75" customHeight="1">
      <c r="A186" s="48">
        <v>45980.0</v>
      </c>
      <c r="B186" s="27" t="s">
        <v>33</v>
      </c>
      <c r="C186" s="27" t="s">
        <v>625</v>
      </c>
      <c r="D186" s="47">
        <v>8.112639888E9</v>
      </c>
      <c r="E186" s="27" t="s">
        <v>626</v>
      </c>
      <c r="F186" s="22">
        <v>1.0</v>
      </c>
      <c r="G186" s="22" t="s">
        <v>441</v>
      </c>
      <c r="H186" s="24">
        <v>1850.0</v>
      </c>
      <c r="I186" s="24">
        <v>0.0</v>
      </c>
      <c r="J186" s="24">
        <v>0.0</v>
      </c>
      <c r="K186" s="24">
        <v>500.0</v>
      </c>
      <c r="L186" s="24">
        <v>500.0</v>
      </c>
      <c r="M186" s="24">
        <v>0.0</v>
      </c>
      <c r="N186" s="24">
        <v>0.0</v>
      </c>
      <c r="O186" s="24">
        <v>0.0</v>
      </c>
      <c r="P186" s="24">
        <v>0.0</v>
      </c>
      <c r="Q186" s="24">
        <v>0.0</v>
      </c>
      <c r="R186" s="24">
        <v>0.0</v>
      </c>
      <c r="S186" s="24">
        <v>0.0</v>
      </c>
      <c r="T186" s="24">
        <v>0.0</v>
      </c>
      <c r="U186" s="24">
        <v>0.0</v>
      </c>
      <c r="V186" s="24">
        <v>250.0</v>
      </c>
      <c r="W186" s="24">
        <v>0.0</v>
      </c>
      <c r="X186" s="24">
        <v>0.0</v>
      </c>
      <c r="Y186" s="24">
        <v>0.0</v>
      </c>
      <c r="Z186" s="24">
        <v>0.0</v>
      </c>
      <c r="AA186" s="27" t="s">
        <v>626</v>
      </c>
      <c r="AB186" s="27" t="s">
        <v>627</v>
      </c>
      <c r="AC186" s="22" t="s">
        <v>627</v>
      </c>
      <c r="AD186" s="23"/>
      <c r="AE186" s="23"/>
    </row>
    <row r="187" ht="14.25" customHeight="1">
      <c r="A187" s="48">
        <v>45985.0</v>
      </c>
      <c r="B187" s="27" t="s">
        <v>33</v>
      </c>
      <c r="C187" s="27" t="s">
        <v>628</v>
      </c>
      <c r="D187" s="47" t="s">
        <v>629</v>
      </c>
      <c r="E187" s="27" t="s">
        <v>630</v>
      </c>
      <c r="F187" s="22">
        <v>1.0</v>
      </c>
      <c r="G187" s="22" t="s">
        <v>631</v>
      </c>
      <c r="H187" s="24">
        <v>0.0</v>
      </c>
      <c r="I187" s="24">
        <v>0.0</v>
      </c>
      <c r="J187" s="24">
        <v>0.0</v>
      </c>
      <c r="K187" s="24">
        <v>0.0</v>
      </c>
      <c r="L187" s="24">
        <v>0.0</v>
      </c>
      <c r="M187" s="24">
        <v>0.0</v>
      </c>
      <c r="N187" s="24">
        <v>0.0</v>
      </c>
      <c r="O187" s="24">
        <v>0.0</v>
      </c>
      <c r="P187" s="24">
        <v>0.0</v>
      </c>
      <c r="Q187" s="24">
        <v>0.0</v>
      </c>
      <c r="R187" s="24">
        <v>0.0</v>
      </c>
      <c r="S187" s="24">
        <v>0.0</v>
      </c>
      <c r="T187" s="24">
        <v>0.0</v>
      </c>
      <c r="U187" s="24">
        <v>0.0</v>
      </c>
      <c r="V187" s="24">
        <v>250.0</v>
      </c>
      <c r="W187" s="24">
        <v>0.0</v>
      </c>
      <c r="X187" s="24">
        <v>0.0</v>
      </c>
      <c r="Y187" s="24">
        <v>0.0</v>
      </c>
      <c r="Z187" s="24">
        <v>0.0</v>
      </c>
      <c r="AA187" s="27" t="s">
        <v>630</v>
      </c>
      <c r="AB187" s="20"/>
      <c r="AC187" s="23"/>
      <c r="AD187" s="22" t="s">
        <v>632</v>
      </c>
      <c r="AE187" s="23"/>
    </row>
    <row r="188" ht="14.25" customHeight="1">
      <c r="A188" s="48">
        <v>45985.0</v>
      </c>
      <c r="B188" s="27" t="s">
        <v>33</v>
      </c>
      <c r="C188" s="27" t="s">
        <v>633</v>
      </c>
      <c r="D188" s="47">
        <v>8.126304643E9</v>
      </c>
      <c r="E188" s="27" t="s">
        <v>634</v>
      </c>
      <c r="F188" s="22">
        <v>1.0</v>
      </c>
      <c r="G188" s="22" t="s">
        <v>635</v>
      </c>
      <c r="H188" s="24">
        <v>0.0</v>
      </c>
      <c r="I188" s="24">
        <v>0.0</v>
      </c>
      <c r="J188" s="24">
        <v>0.0</v>
      </c>
      <c r="K188" s="24">
        <v>0.0</v>
      </c>
      <c r="L188" s="24">
        <v>0.0</v>
      </c>
      <c r="M188" s="24">
        <v>0.0</v>
      </c>
      <c r="N188" s="24">
        <v>0.0</v>
      </c>
      <c r="O188" s="24">
        <v>0.0</v>
      </c>
      <c r="P188" s="24">
        <v>0.0</v>
      </c>
      <c r="Q188" s="24">
        <v>0.0</v>
      </c>
      <c r="R188" s="24">
        <v>0.0</v>
      </c>
      <c r="S188" s="24">
        <v>0.0</v>
      </c>
      <c r="T188" s="24">
        <v>0.0</v>
      </c>
      <c r="U188" s="24">
        <v>0.0</v>
      </c>
      <c r="V188" s="24">
        <v>0.0</v>
      </c>
      <c r="W188" s="24">
        <v>0.0</v>
      </c>
      <c r="X188" s="24">
        <v>0.0</v>
      </c>
      <c r="Y188" s="24">
        <v>0.0</v>
      </c>
      <c r="Z188" s="24">
        <v>0.0</v>
      </c>
      <c r="AA188" s="27" t="s">
        <v>634</v>
      </c>
      <c r="AB188" s="20"/>
      <c r="AC188" s="23"/>
      <c r="AD188" s="22" t="s">
        <v>636</v>
      </c>
      <c r="AE188" s="23"/>
    </row>
    <row r="189" ht="18.75" customHeight="1">
      <c r="A189" s="48">
        <v>45990.0</v>
      </c>
      <c r="B189" s="27" t="s">
        <v>637</v>
      </c>
      <c r="C189" s="27" t="s">
        <v>638</v>
      </c>
      <c r="D189" s="47">
        <v>8.135666324E9</v>
      </c>
      <c r="E189" s="27" t="s">
        <v>639</v>
      </c>
      <c r="F189" s="22">
        <v>1.0</v>
      </c>
      <c r="G189" s="22" t="s">
        <v>441</v>
      </c>
      <c r="H189" s="24">
        <v>1850.0</v>
      </c>
      <c r="I189" s="24">
        <v>0.0</v>
      </c>
      <c r="J189" s="24">
        <v>0.0</v>
      </c>
      <c r="K189" s="24">
        <v>0.0</v>
      </c>
      <c r="L189" s="24">
        <v>0.0</v>
      </c>
      <c r="M189" s="24">
        <v>0.0</v>
      </c>
      <c r="N189" s="24">
        <v>0.0</v>
      </c>
      <c r="O189" s="24">
        <v>0.0</v>
      </c>
      <c r="P189" s="24">
        <v>0.0</v>
      </c>
      <c r="Q189" s="24">
        <v>0.0</v>
      </c>
      <c r="R189" s="24">
        <v>0.0</v>
      </c>
      <c r="S189" s="24">
        <v>0.0</v>
      </c>
      <c r="T189" s="24">
        <v>0.0</v>
      </c>
      <c r="U189" s="24">
        <v>0.0</v>
      </c>
      <c r="V189" s="24">
        <v>250.0</v>
      </c>
      <c r="W189" s="24">
        <v>0.0</v>
      </c>
      <c r="X189" s="24">
        <v>0.0</v>
      </c>
      <c r="Y189" s="24">
        <v>0.0</v>
      </c>
      <c r="Z189" s="24">
        <v>0.0</v>
      </c>
      <c r="AA189" s="27" t="s">
        <v>639</v>
      </c>
      <c r="AB189" s="27" t="s">
        <v>640</v>
      </c>
      <c r="AC189" s="22" t="s">
        <v>640</v>
      </c>
      <c r="AD189" s="23"/>
      <c r="AE189" s="23"/>
    </row>
    <row r="190" ht="18.75" customHeight="1">
      <c r="A190" s="48">
        <v>45993.0</v>
      </c>
      <c r="B190" s="27" t="s">
        <v>33</v>
      </c>
      <c r="C190" s="27" t="s">
        <v>641</v>
      </c>
      <c r="D190" s="47">
        <v>4.681053582E9</v>
      </c>
      <c r="E190" s="27" t="s">
        <v>642</v>
      </c>
      <c r="F190" s="22">
        <v>5.0</v>
      </c>
      <c r="G190" s="22" t="s">
        <v>37</v>
      </c>
      <c r="H190" s="24">
        <v>0.0</v>
      </c>
      <c r="I190" s="24">
        <v>549.0</v>
      </c>
      <c r="J190" s="24">
        <v>0.0</v>
      </c>
      <c r="K190" s="24">
        <v>0.0</v>
      </c>
      <c r="L190" s="24">
        <v>0.0</v>
      </c>
      <c r="M190" s="24">
        <v>0.0</v>
      </c>
      <c r="N190" s="24">
        <v>0.0</v>
      </c>
      <c r="O190" s="24">
        <v>0.0</v>
      </c>
      <c r="P190" s="24">
        <v>0.0</v>
      </c>
      <c r="Q190" s="24">
        <v>0.0</v>
      </c>
      <c r="R190" s="24">
        <v>0.0</v>
      </c>
      <c r="S190" s="24">
        <v>0.0</v>
      </c>
      <c r="T190" s="24">
        <v>0.0</v>
      </c>
      <c r="U190" s="24">
        <v>0.0</v>
      </c>
      <c r="V190" s="24">
        <v>250.0</v>
      </c>
      <c r="W190" s="24">
        <v>0.0</v>
      </c>
      <c r="X190" s="24">
        <v>0.0</v>
      </c>
      <c r="Y190" s="24">
        <v>0.0</v>
      </c>
      <c r="Z190" s="24">
        <v>0.0</v>
      </c>
      <c r="AA190" s="27" t="s">
        <v>642</v>
      </c>
      <c r="AB190" s="27" t="s">
        <v>541</v>
      </c>
      <c r="AC190" s="22" t="s">
        <v>541</v>
      </c>
      <c r="AD190" s="23"/>
      <c r="AE190" s="23"/>
    </row>
    <row r="191" ht="14.25" customHeight="1">
      <c r="A191" s="48">
        <v>45995.0</v>
      </c>
      <c r="B191" s="27" t="s">
        <v>637</v>
      </c>
      <c r="C191" s="27" t="s">
        <v>643</v>
      </c>
      <c r="D191" s="47">
        <v>8.126599986E9</v>
      </c>
      <c r="E191" s="27" t="s">
        <v>644</v>
      </c>
      <c r="F191" s="22">
        <v>1.0</v>
      </c>
      <c r="G191" s="22" t="s">
        <v>441</v>
      </c>
      <c r="H191" s="24">
        <v>1850.0</v>
      </c>
      <c r="I191" s="24">
        <v>0.0</v>
      </c>
      <c r="J191" s="24">
        <v>0.0</v>
      </c>
      <c r="K191" s="24">
        <v>0.0</v>
      </c>
      <c r="L191" s="24">
        <v>0.0</v>
      </c>
      <c r="M191" s="24">
        <v>0.0</v>
      </c>
      <c r="N191" s="24">
        <v>0.0</v>
      </c>
      <c r="O191" s="24">
        <v>0.0</v>
      </c>
      <c r="P191" s="24">
        <v>0.0</v>
      </c>
      <c r="Q191" s="24">
        <v>0.0</v>
      </c>
      <c r="R191" s="24">
        <v>0.0</v>
      </c>
      <c r="S191" s="24">
        <v>0.0</v>
      </c>
      <c r="T191" s="24">
        <v>0.0</v>
      </c>
      <c r="U191" s="24">
        <v>0.0</v>
      </c>
      <c r="V191" s="24">
        <v>250.0</v>
      </c>
      <c r="W191" s="24">
        <v>0.0</v>
      </c>
      <c r="X191" s="24">
        <v>0.0</v>
      </c>
      <c r="Y191" s="24">
        <v>0.0</v>
      </c>
      <c r="Z191" s="24">
        <v>0.0</v>
      </c>
      <c r="AA191" s="27" t="s">
        <v>644</v>
      </c>
      <c r="AB191" s="27" t="s">
        <v>645</v>
      </c>
      <c r="AC191" s="22" t="s">
        <v>645</v>
      </c>
      <c r="AD191" s="23"/>
      <c r="AE191" s="23"/>
    </row>
    <row r="192" ht="14.25" customHeight="1">
      <c r="A192" s="48">
        <v>46006.0</v>
      </c>
      <c r="B192" s="27" t="s">
        <v>637</v>
      </c>
      <c r="C192" s="27" t="s">
        <v>646</v>
      </c>
      <c r="D192" s="47">
        <v>8.122006842E9</v>
      </c>
      <c r="E192" s="27" t="s">
        <v>647</v>
      </c>
      <c r="F192" s="22">
        <v>1.0</v>
      </c>
      <c r="G192" s="22" t="s">
        <v>441</v>
      </c>
      <c r="H192" s="24">
        <v>1850.0</v>
      </c>
      <c r="I192" s="24">
        <v>0.0</v>
      </c>
      <c r="J192" s="24">
        <v>0.0</v>
      </c>
      <c r="K192" s="24">
        <v>0.0</v>
      </c>
      <c r="L192" s="24">
        <v>0.0</v>
      </c>
      <c r="M192" s="24">
        <v>0.0</v>
      </c>
      <c r="N192" s="24">
        <v>0.0</v>
      </c>
      <c r="O192" s="24">
        <v>0.0</v>
      </c>
      <c r="P192" s="24">
        <v>0.0</v>
      </c>
      <c r="Q192" s="24">
        <v>0.0</v>
      </c>
      <c r="R192" s="24">
        <v>0.0</v>
      </c>
      <c r="S192" s="24">
        <v>0.0</v>
      </c>
      <c r="T192" s="24">
        <v>0.0</v>
      </c>
      <c r="U192" s="24">
        <v>0.0</v>
      </c>
      <c r="V192" s="24">
        <v>250.0</v>
      </c>
      <c r="W192" s="24">
        <v>0.0</v>
      </c>
      <c r="X192" s="24">
        <v>0.0</v>
      </c>
      <c r="Y192" s="24">
        <v>0.0</v>
      </c>
      <c r="Z192" s="24">
        <v>0.0</v>
      </c>
      <c r="AA192" s="27" t="s">
        <v>647</v>
      </c>
      <c r="AB192" s="27" t="s">
        <v>648</v>
      </c>
      <c r="AC192" s="22" t="s">
        <v>648</v>
      </c>
      <c r="AD192" s="23"/>
      <c r="AE192" s="23"/>
    </row>
    <row r="193" ht="14.25" customHeight="1">
      <c r="A193" s="48">
        <v>46008.0</v>
      </c>
      <c r="B193" s="27" t="s">
        <v>33</v>
      </c>
      <c r="C193" s="27" t="s">
        <v>649</v>
      </c>
      <c r="D193" s="47">
        <v>8.128931972E9</v>
      </c>
      <c r="E193" s="27" t="s">
        <v>650</v>
      </c>
      <c r="F193" s="22">
        <v>1.0</v>
      </c>
      <c r="G193" s="22" t="s">
        <v>441</v>
      </c>
      <c r="H193" s="24">
        <v>1850.0</v>
      </c>
      <c r="I193" s="24">
        <v>0.0</v>
      </c>
      <c r="J193" s="24">
        <v>0.0</v>
      </c>
      <c r="K193" s="24">
        <v>0.0</v>
      </c>
      <c r="L193" s="24">
        <v>0.0</v>
      </c>
      <c r="M193" s="24">
        <v>0.0</v>
      </c>
      <c r="N193" s="24">
        <v>0.0</v>
      </c>
      <c r="O193" s="24">
        <v>0.0</v>
      </c>
      <c r="P193" s="24">
        <v>0.0</v>
      </c>
      <c r="Q193" s="24">
        <v>0.0</v>
      </c>
      <c r="R193" s="24">
        <v>0.0</v>
      </c>
      <c r="S193" s="24">
        <v>0.0</v>
      </c>
      <c r="T193" s="24">
        <v>0.0</v>
      </c>
      <c r="U193" s="24">
        <v>0.0</v>
      </c>
      <c r="V193" s="24">
        <v>250.0</v>
      </c>
      <c r="W193" s="24">
        <v>0.0</v>
      </c>
      <c r="X193" s="24">
        <v>0.0</v>
      </c>
      <c r="Y193" s="24">
        <v>0.0</v>
      </c>
      <c r="Z193" s="24">
        <v>0.0</v>
      </c>
      <c r="AA193" s="27" t="s">
        <v>650</v>
      </c>
      <c r="AB193" s="27" t="s">
        <v>651</v>
      </c>
      <c r="AC193" s="22" t="s">
        <v>651</v>
      </c>
      <c r="AD193" s="23"/>
      <c r="AE193" s="23"/>
    </row>
    <row r="194" ht="14.25" customHeight="1">
      <c r="A194" s="48">
        <v>46009.0</v>
      </c>
      <c r="B194" s="27" t="s">
        <v>33</v>
      </c>
      <c r="C194" s="27" t="s">
        <v>652</v>
      </c>
      <c r="D194" s="47">
        <v>8.12003204E9</v>
      </c>
      <c r="E194" s="27" t="s">
        <v>653</v>
      </c>
      <c r="F194" s="22">
        <v>3.0</v>
      </c>
      <c r="G194" s="22" t="s">
        <v>569</v>
      </c>
      <c r="H194" s="24">
        <v>1850.0</v>
      </c>
      <c r="I194" s="24">
        <v>0.0</v>
      </c>
      <c r="J194" s="24">
        <v>0.0</v>
      </c>
      <c r="K194" s="24">
        <v>0.0</v>
      </c>
      <c r="L194" s="24">
        <v>0.0</v>
      </c>
      <c r="M194" s="24">
        <v>0.0</v>
      </c>
      <c r="N194" s="24">
        <v>0.0</v>
      </c>
      <c r="O194" s="24">
        <v>0.0</v>
      </c>
      <c r="P194" s="24">
        <v>0.0</v>
      </c>
      <c r="Q194" s="24">
        <v>0.0</v>
      </c>
      <c r="R194" s="24">
        <v>0.0</v>
      </c>
      <c r="S194" s="24">
        <v>5600.0</v>
      </c>
      <c r="T194" s="24">
        <v>0.0</v>
      </c>
      <c r="U194" s="24">
        <v>0.0</v>
      </c>
      <c r="V194" s="24">
        <v>700.0</v>
      </c>
      <c r="W194" s="24">
        <v>0.0</v>
      </c>
      <c r="X194" s="24">
        <v>0.0</v>
      </c>
      <c r="Y194" s="24">
        <v>0.0</v>
      </c>
      <c r="Z194" s="24">
        <v>0.0</v>
      </c>
      <c r="AA194" s="27" t="s">
        <v>653</v>
      </c>
      <c r="AB194" s="27" t="s">
        <v>68</v>
      </c>
      <c r="AC194" s="22" t="s">
        <v>68</v>
      </c>
      <c r="AD194" s="23"/>
      <c r="AE194" s="23"/>
    </row>
    <row r="195" ht="14.25" customHeight="1">
      <c r="A195" s="48">
        <v>46010.0</v>
      </c>
      <c r="B195" s="27" t="s">
        <v>33</v>
      </c>
      <c r="C195" s="27" t="s">
        <v>654</v>
      </c>
      <c r="D195" s="47">
        <v>8.18086943E9</v>
      </c>
      <c r="E195" s="27" t="s">
        <v>655</v>
      </c>
      <c r="F195" s="22">
        <v>1.0</v>
      </c>
      <c r="G195" s="22" t="s">
        <v>441</v>
      </c>
      <c r="H195" s="24">
        <v>1850.0</v>
      </c>
      <c r="I195" s="24">
        <v>0.0</v>
      </c>
      <c r="J195" s="24">
        <v>0.0</v>
      </c>
      <c r="K195" s="24">
        <v>0.0</v>
      </c>
      <c r="L195" s="24">
        <v>0.0</v>
      </c>
      <c r="M195" s="24">
        <v>0.0</v>
      </c>
      <c r="N195" s="24">
        <v>0.0</v>
      </c>
      <c r="O195" s="24">
        <v>0.0</v>
      </c>
      <c r="P195" s="24">
        <v>0.0</v>
      </c>
      <c r="Q195" s="24">
        <v>0.0</v>
      </c>
      <c r="R195" s="24">
        <v>0.0</v>
      </c>
      <c r="S195" s="24">
        <v>0.0</v>
      </c>
      <c r="T195" s="24">
        <v>0.0</v>
      </c>
      <c r="U195" s="24">
        <v>0.0</v>
      </c>
      <c r="V195" s="24">
        <v>250.0</v>
      </c>
      <c r="W195" s="24">
        <v>0.0</v>
      </c>
      <c r="X195" s="24">
        <v>0.0</v>
      </c>
      <c r="Y195" s="24">
        <v>0.0</v>
      </c>
      <c r="Z195" s="24">
        <v>0.0</v>
      </c>
      <c r="AA195" s="27" t="s">
        <v>655</v>
      </c>
      <c r="AB195" s="27" t="s">
        <v>656</v>
      </c>
      <c r="AC195" s="22" t="s">
        <v>656</v>
      </c>
      <c r="AD195" s="23"/>
      <c r="AE195" s="23"/>
    </row>
    <row r="196" ht="14.25" customHeight="1">
      <c r="A196" s="48">
        <v>46013.0</v>
      </c>
      <c r="B196" s="27" t="s">
        <v>33</v>
      </c>
      <c r="C196" s="27" t="s">
        <v>657</v>
      </c>
      <c r="D196" s="47">
        <v>8.115160041E9</v>
      </c>
      <c r="E196" s="27" t="s">
        <v>658</v>
      </c>
      <c r="F196" s="22">
        <v>1.0</v>
      </c>
      <c r="G196" s="22" t="s">
        <v>441</v>
      </c>
      <c r="H196" s="24">
        <v>1850.0</v>
      </c>
      <c r="I196" s="24">
        <v>0.0</v>
      </c>
      <c r="J196" s="24">
        <v>0.0</v>
      </c>
      <c r="K196" s="24">
        <v>0.0</v>
      </c>
      <c r="L196" s="24">
        <v>0.0</v>
      </c>
      <c r="M196" s="24">
        <v>0.0</v>
      </c>
      <c r="N196" s="24">
        <v>0.0</v>
      </c>
      <c r="O196" s="24">
        <v>0.0</v>
      </c>
      <c r="P196" s="24">
        <v>0.0</v>
      </c>
      <c r="Q196" s="24">
        <v>0.0</v>
      </c>
      <c r="R196" s="24">
        <v>0.0</v>
      </c>
      <c r="S196" s="24">
        <v>0.0</v>
      </c>
      <c r="T196" s="24">
        <v>0.0</v>
      </c>
      <c r="U196" s="24">
        <v>0.0</v>
      </c>
      <c r="V196" s="24">
        <v>250.0</v>
      </c>
      <c r="W196" s="24">
        <v>0.0</v>
      </c>
      <c r="X196" s="24">
        <v>0.0</v>
      </c>
      <c r="Y196" s="24">
        <v>0.0</v>
      </c>
      <c r="Z196" s="24">
        <v>0.0</v>
      </c>
      <c r="AA196" s="27" t="s">
        <v>658</v>
      </c>
      <c r="AB196" s="27" t="s">
        <v>659</v>
      </c>
      <c r="AC196" s="22" t="s">
        <v>659</v>
      </c>
      <c r="AD196" s="23"/>
      <c r="AE196" s="23"/>
    </row>
    <row r="197" ht="14.25" customHeight="1">
      <c r="A197" s="48">
        <v>46014.0</v>
      </c>
      <c r="B197" s="27" t="s">
        <v>170</v>
      </c>
      <c r="C197" s="27" t="s">
        <v>660</v>
      </c>
      <c r="D197" s="47">
        <v>8.129203113E9</v>
      </c>
      <c r="E197" s="27" t="s">
        <v>661</v>
      </c>
      <c r="F197" s="22">
        <v>2.0</v>
      </c>
      <c r="G197" s="22" t="s">
        <v>441</v>
      </c>
      <c r="H197" s="24">
        <v>1800.0</v>
      </c>
      <c r="I197" s="24">
        <v>0.0</v>
      </c>
      <c r="J197" s="24">
        <v>0.0</v>
      </c>
      <c r="K197" s="24">
        <v>0.0</v>
      </c>
      <c r="L197" s="24">
        <v>0.0</v>
      </c>
      <c r="M197" s="24">
        <v>0.0</v>
      </c>
      <c r="N197" s="24">
        <v>0.0</v>
      </c>
      <c r="O197" s="24">
        <v>0.0</v>
      </c>
      <c r="P197" s="24">
        <v>0.0</v>
      </c>
      <c r="Q197" s="24">
        <v>0.0</v>
      </c>
      <c r="R197" s="24">
        <v>0.0</v>
      </c>
      <c r="S197" s="24">
        <v>0.0</v>
      </c>
      <c r="T197" s="24">
        <v>0.0</v>
      </c>
      <c r="U197" s="24">
        <v>0.0</v>
      </c>
      <c r="V197" s="24">
        <v>250.0</v>
      </c>
      <c r="W197" s="24">
        <v>0.0</v>
      </c>
      <c r="X197" s="24">
        <v>0.0</v>
      </c>
      <c r="Y197" s="24">
        <v>0.0</v>
      </c>
      <c r="Z197" s="24">
        <v>0.0</v>
      </c>
      <c r="AA197" s="27" t="s">
        <v>661</v>
      </c>
      <c r="AB197" s="27" t="s">
        <v>662</v>
      </c>
      <c r="AC197" s="22" t="s">
        <v>662</v>
      </c>
      <c r="AD197" s="23"/>
      <c r="AE197" s="23"/>
    </row>
    <row r="198" ht="14.25" customHeight="1">
      <c r="A198" s="48">
        <v>46017.0</v>
      </c>
      <c r="B198" s="27" t="s">
        <v>637</v>
      </c>
      <c r="C198" s="27" t="s">
        <v>663</v>
      </c>
      <c r="D198" s="47">
        <v>8.126933056E9</v>
      </c>
      <c r="E198" s="27" t="s">
        <v>664</v>
      </c>
      <c r="F198" s="22">
        <v>1.0</v>
      </c>
      <c r="G198" s="22" t="s">
        <v>441</v>
      </c>
      <c r="H198" s="24">
        <v>1850.0</v>
      </c>
      <c r="I198" s="24">
        <v>0.0</v>
      </c>
      <c r="J198" s="24">
        <v>0.0</v>
      </c>
      <c r="K198" s="24">
        <v>0.0</v>
      </c>
      <c r="L198" s="24">
        <v>0.0</v>
      </c>
      <c r="M198" s="24">
        <v>0.0</v>
      </c>
      <c r="N198" s="24">
        <v>0.0</v>
      </c>
      <c r="O198" s="24">
        <v>0.0</v>
      </c>
      <c r="P198" s="24">
        <v>0.0</v>
      </c>
      <c r="Q198" s="24">
        <v>0.0</v>
      </c>
      <c r="R198" s="24">
        <v>0.0</v>
      </c>
      <c r="S198" s="24">
        <v>0.0</v>
      </c>
      <c r="T198" s="24">
        <v>0.0</v>
      </c>
      <c r="U198" s="24">
        <v>0.0</v>
      </c>
      <c r="V198" s="24">
        <v>250.0</v>
      </c>
      <c r="W198" s="24">
        <v>0.0</v>
      </c>
      <c r="X198" s="24">
        <v>0.0</v>
      </c>
      <c r="Y198" s="24">
        <v>0.0</v>
      </c>
      <c r="Z198" s="24">
        <v>0.0</v>
      </c>
      <c r="AA198" s="27" t="s">
        <v>664</v>
      </c>
      <c r="AB198" s="27" t="s">
        <v>665</v>
      </c>
      <c r="AC198" s="22" t="s">
        <v>665</v>
      </c>
      <c r="AD198" s="23"/>
      <c r="AE198" s="23"/>
    </row>
    <row r="199" ht="14.25" customHeight="1">
      <c r="A199" s="48">
        <v>46017.0</v>
      </c>
      <c r="B199" s="27" t="s">
        <v>68</v>
      </c>
      <c r="C199" s="27" t="s">
        <v>666</v>
      </c>
      <c r="D199" s="47" t="s">
        <v>68</v>
      </c>
      <c r="E199" s="27" t="s">
        <v>667</v>
      </c>
      <c r="F199" s="22" t="s">
        <v>68</v>
      </c>
      <c r="G199" s="22">
        <v>0.0</v>
      </c>
      <c r="H199" s="24">
        <v>0.0</v>
      </c>
      <c r="I199" s="24">
        <v>0.0</v>
      </c>
      <c r="J199" s="24">
        <v>0.0</v>
      </c>
      <c r="K199" s="24">
        <v>0.0</v>
      </c>
      <c r="L199" s="24">
        <v>0.0</v>
      </c>
      <c r="M199" s="24">
        <v>0.0</v>
      </c>
      <c r="N199" s="24">
        <v>0.0</v>
      </c>
      <c r="O199" s="24">
        <v>0.0</v>
      </c>
      <c r="P199" s="24">
        <v>0.0</v>
      </c>
      <c r="Q199" s="24">
        <v>0.0</v>
      </c>
      <c r="R199" s="24">
        <v>0.0</v>
      </c>
      <c r="S199" s="24">
        <v>0.0</v>
      </c>
      <c r="T199" s="24">
        <v>0.0</v>
      </c>
      <c r="U199" s="24">
        <v>0.0</v>
      </c>
      <c r="V199" s="24">
        <v>0.0</v>
      </c>
      <c r="W199" s="24">
        <v>0.0</v>
      </c>
      <c r="X199" s="24">
        <v>0.0</v>
      </c>
      <c r="Y199" s="24">
        <v>0.0</v>
      </c>
      <c r="Z199" s="24">
        <v>0.0</v>
      </c>
      <c r="AA199" s="27" t="s">
        <v>667</v>
      </c>
      <c r="AB199" s="27" t="s">
        <v>668</v>
      </c>
      <c r="AC199" s="22" t="s">
        <v>668</v>
      </c>
      <c r="AD199" s="23"/>
      <c r="AE199" s="23"/>
    </row>
    <row r="200" ht="14.25" customHeight="1">
      <c r="A200" s="48">
        <v>46025.0</v>
      </c>
      <c r="B200" s="27" t="s">
        <v>33</v>
      </c>
      <c r="C200" s="27" t="s">
        <v>669</v>
      </c>
      <c r="D200" s="47">
        <v>8.110216986E9</v>
      </c>
      <c r="E200" s="27" t="s">
        <v>670</v>
      </c>
      <c r="F200" s="22">
        <v>1.0</v>
      </c>
      <c r="G200" s="22" t="s">
        <v>441</v>
      </c>
      <c r="H200" s="24">
        <v>1850.0</v>
      </c>
      <c r="I200" s="24">
        <v>0.0</v>
      </c>
      <c r="J200" s="24">
        <v>0.0</v>
      </c>
      <c r="K200" s="24">
        <v>0.0</v>
      </c>
      <c r="L200" s="24">
        <v>0.0</v>
      </c>
      <c r="M200" s="24">
        <v>0.0</v>
      </c>
      <c r="N200" s="24">
        <v>0.0</v>
      </c>
      <c r="O200" s="24">
        <v>0.0</v>
      </c>
      <c r="P200" s="24">
        <v>0.0</v>
      </c>
      <c r="Q200" s="24">
        <v>0.0</v>
      </c>
      <c r="R200" s="24">
        <v>0.0</v>
      </c>
      <c r="S200" s="24">
        <v>0.0</v>
      </c>
      <c r="T200" s="24">
        <v>0.0</v>
      </c>
      <c r="U200" s="24">
        <v>0.0</v>
      </c>
      <c r="V200" s="24">
        <v>250.0</v>
      </c>
      <c r="W200" s="24">
        <v>0.0</v>
      </c>
      <c r="X200" s="24">
        <v>0.0</v>
      </c>
      <c r="Y200" s="24">
        <v>0.0</v>
      </c>
      <c r="Z200" s="24">
        <v>0.0</v>
      </c>
      <c r="AA200" s="27" t="s">
        <v>670</v>
      </c>
      <c r="AB200" s="27" t="s">
        <v>671</v>
      </c>
      <c r="AC200" s="22" t="s">
        <v>671</v>
      </c>
      <c r="AD200" s="23"/>
      <c r="AE200" s="23"/>
    </row>
    <row r="201" ht="14.25" customHeight="1">
      <c r="A201" s="48">
        <v>46030.0</v>
      </c>
      <c r="B201" s="27" t="s">
        <v>33</v>
      </c>
      <c r="C201" s="27" t="s">
        <v>672</v>
      </c>
      <c r="D201" s="47">
        <v>8.110160911E9</v>
      </c>
      <c r="E201" s="27" t="s">
        <v>673</v>
      </c>
      <c r="F201" s="22">
        <v>1.0</v>
      </c>
      <c r="G201" s="22" t="s">
        <v>441</v>
      </c>
      <c r="H201" s="24">
        <v>1550.0</v>
      </c>
      <c r="I201" s="24">
        <v>0.0</v>
      </c>
      <c r="J201" s="24">
        <v>0.0</v>
      </c>
      <c r="K201" s="24">
        <v>0.0</v>
      </c>
      <c r="L201" s="24">
        <v>0.0</v>
      </c>
      <c r="M201" s="24">
        <v>0.0</v>
      </c>
      <c r="N201" s="24">
        <v>0.0</v>
      </c>
      <c r="O201" s="24">
        <v>0.0</v>
      </c>
      <c r="P201" s="24">
        <v>0.0</v>
      </c>
      <c r="Q201" s="24">
        <v>0.0</v>
      </c>
      <c r="R201" s="24">
        <v>0.0</v>
      </c>
      <c r="S201" s="24">
        <v>0.0</v>
      </c>
      <c r="T201" s="24">
        <v>0.0</v>
      </c>
      <c r="U201" s="24">
        <v>0.0</v>
      </c>
      <c r="V201" s="24">
        <v>0.0</v>
      </c>
      <c r="W201" s="24">
        <v>0.0</v>
      </c>
      <c r="X201" s="24">
        <v>0.0</v>
      </c>
      <c r="Y201" s="24">
        <v>3600.0</v>
      </c>
      <c r="Z201" s="24">
        <v>600.0</v>
      </c>
      <c r="AA201" s="27" t="s">
        <v>673</v>
      </c>
      <c r="AB201" s="27" t="s">
        <v>674</v>
      </c>
      <c r="AC201" s="22" t="s">
        <v>674</v>
      </c>
      <c r="AD201" s="23"/>
      <c r="AE201" s="23"/>
    </row>
    <row r="202" ht="14.25" customHeight="1">
      <c r="A202" s="48">
        <v>46030.0</v>
      </c>
      <c r="B202" s="27" t="s">
        <v>33</v>
      </c>
      <c r="C202" s="27" t="s">
        <v>68</v>
      </c>
      <c r="D202" s="47" t="s">
        <v>68</v>
      </c>
      <c r="E202" s="27" t="s">
        <v>68</v>
      </c>
      <c r="F202" s="22" t="s">
        <v>68</v>
      </c>
      <c r="G202" s="22" t="s">
        <v>68</v>
      </c>
      <c r="H202" s="24" t="s">
        <v>68</v>
      </c>
      <c r="I202" s="24" t="s">
        <v>68</v>
      </c>
      <c r="J202" s="24" t="s">
        <v>68</v>
      </c>
      <c r="K202" s="24" t="s">
        <v>68</v>
      </c>
      <c r="L202" s="24" t="s">
        <v>68</v>
      </c>
      <c r="M202" s="24" t="s">
        <v>68</v>
      </c>
      <c r="N202" s="24" t="s">
        <v>68</v>
      </c>
      <c r="O202" s="24" t="s">
        <v>68</v>
      </c>
      <c r="P202" s="24" t="s">
        <v>68</v>
      </c>
      <c r="Q202" s="24" t="s">
        <v>68</v>
      </c>
      <c r="R202" s="24">
        <v>0.0</v>
      </c>
      <c r="S202" s="24" t="s">
        <v>68</v>
      </c>
      <c r="T202" s="24" t="s">
        <v>68</v>
      </c>
      <c r="U202" s="24" t="s">
        <v>68</v>
      </c>
      <c r="V202" s="24" t="s">
        <v>68</v>
      </c>
      <c r="W202" s="24" t="s">
        <v>68</v>
      </c>
      <c r="X202" s="24" t="s">
        <v>68</v>
      </c>
      <c r="Y202" s="24" t="s">
        <v>68</v>
      </c>
      <c r="Z202" s="24" t="s">
        <v>68</v>
      </c>
      <c r="AA202" s="27" t="s">
        <v>68</v>
      </c>
      <c r="AB202" s="27" t="s">
        <v>68</v>
      </c>
      <c r="AC202" s="22" t="s">
        <v>68</v>
      </c>
      <c r="AD202" s="23"/>
      <c r="AE202" s="23"/>
    </row>
    <row r="203" ht="14.25" customHeight="1">
      <c r="A203" s="48">
        <v>46032.0</v>
      </c>
      <c r="B203" s="27" t="s">
        <v>576</v>
      </c>
      <c r="C203" s="27" t="s">
        <v>675</v>
      </c>
      <c r="D203" s="47">
        <v>8.140054787E9</v>
      </c>
      <c r="E203" s="20"/>
      <c r="F203" s="22">
        <v>1.0</v>
      </c>
      <c r="G203" s="22" t="s">
        <v>441</v>
      </c>
      <c r="H203" s="24">
        <v>1800.0</v>
      </c>
      <c r="I203" s="24">
        <v>0.0</v>
      </c>
      <c r="J203" s="24">
        <v>0.0</v>
      </c>
      <c r="K203" s="24">
        <v>0.0</v>
      </c>
      <c r="L203" s="24">
        <v>0.0</v>
      </c>
      <c r="M203" s="24">
        <v>0.0</v>
      </c>
      <c r="N203" s="24">
        <v>0.0</v>
      </c>
      <c r="O203" s="24">
        <v>0.0</v>
      </c>
      <c r="P203" s="24">
        <v>0.0</v>
      </c>
      <c r="Q203" s="24">
        <v>0.0</v>
      </c>
      <c r="R203" s="24">
        <v>0.0</v>
      </c>
      <c r="S203" s="24">
        <v>0.0</v>
      </c>
      <c r="T203" s="24">
        <v>0.0</v>
      </c>
      <c r="U203" s="24">
        <v>0.0</v>
      </c>
      <c r="V203" s="24">
        <v>300.0</v>
      </c>
      <c r="W203" s="24">
        <v>0.0</v>
      </c>
      <c r="X203" s="24">
        <v>0.0</v>
      </c>
      <c r="Y203" s="24">
        <v>0.0</v>
      </c>
      <c r="Z203" s="24">
        <v>0.0</v>
      </c>
      <c r="AA203" s="20"/>
      <c r="AB203" s="20"/>
      <c r="AC203" s="23"/>
      <c r="AD203" s="23"/>
      <c r="AE203" s="23"/>
    </row>
    <row r="204" ht="14.25" customHeight="1">
      <c r="A204" s="48">
        <v>46032.0</v>
      </c>
      <c r="B204" s="27" t="s">
        <v>33</v>
      </c>
      <c r="C204" s="27" t="s">
        <v>676</v>
      </c>
      <c r="D204" s="21"/>
      <c r="E204" s="27" t="s">
        <v>677</v>
      </c>
      <c r="F204" s="22">
        <v>1.0</v>
      </c>
      <c r="G204" s="22" t="s">
        <v>441</v>
      </c>
      <c r="H204" s="24">
        <v>1850.0</v>
      </c>
      <c r="I204" s="24">
        <v>0.0</v>
      </c>
      <c r="J204" s="24">
        <v>0.0</v>
      </c>
      <c r="K204" s="24">
        <v>0.0</v>
      </c>
      <c r="L204" s="24">
        <v>0.0</v>
      </c>
      <c r="M204" s="24">
        <v>0.0</v>
      </c>
      <c r="N204" s="24">
        <v>0.0</v>
      </c>
      <c r="O204" s="24">
        <v>0.0</v>
      </c>
      <c r="P204" s="24">
        <v>0.0</v>
      </c>
      <c r="Q204" s="24">
        <v>0.0</v>
      </c>
      <c r="R204" s="24">
        <v>0.0</v>
      </c>
      <c r="S204" s="24">
        <v>0.0</v>
      </c>
      <c r="T204" s="25"/>
      <c r="U204" s="24">
        <v>0.0</v>
      </c>
      <c r="V204" s="24">
        <v>300.0</v>
      </c>
      <c r="W204" s="24">
        <v>0.0</v>
      </c>
      <c r="X204" s="24">
        <v>0.0</v>
      </c>
      <c r="Y204" s="24">
        <v>0.0</v>
      </c>
      <c r="Z204" s="24">
        <v>0.0</v>
      </c>
      <c r="AA204" s="27" t="s">
        <v>677</v>
      </c>
      <c r="AB204" s="27" t="s">
        <v>678</v>
      </c>
      <c r="AC204" s="22" t="s">
        <v>678</v>
      </c>
      <c r="AD204" s="23"/>
      <c r="AE204" s="23"/>
    </row>
    <row r="205" ht="14.25" customHeight="1">
      <c r="A205" s="48">
        <v>46034.0</v>
      </c>
      <c r="B205" s="27" t="s">
        <v>637</v>
      </c>
      <c r="C205" s="27" t="s">
        <v>679</v>
      </c>
      <c r="D205" s="47">
        <v>8.126232798E9</v>
      </c>
      <c r="E205" s="27" t="s">
        <v>680</v>
      </c>
      <c r="F205" s="22">
        <v>1.0</v>
      </c>
      <c r="G205" s="22" t="s">
        <v>441</v>
      </c>
      <c r="H205" s="24">
        <v>1850.0</v>
      </c>
      <c r="I205" s="24">
        <v>0.0</v>
      </c>
      <c r="J205" s="24">
        <v>0.0</v>
      </c>
      <c r="K205" s="24">
        <v>0.0</v>
      </c>
      <c r="L205" s="24">
        <v>0.0</v>
      </c>
      <c r="M205" s="24">
        <v>0.0</v>
      </c>
      <c r="N205" s="24">
        <v>0.0</v>
      </c>
      <c r="O205" s="24">
        <v>0.0</v>
      </c>
      <c r="P205" s="24">
        <v>0.0</v>
      </c>
      <c r="Q205" s="24">
        <v>0.0</v>
      </c>
      <c r="R205" s="24">
        <v>0.0</v>
      </c>
      <c r="S205" s="24">
        <v>0.0</v>
      </c>
      <c r="T205" s="24">
        <v>0.0</v>
      </c>
      <c r="U205" s="24">
        <v>0.0</v>
      </c>
      <c r="V205" s="24">
        <v>250.0</v>
      </c>
      <c r="W205" s="24">
        <v>0.0</v>
      </c>
      <c r="X205" s="24">
        <v>0.0</v>
      </c>
      <c r="Y205" s="24">
        <v>0.0</v>
      </c>
      <c r="Z205" s="24">
        <v>0.0</v>
      </c>
      <c r="AA205" s="27" t="s">
        <v>680</v>
      </c>
      <c r="AB205" s="27" t="s">
        <v>681</v>
      </c>
      <c r="AC205" s="22" t="s">
        <v>681</v>
      </c>
      <c r="AD205" s="23"/>
      <c r="AE205" s="23"/>
    </row>
    <row r="206" ht="14.25" customHeight="1">
      <c r="A206" s="48">
        <v>46037.0</v>
      </c>
      <c r="B206" s="27" t="s">
        <v>637</v>
      </c>
      <c r="C206" s="27" t="s">
        <v>682</v>
      </c>
      <c r="D206" s="47">
        <v>8.148237993E9</v>
      </c>
      <c r="E206" s="27" t="s">
        <v>683</v>
      </c>
      <c r="F206" s="22">
        <v>1.0</v>
      </c>
      <c r="G206" s="22" t="s">
        <v>441</v>
      </c>
      <c r="H206" s="24">
        <v>1850.0</v>
      </c>
      <c r="I206" s="24">
        <v>0.0</v>
      </c>
      <c r="J206" s="24">
        <v>0.0</v>
      </c>
      <c r="K206" s="24">
        <v>0.0</v>
      </c>
      <c r="L206" s="24">
        <v>0.0</v>
      </c>
      <c r="M206" s="24">
        <v>0.0</v>
      </c>
      <c r="N206" s="24">
        <v>0.0</v>
      </c>
      <c r="O206" s="24">
        <v>0.0</v>
      </c>
      <c r="P206" s="24">
        <v>0.0</v>
      </c>
      <c r="Q206" s="24">
        <v>0.0</v>
      </c>
      <c r="R206" s="24">
        <v>0.0</v>
      </c>
      <c r="S206" s="24">
        <v>0.0</v>
      </c>
      <c r="T206" s="24">
        <v>0.0</v>
      </c>
      <c r="U206" s="24">
        <v>0.0</v>
      </c>
      <c r="V206" s="24">
        <v>250.0</v>
      </c>
      <c r="W206" s="24">
        <v>0.0</v>
      </c>
      <c r="X206" s="24">
        <v>0.0</v>
      </c>
      <c r="Y206" s="24">
        <v>0.0</v>
      </c>
      <c r="Z206" s="24">
        <v>0.0</v>
      </c>
      <c r="AA206" s="27" t="s">
        <v>683</v>
      </c>
      <c r="AB206" s="20"/>
      <c r="AC206" s="23"/>
      <c r="AD206" s="23"/>
      <c r="AE206" s="23"/>
    </row>
    <row r="207" ht="14.25" customHeight="1">
      <c r="A207" s="48">
        <v>46037.0</v>
      </c>
      <c r="B207" s="27" t="s">
        <v>576</v>
      </c>
      <c r="C207" s="27" t="s">
        <v>684</v>
      </c>
      <c r="D207" s="47">
        <v>8.117292205E9</v>
      </c>
      <c r="E207" s="27" t="s">
        <v>685</v>
      </c>
      <c r="F207" s="22">
        <v>1.0</v>
      </c>
      <c r="G207" s="22" t="s">
        <v>441</v>
      </c>
      <c r="H207" s="24">
        <v>2100.0</v>
      </c>
      <c r="I207" s="24">
        <v>0.0</v>
      </c>
      <c r="J207" s="24">
        <v>0.0</v>
      </c>
      <c r="K207" s="24">
        <v>0.0</v>
      </c>
      <c r="L207" s="24">
        <v>0.0</v>
      </c>
      <c r="M207" s="24">
        <v>0.0</v>
      </c>
      <c r="N207" s="24">
        <v>0.0</v>
      </c>
      <c r="O207" s="24">
        <v>0.0</v>
      </c>
      <c r="P207" s="24">
        <v>0.0</v>
      </c>
      <c r="Q207" s="24">
        <v>0.0</v>
      </c>
      <c r="R207" s="24">
        <v>0.0</v>
      </c>
      <c r="S207" s="24">
        <v>0.0</v>
      </c>
      <c r="T207" s="24">
        <v>0.0</v>
      </c>
      <c r="U207" s="24">
        <v>0.0</v>
      </c>
      <c r="V207" s="24">
        <v>300.0</v>
      </c>
      <c r="W207" s="24">
        <v>0.0</v>
      </c>
      <c r="X207" s="24">
        <v>0.0</v>
      </c>
      <c r="Y207" s="24">
        <v>0.0</v>
      </c>
      <c r="Z207" s="24">
        <v>0.0</v>
      </c>
      <c r="AA207" s="27" t="s">
        <v>685</v>
      </c>
      <c r="AB207" s="20"/>
      <c r="AC207" s="23"/>
      <c r="AD207" s="23"/>
      <c r="AE207" s="23"/>
    </row>
    <row r="208" ht="14.25" customHeight="1">
      <c r="A208" s="48">
        <v>46039.0</v>
      </c>
      <c r="B208" s="27" t="s">
        <v>33</v>
      </c>
      <c r="C208" s="27" t="s">
        <v>686</v>
      </c>
      <c r="D208" s="47">
        <v>8.12030742E9</v>
      </c>
      <c r="E208" s="27" t="s">
        <v>687</v>
      </c>
      <c r="F208" s="22">
        <v>1.0</v>
      </c>
      <c r="G208" s="22" t="s">
        <v>441</v>
      </c>
      <c r="H208" s="24">
        <v>1250.0</v>
      </c>
      <c r="I208" s="24">
        <v>0.0</v>
      </c>
      <c r="J208" s="24">
        <v>0.0</v>
      </c>
      <c r="K208" s="24">
        <v>0.0</v>
      </c>
      <c r="L208" s="24">
        <v>0.0</v>
      </c>
      <c r="M208" s="24">
        <v>0.0</v>
      </c>
      <c r="N208" s="24">
        <v>0.0</v>
      </c>
      <c r="O208" s="24">
        <v>0.0</v>
      </c>
      <c r="P208" s="24">
        <v>0.0</v>
      </c>
      <c r="Q208" s="24">
        <v>0.0</v>
      </c>
      <c r="R208" s="24">
        <v>0.0</v>
      </c>
      <c r="S208" s="24">
        <v>0.0</v>
      </c>
      <c r="T208" s="24">
        <v>0.0</v>
      </c>
      <c r="U208" s="24">
        <v>0.0</v>
      </c>
      <c r="V208" s="24">
        <v>249.0</v>
      </c>
      <c r="W208" s="24">
        <v>0.0</v>
      </c>
      <c r="X208" s="24">
        <v>0.0</v>
      </c>
      <c r="Y208" s="24">
        <v>0.0</v>
      </c>
      <c r="Z208" s="24">
        <v>0.0</v>
      </c>
      <c r="AA208" s="27" t="s">
        <v>687</v>
      </c>
      <c r="AB208" s="27" t="s">
        <v>68</v>
      </c>
      <c r="AC208" s="22" t="s">
        <v>68</v>
      </c>
      <c r="AD208" s="22" t="s">
        <v>688</v>
      </c>
      <c r="AE208" s="23"/>
    </row>
    <row r="209" ht="14.25" customHeight="1">
      <c r="A209" s="48">
        <v>46041.0</v>
      </c>
      <c r="B209" s="27" t="s">
        <v>637</v>
      </c>
      <c r="C209" s="27" t="s">
        <v>689</v>
      </c>
      <c r="D209" s="47">
        <v>8.125040256E9</v>
      </c>
      <c r="E209" s="27" t="s">
        <v>690</v>
      </c>
      <c r="F209" s="22">
        <v>2.0</v>
      </c>
      <c r="G209" s="22" t="s">
        <v>441</v>
      </c>
      <c r="H209" s="24">
        <v>3699.0</v>
      </c>
      <c r="I209" s="24">
        <v>0.0</v>
      </c>
      <c r="J209" s="24">
        <v>0.0</v>
      </c>
      <c r="K209" s="24">
        <v>0.0</v>
      </c>
      <c r="L209" s="24">
        <v>0.0</v>
      </c>
      <c r="M209" s="24">
        <v>0.0</v>
      </c>
      <c r="N209" s="24">
        <v>0.0</v>
      </c>
      <c r="O209" s="24">
        <v>0.0</v>
      </c>
      <c r="P209" s="24">
        <v>0.0</v>
      </c>
      <c r="Q209" s="24">
        <v>0.0</v>
      </c>
      <c r="R209" s="24">
        <v>0.0</v>
      </c>
      <c r="S209" s="24">
        <v>0.0</v>
      </c>
      <c r="T209" s="24">
        <v>0.0</v>
      </c>
      <c r="U209" s="24">
        <v>0.0</v>
      </c>
      <c r="V209" s="24">
        <v>250.0</v>
      </c>
      <c r="W209" s="24">
        <v>0.0</v>
      </c>
      <c r="X209" s="24">
        <v>0.0</v>
      </c>
      <c r="Y209" s="24">
        <v>0.0</v>
      </c>
      <c r="Z209" s="24">
        <v>0.0</v>
      </c>
      <c r="AA209" s="27" t="s">
        <v>690</v>
      </c>
      <c r="AB209" s="27" t="s">
        <v>68</v>
      </c>
      <c r="AC209" s="22" t="s">
        <v>68</v>
      </c>
      <c r="AD209" s="23"/>
      <c r="AE209" s="23"/>
    </row>
    <row r="210" ht="24.0" customHeight="1">
      <c r="A210" s="48">
        <v>46043.0</v>
      </c>
      <c r="B210" s="27" t="s">
        <v>134</v>
      </c>
      <c r="C210" s="27" t="s">
        <v>691</v>
      </c>
      <c r="D210" s="47">
        <v>8.181369139E9</v>
      </c>
      <c r="E210" s="27" t="s">
        <v>692</v>
      </c>
      <c r="F210" s="22">
        <v>1.0</v>
      </c>
      <c r="G210" s="22" t="s">
        <v>441</v>
      </c>
      <c r="H210" s="24">
        <v>1950.0</v>
      </c>
      <c r="I210" s="24">
        <v>0.0</v>
      </c>
      <c r="J210" s="24">
        <v>0.0</v>
      </c>
      <c r="K210" s="24">
        <v>0.0</v>
      </c>
      <c r="L210" s="24">
        <v>0.0</v>
      </c>
      <c r="M210" s="24">
        <v>0.0</v>
      </c>
      <c r="N210" s="24">
        <v>0.0</v>
      </c>
      <c r="O210" s="24">
        <v>0.0</v>
      </c>
      <c r="P210" s="24">
        <v>0.0</v>
      </c>
      <c r="Q210" s="24">
        <v>0.0</v>
      </c>
      <c r="R210" s="24">
        <v>0.0</v>
      </c>
      <c r="S210" s="24">
        <v>0.0</v>
      </c>
      <c r="T210" s="24">
        <v>0.0</v>
      </c>
      <c r="U210" s="24">
        <v>0.0</v>
      </c>
      <c r="V210" s="24">
        <v>300.0</v>
      </c>
      <c r="W210" s="24">
        <v>0.0</v>
      </c>
      <c r="X210" s="24">
        <v>0.0</v>
      </c>
      <c r="Y210" s="24">
        <v>0.0</v>
      </c>
      <c r="Z210" s="24">
        <v>0.0</v>
      </c>
      <c r="AA210" s="27" t="s">
        <v>692</v>
      </c>
      <c r="AB210" s="27" t="s">
        <v>693</v>
      </c>
      <c r="AC210" s="22" t="s">
        <v>693</v>
      </c>
      <c r="AD210" s="23"/>
      <c r="AE210" s="23"/>
    </row>
    <row r="211" ht="14.25" customHeight="1">
      <c r="A211" s="48">
        <v>46043.0</v>
      </c>
      <c r="B211" s="27" t="s">
        <v>33</v>
      </c>
      <c r="C211" s="27" t="s">
        <v>694</v>
      </c>
      <c r="D211" s="47">
        <v>8.189974376E9</v>
      </c>
      <c r="E211" s="27" t="s">
        <v>695</v>
      </c>
      <c r="F211" s="22">
        <v>1.0</v>
      </c>
      <c r="G211" s="22" t="s">
        <v>441</v>
      </c>
      <c r="H211" s="24">
        <v>1250.0</v>
      </c>
      <c r="I211" s="24">
        <v>0.0</v>
      </c>
      <c r="J211" s="24">
        <v>0.0</v>
      </c>
      <c r="K211" s="24">
        <v>0.0</v>
      </c>
      <c r="L211" s="24">
        <v>0.0</v>
      </c>
      <c r="M211" s="24">
        <v>0.0</v>
      </c>
      <c r="N211" s="24">
        <v>0.0</v>
      </c>
      <c r="O211" s="24">
        <v>0.0</v>
      </c>
      <c r="P211" s="24">
        <v>0.0</v>
      </c>
      <c r="Q211" s="24">
        <v>0.0</v>
      </c>
      <c r="R211" s="24">
        <v>0.0</v>
      </c>
      <c r="S211" s="24">
        <v>0.0</v>
      </c>
      <c r="T211" s="24">
        <v>0.0</v>
      </c>
      <c r="U211" s="24">
        <v>0.0</v>
      </c>
      <c r="V211" s="24">
        <v>250.0</v>
      </c>
      <c r="W211" s="24">
        <v>0.0</v>
      </c>
      <c r="X211" s="24">
        <v>0.0</v>
      </c>
      <c r="Y211" s="24">
        <v>0.0</v>
      </c>
      <c r="Z211" s="24">
        <v>0.0</v>
      </c>
      <c r="AA211" s="27" t="s">
        <v>695</v>
      </c>
      <c r="AB211" s="27" t="s">
        <v>696</v>
      </c>
      <c r="AC211" s="22" t="s">
        <v>696</v>
      </c>
      <c r="AD211" s="23"/>
      <c r="AE211" s="23"/>
    </row>
    <row r="212" ht="14.25" customHeight="1">
      <c r="A212" s="48">
        <v>46044.0</v>
      </c>
      <c r="B212" s="27" t="s">
        <v>33</v>
      </c>
      <c r="C212" s="27" t="s">
        <v>697</v>
      </c>
      <c r="D212" s="47">
        <v>8.125604412E9</v>
      </c>
      <c r="E212" s="27" t="s">
        <v>698</v>
      </c>
      <c r="F212" s="22">
        <v>5.0</v>
      </c>
      <c r="G212" s="22" t="s">
        <v>441</v>
      </c>
      <c r="H212" s="24">
        <v>3600.0</v>
      </c>
      <c r="I212" s="24">
        <v>0.0</v>
      </c>
      <c r="J212" s="24">
        <v>0.0</v>
      </c>
      <c r="K212" s="24">
        <v>0.0</v>
      </c>
      <c r="L212" s="24">
        <v>0.0</v>
      </c>
      <c r="M212" s="24">
        <v>0.0</v>
      </c>
      <c r="N212" s="24">
        <v>0.0</v>
      </c>
      <c r="O212" s="24">
        <v>0.0</v>
      </c>
      <c r="P212" s="24">
        <v>0.0</v>
      </c>
      <c r="Q212" s="24">
        <v>0.0</v>
      </c>
      <c r="R212" s="24">
        <v>0.0</v>
      </c>
      <c r="S212" s="24">
        <v>0.0</v>
      </c>
      <c r="T212" s="24">
        <v>0.0</v>
      </c>
      <c r="U212" s="24">
        <v>0.0</v>
      </c>
      <c r="V212" s="24">
        <v>250.0</v>
      </c>
      <c r="W212" s="24">
        <v>0.0</v>
      </c>
      <c r="X212" s="24">
        <v>0.0</v>
      </c>
      <c r="Y212" s="24">
        <v>0.0</v>
      </c>
      <c r="Z212" s="24">
        <v>0.0</v>
      </c>
      <c r="AA212" s="27" t="s">
        <v>698</v>
      </c>
      <c r="AB212" s="27" t="s">
        <v>699</v>
      </c>
      <c r="AC212" s="22" t="s">
        <v>699</v>
      </c>
      <c r="AD212" s="23"/>
      <c r="AE212" s="23"/>
    </row>
    <row r="213" ht="14.25" customHeight="1">
      <c r="A213" s="48">
        <v>46048.0</v>
      </c>
      <c r="B213" s="27" t="s">
        <v>637</v>
      </c>
      <c r="C213" s="27" t="s">
        <v>700</v>
      </c>
      <c r="D213" s="47">
        <v>8.119951434E9</v>
      </c>
      <c r="E213" s="27" t="s">
        <v>701</v>
      </c>
      <c r="F213" s="22">
        <v>1.0</v>
      </c>
      <c r="G213" s="22" t="s">
        <v>441</v>
      </c>
      <c r="H213" s="24">
        <v>1850.0</v>
      </c>
      <c r="I213" s="24">
        <v>0.0</v>
      </c>
      <c r="J213" s="24">
        <v>0.0</v>
      </c>
      <c r="K213" s="24">
        <v>0.0</v>
      </c>
      <c r="L213" s="24">
        <v>0.0</v>
      </c>
      <c r="M213" s="24">
        <v>0.0</v>
      </c>
      <c r="N213" s="24">
        <v>0.0</v>
      </c>
      <c r="O213" s="24">
        <v>0.0</v>
      </c>
      <c r="P213" s="24">
        <v>0.0</v>
      </c>
      <c r="Q213" s="24">
        <v>0.0</v>
      </c>
      <c r="R213" s="24">
        <v>0.0</v>
      </c>
      <c r="S213" s="24">
        <v>0.0</v>
      </c>
      <c r="T213" s="24">
        <v>0.0</v>
      </c>
      <c r="U213" s="24">
        <v>0.0</v>
      </c>
      <c r="V213" s="24">
        <v>250.0</v>
      </c>
      <c r="W213" s="24">
        <v>0.0</v>
      </c>
      <c r="X213" s="24">
        <v>0.0</v>
      </c>
      <c r="Y213" s="24">
        <v>0.0</v>
      </c>
      <c r="Z213" s="24">
        <v>0.0</v>
      </c>
      <c r="AA213" s="27" t="s">
        <v>701</v>
      </c>
      <c r="AB213" s="27" t="s">
        <v>702</v>
      </c>
      <c r="AC213" s="22" t="s">
        <v>702</v>
      </c>
      <c r="AD213" s="23"/>
      <c r="AE213" s="23"/>
    </row>
    <row r="214" ht="14.25" customHeight="1">
      <c r="A214" s="48">
        <v>46048.0</v>
      </c>
      <c r="B214" s="27" t="s">
        <v>33</v>
      </c>
      <c r="C214" s="27" t="s">
        <v>703</v>
      </c>
      <c r="D214" s="47">
        <v>8.123399422E9</v>
      </c>
      <c r="E214" s="27" t="s">
        <v>704</v>
      </c>
      <c r="F214" s="22">
        <v>1.0</v>
      </c>
      <c r="G214" s="22" t="s">
        <v>68</v>
      </c>
      <c r="H214" s="24">
        <v>0.0</v>
      </c>
      <c r="I214" s="24">
        <v>0.0</v>
      </c>
      <c r="J214" s="24">
        <v>0.0</v>
      </c>
      <c r="K214" s="24">
        <v>0.0</v>
      </c>
      <c r="L214" s="24">
        <v>0.0</v>
      </c>
      <c r="M214" s="24">
        <v>0.0</v>
      </c>
      <c r="N214" s="24">
        <v>0.0</v>
      </c>
      <c r="O214" s="24">
        <v>0.0</v>
      </c>
      <c r="P214" s="24">
        <v>0.0</v>
      </c>
      <c r="Q214" s="24">
        <v>0.0</v>
      </c>
      <c r="R214" s="24">
        <v>0.0</v>
      </c>
      <c r="S214" s="24">
        <v>0.0</v>
      </c>
      <c r="T214" s="24">
        <v>0.0</v>
      </c>
      <c r="U214" s="24">
        <v>0.0</v>
      </c>
      <c r="V214" s="24">
        <v>250.0</v>
      </c>
      <c r="W214" s="24">
        <v>0.0</v>
      </c>
      <c r="X214" s="24">
        <v>0.0</v>
      </c>
      <c r="Y214" s="24">
        <v>0.0</v>
      </c>
      <c r="Z214" s="24">
        <v>0.0</v>
      </c>
      <c r="AA214" s="27" t="s">
        <v>704</v>
      </c>
      <c r="AB214" s="27" t="s">
        <v>705</v>
      </c>
      <c r="AC214" s="22" t="s">
        <v>705</v>
      </c>
      <c r="AD214" s="23"/>
      <c r="AE214" s="23"/>
    </row>
    <row r="215" ht="14.25" customHeight="1">
      <c r="A215" s="48">
        <v>46052.0</v>
      </c>
      <c r="B215" s="27" t="s">
        <v>706</v>
      </c>
      <c r="C215" s="27" t="s">
        <v>707</v>
      </c>
      <c r="D215" s="47">
        <v>6.674625863E9</v>
      </c>
      <c r="E215" s="27" t="s">
        <v>708</v>
      </c>
      <c r="F215" s="22">
        <v>1.0</v>
      </c>
      <c r="G215" s="22" t="s">
        <v>37</v>
      </c>
      <c r="H215" s="24">
        <v>0.0</v>
      </c>
      <c r="I215" s="24">
        <v>600.0</v>
      </c>
      <c r="J215" s="24">
        <v>0.0</v>
      </c>
      <c r="K215" s="24">
        <v>0.0</v>
      </c>
      <c r="L215" s="24">
        <v>0.0</v>
      </c>
      <c r="M215" s="24">
        <v>0.0</v>
      </c>
      <c r="N215" s="24">
        <v>0.0</v>
      </c>
      <c r="O215" s="24">
        <v>0.0</v>
      </c>
      <c r="P215" s="24">
        <v>0.0</v>
      </c>
      <c r="Q215" s="24">
        <v>0.0</v>
      </c>
      <c r="R215" s="24">
        <v>0.0</v>
      </c>
      <c r="S215" s="24">
        <v>0.0</v>
      </c>
      <c r="T215" s="24">
        <v>0.0</v>
      </c>
      <c r="U215" s="24">
        <v>0.0</v>
      </c>
      <c r="V215" s="24">
        <v>300.0</v>
      </c>
      <c r="W215" s="24">
        <v>0.0</v>
      </c>
      <c r="X215" s="24">
        <v>0.0</v>
      </c>
      <c r="Y215" s="24">
        <v>0.0</v>
      </c>
      <c r="Z215" s="24">
        <v>0.0</v>
      </c>
      <c r="AA215" s="27" t="s">
        <v>708</v>
      </c>
      <c r="AB215" s="27" t="s">
        <v>709</v>
      </c>
      <c r="AC215" s="22" t="s">
        <v>709</v>
      </c>
      <c r="AD215" s="23"/>
      <c r="AE215" s="23"/>
    </row>
    <row r="216" ht="14.25" customHeight="1">
      <c r="A216" s="48">
        <v>46053.0</v>
      </c>
      <c r="B216" s="27" t="s">
        <v>33</v>
      </c>
      <c r="C216" s="27" t="s">
        <v>710</v>
      </c>
      <c r="D216" s="47">
        <v>8.124108449E9</v>
      </c>
      <c r="E216" s="27" t="s">
        <v>68</v>
      </c>
      <c r="F216" s="22">
        <v>1.0</v>
      </c>
      <c r="G216" s="22" t="s">
        <v>569</v>
      </c>
      <c r="H216" s="24">
        <v>0.0</v>
      </c>
      <c r="I216" s="24">
        <v>0.0</v>
      </c>
      <c r="J216" s="24">
        <v>0.0</v>
      </c>
      <c r="K216" s="24">
        <v>0.0</v>
      </c>
      <c r="L216" s="24">
        <v>0.0</v>
      </c>
      <c r="M216" s="24">
        <v>0.0</v>
      </c>
      <c r="N216" s="24">
        <v>0.0</v>
      </c>
      <c r="O216" s="24">
        <v>0.0</v>
      </c>
      <c r="P216" s="24">
        <v>0.0</v>
      </c>
      <c r="Q216" s="24">
        <v>0.0</v>
      </c>
      <c r="R216" s="24">
        <v>0.0</v>
      </c>
      <c r="S216" s="24">
        <v>5600.0</v>
      </c>
      <c r="T216" s="24">
        <v>0.0</v>
      </c>
      <c r="U216" s="24">
        <v>0.0</v>
      </c>
      <c r="V216" s="24">
        <v>0.0</v>
      </c>
      <c r="W216" s="24">
        <v>0.0</v>
      </c>
      <c r="X216" s="24">
        <v>0.0</v>
      </c>
      <c r="Y216" s="24">
        <v>0.0</v>
      </c>
      <c r="Z216" s="24">
        <v>0.0</v>
      </c>
      <c r="AA216" s="27" t="s">
        <v>68</v>
      </c>
      <c r="AB216" s="27" t="s">
        <v>68</v>
      </c>
      <c r="AC216" s="22" t="s">
        <v>68</v>
      </c>
      <c r="AD216" s="23"/>
      <c r="AE216" s="23"/>
    </row>
    <row r="217" ht="14.25" customHeight="1">
      <c r="A217" s="48">
        <v>46057.0</v>
      </c>
      <c r="B217" s="27" t="s">
        <v>33</v>
      </c>
      <c r="C217" s="27" t="s">
        <v>711</v>
      </c>
      <c r="D217" s="47">
        <v>6.699327411E9</v>
      </c>
      <c r="E217" s="27" t="s">
        <v>712</v>
      </c>
      <c r="F217" s="22">
        <v>1.0</v>
      </c>
      <c r="G217" s="22" t="s">
        <v>441</v>
      </c>
      <c r="H217" s="24">
        <v>1249.0</v>
      </c>
      <c r="I217" s="24">
        <v>0.0</v>
      </c>
      <c r="J217" s="24">
        <v>0.0</v>
      </c>
      <c r="K217" s="24">
        <v>0.0</v>
      </c>
      <c r="L217" s="24">
        <v>0.0</v>
      </c>
      <c r="M217" s="24">
        <v>0.0</v>
      </c>
      <c r="N217" s="24">
        <v>0.0</v>
      </c>
      <c r="O217" s="24">
        <v>0.0</v>
      </c>
      <c r="P217" s="24">
        <v>0.0</v>
      </c>
      <c r="Q217" s="24">
        <v>0.0</v>
      </c>
      <c r="R217" s="24">
        <v>0.0</v>
      </c>
      <c r="S217" s="24">
        <v>0.0</v>
      </c>
      <c r="T217" s="24">
        <v>0.0</v>
      </c>
      <c r="U217" s="24">
        <v>0.0</v>
      </c>
      <c r="V217" s="24">
        <v>250.0</v>
      </c>
      <c r="W217" s="24">
        <v>0.0</v>
      </c>
      <c r="X217" s="24">
        <v>0.0</v>
      </c>
      <c r="Y217" s="24">
        <v>0.0</v>
      </c>
      <c r="Z217" s="24">
        <v>0.0</v>
      </c>
      <c r="AA217" s="27" t="s">
        <v>712</v>
      </c>
      <c r="AB217" s="27" t="s">
        <v>713</v>
      </c>
      <c r="AC217" s="22" t="s">
        <v>713</v>
      </c>
      <c r="AD217" s="23"/>
      <c r="AE217" s="23"/>
    </row>
    <row r="218" ht="14.25" customHeight="1">
      <c r="A218" s="48">
        <v>46058.0</v>
      </c>
      <c r="B218" s="27" t="s">
        <v>175</v>
      </c>
      <c r="C218" s="27" t="s">
        <v>714</v>
      </c>
      <c r="D218" s="47" t="s">
        <v>715</v>
      </c>
      <c r="E218" s="27" t="s">
        <v>716</v>
      </c>
      <c r="F218" s="22">
        <v>33.0</v>
      </c>
      <c r="G218" s="22" t="s">
        <v>441</v>
      </c>
      <c r="H218" s="24">
        <v>1200.0</v>
      </c>
      <c r="I218" s="24">
        <v>0.0</v>
      </c>
      <c r="J218" s="24">
        <v>0.0</v>
      </c>
      <c r="K218" s="24">
        <v>0.0</v>
      </c>
      <c r="L218" s="24">
        <v>0.0</v>
      </c>
      <c r="M218" s="24">
        <v>0.0</v>
      </c>
      <c r="N218" s="24">
        <v>0.0</v>
      </c>
      <c r="O218" s="24">
        <v>0.0</v>
      </c>
      <c r="P218" s="24">
        <v>0.0</v>
      </c>
      <c r="Q218" s="24">
        <v>0.0</v>
      </c>
      <c r="R218" s="24">
        <v>0.0</v>
      </c>
      <c r="S218" s="24">
        <v>0.0</v>
      </c>
      <c r="T218" s="24">
        <v>0.0</v>
      </c>
      <c r="U218" s="24">
        <v>0.0</v>
      </c>
      <c r="V218" s="24">
        <v>200.0</v>
      </c>
      <c r="W218" s="24">
        <v>0.0</v>
      </c>
      <c r="X218" s="24">
        <v>0.0</v>
      </c>
      <c r="Y218" s="24">
        <v>0.0</v>
      </c>
      <c r="Z218" s="24">
        <v>0.0</v>
      </c>
      <c r="AA218" s="27" t="s">
        <v>716</v>
      </c>
      <c r="AB218" s="27" t="s">
        <v>717</v>
      </c>
      <c r="AC218" s="22" t="s">
        <v>717</v>
      </c>
      <c r="AD218" s="23"/>
      <c r="AE218" s="23"/>
    </row>
    <row r="219" ht="14.25" customHeight="1">
      <c r="A219" s="48">
        <v>46058.0</v>
      </c>
      <c r="B219" s="27" t="s">
        <v>33</v>
      </c>
      <c r="C219" s="27" t="s">
        <v>714</v>
      </c>
      <c r="D219" s="47" t="s">
        <v>715</v>
      </c>
      <c r="E219" s="27" t="s">
        <v>716</v>
      </c>
      <c r="F219" s="22">
        <v>9.0</v>
      </c>
      <c r="G219" s="22" t="s">
        <v>441</v>
      </c>
      <c r="H219" s="24">
        <v>1850.0</v>
      </c>
      <c r="I219" s="24">
        <v>0.0</v>
      </c>
      <c r="J219" s="24">
        <v>0.0</v>
      </c>
      <c r="K219" s="24">
        <v>0.0</v>
      </c>
      <c r="L219" s="24">
        <v>0.0</v>
      </c>
      <c r="M219" s="24">
        <v>0.0</v>
      </c>
      <c r="N219" s="24">
        <v>0.0</v>
      </c>
      <c r="O219" s="24">
        <v>0.0</v>
      </c>
      <c r="P219" s="24">
        <v>650.0</v>
      </c>
      <c r="Q219" s="24">
        <v>5600.0</v>
      </c>
      <c r="R219" s="24">
        <v>499.0</v>
      </c>
      <c r="S219" s="24">
        <v>0.0</v>
      </c>
      <c r="T219" s="24">
        <v>0.0</v>
      </c>
      <c r="U219" s="24">
        <v>0.0</v>
      </c>
      <c r="V219" s="24">
        <v>250.0</v>
      </c>
      <c r="W219" s="24">
        <v>0.0</v>
      </c>
      <c r="X219" s="24">
        <v>0.0</v>
      </c>
      <c r="Y219" s="24">
        <v>0.0</v>
      </c>
      <c r="Z219" s="24">
        <v>0.0</v>
      </c>
      <c r="AA219" s="27" t="s">
        <v>716</v>
      </c>
      <c r="AB219" s="27" t="s">
        <v>717</v>
      </c>
      <c r="AC219" s="22" t="s">
        <v>717</v>
      </c>
      <c r="AD219" s="23"/>
      <c r="AE219" s="23"/>
    </row>
    <row r="220" ht="14.25" customHeight="1">
      <c r="A220" s="48">
        <v>46058.0</v>
      </c>
      <c r="B220" s="27" t="s">
        <v>33</v>
      </c>
      <c r="C220" s="27" t="s">
        <v>714</v>
      </c>
      <c r="D220" s="47" t="s">
        <v>715</v>
      </c>
      <c r="E220" s="27" t="s">
        <v>716</v>
      </c>
      <c r="F220" s="22">
        <v>4.0</v>
      </c>
      <c r="G220" s="22" t="s">
        <v>441</v>
      </c>
      <c r="H220" s="24">
        <v>0.0</v>
      </c>
      <c r="I220" s="24">
        <v>0.0</v>
      </c>
      <c r="J220" s="24">
        <v>0.0</v>
      </c>
      <c r="K220" s="24">
        <v>0.0</v>
      </c>
      <c r="L220" s="24">
        <v>0.0</v>
      </c>
      <c r="M220" s="24">
        <v>0.0</v>
      </c>
      <c r="N220" s="24">
        <v>0.0</v>
      </c>
      <c r="O220" s="24">
        <v>0.0</v>
      </c>
      <c r="P220" s="24">
        <v>0.0</v>
      </c>
      <c r="Q220" s="24">
        <v>0.0</v>
      </c>
      <c r="R220" s="24">
        <v>0.0</v>
      </c>
      <c r="S220" s="24">
        <v>5600.0</v>
      </c>
      <c r="T220" s="24">
        <v>0.0</v>
      </c>
      <c r="U220" s="24">
        <v>0.0</v>
      </c>
      <c r="V220" s="24">
        <v>699.0</v>
      </c>
      <c r="W220" s="24">
        <v>0.0</v>
      </c>
      <c r="X220" s="24">
        <v>0.0</v>
      </c>
      <c r="Y220" s="24">
        <v>0.0</v>
      </c>
      <c r="Z220" s="24">
        <v>0.0</v>
      </c>
      <c r="AA220" s="27" t="s">
        <v>716</v>
      </c>
      <c r="AB220" s="27" t="s">
        <v>717</v>
      </c>
      <c r="AC220" s="22" t="s">
        <v>717</v>
      </c>
      <c r="AD220" s="23"/>
      <c r="AE220" s="23"/>
    </row>
    <row r="221" ht="14.25" customHeight="1">
      <c r="A221" s="48">
        <v>46064.0</v>
      </c>
      <c r="B221" s="27" t="s">
        <v>33</v>
      </c>
      <c r="C221" s="27" t="s">
        <v>718</v>
      </c>
      <c r="D221" s="47" t="s">
        <v>719</v>
      </c>
      <c r="E221" s="27" t="s">
        <v>720</v>
      </c>
      <c r="F221" s="22">
        <v>1.0</v>
      </c>
      <c r="G221" s="22" t="s">
        <v>441</v>
      </c>
      <c r="H221" s="24">
        <v>1900.0</v>
      </c>
      <c r="I221" s="24">
        <v>0.0</v>
      </c>
      <c r="J221" s="24">
        <v>0.0</v>
      </c>
      <c r="K221" s="24">
        <v>0.0</v>
      </c>
      <c r="L221" s="24">
        <v>0.0</v>
      </c>
      <c r="M221" s="24">
        <v>0.0</v>
      </c>
      <c r="N221" s="24">
        <v>0.0</v>
      </c>
      <c r="O221" s="24">
        <v>0.0</v>
      </c>
      <c r="P221" s="24">
        <v>0.0</v>
      </c>
      <c r="Q221" s="24">
        <v>0.0</v>
      </c>
      <c r="R221" s="24">
        <v>0.0</v>
      </c>
      <c r="S221" s="24">
        <v>0.0</v>
      </c>
      <c r="T221" s="24">
        <v>0.0</v>
      </c>
      <c r="U221" s="24">
        <v>0.0</v>
      </c>
      <c r="V221" s="24">
        <v>250.0</v>
      </c>
      <c r="W221" s="24">
        <v>0.0</v>
      </c>
      <c r="X221" s="24">
        <v>0.0</v>
      </c>
      <c r="Y221" s="24">
        <v>0.0</v>
      </c>
      <c r="Z221" s="24">
        <v>0.0</v>
      </c>
      <c r="AA221" s="27" t="s">
        <v>720</v>
      </c>
      <c r="AB221" s="27" t="s">
        <v>721</v>
      </c>
      <c r="AC221" s="22" t="s">
        <v>721</v>
      </c>
      <c r="AD221" s="23"/>
      <c r="AE221" s="23"/>
    </row>
    <row r="222" ht="14.25" customHeight="1">
      <c r="A222" s="48">
        <v>46065.0</v>
      </c>
      <c r="B222" s="27" t="s">
        <v>33</v>
      </c>
      <c r="C222" s="27" t="s">
        <v>722</v>
      </c>
      <c r="D222" s="47">
        <v>8.110305246E9</v>
      </c>
      <c r="E222" s="27" t="s">
        <v>723</v>
      </c>
      <c r="F222" s="22">
        <v>1.0</v>
      </c>
      <c r="G222" s="22" t="s">
        <v>441</v>
      </c>
      <c r="H222" s="24">
        <v>1850.0</v>
      </c>
      <c r="I222" s="24">
        <v>0.0</v>
      </c>
      <c r="J222" s="24">
        <v>0.0</v>
      </c>
      <c r="K222" s="24">
        <v>0.0</v>
      </c>
      <c r="L222" s="24">
        <v>0.0</v>
      </c>
      <c r="M222" s="24">
        <v>0.0</v>
      </c>
      <c r="N222" s="24">
        <v>0.0</v>
      </c>
      <c r="O222" s="24">
        <v>0.0</v>
      </c>
      <c r="P222" s="24">
        <v>0.0</v>
      </c>
      <c r="Q222" s="24">
        <v>0.0</v>
      </c>
      <c r="R222" s="24">
        <v>0.0</v>
      </c>
      <c r="S222" s="24">
        <v>0.0</v>
      </c>
      <c r="T222" s="24">
        <v>0.0</v>
      </c>
      <c r="U222" s="24">
        <v>0.0</v>
      </c>
      <c r="V222" s="24">
        <v>250.0</v>
      </c>
      <c r="W222" s="24">
        <v>0.0</v>
      </c>
      <c r="X222" s="24">
        <v>0.0</v>
      </c>
      <c r="Y222" s="24">
        <v>0.0</v>
      </c>
      <c r="Z222" s="24">
        <v>0.0</v>
      </c>
      <c r="AA222" s="27" t="s">
        <v>723</v>
      </c>
      <c r="AB222" s="27"/>
      <c r="AC222" s="22"/>
      <c r="AD222" s="23"/>
      <c r="AE222" s="23"/>
    </row>
    <row r="223" ht="14.25" customHeight="1">
      <c r="A223" s="48">
        <v>46066.0</v>
      </c>
      <c r="B223" s="27" t="s">
        <v>33</v>
      </c>
      <c r="C223" s="27" t="s">
        <v>724</v>
      </c>
      <c r="D223" s="47">
        <v>8.127658393E9</v>
      </c>
      <c r="E223" s="27" t="s">
        <v>725</v>
      </c>
      <c r="F223" s="22">
        <v>1.0</v>
      </c>
      <c r="G223" s="22" t="s">
        <v>441</v>
      </c>
      <c r="H223" s="24">
        <v>1850.0</v>
      </c>
      <c r="I223" s="24">
        <v>0.0</v>
      </c>
      <c r="J223" s="24">
        <v>0.0</v>
      </c>
      <c r="K223" s="24">
        <v>0.0</v>
      </c>
      <c r="L223" s="24">
        <v>0.0</v>
      </c>
      <c r="M223" s="24">
        <v>0.0</v>
      </c>
      <c r="N223" s="24">
        <v>0.0</v>
      </c>
      <c r="O223" s="24">
        <v>0.0</v>
      </c>
      <c r="P223" s="24">
        <v>0.0</v>
      </c>
      <c r="Q223" s="24">
        <v>0.0</v>
      </c>
      <c r="R223" s="24">
        <v>0.0</v>
      </c>
      <c r="S223" s="24">
        <v>0.0</v>
      </c>
      <c r="T223" s="24">
        <v>0.0</v>
      </c>
      <c r="U223" s="24">
        <v>0.0</v>
      </c>
      <c r="V223" s="24">
        <v>250.0</v>
      </c>
      <c r="W223" s="24">
        <v>0.0</v>
      </c>
      <c r="X223" s="24">
        <v>0.0</v>
      </c>
      <c r="Y223" s="24">
        <v>0.0</v>
      </c>
      <c r="Z223" s="24">
        <v>0.0</v>
      </c>
      <c r="AA223" s="27" t="s">
        <v>725</v>
      </c>
      <c r="AB223" s="27"/>
      <c r="AC223" s="22"/>
      <c r="AD223" s="23"/>
      <c r="AE223" s="23"/>
    </row>
    <row r="224" ht="14.25" customHeight="1">
      <c r="A224" s="48">
        <v>46071.0</v>
      </c>
      <c r="B224" s="27" t="s">
        <v>33</v>
      </c>
      <c r="C224" s="27" t="s">
        <v>726</v>
      </c>
      <c r="D224" s="47">
        <v>8.110125935E9</v>
      </c>
      <c r="E224" s="27" t="s">
        <v>727</v>
      </c>
      <c r="F224" s="22">
        <v>10.0</v>
      </c>
      <c r="G224" s="22" t="s">
        <v>441</v>
      </c>
      <c r="H224" s="24">
        <v>1500.0</v>
      </c>
      <c r="I224" s="24">
        <v>0.0</v>
      </c>
      <c r="J224" s="24">
        <v>350.0</v>
      </c>
      <c r="K224" s="24">
        <v>0.0</v>
      </c>
      <c r="L224" s="24">
        <v>0.0</v>
      </c>
      <c r="M224" s="24">
        <v>0.0</v>
      </c>
      <c r="N224" s="24">
        <v>0.0</v>
      </c>
      <c r="O224" s="24">
        <v>0.0</v>
      </c>
      <c r="P224" s="24">
        <v>0.0</v>
      </c>
      <c r="Q224" s="24">
        <v>0.0</v>
      </c>
      <c r="R224" s="24">
        <v>0.0</v>
      </c>
      <c r="S224" s="24">
        <v>0.0</v>
      </c>
      <c r="T224" s="24">
        <v>0.0</v>
      </c>
      <c r="U224" s="24">
        <v>0.0</v>
      </c>
      <c r="V224" s="24">
        <v>250.0</v>
      </c>
      <c r="W224" s="24">
        <v>0.0</v>
      </c>
      <c r="X224" s="24">
        <v>0.0</v>
      </c>
      <c r="Y224" s="24">
        <v>0.0</v>
      </c>
      <c r="Z224" s="24">
        <v>0.0</v>
      </c>
      <c r="AA224" s="27" t="s">
        <v>727</v>
      </c>
      <c r="AB224" s="27" t="s">
        <v>728</v>
      </c>
      <c r="AC224" s="22" t="s">
        <v>728</v>
      </c>
      <c r="AD224" s="23"/>
      <c r="AE224" s="23"/>
    </row>
    <row r="225" ht="14.25" customHeight="1">
      <c r="A225" s="48">
        <v>46071.0</v>
      </c>
      <c r="B225" s="27" t="s">
        <v>33</v>
      </c>
      <c r="C225" s="27" t="s">
        <v>726</v>
      </c>
      <c r="D225" s="47">
        <v>8.110125935E9</v>
      </c>
      <c r="E225" s="27" t="s">
        <v>727</v>
      </c>
      <c r="F225" s="22">
        <v>5.0</v>
      </c>
      <c r="G225" s="22" t="s">
        <v>729</v>
      </c>
      <c r="H225" s="24">
        <v>0.0</v>
      </c>
      <c r="I225" s="24">
        <v>0.0</v>
      </c>
      <c r="J225" s="24">
        <v>350.0</v>
      </c>
      <c r="K225" s="24">
        <v>0.0</v>
      </c>
      <c r="L225" s="24">
        <v>0.0</v>
      </c>
      <c r="M225" s="24">
        <v>0.0</v>
      </c>
      <c r="N225" s="24">
        <v>0.0</v>
      </c>
      <c r="O225" s="24">
        <v>0.0</v>
      </c>
      <c r="P225" s="24">
        <v>0.0</v>
      </c>
      <c r="Q225" s="24">
        <v>0.0</v>
      </c>
      <c r="R225" s="24">
        <v>0.0</v>
      </c>
      <c r="S225" s="24">
        <v>0.0</v>
      </c>
      <c r="T225" s="24">
        <v>0.0</v>
      </c>
      <c r="U225" s="24">
        <v>0.0</v>
      </c>
      <c r="V225" s="24">
        <v>250.0</v>
      </c>
      <c r="W225" s="24">
        <v>0.0</v>
      </c>
      <c r="X225" s="24">
        <v>0.0</v>
      </c>
      <c r="Y225" s="24">
        <v>0.0</v>
      </c>
      <c r="Z225" s="24">
        <v>0.0</v>
      </c>
      <c r="AA225" s="27" t="s">
        <v>727</v>
      </c>
      <c r="AB225" s="27" t="s">
        <v>728</v>
      </c>
      <c r="AC225" s="22" t="s">
        <v>728</v>
      </c>
      <c r="AD225" s="23"/>
      <c r="AE225" s="23"/>
    </row>
    <row r="226" ht="14.25" customHeight="1">
      <c r="A226" s="48">
        <v>46071.0</v>
      </c>
      <c r="B226" s="27" t="s">
        <v>33</v>
      </c>
      <c r="C226" s="27" t="s">
        <v>730</v>
      </c>
      <c r="D226" s="47">
        <v>8.112548847E9</v>
      </c>
      <c r="E226" s="27" t="s">
        <v>731</v>
      </c>
      <c r="F226" s="22">
        <v>1.0</v>
      </c>
      <c r="G226" s="22" t="s">
        <v>569</v>
      </c>
      <c r="H226" s="24">
        <v>1850.0</v>
      </c>
      <c r="I226" s="24">
        <v>0.0</v>
      </c>
      <c r="J226" s="24">
        <v>0.0</v>
      </c>
      <c r="K226" s="24">
        <v>0.0</v>
      </c>
      <c r="L226" s="24">
        <v>0.0</v>
      </c>
      <c r="M226" s="24">
        <v>0.0</v>
      </c>
      <c r="N226" s="24">
        <v>0.0</v>
      </c>
      <c r="O226" s="24">
        <v>0.0</v>
      </c>
      <c r="P226" s="24">
        <v>0.0</v>
      </c>
      <c r="Q226" s="24">
        <v>0.0</v>
      </c>
      <c r="R226" s="24">
        <v>0.0</v>
      </c>
      <c r="S226" s="24">
        <v>5600.0</v>
      </c>
      <c r="T226" s="24">
        <v>1799.0</v>
      </c>
      <c r="U226" s="24">
        <v>0.0</v>
      </c>
      <c r="V226" s="24">
        <f>700+250</f>
        <v>950</v>
      </c>
      <c r="W226" s="24">
        <v>0.0</v>
      </c>
      <c r="X226" s="24">
        <v>0.0</v>
      </c>
      <c r="Y226" s="24">
        <v>0.0</v>
      </c>
      <c r="Z226" s="24">
        <v>0.0</v>
      </c>
      <c r="AA226" s="27" t="s">
        <v>731</v>
      </c>
      <c r="AB226" s="27" t="s">
        <v>68</v>
      </c>
      <c r="AC226" s="22" t="s">
        <v>68</v>
      </c>
      <c r="AD226" s="23"/>
      <c r="AE226" s="23"/>
    </row>
    <row r="227" ht="14.25" customHeight="1">
      <c r="A227" s="48">
        <v>46073.0</v>
      </c>
      <c r="B227" s="27" t="s">
        <v>33</v>
      </c>
      <c r="C227" s="27" t="s">
        <v>732</v>
      </c>
      <c r="D227" s="47">
        <v>8.120000423E9</v>
      </c>
      <c r="E227" s="27" t="s">
        <v>733</v>
      </c>
      <c r="F227" s="22">
        <v>1.0</v>
      </c>
      <c r="G227" s="22" t="s">
        <v>441</v>
      </c>
      <c r="H227" s="24">
        <v>1850.0</v>
      </c>
      <c r="I227" s="24">
        <v>0.0</v>
      </c>
      <c r="J227" s="24">
        <v>0.0</v>
      </c>
      <c r="K227" s="24">
        <v>0.0</v>
      </c>
      <c r="L227" s="24">
        <v>0.0</v>
      </c>
      <c r="M227" s="24">
        <v>0.0</v>
      </c>
      <c r="N227" s="24">
        <v>0.0</v>
      </c>
      <c r="O227" s="24">
        <v>0.0</v>
      </c>
      <c r="P227" s="24">
        <v>0.0</v>
      </c>
      <c r="Q227" s="24">
        <v>0.0</v>
      </c>
      <c r="R227" s="24">
        <v>0.0</v>
      </c>
      <c r="S227" s="24">
        <v>0.0</v>
      </c>
      <c r="T227" s="24">
        <v>0.0</v>
      </c>
      <c r="U227" s="24">
        <v>0.0</v>
      </c>
      <c r="V227" s="24">
        <v>250.0</v>
      </c>
      <c r="W227" s="24">
        <v>0.0</v>
      </c>
      <c r="X227" s="24">
        <v>0.0</v>
      </c>
      <c r="Y227" s="24">
        <v>0.0</v>
      </c>
      <c r="Z227" s="24">
        <v>0.0</v>
      </c>
      <c r="AA227" s="27" t="s">
        <v>733</v>
      </c>
      <c r="AB227" s="27"/>
      <c r="AC227" s="22"/>
      <c r="AD227" s="23"/>
      <c r="AE227" s="23"/>
    </row>
    <row r="228" ht="14.25" customHeight="1">
      <c r="A228" s="48">
        <v>46086.0</v>
      </c>
      <c r="B228" s="27" t="s">
        <v>134</v>
      </c>
      <c r="C228" s="27" t="s">
        <v>734</v>
      </c>
      <c r="D228" s="47">
        <v>8.11157117E9</v>
      </c>
      <c r="E228" s="27" t="s">
        <v>735</v>
      </c>
      <c r="F228" s="22">
        <v>1.0</v>
      </c>
      <c r="G228" s="22" t="s">
        <v>441</v>
      </c>
      <c r="H228" s="24">
        <v>1850.0</v>
      </c>
      <c r="I228" s="24">
        <v>0.0</v>
      </c>
      <c r="J228" s="24">
        <v>0.0</v>
      </c>
      <c r="K228" s="24">
        <v>0.0</v>
      </c>
      <c r="L228" s="24">
        <v>0.0</v>
      </c>
      <c r="M228" s="24">
        <v>0.0</v>
      </c>
      <c r="N228" s="24">
        <v>0.0</v>
      </c>
      <c r="O228" s="24">
        <v>0.0</v>
      </c>
      <c r="P228" s="24">
        <v>0.0</v>
      </c>
      <c r="Q228" s="24">
        <v>0.0</v>
      </c>
      <c r="R228" s="24">
        <v>0.0</v>
      </c>
      <c r="S228" s="24">
        <v>0.0</v>
      </c>
      <c r="T228" s="24">
        <v>0.0</v>
      </c>
      <c r="U228" s="24">
        <v>0.0</v>
      </c>
      <c r="V228" s="24">
        <v>250.0</v>
      </c>
      <c r="W228" s="24">
        <v>0.0</v>
      </c>
      <c r="X228" s="24">
        <v>0.0</v>
      </c>
      <c r="Y228" s="24">
        <v>0.0</v>
      </c>
      <c r="Z228" s="24">
        <v>0.0</v>
      </c>
      <c r="AA228" s="27" t="s">
        <v>735</v>
      </c>
      <c r="AB228" s="27" t="s">
        <v>736</v>
      </c>
      <c r="AC228" s="22" t="s">
        <v>736</v>
      </c>
      <c r="AD228" s="23"/>
      <c r="AE228" s="23"/>
    </row>
    <row r="229" ht="14.25" customHeight="1">
      <c r="A229" s="48">
        <v>46086.0</v>
      </c>
      <c r="B229" s="27" t="s">
        <v>33</v>
      </c>
      <c r="C229" s="27" t="s">
        <v>737</v>
      </c>
      <c r="D229" s="47">
        <v>8.115823919E9</v>
      </c>
      <c r="E229" s="27" t="s">
        <v>738</v>
      </c>
      <c r="F229" s="22">
        <v>3.0</v>
      </c>
      <c r="G229" s="22" t="s">
        <v>37</v>
      </c>
      <c r="H229" s="24">
        <v>0.0</v>
      </c>
      <c r="I229" s="24">
        <v>549.0</v>
      </c>
      <c r="J229" s="24">
        <v>0.0</v>
      </c>
      <c r="K229" s="24">
        <v>0.0</v>
      </c>
      <c r="L229" s="24">
        <v>0.0</v>
      </c>
      <c r="M229" s="24">
        <v>0.0</v>
      </c>
      <c r="N229" s="24">
        <v>0.0</v>
      </c>
      <c r="O229" s="24">
        <v>0.0</v>
      </c>
      <c r="P229" s="24">
        <v>0.0</v>
      </c>
      <c r="Q229" s="24">
        <v>0.0</v>
      </c>
      <c r="R229" s="24">
        <v>0.0</v>
      </c>
      <c r="S229" s="24">
        <v>0.0</v>
      </c>
      <c r="T229" s="24">
        <v>0.0</v>
      </c>
      <c r="U229" s="24">
        <v>0.0</v>
      </c>
      <c r="V229" s="24">
        <v>300.0</v>
      </c>
      <c r="W229" s="24">
        <v>0.0</v>
      </c>
      <c r="X229" s="24">
        <v>0.0</v>
      </c>
      <c r="Y229" s="24">
        <v>0.0</v>
      </c>
      <c r="Z229" s="24">
        <v>0.0</v>
      </c>
      <c r="AA229" s="27" t="s">
        <v>738</v>
      </c>
      <c r="AB229" s="27" t="s">
        <v>739</v>
      </c>
      <c r="AC229" s="22" t="s">
        <v>739</v>
      </c>
      <c r="AD229" s="23"/>
      <c r="AE229" s="23"/>
    </row>
    <row r="230" ht="14.25" customHeight="1">
      <c r="A230" s="48">
        <v>46087.0</v>
      </c>
      <c r="B230" s="27" t="s">
        <v>134</v>
      </c>
      <c r="C230" s="27" t="s">
        <v>740</v>
      </c>
      <c r="D230" s="47">
        <v>8.133813329E9</v>
      </c>
      <c r="E230" s="27" t="s">
        <v>741</v>
      </c>
      <c r="F230" s="22">
        <v>1.0</v>
      </c>
      <c r="G230" s="22" t="s">
        <v>441</v>
      </c>
      <c r="H230" s="24">
        <v>1850.0</v>
      </c>
      <c r="I230" s="24">
        <v>0.0</v>
      </c>
      <c r="J230" s="24">
        <v>0.0</v>
      </c>
      <c r="K230" s="24">
        <v>0.0</v>
      </c>
      <c r="L230" s="24">
        <v>0.0</v>
      </c>
      <c r="M230" s="24">
        <v>0.0</v>
      </c>
      <c r="N230" s="24">
        <v>0.0</v>
      </c>
      <c r="O230" s="24">
        <v>0.0</v>
      </c>
      <c r="P230" s="24">
        <v>0.0</v>
      </c>
      <c r="Q230" s="24">
        <v>0.0</v>
      </c>
      <c r="R230" s="24">
        <v>0.0</v>
      </c>
      <c r="S230" s="24">
        <v>0.0</v>
      </c>
      <c r="T230" s="24">
        <v>0.0</v>
      </c>
      <c r="U230" s="24">
        <v>0.0</v>
      </c>
      <c r="V230" s="24">
        <v>0.0</v>
      </c>
      <c r="W230" s="24">
        <v>0.0</v>
      </c>
      <c r="X230" s="24">
        <v>0.0</v>
      </c>
      <c r="Y230" s="24">
        <v>3000.0</v>
      </c>
      <c r="Z230" s="24">
        <v>500.0</v>
      </c>
      <c r="AA230" s="27" t="s">
        <v>741</v>
      </c>
      <c r="AB230" s="27" t="s">
        <v>742</v>
      </c>
      <c r="AC230" s="22" t="s">
        <v>742</v>
      </c>
      <c r="AD230" s="23"/>
      <c r="AE230" s="23"/>
    </row>
    <row r="231" ht="14.25" customHeight="1">
      <c r="A231" s="48">
        <v>46091.0</v>
      </c>
      <c r="B231" s="27" t="s">
        <v>134</v>
      </c>
      <c r="C231" s="27" t="s">
        <v>743</v>
      </c>
      <c r="D231" s="47">
        <v>8.186046751E9</v>
      </c>
      <c r="E231" s="27" t="s">
        <v>744</v>
      </c>
      <c r="F231" s="22">
        <v>3.0</v>
      </c>
      <c r="G231" s="22" t="s">
        <v>37</v>
      </c>
      <c r="H231" s="24">
        <v>0.0</v>
      </c>
      <c r="I231" s="24">
        <v>549.0</v>
      </c>
      <c r="J231" s="24">
        <v>0.0</v>
      </c>
      <c r="K231" s="24">
        <v>0.0</v>
      </c>
      <c r="L231" s="24">
        <v>0.0</v>
      </c>
      <c r="M231" s="24">
        <v>0.0</v>
      </c>
      <c r="N231" s="24">
        <v>0.0</v>
      </c>
      <c r="O231" s="24">
        <v>0.0</v>
      </c>
      <c r="P231" s="24">
        <v>0.0</v>
      </c>
      <c r="Q231" s="24">
        <v>0.0</v>
      </c>
      <c r="R231" s="24">
        <v>0.0</v>
      </c>
      <c r="S231" s="24">
        <v>0.0</v>
      </c>
      <c r="T231" s="24">
        <v>0.0</v>
      </c>
      <c r="U231" s="24">
        <v>0.0</v>
      </c>
      <c r="V231" s="24">
        <v>300.0</v>
      </c>
      <c r="W231" s="24">
        <v>0.0</v>
      </c>
      <c r="X231" s="24">
        <v>0.0</v>
      </c>
      <c r="Y231" s="24">
        <v>0.0</v>
      </c>
      <c r="Z231" s="24">
        <v>0.0</v>
      </c>
      <c r="AA231" s="27" t="s">
        <v>744</v>
      </c>
      <c r="AB231" s="20"/>
      <c r="AC231" s="23"/>
      <c r="AD231" s="23"/>
      <c r="AE231" s="23"/>
    </row>
    <row r="232" ht="14.25" customHeight="1">
      <c r="A232" s="48">
        <v>46092.0</v>
      </c>
      <c r="B232" s="27" t="s">
        <v>637</v>
      </c>
      <c r="C232" s="27" t="s">
        <v>745</v>
      </c>
      <c r="D232" s="47">
        <v>8.124660453E9</v>
      </c>
      <c r="E232" s="27" t="s">
        <v>746</v>
      </c>
      <c r="F232" s="22">
        <v>5.0</v>
      </c>
      <c r="G232" s="22" t="s">
        <v>441</v>
      </c>
      <c r="H232" s="24">
        <v>1850.0</v>
      </c>
      <c r="I232" s="24">
        <v>0.0</v>
      </c>
      <c r="J232" s="24">
        <v>0.0</v>
      </c>
      <c r="K232" s="24">
        <v>0.0</v>
      </c>
      <c r="L232" s="24">
        <v>0.0</v>
      </c>
      <c r="M232" s="24">
        <v>0.0</v>
      </c>
      <c r="N232" s="24">
        <v>0.0</v>
      </c>
      <c r="O232" s="24">
        <v>0.0</v>
      </c>
      <c r="P232" s="24">
        <v>0.0</v>
      </c>
      <c r="Q232" s="24">
        <v>0.0</v>
      </c>
      <c r="R232" s="24">
        <v>0.0</v>
      </c>
      <c r="S232" s="24">
        <v>0.0</v>
      </c>
      <c r="T232" s="24">
        <v>0.0</v>
      </c>
      <c r="U232" s="24">
        <v>0.0</v>
      </c>
      <c r="V232" s="24">
        <v>250.0</v>
      </c>
      <c r="W232" s="24">
        <v>0.0</v>
      </c>
      <c r="X232" s="24">
        <v>0.0</v>
      </c>
      <c r="Y232" s="24">
        <v>0.0</v>
      </c>
      <c r="Z232" s="24">
        <v>0.0</v>
      </c>
      <c r="AA232" s="27" t="s">
        <v>746</v>
      </c>
      <c r="AB232" s="27" t="s">
        <v>747</v>
      </c>
      <c r="AC232" s="23"/>
      <c r="AD232" s="23"/>
      <c r="AE232" s="23"/>
    </row>
    <row r="233" ht="14.25" customHeight="1">
      <c r="A233" s="48">
        <v>46095.0</v>
      </c>
      <c r="B233" s="27" t="s">
        <v>33</v>
      </c>
      <c r="C233" s="27" t="s">
        <v>748</v>
      </c>
      <c r="D233" s="47">
        <v>8.18175054E9</v>
      </c>
      <c r="E233" s="27" t="s">
        <v>749</v>
      </c>
      <c r="F233" s="22">
        <v>3.0</v>
      </c>
      <c r="G233" s="22" t="s">
        <v>37</v>
      </c>
      <c r="H233" s="24">
        <v>0.0</v>
      </c>
      <c r="I233" s="24">
        <v>549.0</v>
      </c>
      <c r="J233" s="24">
        <v>0.0</v>
      </c>
      <c r="K233" s="24">
        <v>0.0</v>
      </c>
      <c r="L233" s="24">
        <v>0.0</v>
      </c>
      <c r="M233" s="24">
        <v>0.0</v>
      </c>
      <c r="N233" s="24">
        <v>0.0</v>
      </c>
      <c r="O233" s="24">
        <v>0.0</v>
      </c>
      <c r="P233" s="24">
        <v>0.0</v>
      </c>
      <c r="Q233" s="24">
        <v>0.0</v>
      </c>
      <c r="R233" s="24">
        <v>0.0</v>
      </c>
      <c r="S233" s="24">
        <v>0.0</v>
      </c>
      <c r="T233" s="24">
        <v>0.0</v>
      </c>
      <c r="U233" s="24">
        <v>0.0</v>
      </c>
      <c r="V233" s="24">
        <v>300.0</v>
      </c>
      <c r="W233" s="24">
        <v>0.0</v>
      </c>
      <c r="X233" s="24">
        <v>0.0</v>
      </c>
      <c r="Y233" s="24">
        <v>0.0</v>
      </c>
      <c r="Z233" s="24">
        <v>0.0</v>
      </c>
      <c r="AA233" s="27" t="s">
        <v>749</v>
      </c>
      <c r="AB233" s="27" t="s">
        <v>750</v>
      </c>
      <c r="AC233" s="22" t="s">
        <v>750</v>
      </c>
      <c r="AD233" s="23"/>
      <c r="AE233" s="23"/>
    </row>
    <row r="234" ht="14.25" customHeight="1">
      <c r="A234" s="48">
        <v>46098.0</v>
      </c>
      <c r="B234" s="27" t="s">
        <v>33</v>
      </c>
      <c r="C234" s="27" t="s">
        <v>751</v>
      </c>
      <c r="D234" s="47">
        <v>8.180941341E9</v>
      </c>
      <c r="E234" s="27" t="s">
        <v>752</v>
      </c>
      <c r="F234" s="22">
        <v>1.0</v>
      </c>
      <c r="G234" s="22" t="s">
        <v>441</v>
      </c>
      <c r="H234" s="24">
        <v>1850.0</v>
      </c>
      <c r="I234" s="24">
        <v>0.0</v>
      </c>
      <c r="J234" s="24">
        <v>0.0</v>
      </c>
      <c r="K234" s="24">
        <v>0.0</v>
      </c>
      <c r="L234" s="24">
        <v>0.0</v>
      </c>
      <c r="M234" s="24">
        <v>0.0</v>
      </c>
      <c r="N234" s="24">
        <v>0.0</v>
      </c>
      <c r="O234" s="24">
        <v>0.0</v>
      </c>
      <c r="P234" s="24">
        <v>0.0</v>
      </c>
      <c r="Q234" s="24">
        <v>0.0</v>
      </c>
      <c r="R234" s="24">
        <v>0.0</v>
      </c>
      <c r="S234" s="24">
        <v>0.0</v>
      </c>
      <c r="T234" s="24">
        <v>0.0</v>
      </c>
      <c r="U234" s="24">
        <v>0.0</v>
      </c>
      <c r="V234" s="24">
        <v>250.0</v>
      </c>
      <c r="W234" s="24">
        <v>0.0</v>
      </c>
      <c r="X234" s="24">
        <v>0.0</v>
      </c>
      <c r="Y234" s="24">
        <v>0.0</v>
      </c>
      <c r="Z234" s="24">
        <v>0.0</v>
      </c>
      <c r="AA234" s="27" t="s">
        <v>752</v>
      </c>
      <c r="AB234" s="27" t="s">
        <v>753</v>
      </c>
      <c r="AC234" s="22" t="s">
        <v>753</v>
      </c>
      <c r="AD234" s="23"/>
      <c r="AE234" s="23"/>
    </row>
    <row r="235" ht="14.25" customHeight="1">
      <c r="A235" s="48">
        <v>46104.0</v>
      </c>
      <c r="B235" s="27" t="s">
        <v>637</v>
      </c>
      <c r="C235" s="27" t="s">
        <v>754</v>
      </c>
      <c r="D235" s="47" t="s">
        <v>755</v>
      </c>
      <c r="E235" s="27" t="s">
        <v>756</v>
      </c>
      <c r="F235" s="22">
        <v>1.0</v>
      </c>
      <c r="G235" s="22" t="s">
        <v>441</v>
      </c>
      <c r="H235" s="24">
        <v>1850.0</v>
      </c>
      <c r="I235" s="24">
        <v>0.0</v>
      </c>
      <c r="J235" s="24">
        <v>0.0</v>
      </c>
      <c r="K235" s="24">
        <v>0.0</v>
      </c>
      <c r="L235" s="24">
        <v>0.0</v>
      </c>
      <c r="M235" s="24">
        <v>0.0</v>
      </c>
      <c r="N235" s="24">
        <v>0.0</v>
      </c>
      <c r="O235" s="24">
        <v>0.0</v>
      </c>
      <c r="P235" s="24">
        <v>0.0</v>
      </c>
      <c r="Q235" s="24">
        <v>0.0</v>
      </c>
      <c r="R235" s="24">
        <v>0.0</v>
      </c>
      <c r="S235" s="24">
        <v>0.0</v>
      </c>
      <c r="T235" s="24">
        <v>0.0</v>
      </c>
      <c r="U235" s="24">
        <v>0.0</v>
      </c>
      <c r="V235" s="24">
        <v>250.0</v>
      </c>
      <c r="W235" s="24">
        <v>0.0</v>
      </c>
      <c r="X235" s="24">
        <v>0.0</v>
      </c>
      <c r="Y235" s="24">
        <v>0.0</v>
      </c>
      <c r="Z235" s="24">
        <v>0.0</v>
      </c>
      <c r="AA235" s="27" t="s">
        <v>756</v>
      </c>
      <c r="AB235" s="27" t="s">
        <v>757</v>
      </c>
      <c r="AC235" s="23"/>
      <c r="AD235" s="23"/>
      <c r="AE235" s="23"/>
    </row>
    <row r="236" ht="14.25" customHeight="1">
      <c r="A236" s="48">
        <v>46109.0</v>
      </c>
      <c r="B236" s="27" t="s">
        <v>758</v>
      </c>
      <c r="C236" s="27" t="s">
        <v>759</v>
      </c>
      <c r="D236" s="47" t="s">
        <v>760</v>
      </c>
      <c r="E236" s="27" t="s">
        <v>761</v>
      </c>
      <c r="F236" s="22">
        <v>1.0</v>
      </c>
      <c r="G236" s="22" t="s">
        <v>441</v>
      </c>
      <c r="H236" s="24">
        <v>1850.0</v>
      </c>
      <c r="I236" s="24">
        <v>0.0</v>
      </c>
      <c r="J236" s="24">
        <v>0.0</v>
      </c>
      <c r="K236" s="24">
        <v>0.0</v>
      </c>
      <c r="L236" s="24">
        <v>0.0</v>
      </c>
      <c r="M236" s="24">
        <v>0.0</v>
      </c>
      <c r="N236" s="24" t="s">
        <v>762</v>
      </c>
      <c r="O236" s="24">
        <v>0.0</v>
      </c>
      <c r="P236" s="24">
        <v>0.0</v>
      </c>
      <c r="Q236" s="24">
        <v>0.0</v>
      </c>
      <c r="R236" s="24">
        <v>0.0</v>
      </c>
      <c r="S236" s="24">
        <v>0.0</v>
      </c>
      <c r="T236" s="24">
        <v>0.0</v>
      </c>
      <c r="U236" s="24">
        <v>0.0</v>
      </c>
      <c r="V236" s="24">
        <v>300.0</v>
      </c>
      <c r="W236" s="24">
        <v>0.0</v>
      </c>
      <c r="X236" s="24">
        <v>0.0</v>
      </c>
      <c r="Y236" s="24">
        <v>0.0</v>
      </c>
      <c r="Z236" s="24">
        <v>0.0</v>
      </c>
      <c r="AA236" s="27" t="s">
        <v>761</v>
      </c>
      <c r="AB236" s="27" t="s">
        <v>763</v>
      </c>
      <c r="AC236" s="22" t="s">
        <v>763</v>
      </c>
      <c r="AD236" s="23"/>
      <c r="AE236" s="23"/>
    </row>
    <row r="237" ht="14.25" customHeight="1">
      <c r="A237" s="48">
        <v>46112.0</v>
      </c>
      <c r="B237" s="27" t="s">
        <v>637</v>
      </c>
      <c r="C237" s="27" t="s">
        <v>764</v>
      </c>
      <c r="D237" s="47">
        <v>8.112031427E9</v>
      </c>
      <c r="E237" s="27" t="s">
        <v>765</v>
      </c>
      <c r="F237" s="22">
        <v>1.0</v>
      </c>
      <c r="G237" s="22" t="s">
        <v>441</v>
      </c>
      <c r="H237" s="24">
        <v>1850.0</v>
      </c>
      <c r="I237" s="24">
        <v>0.0</v>
      </c>
      <c r="J237" s="24">
        <v>0.0</v>
      </c>
      <c r="K237" s="24">
        <v>0.0</v>
      </c>
      <c r="L237" s="24">
        <v>0.0</v>
      </c>
      <c r="M237" s="24">
        <v>0.0</v>
      </c>
      <c r="N237" s="24">
        <v>0.0</v>
      </c>
      <c r="O237" s="24">
        <v>0.0</v>
      </c>
      <c r="P237" s="24">
        <v>0.0</v>
      </c>
      <c r="Q237" s="24">
        <v>0.0</v>
      </c>
      <c r="R237" s="24">
        <v>0.0</v>
      </c>
      <c r="S237" s="24">
        <v>0.0</v>
      </c>
      <c r="T237" s="24">
        <v>0.0</v>
      </c>
      <c r="U237" s="24">
        <v>0.0</v>
      </c>
      <c r="V237" s="24">
        <v>250.0</v>
      </c>
      <c r="W237" s="24">
        <v>0.0</v>
      </c>
      <c r="X237" s="24">
        <v>0.0</v>
      </c>
      <c r="Y237" s="24">
        <v>0.0</v>
      </c>
      <c r="Z237" s="24">
        <v>0.0</v>
      </c>
      <c r="AA237" s="27" t="s">
        <v>765</v>
      </c>
      <c r="AB237" s="20"/>
      <c r="AC237" s="23"/>
      <c r="AD237" s="23"/>
      <c r="AE237" s="23"/>
    </row>
    <row r="238" ht="14.25" customHeight="1">
      <c r="A238" s="48">
        <v>46132.0</v>
      </c>
      <c r="B238" s="27" t="s">
        <v>33</v>
      </c>
      <c r="C238" s="27" t="s">
        <v>766</v>
      </c>
      <c r="D238" s="47">
        <v>8.116357174E9</v>
      </c>
      <c r="E238" s="27" t="s">
        <v>767</v>
      </c>
      <c r="F238" s="22">
        <v>1.0</v>
      </c>
      <c r="G238" s="22" t="s">
        <v>441</v>
      </c>
      <c r="H238" s="24">
        <v>1850.0</v>
      </c>
      <c r="I238" s="24">
        <v>0.0</v>
      </c>
      <c r="J238" s="24">
        <v>0.0</v>
      </c>
      <c r="K238" s="24">
        <v>0.0</v>
      </c>
      <c r="L238" s="24">
        <v>0.0</v>
      </c>
      <c r="M238" s="24">
        <v>0.0</v>
      </c>
      <c r="N238" s="24" t="s">
        <v>762</v>
      </c>
      <c r="O238" s="24">
        <v>0.0</v>
      </c>
      <c r="P238" s="24">
        <v>0.0</v>
      </c>
      <c r="Q238" s="24">
        <v>0.0</v>
      </c>
      <c r="R238" s="24">
        <v>0.0</v>
      </c>
      <c r="S238" s="24">
        <v>0.0</v>
      </c>
      <c r="T238" s="24">
        <v>0.0</v>
      </c>
      <c r="U238" s="24">
        <v>0.0</v>
      </c>
      <c r="V238" s="24">
        <v>250.0</v>
      </c>
      <c r="W238" s="24">
        <v>0.0</v>
      </c>
      <c r="X238" s="24">
        <v>0.0</v>
      </c>
      <c r="Y238" s="24">
        <v>0.0</v>
      </c>
      <c r="Z238" s="24">
        <v>0.0</v>
      </c>
      <c r="AA238" s="27" t="s">
        <v>767</v>
      </c>
      <c r="AB238" s="27" t="s">
        <v>768</v>
      </c>
      <c r="AC238" s="23"/>
      <c r="AD238" s="23"/>
      <c r="AE238" s="23"/>
    </row>
    <row r="239" ht="14.25" customHeight="1">
      <c r="A239" s="48">
        <v>46132.0</v>
      </c>
      <c r="B239" s="27" t="s">
        <v>637</v>
      </c>
      <c r="C239" s="27" t="s">
        <v>769</v>
      </c>
      <c r="D239" s="47">
        <v>8.181162342E9</v>
      </c>
      <c r="E239" s="27" t="s">
        <v>770</v>
      </c>
      <c r="F239" s="22">
        <v>1.0</v>
      </c>
      <c r="G239" s="22" t="s">
        <v>441</v>
      </c>
      <c r="H239" s="24">
        <v>1850.0</v>
      </c>
      <c r="I239" s="24">
        <v>0.0</v>
      </c>
      <c r="J239" s="24">
        <v>0.0</v>
      </c>
      <c r="K239" s="24">
        <v>0.0</v>
      </c>
      <c r="L239" s="24">
        <v>0.0</v>
      </c>
      <c r="M239" s="24">
        <v>0.0</v>
      </c>
      <c r="N239" s="24">
        <v>0.0</v>
      </c>
      <c r="O239" s="24">
        <v>0.0</v>
      </c>
      <c r="P239" s="24">
        <v>0.0</v>
      </c>
      <c r="Q239" s="24">
        <v>0.0</v>
      </c>
      <c r="R239" s="24">
        <v>0.0</v>
      </c>
      <c r="S239" s="24">
        <v>0.0</v>
      </c>
      <c r="T239" s="24">
        <v>0.0</v>
      </c>
      <c r="U239" s="24">
        <v>0.0</v>
      </c>
      <c r="V239" s="24">
        <v>250.0</v>
      </c>
      <c r="W239" s="24">
        <v>0.0</v>
      </c>
      <c r="X239" s="24">
        <v>0.0</v>
      </c>
      <c r="Y239" s="24">
        <v>0.0</v>
      </c>
      <c r="Z239" s="24">
        <v>0.0</v>
      </c>
      <c r="AA239" s="27" t="s">
        <v>770</v>
      </c>
      <c r="AB239" s="27" t="s">
        <v>771</v>
      </c>
      <c r="AC239" s="23"/>
      <c r="AD239" s="23"/>
      <c r="AE239" s="23"/>
    </row>
    <row r="240" ht="14.25" customHeight="1">
      <c r="A240" s="48">
        <v>46136.0</v>
      </c>
      <c r="B240" s="27" t="s">
        <v>203</v>
      </c>
      <c r="C240" s="27" t="s">
        <v>772</v>
      </c>
      <c r="D240" s="21"/>
      <c r="E240" s="27" t="s">
        <v>773</v>
      </c>
      <c r="F240" s="22">
        <v>1.0</v>
      </c>
      <c r="G240" s="22" t="s">
        <v>441</v>
      </c>
      <c r="H240" s="24">
        <v>1800.0</v>
      </c>
      <c r="I240" s="24">
        <v>0.0</v>
      </c>
      <c r="J240" s="24">
        <v>0.0</v>
      </c>
      <c r="K240" s="24">
        <v>0.0</v>
      </c>
      <c r="L240" s="24">
        <v>0.0</v>
      </c>
      <c r="M240" s="24">
        <v>0.0</v>
      </c>
      <c r="N240" s="24">
        <v>0.0</v>
      </c>
      <c r="O240" s="24">
        <v>0.0</v>
      </c>
      <c r="P240" s="24">
        <v>0.0</v>
      </c>
      <c r="Q240" s="24">
        <v>0.0</v>
      </c>
      <c r="R240" s="24">
        <v>0.0</v>
      </c>
      <c r="S240" s="24">
        <v>0.0</v>
      </c>
      <c r="T240" s="24">
        <v>0.0</v>
      </c>
      <c r="U240" s="24">
        <v>0.0</v>
      </c>
      <c r="V240" s="24">
        <v>300.0</v>
      </c>
      <c r="W240" s="24">
        <v>0.0</v>
      </c>
      <c r="X240" s="24">
        <v>0.0</v>
      </c>
      <c r="Y240" s="24">
        <v>0.0</v>
      </c>
      <c r="Z240" s="24">
        <v>0.0</v>
      </c>
      <c r="AA240" s="27" t="s">
        <v>773</v>
      </c>
      <c r="AB240" s="27" t="s">
        <v>774</v>
      </c>
      <c r="AC240" s="23"/>
      <c r="AD240" s="23"/>
      <c r="AE240" s="23"/>
    </row>
    <row r="241" ht="14.25" customHeight="1">
      <c r="A241" s="48">
        <v>46142.0</v>
      </c>
      <c r="B241" s="27" t="s">
        <v>33</v>
      </c>
      <c r="C241" s="27" t="s">
        <v>775</v>
      </c>
      <c r="D241" s="47">
        <v>8.261619493E9</v>
      </c>
      <c r="E241" s="49" t="s">
        <v>776</v>
      </c>
      <c r="F241" s="22">
        <v>3.0</v>
      </c>
      <c r="G241" s="22" t="s">
        <v>441</v>
      </c>
      <c r="H241" s="24">
        <v>1850.0</v>
      </c>
      <c r="I241" s="24">
        <v>0.0</v>
      </c>
      <c r="J241" s="24">
        <v>0.0</v>
      </c>
      <c r="K241" s="24">
        <v>0.0</v>
      </c>
      <c r="L241" s="24">
        <v>0.0</v>
      </c>
      <c r="M241" s="24">
        <v>0.0</v>
      </c>
      <c r="N241" s="24">
        <v>0.0</v>
      </c>
      <c r="O241" s="24">
        <v>0.0</v>
      </c>
      <c r="P241" s="24">
        <v>0.0</v>
      </c>
      <c r="Q241" s="24">
        <v>0.0</v>
      </c>
      <c r="R241" s="24">
        <v>0.0</v>
      </c>
      <c r="S241" s="24">
        <v>0.0</v>
      </c>
      <c r="T241" s="24">
        <v>0.0</v>
      </c>
      <c r="U241" s="24">
        <v>0.0</v>
      </c>
      <c r="V241" s="24">
        <v>250.0</v>
      </c>
      <c r="W241" s="24">
        <v>0.0</v>
      </c>
      <c r="X241" s="24">
        <v>0.0</v>
      </c>
      <c r="Y241" s="24">
        <v>0.0</v>
      </c>
      <c r="Z241" s="24">
        <v>0.0</v>
      </c>
      <c r="AA241" s="27" t="s">
        <v>777</v>
      </c>
      <c r="AB241" s="27" t="s">
        <v>778</v>
      </c>
      <c r="AC241" s="23"/>
      <c r="AD241" s="23"/>
      <c r="AE241" s="23"/>
    </row>
    <row r="242" ht="14.25" customHeight="1">
      <c r="A242" s="48">
        <v>46146.0</v>
      </c>
      <c r="B242" s="27" t="s">
        <v>33</v>
      </c>
      <c r="C242" s="27" t="s">
        <v>779</v>
      </c>
      <c r="D242" s="47">
        <v>4.881320352E9</v>
      </c>
      <c r="E242" s="27" t="s">
        <v>780</v>
      </c>
      <c r="F242" s="22">
        <v>9.0</v>
      </c>
      <c r="G242" s="22" t="s">
        <v>441</v>
      </c>
      <c r="H242" s="24">
        <v>1850.0</v>
      </c>
      <c r="I242" s="24">
        <v>0.0</v>
      </c>
      <c r="J242" s="24">
        <v>0.0</v>
      </c>
      <c r="K242" s="24">
        <v>0.0</v>
      </c>
      <c r="L242" s="24">
        <v>0.0</v>
      </c>
      <c r="M242" s="24">
        <v>0.0</v>
      </c>
      <c r="N242" s="24">
        <v>0.0</v>
      </c>
      <c r="O242" s="24">
        <v>0.0</v>
      </c>
      <c r="P242" s="24">
        <v>0.0</v>
      </c>
      <c r="Q242" s="24">
        <v>0.0</v>
      </c>
      <c r="R242" s="24">
        <v>0.0</v>
      </c>
      <c r="S242" s="24">
        <v>0.0</v>
      </c>
      <c r="T242" s="24">
        <v>0.0</v>
      </c>
      <c r="U242" s="24">
        <v>0.0</v>
      </c>
      <c r="V242" s="24">
        <v>250.0</v>
      </c>
      <c r="W242" s="24">
        <v>0.0</v>
      </c>
      <c r="X242" s="24">
        <v>0.0</v>
      </c>
      <c r="Y242" s="24">
        <v>0.0</v>
      </c>
      <c r="Z242" s="24">
        <v>0.0</v>
      </c>
      <c r="AA242" s="27" t="s">
        <v>780</v>
      </c>
      <c r="AB242" s="20"/>
      <c r="AC242" s="23"/>
      <c r="AD242" s="23"/>
      <c r="AE242" s="23"/>
    </row>
    <row r="243" ht="14.25" customHeight="1">
      <c r="A243" s="48">
        <v>46148.0</v>
      </c>
      <c r="B243" s="27" t="s">
        <v>33</v>
      </c>
      <c r="C243" s="27" t="s">
        <v>781</v>
      </c>
      <c r="D243" s="47">
        <v>8.180157686E9</v>
      </c>
      <c r="E243" s="27" t="s">
        <v>782</v>
      </c>
      <c r="F243" s="22">
        <v>1.0</v>
      </c>
      <c r="G243" s="22" t="s">
        <v>441</v>
      </c>
      <c r="H243" s="24">
        <v>1850.0</v>
      </c>
      <c r="I243" s="24">
        <v>0.0</v>
      </c>
      <c r="J243" s="24">
        <v>0.0</v>
      </c>
      <c r="K243" s="24">
        <v>0.0</v>
      </c>
      <c r="L243" s="24">
        <v>0.0</v>
      </c>
      <c r="M243" s="24">
        <v>0.0</v>
      </c>
      <c r="N243" s="24">
        <v>0.0</v>
      </c>
      <c r="O243" s="24">
        <v>0.0</v>
      </c>
      <c r="P243" s="24">
        <v>0.0</v>
      </c>
      <c r="Q243" s="24">
        <v>0.0</v>
      </c>
      <c r="R243" s="24">
        <v>0.0</v>
      </c>
      <c r="S243" s="24">
        <v>0.0</v>
      </c>
      <c r="T243" s="24">
        <v>0.0</v>
      </c>
      <c r="U243" s="24">
        <v>0.0</v>
      </c>
      <c r="V243" s="24">
        <v>300.0</v>
      </c>
      <c r="W243" s="24">
        <v>0.0</v>
      </c>
      <c r="X243" s="24">
        <v>0.0</v>
      </c>
      <c r="Y243" s="24">
        <v>0.0</v>
      </c>
      <c r="Z243" s="24">
        <v>0.0</v>
      </c>
      <c r="AA243" s="27" t="s">
        <v>782</v>
      </c>
      <c r="AB243" s="20"/>
      <c r="AC243" s="23"/>
      <c r="AD243" s="23"/>
      <c r="AE243" s="23"/>
    </row>
    <row r="244" ht="14.25" customHeight="1">
      <c r="A244" s="48">
        <v>46156.0</v>
      </c>
      <c r="B244" s="27" t="s">
        <v>170</v>
      </c>
      <c r="C244" s="27" t="s">
        <v>783</v>
      </c>
      <c r="D244" s="47">
        <v>8.123382747E9</v>
      </c>
      <c r="E244" s="27" t="s">
        <v>784</v>
      </c>
      <c r="F244" s="22">
        <v>1.0</v>
      </c>
      <c r="G244" s="22" t="s">
        <v>441</v>
      </c>
      <c r="H244" s="24">
        <v>1800.0</v>
      </c>
      <c r="I244" s="24">
        <v>0.0</v>
      </c>
      <c r="J244" s="24">
        <v>0.0</v>
      </c>
      <c r="K244" s="24">
        <v>0.0</v>
      </c>
      <c r="L244" s="24">
        <v>0.0</v>
      </c>
      <c r="M244" s="24">
        <v>0.0</v>
      </c>
      <c r="N244" s="24">
        <v>0.0</v>
      </c>
      <c r="O244" s="24">
        <v>0.0</v>
      </c>
      <c r="P244" s="24">
        <v>0.0</v>
      </c>
      <c r="Q244" s="24">
        <v>0.0</v>
      </c>
      <c r="R244" s="24">
        <v>0.0</v>
      </c>
      <c r="S244" s="24">
        <v>0.0</v>
      </c>
      <c r="T244" s="24">
        <v>0.0</v>
      </c>
      <c r="U244" s="24">
        <v>0.0</v>
      </c>
      <c r="V244" s="24">
        <v>0.0</v>
      </c>
      <c r="W244" s="24">
        <v>0.0</v>
      </c>
      <c r="X244" s="24">
        <v>0.0</v>
      </c>
      <c r="Y244" s="24">
        <v>0.0</v>
      </c>
      <c r="Z244" s="24">
        <v>0.0</v>
      </c>
      <c r="AA244" s="27" t="s">
        <v>784</v>
      </c>
      <c r="AB244" s="27" t="s">
        <v>785</v>
      </c>
      <c r="AC244" s="23"/>
      <c r="AD244" s="23"/>
      <c r="AE244" s="23"/>
    </row>
    <row r="245">
      <c r="A245" s="48">
        <v>46172.0</v>
      </c>
      <c r="B245" s="27" t="s">
        <v>33</v>
      </c>
      <c r="C245" s="27" t="s">
        <v>786</v>
      </c>
      <c r="D245" s="47">
        <v>8.184669267E9</v>
      </c>
      <c r="E245" s="27" t="s">
        <v>787</v>
      </c>
      <c r="F245" s="22">
        <v>1.0</v>
      </c>
      <c r="G245" s="22" t="s">
        <v>441</v>
      </c>
      <c r="H245" s="24" t="s">
        <v>68</v>
      </c>
      <c r="I245" s="24" t="s">
        <v>68</v>
      </c>
      <c r="J245" s="24" t="s">
        <v>68</v>
      </c>
      <c r="K245" s="24" t="s">
        <v>68</v>
      </c>
      <c r="L245" s="24" t="s">
        <v>68</v>
      </c>
      <c r="M245" s="24" t="s">
        <v>68</v>
      </c>
      <c r="N245" s="24" t="s">
        <v>68</v>
      </c>
      <c r="O245" s="24" t="s">
        <v>68</v>
      </c>
      <c r="P245" s="24" t="s">
        <v>68</v>
      </c>
      <c r="Q245" s="24" t="s">
        <v>68</v>
      </c>
      <c r="R245" s="24" t="s">
        <v>68</v>
      </c>
      <c r="S245" s="24" t="s">
        <v>68</v>
      </c>
      <c r="T245" s="24" t="s">
        <v>68</v>
      </c>
      <c r="U245" s="24" t="s">
        <v>68</v>
      </c>
      <c r="V245" s="24" t="s">
        <v>68</v>
      </c>
      <c r="W245" s="24" t="s">
        <v>68</v>
      </c>
      <c r="X245" s="24" t="s">
        <v>68</v>
      </c>
      <c r="Y245" s="24" t="s">
        <v>68</v>
      </c>
      <c r="Z245" s="24" t="s">
        <v>68</v>
      </c>
      <c r="AA245" s="27" t="s">
        <v>787</v>
      </c>
      <c r="AB245" s="20"/>
      <c r="AC245" s="23"/>
      <c r="AD245" s="23"/>
      <c r="AE245" s="23"/>
    </row>
    <row r="246" ht="14.25" customHeight="1">
      <c r="A246" s="48">
        <v>46172.0</v>
      </c>
      <c r="B246" s="27" t="s">
        <v>33</v>
      </c>
      <c r="C246" s="27" t="s">
        <v>786</v>
      </c>
      <c r="D246" s="47">
        <v>8.184669267E9</v>
      </c>
      <c r="E246" s="27" t="s">
        <v>788</v>
      </c>
      <c r="F246" s="22">
        <v>1.0</v>
      </c>
      <c r="G246" s="22" t="s">
        <v>441</v>
      </c>
      <c r="H246" s="24" t="s">
        <v>68</v>
      </c>
      <c r="I246" s="24" t="s">
        <v>68</v>
      </c>
      <c r="J246" s="24" t="s">
        <v>68</v>
      </c>
      <c r="K246" s="24" t="s">
        <v>68</v>
      </c>
      <c r="L246" s="24" t="s">
        <v>68</v>
      </c>
      <c r="M246" s="24" t="s">
        <v>68</v>
      </c>
      <c r="N246" s="24" t="s">
        <v>68</v>
      </c>
      <c r="O246" s="25"/>
      <c r="P246" s="24" t="s">
        <v>68</v>
      </c>
      <c r="Q246" s="24" t="s">
        <v>68</v>
      </c>
      <c r="R246" s="24" t="s">
        <v>68</v>
      </c>
      <c r="S246" s="24" t="s">
        <v>68</v>
      </c>
      <c r="T246" s="24" t="s">
        <v>68</v>
      </c>
      <c r="U246" s="24" t="s">
        <v>68</v>
      </c>
      <c r="V246" s="24" t="s">
        <v>68</v>
      </c>
      <c r="W246" s="24" t="s">
        <v>68</v>
      </c>
      <c r="X246" s="24" t="s">
        <v>68</v>
      </c>
      <c r="Y246" s="24" t="s">
        <v>68</v>
      </c>
      <c r="Z246" s="24" t="s">
        <v>68</v>
      </c>
      <c r="AA246" s="27" t="s">
        <v>788</v>
      </c>
      <c r="AB246" s="20"/>
      <c r="AC246" s="23"/>
      <c r="AD246" s="23"/>
      <c r="AE246" s="23"/>
    </row>
    <row r="247" ht="14.25" customHeight="1">
      <c r="A247" s="22" t="s">
        <v>789</v>
      </c>
      <c r="B247" s="27" t="s">
        <v>33</v>
      </c>
      <c r="C247" s="27" t="s">
        <v>790</v>
      </c>
      <c r="D247" s="47" t="s">
        <v>791</v>
      </c>
      <c r="E247" s="27" t="s">
        <v>792</v>
      </c>
      <c r="F247" s="22">
        <v>2.0</v>
      </c>
      <c r="G247" s="22" t="s">
        <v>81</v>
      </c>
      <c r="H247" s="25"/>
      <c r="I247" s="24">
        <v>399.0</v>
      </c>
      <c r="J247" s="24">
        <v>0.0</v>
      </c>
      <c r="K247" s="24">
        <v>650.0</v>
      </c>
      <c r="L247" s="24">
        <v>450.0</v>
      </c>
      <c r="M247" s="24">
        <v>0.0</v>
      </c>
      <c r="N247" s="24">
        <v>300.0</v>
      </c>
      <c r="O247" s="24">
        <v>50.0</v>
      </c>
      <c r="P247" s="24">
        <v>980.0</v>
      </c>
      <c r="Q247" s="24">
        <v>5600.0</v>
      </c>
      <c r="R247" s="24">
        <v>550.0</v>
      </c>
      <c r="S247" s="24">
        <v>5600.0</v>
      </c>
      <c r="T247" s="24">
        <v>1800.0</v>
      </c>
      <c r="U247" s="24">
        <v>0.0</v>
      </c>
      <c r="V247" s="24">
        <v>300.0</v>
      </c>
      <c r="W247" s="24">
        <v>0.0</v>
      </c>
      <c r="X247" s="24">
        <v>0.0</v>
      </c>
      <c r="Y247" s="24">
        <v>0.0</v>
      </c>
      <c r="Z247" s="24">
        <v>0.0</v>
      </c>
      <c r="AA247" s="27" t="s">
        <v>792</v>
      </c>
      <c r="AB247" s="27" t="s">
        <v>793</v>
      </c>
      <c r="AC247" s="23"/>
      <c r="AD247" s="23"/>
      <c r="AE247" s="23"/>
    </row>
    <row r="248" ht="14.25" customHeight="1">
      <c r="A248" s="22" t="s">
        <v>794</v>
      </c>
      <c r="B248" s="27" t="s">
        <v>33</v>
      </c>
      <c r="C248" s="27" t="s">
        <v>795</v>
      </c>
      <c r="D248" s="54">
        <v>8.12887419E9</v>
      </c>
      <c r="E248" s="27" t="s">
        <v>796</v>
      </c>
      <c r="F248" s="22">
        <v>1.0</v>
      </c>
      <c r="G248" s="23"/>
      <c r="H248" s="25"/>
      <c r="I248" s="25"/>
      <c r="J248" s="25"/>
      <c r="K248" s="25"/>
      <c r="L248" s="25"/>
      <c r="M248" s="25"/>
      <c r="N248" s="25"/>
      <c r="O248" s="25"/>
      <c r="P248" s="25"/>
      <c r="Q248" s="25"/>
      <c r="R248" s="25"/>
      <c r="S248" s="25"/>
      <c r="T248" s="25"/>
      <c r="U248" s="25"/>
      <c r="V248" s="25"/>
      <c r="W248" s="25"/>
      <c r="X248" s="25"/>
      <c r="Y248" s="25"/>
      <c r="Z248" s="25"/>
      <c r="AA248" s="20"/>
      <c r="AB248" s="20"/>
      <c r="AC248" s="23"/>
      <c r="AD248" s="23"/>
      <c r="AE248" s="23"/>
    </row>
    <row r="249" ht="14.25" customHeight="1">
      <c r="A249" s="55" t="s">
        <v>797</v>
      </c>
      <c r="B249" s="27" t="s">
        <v>33</v>
      </c>
      <c r="C249" s="27" t="s">
        <v>798</v>
      </c>
      <c r="D249" s="47" t="s">
        <v>799</v>
      </c>
      <c r="E249" s="27" t="s">
        <v>800</v>
      </c>
      <c r="F249" s="22">
        <v>4.0</v>
      </c>
      <c r="G249" s="22" t="s">
        <v>37</v>
      </c>
      <c r="H249" s="24">
        <v>0.0</v>
      </c>
      <c r="I249" s="24">
        <v>549.0</v>
      </c>
      <c r="J249" s="25"/>
      <c r="K249" s="25"/>
      <c r="L249" s="25"/>
      <c r="M249" s="25"/>
      <c r="N249" s="25"/>
      <c r="O249" s="25"/>
      <c r="P249" s="25"/>
      <c r="Q249" s="25"/>
      <c r="R249" s="25"/>
      <c r="S249" s="25"/>
      <c r="T249" s="25"/>
      <c r="U249" s="25"/>
      <c r="V249" s="24">
        <v>300.0</v>
      </c>
      <c r="W249" s="25"/>
      <c r="X249" s="25"/>
      <c r="Y249" s="25"/>
      <c r="Z249" s="25"/>
      <c r="AA249" s="27" t="s">
        <v>800</v>
      </c>
      <c r="AB249" s="20"/>
      <c r="AC249" s="23"/>
      <c r="AD249" s="23"/>
      <c r="AE249" s="23"/>
    </row>
    <row r="250" ht="14.25" customHeight="1">
      <c r="A250" s="18"/>
      <c r="B250" s="19"/>
      <c r="C250" s="20"/>
      <c r="D250" s="21"/>
      <c r="E250" s="20"/>
      <c r="F250" s="23"/>
      <c r="G250" s="23"/>
      <c r="H250" s="25"/>
      <c r="I250" s="25"/>
      <c r="J250" s="25"/>
      <c r="K250" s="25"/>
      <c r="L250" s="25"/>
      <c r="M250" s="25"/>
      <c r="N250" s="25"/>
      <c r="O250" s="25"/>
      <c r="P250" s="25"/>
      <c r="Q250" s="25"/>
      <c r="R250" s="25"/>
      <c r="S250" s="25"/>
      <c r="T250" s="25"/>
      <c r="U250" s="25"/>
      <c r="V250" s="25"/>
      <c r="W250" s="25"/>
      <c r="X250" s="25"/>
      <c r="Y250" s="25"/>
      <c r="Z250" s="25"/>
      <c r="AA250" s="20"/>
      <c r="AB250" s="20"/>
      <c r="AC250" s="23"/>
      <c r="AD250" s="23"/>
      <c r="AE250" s="23"/>
    </row>
    <row r="251" ht="14.25" customHeight="1">
      <c r="A251" s="22" t="s">
        <v>801</v>
      </c>
      <c r="B251" s="27" t="s">
        <v>33</v>
      </c>
      <c r="C251" s="27" t="s">
        <v>802</v>
      </c>
      <c r="D251" s="21"/>
      <c r="E251" s="27" t="s">
        <v>803</v>
      </c>
      <c r="F251" s="22">
        <v>1.0</v>
      </c>
      <c r="G251" s="22" t="s">
        <v>441</v>
      </c>
      <c r="H251" s="25"/>
      <c r="I251" s="25"/>
      <c r="J251" s="25"/>
      <c r="K251" s="25"/>
      <c r="L251" s="25"/>
      <c r="M251" s="25"/>
      <c r="N251" s="25"/>
      <c r="O251" s="25"/>
      <c r="P251" s="25"/>
      <c r="Q251" s="25"/>
      <c r="R251" s="25"/>
      <c r="S251" s="25"/>
      <c r="T251" s="25"/>
      <c r="U251" s="25"/>
      <c r="V251" s="25"/>
      <c r="W251" s="25"/>
      <c r="X251" s="25"/>
      <c r="Y251" s="25"/>
      <c r="Z251" s="25"/>
      <c r="AA251" s="20"/>
      <c r="AB251" s="20"/>
      <c r="AC251" s="23"/>
      <c r="AD251" s="23"/>
      <c r="AE251" s="23"/>
    </row>
    <row r="252" ht="14.25" customHeight="1">
      <c r="A252" s="18"/>
      <c r="B252" s="19"/>
      <c r="C252" s="20"/>
      <c r="D252" s="21"/>
      <c r="E252" s="20"/>
      <c r="F252" s="23"/>
      <c r="G252" s="23"/>
      <c r="H252" s="25"/>
      <c r="I252" s="25"/>
      <c r="J252" s="25"/>
      <c r="K252" s="25"/>
      <c r="L252" s="25"/>
      <c r="M252" s="25"/>
      <c r="N252" s="25"/>
      <c r="O252" s="25"/>
      <c r="P252" s="25"/>
      <c r="Q252" s="25"/>
      <c r="R252" s="25"/>
      <c r="S252" s="25"/>
      <c r="T252" s="25"/>
      <c r="U252" s="25"/>
      <c r="V252" s="25"/>
      <c r="W252" s="25"/>
      <c r="X252" s="25"/>
      <c r="Y252" s="25"/>
      <c r="Z252" s="25"/>
      <c r="AA252" s="20"/>
      <c r="AB252" s="20"/>
      <c r="AC252" s="23"/>
      <c r="AD252" s="23"/>
      <c r="AE252" s="23"/>
    </row>
    <row r="253" ht="14.25" customHeight="1">
      <c r="A253" s="18"/>
      <c r="B253" s="19"/>
      <c r="C253" s="20"/>
      <c r="D253" s="21"/>
      <c r="E253" s="20"/>
      <c r="F253" s="23"/>
      <c r="G253" s="23"/>
      <c r="H253" s="25"/>
      <c r="I253" s="25"/>
      <c r="J253" s="25"/>
      <c r="K253" s="25"/>
      <c r="L253" s="25"/>
      <c r="M253" s="25"/>
      <c r="N253" s="25"/>
      <c r="O253" s="25"/>
      <c r="P253" s="25"/>
      <c r="Q253" s="25"/>
      <c r="R253" s="25"/>
      <c r="S253" s="25"/>
      <c r="T253" s="25"/>
      <c r="U253" s="25"/>
      <c r="V253" s="25"/>
      <c r="W253" s="25"/>
      <c r="X253" s="25"/>
      <c r="Y253" s="25"/>
      <c r="Z253" s="25"/>
      <c r="AA253" s="20"/>
      <c r="AB253" s="20"/>
      <c r="AC253" s="23"/>
      <c r="AD253" s="23"/>
      <c r="AE253" s="23"/>
    </row>
    <row r="254" ht="14.25" customHeight="1">
      <c r="A254" s="18"/>
      <c r="B254" s="19"/>
      <c r="C254" s="20"/>
      <c r="D254" s="21"/>
      <c r="E254" s="20"/>
      <c r="F254" s="23"/>
      <c r="G254" s="23"/>
      <c r="H254" s="25"/>
      <c r="I254" s="25"/>
      <c r="J254" s="25"/>
      <c r="K254" s="25"/>
      <c r="L254" s="25"/>
      <c r="M254" s="25"/>
      <c r="N254" s="25"/>
      <c r="O254" s="25"/>
      <c r="P254" s="25"/>
      <c r="Q254" s="25"/>
      <c r="R254" s="25"/>
      <c r="S254" s="25"/>
      <c r="T254" s="25"/>
      <c r="U254" s="25"/>
      <c r="V254" s="25"/>
      <c r="W254" s="25"/>
      <c r="X254" s="25"/>
      <c r="Y254" s="25"/>
      <c r="Z254" s="25"/>
      <c r="AA254" s="20"/>
      <c r="AB254" s="20"/>
      <c r="AC254" s="23"/>
      <c r="AD254" s="23"/>
      <c r="AE254" s="23"/>
    </row>
    <row r="255" ht="14.25" customHeight="1">
      <c r="A255" s="18"/>
      <c r="B255" s="19"/>
      <c r="C255" s="20"/>
      <c r="D255" s="21"/>
      <c r="E255" s="20"/>
      <c r="F255" s="23"/>
      <c r="G255" s="23"/>
      <c r="H255" s="25"/>
      <c r="I255" s="25"/>
      <c r="J255" s="25"/>
      <c r="K255" s="25"/>
      <c r="L255" s="25"/>
      <c r="M255" s="25"/>
      <c r="N255" s="25"/>
      <c r="O255" s="25"/>
      <c r="P255" s="25"/>
      <c r="Q255" s="25"/>
      <c r="R255" s="25"/>
      <c r="S255" s="25"/>
      <c r="T255" s="25"/>
      <c r="U255" s="25"/>
      <c r="V255" s="25"/>
      <c r="W255" s="25"/>
      <c r="X255" s="25"/>
      <c r="Y255" s="25"/>
      <c r="Z255" s="25"/>
      <c r="AA255" s="20"/>
      <c r="AB255" s="20"/>
      <c r="AC255" s="23"/>
      <c r="AD255" s="23"/>
      <c r="AE255" s="23"/>
    </row>
    <row r="256" ht="14.25" customHeight="1">
      <c r="A256" s="18"/>
      <c r="B256" s="19"/>
      <c r="C256" s="20"/>
      <c r="D256" s="21"/>
      <c r="E256" s="20"/>
      <c r="F256" s="23"/>
      <c r="G256" s="23"/>
      <c r="H256" s="25"/>
      <c r="I256" s="25"/>
      <c r="J256" s="25"/>
      <c r="K256" s="25"/>
      <c r="L256" s="25"/>
      <c r="M256" s="25"/>
      <c r="N256" s="25"/>
      <c r="O256" s="25"/>
      <c r="P256" s="25"/>
      <c r="Q256" s="25"/>
      <c r="R256" s="25"/>
      <c r="S256" s="25"/>
      <c r="T256" s="25"/>
      <c r="U256" s="25"/>
      <c r="V256" s="25"/>
      <c r="W256" s="25"/>
      <c r="X256" s="25"/>
      <c r="Y256" s="25"/>
      <c r="Z256" s="25"/>
      <c r="AA256" s="20"/>
      <c r="AB256" s="20"/>
      <c r="AC256" s="23"/>
      <c r="AD256" s="23"/>
      <c r="AE256" s="23"/>
    </row>
    <row r="257" ht="14.25" customHeight="1">
      <c r="A257" s="18"/>
      <c r="B257" s="19"/>
      <c r="C257" s="20"/>
      <c r="D257" s="21"/>
      <c r="E257" s="20"/>
      <c r="F257" s="23"/>
      <c r="G257" s="23"/>
      <c r="H257" s="25"/>
      <c r="I257" s="25"/>
      <c r="J257" s="25"/>
      <c r="K257" s="25"/>
      <c r="L257" s="25"/>
      <c r="M257" s="25"/>
      <c r="N257" s="25"/>
      <c r="O257" s="25"/>
      <c r="P257" s="25"/>
      <c r="Q257" s="25"/>
      <c r="R257" s="25"/>
      <c r="S257" s="25"/>
      <c r="T257" s="25"/>
      <c r="U257" s="25"/>
      <c r="V257" s="25"/>
      <c r="W257" s="25"/>
      <c r="X257" s="25"/>
      <c r="Y257" s="25"/>
      <c r="Z257" s="25"/>
      <c r="AA257" s="20"/>
      <c r="AB257" s="20"/>
      <c r="AC257" s="23"/>
      <c r="AD257" s="23"/>
      <c r="AE257" s="23"/>
    </row>
    <row r="258" ht="14.25" customHeight="1">
      <c r="A258" s="18"/>
      <c r="B258" s="19"/>
      <c r="C258" s="20"/>
      <c r="D258" s="21"/>
      <c r="E258" s="20"/>
      <c r="F258" s="23"/>
      <c r="G258" s="23"/>
      <c r="H258" s="25"/>
      <c r="I258" s="25"/>
      <c r="J258" s="25"/>
      <c r="K258" s="25"/>
      <c r="L258" s="25"/>
      <c r="M258" s="25"/>
      <c r="N258" s="25"/>
      <c r="O258" s="25"/>
      <c r="P258" s="25"/>
      <c r="Q258" s="25"/>
      <c r="R258" s="25"/>
      <c r="S258" s="25"/>
      <c r="T258" s="25"/>
      <c r="U258" s="25"/>
      <c r="V258" s="25"/>
      <c r="W258" s="25"/>
      <c r="X258" s="25"/>
      <c r="Y258" s="25"/>
      <c r="Z258" s="25"/>
      <c r="AA258" s="20"/>
      <c r="AB258" s="20"/>
      <c r="AC258" s="23"/>
      <c r="AD258" s="23"/>
      <c r="AE258" s="23"/>
    </row>
    <row r="259" ht="14.25" customHeight="1">
      <c r="A259" s="18"/>
      <c r="B259" s="19"/>
      <c r="C259" s="20"/>
      <c r="D259" s="21"/>
      <c r="E259" s="20"/>
      <c r="F259" s="23"/>
      <c r="G259" s="23"/>
      <c r="H259" s="25"/>
      <c r="I259" s="25"/>
      <c r="J259" s="25"/>
      <c r="K259" s="25"/>
      <c r="L259" s="25"/>
      <c r="M259" s="25"/>
      <c r="N259" s="25"/>
      <c r="O259" s="25"/>
      <c r="P259" s="25"/>
      <c r="Q259" s="25"/>
      <c r="R259" s="25"/>
      <c r="S259" s="25"/>
      <c r="T259" s="25"/>
      <c r="U259" s="25"/>
      <c r="V259" s="25"/>
      <c r="W259" s="25"/>
      <c r="X259" s="25"/>
      <c r="Y259" s="25"/>
      <c r="Z259" s="25"/>
      <c r="AA259" s="20"/>
      <c r="AB259" s="20"/>
      <c r="AC259" s="23"/>
      <c r="AD259" s="23"/>
      <c r="AE259" s="23"/>
    </row>
    <row r="260" ht="14.25" customHeight="1">
      <c r="A260" s="18"/>
      <c r="B260" s="19"/>
      <c r="C260" s="20"/>
      <c r="D260" s="21"/>
      <c r="E260" s="20"/>
      <c r="F260" s="23"/>
      <c r="G260" s="23"/>
      <c r="H260" s="25"/>
      <c r="I260" s="25"/>
      <c r="J260" s="25"/>
      <c r="K260" s="25"/>
      <c r="L260" s="25"/>
      <c r="M260" s="25"/>
      <c r="N260" s="25"/>
      <c r="O260" s="25"/>
      <c r="P260" s="25"/>
      <c r="Q260" s="25"/>
      <c r="R260" s="25"/>
      <c r="S260" s="25"/>
      <c r="T260" s="25"/>
      <c r="U260" s="25"/>
      <c r="V260" s="25"/>
      <c r="W260" s="25"/>
      <c r="X260" s="25"/>
      <c r="Y260" s="25"/>
      <c r="Z260" s="25"/>
      <c r="AA260" s="20"/>
      <c r="AB260" s="20"/>
      <c r="AC260" s="23"/>
      <c r="AD260" s="23"/>
      <c r="AE260" s="23"/>
    </row>
    <row r="261" ht="14.25" customHeight="1">
      <c r="A261" s="18"/>
      <c r="B261" s="19"/>
      <c r="C261" s="20"/>
      <c r="D261" s="21"/>
      <c r="E261" s="20"/>
      <c r="F261" s="23"/>
      <c r="G261" s="23"/>
      <c r="H261" s="25"/>
      <c r="I261" s="25"/>
      <c r="J261" s="25"/>
      <c r="K261" s="25"/>
      <c r="L261" s="25"/>
      <c r="M261" s="25"/>
      <c r="N261" s="25"/>
      <c r="O261" s="25"/>
      <c r="P261" s="25"/>
      <c r="Q261" s="25"/>
      <c r="R261" s="25"/>
      <c r="S261" s="25"/>
      <c r="T261" s="25"/>
      <c r="U261" s="25"/>
      <c r="V261" s="25"/>
      <c r="W261" s="25"/>
      <c r="X261" s="25"/>
      <c r="Y261" s="25"/>
      <c r="Z261" s="25"/>
      <c r="AA261" s="20"/>
      <c r="AB261" s="20"/>
      <c r="AC261" s="23"/>
      <c r="AD261" s="23"/>
      <c r="AE261" s="23"/>
    </row>
    <row r="262" ht="14.25" customHeight="1">
      <c r="A262" s="18"/>
      <c r="B262" s="19"/>
      <c r="C262" s="20"/>
      <c r="D262" s="21"/>
      <c r="E262" s="20"/>
      <c r="F262" s="23"/>
      <c r="G262" s="23"/>
      <c r="H262" s="25"/>
      <c r="I262" s="25"/>
      <c r="J262" s="25"/>
      <c r="K262" s="25"/>
      <c r="L262" s="25"/>
      <c r="M262" s="25"/>
      <c r="N262" s="25"/>
      <c r="O262" s="25"/>
      <c r="P262" s="25"/>
      <c r="Q262" s="25"/>
      <c r="R262" s="25"/>
      <c r="S262" s="25"/>
      <c r="T262" s="25"/>
      <c r="U262" s="25"/>
      <c r="V262" s="25"/>
      <c r="W262" s="25"/>
      <c r="X262" s="25"/>
      <c r="Y262" s="25"/>
      <c r="Z262" s="25"/>
      <c r="AA262" s="20"/>
      <c r="AB262" s="20"/>
      <c r="AC262" s="23"/>
      <c r="AD262" s="23"/>
      <c r="AE262" s="23"/>
    </row>
    <row r="263" ht="14.25" customHeight="1">
      <c r="A263" s="18"/>
      <c r="B263" s="19"/>
      <c r="C263" s="20"/>
      <c r="D263" s="21"/>
      <c r="E263" s="20"/>
      <c r="F263" s="23"/>
      <c r="G263" s="23"/>
      <c r="H263" s="25"/>
      <c r="I263" s="25"/>
      <c r="J263" s="25"/>
      <c r="K263" s="25"/>
      <c r="L263" s="25"/>
      <c r="M263" s="25"/>
      <c r="N263" s="25"/>
      <c r="O263" s="25"/>
      <c r="P263" s="25"/>
      <c r="Q263" s="25"/>
      <c r="R263" s="25"/>
      <c r="S263" s="25"/>
      <c r="T263" s="25"/>
      <c r="U263" s="25"/>
      <c r="V263" s="25"/>
      <c r="W263" s="25"/>
      <c r="X263" s="25"/>
      <c r="Y263" s="25"/>
      <c r="Z263" s="25"/>
      <c r="AA263" s="20"/>
      <c r="AB263" s="20"/>
      <c r="AC263" s="23"/>
      <c r="AD263" s="23"/>
      <c r="AE263" s="23"/>
    </row>
    <row r="264" ht="14.25" customHeight="1">
      <c r="A264" s="18"/>
      <c r="B264" s="19"/>
      <c r="C264" s="20"/>
      <c r="D264" s="21"/>
      <c r="E264" s="20"/>
      <c r="F264" s="23"/>
      <c r="G264" s="23"/>
      <c r="H264" s="25"/>
      <c r="I264" s="25"/>
      <c r="J264" s="25"/>
      <c r="K264" s="25"/>
      <c r="L264" s="25"/>
      <c r="M264" s="25"/>
      <c r="N264" s="25"/>
      <c r="O264" s="25"/>
      <c r="P264" s="25"/>
      <c r="Q264" s="25"/>
      <c r="R264" s="25"/>
      <c r="S264" s="25"/>
      <c r="T264" s="25"/>
      <c r="U264" s="25"/>
      <c r="V264" s="25"/>
      <c r="W264" s="25"/>
      <c r="X264" s="25"/>
      <c r="Y264" s="25"/>
      <c r="Z264" s="25"/>
      <c r="AA264" s="20"/>
      <c r="AB264" s="20"/>
      <c r="AC264" s="23"/>
      <c r="AD264" s="23"/>
      <c r="AE264" s="23"/>
    </row>
    <row r="265" ht="14.25" customHeight="1">
      <c r="A265" s="18"/>
      <c r="B265" s="19"/>
      <c r="C265" s="20"/>
      <c r="D265" s="21"/>
      <c r="E265" s="20"/>
      <c r="F265" s="23"/>
      <c r="G265" s="23"/>
      <c r="H265" s="25"/>
      <c r="I265" s="25"/>
      <c r="J265" s="25"/>
      <c r="K265" s="25"/>
      <c r="L265" s="25"/>
      <c r="M265" s="25"/>
      <c r="N265" s="25"/>
      <c r="O265" s="25"/>
      <c r="P265" s="25"/>
      <c r="Q265" s="25"/>
      <c r="R265" s="25"/>
      <c r="S265" s="25"/>
      <c r="T265" s="25"/>
      <c r="U265" s="25"/>
      <c r="V265" s="25"/>
      <c r="W265" s="25"/>
      <c r="X265" s="25"/>
      <c r="Y265" s="25"/>
      <c r="Z265" s="25"/>
      <c r="AA265" s="20"/>
      <c r="AB265" s="20"/>
      <c r="AC265" s="23"/>
      <c r="AD265" s="23"/>
      <c r="AE265" s="23"/>
    </row>
    <row r="266" ht="14.25" customHeight="1">
      <c r="A266" s="18"/>
      <c r="B266" s="19"/>
      <c r="C266" s="20"/>
      <c r="D266" s="21"/>
      <c r="E266" s="20"/>
      <c r="F266" s="23"/>
      <c r="G266" s="23"/>
      <c r="H266" s="25"/>
      <c r="I266" s="25"/>
      <c r="J266" s="25"/>
      <c r="K266" s="25"/>
      <c r="L266" s="25"/>
      <c r="M266" s="25"/>
      <c r="N266" s="25"/>
      <c r="O266" s="25"/>
      <c r="P266" s="25"/>
      <c r="Q266" s="25"/>
      <c r="R266" s="25"/>
      <c r="S266" s="25"/>
      <c r="T266" s="25"/>
      <c r="U266" s="25"/>
      <c r="V266" s="25"/>
      <c r="W266" s="25"/>
      <c r="X266" s="25"/>
      <c r="Y266" s="25"/>
      <c r="Z266" s="25"/>
      <c r="AA266" s="20"/>
      <c r="AB266" s="20"/>
      <c r="AC266" s="23"/>
      <c r="AD266" s="23"/>
      <c r="AE266" s="23"/>
    </row>
    <row r="267" ht="14.25" customHeight="1">
      <c r="A267" s="18"/>
      <c r="B267" s="19"/>
      <c r="C267" s="20"/>
      <c r="D267" s="21"/>
      <c r="E267" s="20"/>
      <c r="F267" s="23"/>
      <c r="G267" s="23"/>
      <c r="H267" s="25"/>
      <c r="I267" s="25"/>
      <c r="J267" s="25"/>
      <c r="K267" s="25"/>
      <c r="L267" s="25"/>
      <c r="M267" s="25"/>
      <c r="N267" s="25"/>
      <c r="O267" s="25"/>
      <c r="P267" s="25"/>
      <c r="Q267" s="25"/>
      <c r="R267" s="25"/>
      <c r="S267" s="25"/>
      <c r="T267" s="25"/>
      <c r="U267" s="25"/>
      <c r="V267" s="25"/>
      <c r="W267" s="25"/>
      <c r="X267" s="25"/>
      <c r="Y267" s="25"/>
      <c r="Z267" s="25"/>
      <c r="AA267" s="20"/>
      <c r="AB267" s="20"/>
      <c r="AC267" s="23"/>
      <c r="AD267" s="23"/>
      <c r="AE267" s="23"/>
    </row>
    <row r="268" ht="14.25" customHeight="1">
      <c r="A268" s="18"/>
      <c r="B268" s="19"/>
      <c r="C268" s="20"/>
      <c r="D268" s="21"/>
      <c r="E268" s="20"/>
      <c r="F268" s="23"/>
      <c r="G268" s="23"/>
      <c r="H268" s="25"/>
      <c r="I268" s="25"/>
      <c r="J268" s="25"/>
      <c r="K268" s="25"/>
      <c r="L268" s="25"/>
      <c r="M268" s="25"/>
      <c r="N268" s="25"/>
      <c r="O268" s="25"/>
      <c r="P268" s="25"/>
      <c r="Q268" s="25"/>
      <c r="R268" s="25"/>
      <c r="S268" s="25"/>
      <c r="T268" s="25"/>
      <c r="U268" s="25"/>
      <c r="V268" s="25"/>
      <c r="W268" s="25"/>
      <c r="X268" s="25"/>
      <c r="Y268" s="25"/>
      <c r="Z268" s="25"/>
      <c r="AA268" s="20"/>
      <c r="AB268" s="20"/>
      <c r="AC268" s="23"/>
      <c r="AD268" s="23"/>
      <c r="AE268" s="23"/>
    </row>
    <row r="269" ht="14.25" customHeight="1">
      <c r="A269" s="18"/>
      <c r="B269" s="19"/>
      <c r="C269" s="20"/>
      <c r="D269" s="21"/>
      <c r="E269" s="20"/>
      <c r="F269" s="23"/>
      <c r="G269" s="23"/>
      <c r="H269" s="25"/>
      <c r="I269" s="25"/>
      <c r="J269" s="25"/>
      <c r="K269" s="25"/>
      <c r="L269" s="25"/>
      <c r="M269" s="25"/>
      <c r="N269" s="25"/>
      <c r="O269" s="25"/>
      <c r="P269" s="25"/>
      <c r="Q269" s="25"/>
      <c r="R269" s="25"/>
      <c r="S269" s="25"/>
      <c r="T269" s="25"/>
      <c r="U269" s="25"/>
      <c r="V269" s="25"/>
      <c r="W269" s="25"/>
      <c r="X269" s="25"/>
      <c r="Y269" s="25"/>
      <c r="Z269" s="25"/>
      <c r="AA269" s="20"/>
      <c r="AB269" s="20"/>
      <c r="AC269" s="23"/>
      <c r="AD269" s="23"/>
      <c r="AE269" s="23"/>
    </row>
    <row r="270" ht="14.25" customHeight="1">
      <c r="A270" s="18"/>
      <c r="B270" s="19"/>
      <c r="C270" s="20"/>
      <c r="D270" s="21"/>
      <c r="E270" s="20"/>
      <c r="F270" s="23"/>
      <c r="G270" s="23"/>
      <c r="H270" s="25"/>
      <c r="I270" s="25"/>
      <c r="J270" s="25"/>
      <c r="K270" s="25"/>
      <c r="L270" s="25"/>
      <c r="M270" s="25"/>
      <c r="N270" s="25"/>
      <c r="O270" s="25"/>
      <c r="P270" s="25"/>
      <c r="Q270" s="25"/>
      <c r="R270" s="25"/>
      <c r="S270" s="25"/>
      <c r="T270" s="25"/>
      <c r="U270" s="25"/>
      <c r="V270" s="25"/>
      <c r="W270" s="25"/>
      <c r="X270" s="25"/>
      <c r="Y270" s="25"/>
      <c r="Z270" s="25"/>
      <c r="AA270" s="20"/>
      <c r="AB270" s="20"/>
      <c r="AC270" s="23"/>
      <c r="AD270" s="23"/>
      <c r="AE270" s="23"/>
    </row>
    <row r="271" ht="14.25" customHeight="1">
      <c r="A271" s="18"/>
      <c r="B271" s="19"/>
      <c r="C271" s="20"/>
      <c r="D271" s="21"/>
      <c r="E271" s="20"/>
      <c r="F271" s="23"/>
      <c r="G271" s="23"/>
      <c r="H271" s="25"/>
      <c r="I271" s="25"/>
      <c r="J271" s="25"/>
      <c r="K271" s="25"/>
      <c r="L271" s="25"/>
      <c r="M271" s="25"/>
      <c r="N271" s="25"/>
      <c r="O271" s="25"/>
      <c r="P271" s="25"/>
      <c r="Q271" s="25"/>
      <c r="R271" s="25"/>
      <c r="S271" s="25"/>
      <c r="T271" s="25"/>
      <c r="U271" s="25"/>
      <c r="V271" s="25"/>
      <c r="W271" s="25"/>
      <c r="X271" s="25"/>
      <c r="Y271" s="25"/>
      <c r="Z271" s="25"/>
      <c r="AA271" s="20"/>
      <c r="AB271" s="20"/>
      <c r="AC271" s="23"/>
      <c r="AD271" s="23"/>
      <c r="AE271" s="23"/>
    </row>
    <row r="272" ht="14.25" customHeight="1">
      <c r="A272" s="18"/>
      <c r="B272" s="19"/>
      <c r="C272" s="20"/>
      <c r="D272" s="21"/>
      <c r="E272" s="20"/>
      <c r="F272" s="23"/>
      <c r="G272" s="23"/>
      <c r="H272" s="25"/>
      <c r="I272" s="25"/>
      <c r="J272" s="25"/>
      <c r="K272" s="25"/>
      <c r="L272" s="25"/>
      <c r="M272" s="25"/>
      <c r="N272" s="25"/>
      <c r="O272" s="25"/>
      <c r="P272" s="25"/>
      <c r="Q272" s="25"/>
      <c r="R272" s="25"/>
      <c r="S272" s="25"/>
      <c r="T272" s="25"/>
      <c r="U272" s="25"/>
      <c r="V272" s="25"/>
      <c r="W272" s="25"/>
      <c r="X272" s="25"/>
      <c r="Y272" s="25"/>
      <c r="Z272" s="25"/>
      <c r="AA272" s="20"/>
      <c r="AB272" s="20"/>
      <c r="AC272" s="23"/>
      <c r="AD272" s="23"/>
      <c r="AE272" s="23"/>
    </row>
    <row r="273" ht="14.25" customHeight="1">
      <c r="A273" s="18"/>
      <c r="B273" s="19"/>
      <c r="C273" s="20"/>
      <c r="D273" s="21"/>
      <c r="E273" s="20"/>
      <c r="F273" s="23"/>
      <c r="G273" s="23"/>
      <c r="H273" s="25"/>
      <c r="I273" s="25"/>
      <c r="J273" s="25"/>
      <c r="K273" s="25"/>
      <c r="L273" s="25"/>
      <c r="M273" s="25"/>
      <c r="N273" s="25"/>
      <c r="O273" s="25"/>
      <c r="P273" s="25"/>
      <c r="Q273" s="25"/>
      <c r="R273" s="25"/>
      <c r="S273" s="25"/>
      <c r="T273" s="25"/>
      <c r="U273" s="25"/>
      <c r="V273" s="25"/>
      <c r="W273" s="25"/>
      <c r="X273" s="25"/>
      <c r="Y273" s="25"/>
      <c r="Z273" s="25"/>
      <c r="AA273" s="20"/>
      <c r="AB273" s="20"/>
      <c r="AC273" s="23"/>
      <c r="AD273" s="23"/>
      <c r="AE273" s="23"/>
    </row>
    <row r="274" ht="14.25" customHeight="1">
      <c r="A274" s="18"/>
      <c r="B274" s="19"/>
      <c r="C274" s="20"/>
      <c r="D274" s="21"/>
      <c r="E274" s="20"/>
      <c r="F274" s="23"/>
      <c r="G274" s="23"/>
      <c r="H274" s="25"/>
      <c r="I274" s="25"/>
      <c r="J274" s="25"/>
      <c r="K274" s="25"/>
      <c r="L274" s="25"/>
      <c r="M274" s="25"/>
      <c r="N274" s="25"/>
      <c r="O274" s="25"/>
      <c r="P274" s="25"/>
      <c r="Q274" s="25"/>
      <c r="R274" s="25"/>
      <c r="S274" s="25"/>
      <c r="T274" s="25"/>
      <c r="U274" s="25"/>
      <c r="V274" s="25"/>
      <c r="W274" s="25"/>
      <c r="X274" s="25"/>
      <c r="Y274" s="25"/>
      <c r="Z274" s="25"/>
      <c r="AA274" s="20"/>
      <c r="AB274" s="20"/>
      <c r="AC274" s="23"/>
      <c r="AD274" s="23"/>
      <c r="AE274" s="23"/>
    </row>
    <row r="275" ht="14.25" customHeight="1">
      <c r="A275" s="18"/>
      <c r="B275" s="19"/>
      <c r="C275" s="20"/>
      <c r="D275" s="21"/>
      <c r="E275" s="20"/>
      <c r="F275" s="23"/>
      <c r="G275" s="23"/>
      <c r="H275" s="25"/>
      <c r="I275" s="25"/>
      <c r="J275" s="25"/>
      <c r="K275" s="25"/>
      <c r="L275" s="25"/>
      <c r="M275" s="25"/>
      <c r="N275" s="25"/>
      <c r="O275" s="25"/>
      <c r="P275" s="25"/>
      <c r="Q275" s="25"/>
      <c r="R275" s="25"/>
      <c r="S275" s="25"/>
      <c r="T275" s="25"/>
      <c r="U275" s="25"/>
      <c r="V275" s="25"/>
      <c r="W275" s="25"/>
      <c r="X275" s="25"/>
      <c r="Y275" s="25"/>
      <c r="Z275" s="25"/>
      <c r="AA275" s="20"/>
      <c r="AB275" s="20"/>
      <c r="AC275" s="23"/>
      <c r="AD275" s="23"/>
      <c r="AE275" s="23"/>
    </row>
    <row r="276" ht="14.25" customHeight="1">
      <c r="A276" s="18"/>
      <c r="B276" s="19"/>
      <c r="C276" s="20"/>
      <c r="D276" s="21"/>
      <c r="E276" s="20"/>
      <c r="F276" s="23"/>
      <c r="G276" s="23"/>
      <c r="H276" s="25"/>
      <c r="I276" s="25"/>
      <c r="J276" s="25"/>
      <c r="K276" s="25"/>
      <c r="L276" s="25"/>
      <c r="M276" s="25"/>
      <c r="N276" s="25"/>
      <c r="O276" s="25"/>
      <c r="P276" s="25"/>
      <c r="Q276" s="25"/>
      <c r="R276" s="25"/>
      <c r="S276" s="25"/>
      <c r="T276" s="25"/>
      <c r="U276" s="25"/>
      <c r="V276" s="25"/>
      <c r="W276" s="25"/>
      <c r="X276" s="25"/>
      <c r="Y276" s="25"/>
      <c r="Z276" s="25"/>
      <c r="AA276" s="20"/>
      <c r="AB276" s="20"/>
      <c r="AC276" s="23"/>
      <c r="AD276" s="23"/>
      <c r="AE276" s="23"/>
    </row>
    <row r="277" ht="14.25" customHeight="1">
      <c r="A277" s="18"/>
      <c r="B277" s="19"/>
      <c r="C277" s="20"/>
      <c r="D277" s="21"/>
      <c r="E277" s="20"/>
      <c r="F277" s="23"/>
      <c r="G277" s="23"/>
      <c r="H277" s="25"/>
      <c r="I277" s="25"/>
      <c r="J277" s="25"/>
      <c r="K277" s="25"/>
      <c r="L277" s="25"/>
      <c r="M277" s="25"/>
      <c r="N277" s="25"/>
      <c r="O277" s="25"/>
      <c r="P277" s="25"/>
      <c r="Q277" s="25"/>
      <c r="R277" s="25"/>
      <c r="S277" s="25"/>
      <c r="T277" s="25"/>
      <c r="U277" s="25"/>
      <c r="V277" s="25"/>
      <c r="W277" s="25"/>
      <c r="X277" s="25"/>
      <c r="Y277" s="25"/>
      <c r="Z277" s="25"/>
      <c r="AA277" s="20"/>
      <c r="AB277" s="20"/>
      <c r="AC277" s="23"/>
      <c r="AD277" s="23"/>
      <c r="AE277" s="23"/>
    </row>
    <row r="278" ht="14.25" customHeight="1">
      <c r="A278" s="18"/>
      <c r="B278" s="19"/>
      <c r="C278" s="20"/>
      <c r="D278" s="21"/>
      <c r="E278" s="20"/>
      <c r="F278" s="23"/>
      <c r="G278" s="23"/>
      <c r="H278" s="25"/>
      <c r="I278" s="25"/>
      <c r="J278" s="25"/>
      <c r="K278" s="25"/>
      <c r="L278" s="25"/>
      <c r="M278" s="25"/>
      <c r="N278" s="25"/>
      <c r="O278" s="25"/>
      <c r="P278" s="25"/>
      <c r="Q278" s="25"/>
      <c r="R278" s="25"/>
      <c r="S278" s="25"/>
      <c r="T278" s="25"/>
      <c r="U278" s="25"/>
      <c r="V278" s="25"/>
      <c r="W278" s="25"/>
      <c r="X278" s="25"/>
      <c r="Y278" s="25"/>
      <c r="Z278" s="25"/>
      <c r="AA278" s="20"/>
      <c r="AB278" s="20"/>
      <c r="AC278" s="23"/>
      <c r="AD278" s="23"/>
      <c r="AE278" s="23"/>
    </row>
    <row r="279" ht="14.25" customHeight="1">
      <c r="A279" s="18"/>
      <c r="B279" s="19"/>
      <c r="C279" s="20"/>
      <c r="D279" s="21"/>
      <c r="E279" s="20"/>
      <c r="F279" s="23"/>
      <c r="G279" s="23"/>
      <c r="H279" s="25"/>
      <c r="I279" s="25"/>
      <c r="J279" s="25"/>
      <c r="K279" s="25"/>
      <c r="L279" s="25"/>
      <c r="M279" s="25"/>
      <c r="N279" s="25"/>
      <c r="O279" s="25"/>
      <c r="P279" s="25"/>
      <c r="Q279" s="25"/>
      <c r="R279" s="25"/>
      <c r="S279" s="25"/>
      <c r="T279" s="25"/>
      <c r="U279" s="25"/>
      <c r="V279" s="25"/>
      <c r="W279" s="25"/>
      <c r="X279" s="25"/>
      <c r="Y279" s="25"/>
      <c r="Z279" s="25"/>
      <c r="AA279" s="20"/>
      <c r="AB279" s="20"/>
      <c r="AC279" s="23"/>
      <c r="AD279" s="23"/>
      <c r="AE279" s="23"/>
    </row>
    <row r="280" ht="14.25" customHeight="1">
      <c r="A280" s="18"/>
      <c r="B280" s="19"/>
      <c r="C280" s="20"/>
      <c r="D280" s="21"/>
      <c r="E280" s="20"/>
      <c r="F280" s="23"/>
      <c r="G280" s="23"/>
      <c r="H280" s="25"/>
      <c r="I280" s="25"/>
      <c r="J280" s="25"/>
      <c r="K280" s="25"/>
      <c r="L280" s="25"/>
      <c r="M280" s="25"/>
      <c r="N280" s="25"/>
      <c r="O280" s="25"/>
      <c r="P280" s="25"/>
      <c r="Q280" s="25"/>
      <c r="R280" s="25"/>
      <c r="S280" s="25"/>
      <c r="T280" s="25"/>
      <c r="U280" s="25"/>
      <c r="V280" s="25"/>
      <c r="W280" s="25"/>
      <c r="X280" s="25"/>
      <c r="Y280" s="25"/>
      <c r="Z280" s="25"/>
      <c r="AA280" s="20"/>
      <c r="AB280" s="20"/>
      <c r="AC280" s="23"/>
      <c r="AD280" s="23"/>
      <c r="AE280" s="23"/>
    </row>
    <row r="281" ht="14.25" customHeight="1">
      <c r="A281" s="18"/>
      <c r="B281" s="19"/>
      <c r="C281" s="20"/>
      <c r="D281" s="21"/>
      <c r="E281" s="20"/>
      <c r="F281" s="23"/>
      <c r="G281" s="23"/>
      <c r="H281" s="25"/>
      <c r="I281" s="25"/>
      <c r="J281" s="25"/>
      <c r="K281" s="25"/>
      <c r="L281" s="25"/>
      <c r="M281" s="25"/>
      <c r="N281" s="25"/>
      <c r="O281" s="25"/>
      <c r="P281" s="25"/>
      <c r="Q281" s="25"/>
      <c r="R281" s="25"/>
      <c r="S281" s="25"/>
      <c r="T281" s="25"/>
      <c r="U281" s="25"/>
      <c r="V281" s="25"/>
      <c r="W281" s="25"/>
      <c r="X281" s="25"/>
      <c r="Y281" s="25"/>
      <c r="Z281" s="25"/>
      <c r="AA281" s="20"/>
      <c r="AB281" s="20"/>
      <c r="AC281" s="23"/>
      <c r="AD281" s="23"/>
      <c r="AE281" s="23"/>
    </row>
    <row r="282" ht="14.25" customHeight="1">
      <c r="A282" s="18"/>
      <c r="B282" s="19"/>
      <c r="C282" s="20"/>
      <c r="D282" s="21"/>
      <c r="E282" s="20"/>
      <c r="F282" s="23"/>
      <c r="G282" s="23"/>
      <c r="H282" s="25"/>
      <c r="I282" s="25"/>
      <c r="J282" s="25"/>
      <c r="K282" s="25"/>
      <c r="L282" s="25"/>
      <c r="M282" s="25"/>
      <c r="N282" s="25"/>
      <c r="O282" s="25"/>
      <c r="P282" s="25"/>
      <c r="Q282" s="25"/>
      <c r="R282" s="25"/>
      <c r="S282" s="25"/>
      <c r="T282" s="25"/>
      <c r="U282" s="25"/>
      <c r="V282" s="25"/>
      <c r="W282" s="25"/>
      <c r="X282" s="25"/>
      <c r="Y282" s="25"/>
      <c r="Z282" s="25"/>
      <c r="AA282" s="20"/>
      <c r="AB282" s="20"/>
      <c r="AC282" s="23"/>
      <c r="AD282" s="23"/>
      <c r="AE282" s="23"/>
    </row>
    <row r="283" ht="14.25" customHeight="1">
      <c r="A283" s="18"/>
      <c r="B283" s="19"/>
      <c r="C283" s="20"/>
      <c r="D283" s="21"/>
      <c r="E283" s="20"/>
      <c r="F283" s="23"/>
      <c r="G283" s="23"/>
      <c r="H283" s="25"/>
      <c r="I283" s="25"/>
      <c r="J283" s="25"/>
      <c r="K283" s="25"/>
      <c r="L283" s="25"/>
      <c r="M283" s="25"/>
      <c r="N283" s="25"/>
      <c r="O283" s="25"/>
      <c r="P283" s="25"/>
      <c r="Q283" s="25"/>
      <c r="R283" s="25"/>
      <c r="S283" s="25"/>
      <c r="T283" s="25"/>
      <c r="U283" s="25"/>
      <c r="V283" s="25"/>
      <c r="W283" s="25"/>
      <c r="X283" s="25"/>
      <c r="Y283" s="25"/>
      <c r="Z283" s="25"/>
      <c r="AA283" s="20"/>
      <c r="AB283" s="20"/>
      <c r="AC283" s="23"/>
      <c r="AD283" s="23"/>
      <c r="AE283" s="23"/>
    </row>
    <row r="284" ht="14.25" customHeight="1">
      <c r="A284" s="18"/>
      <c r="B284" s="19"/>
      <c r="C284" s="20"/>
      <c r="D284" s="21"/>
      <c r="E284" s="20"/>
      <c r="F284" s="23"/>
      <c r="G284" s="23"/>
      <c r="H284" s="25"/>
      <c r="I284" s="25"/>
      <c r="J284" s="25"/>
      <c r="K284" s="25"/>
      <c r="L284" s="25"/>
      <c r="M284" s="25"/>
      <c r="N284" s="25"/>
      <c r="O284" s="25"/>
      <c r="P284" s="25"/>
      <c r="Q284" s="25"/>
      <c r="R284" s="25"/>
      <c r="S284" s="25"/>
      <c r="T284" s="25"/>
      <c r="U284" s="25"/>
      <c r="V284" s="25"/>
      <c r="W284" s="25"/>
      <c r="X284" s="25"/>
      <c r="Y284" s="25"/>
      <c r="Z284" s="25"/>
      <c r="AA284" s="20"/>
      <c r="AB284" s="20"/>
      <c r="AC284" s="23"/>
      <c r="AD284" s="23"/>
      <c r="AE284" s="23"/>
    </row>
    <row r="285" ht="14.25" customHeight="1">
      <c r="A285" s="18"/>
      <c r="B285" s="19"/>
      <c r="C285" s="20"/>
      <c r="D285" s="21"/>
      <c r="E285" s="20"/>
      <c r="F285" s="23"/>
      <c r="G285" s="23"/>
      <c r="H285" s="25"/>
      <c r="I285" s="25"/>
      <c r="J285" s="25"/>
      <c r="K285" s="25"/>
      <c r="L285" s="25"/>
      <c r="M285" s="25"/>
      <c r="N285" s="25"/>
      <c r="O285" s="25"/>
      <c r="P285" s="25"/>
      <c r="Q285" s="25"/>
      <c r="R285" s="25"/>
      <c r="S285" s="25"/>
      <c r="T285" s="25"/>
      <c r="U285" s="25"/>
      <c r="V285" s="25"/>
      <c r="W285" s="25"/>
      <c r="X285" s="25"/>
      <c r="Y285" s="25"/>
      <c r="Z285" s="25"/>
      <c r="AA285" s="20"/>
      <c r="AB285" s="20"/>
      <c r="AC285" s="23"/>
      <c r="AD285" s="23"/>
      <c r="AE285" s="23"/>
    </row>
    <row r="286" ht="14.25" customHeight="1">
      <c r="A286" s="18"/>
      <c r="B286" s="19"/>
      <c r="C286" s="20"/>
      <c r="D286" s="21"/>
      <c r="E286" s="20"/>
      <c r="F286" s="23"/>
      <c r="G286" s="23"/>
      <c r="H286" s="25"/>
      <c r="I286" s="25"/>
      <c r="J286" s="25"/>
      <c r="K286" s="25"/>
      <c r="L286" s="25"/>
      <c r="M286" s="25"/>
      <c r="N286" s="25"/>
      <c r="O286" s="25"/>
      <c r="P286" s="25"/>
      <c r="Q286" s="25"/>
      <c r="R286" s="25"/>
      <c r="S286" s="25"/>
      <c r="T286" s="25"/>
      <c r="U286" s="25"/>
      <c r="V286" s="25"/>
      <c r="W286" s="25"/>
      <c r="X286" s="25"/>
      <c r="Y286" s="25"/>
      <c r="Z286" s="25"/>
      <c r="AA286" s="20"/>
      <c r="AB286" s="20"/>
      <c r="AC286" s="23"/>
      <c r="AD286" s="23"/>
      <c r="AE286" s="23"/>
    </row>
    <row r="287" ht="14.25" customHeight="1">
      <c r="A287" s="18"/>
      <c r="B287" s="19"/>
      <c r="C287" s="20"/>
      <c r="D287" s="21"/>
      <c r="E287" s="20"/>
      <c r="F287" s="23"/>
      <c r="G287" s="23"/>
      <c r="H287" s="25"/>
      <c r="I287" s="25"/>
      <c r="J287" s="25"/>
      <c r="K287" s="25"/>
      <c r="L287" s="25"/>
      <c r="M287" s="25"/>
      <c r="N287" s="25"/>
      <c r="O287" s="25"/>
      <c r="P287" s="25"/>
      <c r="Q287" s="25"/>
      <c r="R287" s="25"/>
      <c r="S287" s="25"/>
      <c r="T287" s="25"/>
      <c r="U287" s="25"/>
      <c r="V287" s="25"/>
      <c r="W287" s="25"/>
      <c r="X287" s="25"/>
      <c r="Y287" s="25"/>
      <c r="Z287" s="25"/>
      <c r="AA287" s="20"/>
      <c r="AB287" s="20"/>
      <c r="AC287" s="23"/>
      <c r="AD287" s="23"/>
      <c r="AE287" s="23"/>
    </row>
    <row r="288" ht="14.25" customHeight="1">
      <c r="A288" s="18"/>
      <c r="B288" s="19"/>
      <c r="C288" s="20"/>
      <c r="D288" s="21"/>
      <c r="E288" s="20"/>
      <c r="F288" s="23"/>
      <c r="G288" s="23"/>
      <c r="H288" s="25"/>
      <c r="I288" s="25"/>
      <c r="J288" s="25"/>
      <c r="K288" s="25"/>
      <c r="L288" s="25"/>
      <c r="M288" s="25"/>
      <c r="N288" s="25"/>
      <c r="O288" s="25"/>
      <c r="P288" s="25"/>
      <c r="Q288" s="25"/>
      <c r="R288" s="25"/>
      <c r="S288" s="25"/>
      <c r="T288" s="25"/>
      <c r="U288" s="25"/>
      <c r="V288" s="25"/>
      <c r="W288" s="25"/>
      <c r="X288" s="25"/>
      <c r="Y288" s="25"/>
      <c r="Z288" s="25"/>
      <c r="AA288" s="20"/>
      <c r="AB288" s="20"/>
      <c r="AC288" s="23"/>
      <c r="AD288" s="23"/>
      <c r="AE288" s="23"/>
    </row>
    <row r="289" ht="14.25" customHeight="1">
      <c r="A289" s="18"/>
      <c r="B289" s="19"/>
      <c r="C289" s="20"/>
      <c r="D289" s="21"/>
      <c r="E289" s="20"/>
      <c r="F289" s="23"/>
      <c r="G289" s="23"/>
      <c r="H289" s="25"/>
      <c r="I289" s="25"/>
      <c r="J289" s="25"/>
      <c r="K289" s="25"/>
      <c r="L289" s="25"/>
      <c r="M289" s="25"/>
      <c r="N289" s="25"/>
      <c r="O289" s="25"/>
      <c r="P289" s="25"/>
      <c r="Q289" s="25"/>
      <c r="R289" s="25"/>
      <c r="S289" s="25"/>
      <c r="T289" s="25"/>
      <c r="U289" s="25"/>
      <c r="V289" s="25"/>
      <c r="W289" s="25"/>
      <c r="X289" s="25"/>
      <c r="Y289" s="25"/>
      <c r="Z289" s="25"/>
      <c r="AA289" s="20"/>
      <c r="AB289" s="20"/>
      <c r="AC289" s="23"/>
      <c r="AD289" s="23"/>
      <c r="AE289" s="23"/>
    </row>
    <row r="290" ht="14.25" customHeight="1">
      <c r="A290" s="18"/>
      <c r="B290" s="19"/>
      <c r="C290" s="20"/>
      <c r="D290" s="21"/>
      <c r="E290" s="20"/>
      <c r="F290" s="23"/>
      <c r="G290" s="23"/>
      <c r="H290" s="25"/>
      <c r="I290" s="25"/>
      <c r="J290" s="25"/>
      <c r="K290" s="25"/>
      <c r="L290" s="25"/>
      <c r="M290" s="25"/>
      <c r="N290" s="25"/>
      <c r="O290" s="25"/>
      <c r="P290" s="25"/>
      <c r="Q290" s="25"/>
      <c r="R290" s="25"/>
      <c r="S290" s="25"/>
      <c r="T290" s="25"/>
      <c r="U290" s="25"/>
      <c r="V290" s="25"/>
      <c r="W290" s="25"/>
      <c r="X290" s="25"/>
      <c r="Y290" s="25"/>
      <c r="Z290" s="25"/>
      <c r="AA290" s="20"/>
      <c r="AB290" s="20"/>
      <c r="AC290" s="23"/>
      <c r="AD290" s="23"/>
      <c r="AE290" s="23"/>
    </row>
    <row r="291" ht="14.25" customHeight="1">
      <c r="A291" s="18"/>
      <c r="B291" s="19"/>
      <c r="C291" s="20"/>
      <c r="D291" s="21"/>
      <c r="E291" s="20"/>
      <c r="F291" s="23"/>
      <c r="G291" s="23"/>
      <c r="H291" s="25"/>
      <c r="I291" s="25"/>
      <c r="J291" s="25"/>
      <c r="K291" s="25"/>
      <c r="L291" s="25"/>
      <c r="M291" s="25"/>
      <c r="N291" s="25"/>
      <c r="O291" s="25"/>
      <c r="P291" s="25"/>
      <c r="Q291" s="25"/>
      <c r="R291" s="25"/>
      <c r="S291" s="25"/>
      <c r="T291" s="25"/>
      <c r="U291" s="25"/>
      <c r="V291" s="25"/>
      <c r="W291" s="25"/>
      <c r="X291" s="25"/>
      <c r="Y291" s="25"/>
      <c r="Z291" s="25"/>
      <c r="AA291" s="20"/>
      <c r="AB291" s="20"/>
      <c r="AC291" s="23"/>
      <c r="AD291" s="23"/>
      <c r="AE291" s="23"/>
    </row>
    <row r="292" ht="14.25" customHeight="1">
      <c r="A292" s="18"/>
      <c r="B292" s="19"/>
      <c r="C292" s="20"/>
      <c r="D292" s="21"/>
      <c r="E292" s="20"/>
      <c r="F292" s="23"/>
      <c r="G292" s="23"/>
      <c r="H292" s="25"/>
      <c r="I292" s="25"/>
      <c r="J292" s="25"/>
      <c r="K292" s="25"/>
      <c r="L292" s="25"/>
      <c r="M292" s="25"/>
      <c r="N292" s="25"/>
      <c r="O292" s="25"/>
      <c r="P292" s="25"/>
      <c r="Q292" s="25"/>
      <c r="R292" s="25"/>
      <c r="S292" s="25"/>
      <c r="T292" s="25"/>
      <c r="U292" s="25"/>
      <c r="V292" s="25"/>
      <c r="W292" s="25"/>
      <c r="X292" s="25"/>
      <c r="Y292" s="25"/>
      <c r="Z292" s="25"/>
      <c r="AA292" s="20"/>
      <c r="AB292" s="20"/>
      <c r="AC292" s="23"/>
      <c r="AD292" s="23"/>
      <c r="AE292" s="23"/>
    </row>
    <row r="293" ht="14.25" customHeight="1">
      <c r="A293" s="18"/>
      <c r="B293" s="19"/>
      <c r="C293" s="20"/>
      <c r="D293" s="21"/>
      <c r="E293" s="20"/>
      <c r="F293" s="23"/>
      <c r="G293" s="23"/>
      <c r="H293" s="25"/>
      <c r="I293" s="25"/>
      <c r="J293" s="25"/>
      <c r="K293" s="25"/>
      <c r="L293" s="25"/>
      <c r="M293" s="25"/>
      <c r="N293" s="25"/>
      <c r="O293" s="25"/>
      <c r="P293" s="25"/>
      <c r="Q293" s="25"/>
      <c r="R293" s="25"/>
      <c r="S293" s="25"/>
      <c r="T293" s="25"/>
      <c r="U293" s="25"/>
      <c r="V293" s="25"/>
      <c r="W293" s="25"/>
      <c r="X293" s="25"/>
      <c r="Y293" s="25"/>
      <c r="Z293" s="25"/>
      <c r="AA293" s="20"/>
      <c r="AB293" s="20"/>
      <c r="AC293" s="23"/>
      <c r="AD293" s="23"/>
      <c r="AE293" s="23"/>
    </row>
    <row r="294" ht="14.25" customHeight="1">
      <c r="A294" s="18"/>
      <c r="B294" s="19"/>
      <c r="C294" s="20"/>
      <c r="D294" s="21"/>
      <c r="E294" s="20"/>
      <c r="F294" s="23"/>
      <c r="G294" s="23"/>
      <c r="H294" s="25"/>
      <c r="I294" s="25"/>
      <c r="J294" s="25"/>
      <c r="K294" s="25"/>
      <c r="L294" s="25"/>
      <c r="M294" s="25"/>
      <c r="N294" s="25"/>
      <c r="O294" s="25"/>
      <c r="P294" s="25"/>
      <c r="Q294" s="25"/>
      <c r="R294" s="25"/>
      <c r="S294" s="25"/>
      <c r="T294" s="25"/>
      <c r="U294" s="25"/>
      <c r="V294" s="25"/>
      <c r="W294" s="25"/>
      <c r="X294" s="25"/>
      <c r="Y294" s="25"/>
      <c r="Z294" s="25"/>
      <c r="AA294" s="20"/>
      <c r="AB294" s="20"/>
      <c r="AC294" s="23"/>
      <c r="AD294" s="23"/>
      <c r="AE294" s="23"/>
    </row>
    <row r="295" ht="14.25" customHeight="1">
      <c r="A295" s="18"/>
      <c r="B295" s="19"/>
      <c r="C295" s="20"/>
      <c r="D295" s="21"/>
      <c r="E295" s="20"/>
      <c r="F295" s="23"/>
      <c r="G295" s="23"/>
      <c r="H295" s="25"/>
      <c r="I295" s="25"/>
      <c r="J295" s="25"/>
      <c r="K295" s="25"/>
      <c r="L295" s="25"/>
      <c r="M295" s="25"/>
      <c r="N295" s="25"/>
      <c r="O295" s="25"/>
      <c r="P295" s="25"/>
      <c r="Q295" s="25"/>
      <c r="R295" s="25"/>
      <c r="S295" s="25"/>
      <c r="T295" s="25"/>
      <c r="U295" s="25"/>
      <c r="V295" s="25"/>
      <c r="W295" s="25"/>
      <c r="X295" s="25"/>
      <c r="Y295" s="25"/>
      <c r="Z295" s="25"/>
      <c r="AA295" s="20"/>
      <c r="AB295" s="20"/>
      <c r="AC295" s="23"/>
      <c r="AD295" s="23"/>
      <c r="AE295" s="23"/>
    </row>
    <row r="296" ht="14.25" customHeight="1">
      <c r="A296" s="18"/>
      <c r="B296" s="19"/>
      <c r="C296" s="20"/>
      <c r="D296" s="21"/>
      <c r="E296" s="20"/>
      <c r="F296" s="23"/>
      <c r="G296" s="23"/>
      <c r="H296" s="25"/>
      <c r="I296" s="25"/>
      <c r="J296" s="25"/>
      <c r="K296" s="25"/>
      <c r="L296" s="25"/>
      <c r="M296" s="25"/>
      <c r="N296" s="25"/>
      <c r="O296" s="25"/>
      <c r="P296" s="25"/>
      <c r="Q296" s="25"/>
      <c r="R296" s="25"/>
      <c r="S296" s="25"/>
      <c r="T296" s="25"/>
      <c r="U296" s="25"/>
      <c r="V296" s="25"/>
      <c r="W296" s="25"/>
      <c r="X296" s="25"/>
      <c r="Y296" s="25"/>
      <c r="Z296" s="25"/>
      <c r="AA296" s="20"/>
      <c r="AB296" s="20"/>
      <c r="AC296" s="23"/>
      <c r="AD296" s="23"/>
      <c r="AE296" s="23"/>
    </row>
    <row r="297" ht="14.25" customHeight="1">
      <c r="A297" s="18"/>
      <c r="B297" s="19"/>
      <c r="C297" s="20"/>
      <c r="D297" s="21"/>
      <c r="E297" s="20"/>
      <c r="F297" s="23"/>
      <c r="G297" s="23"/>
      <c r="H297" s="25"/>
      <c r="I297" s="25"/>
      <c r="J297" s="25"/>
      <c r="K297" s="25"/>
      <c r="L297" s="25"/>
      <c r="M297" s="25"/>
      <c r="N297" s="25"/>
      <c r="O297" s="25"/>
      <c r="P297" s="25"/>
      <c r="Q297" s="25"/>
      <c r="R297" s="25"/>
      <c r="S297" s="25"/>
      <c r="T297" s="25"/>
      <c r="U297" s="25"/>
      <c r="V297" s="25"/>
      <c r="W297" s="25"/>
      <c r="X297" s="25"/>
      <c r="Y297" s="25"/>
      <c r="Z297" s="25"/>
      <c r="AA297" s="20"/>
      <c r="AB297" s="20"/>
      <c r="AC297" s="23"/>
      <c r="AD297" s="23"/>
      <c r="AE297" s="23"/>
    </row>
    <row r="298" ht="14.25" customHeight="1">
      <c r="A298" s="18"/>
      <c r="B298" s="19"/>
      <c r="C298" s="20"/>
      <c r="D298" s="21"/>
      <c r="E298" s="20"/>
      <c r="F298" s="23"/>
      <c r="G298" s="23"/>
      <c r="H298" s="25"/>
      <c r="I298" s="25"/>
      <c r="J298" s="25"/>
      <c r="K298" s="25"/>
      <c r="L298" s="25"/>
      <c r="M298" s="25"/>
      <c r="N298" s="25"/>
      <c r="O298" s="25"/>
      <c r="P298" s="25"/>
      <c r="Q298" s="25"/>
      <c r="R298" s="25"/>
      <c r="S298" s="25"/>
      <c r="T298" s="25"/>
      <c r="U298" s="25"/>
      <c r="V298" s="25"/>
      <c r="W298" s="25"/>
      <c r="X298" s="25"/>
      <c r="Y298" s="25"/>
      <c r="Z298" s="25"/>
      <c r="AA298" s="20"/>
      <c r="AB298" s="20"/>
      <c r="AC298" s="23"/>
      <c r="AD298" s="23"/>
      <c r="AE298" s="23"/>
    </row>
    <row r="299" ht="14.25" customHeight="1">
      <c r="A299" s="18"/>
      <c r="B299" s="19"/>
      <c r="C299" s="20"/>
      <c r="D299" s="21"/>
      <c r="E299" s="20"/>
      <c r="F299" s="23"/>
      <c r="G299" s="23"/>
      <c r="H299" s="25"/>
      <c r="I299" s="25"/>
      <c r="J299" s="25"/>
      <c r="K299" s="25"/>
      <c r="L299" s="25"/>
      <c r="M299" s="25"/>
      <c r="N299" s="25"/>
      <c r="O299" s="25"/>
      <c r="P299" s="25"/>
      <c r="Q299" s="25"/>
      <c r="R299" s="25"/>
      <c r="S299" s="25"/>
      <c r="T299" s="25"/>
      <c r="U299" s="25"/>
      <c r="V299" s="25"/>
      <c r="W299" s="25"/>
      <c r="X299" s="25"/>
      <c r="Y299" s="25"/>
      <c r="Z299" s="25"/>
      <c r="AA299" s="20"/>
      <c r="AB299" s="20"/>
      <c r="AC299" s="23"/>
      <c r="AD299" s="23"/>
      <c r="AE299" s="23"/>
    </row>
    <row r="300" ht="14.25" customHeight="1">
      <c r="A300" s="18"/>
      <c r="B300" s="19"/>
      <c r="C300" s="20"/>
      <c r="D300" s="21"/>
      <c r="E300" s="20"/>
      <c r="F300" s="23"/>
      <c r="G300" s="23"/>
      <c r="H300" s="25"/>
      <c r="I300" s="25"/>
      <c r="J300" s="25"/>
      <c r="K300" s="25"/>
      <c r="L300" s="25"/>
      <c r="M300" s="25"/>
      <c r="N300" s="25"/>
      <c r="O300" s="25"/>
      <c r="P300" s="25"/>
      <c r="Q300" s="25"/>
      <c r="R300" s="25"/>
      <c r="S300" s="25"/>
      <c r="T300" s="25"/>
      <c r="U300" s="25"/>
      <c r="V300" s="25"/>
      <c r="W300" s="25"/>
      <c r="X300" s="25"/>
      <c r="Y300" s="25"/>
      <c r="Z300" s="25"/>
      <c r="AA300" s="20"/>
      <c r="AB300" s="20"/>
      <c r="AC300" s="23"/>
      <c r="AD300" s="23"/>
      <c r="AE300" s="23"/>
    </row>
    <row r="301" ht="14.25" customHeight="1">
      <c r="A301" s="18"/>
      <c r="B301" s="19"/>
      <c r="C301" s="20"/>
      <c r="D301" s="21"/>
      <c r="E301" s="20"/>
      <c r="F301" s="23"/>
      <c r="G301" s="23"/>
      <c r="H301" s="25"/>
      <c r="I301" s="25"/>
      <c r="J301" s="25"/>
      <c r="K301" s="25"/>
      <c r="L301" s="25"/>
      <c r="M301" s="25"/>
      <c r="N301" s="25"/>
      <c r="O301" s="25"/>
      <c r="P301" s="25"/>
      <c r="Q301" s="25"/>
      <c r="R301" s="25"/>
      <c r="S301" s="25"/>
      <c r="T301" s="25"/>
      <c r="U301" s="25"/>
      <c r="V301" s="25"/>
      <c r="W301" s="25"/>
      <c r="X301" s="25"/>
      <c r="Y301" s="25"/>
      <c r="Z301" s="25"/>
      <c r="AA301" s="20"/>
      <c r="AB301" s="20"/>
      <c r="AC301" s="23"/>
      <c r="AD301" s="23"/>
      <c r="AE301" s="23"/>
    </row>
    <row r="302" ht="14.25" customHeight="1">
      <c r="A302" s="18"/>
      <c r="B302" s="19"/>
      <c r="C302" s="20"/>
      <c r="D302" s="21"/>
      <c r="E302" s="20"/>
      <c r="F302" s="23"/>
      <c r="G302" s="23"/>
      <c r="H302" s="25"/>
      <c r="I302" s="25"/>
      <c r="J302" s="25"/>
      <c r="K302" s="25"/>
      <c r="L302" s="25"/>
      <c r="M302" s="25"/>
      <c r="N302" s="25"/>
      <c r="O302" s="25"/>
      <c r="P302" s="25"/>
      <c r="Q302" s="25"/>
      <c r="R302" s="25"/>
      <c r="S302" s="25"/>
      <c r="T302" s="25"/>
      <c r="U302" s="25"/>
      <c r="V302" s="25"/>
      <c r="W302" s="25"/>
      <c r="X302" s="25"/>
      <c r="Y302" s="25"/>
      <c r="Z302" s="25"/>
      <c r="AA302" s="20"/>
      <c r="AB302" s="20"/>
      <c r="AC302" s="23"/>
      <c r="AD302" s="23"/>
      <c r="AE302" s="23"/>
    </row>
    <row r="303" ht="14.25" customHeight="1">
      <c r="A303" s="18"/>
      <c r="B303" s="19"/>
      <c r="C303" s="20"/>
      <c r="D303" s="21"/>
      <c r="E303" s="20"/>
      <c r="F303" s="23"/>
      <c r="G303" s="23"/>
      <c r="H303" s="25"/>
      <c r="I303" s="25"/>
      <c r="J303" s="25"/>
      <c r="K303" s="25"/>
      <c r="L303" s="25"/>
      <c r="M303" s="25"/>
      <c r="N303" s="25"/>
      <c r="O303" s="25"/>
      <c r="P303" s="25"/>
      <c r="Q303" s="25"/>
      <c r="R303" s="25"/>
      <c r="S303" s="25"/>
      <c r="T303" s="25"/>
      <c r="U303" s="25"/>
      <c r="V303" s="25"/>
      <c r="W303" s="25"/>
      <c r="X303" s="25"/>
      <c r="Y303" s="25"/>
      <c r="Z303" s="25"/>
      <c r="AA303" s="20"/>
      <c r="AB303" s="20"/>
      <c r="AC303" s="23"/>
      <c r="AD303" s="23"/>
      <c r="AE303" s="23"/>
    </row>
    <row r="304" ht="14.25" customHeight="1">
      <c r="A304" s="18"/>
      <c r="B304" s="19"/>
      <c r="C304" s="20"/>
      <c r="D304" s="21"/>
      <c r="E304" s="20"/>
      <c r="F304" s="23"/>
      <c r="G304" s="23"/>
      <c r="H304" s="25"/>
      <c r="I304" s="25"/>
      <c r="J304" s="25"/>
      <c r="K304" s="25"/>
      <c r="L304" s="25"/>
      <c r="M304" s="25"/>
      <c r="N304" s="25"/>
      <c r="O304" s="25"/>
      <c r="P304" s="25"/>
      <c r="Q304" s="25"/>
      <c r="R304" s="25"/>
      <c r="S304" s="25"/>
      <c r="T304" s="25"/>
      <c r="U304" s="25"/>
      <c r="V304" s="25"/>
      <c r="W304" s="25"/>
      <c r="X304" s="25"/>
      <c r="Y304" s="25"/>
      <c r="Z304" s="25"/>
      <c r="AA304" s="20"/>
      <c r="AB304" s="20"/>
      <c r="AC304" s="23"/>
      <c r="AD304" s="23"/>
      <c r="AE304" s="23"/>
    </row>
    <row r="305" ht="14.25" customHeight="1">
      <c r="A305" s="18"/>
      <c r="B305" s="19"/>
      <c r="C305" s="20"/>
      <c r="D305" s="21"/>
      <c r="E305" s="20"/>
      <c r="F305" s="23"/>
      <c r="G305" s="23"/>
      <c r="H305" s="25"/>
      <c r="I305" s="25"/>
      <c r="J305" s="25"/>
      <c r="K305" s="25"/>
      <c r="L305" s="25"/>
      <c r="M305" s="25"/>
      <c r="N305" s="25"/>
      <c r="O305" s="25"/>
      <c r="P305" s="25"/>
      <c r="Q305" s="25"/>
      <c r="R305" s="25"/>
      <c r="S305" s="25"/>
      <c r="T305" s="25"/>
      <c r="U305" s="25"/>
      <c r="V305" s="25"/>
      <c r="W305" s="25"/>
      <c r="X305" s="25"/>
      <c r="Y305" s="25"/>
      <c r="Z305" s="25"/>
      <c r="AA305" s="20"/>
      <c r="AB305" s="20"/>
      <c r="AC305" s="23"/>
      <c r="AD305" s="23"/>
      <c r="AE305" s="23"/>
    </row>
    <row r="306" ht="14.25" customHeight="1">
      <c r="A306" s="18"/>
      <c r="B306" s="19"/>
      <c r="C306" s="20"/>
      <c r="D306" s="21"/>
      <c r="E306" s="20"/>
      <c r="F306" s="23"/>
      <c r="G306" s="23"/>
      <c r="H306" s="25"/>
      <c r="I306" s="25"/>
      <c r="J306" s="25"/>
      <c r="K306" s="25"/>
      <c r="L306" s="25"/>
      <c r="M306" s="25"/>
      <c r="N306" s="25"/>
      <c r="O306" s="25"/>
      <c r="P306" s="25"/>
      <c r="Q306" s="25"/>
      <c r="R306" s="25"/>
      <c r="S306" s="25"/>
      <c r="T306" s="25"/>
      <c r="U306" s="25"/>
      <c r="V306" s="25"/>
      <c r="W306" s="25"/>
      <c r="X306" s="25"/>
      <c r="Y306" s="25"/>
      <c r="Z306" s="25"/>
      <c r="AA306" s="20"/>
      <c r="AB306" s="20"/>
      <c r="AC306" s="23"/>
      <c r="AD306" s="23"/>
      <c r="AE306" s="23"/>
    </row>
    <row r="307" ht="14.25" customHeight="1">
      <c r="A307" s="18"/>
      <c r="B307" s="19"/>
      <c r="C307" s="20"/>
      <c r="D307" s="21"/>
      <c r="E307" s="20"/>
      <c r="F307" s="23"/>
      <c r="G307" s="23"/>
      <c r="H307" s="25"/>
      <c r="I307" s="25"/>
      <c r="J307" s="25"/>
      <c r="K307" s="25"/>
      <c r="L307" s="25"/>
      <c r="M307" s="25"/>
      <c r="N307" s="25"/>
      <c r="O307" s="25"/>
      <c r="P307" s="25"/>
      <c r="Q307" s="25"/>
      <c r="R307" s="25"/>
      <c r="S307" s="25"/>
      <c r="T307" s="25"/>
      <c r="U307" s="25"/>
      <c r="V307" s="25"/>
      <c r="W307" s="25"/>
      <c r="X307" s="25"/>
      <c r="Y307" s="25"/>
      <c r="Z307" s="25"/>
      <c r="AA307" s="20"/>
      <c r="AB307" s="20"/>
      <c r="AC307" s="23"/>
      <c r="AD307" s="23"/>
      <c r="AE307" s="23"/>
    </row>
    <row r="308" ht="14.25" customHeight="1">
      <c r="A308" s="18"/>
      <c r="B308" s="19"/>
      <c r="C308" s="20"/>
      <c r="D308" s="21"/>
      <c r="E308" s="20"/>
      <c r="F308" s="23"/>
      <c r="G308" s="23"/>
      <c r="H308" s="25"/>
      <c r="I308" s="25"/>
      <c r="J308" s="25"/>
      <c r="K308" s="25"/>
      <c r="L308" s="25"/>
      <c r="M308" s="25"/>
      <c r="N308" s="25"/>
      <c r="O308" s="25"/>
      <c r="P308" s="25"/>
      <c r="Q308" s="25"/>
      <c r="R308" s="25"/>
      <c r="S308" s="25"/>
      <c r="T308" s="25"/>
      <c r="U308" s="25"/>
      <c r="V308" s="25"/>
      <c r="W308" s="25"/>
      <c r="X308" s="25"/>
      <c r="Y308" s="25"/>
      <c r="Z308" s="25"/>
      <c r="AA308" s="20"/>
      <c r="AB308" s="20"/>
      <c r="AC308" s="23"/>
      <c r="AD308" s="23"/>
      <c r="AE308" s="23"/>
    </row>
    <row r="309" ht="14.25" customHeight="1">
      <c r="A309" s="18"/>
      <c r="B309" s="19"/>
      <c r="C309" s="20"/>
      <c r="D309" s="21"/>
      <c r="E309" s="20"/>
      <c r="F309" s="23"/>
      <c r="G309" s="23"/>
      <c r="H309" s="25"/>
      <c r="I309" s="25"/>
      <c r="J309" s="25"/>
      <c r="K309" s="25"/>
      <c r="L309" s="25"/>
      <c r="M309" s="25"/>
      <c r="N309" s="25"/>
      <c r="O309" s="25"/>
      <c r="P309" s="25"/>
      <c r="Q309" s="25"/>
      <c r="R309" s="25"/>
      <c r="S309" s="25"/>
      <c r="T309" s="25"/>
      <c r="U309" s="25"/>
      <c r="V309" s="25"/>
      <c r="W309" s="25"/>
      <c r="X309" s="25"/>
      <c r="Y309" s="25"/>
      <c r="Z309" s="25"/>
      <c r="AA309" s="20"/>
      <c r="AB309" s="20"/>
      <c r="AC309" s="23"/>
      <c r="AD309" s="23"/>
      <c r="AE309" s="23"/>
    </row>
    <row r="310" ht="14.25" customHeight="1">
      <c r="A310" s="18"/>
      <c r="B310" s="19"/>
      <c r="C310" s="20"/>
      <c r="D310" s="21"/>
      <c r="E310" s="20"/>
      <c r="F310" s="23"/>
      <c r="G310" s="23"/>
      <c r="H310" s="25"/>
      <c r="I310" s="25"/>
      <c r="J310" s="25"/>
      <c r="K310" s="25"/>
      <c r="L310" s="25"/>
      <c r="M310" s="25"/>
      <c r="N310" s="25"/>
      <c r="O310" s="25"/>
      <c r="P310" s="25"/>
      <c r="Q310" s="25"/>
      <c r="R310" s="25"/>
      <c r="S310" s="25"/>
      <c r="T310" s="25"/>
      <c r="U310" s="25"/>
      <c r="V310" s="25"/>
      <c r="W310" s="25"/>
      <c r="X310" s="25"/>
      <c r="Y310" s="25"/>
      <c r="Z310" s="25"/>
      <c r="AA310" s="20"/>
      <c r="AB310" s="20"/>
      <c r="AC310" s="23"/>
      <c r="AD310" s="23"/>
      <c r="AE310" s="23"/>
    </row>
    <row r="311" ht="14.25" customHeight="1">
      <c r="A311" s="18"/>
      <c r="B311" s="19"/>
      <c r="C311" s="20"/>
      <c r="D311" s="21"/>
      <c r="E311" s="20"/>
      <c r="F311" s="23"/>
      <c r="G311" s="23"/>
      <c r="H311" s="25"/>
      <c r="I311" s="25"/>
      <c r="J311" s="25"/>
      <c r="K311" s="25"/>
      <c r="L311" s="25"/>
      <c r="M311" s="25"/>
      <c r="N311" s="25"/>
      <c r="O311" s="25"/>
      <c r="P311" s="25"/>
      <c r="Q311" s="25"/>
      <c r="R311" s="25"/>
      <c r="S311" s="25"/>
      <c r="T311" s="25"/>
      <c r="U311" s="25"/>
      <c r="V311" s="25"/>
      <c r="W311" s="25"/>
      <c r="X311" s="25"/>
      <c r="Y311" s="25"/>
      <c r="Z311" s="25"/>
      <c r="AA311" s="20"/>
      <c r="AB311" s="20"/>
      <c r="AC311" s="23"/>
      <c r="AD311" s="23"/>
      <c r="AE311" s="23"/>
    </row>
    <row r="312" ht="14.25" customHeight="1">
      <c r="A312" s="18"/>
      <c r="B312" s="19"/>
      <c r="C312" s="20"/>
      <c r="D312" s="21"/>
      <c r="E312" s="20"/>
      <c r="F312" s="23"/>
      <c r="G312" s="23"/>
      <c r="H312" s="25"/>
      <c r="I312" s="25"/>
      <c r="J312" s="25"/>
      <c r="K312" s="25"/>
      <c r="L312" s="25"/>
      <c r="M312" s="25"/>
      <c r="N312" s="25"/>
      <c r="O312" s="25"/>
      <c r="P312" s="25"/>
      <c r="Q312" s="25"/>
      <c r="R312" s="25"/>
      <c r="S312" s="25"/>
      <c r="T312" s="25"/>
      <c r="U312" s="25"/>
      <c r="V312" s="25"/>
      <c r="W312" s="25"/>
      <c r="X312" s="25"/>
      <c r="Y312" s="25"/>
      <c r="Z312" s="25"/>
      <c r="AA312" s="20"/>
      <c r="AB312" s="20"/>
      <c r="AC312" s="23"/>
      <c r="AD312" s="23"/>
      <c r="AE312" s="23"/>
    </row>
    <row r="313" ht="14.25" customHeight="1">
      <c r="A313" s="18"/>
      <c r="B313" s="19"/>
      <c r="C313" s="20"/>
      <c r="D313" s="21"/>
      <c r="E313" s="20"/>
      <c r="F313" s="23"/>
      <c r="G313" s="23"/>
      <c r="H313" s="25"/>
      <c r="I313" s="25"/>
      <c r="J313" s="25"/>
      <c r="K313" s="25"/>
      <c r="L313" s="25"/>
      <c r="M313" s="25"/>
      <c r="N313" s="25"/>
      <c r="O313" s="25"/>
      <c r="P313" s="25"/>
      <c r="Q313" s="25"/>
      <c r="R313" s="25"/>
      <c r="S313" s="25"/>
      <c r="T313" s="25"/>
      <c r="U313" s="25"/>
      <c r="V313" s="25"/>
      <c r="W313" s="25"/>
      <c r="X313" s="25"/>
      <c r="Y313" s="25"/>
      <c r="Z313" s="25"/>
      <c r="AA313" s="20"/>
      <c r="AB313" s="20"/>
      <c r="AC313" s="23"/>
      <c r="AD313" s="23"/>
      <c r="AE313" s="23"/>
    </row>
    <row r="314" ht="14.25" customHeight="1">
      <c r="A314" s="18"/>
      <c r="B314" s="19"/>
      <c r="C314" s="20"/>
      <c r="D314" s="21"/>
      <c r="E314" s="20"/>
      <c r="F314" s="23"/>
      <c r="G314" s="23"/>
      <c r="H314" s="25"/>
      <c r="I314" s="25"/>
      <c r="J314" s="25"/>
      <c r="K314" s="25"/>
      <c r="L314" s="25"/>
      <c r="M314" s="25"/>
      <c r="N314" s="25"/>
      <c r="O314" s="25"/>
      <c r="P314" s="25"/>
      <c r="Q314" s="25"/>
      <c r="R314" s="25"/>
      <c r="S314" s="25"/>
      <c r="T314" s="25"/>
      <c r="U314" s="25"/>
      <c r="V314" s="25"/>
      <c r="W314" s="25"/>
      <c r="X314" s="25"/>
      <c r="Y314" s="25"/>
      <c r="Z314" s="25"/>
      <c r="AA314" s="20"/>
      <c r="AB314" s="20"/>
      <c r="AC314" s="23"/>
      <c r="AD314" s="23"/>
      <c r="AE314" s="23"/>
    </row>
    <row r="315" ht="14.25" customHeight="1">
      <c r="A315" s="18"/>
      <c r="B315" s="19"/>
      <c r="C315" s="20"/>
      <c r="D315" s="21"/>
      <c r="E315" s="20"/>
      <c r="F315" s="23"/>
      <c r="G315" s="23"/>
      <c r="H315" s="25"/>
      <c r="I315" s="25"/>
      <c r="J315" s="25"/>
      <c r="K315" s="25"/>
      <c r="L315" s="25"/>
      <c r="M315" s="25"/>
      <c r="N315" s="25"/>
      <c r="O315" s="25"/>
      <c r="P315" s="25"/>
      <c r="Q315" s="25"/>
      <c r="R315" s="25"/>
      <c r="S315" s="25"/>
      <c r="T315" s="25"/>
      <c r="U315" s="25"/>
      <c r="V315" s="25"/>
      <c r="W315" s="25"/>
      <c r="X315" s="25"/>
      <c r="Y315" s="25"/>
      <c r="Z315" s="25"/>
      <c r="AA315" s="20"/>
      <c r="AB315" s="20"/>
      <c r="AC315" s="23"/>
      <c r="AD315" s="23"/>
      <c r="AE315" s="23"/>
    </row>
    <row r="316" ht="14.25" customHeight="1">
      <c r="A316" s="18"/>
      <c r="B316" s="19"/>
      <c r="C316" s="20"/>
      <c r="D316" s="21"/>
      <c r="E316" s="20"/>
      <c r="F316" s="23"/>
      <c r="G316" s="23"/>
      <c r="H316" s="25"/>
      <c r="I316" s="25"/>
      <c r="J316" s="25"/>
      <c r="K316" s="25"/>
      <c r="L316" s="25"/>
      <c r="M316" s="25"/>
      <c r="N316" s="25"/>
      <c r="O316" s="25"/>
      <c r="P316" s="25"/>
      <c r="Q316" s="25"/>
      <c r="R316" s="25"/>
      <c r="S316" s="25"/>
      <c r="T316" s="25"/>
      <c r="U316" s="25"/>
      <c r="V316" s="25"/>
      <c r="W316" s="25"/>
      <c r="X316" s="25"/>
      <c r="Y316" s="25"/>
      <c r="Z316" s="25"/>
      <c r="AA316" s="20"/>
      <c r="AB316" s="20"/>
      <c r="AC316" s="23"/>
      <c r="AD316" s="23"/>
      <c r="AE316" s="23"/>
    </row>
    <row r="317" ht="14.25" customHeight="1">
      <c r="A317" s="18"/>
      <c r="B317" s="19"/>
      <c r="C317" s="20"/>
      <c r="D317" s="21"/>
      <c r="E317" s="20"/>
      <c r="F317" s="23"/>
      <c r="G317" s="23"/>
      <c r="H317" s="25"/>
      <c r="I317" s="25"/>
      <c r="J317" s="25"/>
      <c r="K317" s="25"/>
      <c r="L317" s="25"/>
      <c r="M317" s="25"/>
      <c r="N317" s="25"/>
      <c r="O317" s="25"/>
      <c r="P317" s="25"/>
      <c r="Q317" s="25"/>
      <c r="R317" s="25"/>
      <c r="S317" s="25"/>
      <c r="T317" s="25"/>
      <c r="U317" s="25"/>
      <c r="V317" s="25"/>
      <c r="W317" s="25"/>
      <c r="X317" s="25"/>
      <c r="Y317" s="25"/>
      <c r="Z317" s="25"/>
      <c r="AA317" s="20"/>
      <c r="AB317" s="20"/>
      <c r="AC317" s="23"/>
      <c r="AD317" s="23"/>
      <c r="AE317" s="23"/>
    </row>
    <row r="318" ht="14.25" customHeight="1">
      <c r="A318" s="18"/>
      <c r="B318" s="19"/>
      <c r="C318" s="20"/>
      <c r="D318" s="21"/>
      <c r="E318" s="20"/>
      <c r="F318" s="23"/>
      <c r="G318" s="23"/>
      <c r="H318" s="25"/>
      <c r="I318" s="25"/>
      <c r="J318" s="25"/>
      <c r="K318" s="25"/>
      <c r="L318" s="25"/>
      <c r="M318" s="25"/>
      <c r="N318" s="25"/>
      <c r="O318" s="25"/>
      <c r="P318" s="25"/>
      <c r="Q318" s="25"/>
      <c r="R318" s="25"/>
      <c r="S318" s="25"/>
      <c r="T318" s="25"/>
      <c r="U318" s="25"/>
      <c r="V318" s="25"/>
      <c r="W318" s="25"/>
      <c r="X318" s="25"/>
      <c r="Y318" s="25"/>
      <c r="Z318" s="25"/>
      <c r="AA318" s="20"/>
      <c r="AB318" s="20"/>
      <c r="AC318" s="23"/>
      <c r="AD318" s="23"/>
      <c r="AE318" s="23"/>
    </row>
    <row r="319" ht="14.25" customHeight="1">
      <c r="A319" s="18"/>
      <c r="B319" s="19"/>
      <c r="C319" s="20"/>
      <c r="D319" s="21"/>
      <c r="E319" s="20"/>
      <c r="F319" s="23"/>
      <c r="G319" s="23"/>
      <c r="H319" s="25"/>
      <c r="I319" s="25"/>
      <c r="J319" s="25"/>
      <c r="K319" s="25"/>
      <c r="L319" s="25"/>
      <c r="M319" s="25"/>
      <c r="N319" s="25"/>
      <c r="O319" s="25"/>
      <c r="P319" s="25"/>
      <c r="Q319" s="25"/>
      <c r="R319" s="25"/>
      <c r="S319" s="25"/>
      <c r="T319" s="25"/>
      <c r="U319" s="25"/>
      <c r="V319" s="25"/>
      <c r="W319" s="25"/>
      <c r="X319" s="25"/>
      <c r="Y319" s="25"/>
      <c r="Z319" s="25"/>
      <c r="AA319" s="20"/>
      <c r="AB319" s="20"/>
      <c r="AC319" s="23"/>
      <c r="AD319" s="23"/>
      <c r="AE319" s="23"/>
    </row>
    <row r="320" ht="14.25" customHeight="1">
      <c r="A320" s="18"/>
      <c r="B320" s="19"/>
      <c r="C320" s="20"/>
      <c r="D320" s="21"/>
      <c r="E320" s="20"/>
      <c r="F320" s="23"/>
      <c r="G320" s="23"/>
      <c r="I320" s="25"/>
      <c r="J320" s="25"/>
      <c r="K320" s="25"/>
      <c r="L320" s="25"/>
      <c r="M320" s="25"/>
      <c r="N320" s="25"/>
      <c r="O320" s="25"/>
      <c r="P320" s="25"/>
      <c r="Q320" s="25"/>
      <c r="R320" s="25"/>
      <c r="S320" s="25"/>
      <c r="T320" s="25"/>
      <c r="U320" s="25"/>
      <c r="V320" s="25"/>
      <c r="W320" s="25"/>
      <c r="X320" s="25"/>
      <c r="Y320" s="25"/>
      <c r="Z320" s="25"/>
      <c r="AA320" s="20"/>
      <c r="AB320" s="20"/>
      <c r="AC320" s="23"/>
      <c r="AD320" s="23"/>
      <c r="AE320" s="23"/>
    </row>
    <row r="321" ht="14.25" customHeight="1">
      <c r="A321" s="18"/>
      <c r="B321" s="19"/>
      <c r="C321" s="20"/>
      <c r="D321" s="21"/>
      <c r="E321" s="20"/>
      <c r="F321" s="23"/>
      <c r="G321" s="23"/>
      <c r="H321" s="25"/>
      <c r="I321" s="25"/>
      <c r="J321" s="25"/>
      <c r="K321" s="25"/>
      <c r="L321" s="25"/>
      <c r="M321" s="25"/>
      <c r="N321" s="25"/>
      <c r="O321" s="25"/>
      <c r="P321" s="25"/>
      <c r="Q321" s="25"/>
      <c r="R321" s="25"/>
      <c r="S321" s="25"/>
      <c r="T321" s="25"/>
      <c r="U321" s="25"/>
      <c r="V321" s="25"/>
      <c r="W321" s="25"/>
      <c r="X321" s="25"/>
      <c r="Y321" s="25"/>
      <c r="Z321" s="25"/>
      <c r="AA321" s="20"/>
      <c r="AB321" s="20"/>
      <c r="AC321" s="23"/>
      <c r="AD321" s="23"/>
      <c r="AE321" s="23"/>
    </row>
    <row r="322" ht="14.25" customHeight="1">
      <c r="A322" s="18"/>
      <c r="B322" s="19"/>
      <c r="C322" s="20"/>
      <c r="D322" s="21"/>
      <c r="E322" s="20"/>
      <c r="F322" s="23"/>
      <c r="G322" s="23"/>
      <c r="H322" s="25"/>
      <c r="I322" s="25"/>
      <c r="J322" s="25"/>
      <c r="K322" s="25"/>
      <c r="L322" s="25"/>
      <c r="M322" s="25"/>
      <c r="N322" s="25"/>
      <c r="O322" s="25"/>
      <c r="P322" s="25"/>
      <c r="Q322" s="25"/>
      <c r="R322" s="25"/>
      <c r="S322" s="25"/>
      <c r="T322" s="25"/>
      <c r="U322" s="25"/>
      <c r="V322" s="25"/>
      <c r="W322" s="25"/>
      <c r="X322" s="25"/>
      <c r="Y322" s="25"/>
      <c r="Z322" s="25"/>
      <c r="AA322" s="20"/>
      <c r="AB322" s="20"/>
      <c r="AC322" s="23"/>
      <c r="AD322" s="23"/>
      <c r="AE322" s="23"/>
    </row>
    <row r="323" ht="14.25" customHeight="1">
      <c r="A323" s="18"/>
      <c r="B323" s="19"/>
      <c r="C323" s="20"/>
      <c r="D323" s="21"/>
      <c r="E323" s="20"/>
      <c r="F323" s="23"/>
      <c r="G323" s="23"/>
      <c r="H323" s="25"/>
      <c r="I323" s="25"/>
      <c r="J323" s="25"/>
      <c r="K323" s="25"/>
      <c r="L323" s="25"/>
      <c r="M323" s="25"/>
      <c r="N323" s="25"/>
      <c r="O323" s="25"/>
      <c r="P323" s="25"/>
      <c r="Q323" s="25"/>
      <c r="R323" s="25"/>
      <c r="S323" s="25"/>
      <c r="T323" s="25"/>
      <c r="U323" s="25"/>
      <c r="V323" s="25"/>
      <c r="W323" s="25"/>
      <c r="X323" s="25"/>
      <c r="Y323" s="25"/>
      <c r="Z323" s="25"/>
      <c r="AA323" s="20"/>
      <c r="AB323" s="20"/>
      <c r="AC323" s="23"/>
      <c r="AD323" s="23"/>
      <c r="AE323" s="23"/>
    </row>
    <row r="324" ht="14.25" customHeight="1">
      <c r="A324" s="18"/>
      <c r="B324" s="19"/>
      <c r="C324" s="20"/>
      <c r="D324" s="21"/>
      <c r="E324" s="20"/>
      <c r="F324" s="23"/>
      <c r="G324" s="23"/>
      <c r="H324" s="25"/>
      <c r="I324" s="25"/>
      <c r="J324" s="25"/>
      <c r="K324" s="25"/>
      <c r="L324" s="25"/>
      <c r="M324" s="25"/>
      <c r="N324" s="25"/>
      <c r="O324" s="25"/>
      <c r="P324" s="25"/>
      <c r="Q324" s="25"/>
      <c r="R324" s="25"/>
      <c r="S324" s="25"/>
      <c r="T324" s="25"/>
      <c r="U324" s="25"/>
      <c r="V324" s="25"/>
      <c r="W324" s="25"/>
      <c r="X324" s="25"/>
      <c r="Y324" s="25"/>
      <c r="Z324" s="25"/>
      <c r="AA324" s="20"/>
      <c r="AB324" s="20"/>
      <c r="AC324" s="23"/>
      <c r="AD324" s="23"/>
      <c r="AE324" s="23"/>
    </row>
    <row r="325" ht="14.25" customHeight="1">
      <c r="A325" s="18"/>
      <c r="B325" s="19"/>
      <c r="C325" s="20"/>
      <c r="D325" s="21"/>
      <c r="E325" s="20"/>
      <c r="F325" s="23"/>
      <c r="G325" s="23"/>
      <c r="H325" s="25"/>
      <c r="I325" s="25"/>
      <c r="J325" s="25"/>
      <c r="K325" s="25"/>
      <c r="L325" s="25"/>
      <c r="M325" s="25"/>
      <c r="N325" s="25"/>
      <c r="O325" s="25"/>
      <c r="P325" s="25"/>
      <c r="Q325" s="25"/>
      <c r="R325" s="25"/>
      <c r="S325" s="25"/>
      <c r="T325" s="25"/>
      <c r="U325" s="25"/>
      <c r="V325" s="25"/>
      <c r="W325" s="25"/>
      <c r="X325" s="25"/>
      <c r="Y325" s="25"/>
      <c r="Z325" s="25"/>
      <c r="AA325" s="20"/>
      <c r="AB325" s="20"/>
      <c r="AC325" s="23"/>
      <c r="AD325" s="23"/>
      <c r="AE325" s="23"/>
    </row>
    <row r="326" ht="14.25" customHeight="1">
      <c r="A326" s="18"/>
      <c r="B326" s="19"/>
      <c r="C326" s="20"/>
      <c r="D326" s="21"/>
      <c r="E326" s="20"/>
      <c r="F326" s="23"/>
      <c r="G326" s="23"/>
      <c r="H326" s="25"/>
      <c r="I326" s="25"/>
      <c r="J326" s="25"/>
      <c r="K326" s="25"/>
      <c r="L326" s="25"/>
      <c r="M326" s="25"/>
      <c r="N326" s="25"/>
      <c r="O326" s="25"/>
      <c r="P326" s="25"/>
      <c r="Q326" s="25"/>
      <c r="R326" s="25"/>
      <c r="S326" s="25"/>
      <c r="T326" s="25"/>
      <c r="U326" s="25"/>
      <c r="V326" s="25"/>
      <c r="W326" s="25"/>
      <c r="X326" s="25"/>
      <c r="Y326" s="25"/>
      <c r="Z326" s="25"/>
      <c r="AA326" s="20"/>
      <c r="AB326" s="20"/>
      <c r="AC326" s="23"/>
      <c r="AD326" s="23"/>
      <c r="AE326" s="23"/>
    </row>
    <row r="327" ht="14.25" customHeight="1">
      <c r="A327" s="18"/>
      <c r="B327" s="19"/>
      <c r="C327" s="20"/>
      <c r="D327" s="21"/>
      <c r="E327" s="20"/>
      <c r="F327" s="23"/>
      <c r="G327" s="23"/>
      <c r="H327" s="25"/>
      <c r="I327" s="25"/>
      <c r="J327" s="25"/>
      <c r="K327" s="25"/>
      <c r="L327" s="25"/>
      <c r="M327" s="25"/>
      <c r="N327" s="25"/>
      <c r="O327" s="25"/>
      <c r="P327" s="25"/>
      <c r="Q327" s="25"/>
      <c r="R327" s="25"/>
      <c r="S327" s="25"/>
      <c r="T327" s="25"/>
      <c r="U327" s="25"/>
      <c r="V327" s="25"/>
      <c r="W327" s="25"/>
      <c r="X327" s="25"/>
      <c r="Y327" s="25"/>
      <c r="Z327" s="25"/>
      <c r="AA327" s="20"/>
      <c r="AB327" s="20"/>
      <c r="AC327" s="23"/>
      <c r="AD327" s="23"/>
      <c r="AE327" s="23"/>
    </row>
    <row r="328" ht="14.25" customHeight="1">
      <c r="A328" s="18"/>
      <c r="B328" s="19"/>
      <c r="C328" s="20"/>
      <c r="D328" s="21"/>
      <c r="E328" s="20"/>
      <c r="F328" s="23"/>
      <c r="G328" s="23"/>
      <c r="H328" s="25"/>
      <c r="I328" s="25"/>
      <c r="J328" s="25"/>
      <c r="K328" s="25"/>
      <c r="L328" s="25"/>
      <c r="M328" s="25"/>
      <c r="N328" s="25"/>
      <c r="O328" s="25"/>
      <c r="P328" s="25"/>
      <c r="Q328" s="25"/>
      <c r="R328" s="25"/>
      <c r="S328" s="25"/>
      <c r="T328" s="25"/>
      <c r="U328" s="25"/>
      <c r="V328" s="25"/>
      <c r="W328" s="25"/>
      <c r="X328" s="25"/>
      <c r="Y328" s="25"/>
      <c r="Z328" s="25"/>
      <c r="AA328" s="20"/>
      <c r="AB328" s="20"/>
      <c r="AC328" s="23"/>
      <c r="AD328" s="23"/>
      <c r="AE328" s="23"/>
    </row>
    <row r="329" ht="14.25" customHeight="1">
      <c r="A329" s="18"/>
      <c r="B329" s="19"/>
      <c r="C329" s="20"/>
      <c r="D329" s="21"/>
      <c r="E329" s="20"/>
      <c r="F329" s="23"/>
      <c r="G329" s="23"/>
      <c r="H329" s="25"/>
      <c r="I329" s="25"/>
      <c r="J329" s="25"/>
      <c r="K329" s="25"/>
      <c r="L329" s="25"/>
      <c r="M329" s="25"/>
      <c r="N329" s="25"/>
      <c r="O329" s="25"/>
      <c r="P329" s="25"/>
      <c r="Q329" s="25"/>
      <c r="R329" s="25"/>
      <c r="S329" s="25"/>
      <c r="T329" s="25"/>
      <c r="U329" s="25"/>
      <c r="V329" s="25"/>
      <c r="W329" s="25"/>
      <c r="X329" s="25"/>
      <c r="Y329" s="25"/>
      <c r="Z329" s="25"/>
      <c r="AA329" s="20"/>
      <c r="AB329" s="20"/>
      <c r="AC329" s="23"/>
      <c r="AD329" s="23"/>
      <c r="AE329" s="23"/>
    </row>
    <row r="330" ht="14.25" customHeight="1">
      <c r="A330" s="18"/>
      <c r="B330" s="19"/>
      <c r="C330" s="20"/>
      <c r="D330" s="21"/>
      <c r="E330" s="20"/>
      <c r="F330" s="23"/>
      <c r="G330" s="23"/>
      <c r="H330" s="25"/>
      <c r="I330" s="25"/>
      <c r="J330" s="25"/>
      <c r="K330" s="25"/>
      <c r="L330" s="25"/>
      <c r="M330" s="25"/>
      <c r="N330" s="25"/>
      <c r="O330" s="25"/>
      <c r="P330" s="25"/>
      <c r="Q330" s="25"/>
      <c r="R330" s="25"/>
      <c r="S330" s="25"/>
      <c r="T330" s="25"/>
      <c r="U330" s="25"/>
      <c r="V330" s="25"/>
      <c r="W330" s="25"/>
      <c r="X330" s="25"/>
      <c r="Y330" s="25"/>
      <c r="Z330" s="25"/>
      <c r="AA330" s="20"/>
      <c r="AB330" s="20"/>
      <c r="AC330" s="23"/>
      <c r="AD330" s="23"/>
      <c r="AE330" s="23"/>
    </row>
    <row r="331" ht="14.25" customHeight="1">
      <c r="A331" s="18"/>
      <c r="B331" s="19"/>
      <c r="C331" s="20"/>
      <c r="D331" s="21"/>
      <c r="E331" s="20"/>
      <c r="F331" s="23"/>
      <c r="G331" s="23"/>
      <c r="H331" s="25"/>
      <c r="I331" s="25"/>
      <c r="J331" s="25"/>
      <c r="K331" s="25"/>
      <c r="L331" s="25"/>
      <c r="M331" s="25"/>
      <c r="N331" s="25"/>
      <c r="O331" s="25"/>
      <c r="P331" s="25"/>
      <c r="Q331" s="25"/>
      <c r="R331" s="25"/>
      <c r="S331" s="25"/>
      <c r="T331" s="25"/>
      <c r="U331" s="25"/>
      <c r="V331" s="25"/>
      <c r="W331" s="25"/>
      <c r="X331" s="25"/>
      <c r="Y331" s="25"/>
      <c r="Z331" s="25"/>
      <c r="AA331" s="20"/>
      <c r="AB331" s="20"/>
      <c r="AC331" s="23"/>
      <c r="AD331" s="23"/>
      <c r="AE331" s="23"/>
    </row>
    <row r="332" ht="14.25" customHeight="1">
      <c r="A332" s="18"/>
      <c r="B332" s="19"/>
      <c r="C332" s="20"/>
      <c r="D332" s="21"/>
      <c r="E332" s="20"/>
      <c r="F332" s="23"/>
      <c r="G332" s="23"/>
      <c r="H332" s="25"/>
      <c r="I332" s="25"/>
      <c r="J332" s="25"/>
      <c r="K332" s="25"/>
      <c r="L332" s="25"/>
      <c r="M332" s="25"/>
      <c r="N332" s="25"/>
      <c r="O332" s="25"/>
      <c r="P332" s="25"/>
      <c r="Q332" s="25"/>
      <c r="R332" s="25"/>
      <c r="S332" s="25"/>
      <c r="T332" s="25"/>
      <c r="U332" s="25"/>
      <c r="V332" s="25"/>
      <c r="W332" s="25"/>
      <c r="X332" s="25"/>
      <c r="Y332" s="25"/>
      <c r="Z332" s="25"/>
      <c r="AA332" s="20"/>
      <c r="AB332" s="20"/>
      <c r="AC332" s="23"/>
      <c r="AD332" s="23"/>
      <c r="AE332" s="23"/>
    </row>
    <row r="333" ht="14.25" customHeight="1">
      <c r="A333" s="18"/>
      <c r="B333" s="19"/>
      <c r="C333" s="20"/>
      <c r="D333" s="21"/>
      <c r="E333" s="20"/>
      <c r="F333" s="23"/>
      <c r="G333" s="23"/>
      <c r="H333" s="25"/>
      <c r="I333" s="25"/>
      <c r="J333" s="25"/>
      <c r="K333" s="25"/>
      <c r="L333" s="25"/>
      <c r="M333" s="25"/>
      <c r="N333" s="25"/>
      <c r="O333" s="25"/>
      <c r="P333" s="25"/>
      <c r="Q333" s="25"/>
      <c r="R333" s="25"/>
      <c r="S333" s="25"/>
      <c r="T333" s="25"/>
      <c r="U333" s="25"/>
      <c r="V333" s="25"/>
      <c r="W333" s="25"/>
      <c r="X333" s="25"/>
      <c r="Y333" s="25"/>
      <c r="Z333" s="25"/>
      <c r="AA333" s="20"/>
      <c r="AB333" s="20"/>
      <c r="AC333" s="23"/>
      <c r="AD333" s="23"/>
      <c r="AE333" s="23"/>
    </row>
    <row r="334" ht="14.25" customHeight="1">
      <c r="A334" s="18"/>
      <c r="B334" s="19"/>
      <c r="C334" s="20"/>
      <c r="D334" s="21"/>
      <c r="E334" s="20"/>
      <c r="F334" s="23"/>
      <c r="G334" s="23"/>
      <c r="H334" s="25"/>
      <c r="I334" s="25"/>
      <c r="J334" s="25"/>
      <c r="K334" s="25"/>
      <c r="L334" s="25"/>
      <c r="M334" s="25"/>
      <c r="N334" s="25"/>
      <c r="O334" s="25"/>
      <c r="P334" s="25"/>
      <c r="Q334" s="25"/>
      <c r="R334" s="25"/>
      <c r="S334" s="25"/>
      <c r="T334" s="25"/>
      <c r="U334" s="25"/>
      <c r="V334" s="25"/>
      <c r="W334" s="25"/>
      <c r="X334" s="25"/>
      <c r="Y334" s="25"/>
      <c r="Z334" s="25"/>
      <c r="AA334" s="20"/>
      <c r="AB334" s="20"/>
      <c r="AC334" s="23"/>
      <c r="AD334" s="23"/>
      <c r="AE334" s="23"/>
    </row>
    <row r="335" ht="14.25" customHeight="1">
      <c r="A335" s="18"/>
      <c r="B335" s="19"/>
      <c r="C335" s="20"/>
      <c r="D335" s="21"/>
      <c r="E335" s="20"/>
      <c r="F335" s="23"/>
      <c r="G335" s="23"/>
      <c r="H335" s="25"/>
      <c r="I335" s="25"/>
      <c r="J335" s="25"/>
      <c r="K335" s="25"/>
      <c r="L335" s="25"/>
      <c r="M335" s="25"/>
      <c r="N335" s="25"/>
      <c r="O335" s="25"/>
      <c r="P335" s="25"/>
      <c r="Q335" s="25"/>
      <c r="R335" s="25"/>
      <c r="S335" s="25"/>
      <c r="T335" s="25"/>
      <c r="U335" s="25"/>
      <c r="V335" s="25"/>
      <c r="W335" s="25"/>
      <c r="X335" s="25"/>
      <c r="Y335" s="25"/>
      <c r="Z335" s="25"/>
      <c r="AA335" s="20"/>
      <c r="AB335" s="20"/>
      <c r="AC335" s="23"/>
      <c r="AD335" s="23"/>
      <c r="AE335" s="23"/>
    </row>
    <row r="336" ht="14.25" customHeight="1">
      <c r="A336" s="18"/>
      <c r="B336" s="19"/>
      <c r="C336" s="20"/>
      <c r="D336" s="21"/>
      <c r="E336" s="20"/>
      <c r="F336" s="23"/>
      <c r="G336" s="23"/>
      <c r="H336" s="25"/>
      <c r="I336" s="25"/>
      <c r="J336" s="25"/>
      <c r="K336" s="25"/>
      <c r="L336" s="25"/>
      <c r="M336" s="25"/>
      <c r="N336" s="25"/>
      <c r="O336" s="25"/>
      <c r="P336" s="25"/>
      <c r="Q336" s="25"/>
      <c r="R336" s="25"/>
      <c r="S336" s="25"/>
      <c r="T336" s="25"/>
      <c r="U336" s="25"/>
      <c r="V336" s="25"/>
      <c r="W336" s="25"/>
      <c r="X336" s="25"/>
      <c r="Y336" s="25"/>
      <c r="Z336" s="25"/>
      <c r="AA336" s="20"/>
      <c r="AB336" s="20"/>
      <c r="AC336" s="23"/>
      <c r="AD336" s="23"/>
      <c r="AE336" s="23"/>
    </row>
    <row r="337" ht="14.25" customHeight="1">
      <c r="A337" s="18"/>
      <c r="B337" s="19"/>
      <c r="C337" s="20"/>
      <c r="D337" s="21"/>
      <c r="E337" s="20"/>
      <c r="F337" s="23"/>
      <c r="G337" s="23"/>
      <c r="H337" s="25"/>
      <c r="I337" s="25"/>
      <c r="J337" s="25"/>
      <c r="K337" s="25"/>
      <c r="L337" s="25"/>
      <c r="M337" s="25"/>
      <c r="N337" s="25"/>
      <c r="O337" s="25"/>
      <c r="P337" s="25"/>
      <c r="Q337" s="25"/>
      <c r="R337" s="25"/>
      <c r="S337" s="25"/>
      <c r="T337" s="25"/>
      <c r="U337" s="25"/>
      <c r="V337" s="25"/>
      <c r="W337" s="25"/>
      <c r="X337" s="25"/>
      <c r="Y337" s="25"/>
      <c r="Z337" s="25"/>
      <c r="AA337" s="20"/>
      <c r="AB337" s="20"/>
      <c r="AC337" s="23"/>
      <c r="AD337" s="23"/>
      <c r="AE337" s="23"/>
    </row>
    <row r="338" ht="14.25" customHeight="1">
      <c r="A338" s="18"/>
      <c r="B338" s="19"/>
      <c r="C338" s="20"/>
      <c r="D338" s="21"/>
      <c r="E338" s="20"/>
      <c r="F338" s="23"/>
      <c r="G338" s="23"/>
      <c r="H338" s="25"/>
      <c r="I338" s="25"/>
      <c r="J338" s="25"/>
      <c r="K338" s="25"/>
      <c r="L338" s="25"/>
      <c r="M338" s="25"/>
      <c r="N338" s="25"/>
      <c r="O338" s="25"/>
      <c r="P338" s="25"/>
      <c r="Q338" s="25"/>
      <c r="R338" s="25"/>
      <c r="S338" s="25"/>
      <c r="T338" s="25"/>
      <c r="U338" s="25"/>
      <c r="V338" s="25"/>
      <c r="W338" s="25"/>
      <c r="X338" s="25"/>
      <c r="Y338" s="25"/>
      <c r="Z338" s="25"/>
      <c r="AA338" s="20"/>
      <c r="AB338" s="20"/>
      <c r="AC338" s="23"/>
      <c r="AD338" s="23"/>
      <c r="AE338" s="23"/>
    </row>
    <row r="339" ht="14.25" customHeight="1">
      <c r="A339" s="18"/>
      <c r="B339" s="19"/>
      <c r="C339" s="20"/>
      <c r="D339" s="21"/>
      <c r="E339" s="20"/>
      <c r="F339" s="23"/>
      <c r="G339" s="23"/>
      <c r="H339" s="25"/>
      <c r="I339" s="25"/>
      <c r="J339" s="25"/>
      <c r="K339" s="25"/>
      <c r="L339" s="25"/>
      <c r="M339" s="25"/>
      <c r="N339" s="25"/>
      <c r="O339" s="25"/>
      <c r="P339" s="25"/>
      <c r="Q339" s="25"/>
      <c r="R339" s="25"/>
      <c r="S339" s="25"/>
      <c r="T339" s="25"/>
      <c r="U339" s="25"/>
      <c r="V339" s="25"/>
      <c r="W339" s="25"/>
      <c r="X339" s="25"/>
      <c r="Y339" s="25"/>
      <c r="Z339" s="25"/>
      <c r="AA339" s="20"/>
      <c r="AB339" s="20"/>
      <c r="AC339" s="23"/>
      <c r="AD339" s="23"/>
      <c r="AE339" s="23"/>
    </row>
    <row r="340" ht="14.25" customHeight="1">
      <c r="A340" s="18"/>
      <c r="B340" s="19"/>
      <c r="C340" s="20"/>
      <c r="D340" s="21"/>
      <c r="E340" s="20"/>
      <c r="F340" s="23"/>
      <c r="G340" s="23"/>
      <c r="H340" s="25"/>
      <c r="I340" s="25"/>
      <c r="J340" s="25"/>
      <c r="K340" s="25"/>
      <c r="L340" s="25"/>
      <c r="M340" s="25"/>
      <c r="N340" s="25"/>
      <c r="O340" s="25"/>
      <c r="P340" s="25"/>
      <c r="Q340" s="25"/>
      <c r="R340" s="25"/>
      <c r="S340" s="25"/>
      <c r="T340" s="25"/>
      <c r="U340" s="25"/>
      <c r="V340" s="25"/>
      <c r="W340" s="25"/>
      <c r="X340" s="25"/>
      <c r="Y340" s="25"/>
      <c r="Z340" s="25"/>
      <c r="AA340" s="20"/>
      <c r="AB340" s="20"/>
      <c r="AC340" s="23"/>
      <c r="AD340" s="23"/>
      <c r="AE340" s="23"/>
    </row>
    <row r="341" ht="14.25" customHeight="1">
      <c r="A341" s="18"/>
      <c r="B341" s="19"/>
      <c r="C341" s="20"/>
      <c r="D341" s="21"/>
      <c r="E341" s="20"/>
      <c r="F341" s="23"/>
      <c r="G341" s="23"/>
      <c r="H341" s="25"/>
      <c r="I341" s="25"/>
      <c r="J341" s="25"/>
      <c r="K341" s="25"/>
      <c r="L341" s="25"/>
      <c r="M341" s="25"/>
      <c r="N341" s="25"/>
      <c r="O341" s="25"/>
      <c r="P341" s="25"/>
      <c r="Q341" s="25"/>
      <c r="R341" s="25"/>
      <c r="S341" s="25"/>
      <c r="T341" s="25"/>
      <c r="U341" s="25"/>
      <c r="V341" s="25"/>
      <c r="W341" s="25"/>
      <c r="X341" s="25"/>
      <c r="Y341" s="25"/>
      <c r="Z341" s="25"/>
      <c r="AA341" s="20"/>
      <c r="AB341" s="20"/>
      <c r="AC341" s="23"/>
      <c r="AD341" s="23"/>
      <c r="AE341" s="23"/>
    </row>
    <row r="342" ht="14.25" customHeight="1">
      <c r="A342" s="18"/>
      <c r="B342" s="19"/>
      <c r="C342" s="20"/>
      <c r="D342" s="21"/>
      <c r="E342" s="20"/>
      <c r="F342" s="23"/>
      <c r="G342" s="23"/>
      <c r="H342" s="25"/>
      <c r="I342" s="25"/>
      <c r="J342" s="25"/>
      <c r="K342" s="25"/>
      <c r="L342" s="25"/>
      <c r="M342" s="25"/>
      <c r="N342" s="25"/>
      <c r="O342" s="25"/>
      <c r="P342" s="25"/>
      <c r="Q342" s="25"/>
      <c r="R342" s="25"/>
      <c r="S342" s="25"/>
      <c r="T342" s="25"/>
      <c r="U342" s="25"/>
      <c r="V342" s="25"/>
      <c r="W342" s="25"/>
      <c r="X342" s="25"/>
      <c r="Y342" s="25"/>
      <c r="Z342" s="25"/>
      <c r="AA342" s="20"/>
      <c r="AB342" s="20"/>
      <c r="AC342" s="23"/>
      <c r="AD342" s="23"/>
      <c r="AE342" s="23"/>
    </row>
    <row r="343" ht="14.25" customHeight="1">
      <c r="A343" s="18"/>
      <c r="B343" s="19"/>
      <c r="C343" s="20"/>
      <c r="D343" s="21"/>
      <c r="E343" s="20"/>
      <c r="F343" s="23"/>
      <c r="G343" s="23"/>
      <c r="H343" s="25"/>
      <c r="I343" s="25"/>
      <c r="J343" s="25"/>
      <c r="K343" s="25"/>
      <c r="L343" s="25"/>
      <c r="M343" s="25"/>
      <c r="N343" s="25"/>
      <c r="O343" s="25"/>
      <c r="P343" s="25"/>
      <c r="Q343" s="25"/>
      <c r="R343" s="25"/>
      <c r="S343" s="25"/>
      <c r="T343" s="25"/>
      <c r="U343" s="25"/>
      <c r="V343" s="25"/>
      <c r="W343" s="25"/>
      <c r="X343" s="25"/>
      <c r="Y343" s="25"/>
      <c r="Z343" s="25"/>
      <c r="AA343" s="20"/>
      <c r="AB343" s="20"/>
      <c r="AC343" s="23"/>
      <c r="AD343" s="23"/>
      <c r="AE343" s="23"/>
    </row>
    <row r="344" ht="14.25" customHeight="1">
      <c r="A344" s="18"/>
      <c r="B344" s="19"/>
      <c r="C344" s="20"/>
      <c r="D344" s="21"/>
      <c r="E344" s="20"/>
      <c r="F344" s="23"/>
      <c r="G344" s="23"/>
      <c r="H344" s="25"/>
      <c r="I344" s="25"/>
      <c r="J344" s="25"/>
      <c r="K344" s="25"/>
      <c r="L344" s="25"/>
      <c r="M344" s="25"/>
      <c r="N344" s="25"/>
      <c r="O344" s="25"/>
      <c r="P344" s="25"/>
      <c r="Q344" s="25"/>
      <c r="R344" s="25"/>
      <c r="S344" s="25"/>
      <c r="T344" s="25"/>
      <c r="U344" s="25"/>
      <c r="V344" s="25"/>
      <c r="W344" s="25"/>
      <c r="X344" s="25"/>
      <c r="Y344" s="25"/>
      <c r="Z344" s="25"/>
      <c r="AA344" s="20"/>
      <c r="AB344" s="20"/>
      <c r="AC344" s="23"/>
      <c r="AD344" s="23"/>
      <c r="AE344" s="23"/>
    </row>
    <row r="345" ht="14.25" customHeight="1">
      <c r="A345" s="18"/>
      <c r="B345" s="19"/>
      <c r="C345" s="20"/>
      <c r="D345" s="21"/>
      <c r="E345" s="20"/>
      <c r="F345" s="23"/>
      <c r="G345" s="23"/>
      <c r="H345" s="25"/>
      <c r="I345" s="25"/>
      <c r="J345" s="25"/>
      <c r="K345" s="25"/>
      <c r="L345" s="25"/>
      <c r="M345" s="25"/>
      <c r="N345" s="25"/>
      <c r="O345" s="25"/>
      <c r="P345" s="25"/>
      <c r="Q345" s="25"/>
      <c r="R345" s="25"/>
      <c r="S345" s="25"/>
      <c r="T345" s="25"/>
      <c r="U345" s="25"/>
      <c r="V345" s="25"/>
      <c r="W345" s="25"/>
      <c r="X345" s="25"/>
      <c r="Y345" s="25"/>
      <c r="Z345" s="25"/>
      <c r="AA345" s="20"/>
      <c r="AB345" s="20"/>
      <c r="AC345" s="23"/>
      <c r="AD345" s="23"/>
      <c r="AE345" s="23"/>
    </row>
    <row r="346" ht="14.25" customHeight="1">
      <c r="A346" s="18"/>
      <c r="B346" s="19"/>
      <c r="C346" s="20"/>
      <c r="D346" s="21"/>
      <c r="E346" s="20"/>
      <c r="F346" s="23"/>
      <c r="G346" s="23"/>
      <c r="H346" s="25"/>
      <c r="I346" s="25"/>
      <c r="J346" s="25"/>
      <c r="K346" s="25"/>
      <c r="L346" s="25"/>
      <c r="M346" s="25"/>
      <c r="N346" s="25"/>
      <c r="O346" s="25"/>
      <c r="P346" s="25"/>
      <c r="Q346" s="25"/>
      <c r="R346" s="25"/>
      <c r="S346" s="25"/>
      <c r="T346" s="25"/>
      <c r="U346" s="25"/>
      <c r="V346" s="25"/>
      <c r="W346" s="25"/>
      <c r="X346" s="25"/>
      <c r="Y346" s="25"/>
      <c r="Z346" s="25"/>
      <c r="AA346" s="20"/>
      <c r="AB346" s="20"/>
      <c r="AC346" s="23"/>
      <c r="AD346" s="23"/>
      <c r="AE346" s="23"/>
    </row>
    <row r="347" ht="14.25" customHeight="1">
      <c r="A347" s="18"/>
      <c r="B347" s="19"/>
      <c r="C347" s="20"/>
      <c r="D347" s="21"/>
      <c r="E347" s="20"/>
      <c r="F347" s="23"/>
      <c r="G347" s="23"/>
      <c r="H347" s="25"/>
      <c r="I347" s="25"/>
      <c r="J347" s="25"/>
      <c r="K347" s="25"/>
      <c r="L347" s="25"/>
      <c r="M347" s="25"/>
      <c r="N347" s="25"/>
      <c r="O347" s="25"/>
      <c r="P347" s="25"/>
      <c r="Q347" s="25"/>
      <c r="R347" s="25"/>
      <c r="S347" s="25"/>
      <c r="T347" s="25"/>
      <c r="U347" s="25"/>
      <c r="V347" s="25"/>
      <c r="W347" s="25"/>
      <c r="X347" s="25"/>
      <c r="Y347" s="25"/>
      <c r="Z347" s="25"/>
      <c r="AA347" s="20"/>
      <c r="AB347" s="20"/>
      <c r="AC347" s="23"/>
      <c r="AD347" s="23"/>
      <c r="AE347" s="23"/>
    </row>
    <row r="348" ht="14.25" customHeight="1">
      <c r="A348" s="18"/>
      <c r="B348" s="19"/>
      <c r="C348" s="20"/>
      <c r="D348" s="21"/>
      <c r="E348" s="20"/>
      <c r="F348" s="23"/>
      <c r="G348" s="23"/>
      <c r="H348" s="25"/>
      <c r="I348" s="25"/>
      <c r="J348" s="25"/>
      <c r="K348" s="25"/>
      <c r="L348" s="25"/>
      <c r="M348" s="25"/>
      <c r="N348" s="25"/>
      <c r="O348" s="25"/>
      <c r="P348" s="25"/>
      <c r="Q348" s="25"/>
      <c r="R348" s="25"/>
      <c r="S348" s="25"/>
      <c r="T348" s="25"/>
      <c r="U348" s="25"/>
      <c r="V348" s="25"/>
      <c r="W348" s="25"/>
      <c r="X348" s="25"/>
      <c r="Y348" s="25"/>
      <c r="Z348" s="25"/>
      <c r="AA348" s="20"/>
      <c r="AB348" s="20"/>
      <c r="AC348" s="23"/>
      <c r="AD348" s="23"/>
      <c r="AE348" s="23"/>
    </row>
    <row r="349" ht="14.25" customHeight="1">
      <c r="A349" s="18"/>
      <c r="B349" s="19"/>
      <c r="C349" s="20"/>
      <c r="D349" s="21"/>
      <c r="E349" s="20"/>
      <c r="F349" s="23"/>
      <c r="G349" s="23"/>
      <c r="H349" s="25"/>
      <c r="I349" s="25"/>
      <c r="J349" s="25"/>
      <c r="K349" s="25"/>
      <c r="L349" s="25"/>
      <c r="M349" s="25"/>
      <c r="N349" s="25"/>
      <c r="O349" s="25"/>
      <c r="P349" s="25"/>
      <c r="Q349" s="25"/>
      <c r="R349" s="25"/>
      <c r="S349" s="25"/>
      <c r="T349" s="25"/>
      <c r="U349" s="25"/>
      <c r="V349" s="25"/>
      <c r="W349" s="25"/>
      <c r="X349" s="25"/>
      <c r="Y349" s="25"/>
      <c r="Z349" s="25"/>
      <c r="AA349" s="20"/>
      <c r="AB349" s="20"/>
      <c r="AC349" s="23"/>
      <c r="AD349" s="23"/>
      <c r="AE349" s="23"/>
    </row>
    <row r="350" ht="14.25" customHeight="1">
      <c r="A350" s="18"/>
      <c r="B350" s="19"/>
      <c r="C350" s="20"/>
      <c r="D350" s="21"/>
      <c r="E350" s="20"/>
      <c r="F350" s="23"/>
      <c r="G350" s="23"/>
      <c r="H350" s="25"/>
      <c r="I350" s="25"/>
      <c r="J350" s="25"/>
      <c r="K350" s="25"/>
      <c r="L350" s="25"/>
      <c r="M350" s="25"/>
      <c r="N350" s="25"/>
      <c r="O350" s="25"/>
      <c r="P350" s="25"/>
      <c r="Q350" s="25"/>
      <c r="R350" s="25"/>
      <c r="S350" s="25"/>
      <c r="T350" s="25"/>
      <c r="U350" s="25"/>
      <c r="V350" s="25"/>
      <c r="W350" s="25"/>
      <c r="X350" s="25"/>
      <c r="Y350" s="25"/>
      <c r="Z350" s="25"/>
      <c r="AA350" s="20"/>
      <c r="AB350" s="20"/>
      <c r="AC350" s="23"/>
      <c r="AD350" s="23"/>
      <c r="AE350" s="23"/>
    </row>
    <row r="351" ht="14.25" customHeight="1">
      <c r="A351" s="18"/>
      <c r="B351" s="19"/>
      <c r="C351" s="20"/>
      <c r="D351" s="21"/>
      <c r="E351" s="20"/>
      <c r="F351" s="23"/>
      <c r="G351" s="23"/>
      <c r="H351" s="25"/>
      <c r="I351" s="25"/>
      <c r="J351" s="25"/>
      <c r="K351" s="25"/>
      <c r="L351" s="25"/>
      <c r="M351" s="25"/>
      <c r="N351" s="25"/>
      <c r="O351" s="25"/>
      <c r="P351" s="25"/>
      <c r="Q351" s="25"/>
      <c r="R351" s="25"/>
      <c r="S351" s="25"/>
      <c r="T351" s="25"/>
      <c r="U351" s="25"/>
      <c r="V351" s="25"/>
      <c r="W351" s="25"/>
      <c r="X351" s="25"/>
      <c r="Y351" s="25"/>
      <c r="Z351" s="25"/>
      <c r="AA351" s="20"/>
      <c r="AB351" s="20"/>
      <c r="AC351" s="23"/>
      <c r="AD351" s="23"/>
      <c r="AE351" s="23"/>
    </row>
    <row r="352" ht="14.25" customHeight="1">
      <c r="A352" s="18"/>
      <c r="B352" s="19"/>
      <c r="C352" s="20"/>
      <c r="D352" s="21"/>
      <c r="E352" s="20"/>
      <c r="F352" s="23"/>
      <c r="G352" s="23"/>
      <c r="H352" s="25"/>
      <c r="I352" s="25"/>
      <c r="J352" s="25"/>
      <c r="K352" s="25"/>
      <c r="L352" s="25"/>
      <c r="M352" s="25"/>
      <c r="N352" s="25"/>
      <c r="O352" s="25"/>
      <c r="P352" s="25"/>
      <c r="Q352" s="25"/>
      <c r="R352" s="25"/>
      <c r="S352" s="25"/>
      <c r="T352" s="25"/>
      <c r="U352" s="25"/>
      <c r="V352" s="25"/>
      <c r="W352" s="25"/>
      <c r="X352" s="25"/>
      <c r="Y352" s="25"/>
      <c r="Z352" s="25"/>
      <c r="AA352" s="20"/>
      <c r="AB352" s="20"/>
      <c r="AC352" s="23"/>
      <c r="AD352" s="23"/>
      <c r="AE352" s="23"/>
    </row>
    <row r="353" ht="14.25" customHeight="1">
      <c r="A353" s="18"/>
      <c r="B353" s="19"/>
      <c r="C353" s="20"/>
      <c r="D353" s="21"/>
      <c r="E353" s="20"/>
      <c r="F353" s="23"/>
      <c r="G353" s="23"/>
      <c r="H353" s="25"/>
      <c r="I353" s="25"/>
      <c r="J353" s="25"/>
      <c r="K353" s="25"/>
      <c r="L353" s="25"/>
      <c r="M353" s="25"/>
      <c r="N353" s="25"/>
      <c r="O353" s="25"/>
      <c r="P353" s="25"/>
      <c r="Q353" s="25"/>
      <c r="R353" s="25"/>
      <c r="S353" s="25"/>
      <c r="T353" s="25"/>
      <c r="U353" s="25"/>
      <c r="V353" s="25"/>
      <c r="W353" s="25"/>
      <c r="X353" s="25"/>
      <c r="Y353" s="25"/>
      <c r="Z353" s="25"/>
      <c r="AA353" s="20"/>
      <c r="AB353" s="20"/>
      <c r="AC353" s="23"/>
      <c r="AD353" s="23"/>
      <c r="AE353" s="23"/>
    </row>
    <row r="354" ht="14.25" customHeight="1">
      <c r="A354" s="18"/>
      <c r="B354" s="19"/>
      <c r="C354" s="20"/>
      <c r="D354" s="21"/>
      <c r="E354" s="20"/>
      <c r="F354" s="23"/>
      <c r="G354" s="23"/>
      <c r="H354" s="25"/>
      <c r="I354" s="25"/>
      <c r="J354" s="25"/>
      <c r="K354" s="25"/>
      <c r="L354" s="25"/>
      <c r="M354" s="25"/>
      <c r="N354" s="25"/>
      <c r="O354" s="25"/>
      <c r="P354" s="25"/>
      <c r="Q354" s="25"/>
      <c r="R354" s="25"/>
      <c r="S354" s="25"/>
      <c r="T354" s="25"/>
      <c r="U354" s="25"/>
      <c r="V354" s="25"/>
      <c r="W354" s="25"/>
      <c r="X354" s="25"/>
      <c r="Y354" s="25"/>
      <c r="Z354" s="25"/>
      <c r="AA354" s="20"/>
      <c r="AB354" s="20"/>
      <c r="AC354" s="23"/>
      <c r="AD354" s="23"/>
      <c r="AE354" s="23"/>
    </row>
    <row r="355" ht="14.25" customHeight="1">
      <c r="A355" s="18"/>
      <c r="B355" s="19"/>
      <c r="C355" s="20"/>
      <c r="D355" s="21"/>
      <c r="E355" s="20"/>
      <c r="F355" s="23"/>
      <c r="G355" s="23"/>
      <c r="H355" s="25"/>
      <c r="I355" s="25"/>
      <c r="J355" s="25"/>
      <c r="K355" s="25"/>
      <c r="L355" s="25"/>
      <c r="M355" s="25"/>
      <c r="N355" s="25"/>
      <c r="O355" s="25"/>
      <c r="P355" s="25"/>
      <c r="Q355" s="25"/>
      <c r="R355" s="25"/>
      <c r="S355" s="25"/>
      <c r="T355" s="25"/>
      <c r="U355" s="25"/>
      <c r="V355" s="25"/>
      <c r="W355" s="25"/>
      <c r="X355" s="25"/>
      <c r="Y355" s="25"/>
      <c r="Z355" s="25"/>
      <c r="AA355" s="20"/>
      <c r="AB355" s="20"/>
      <c r="AC355" s="23"/>
      <c r="AD355" s="23"/>
      <c r="AE355" s="23"/>
    </row>
    <row r="356" ht="14.25" customHeight="1">
      <c r="A356" s="18"/>
      <c r="B356" s="19"/>
      <c r="C356" s="20"/>
      <c r="D356" s="21"/>
      <c r="E356" s="20"/>
      <c r="F356" s="23"/>
      <c r="G356" s="23"/>
      <c r="H356" s="25"/>
      <c r="I356" s="25"/>
      <c r="J356" s="25"/>
      <c r="K356" s="25"/>
      <c r="L356" s="25"/>
      <c r="M356" s="25"/>
      <c r="N356" s="25"/>
      <c r="O356" s="25"/>
      <c r="P356" s="25"/>
      <c r="Q356" s="25"/>
      <c r="R356" s="25"/>
      <c r="S356" s="25"/>
      <c r="T356" s="25"/>
      <c r="U356" s="25"/>
      <c r="V356" s="25"/>
      <c r="W356" s="25"/>
      <c r="X356" s="25"/>
      <c r="Y356" s="25"/>
      <c r="Z356" s="25"/>
      <c r="AA356" s="20"/>
      <c r="AB356" s="20"/>
      <c r="AC356" s="23"/>
      <c r="AD356" s="23"/>
      <c r="AE356" s="23"/>
    </row>
    <row r="357" ht="14.25" customHeight="1">
      <c r="A357" s="18"/>
      <c r="B357" s="19"/>
      <c r="C357" s="20"/>
      <c r="D357" s="21"/>
      <c r="E357" s="20"/>
      <c r="F357" s="23"/>
      <c r="G357" s="23"/>
      <c r="H357" s="25"/>
      <c r="I357" s="25"/>
      <c r="J357" s="25"/>
      <c r="K357" s="25"/>
      <c r="L357" s="25"/>
      <c r="M357" s="25"/>
      <c r="N357" s="25"/>
      <c r="O357" s="25"/>
      <c r="P357" s="25"/>
      <c r="Q357" s="25"/>
      <c r="R357" s="25"/>
      <c r="S357" s="25"/>
      <c r="T357" s="25"/>
      <c r="U357" s="25"/>
      <c r="V357" s="25"/>
      <c r="W357" s="25"/>
      <c r="X357" s="25"/>
      <c r="Y357" s="25"/>
      <c r="Z357" s="25"/>
      <c r="AA357" s="20"/>
      <c r="AB357" s="20"/>
      <c r="AC357" s="23"/>
      <c r="AD357" s="23"/>
      <c r="AE357" s="23"/>
    </row>
    <row r="358" ht="14.25" customHeight="1">
      <c r="A358" s="18"/>
      <c r="B358" s="19"/>
      <c r="C358" s="20"/>
      <c r="D358" s="21"/>
      <c r="E358" s="20"/>
      <c r="F358" s="23"/>
      <c r="G358" s="23"/>
      <c r="H358" s="25"/>
      <c r="I358" s="25"/>
      <c r="J358" s="25"/>
      <c r="K358" s="25"/>
      <c r="L358" s="25"/>
      <c r="M358" s="25"/>
      <c r="N358" s="25"/>
      <c r="O358" s="25"/>
      <c r="P358" s="25"/>
      <c r="Q358" s="25"/>
      <c r="R358" s="25"/>
      <c r="S358" s="25"/>
      <c r="T358" s="25"/>
      <c r="U358" s="25"/>
      <c r="V358" s="25"/>
      <c r="W358" s="25"/>
      <c r="X358" s="25"/>
      <c r="Y358" s="25"/>
      <c r="Z358" s="25"/>
      <c r="AA358" s="20"/>
      <c r="AB358" s="20"/>
      <c r="AC358" s="23"/>
      <c r="AD358" s="23"/>
      <c r="AE358" s="23"/>
    </row>
    <row r="359" ht="14.25" customHeight="1">
      <c r="A359" s="18"/>
      <c r="B359" s="19"/>
      <c r="C359" s="20"/>
      <c r="D359" s="21"/>
      <c r="E359" s="20"/>
      <c r="F359" s="23"/>
      <c r="G359" s="23"/>
      <c r="H359" s="25"/>
      <c r="I359" s="25"/>
      <c r="J359" s="25"/>
      <c r="K359" s="25"/>
      <c r="L359" s="25"/>
      <c r="M359" s="25"/>
      <c r="N359" s="25"/>
      <c r="O359" s="25"/>
      <c r="P359" s="25"/>
      <c r="Q359" s="25"/>
      <c r="R359" s="25"/>
      <c r="S359" s="25"/>
      <c r="T359" s="25"/>
      <c r="U359" s="25"/>
      <c r="V359" s="25"/>
      <c r="W359" s="25"/>
      <c r="X359" s="25"/>
      <c r="Y359" s="25"/>
      <c r="Z359" s="25"/>
      <c r="AA359" s="20"/>
      <c r="AB359" s="20"/>
      <c r="AC359" s="23"/>
      <c r="AD359" s="23"/>
      <c r="AE359" s="23"/>
    </row>
    <row r="360" ht="14.25" customHeight="1">
      <c r="A360" s="18"/>
      <c r="B360" s="19"/>
      <c r="C360" s="20"/>
      <c r="D360" s="21"/>
      <c r="E360" s="20"/>
      <c r="F360" s="23"/>
      <c r="G360" s="23"/>
      <c r="H360" s="25"/>
      <c r="I360" s="25"/>
      <c r="J360" s="25"/>
      <c r="K360" s="25"/>
      <c r="L360" s="25"/>
      <c r="M360" s="25"/>
      <c r="N360" s="25"/>
      <c r="O360" s="25"/>
      <c r="P360" s="25"/>
      <c r="Q360" s="25"/>
      <c r="R360" s="25"/>
      <c r="S360" s="25"/>
      <c r="T360" s="25"/>
      <c r="U360" s="25"/>
      <c r="V360" s="25"/>
      <c r="W360" s="25"/>
      <c r="X360" s="25"/>
      <c r="Y360" s="25"/>
      <c r="Z360" s="25"/>
      <c r="AA360" s="20"/>
      <c r="AB360" s="20"/>
      <c r="AC360" s="23"/>
      <c r="AD360" s="23"/>
      <c r="AE360" s="23"/>
    </row>
    <row r="361" ht="14.25" customHeight="1">
      <c r="A361" s="18"/>
      <c r="B361" s="19"/>
      <c r="C361" s="20"/>
      <c r="D361" s="21"/>
      <c r="E361" s="20"/>
      <c r="F361" s="23"/>
      <c r="G361" s="23"/>
      <c r="H361" s="25"/>
      <c r="I361" s="25"/>
      <c r="J361" s="25"/>
      <c r="K361" s="25"/>
      <c r="L361" s="25"/>
      <c r="M361" s="25"/>
      <c r="N361" s="25"/>
      <c r="O361" s="25"/>
      <c r="P361" s="25"/>
      <c r="Q361" s="25"/>
      <c r="R361" s="25"/>
      <c r="S361" s="25"/>
      <c r="T361" s="25"/>
      <c r="U361" s="25"/>
      <c r="V361" s="25"/>
      <c r="W361" s="25"/>
      <c r="X361" s="25"/>
      <c r="Y361" s="25"/>
      <c r="Z361" s="25"/>
      <c r="AA361" s="20"/>
      <c r="AB361" s="20"/>
      <c r="AC361" s="23"/>
      <c r="AD361" s="23"/>
      <c r="AE361" s="23"/>
    </row>
    <row r="362" ht="14.25" customHeight="1">
      <c r="A362" s="18"/>
      <c r="B362" s="19"/>
      <c r="C362" s="20"/>
      <c r="D362" s="21"/>
      <c r="E362" s="20"/>
      <c r="F362" s="23"/>
      <c r="G362" s="23"/>
      <c r="H362" s="25"/>
      <c r="I362" s="25"/>
      <c r="J362" s="25"/>
      <c r="K362" s="25"/>
      <c r="L362" s="25"/>
      <c r="M362" s="25"/>
      <c r="N362" s="25"/>
      <c r="O362" s="25"/>
      <c r="P362" s="25"/>
      <c r="Q362" s="25"/>
      <c r="R362" s="25"/>
      <c r="S362" s="25"/>
      <c r="T362" s="25"/>
      <c r="U362" s="25"/>
      <c r="V362" s="25"/>
      <c r="W362" s="25"/>
      <c r="X362" s="25"/>
      <c r="Y362" s="25"/>
      <c r="Z362" s="25"/>
      <c r="AA362" s="20"/>
      <c r="AB362" s="20"/>
      <c r="AC362" s="23"/>
      <c r="AD362" s="23"/>
      <c r="AE362" s="23"/>
    </row>
    <row r="363" ht="14.25" customHeight="1">
      <c r="A363" s="18"/>
      <c r="B363" s="19"/>
      <c r="C363" s="20"/>
      <c r="D363" s="21"/>
      <c r="E363" s="20"/>
      <c r="F363" s="23"/>
      <c r="G363" s="23"/>
      <c r="H363" s="25"/>
      <c r="I363" s="25"/>
      <c r="J363" s="25"/>
      <c r="K363" s="25"/>
      <c r="L363" s="25"/>
      <c r="M363" s="25"/>
      <c r="N363" s="25"/>
      <c r="O363" s="25"/>
      <c r="P363" s="25"/>
      <c r="Q363" s="25"/>
      <c r="R363" s="25"/>
      <c r="S363" s="25"/>
      <c r="T363" s="25"/>
      <c r="U363" s="25"/>
      <c r="V363" s="25"/>
      <c r="W363" s="25"/>
      <c r="X363" s="25"/>
      <c r="Y363" s="25"/>
      <c r="Z363" s="25"/>
      <c r="AA363" s="20"/>
      <c r="AB363" s="20"/>
      <c r="AC363" s="23"/>
      <c r="AD363" s="23"/>
      <c r="AE363" s="23"/>
    </row>
    <row r="364" ht="14.25" customHeight="1">
      <c r="A364" s="18"/>
      <c r="B364" s="19"/>
      <c r="C364" s="20"/>
      <c r="D364" s="21"/>
      <c r="E364" s="20"/>
      <c r="F364" s="23"/>
      <c r="G364" s="23"/>
      <c r="H364" s="25"/>
      <c r="I364" s="25"/>
      <c r="J364" s="25"/>
      <c r="K364" s="25"/>
      <c r="L364" s="25"/>
      <c r="M364" s="25"/>
      <c r="N364" s="25"/>
      <c r="O364" s="25"/>
      <c r="P364" s="25"/>
      <c r="Q364" s="25"/>
      <c r="R364" s="25"/>
      <c r="S364" s="25"/>
      <c r="T364" s="25"/>
      <c r="U364" s="25"/>
      <c r="V364" s="25"/>
      <c r="W364" s="25"/>
      <c r="X364" s="25"/>
      <c r="Y364" s="25"/>
      <c r="Z364" s="25"/>
      <c r="AA364" s="20"/>
      <c r="AB364" s="20"/>
      <c r="AC364" s="23"/>
      <c r="AD364" s="23"/>
      <c r="AE364" s="23"/>
    </row>
    <row r="365" ht="14.25" customHeight="1">
      <c r="A365" s="18"/>
      <c r="B365" s="19"/>
      <c r="C365" s="20"/>
      <c r="D365" s="21"/>
      <c r="E365" s="20"/>
      <c r="F365" s="23"/>
      <c r="G365" s="23"/>
      <c r="H365" s="25"/>
      <c r="I365" s="25"/>
      <c r="J365" s="25"/>
      <c r="K365" s="25"/>
      <c r="L365" s="25"/>
      <c r="M365" s="25"/>
      <c r="N365" s="25"/>
      <c r="O365" s="25"/>
      <c r="P365" s="25"/>
      <c r="Q365" s="25"/>
      <c r="R365" s="25"/>
      <c r="S365" s="25"/>
      <c r="T365" s="25"/>
      <c r="U365" s="25"/>
      <c r="V365" s="25"/>
      <c r="W365" s="25"/>
      <c r="X365" s="25"/>
      <c r="Y365" s="25"/>
      <c r="Z365" s="25"/>
      <c r="AA365" s="20"/>
      <c r="AB365" s="20"/>
      <c r="AC365" s="23"/>
      <c r="AD365" s="23"/>
      <c r="AE365" s="23"/>
    </row>
    <row r="366" ht="14.25" customHeight="1">
      <c r="A366" s="18"/>
      <c r="B366" s="19"/>
      <c r="C366" s="20"/>
      <c r="D366" s="21"/>
      <c r="E366" s="20"/>
      <c r="F366" s="23"/>
      <c r="G366" s="23"/>
      <c r="H366" s="25"/>
      <c r="I366" s="25"/>
      <c r="J366" s="25"/>
      <c r="K366" s="25"/>
      <c r="L366" s="25"/>
      <c r="M366" s="25"/>
      <c r="N366" s="25"/>
      <c r="O366" s="25"/>
      <c r="P366" s="25"/>
      <c r="Q366" s="25"/>
      <c r="R366" s="25"/>
      <c r="S366" s="25"/>
      <c r="T366" s="25"/>
      <c r="U366" s="25"/>
      <c r="V366" s="25"/>
      <c r="W366" s="25"/>
      <c r="X366" s="25"/>
      <c r="Y366" s="25"/>
      <c r="Z366" s="25"/>
      <c r="AA366" s="20"/>
      <c r="AB366" s="20"/>
      <c r="AC366" s="23"/>
      <c r="AD366" s="23"/>
      <c r="AE366" s="23"/>
    </row>
    <row r="367" ht="14.25" customHeight="1">
      <c r="A367" s="18"/>
      <c r="B367" s="19"/>
      <c r="C367" s="20"/>
      <c r="D367" s="21"/>
      <c r="E367" s="20"/>
      <c r="F367" s="23"/>
      <c r="G367" s="23"/>
      <c r="H367" s="25"/>
      <c r="I367" s="25"/>
      <c r="J367" s="25"/>
      <c r="K367" s="25"/>
      <c r="L367" s="25"/>
      <c r="M367" s="25"/>
      <c r="N367" s="25"/>
      <c r="O367" s="25"/>
      <c r="P367" s="25"/>
      <c r="Q367" s="25"/>
      <c r="R367" s="25"/>
      <c r="S367" s="25"/>
      <c r="T367" s="25"/>
      <c r="U367" s="25"/>
      <c r="V367" s="25"/>
      <c r="W367" s="25"/>
      <c r="X367" s="25"/>
      <c r="Y367" s="25"/>
      <c r="Z367" s="25"/>
      <c r="AA367" s="20"/>
      <c r="AB367" s="20"/>
      <c r="AC367" s="23"/>
      <c r="AD367" s="23"/>
      <c r="AE367" s="23"/>
    </row>
    <row r="368" ht="14.25" customHeight="1">
      <c r="A368" s="18"/>
      <c r="B368" s="19"/>
      <c r="C368" s="20"/>
      <c r="D368" s="21"/>
      <c r="E368" s="20"/>
      <c r="F368" s="23"/>
      <c r="G368" s="23"/>
      <c r="H368" s="25"/>
      <c r="I368" s="25"/>
      <c r="J368" s="25"/>
      <c r="K368" s="25"/>
      <c r="L368" s="25"/>
      <c r="M368" s="25"/>
      <c r="N368" s="25"/>
      <c r="O368" s="25"/>
      <c r="P368" s="25"/>
      <c r="Q368" s="25"/>
      <c r="R368" s="25"/>
      <c r="S368" s="25"/>
      <c r="T368" s="25"/>
      <c r="U368" s="25"/>
      <c r="V368" s="25"/>
      <c r="W368" s="25"/>
      <c r="X368" s="25"/>
      <c r="Y368" s="25"/>
      <c r="Z368" s="25"/>
      <c r="AA368" s="20"/>
      <c r="AB368" s="20"/>
      <c r="AC368" s="23"/>
      <c r="AD368" s="23"/>
      <c r="AE368" s="23"/>
    </row>
    <row r="369" ht="14.25" customHeight="1">
      <c r="A369" s="18"/>
      <c r="B369" s="19"/>
      <c r="C369" s="20"/>
      <c r="D369" s="21"/>
      <c r="E369" s="20"/>
      <c r="F369" s="23"/>
      <c r="G369" s="23"/>
      <c r="H369" s="25"/>
      <c r="I369" s="25"/>
      <c r="J369" s="25"/>
      <c r="K369" s="25"/>
      <c r="L369" s="25"/>
      <c r="M369" s="25"/>
      <c r="N369" s="25"/>
      <c r="O369" s="25"/>
      <c r="P369" s="25"/>
      <c r="Q369" s="25"/>
      <c r="R369" s="25"/>
      <c r="S369" s="25"/>
      <c r="T369" s="25"/>
      <c r="U369" s="25"/>
      <c r="V369" s="25"/>
      <c r="W369" s="25"/>
      <c r="X369" s="25"/>
      <c r="Y369" s="25"/>
      <c r="Z369" s="25"/>
      <c r="AA369" s="20"/>
      <c r="AB369" s="20"/>
      <c r="AC369" s="23"/>
      <c r="AD369" s="23"/>
      <c r="AE369" s="23"/>
    </row>
    <row r="370" ht="14.25" customHeight="1">
      <c r="A370" s="18"/>
      <c r="B370" s="19"/>
      <c r="C370" s="20"/>
      <c r="D370" s="21"/>
      <c r="E370" s="20"/>
      <c r="F370" s="23"/>
      <c r="G370" s="23"/>
      <c r="H370" s="25"/>
      <c r="I370" s="25"/>
      <c r="J370" s="25"/>
      <c r="K370" s="25"/>
      <c r="L370" s="25"/>
      <c r="M370" s="25"/>
      <c r="N370" s="25"/>
      <c r="O370" s="25"/>
      <c r="P370" s="25"/>
      <c r="Q370" s="25"/>
      <c r="R370" s="25"/>
      <c r="S370" s="25"/>
      <c r="T370" s="25"/>
      <c r="U370" s="25"/>
      <c r="V370" s="25"/>
      <c r="W370" s="25"/>
      <c r="X370" s="25"/>
      <c r="Y370" s="25"/>
      <c r="Z370" s="25"/>
      <c r="AA370" s="20"/>
      <c r="AB370" s="20"/>
      <c r="AC370" s="23"/>
      <c r="AD370" s="23"/>
      <c r="AE370" s="23"/>
    </row>
    <row r="371" ht="14.25" customHeight="1">
      <c r="A371" s="18"/>
      <c r="B371" s="19"/>
      <c r="C371" s="20"/>
      <c r="D371" s="21"/>
      <c r="E371" s="20"/>
      <c r="F371" s="23"/>
      <c r="G371" s="23"/>
      <c r="H371" s="25"/>
      <c r="I371" s="25"/>
      <c r="J371" s="25"/>
      <c r="K371" s="25"/>
      <c r="L371" s="25"/>
      <c r="M371" s="25"/>
      <c r="N371" s="25"/>
      <c r="O371" s="25"/>
      <c r="P371" s="25"/>
      <c r="Q371" s="25"/>
      <c r="R371" s="25"/>
      <c r="S371" s="25"/>
      <c r="T371" s="25"/>
      <c r="U371" s="25"/>
      <c r="V371" s="25"/>
      <c r="W371" s="25"/>
      <c r="X371" s="25"/>
      <c r="Y371" s="25"/>
      <c r="Z371" s="25"/>
      <c r="AA371" s="20"/>
      <c r="AB371" s="20"/>
      <c r="AC371" s="23"/>
      <c r="AD371" s="23"/>
      <c r="AE371" s="23"/>
    </row>
    <row r="372" ht="14.25" customHeight="1">
      <c r="A372" s="18"/>
      <c r="B372" s="19"/>
      <c r="C372" s="20"/>
      <c r="D372" s="21"/>
      <c r="E372" s="20"/>
      <c r="F372" s="23"/>
      <c r="G372" s="23"/>
      <c r="H372" s="25"/>
      <c r="I372" s="25"/>
      <c r="J372" s="25"/>
      <c r="K372" s="25"/>
      <c r="L372" s="25"/>
      <c r="M372" s="25"/>
      <c r="N372" s="25"/>
      <c r="O372" s="25"/>
      <c r="P372" s="25"/>
      <c r="Q372" s="25"/>
      <c r="R372" s="25"/>
      <c r="S372" s="25"/>
      <c r="T372" s="25"/>
      <c r="U372" s="25"/>
      <c r="V372" s="25"/>
      <c r="W372" s="25"/>
      <c r="X372" s="25"/>
      <c r="Y372" s="25"/>
      <c r="Z372" s="25"/>
      <c r="AA372" s="20"/>
      <c r="AB372" s="20"/>
      <c r="AC372" s="23"/>
      <c r="AD372" s="23"/>
      <c r="AE372" s="23"/>
    </row>
    <row r="373" ht="14.25" customHeight="1">
      <c r="A373" s="18"/>
      <c r="B373" s="19"/>
      <c r="C373" s="20"/>
      <c r="D373" s="21"/>
      <c r="E373" s="20"/>
      <c r="F373" s="23"/>
      <c r="G373" s="23"/>
      <c r="H373" s="25"/>
      <c r="I373" s="25"/>
      <c r="J373" s="25"/>
      <c r="K373" s="25"/>
      <c r="L373" s="25"/>
      <c r="M373" s="25"/>
      <c r="N373" s="25"/>
      <c r="O373" s="25"/>
      <c r="P373" s="25"/>
      <c r="Q373" s="25"/>
      <c r="R373" s="25"/>
      <c r="S373" s="25"/>
      <c r="T373" s="25"/>
      <c r="U373" s="25"/>
      <c r="V373" s="25"/>
      <c r="W373" s="25"/>
      <c r="X373" s="25"/>
      <c r="Y373" s="25"/>
      <c r="Z373" s="25"/>
      <c r="AA373" s="20"/>
      <c r="AB373" s="20"/>
      <c r="AC373" s="23"/>
      <c r="AD373" s="23"/>
      <c r="AE373" s="23"/>
    </row>
    <row r="374" ht="14.25" customHeight="1">
      <c r="A374" s="18"/>
      <c r="B374" s="19"/>
      <c r="C374" s="20"/>
      <c r="D374" s="21"/>
      <c r="E374" s="20"/>
      <c r="F374" s="23"/>
      <c r="G374" s="23"/>
      <c r="H374" s="25"/>
      <c r="I374" s="25"/>
      <c r="J374" s="25"/>
      <c r="K374" s="25"/>
      <c r="L374" s="25"/>
      <c r="M374" s="25"/>
      <c r="N374" s="25"/>
      <c r="O374" s="25"/>
      <c r="P374" s="25"/>
      <c r="Q374" s="25"/>
      <c r="R374" s="25"/>
      <c r="S374" s="25"/>
      <c r="T374" s="25"/>
      <c r="U374" s="25"/>
      <c r="V374" s="25"/>
      <c r="W374" s="25"/>
      <c r="X374" s="25"/>
      <c r="Y374" s="25"/>
      <c r="Z374" s="25"/>
      <c r="AA374" s="20"/>
      <c r="AB374" s="20"/>
      <c r="AC374" s="23"/>
      <c r="AD374" s="23"/>
      <c r="AE374" s="23"/>
    </row>
    <row r="375" ht="14.25" customHeight="1">
      <c r="A375" s="18"/>
      <c r="B375" s="19"/>
      <c r="C375" s="20"/>
      <c r="D375" s="21"/>
      <c r="E375" s="20"/>
      <c r="F375" s="23"/>
      <c r="G375" s="23"/>
      <c r="H375" s="25"/>
      <c r="I375" s="25"/>
      <c r="J375" s="25"/>
      <c r="K375" s="25"/>
      <c r="L375" s="25"/>
      <c r="M375" s="25"/>
      <c r="N375" s="25"/>
      <c r="O375" s="25"/>
      <c r="P375" s="25"/>
      <c r="Q375" s="25"/>
      <c r="R375" s="25"/>
      <c r="S375" s="25"/>
      <c r="T375" s="25"/>
      <c r="U375" s="25"/>
      <c r="V375" s="25"/>
      <c r="W375" s="25"/>
      <c r="X375" s="25"/>
      <c r="Y375" s="25"/>
      <c r="Z375" s="25"/>
      <c r="AA375" s="20"/>
      <c r="AB375" s="20"/>
      <c r="AC375" s="23"/>
      <c r="AD375" s="23"/>
      <c r="AE375" s="23"/>
    </row>
    <row r="376" ht="14.25" customHeight="1">
      <c r="A376" s="18"/>
      <c r="B376" s="19"/>
      <c r="C376" s="20"/>
      <c r="D376" s="21"/>
      <c r="E376" s="20"/>
      <c r="F376" s="23"/>
      <c r="G376" s="23"/>
      <c r="H376" s="25"/>
      <c r="I376" s="25"/>
      <c r="J376" s="25"/>
      <c r="K376" s="25"/>
      <c r="L376" s="25"/>
      <c r="M376" s="25"/>
      <c r="N376" s="25"/>
      <c r="O376" s="25"/>
      <c r="P376" s="25"/>
      <c r="Q376" s="25"/>
      <c r="R376" s="25"/>
      <c r="S376" s="25"/>
      <c r="T376" s="25"/>
      <c r="U376" s="25"/>
      <c r="V376" s="25"/>
      <c r="W376" s="25"/>
      <c r="X376" s="25"/>
      <c r="Y376" s="25"/>
      <c r="Z376" s="25"/>
      <c r="AA376" s="20"/>
      <c r="AB376" s="20"/>
      <c r="AC376" s="23"/>
      <c r="AD376" s="23"/>
      <c r="AE376" s="23"/>
    </row>
    <row r="377" ht="14.25" customHeight="1">
      <c r="A377" s="18"/>
      <c r="B377" s="19"/>
      <c r="C377" s="20"/>
      <c r="D377" s="21"/>
      <c r="E377" s="20"/>
      <c r="F377" s="23"/>
      <c r="G377" s="23"/>
      <c r="H377" s="25"/>
      <c r="I377" s="25"/>
      <c r="J377" s="25"/>
      <c r="K377" s="25"/>
      <c r="L377" s="25"/>
      <c r="M377" s="25"/>
      <c r="N377" s="25"/>
      <c r="O377" s="25"/>
      <c r="P377" s="25"/>
      <c r="Q377" s="25"/>
      <c r="R377" s="25"/>
      <c r="S377" s="25"/>
      <c r="T377" s="25"/>
      <c r="U377" s="25"/>
      <c r="V377" s="25"/>
      <c r="W377" s="25"/>
      <c r="X377" s="25"/>
      <c r="Y377" s="25"/>
      <c r="Z377" s="25"/>
      <c r="AA377" s="20"/>
      <c r="AB377" s="20"/>
      <c r="AC377" s="23"/>
      <c r="AD377" s="23"/>
      <c r="AE377" s="23"/>
    </row>
    <row r="378" ht="14.25" customHeight="1">
      <c r="A378" s="18"/>
      <c r="B378" s="19"/>
      <c r="C378" s="20"/>
      <c r="D378" s="21"/>
      <c r="E378" s="20"/>
      <c r="F378" s="23"/>
      <c r="G378" s="23"/>
      <c r="H378" s="25"/>
      <c r="I378" s="25"/>
      <c r="J378" s="25"/>
      <c r="K378" s="25"/>
      <c r="L378" s="25"/>
      <c r="M378" s="25"/>
      <c r="N378" s="25"/>
      <c r="O378" s="25"/>
      <c r="P378" s="25"/>
      <c r="Q378" s="25"/>
      <c r="R378" s="25"/>
      <c r="S378" s="25"/>
      <c r="T378" s="25"/>
      <c r="U378" s="25"/>
      <c r="V378" s="25"/>
      <c r="W378" s="25"/>
      <c r="X378" s="25"/>
      <c r="Y378" s="25"/>
      <c r="Z378" s="25"/>
      <c r="AA378" s="20"/>
      <c r="AB378" s="20"/>
      <c r="AC378" s="23"/>
      <c r="AD378" s="23"/>
      <c r="AE378" s="23"/>
    </row>
    <row r="379" ht="14.25" customHeight="1">
      <c r="A379" s="18"/>
      <c r="B379" s="19"/>
      <c r="C379" s="20"/>
      <c r="D379" s="21"/>
      <c r="E379" s="20"/>
      <c r="F379" s="23"/>
      <c r="G379" s="23"/>
      <c r="H379" s="25"/>
      <c r="I379" s="25"/>
      <c r="J379" s="25"/>
      <c r="K379" s="25"/>
      <c r="L379" s="25"/>
      <c r="M379" s="25"/>
      <c r="N379" s="25"/>
      <c r="O379" s="25"/>
      <c r="P379" s="25"/>
      <c r="Q379" s="25"/>
      <c r="R379" s="25"/>
      <c r="S379" s="25"/>
      <c r="T379" s="25"/>
      <c r="U379" s="25"/>
      <c r="V379" s="25"/>
      <c r="W379" s="25"/>
      <c r="X379" s="25"/>
      <c r="Y379" s="25"/>
      <c r="Z379" s="25"/>
      <c r="AA379" s="20"/>
      <c r="AB379" s="20"/>
      <c r="AC379" s="23"/>
      <c r="AD379" s="23"/>
      <c r="AE379" s="23"/>
    </row>
    <row r="380" ht="14.25" customHeight="1">
      <c r="A380" s="18"/>
      <c r="B380" s="19"/>
      <c r="C380" s="20"/>
      <c r="D380" s="21"/>
      <c r="E380" s="20"/>
      <c r="F380" s="23"/>
      <c r="G380" s="23"/>
      <c r="H380" s="25"/>
      <c r="I380" s="25"/>
      <c r="J380" s="25"/>
      <c r="K380" s="25"/>
      <c r="L380" s="25"/>
      <c r="M380" s="25"/>
      <c r="N380" s="25"/>
      <c r="O380" s="25"/>
      <c r="P380" s="25"/>
      <c r="Q380" s="25"/>
      <c r="R380" s="25"/>
      <c r="S380" s="25"/>
      <c r="T380" s="25"/>
      <c r="U380" s="25"/>
      <c r="V380" s="25"/>
      <c r="W380" s="25"/>
      <c r="X380" s="25"/>
      <c r="Y380" s="25"/>
      <c r="Z380" s="25"/>
      <c r="AA380" s="20"/>
      <c r="AB380" s="20"/>
      <c r="AC380" s="23"/>
      <c r="AD380" s="23"/>
      <c r="AE380" s="23"/>
    </row>
    <row r="381" ht="14.25" customHeight="1">
      <c r="A381" s="18"/>
      <c r="B381" s="19"/>
      <c r="C381" s="20"/>
      <c r="D381" s="21"/>
      <c r="E381" s="20"/>
      <c r="F381" s="23"/>
      <c r="G381" s="23"/>
      <c r="H381" s="25"/>
      <c r="I381" s="25"/>
      <c r="J381" s="25"/>
      <c r="K381" s="25"/>
      <c r="L381" s="25"/>
      <c r="M381" s="25"/>
      <c r="N381" s="25"/>
      <c r="O381" s="25"/>
      <c r="P381" s="25"/>
      <c r="Q381" s="25"/>
      <c r="R381" s="25"/>
      <c r="S381" s="25"/>
      <c r="T381" s="25"/>
      <c r="U381" s="25"/>
      <c r="V381" s="25"/>
      <c r="W381" s="25"/>
      <c r="X381" s="25"/>
      <c r="Y381" s="25"/>
      <c r="Z381" s="25"/>
      <c r="AA381" s="20"/>
      <c r="AB381" s="20"/>
      <c r="AC381" s="23"/>
      <c r="AD381" s="23"/>
      <c r="AE381" s="23"/>
    </row>
    <row r="382" ht="14.25" customHeight="1">
      <c r="A382" s="18"/>
      <c r="B382" s="19"/>
      <c r="C382" s="20"/>
      <c r="D382" s="21"/>
      <c r="E382" s="20"/>
      <c r="F382" s="23"/>
      <c r="G382" s="23"/>
      <c r="H382" s="25"/>
      <c r="I382" s="25"/>
      <c r="J382" s="25"/>
      <c r="K382" s="25"/>
      <c r="L382" s="25"/>
      <c r="M382" s="25"/>
      <c r="N382" s="25"/>
      <c r="O382" s="25"/>
      <c r="P382" s="25"/>
      <c r="Q382" s="25"/>
      <c r="R382" s="25"/>
      <c r="S382" s="25"/>
      <c r="T382" s="25"/>
      <c r="U382" s="25"/>
      <c r="V382" s="25"/>
      <c r="W382" s="25"/>
      <c r="X382" s="25"/>
      <c r="Y382" s="25"/>
      <c r="Z382" s="25"/>
      <c r="AA382" s="20"/>
      <c r="AB382" s="20"/>
      <c r="AC382" s="23"/>
      <c r="AD382" s="23"/>
      <c r="AE382" s="23"/>
    </row>
    <row r="383" ht="14.25" customHeight="1">
      <c r="A383" s="18"/>
      <c r="B383" s="19"/>
      <c r="C383" s="20"/>
      <c r="D383" s="21"/>
      <c r="E383" s="20"/>
      <c r="F383" s="23"/>
      <c r="G383" s="23"/>
      <c r="H383" s="25"/>
      <c r="I383" s="25"/>
      <c r="J383" s="25"/>
      <c r="K383" s="25"/>
      <c r="L383" s="25"/>
      <c r="M383" s="25"/>
      <c r="N383" s="25"/>
      <c r="O383" s="25"/>
      <c r="P383" s="25"/>
      <c r="Q383" s="25"/>
      <c r="R383" s="25"/>
      <c r="S383" s="25"/>
      <c r="T383" s="25"/>
      <c r="U383" s="25"/>
      <c r="V383" s="25"/>
      <c r="W383" s="25"/>
      <c r="X383" s="25"/>
      <c r="Y383" s="25"/>
      <c r="Z383" s="25"/>
      <c r="AA383" s="20"/>
      <c r="AB383" s="20"/>
      <c r="AC383" s="23"/>
      <c r="AD383" s="23"/>
      <c r="AE383" s="23"/>
    </row>
    <row r="384" ht="14.25" customHeight="1">
      <c r="A384" s="18"/>
      <c r="B384" s="19"/>
      <c r="C384" s="20"/>
      <c r="D384" s="21"/>
      <c r="E384" s="20"/>
      <c r="F384" s="23"/>
      <c r="G384" s="23"/>
      <c r="H384" s="25"/>
      <c r="I384" s="25"/>
      <c r="J384" s="25"/>
      <c r="K384" s="25"/>
      <c r="L384" s="25"/>
      <c r="M384" s="25"/>
      <c r="N384" s="25"/>
      <c r="O384" s="25"/>
      <c r="P384" s="25"/>
      <c r="Q384" s="25"/>
      <c r="R384" s="25"/>
      <c r="S384" s="25"/>
      <c r="T384" s="25"/>
      <c r="U384" s="25"/>
      <c r="V384" s="25"/>
      <c r="W384" s="25"/>
      <c r="X384" s="25"/>
      <c r="Y384" s="25"/>
      <c r="Z384" s="25"/>
      <c r="AA384" s="20"/>
      <c r="AB384" s="20"/>
      <c r="AC384" s="23"/>
      <c r="AD384" s="23"/>
      <c r="AE384" s="23"/>
    </row>
    <row r="385" ht="14.25" customHeight="1">
      <c r="A385" s="18"/>
      <c r="B385" s="19"/>
      <c r="C385" s="20"/>
      <c r="D385" s="21"/>
      <c r="E385" s="20"/>
      <c r="F385" s="23"/>
      <c r="G385" s="23"/>
      <c r="H385" s="25"/>
      <c r="I385" s="25"/>
      <c r="J385" s="25"/>
      <c r="K385" s="25"/>
      <c r="L385" s="25"/>
      <c r="M385" s="25"/>
      <c r="N385" s="25"/>
      <c r="O385" s="25"/>
      <c r="P385" s="25"/>
      <c r="Q385" s="25"/>
      <c r="R385" s="25"/>
      <c r="S385" s="25"/>
      <c r="T385" s="25"/>
      <c r="U385" s="25"/>
      <c r="V385" s="25"/>
      <c r="W385" s="25"/>
      <c r="X385" s="25"/>
      <c r="Y385" s="25"/>
      <c r="Z385" s="25"/>
      <c r="AA385" s="20"/>
      <c r="AB385" s="20"/>
      <c r="AC385" s="23"/>
      <c r="AD385" s="23"/>
      <c r="AE385" s="23"/>
    </row>
    <row r="386" ht="14.25" customHeight="1">
      <c r="A386" s="18"/>
      <c r="B386" s="19"/>
      <c r="C386" s="20"/>
      <c r="D386" s="21"/>
      <c r="E386" s="20"/>
      <c r="F386" s="23"/>
      <c r="G386" s="23"/>
      <c r="H386" s="25"/>
      <c r="I386" s="25"/>
      <c r="J386" s="25"/>
      <c r="K386" s="25"/>
      <c r="L386" s="25"/>
      <c r="M386" s="25"/>
      <c r="N386" s="25"/>
      <c r="O386" s="25"/>
      <c r="P386" s="25"/>
      <c r="Q386" s="25"/>
      <c r="R386" s="25"/>
      <c r="S386" s="25"/>
      <c r="T386" s="25"/>
      <c r="U386" s="25"/>
      <c r="V386" s="25"/>
      <c r="W386" s="25"/>
      <c r="X386" s="25"/>
      <c r="Y386" s="25"/>
      <c r="Z386" s="25"/>
      <c r="AA386" s="20"/>
      <c r="AB386" s="20"/>
      <c r="AC386" s="23"/>
      <c r="AD386" s="23"/>
      <c r="AE386" s="23"/>
    </row>
    <row r="387" ht="14.25" customHeight="1">
      <c r="A387" s="18"/>
      <c r="B387" s="19"/>
      <c r="C387" s="20"/>
      <c r="D387" s="21"/>
      <c r="E387" s="20"/>
      <c r="F387" s="23"/>
      <c r="G387" s="23"/>
      <c r="H387" s="25"/>
      <c r="I387" s="25"/>
      <c r="J387" s="25"/>
      <c r="K387" s="25"/>
      <c r="L387" s="25"/>
      <c r="M387" s="25"/>
      <c r="N387" s="25"/>
      <c r="O387" s="25"/>
      <c r="P387" s="25"/>
      <c r="Q387" s="25"/>
      <c r="R387" s="25"/>
      <c r="S387" s="25"/>
      <c r="T387" s="25"/>
      <c r="U387" s="25"/>
      <c r="V387" s="25"/>
      <c r="W387" s="25"/>
      <c r="X387" s="25"/>
      <c r="Y387" s="25"/>
      <c r="Z387" s="25"/>
      <c r="AA387" s="20"/>
      <c r="AB387" s="20"/>
      <c r="AC387" s="23"/>
      <c r="AD387" s="23"/>
      <c r="AE387" s="23"/>
    </row>
    <row r="388" ht="14.25" customHeight="1">
      <c r="A388" s="18"/>
      <c r="B388" s="19"/>
      <c r="C388" s="20"/>
      <c r="D388" s="21"/>
      <c r="E388" s="20"/>
      <c r="F388" s="23"/>
      <c r="G388" s="23"/>
      <c r="H388" s="25"/>
      <c r="I388" s="25"/>
      <c r="J388" s="25"/>
      <c r="K388" s="25"/>
      <c r="L388" s="25"/>
      <c r="M388" s="25"/>
      <c r="N388" s="25"/>
      <c r="O388" s="25"/>
      <c r="P388" s="25"/>
      <c r="Q388" s="25"/>
      <c r="R388" s="25"/>
      <c r="S388" s="25"/>
      <c r="T388" s="25"/>
      <c r="U388" s="25"/>
      <c r="V388" s="25"/>
      <c r="W388" s="25"/>
      <c r="X388" s="25"/>
      <c r="Y388" s="25"/>
      <c r="Z388" s="25"/>
      <c r="AA388" s="20"/>
      <c r="AB388" s="20"/>
      <c r="AC388" s="23"/>
      <c r="AD388" s="23"/>
      <c r="AE388" s="23"/>
    </row>
    <row r="389" ht="14.25" customHeight="1">
      <c r="A389" s="18"/>
      <c r="B389" s="19"/>
      <c r="C389" s="20"/>
      <c r="D389" s="21"/>
      <c r="E389" s="20"/>
      <c r="F389" s="23"/>
      <c r="G389" s="23"/>
      <c r="H389" s="25"/>
      <c r="I389" s="25"/>
      <c r="J389" s="25"/>
      <c r="K389" s="25"/>
      <c r="L389" s="25"/>
      <c r="M389" s="25"/>
      <c r="N389" s="25"/>
      <c r="O389" s="25"/>
      <c r="P389" s="25"/>
      <c r="Q389" s="25"/>
      <c r="R389" s="25"/>
      <c r="S389" s="25"/>
      <c r="T389" s="25"/>
      <c r="U389" s="25"/>
      <c r="V389" s="25"/>
      <c r="W389" s="25"/>
      <c r="X389" s="25"/>
      <c r="Y389" s="25"/>
      <c r="Z389" s="25"/>
      <c r="AA389" s="20"/>
      <c r="AB389" s="20"/>
      <c r="AC389" s="23"/>
      <c r="AD389" s="23"/>
      <c r="AE389" s="23"/>
    </row>
    <row r="390" ht="14.25" customHeight="1">
      <c r="A390" s="18"/>
      <c r="B390" s="19"/>
      <c r="C390" s="20"/>
      <c r="D390" s="21"/>
      <c r="E390" s="20"/>
      <c r="F390" s="23"/>
      <c r="G390" s="23"/>
      <c r="H390" s="25"/>
      <c r="I390" s="25"/>
      <c r="J390" s="25"/>
      <c r="K390" s="25"/>
      <c r="L390" s="25"/>
      <c r="M390" s="25"/>
      <c r="N390" s="25"/>
      <c r="O390" s="25"/>
      <c r="P390" s="25"/>
      <c r="Q390" s="25"/>
      <c r="R390" s="25"/>
      <c r="S390" s="25"/>
      <c r="T390" s="25"/>
      <c r="U390" s="25"/>
      <c r="V390" s="25"/>
      <c r="W390" s="25"/>
      <c r="X390" s="25"/>
      <c r="Y390" s="25"/>
      <c r="Z390" s="25"/>
      <c r="AA390" s="20"/>
      <c r="AB390" s="20"/>
      <c r="AC390" s="23"/>
      <c r="AD390" s="23"/>
      <c r="AE390" s="23"/>
    </row>
    <row r="391" ht="14.25" customHeight="1">
      <c r="A391" s="18"/>
      <c r="B391" s="19"/>
      <c r="C391" s="20"/>
      <c r="D391" s="21"/>
      <c r="E391" s="20"/>
      <c r="F391" s="23"/>
      <c r="G391" s="23"/>
      <c r="H391" s="25"/>
      <c r="I391" s="25"/>
      <c r="J391" s="25"/>
      <c r="K391" s="25"/>
      <c r="L391" s="25"/>
      <c r="M391" s="25"/>
      <c r="N391" s="25"/>
      <c r="O391" s="25"/>
      <c r="P391" s="25"/>
      <c r="Q391" s="25"/>
      <c r="R391" s="25"/>
      <c r="S391" s="25"/>
      <c r="T391" s="25"/>
      <c r="U391" s="25"/>
      <c r="V391" s="25"/>
      <c r="W391" s="25"/>
      <c r="X391" s="25"/>
      <c r="Y391" s="25"/>
      <c r="Z391" s="25"/>
      <c r="AA391" s="20"/>
      <c r="AB391" s="20"/>
      <c r="AC391" s="23"/>
      <c r="AD391" s="23"/>
      <c r="AE391" s="23"/>
    </row>
    <row r="392" ht="14.25" customHeight="1">
      <c r="A392" s="18"/>
      <c r="B392" s="19"/>
      <c r="C392" s="20"/>
      <c r="D392" s="21"/>
      <c r="E392" s="20"/>
      <c r="F392" s="23"/>
      <c r="G392" s="23"/>
      <c r="H392" s="25"/>
      <c r="I392" s="25"/>
      <c r="J392" s="25"/>
      <c r="K392" s="25"/>
      <c r="L392" s="25"/>
      <c r="M392" s="25"/>
      <c r="N392" s="25"/>
      <c r="O392" s="25"/>
      <c r="P392" s="25"/>
      <c r="Q392" s="25"/>
      <c r="R392" s="25"/>
      <c r="S392" s="25"/>
      <c r="T392" s="25"/>
      <c r="U392" s="25"/>
      <c r="V392" s="25"/>
      <c r="W392" s="25"/>
      <c r="X392" s="25"/>
      <c r="Y392" s="25"/>
      <c r="Z392" s="25"/>
      <c r="AA392" s="20"/>
      <c r="AB392" s="20"/>
      <c r="AC392" s="23"/>
      <c r="AD392" s="23"/>
      <c r="AE392" s="23"/>
    </row>
    <row r="393" ht="14.25" customHeight="1">
      <c r="A393" s="18"/>
      <c r="B393" s="19"/>
      <c r="C393" s="20"/>
      <c r="D393" s="21"/>
      <c r="E393" s="20"/>
      <c r="F393" s="23"/>
      <c r="G393" s="23"/>
      <c r="H393" s="25"/>
      <c r="I393" s="25"/>
      <c r="J393" s="25"/>
      <c r="K393" s="25"/>
      <c r="L393" s="25"/>
      <c r="M393" s="25"/>
      <c r="N393" s="25"/>
      <c r="O393" s="25"/>
      <c r="P393" s="25"/>
      <c r="Q393" s="25"/>
      <c r="R393" s="25"/>
      <c r="S393" s="25"/>
      <c r="T393" s="25"/>
      <c r="U393" s="25"/>
      <c r="V393" s="25"/>
      <c r="W393" s="25"/>
      <c r="X393" s="25"/>
      <c r="Y393" s="25"/>
      <c r="Z393" s="25"/>
      <c r="AA393" s="20"/>
      <c r="AB393" s="20"/>
      <c r="AC393" s="23"/>
      <c r="AD393" s="23"/>
      <c r="AE393" s="23"/>
    </row>
    <row r="394" ht="14.25" customHeight="1">
      <c r="A394" s="18"/>
      <c r="B394" s="19"/>
      <c r="C394" s="20"/>
      <c r="D394" s="21"/>
      <c r="E394" s="20"/>
      <c r="F394" s="23"/>
      <c r="G394" s="23"/>
      <c r="H394" s="25"/>
      <c r="I394" s="25"/>
      <c r="J394" s="25"/>
      <c r="K394" s="25"/>
      <c r="L394" s="25"/>
      <c r="M394" s="25"/>
      <c r="N394" s="25"/>
      <c r="O394" s="25"/>
      <c r="P394" s="25"/>
      <c r="Q394" s="25"/>
      <c r="R394" s="25"/>
      <c r="S394" s="25"/>
      <c r="T394" s="25"/>
      <c r="U394" s="25"/>
      <c r="V394" s="25"/>
      <c r="W394" s="25"/>
      <c r="X394" s="25"/>
      <c r="Y394" s="25"/>
      <c r="Z394" s="25"/>
      <c r="AA394" s="20"/>
      <c r="AB394" s="20"/>
      <c r="AC394" s="23"/>
      <c r="AD394" s="23"/>
      <c r="AE394" s="23"/>
    </row>
    <row r="395" ht="14.25" customHeight="1">
      <c r="A395" s="18"/>
      <c r="B395" s="19"/>
      <c r="C395" s="20"/>
      <c r="D395" s="21"/>
      <c r="E395" s="20"/>
      <c r="F395" s="23"/>
      <c r="G395" s="23"/>
      <c r="H395" s="25"/>
      <c r="I395" s="25"/>
      <c r="J395" s="25"/>
      <c r="K395" s="25"/>
      <c r="L395" s="25"/>
      <c r="M395" s="25"/>
      <c r="N395" s="25"/>
      <c r="O395" s="25"/>
      <c r="P395" s="25"/>
      <c r="Q395" s="25"/>
      <c r="R395" s="25"/>
      <c r="S395" s="25"/>
      <c r="T395" s="25"/>
      <c r="U395" s="25"/>
      <c r="V395" s="25"/>
      <c r="W395" s="25"/>
      <c r="X395" s="25"/>
      <c r="Y395" s="25"/>
      <c r="Z395" s="25"/>
      <c r="AA395" s="20"/>
      <c r="AB395" s="20"/>
      <c r="AC395" s="23"/>
      <c r="AD395" s="23"/>
      <c r="AE395" s="23"/>
    </row>
    <row r="396" ht="14.25" customHeight="1">
      <c r="A396" s="18"/>
      <c r="B396" s="19"/>
      <c r="C396" s="20"/>
      <c r="D396" s="21"/>
      <c r="E396" s="20"/>
      <c r="F396" s="23"/>
      <c r="G396" s="23"/>
      <c r="H396" s="25"/>
      <c r="I396" s="25"/>
      <c r="J396" s="25"/>
      <c r="K396" s="25"/>
      <c r="L396" s="25"/>
      <c r="M396" s="25"/>
      <c r="N396" s="25"/>
      <c r="O396" s="25"/>
      <c r="P396" s="25"/>
      <c r="Q396" s="25"/>
      <c r="R396" s="25"/>
      <c r="S396" s="25"/>
      <c r="T396" s="25"/>
      <c r="U396" s="25"/>
      <c r="V396" s="25"/>
      <c r="W396" s="25"/>
      <c r="X396" s="25"/>
      <c r="Y396" s="25"/>
      <c r="Z396" s="25"/>
      <c r="AA396" s="20"/>
      <c r="AB396" s="20"/>
      <c r="AC396" s="23"/>
      <c r="AD396" s="23"/>
      <c r="AE396" s="23"/>
    </row>
    <row r="397" ht="14.25" customHeight="1">
      <c r="A397" s="18"/>
      <c r="B397" s="19"/>
      <c r="C397" s="20"/>
      <c r="D397" s="21"/>
      <c r="E397" s="20"/>
      <c r="F397" s="23"/>
      <c r="G397" s="23"/>
      <c r="H397" s="25"/>
      <c r="I397" s="25"/>
      <c r="J397" s="25"/>
      <c r="K397" s="25"/>
      <c r="L397" s="25"/>
      <c r="M397" s="25"/>
      <c r="N397" s="25"/>
      <c r="O397" s="25"/>
      <c r="P397" s="25"/>
      <c r="Q397" s="25"/>
      <c r="R397" s="25"/>
      <c r="S397" s="25"/>
      <c r="T397" s="25"/>
      <c r="U397" s="25"/>
      <c r="V397" s="25"/>
      <c r="W397" s="25"/>
      <c r="X397" s="25"/>
      <c r="Y397" s="25"/>
      <c r="Z397" s="25"/>
      <c r="AA397" s="20"/>
      <c r="AB397" s="20"/>
      <c r="AC397" s="23"/>
      <c r="AD397" s="23"/>
      <c r="AE397" s="23"/>
    </row>
    <row r="398" ht="14.25" customHeight="1">
      <c r="A398" s="18"/>
      <c r="B398" s="19"/>
      <c r="C398" s="20"/>
      <c r="D398" s="21"/>
      <c r="E398" s="20"/>
      <c r="F398" s="23"/>
      <c r="G398" s="23"/>
      <c r="H398" s="25"/>
      <c r="I398" s="25"/>
      <c r="J398" s="25"/>
      <c r="K398" s="25"/>
      <c r="L398" s="25"/>
      <c r="M398" s="25"/>
      <c r="N398" s="25"/>
      <c r="O398" s="25"/>
      <c r="P398" s="25"/>
      <c r="Q398" s="25"/>
      <c r="R398" s="25"/>
      <c r="S398" s="25"/>
      <c r="T398" s="25"/>
      <c r="U398" s="25"/>
      <c r="V398" s="25"/>
      <c r="W398" s="25"/>
      <c r="X398" s="25"/>
      <c r="Y398" s="25"/>
      <c r="Z398" s="25"/>
      <c r="AA398" s="20"/>
      <c r="AB398" s="20"/>
      <c r="AC398" s="23"/>
      <c r="AD398" s="23"/>
      <c r="AE398" s="23"/>
    </row>
    <row r="399" ht="14.25" customHeight="1">
      <c r="A399" s="18"/>
      <c r="B399" s="19"/>
      <c r="C399" s="20"/>
      <c r="D399" s="21"/>
      <c r="E399" s="20"/>
      <c r="F399" s="23"/>
      <c r="G399" s="23"/>
      <c r="H399" s="25"/>
      <c r="I399" s="25"/>
      <c r="J399" s="25"/>
      <c r="K399" s="25"/>
      <c r="L399" s="25"/>
      <c r="M399" s="25"/>
      <c r="N399" s="25"/>
      <c r="O399" s="25"/>
      <c r="P399" s="25"/>
      <c r="Q399" s="25"/>
      <c r="R399" s="25"/>
      <c r="S399" s="25"/>
      <c r="T399" s="25"/>
      <c r="U399" s="25"/>
      <c r="V399" s="25"/>
      <c r="W399" s="25"/>
      <c r="X399" s="25"/>
      <c r="Y399" s="25"/>
      <c r="Z399" s="25"/>
      <c r="AA399" s="20"/>
      <c r="AB399" s="20"/>
      <c r="AC399" s="23"/>
      <c r="AD399" s="23"/>
      <c r="AE399" s="23"/>
    </row>
    <row r="400" ht="14.25" customHeight="1">
      <c r="A400" s="18"/>
      <c r="B400" s="19"/>
      <c r="C400" s="20"/>
      <c r="D400" s="21"/>
      <c r="E400" s="20"/>
      <c r="F400" s="23"/>
      <c r="G400" s="23"/>
      <c r="H400" s="25"/>
      <c r="I400" s="25"/>
      <c r="J400" s="25"/>
      <c r="K400" s="25"/>
      <c r="L400" s="25"/>
      <c r="M400" s="25"/>
      <c r="N400" s="25"/>
      <c r="O400" s="25"/>
      <c r="P400" s="25"/>
      <c r="Q400" s="25"/>
      <c r="R400" s="25"/>
      <c r="S400" s="25"/>
      <c r="T400" s="25"/>
      <c r="U400" s="25"/>
      <c r="V400" s="25"/>
      <c r="W400" s="25"/>
      <c r="X400" s="25"/>
      <c r="Y400" s="25"/>
      <c r="Z400" s="25"/>
      <c r="AA400" s="20"/>
      <c r="AB400" s="20"/>
      <c r="AC400" s="23"/>
      <c r="AD400" s="23"/>
      <c r="AE400" s="23"/>
    </row>
    <row r="401" ht="14.25" customHeight="1">
      <c r="A401" s="18"/>
      <c r="B401" s="19"/>
      <c r="C401" s="20"/>
      <c r="D401" s="21"/>
      <c r="E401" s="20"/>
      <c r="F401" s="23"/>
      <c r="G401" s="23"/>
      <c r="H401" s="25"/>
      <c r="I401" s="25"/>
      <c r="J401" s="25"/>
      <c r="K401" s="25"/>
      <c r="L401" s="25"/>
      <c r="M401" s="25"/>
      <c r="N401" s="25"/>
      <c r="O401" s="25"/>
      <c r="P401" s="25"/>
      <c r="Q401" s="25"/>
      <c r="R401" s="25"/>
      <c r="S401" s="25"/>
      <c r="T401" s="25"/>
      <c r="U401" s="25"/>
      <c r="V401" s="25"/>
      <c r="W401" s="25"/>
      <c r="X401" s="25"/>
      <c r="Y401" s="25"/>
      <c r="Z401" s="25"/>
      <c r="AA401" s="20"/>
      <c r="AB401" s="20"/>
      <c r="AC401" s="23"/>
      <c r="AD401" s="23"/>
      <c r="AE401" s="23"/>
    </row>
    <row r="402" ht="14.25" customHeight="1">
      <c r="A402" s="18"/>
      <c r="B402" s="19"/>
      <c r="C402" s="20"/>
      <c r="D402" s="21"/>
      <c r="E402" s="20"/>
      <c r="F402" s="23"/>
      <c r="G402" s="23"/>
      <c r="H402" s="25"/>
      <c r="I402" s="25"/>
      <c r="J402" s="25"/>
      <c r="K402" s="25"/>
      <c r="L402" s="25"/>
      <c r="M402" s="25"/>
      <c r="N402" s="25"/>
      <c r="O402" s="25"/>
      <c r="P402" s="25"/>
      <c r="Q402" s="25"/>
      <c r="R402" s="25"/>
      <c r="S402" s="25"/>
      <c r="T402" s="25"/>
      <c r="U402" s="25"/>
      <c r="V402" s="25"/>
      <c r="W402" s="25"/>
      <c r="X402" s="25"/>
      <c r="Y402" s="25"/>
      <c r="Z402" s="25"/>
      <c r="AA402" s="20"/>
      <c r="AB402" s="20"/>
      <c r="AC402" s="23"/>
      <c r="AD402" s="23"/>
      <c r="AE402" s="23"/>
    </row>
    <row r="403" ht="14.25" customHeight="1">
      <c r="A403" s="18"/>
      <c r="B403" s="19"/>
      <c r="C403" s="20"/>
      <c r="D403" s="21"/>
      <c r="E403" s="20"/>
      <c r="F403" s="23"/>
      <c r="G403" s="23"/>
      <c r="H403" s="25"/>
      <c r="I403" s="25"/>
      <c r="J403" s="25"/>
      <c r="K403" s="25"/>
      <c r="L403" s="25"/>
      <c r="M403" s="25"/>
      <c r="N403" s="25"/>
      <c r="O403" s="25"/>
      <c r="P403" s="25"/>
      <c r="Q403" s="25"/>
      <c r="R403" s="25"/>
      <c r="S403" s="25"/>
      <c r="T403" s="25"/>
      <c r="U403" s="25"/>
      <c r="V403" s="25"/>
      <c r="W403" s="25"/>
      <c r="X403" s="25"/>
      <c r="Y403" s="25"/>
      <c r="Z403" s="25"/>
      <c r="AA403" s="20"/>
      <c r="AB403" s="20"/>
      <c r="AC403" s="23"/>
      <c r="AD403" s="23"/>
      <c r="AE403" s="23"/>
    </row>
    <row r="404" ht="14.25" customHeight="1">
      <c r="A404" s="18"/>
      <c r="B404" s="19"/>
      <c r="C404" s="20"/>
      <c r="D404" s="21"/>
      <c r="E404" s="20"/>
      <c r="F404" s="23"/>
      <c r="G404" s="23"/>
      <c r="H404" s="25"/>
      <c r="I404" s="25"/>
      <c r="J404" s="25"/>
      <c r="K404" s="25"/>
      <c r="L404" s="25"/>
      <c r="M404" s="25"/>
      <c r="N404" s="25"/>
      <c r="O404" s="25"/>
      <c r="P404" s="25"/>
      <c r="Q404" s="25"/>
      <c r="R404" s="25"/>
      <c r="S404" s="25"/>
      <c r="T404" s="25"/>
      <c r="U404" s="25"/>
      <c r="V404" s="25"/>
      <c r="W404" s="25"/>
      <c r="X404" s="25"/>
      <c r="Y404" s="25"/>
      <c r="Z404" s="25"/>
      <c r="AA404" s="20"/>
      <c r="AB404" s="20"/>
      <c r="AC404" s="23"/>
      <c r="AD404" s="23"/>
      <c r="AE404" s="23"/>
    </row>
    <row r="405" ht="14.25" customHeight="1">
      <c r="A405" s="18"/>
      <c r="B405" s="19"/>
      <c r="C405" s="20"/>
      <c r="D405" s="21"/>
      <c r="E405" s="20"/>
      <c r="F405" s="23"/>
      <c r="G405" s="23"/>
      <c r="H405" s="25"/>
      <c r="I405" s="25"/>
      <c r="J405" s="25"/>
      <c r="K405" s="25"/>
      <c r="L405" s="25"/>
      <c r="M405" s="25"/>
      <c r="N405" s="25"/>
      <c r="O405" s="25"/>
      <c r="P405" s="25"/>
      <c r="Q405" s="25"/>
      <c r="R405" s="25"/>
      <c r="S405" s="25"/>
      <c r="T405" s="25"/>
      <c r="U405" s="25"/>
      <c r="V405" s="25"/>
      <c r="W405" s="25"/>
      <c r="X405" s="25"/>
      <c r="Y405" s="25"/>
      <c r="Z405" s="25"/>
      <c r="AA405" s="20"/>
      <c r="AB405" s="20"/>
      <c r="AC405" s="23"/>
      <c r="AD405" s="23"/>
      <c r="AE405" s="23"/>
    </row>
    <row r="406" ht="14.25" customHeight="1">
      <c r="A406" s="18"/>
      <c r="B406" s="19"/>
      <c r="C406" s="20"/>
      <c r="D406" s="21"/>
      <c r="E406" s="20"/>
      <c r="F406" s="23"/>
      <c r="G406" s="23"/>
      <c r="H406" s="25"/>
      <c r="I406" s="25"/>
      <c r="J406" s="25"/>
      <c r="K406" s="25"/>
      <c r="L406" s="25"/>
      <c r="M406" s="25"/>
      <c r="N406" s="25"/>
      <c r="O406" s="25"/>
      <c r="P406" s="25"/>
      <c r="Q406" s="25"/>
      <c r="R406" s="25"/>
      <c r="S406" s="25"/>
      <c r="T406" s="25"/>
      <c r="U406" s="25"/>
      <c r="V406" s="25"/>
      <c r="W406" s="25"/>
      <c r="X406" s="25"/>
      <c r="Y406" s="25"/>
      <c r="Z406" s="25"/>
      <c r="AA406" s="20"/>
      <c r="AB406" s="20"/>
      <c r="AC406" s="23"/>
      <c r="AD406" s="23"/>
      <c r="AE406" s="23"/>
    </row>
    <row r="407" ht="14.25" customHeight="1">
      <c r="A407" s="18"/>
      <c r="B407" s="19"/>
      <c r="C407" s="20"/>
      <c r="D407" s="21"/>
      <c r="E407" s="20"/>
      <c r="F407" s="23"/>
      <c r="G407" s="23"/>
      <c r="H407" s="25"/>
      <c r="I407" s="25"/>
      <c r="J407" s="25"/>
      <c r="K407" s="25"/>
      <c r="L407" s="25"/>
      <c r="M407" s="25"/>
      <c r="N407" s="25"/>
      <c r="O407" s="25"/>
      <c r="P407" s="25"/>
      <c r="Q407" s="25"/>
      <c r="R407" s="25"/>
      <c r="S407" s="25"/>
      <c r="T407" s="25"/>
      <c r="U407" s="25"/>
      <c r="V407" s="25"/>
      <c r="W407" s="25"/>
      <c r="X407" s="25"/>
      <c r="Y407" s="25"/>
      <c r="Z407" s="25"/>
      <c r="AA407" s="20"/>
      <c r="AB407" s="20"/>
      <c r="AC407" s="23"/>
      <c r="AD407" s="23"/>
      <c r="AE407" s="23"/>
    </row>
    <row r="408" ht="14.25" customHeight="1">
      <c r="A408" s="18"/>
      <c r="B408" s="19"/>
      <c r="C408" s="20"/>
      <c r="D408" s="21"/>
      <c r="E408" s="20"/>
      <c r="F408" s="23"/>
      <c r="G408" s="23"/>
      <c r="H408" s="25"/>
      <c r="I408" s="25"/>
      <c r="J408" s="25"/>
      <c r="K408" s="25"/>
      <c r="L408" s="25"/>
      <c r="M408" s="25"/>
      <c r="N408" s="25"/>
      <c r="O408" s="25"/>
      <c r="P408" s="25"/>
      <c r="Q408" s="25"/>
      <c r="R408" s="25"/>
      <c r="S408" s="25"/>
      <c r="T408" s="25"/>
      <c r="U408" s="25"/>
      <c r="V408" s="25"/>
      <c r="W408" s="25"/>
      <c r="X408" s="25"/>
      <c r="Y408" s="25"/>
      <c r="Z408" s="25"/>
      <c r="AA408" s="20"/>
      <c r="AB408" s="20"/>
      <c r="AC408" s="23"/>
      <c r="AD408" s="23"/>
      <c r="AE408" s="23"/>
    </row>
    <row r="409" ht="14.25" customHeight="1">
      <c r="A409" s="18"/>
      <c r="B409" s="19"/>
      <c r="C409" s="20"/>
      <c r="D409" s="21"/>
      <c r="E409" s="20"/>
      <c r="F409" s="23"/>
      <c r="G409" s="23"/>
      <c r="H409" s="25"/>
      <c r="I409" s="25"/>
      <c r="J409" s="25"/>
      <c r="K409" s="25"/>
      <c r="L409" s="25"/>
      <c r="M409" s="25"/>
      <c r="N409" s="25"/>
      <c r="O409" s="25"/>
      <c r="P409" s="25"/>
      <c r="Q409" s="25"/>
      <c r="R409" s="25"/>
      <c r="S409" s="25"/>
      <c r="T409" s="25"/>
      <c r="U409" s="25"/>
      <c r="V409" s="25"/>
      <c r="W409" s="25"/>
      <c r="X409" s="25"/>
      <c r="Y409" s="25"/>
      <c r="Z409" s="25"/>
      <c r="AA409" s="20"/>
      <c r="AB409" s="20"/>
      <c r="AC409" s="23"/>
      <c r="AD409" s="23"/>
      <c r="AE409" s="23"/>
    </row>
    <row r="410" ht="14.25" customHeight="1">
      <c r="A410" s="18"/>
      <c r="B410" s="19"/>
      <c r="C410" s="20"/>
      <c r="D410" s="21"/>
      <c r="E410" s="20"/>
      <c r="F410" s="23"/>
      <c r="G410" s="23"/>
      <c r="H410" s="25"/>
      <c r="I410" s="25"/>
      <c r="J410" s="25"/>
      <c r="K410" s="25"/>
      <c r="L410" s="25"/>
      <c r="M410" s="25"/>
      <c r="N410" s="25"/>
      <c r="O410" s="25"/>
      <c r="P410" s="25"/>
      <c r="Q410" s="25"/>
      <c r="R410" s="25"/>
      <c r="S410" s="25"/>
      <c r="T410" s="25"/>
      <c r="U410" s="25"/>
      <c r="V410" s="25"/>
      <c r="W410" s="25"/>
      <c r="X410" s="25"/>
      <c r="Y410" s="25"/>
      <c r="Z410" s="25"/>
      <c r="AA410" s="20"/>
      <c r="AB410" s="20"/>
      <c r="AC410" s="23"/>
      <c r="AD410" s="23"/>
      <c r="AE410" s="23"/>
    </row>
    <row r="411" ht="14.25" customHeight="1">
      <c r="A411" s="18"/>
      <c r="B411" s="19"/>
      <c r="C411" s="20"/>
      <c r="D411" s="21"/>
      <c r="E411" s="20"/>
      <c r="F411" s="23"/>
      <c r="G411" s="23"/>
      <c r="H411" s="25"/>
      <c r="I411" s="25"/>
      <c r="J411" s="25"/>
      <c r="K411" s="25"/>
      <c r="L411" s="25"/>
      <c r="M411" s="25"/>
      <c r="N411" s="25"/>
      <c r="O411" s="25"/>
      <c r="P411" s="25"/>
      <c r="Q411" s="25"/>
      <c r="R411" s="25"/>
      <c r="S411" s="25"/>
      <c r="T411" s="25"/>
      <c r="U411" s="25"/>
      <c r="V411" s="25"/>
      <c r="W411" s="25"/>
      <c r="X411" s="25"/>
      <c r="Y411" s="25"/>
      <c r="Z411" s="25"/>
      <c r="AA411" s="20"/>
      <c r="AB411" s="20"/>
      <c r="AC411" s="23"/>
      <c r="AD411" s="23"/>
      <c r="AE411" s="23"/>
    </row>
    <row r="412" ht="14.25" customHeight="1">
      <c r="A412" s="18"/>
      <c r="B412" s="19"/>
      <c r="C412" s="20"/>
      <c r="D412" s="21"/>
      <c r="E412" s="20"/>
      <c r="F412" s="23"/>
      <c r="G412" s="23"/>
      <c r="H412" s="25"/>
      <c r="I412" s="25"/>
      <c r="J412" s="25"/>
      <c r="K412" s="25"/>
      <c r="L412" s="25"/>
      <c r="M412" s="25"/>
      <c r="N412" s="25"/>
      <c r="O412" s="25"/>
      <c r="P412" s="25"/>
      <c r="Q412" s="25"/>
      <c r="R412" s="25"/>
      <c r="S412" s="25"/>
      <c r="T412" s="25"/>
      <c r="U412" s="25"/>
      <c r="V412" s="25"/>
      <c r="W412" s="25"/>
      <c r="X412" s="25"/>
      <c r="Y412" s="25"/>
      <c r="Z412" s="25"/>
      <c r="AA412" s="20"/>
      <c r="AB412" s="20"/>
      <c r="AC412" s="23"/>
      <c r="AD412" s="23"/>
      <c r="AE412" s="23"/>
    </row>
    <row r="413" ht="14.25" customHeight="1">
      <c r="A413" s="18"/>
      <c r="B413" s="19"/>
      <c r="C413" s="20"/>
      <c r="D413" s="21"/>
      <c r="E413" s="20"/>
      <c r="F413" s="23"/>
      <c r="G413" s="23"/>
      <c r="H413" s="25"/>
      <c r="I413" s="25"/>
      <c r="J413" s="25"/>
      <c r="K413" s="25"/>
      <c r="L413" s="25"/>
      <c r="M413" s="25"/>
      <c r="N413" s="25"/>
      <c r="O413" s="25"/>
      <c r="P413" s="25"/>
      <c r="Q413" s="25"/>
      <c r="R413" s="25"/>
      <c r="S413" s="25"/>
      <c r="T413" s="25"/>
      <c r="U413" s="25"/>
      <c r="V413" s="25"/>
      <c r="W413" s="25"/>
      <c r="X413" s="25"/>
      <c r="Y413" s="25"/>
      <c r="Z413" s="25"/>
      <c r="AA413" s="20"/>
      <c r="AB413" s="20"/>
      <c r="AC413" s="23"/>
      <c r="AD413" s="23"/>
      <c r="AE413" s="23"/>
    </row>
    <row r="414" ht="14.25" customHeight="1">
      <c r="A414" s="18"/>
      <c r="B414" s="19"/>
      <c r="C414" s="20"/>
      <c r="D414" s="21"/>
      <c r="E414" s="20"/>
      <c r="F414" s="23"/>
      <c r="G414" s="23"/>
      <c r="H414" s="25"/>
      <c r="I414" s="25"/>
      <c r="J414" s="25"/>
      <c r="K414" s="25"/>
      <c r="L414" s="25"/>
      <c r="M414" s="25"/>
      <c r="N414" s="25"/>
      <c r="O414" s="25"/>
      <c r="P414" s="25"/>
      <c r="Q414" s="25"/>
      <c r="R414" s="25"/>
      <c r="S414" s="25"/>
      <c r="T414" s="25"/>
      <c r="U414" s="25"/>
      <c r="V414" s="25"/>
      <c r="W414" s="25"/>
      <c r="X414" s="25"/>
      <c r="Y414" s="25"/>
      <c r="Z414" s="25"/>
      <c r="AA414" s="20"/>
      <c r="AB414" s="20"/>
      <c r="AC414" s="23"/>
      <c r="AD414" s="23"/>
      <c r="AE414" s="23"/>
    </row>
    <row r="415" ht="14.25" customHeight="1">
      <c r="A415" s="18"/>
      <c r="B415" s="19"/>
      <c r="C415" s="20"/>
      <c r="D415" s="21"/>
      <c r="E415" s="20"/>
      <c r="F415" s="23"/>
      <c r="G415" s="23"/>
      <c r="H415" s="25"/>
      <c r="I415" s="25"/>
      <c r="J415" s="25"/>
      <c r="K415" s="25"/>
      <c r="L415" s="25"/>
      <c r="M415" s="25"/>
      <c r="N415" s="25"/>
      <c r="O415" s="25"/>
      <c r="P415" s="25"/>
      <c r="Q415" s="25"/>
      <c r="R415" s="25"/>
      <c r="S415" s="25"/>
      <c r="T415" s="25"/>
      <c r="U415" s="25"/>
      <c r="V415" s="25"/>
      <c r="W415" s="25"/>
      <c r="X415" s="25"/>
      <c r="Y415" s="25"/>
      <c r="Z415" s="25"/>
      <c r="AA415" s="20"/>
      <c r="AB415" s="20"/>
      <c r="AC415" s="23"/>
      <c r="AD415" s="23"/>
      <c r="AE415" s="23"/>
    </row>
    <row r="416" ht="14.25" customHeight="1">
      <c r="A416" s="18"/>
      <c r="B416" s="19"/>
      <c r="C416" s="20"/>
      <c r="D416" s="21"/>
      <c r="E416" s="20"/>
      <c r="F416" s="23"/>
      <c r="G416" s="23"/>
      <c r="H416" s="25"/>
      <c r="I416" s="25"/>
      <c r="J416" s="25"/>
      <c r="K416" s="25"/>
      <c r="L416" s="25"/>
      <c r="M416" s="25"/>
      <c r="N416" s="25"/>
      <c r="O416" s="25"/>
      <c r="P416" s="25"/>
      <c r="Q416" s="25"/>
      <c r="R416" s="25"/>
      <c r="S416" s="25"/>
      <c r="T416" s="25"/>
      <c r="U416" s="25"/>
      <c r="V416" s="25"/>
      <c r="W416" s="25"/>
      <c r="X416" s="25"/>
      <c r="Y416" s="25"/>
      <c r="Z416" s="25"/>
      <c r="AA416" s="20"/>
      <c r="AB416" s="20"/>
      <c r="AC416" s="23"/>
      <c r="AD416" s="23"/>
      <c r="AE416" s="23"/>
    </row>
    <row r="417" ht="14.25" customHeight="1">
      <c r="A417" s="18"/>
      <c r="B417" s="19"/>
      <c r="C417" s="20"/>
      <c r="D417" s="21"/>
      <c r="E417" s="20"/>
      <c r="F417" s="23"/>
      <c r="G417" s="23"/>
      <c r="H417" s="25"/>
      <c r="I417" s="25"/>
      <c r="J417" s="25"/>
      <c r="K417" s="25"/>
      <c r="L417" s="25"/>
      <c r="M417" s="25"/>
      <c r="N417" s="25"/>
      <c r="O417" s="25"/>
      <c r="P417" s="25"/>
      <c r="Q417" s="25"/>
      <c r="R417" s="25"/>
      <c r="S417" s="25"/>
      <c r="T417" s="25"/>
      <c r="U417" s="25"/>
      <c r="V417" s="25"/>
      <c r="W417" s="25"/>
      <c r="X417" s="25"/>
      <c r="Y417" s="25"/>
      <c r="Z417" s="25"/>
      <c r="AA417" s="20"/>
      <c r="AB417" s="20"/>
      <c r="AC417" s="23"/>
      <c r="AD417" s="23"/>
      <c r="AE417" s="23"/>
    </row>
    <row r="418" ht="14.25" customHeight="1">
      <c r="A418" s="18"/>
      <c r="B418" s="19"/>
      <c r="C418" s="20"/>
      <c r="D418" s="21"/>
      <c r="E418" s="20"/>
      <c r="F418" s="23"/>
      <c r="G418" s="23"/>
      <c r="H418" s="25"/>
      <c r="I418" s="25"/>
      <c r="J418" s="25"/>
      <c r="K418" s="25"/>
      <c r="L418" s="25"/>
      <c r="M418" s="25"/>
      <c r="N418" s="25"/>
      <c r="O418" s="25"/>
      <c r="P418" s="25"/>
      <c r="Q418" s="25"/>
      <c r="R418" s="25"/>
      <c r="S418" s="25"/>
      <c r="T418" s="25"/>
      <c r="U418" s="25"/>
      <c r="V418" s="25"/>
      <c r="W418" s="25"/>
      <c r="X418" s="25"/>
      <c r="Y418" s="25"/>
      <c r="Z418" s="25"/>
      <c r="AA418" s="20"/>
      <c r="AB418" s="20"/>
      <c r="AC418" s="23"/>
      <c r="AD418" s="23"/>
      <c r="AE418" s="23"/>
    </row>
    <row r="419" ht="14.25" customHeight="1">
      <c r="A419" s="18"/>
      <c r="B419" s="19"/>
      <c r="C419" s="20"/>
      <c r="D419" s="21"/>
      <c r="E419" s="20"/>
      <c r="F419" s="23"/>
      <c r="G419" s="23"/>
      <c r="H419" s="25"/>
      <c r="I419" s="25"/>
      <c r="J419" s="25"/>
      <c r="K419" s="25"/>
      <c r="L419" s="25"/>
      <c r="M419" s="25"/>
      <c r="N419" s="25"/>
      <c r="O419" s="25"/>
      <c r="P419" s="25"/>
      <c r="Q419" s="25"/>
      <c r="R419" s="25"/>
      <c r="S419" s="25"/>
      <c r="T419" s="25"/>
      <c r="U419" s="25"/>
      <c r="V419" s="25"/>
      <c r="W419" s="25"/>
      <c r="X419" s="25"/>
      <c r="Y419" s="25"/>
      <c r="Z419" s="25"/>
      <c r="AA419" s="20"/>
      <c r="AB419" s="20"/>
      <c r="AC419" s="23"/>
      <c r="AD419" s="23"/>
      <c r="AE419" s="23"/>
    </row>
    <row r="420" ht="14.25" customHeight="1">
      <c r="A420" s="18"/>
      <c r="B420" s="19"/>
      <c r="C420" s="20"/>
      <c r="D420" s="21"/>
      <c r="E420" s="20"/>
      <c r="F420" s="23"/>
      <c r="G420" s="23"/>
      <c r="H420" s="25"/>
      <c r="I420" s="25"/>
      <c r="J420" s="25"/>
      <c r="K420" s="25"/>
      <c r="L420" s="25"/>
      <c r="M420" s="25"/>
      <c r="N420" s="25"/>
      <c r="O420" s="25"/>
      <c r="P420" s="25"/>
      <c r="Q420" s="25"/>
      <c r="R420" s="25"/>
      <c r="S420" s="25"/>
      <c r="T420" s="25"/>
      <c r="U420" s="25"/>
      <c r="V420" s="25"/>
      <c r="W420" s="25"/>
      <c r="X420" s="25"/>
      <c r="Y420" s="25"/>
      <c r="Z420" s="25"/>
      <c r="AA420" s="20"/>
      <c r="AB420" s="20"/>
      <c r="AC420" s="23"/>
      <c r="AD420" s="23"/>
      <c r="AE420" s="23"/>
    </row>
    <row r="421" ht="14.25" customHeight="1">
      <c r="A421" s="18"/>
      <c r="B421" s="19"/>
      <c r="C421" s="20"/>
      <c r="D421" s="21"/>
      <c r="E421" s="20"/>
      <c r="F421" s="23"/>
      <c r="G421" s="23"/>
      <c r="H421" s="25"/>
      <c r="I421" s="25"/>
      <c r="J421" s="25"/>
      <c r="K421" s="25"/>
      <c r="L421" s="25"/>
      <c r="M421" s="25"/>
      <c r="N421" s="25"/>
      <c r="O421" s="25"/>
      <c r="P421" s="25"/>
      <c r="Q421" s="25"/>
      <c r="R421" s="25"/>
      <c r="S421" s="25"/>
      <c r="T421" s="25"/>
      <c r="U421" s="25"/>
      <c r="V421" s="25"/>
      <c r="W421" s="25"/>
      <c r="X421" s="25"/>
      <c r="Y421" s="25"/>
      <c r="Z421" s="25"/>
      <c r="AA421" s="20"/>
      <c r="AB421" s="20"/>
      <c r="AC421" s="23"/>
      <c r="AD421" s="23"/>
      <c r="AE421" s="23"/>
    </row>
    <row r="422" ht="14.25" customHeight="1">
      <c r="A422" s="18"/>
      <c r="B422" s="19"/>
      <c r="C422" s="20"/>
      <c r="D422" s="21"/>
      <c r="E422" s="20"/>
      <c r="F422" s="23"/>
      <c r="G422" s="23"/>
      <c r="H422" s="25"/>
      <c r="I422" s="25"/>
      <c r="J422" s="25"/>
      <c r="K422" s="25"/>
      <c r="L422" s="25"/>
      <c r="M422" s="25"/>
      <c r="N422" s="25"/>
      <c r="O422" s="25"/>
      <c r="P422" s="25"/>
      <c r="Q422" s="25"/>
      <c r="R422" s="25"/>
      <c r="S422" s="25"/>
      <c r="T422" s="25"/>
      <c r="U422" s="25"/>
      <c r="V422" s="25"/>
      <c r="W422" s="25"/>
      <c r="X422" s="25"/>
      <c r="Y422" s="25"/>
      <c r="Z422" s="25"/>
      <c r="AA422" s="20"/>
      <c r="AB422" s="20"/>
      <c r="AC422" s="23"/>
      <c r="AD422" s="23"/>
      <c r="AE422" s="23"/>
    </row>
    <row r="423" ht="14.25" customHeight="1">
      <c r="A423" s="18"/>
      <c r="B423" s="19"/>
      <c r="C423" s="20"/>
      <c r="D423" s="21"/>
      <c r="E423" s="20"/>
      <c r="F423" s="23"/>
      <c r="G423" s="23"/>
      <c r="H423" s="25"/>
      <c r="I423" s="25"/>
      <c r="J423" s="25"/>
      <c r="K423" s="25"/>
      <c r="L423" s="25"/>
      <c r="M423" s="25"/>
      <c r="N423" s="25"/>
      <c r="O423" s="25"/>
      <c r="P423" s="25"/>
      <c r="Q423" s="25"/>
      <c r="R423" s="25"/>
      <c r="S423" s="25"/>
      <c r="T423" s="25"/>
      <c r="U423" s="25"/>
      <c r="V423" s="25"/>
      <c r="W423" s="25"/>
      <c r="X423" s="25"/>
      <c r="Y423" s="25"/>
      <c r="Z423" s="25"/>
      <c r="AA423" s="20"/>
      <c r="AB423" s="20"/>
      <c r="AC423" s="23"/>
      <c r="AD423" s="23"/>
      <c r="AE423" s="23"/>
    </row>
    <row r="424" ht="14.25" customHeight="1">
      <c r="A424" s="18"/>
      <c r="B424" s="19"/>
      <c r="C424" s="20"/>
      <c r="D424" s="21"/>
      <c r="E424" s="20"/>
      <c r="F424" s="23"/>
      <c r="G424" s="23"/>
      <c r="H424" s="25"/>
      <c r="I424" s="25"/>
      <c r="J424" s="25"/>
      <c r="K424" s="25"/>
      <c r="L424" s="25"/>
      <c r="M424" s="25"/>
      <c r="N424" s="25"/>
      <c r="O424" s="25"/>
      <c r="P424" s="25"/>
      <c r="Q424" s="25"/>
      <c r="R424" s="25"/>
      <c r="S424" s="25"/>
      <c r="T424" s="25"/>
      <c r="U424" s="25"/>
      <c r="V424" s="25"/>
      <c r="W424" s="25"/>
      <c r="X424" s="25"/>
      <c r="Y424" s="25"/>
      <c r="Z424" s="25"/>
      <c r="AA424" s="20"/>
      <c r="AB424" s="20"/>
      <c r="AC424" s="23"/>
      <c r="AD424" s="23"/>
      <c r="AE424" s="23"/>
    </row>
    <row r="425" ht="14.25" customHeight="1">
      <c r="A425" s="18"/>
      <c r="B425" s="19"/>
      <c r="C425" s="20"/>
      <c r="D425" s="21"/>
      <c r="E425" s="20"/>
      <c r="F425" s="23"/>
      <c r="G425" s="23"/>
      <c r="H425" s="25"/>
      <c r="I425" s="25"/>
      <c r="J425" s="25"/>
      <c r="K425" s="25"/>
      <c r="L425" s="25"/>
      <c r="M425" s="25"/>
      <c r="N425" s="25"/>
      <c r="O425" s="25"/>
      <c r="P425" s="25"/>
      <c r="Q425" s="25"/>
      <c r="R425" s="25"/>
      <c r="S425" s="25"/>
      <c r="T425" s="25"/>
      <c r="U425" s="25"/>
      <c r="V425" s="25"/>
      <c r="W425" s="25"/>
      <c r="X425" s="25"/>
      <c r="Y425" s="25"/>
      <c r="Z425" s="25"/>
      <c r="AA425" s="20"/>
      <c r="AB425" s="20"/>
      <c r="AC425" s="23"/>
      <c r="AD425" s="23"/>
      <c r="AE425" s="23"/>
    </row>
    <row r="426" ht="14.25" customHeight="1">
      <c r="A426" s="18"/>
      <c r="B426" s="19"/>
      <c r="C426" s="20"/>
      <c r="D426" s="21"/>
      <c r="E426" s="20"/>
      <c r="F426" s="23"/>
      <c r="G426" s="23"/>
      <c r="H426" s="25"/>
      <c r="I426" s="25"/>
      <c r="J426" s="25"/>
      <c r="K426" s="25"/>
      <c r="L426" s="25"/>
      <c r="M426" s="25"/>
      <c r="N426" s="25"/>
      <c r="O426" s="25"/>
      <c r="P426" s="25"/>
      <c r="Q426" s="25"/>
      <c r="R426" s="25"/>
      <c r="S426" s="25"/>
      <c r="T426" s="25"/>
      <c r="U426" s="25"/>
      <c r="V426" s="25"/>
      <c r="W426" s="25"/>
      <c r="X426" s="25"/>
      <c r="Y426" s="25"/>
      <c r="Z426" s="25"/>
      <c r="AA426" s="20"/>
      <c r="AB426" s="20"/>
      <c r="AC426" s="23"/>
      <c r="AD426" s="23"/>
      <c r="AE426" s="23"/>
    </row>
    <row r="427" ht="14.25" customHeight="1">
      <c r="A427" s="18"/>
      <c r="B427" s="19"/>
      <c r="C427" s="20"/>
      <c r="D427" s="21"/>
      <c r="E427" s="20"/>
      <c r="F427" s="23"/>
      <c r="G427" s="23"/>
      <c r="H427" s="25"/>
      <c r="I427" s="25"/>
      <c r="J427" s="25"/>
      <c r="K427" s="25"/>
      <c r="L427" s="25"/>
      <c r="M427" s="25"/>
      <c r="N427" s="25"/>
      <c r="O427" s="25"/>
      <c r="P427" s="25"/>
      <c r="Q427" s="25"/>
      <c r="R427" s="25"/>
      <c r="S427" s="25"/>
      <c r="T427" s="25"/>
      <c r="U427" s="25"/>
      <c r="V427" s="25"/>
      <c r="W427" s="25"/>
      <c r="X427" s="25"/>
      <c r="Y427" s="25"/>
      <c r="Z427" s="25"/>
      <c r="AA427" s="20"/>
      <c r="AB427" s="20"/>
      <c r="AC427" s="23"/>
      <c r="AD427" s="23"/>
      <c r="AE427" s="23"/>
    </row>
    <row r="428" ht="14.25" customHeight="1">
      <c r="A428" s="18"/>
      <c r="B428" s="19"/>
      <c r="C428" s="20"/>
      <c r="D428" s="21"/>
      <c r="E428" s="20"/>
      <c r="F428" s="23"/>
      <c r="G428" s="23"/>
      <c r="H428" s="25"/>
      <c r="I428" s="25"/>
      <c r="J428" s="25"/>
      <c r="K428" s="25"/>
      <c r="L428" s="25"/>
      <c r="M428" s="25"/>
      <c r="N428" s="25"/>
      <c r="O428" s="25"/>
      <c r="P428" s="25"/>
      <c r="Q428" s="25"/>
      <c r="R428" s="25"/>
      <c r="S428" s="25"/>
      <c r="T428" s="25"/>
      <c r="U428" s="25"/>
      <c r="V428" s="25"/>
      <c r="W428" s="25"/>
      <c r="X428" s="25"/>
      <c r="Y428" s="25"/>
      <c r="Z428" s="25"/>
      <c r="AA428" s="20"/>
      <c r="AB428" s="20"/>
      <c r="AC428" s="23"/>
      <c r="AD428" s="23"/>
      <c r="AE428" s="23"/>
    </row>
    <row r="429" ht="14.25" customHeight="1">
      <c r="A429" s="18"/>
      <c r="B429" s="19"/>
      <c r="C429" s="20"/>
      <c r="D429" s="21"/>
      <c r="E429" s="20"/>
      <c r="F429" s="23"/>
      <c r="G429" s="23"/>
      <c r="H429" s="25"/>
      <c r="I429" s="25"/>
      <c r="J429" s="25"/>
      <c r="K429" s="25"/>
      <c r="L429" s="25"/>
      <c r="M429" s="25"/>
      <c r="N429" s="25"/>
      <c r="O429" s="25"/>
      <c r="P429" s="25"/>
      <c r="Q429" s="25"/>
      <c r="R429" s="25"/>
      <c r="S429" s="25"/>
      <c r="T429" s="25"/>
      <c r="U429" s="25"/>
      <c r="V429" s="25"/>
      <c r="W429" s="25"/>
      <c r="X429" s="25"/>
      <c r="Y429" s="25"/>
      <c r="Z429" s="25"/>
      <c r="AA429" s="20"/>
      <c r="AB429" s="20"/>
      <c r="AC429" s="23"/>
      <c r="AD429" s="23"/>
      <c r="AE429" s="23"/>
    </row>
    <row r="430" ht="14.25" customHeight="1">
      <c r="A430" s="18"/>
      <c r="B430" s="19"/>
      <c r="C430" s="20"/>
      <c r="D430" s="21"/>
      <c r="E430" s="20"/>
      <c r="F430" s="23"/>
      <c r="G430" s="23"/>
      <c r="H430" s="25"/>
      <c r="I430" s="25"/>
      <c r="J430" s="25"/>
      <c r="K430" s="25"/>
      <c r="L430" s="25"/>
      <c r="M430" s="25"/>
      <c r="N430" s="25"/>
      <c r="O430" s="25"/>
      <c r="P430" s="25"/>
      <c r="Q430" s="25"/>
      <c r="R430" s="25"/>
      <c r="S430" s="25"/>
      <c r="T430" s="25"/>
      <c r="U430" s="25"/>
      <c r="V430" s="25"/>
      <c r="W430" s="25"/>
      <c r="X430" s="25"/>
      <c r="Y430" s="25"/>
      <c r="Z430" s="25"/>
      <c r="AA430" s="20"/>
      <c r="AB430" s="20"/>
      <c r="AC430" s="23"/>
      <c r="AD430" s="23"/>
      <c r="AE430" s="23"/>
    </row>
    <row r="431" ht="14.25" customHeight="1">
      <c r="A431" s="18"/>
      <c r="B431" s="19"/>
      <c r="C431" s="20"/>
      <c r="D431" s="21"/>
      <c r="E431" s="20"/>
      <c r="F431" s="23"/>
      <c r="G431" s="23"/>
      <c r="H431" s="25"/>
      <c r="I431" s="25"/>
      <c r="J431" s="25"/>
      <c r="K431" s="25"/>
      <c r="L431" s="25"/>
      <c r="M431" s="25"/>
      <c r="N431" s="25"/>
      <c r="O431" s="25"/>
      <c r="P431" s="25"/>
      <c r="Q431" s="25"/>
      <c r="R431" s="25"/>
      <c r="S431" s="25"/>
      <c r="T431" s="25"/>
      <c r="U431" s="25"/>
      <c r="V431" s="25"/>
      <c r="W431" s="25"/>
      <c r="X431" s="25"/>
      <c r="Y431" s="25"/>
      <c r="Z431" s="25"/>
      <c r="AA431" s="20"/>
      <c r="AB431" s="20"/>
      <c r="AC431" s="23"/>
      <c r="AD431" s="23"/>
      <c r="AE431" s="23"/>
    </row>
    <row r="432" ht="14.25" customHeight="1">
      <c r="A432" s="18"/>
      <c r="B432" s="19"/>
      <c r="C432" s="20"/>
      <c r="D432" s="21"/>
      <c r="E432" s="20"/>
      <c r="F432" s="23"/>
      <c r="G432" s="23"/>
      <c r="H432" s="25"/>
      <c r="I432" s="25"/>
      <c r="J432" s="25"/>
      <c r="K432" s="25"/>
      <c r="L432" s="25"/>
      <c r="M432" s="25"/>
      <c r="N432" s="25"/>
      <c r="O432" s="25"/>
      <c r="P432" s="25"/>
      <c r="Q432" s="25"/>
      <c r="R432" s="25"/>
      <c r="S432" s="25"/>
      <c r="T432" s="25"/>
      <c r="U432" s="25"/>
      <c r="V432" s="25"/>
      <c r="W432" s="25"/>
      <c r="X432" s="25"/>
      <c r="Y432" s="25"/>
      <c r="Z432" s="25"/>
      <c r="AA432" s="20"/>
      <c r="AB432" s="20"/>
      <c r="AC432" s="23"/>
      <c r="AD432" s="23"/>
      <c r="AE432" s="23"/>
    </row>
    <row r="433" ht="14.25" customHeight="1">
      <c r="A433" s="18"/>
      <c r="B433" s="19"/>
      <c r="C433" s="20"/>
      <c r="D433" s="21"/>
      <c r="E433" s="20"/>
      <c r="F433" s="23"/>
      <c r="G433" s="23"/>
      <c r="H433" s="25"/>
      <c r="I433" s="25"/>
      <c r="J433" s="25"/>
      <c r="K433" s="25"/>
      <c r="L433" s="25"/>
      <c r="M433" s="25"/>
      <c r="N433" s="25"/>
      <c r="O433" s="25"/>
      <c r="P433" s="25"/>
      <c r="Q433" s="25"/>
      <c r="R433" s="25"/>
      <c r="S433" s="25"/>
      <c r="T433" s="25"/>
      <c r="U433" s="25"/>
      <c r="V433" s="25"/>
      <c r="W433" s="25"/>
      <c r="X433" s="25"/>
      <c r="Y433" s="25"/>
      <c r="Z433" s="25"/>
      <c r="AA433" s="20"/>
      <c r="AB433" s="20"/>
      <c r="AC433" s="23"/>
      <c r="AD433" s="23"/>
      <c r="AE433" s="23"/>
    </row>
    <row r="434" ht="14.25" customHeight="1">
      <c r="A434" s="18"/>
      <c r="B434" s="19"/>
      <c r="C434" s="20"/>
      <c r="D434" s="21"/>
      <c r="E434" s="20"/>
      <c r="F434" s="23"/>
      <c r="G434" s="23"/>
      <c r="H434" s="25"/>
      <c r="I434" s="25"/>
      <c r="J434" s="25"/>
      <c r="K434" s="25"/>
      <c r="L434" s="25"/>
      <c r="M434" s="25"/>
      <c r="N434" s="25"/>
      <c r="O434" s="25"/>
      <c r="P434" s="25"/>
      <c r="Q434" s="25"/>
      <c r="R434" s="25"/>
      <c r="S434" s="25"/>
      <c r="T434" s="25"/>
      <c r="U434" s="25"/>
      <c r="V434" s="25"/>
      <c r="W434" s="25"/>
      <c r="X434" s="25"/>
      <c r="Y434" s="25"/>
      <c r="Z434" s="25"/>
      <c r="AA434" s="20"/>
      <c r="AB434" s="20"/>
      <c r="AC434" s="23"/>
      <c r="AD434" s="23"/>
      <c r="AE434" s="23"/>
    </row>
    <row r="435" ht="14.25" customHeight="1">
      <c r="A435" s="18"/>
      <c r="B435" s="19"/>
      <c r="C435" s="20"/>
      <c r="D435" s="21"/>
      <c r="E435" s="20"/>
      <c r="F435" s="23"/>
      <c r="G435" s="23"/>
      <c r="H435" s="25"/>
      <c r="I435" s="25"/>
      <c r="J435" s="25"/>
      <c r="K435" s="25"/>
      <c r="L435" s="25"/>
      <c r="M435" s="25"/>
      <c r="N435" s="25"/>
      <c r="O435" s="25"/>
      <c r="P435" s="25"/>
      <c r="Q435" s="25"/>
      <c r="R435" s="25"/>
      <c r="S435" s="25"/>
      <c r="T435" s="25"/>
      <c r="U435" s="25"/>
      <c r="V435" s="25"/>
      <c r="W435" s="25"/>
      <c r="X435" s="25"/>
      <c r="Y435" s="25"/>
      <c r="Z435" s="25"/>
      <c r="AA435" s="20"/>
      <c r="AB435" s="20"/>
      <c r="AC435" s="23"/>
      <c r="AD435" s="23"/>
      <c r="AE435" s="23"/>
    </row>
    <row r="436" ht="14.25" customHeight="1">
      <c r="A436" s="18"/>
      <c r="B436" s="19"/>
      <c r="C436" s="20"/>
      <c r="D436" s="21"/>
      <c r="E436" s="20"/>
      <c r="F436" s="23"/>
      <c r="G436" s="23"/>
      <c r="H436" s="25"/>
      <c r="I436" s="25"/>
      <c r="J436" s="25"/>
      <c r="K436" s="25"/>
      <c r="L436" s="25"/>
      <c r="M436" s="25"/>
      <c r="N436" s="25"/>
      <c r="O436" s="25"/>
      <c r="P436" s="25"/>
      <c r="Q436" s="25"/>
      <c r="R436" s="25"/>
      <c r="S436" s="25"/>
      <c r="T436" s="25"/>
      <c r="U436" s="25"/>
      <c r="V436" s="25"/>
      <c r="W436" s="25"/>
      <c r="X436" s="25"/>
      <c r="Y436" s="25"/>
      <c r="Z436" s="25"/>
      <c r="AA436" s="20"/>
      <c r="AB436" s="20"/>
      <c r="AC436" s="23"/>
      <c r="AD436" s="23"/>
      <c r="AE436" s="23"/>
    </row>
    <row r="437" ht="14.25" customHeight="1">
      <c r="A437" s="18"/>
      <c r="B437" s="19"/>
      <c r="C437" s="20"/>
      <c r="D437" s="21"/>
      <c r="E437" s="20"/>
      <c r="F437" s="23"/>
      <c r="G437" s="23"/>
      <c r="H437" s="25"/>
      <c r="I437" s="25"/>
      <c r="J437" s="25"/>
      <c r="K437" s="25"/>
      <c r="L437" s="25"/>
      <c r="M437" s="25"/>
      <c r="N437" s="25"/>
      <c r="O437" s="25"/>
      <c r="P437" s="25"/>
      <c r="Q437" s="25"/>
      <c r="R437" s="25"/>
      <c r="S437" s="25"/>
      <c r="T437" s="25"/>
      <c r="U437" s="25"/>
      <c r="V437" s="25"/>
      <c r="W437" s="25"/>
      <c r="X437" s="25"/>
      <c r="Y437" s="25"/>
      <c r="Z437" s="25"/>
      <c r="AA437" s="20"/>
      <c r="AB437" s="20"/>
      <c r="AC437" s="23"/>
      <c r="AD437" s="23"/>
      <c r="AE437" s="23"/>
    </row>
    <row r="438" ht="14.25" customHeight="1">
      <c r="A438" s="18"/>
      <c r="B438" s="19"/>
      <c r="C438" s="20"/>
      <c r="D438" s="21"/>
      <c r="E438" s="20"/>
      <c r="F438" s="23"/>
      <c r="G438" s="23"/>
      <c r="H438" s="25"/>
      <c r="I438" s="25"/>
      <c r="J438" s="25"/>
      <c r="K438" s="25"/>
      <c r="L438" s="25"/>
      <c r="M438" s="25"/>
      <c r="N438" s="25"/>
      <c r="O438" s="25"/>
      <c r="P438" s="25"/>
      <c r="Q438" s="25"/>
      <c r="R438" s="25"/>
      <c r="S438" s="25"/>
      <c r="T438" s="25"/>
      <c r="U438" s="25"/>
      <c r="V438" s="25"/>
      <c r="W438" s="25"/>
      <c r="X438" s="25"/>
      <c r="Y438" s="25"/>
      <c r="Z438" s="25"/>
      <c r="AA438" s="20"/>
      <c r="AB438" s="20"/>
      <c r="AC438" s="23"/>
      <c r="AD438" s="23"/>
      <c r="AE438" s="23"/>
    </row>
    <row r="439" ht="14.25" customHeight="1">
      <c r="A439" s="18"/>
      <c r="B439" s="19"/>
      <c r="C439" s="20"/>
      <c r="D439" s="21"/>
      <c r="E439" s="20"/>
      <c r="F439" s="23"/>
      <c r="G439" s="23"/>
      <c r="H439" s="25"/>
      <c r="I439" s="25"/>
      <c r="J439" s="25"/>
      <c r="K439" s="25"/>
      <c r="L439" s="25"/>
      <c r="M439" s="25"/>
      <c r="N439" s="25"/>
      <c r="O439" s="25"/>
      <c r="P439" s="25"/>
      <c r="Q439" s="25"/>
      <c r="R439" s="25"/>
      <c r="S439" s="25"/>
      <c r="T439" s="25"/>
      <c r="U439" s="25"/>
      <c r="V439" s="25"/>
      <c r="W439" s="25"/>
      <c r="X439" s="25"/>
      <c r="Y439" s="25"/>
      <c r="Z439" s="25"/>
      <c r="AA439" s="20"/>
      <c r="AB439" s="20"/>
      <c r="AC439" s="23"/>
      <c r="AD439" s="23"/>
      <c r="AE439" s="23"/>
    </row>
    <row r="440" ht="14.25" customHeight="1">
      <c r="A440" s="18"/>
      <c r="B440" s="19"/>
      <c r="C440" s="20"/>
      <c r="D440" s="21"/>
      <c r="E440" s="20"/>
      <c r="F440" s="23"/>
      <c r="G440" s="23"/>
      <c r="H440" s="25"/>
      <c r="I440" s="25"/>
      <c r="J440" s="25"/>
      <c r="K440" s="25"/>
      <c r="L440" s="25"/>
      <c r="M440" s="25"/>
      <c r="N440" s="25"/>
      <c r="O440" s="25"/>
      <c r="P440" s="25"/>
      <c r="Q440" s="25"/>
      <c r="R440" s="25"/>
      <c r="S440" s="25"/>
      <c r="T440" s="25"/>
      <c r="U440" s="25"/>
      <c r="V440" s="25"/>
      <c r="W440" s="25"/>
      <c r="X440" s="25"/>
      <c r="Y440" s="25"/>
      <c r="Z440" s="25"/>
      <c r="AA440" s="20"/>
      <c r="AB440" s="20"/>
      <c r="AC440" s="23"/>
      <c r="AD440" s="23"/>
      <c r="AE440" s="23"/>
    </row>
    <row r="441" ht="14.25" customHeight="1">
      <c r="A441" s="18"/>
      <c r="B441" s="19"/>
      <c r="C441" s="20"/>
      <c r="D441" s="21"/>
      <c r="E441" s="20"/>
      <c r="F441" s="23"/>
      <c r="G441" s="23"/>
      <c r="H441" s="25"/>
      <c r="I441" s="25"/>
      <c r="J441" s="25"/>
      <c r="K441" s="25"/>
      <c r="L441" s="25"/>
      <c r="M441" s="25"/>
      <c r="N441" s="25"/>
      <c r="O441" s="25"/>
      <c r="P441" s="25"/>
      <c r="Q441" s="25"/>
      <c r="R441" s="25"/>
      <c r="S441" s="25"/>
      <c r="T441" s="25"/>
      <c r="U441" s="25"/>
      <c r="V441" s="25"/>
      <c r="W441" s="25"/>
      <c r="X441" s="25"/>
      <c r="Y441" s="25"/>
      <c r="Z441" s="25"/>
      <c r="AA441" s="20"/>
      <c r="AB441" s="20"/>
      <c r="AC441" s="23"/>
      <c r="AD441" s="23"/>
      <c r="AE441" s="23"/>
    </row>
    <row r="442" ht="14.25" customHeight="1">
      <c r="A442" s="18"/>
      <c r="B442" s="19"/>
      <c r="C442" s="20"/>
      <c r="D442" s="21"/>
      <c r="E442" s="20"/>
      <c r="F442" s="23"/>
      <c r="G442" s="23"/>
      <c r="H442" s="25"/>
      <c r="I442" s="25"/>
      <c r="J442" s="25"/>
      <c r="K442" s="25"/>
      <c r="L442" s="25"/>
      <c r="M442" s="25"/>
      <c r="N442" s="25"/>
      <c r="O442" s="25"/>
      <c r="P442" s="25"/>
      <c r="Q442" s="25"/>
      <c r="R442" s="25"/>
      <c r="S442" s="25"/>
      <c r="T442" s="25"/>
      <c r="U442" s="25"/>
      <c r="V442" s="25"/>
      <c r="W442" s="25"/>
      <c r="X442" s="25"/>
      <c r="Y442" s="25"/>
      <c r="Z442" s="25"/>
      <c r="AA442" s="20"/>
      <c r="AB442" s="20"/>
      <c r="AC442" s="23"/>
      <c r="AD442" s="23"/>
      <c r="AE442" s="23"/>
    </row>
    <row r="443" ht="14.25" customHeight="1">
      <c r="A443" s="18"/>
      <c r="B443" s="19"/>
      <c r="C443" s="20"/>
      <c r="D443" s="21"/>
      <c r="E443" s="20"/>
      <c r="F443" s="23"/>
      <c r="G443" s="23"/>
      <c r="H443" s="25"/>
      <c r="I443" s="25"/>
      <c r="J443" s="25"/>
      <c r="K443" s="25"/>
      <c r="L443" s="25"/>
      <c r="M443" s="25"/>
      <c r="N443" s="25"/>
      <c r="O443" s="25"/>
      <c r="P443" s="25"/>
      <c r="Q443" s="25"/>
      <c r="R443" s="25"/>
      <c r="S443" s="25"/>
      <c r="T443" s="25"/>
      <c r="U443" s="25"/>
      <c r="V443" s="25"/>
      <c r="W443" s="25"/>
      <c r="X443" s="25"/>
      <c r="Y443" s="25"/>
      <c r="Z443" s="25"/>
      <c r="AA443" s="20"/>
      <c r="AB443" s="20"/>
      <c r="AC443" s="23"/>
      <c r="AD443" s="23"/>
      <c r="AE443" s="23"/>
    </row>
    <row r="444" ht="14.25" customHeight="1">
      <c r="A444" s="18"/>
      <c r="B444" s="19"/>
      <c r="C444" s="20"/>
      <c r="D444" s="21"/>
      <c r="E444" s="20"/>
      <c r="F444" s="23"/>
      <c r="G444" s="23"/>
      <c r="H444" s="25"/>
      <c r="I444" s="25"/>
      <c r="J444" s="25"/>
      <c r="K444" s="25"/>
      <c r="L444" s="25"/>
      <c r="M444" s="25"/>
      <c r="N444" s="25"/>
      <c r="O444" s="25"/>
      <c r="P444" s="25"/>
      <c r="Q444" s="25"/>
      <c r="R444" s="25"/>
      <c r="S444" s="25"/>
      <c r="T444" s="25"/>
      <c r="U444" s="25"/>
      <c r="V444" s="25"/>
      <c r="W444" s="25"/>
      <c r="X444" s="25"/>
      <c r="Y444" s="25"/>
      <c r="Z444" s="25"/>
      <c r="AA444" s="20"/>
      <c r="AB444" s="20"/>
      <c r="AC444" s="23"/>
      <c r="AD444" s="23"/>
      <c r="AE444" s="23"/>
    </row>
    <row r="445" ht="14.25" customHeight="1">
      <c r="A445" s="18"/>
      <c r="B445" s="19"/>
      <c r="C445" s="20"/>
      <c r="D445" s="21"/>
      <c r="E445" s="20"/>
      <c r="F445" s="23"/>
      <c r="G445" s="23"/>
      <c r="H445" s="25"/>
      <c r="I445" s="25"/>
      <c r="J445" s="25"/>
      <c r="K445" s="25"/>
      <c r="L445" s="25"/>
      <c r="M445" s="25"/>
      <c r="N445" s="25"/>
      <c r="O445" s="25"/>
      <c r="P445" s="25"/>
      <c r="Q445" s="25"/>
      <c r="R445" s="25"/>
      <c r="S445" s="25"/>
      <c r="T445" s="25"/>
      <c r="U445" s="25"/>
      <c r="V445" s="25"/>
      <c r="W445" s="25"/>
      <c r="X445" s="25"/>
      <c r="Y445" s="25"/>
      <c r="Z445" s="25"/>
      <c r="AA445" s="20"/>
      <c r="AB445" s="20"/>
      <c r="AC445" s="23"/>
      <c r="AD445" s="23"/>
      <c r="AE445" s="23"/>
    </row>
    <row r="446" ht="14.25" customHeight="1">
      <c r="A446" s="18"/>
      <c r="B446" s="19"/>
      <c r="C446" s="20"/>
      <c r="D446" s="21"/>
      <c r="E446" s="20"/>
      <c r="F446" s="23"/>
      <c r="G446" s="23"/>
      <c r="H446" s="25"/>
      <c r="I446" s="25"/>
      <c r="J446" s="25"/>
      <c r="K446" s="25"/>
      <c r="L446" s="25"/>
      <c r="M446" s="25"/>
      <c r="N446" s="25"/>
      <c r="O446" s="25"/>
      <c r="P446" s="25"/>
      <c r="Q446" s="25"/>
      <c r="R446" s="25"/>
      <c r="S446" s="25"/>
      <c r="T446" s="25"/>
      <c r="U446" s="25"/>
      <c r="V446" s="25"/>
      <c r="W446" s="25"/>
      <c r="X446" s="25"/>
      <c r="Y446" s="25"/>
      <c r="Z446" s="25"/>
      <c r="AA446" s="20"/>
      <c r="AB446" s="20"/>
      <c r="AC446" s="23"/>
      <c r="AD446" s="23"/>
      <c r="AE446" s="23"/>
    </row>
    <row r="447" ht="14.25" customHeight="1">
      <c r="A447" s="18"/>
      <c r="B447" s="19"/>
      <c r="C447" s="20"/>
      <c r="D447" s="21"/>
      <c r="E447" s="20"/>
      <c r="F447" s="23"/>
      <c r="G447" s="23"/>
      <c r="H447" s="25"/>
      <c r="I447" s="25"/>
      <c r="J447" s="25"/>
      <c r="K447" s="25"/>
      <c r="L447" s="25"/>
      <c r="M447" s="25"/>
      <c r="N447" s="25"/>
      <c r="O447" s="25"/>
      <c r="P447" s="25"/>
      <c r="Q447" s="25"/>
      <c r="R447" s="25"/>
      <c r="S447" s="25"/>
      <c r="T447" s="25"/>
      <c r="U447" s="25"/>
      <c r="V447" s="25"/>
      <c r="W447" s="25"/>
      <c r="X447" s="25"/>
      <c r="Y447" s="25"/>
      <c r="Z447" s="25"/>
      <c r="AA447" s="20"/>
      <c r="AB447" s="20"/>
      <c r="AC447" s="23"/>
      <c r="AD447" s="23"/>
      <c r="AE447" s="23"/>
    </row>
    <row r="448" ht="14.25" customHeight="1">
      <c r="A448" s="18"/>
      <c r="B448" s="19"/>
      <c r="C448" s="20"/>
      <c r="D448" s="21"/>
      <c r="E448" s="20"/>
      <c r="F448" s="23"/>
      <c r="G448" s="23"/>
      <c r="H448" s="25"/>
      <c r="I448" s="25"/>
      <c r="J448" s="25"/>
      <c r="K448" s="25"/>
      <c r="L448" s="25"/>
      <c r="M448" s="25"/>
      <c r="N448" s="25"/>
      <c r="O448" s="25"/>
      <c r="P448" s="25"/>
      <c r="Q448" s="25"/>
      <c r="R448" s="25"/>
      <c r="S448" s="25"/>
      <c r="T448" s="25"/>
      <c r="U448" s="25"/>
      <c r="V448" s="25"/>
      <c r="W448" s="25"/>
      <c r="X448" s="25"/>
      <c r="Y448" s="25"/>
      <c r="Z448" s="25"/>
      <c r="AA448" s="20"/>
      <c r="AB448" s="20"/>
      <c r="AC448" s="23"/>
      <c r="AD448" s="23"/>
      <c r="AE448" s="23"/>
    </row>
    <row r="449" ht="14.25" customHeight="1">
      <c r="A449" s="18"/>
      <c r="B449" s="19"/>
      <c r="C449" s="20"/>
      <c r="D449" s="21"/>
      <c r="E449" s="20"/>
      <c r="F449" s="23"/>
      <c r="G449" s="23"/>
      <c r="H449" s="25"/>
      <c r="I449" s="25"/>
      <c r="J449" s="25"/>
      <c r="K449" s="25"/>
      <c r="L449" s="25"/>
      <c r="M449" s="25"/>
      <c r="N449" s="25"/>
      <c r="O449" s="25"/>
      <c r="P449" s="25"/>
      <c r="Q449" s="25"/>
      <c r="R449" s="25"/>
      <c r="S449" s="25"/>
      <c r="T449" s="25"/>
      <c r="U449" s="25"/>
      <c r="V449" s="25"/>
      <c r="W449" s="25"/>
      <c r="X449" s="25"/>
      <c r="Y449" s="25"/>
      <c r="Z449" s="25"/>
      <c r="AA449" s="20"/>
      <c r="AB449" s="20"/>
      <c r="AC449" s="23"/>
      <c r="AD449" s="23"/>
      <c r="AE449" s="23"/>
    </row>
    <row r="450" ht="14.25" customHeight="1">
      <c r="A450" s="18"/>
      <c r="B450" s="19"/>
      <c r="C450" s="20"/>
      <c r="D450" s="21"/>
      <c r="E450" s="20"/>
      <c r="F450" s="23"/>
      <c r="G450" s="23"/>
      <c r="H450" s="25"/>
      <c r="I450" s="25"/>
      <c r="J450" s="25"/>
      <c r="K450" s="25"/>
      <c r="L450" s="25"/>
      <c r="M450" s="25"/>
      <c r="N450" s="25"/>
      <c r="O450" s="25"/>
      <c r="P450" s="25"/>
      <c r="Q450" s="25"/>
      <c r="R450" s="25"/>
      <c r="S450" s="25"/>
      <c r="T450" s="25"/>
      <c r="U450" s="25"/>
      <c r="V450" s="25"/>
      <c r="W450" s="25"/>
      <c r="X450" s="25"/>
      <c r="Y450" s="25"/>
      <c r="Z450" s="25"/>
      <c r="AA450" s="20"/>
      <c r="AB450" s="20"/>
      <c r="AC450" s="23"/>
      <c r="AD450" s="23"/>
      <c r="AE450" s="23"/>
    </row>
    <row r="451" ht="14.25" customHeight="1">
      <c r="A451" s="18"/>
      <c r="B451" s="19"/>
      <c r="C451" s="20"/>
      <c r="D451" s="21"/>
      <c r="E451" s="20"/>
      <c r="F451" s="23"/>
      <c r="G451" s="23"/>
      <c r="H451" s="25"/>
      <c r="I451" s="25"/>
      <c r="J451" s="25"/>
      <c r="K451" s="25"/>
      <c r="L451" s="25"/>
      <c r="M451" s="25"/>
      <c r="N451" s="25"/>
      <c r="O451" s="25"/>
      <c r="P451" s="25"/>
      <c r="Q451" s="25"/>
      <c r="R451" s="25"/>
      <c r="S451" s="25"/>
      <c r="T451" s="25"/>
      <c r="U451" s="25"/>
      <c r="V451" s="25"/>
      <c r="W451" s="25"/>
      <c r="X451" s="25"/>
      <c r="Y451" s="25"/>
      <c r="Z451" s="25"/>
      <c r="AA451" s="20"/>
      <c r="AB451" s="20"/>
      <c r="AC451" s="23"/>
      <c r="AD451" s="23"/>
      <c r="AE451" s="23"/>
    </row>
    <row r="452" ht="14.25" customHeight="1">
      <c r="A452" s="18"/>
      <c r="B452" s="19"/>
      <c r="C452" s="20"/>
      <c r="D452" s="21"/>
      <c r="E452" s="20"/>
      <c r="F452" s="23"/>
      <c r="G452" s="23"/>
      <c r="H452" s="25"/>
      <c r="I452" s="25"/>
      <c r="J452" s="25"/>
      <c r="K452" s="25"/>
      <c r="L452" s="25"/>
      <c r="M452" s="25"/>
      <c r="N452" s="25"/>
      <c r="O452" s="25"/>
      <c r="P452" s="25"/>
      <c r="Q452" s="25"/>
      <c r="R452" s="25"/>
      <c r="S452" s="25"/>
      <c r="T452" s="25"/>
      <c r="U452" s="25"/>
      <c r="V452" s="25"/>
      <c r="W452" s="25"/>
      <c r="X452" s="25"/>
      <c r="Y452" s="25"/>
      <c r="Z452" s="25"/>
      <c r="AA452" s="20"/>
      <c r="AB452" s="20"/>
      <c r="AC452" s="23"/>
      <c r="AD452" s="23"/>
      <c r="AE452" s="23"/>
    </row>
    <row r="453" ht="14.25" customHeight="1">
      <c r="A453" s="18"/>
      <c r="B453" s="19"/>
      <c r="C453" s="20"/>
      <c r="D453" s="21"/>
      <c r="E453" s="20"/>
      <c r="F453" s="23"/>
      <c r="G453" s="23"/>
      <c r="H453" s="25"/>
      <c r="I453" s="25"/>
      <c r="J453" s="25"/>
      <c r="K453" s="25"/>
      <c r="L453" s="25"/>
      <c r="M453" s="25"/>
      <c r="N453" s="25"/>
      <c r="O453" s="25"/>
      <c r="P453" s="25"/>
      <c r="Q453" s="25"/>
      <c r="R453" s="25"/>
      <c r="S453" s="25"/>
      <c r="T453" s="25"/>
      <c r="U453" s="25"/>
      <c r="V453" s="25"/>
      <c r="W453" s="25"/>
      <c r="X453" s="25"/>
      <c r="Y453" s="25"/>
      <c r="Z453" s="25"/>
      <c r="AA453" s="20"/>
      <c r="AB453" s="20"/>
      <c r="AC453" s="23"/>
      <c r="AD453" s="23"/>
      <c r="AE453" s="23"/>
    </row>
    <row r="454" ht="14.25" customHeight="1">
      <c r="A454" s="18"/>
      <c r="B454" s="19"/>
      <c r="C454" s="20"/>
      <c r="D454" s="21"/>
      <c r="E454" s="20"/>
      <c r="F454" s="23"/>
      <c r="G454" s="23"/>
      <c r="H454" s="25"/>
      <c r="I454" s="25"/>
      <c r="J454" s="25"/>
      <c r="K454" s="25"/>
      <c r="L454" s="25"/>
      <c r="M454" s="25"/>
      <c r="N454" s="25"/>
      <c r="O454" s="25"/>
      <c r="P454" s="25"/>
      <c r="Q454" s="25"/>
      <c r="R454" s="25"/>
      <c r="S454" s="25"/>
      <c r="T454" s="25"/>
      <c r="U454" s="25"/>
      <c r="V454" s="25"/>
      <c r="W454" s="25"/>
      <c r="X454" s="25"/>
      <c r="Y454" s="25"/>
      <c r="Z454" s="25"/>
      <c r="AA454" s="20"/>
      <c r="AB454" s="20"/>
      <c r="AC454" s="23"/>
      <c r="AD454" s="23"/>
      <c r="AE454" s="23"/>
    </row>
    <row r="455" ht="14.25" customHeight="1">
      <c r="A455" s="18"/>
      <c r="B455" s="19"/>
      <c r="C455" s="20"/>
      <c r="D455" s="21"/>
      <c r="E455" s="20"/>
      <c r="F455" s="23"/>
      <c r="G455" s="23"/>
      <c r="H455" s="25"/>
      <c r="I455" s="25"/>
      <c r="J455" s="25"/>
      <c r="K455" s="25"/>
      <c r="L455" s="25"/>
      <c r="M455" s="25"/>
      <c r="N455" s="25"/>
      <c r="O455" s="25"/>
      <c r="P455" s="25"/>
      <c r="Q455" s="25"/>
      <c r="R455" s="25"/>
      <c r="S455" s="25"/>
      <c r="T455" s="25"/>
      <c r="U455" s="25"/>
      <c r="V455" s="25"/>
      <c r="W455" s="25"/>
      <c r="X455" s="25"/>
      <c r="Y455" s="25"/>
      <c r="Z455" s="25"/>
      <c r="AA455" s="20"/>
      <c r="AB455" s="20"/>
      <c r="AC455" s="23"/>
      <c r="AD455" s="23"/>
      <c r="AE455" s="23"/>
    </row>
    <row r="456" ht="14.25" customHeight="1">
      <c r="A456" s="18"/>
      <c r="B456" s="19"/>
      <c r="C456" s="20"/>
      <c r="D456" s="21"/>
      <c r="E456" s="20"/>
      <c r="F456" s="23"/>
      <c r="G456" s="23"/>
      <c r="H456" s="25"/>
      <c r="I456" s="25"/>
      <c r="J456" s="25"/>
      <c r="K456" s="25"/>
      <c r="L456" s="25"/>
      <c r="M456" s="25"/>
      <c r="N456" s="25"/>
      <c r="O456" s="25"/>
      <c r="P456" s="25"/>
      <c r="Q456" s="25"/>
      <c r="R456" s="25"/>
      <c r="S456" s="25"/>
      <c r="T456" s="25"/>
      <c r="U456" s="25"/>
      <c r="V456" s="25"/>
      <c r="W456" s="25"/>
      <c r="X456" s="25"/>
      <c r="Y456" s="25"/>
      <c r="Z456" s="25"/>
      <c r="AA456" s="20"/>
      <c r="AB456" s="20"/>
      <c r="AC456" s="23"/>
      <c r="AD456" s="23"/>
      <c r="AE456" s="23"/>
    </row>
    <row r="457" ht="14.25" customHeight="1">
      <c r="A457" s="18"/>
      <c r="B457" s="19"/>
      <c r="C457" s="20"/>
      <c r="D457" s="21"/>
      <c r="E457" s="20"/>
      <c r="F457" s="23"/>
      <c r="G457" s="23"/>
      <c r="H457" s="25"/>
      <c r="I457" s="25"/>
      <c r="J457" s="25"/>
      <c r="K457" s="25"/>
      <c r="L457" s="25"/>
      <c r="M457" s="25"/>
      <c r="N457" s="25"/>
      <c r="O457" s="25"/>
      <c r="P457" s="25"/>
      <c r="Q457" s="25"/>
      <c r="R457" s="25"/>
      <c r="S457" s="25"/>
      <c r="T457" s="25"/>
      <c r="U457" s="25"/>
      <c r="V457" s="25"/>
      <c r="W457" s="25"/>
      <c r="X457" s="25"/>
      <c r="Y457" s="25"/>
      <c r="Z457" s="25"/>
      <c r="AA457" s="20"/>
      <c r="AB457" s="20"/>
      <c r="AC457" s="23"/>
      <c r="AD457" s="23"/>
      <c r="AE457" s="23"/>
    </row>
    <row r="458" ht="14.25" customHeight="1">
      <c r="A458" s="18"/>
      <c r="B458" s="19"/>
      <c r="C458" s="20"/>
      <c r="D458" s="21"/>
      <c r="E458" s="20"/>
      <c r="F458" s="23"/>
      <c r="G458" s="23"/>
      <c r="H458" s="25"/>
      <c r="I458" s="25"/>
      <c r="J458" s="25"/>
      <c r="K458" s="25"/>
      <c r="L458" s="25"/>
      <c r="M458" s="25"/>
      <c r="N458" s="25"/>
      <c r="O458" s="25"/>
      <c r="P458" s="25"/>
      <c r="Q458" s="25"/>
      <c r="R458" s="25"/>
      <c r="S458" s="25"/>
      <c r="T458" s="25"/>
      <c r="U458" s="25"/>
      <c r="V458" s="25"/>
      <c r="W458" s="25"/>
      <c r="X458" s="25"/>
      <c r="Y458" s="25"/>
      <c r="Z458" s="25"/>
      <c r="AA458" s="20"/>
      <c r="AB458" s="20"/>
      <c r="AC458" s="23"/>
      <c r="AD458" s="23"/>
      <c r="AE458" s="23"/>
    </row>
    <row r="459" ht="14.25" customHeight="1">
      <c r="A459" s="18"/>
      <c r="B459" s="19"/>
      <c r="C459" s="20"/>
      <c r="D459" s="21"/>
      <c r="E459" s="20"/>
      <c r="F459" s="23"/>
      <c r="G459" s="23"/>
      <c r="H459" s="25"/>
      <c r="I459" s="25"/>
      <c r="J459" s="25"/>
      <c r="K459" s="25"/>
      <c r="L459" s="25"/>
      <c r="M459" s="25"/>
      <c r="N459" s="25"/>
      <c r="O459" s="25"/>
      <c r="P459" s="25"/>
      <c r="Q459" s="25"/>
      <c r="R459" s="25"/>
      <c r="S459" s="25"/>
      <c r="T459" s="25"/>
      <c r="U459" s="25"/>
      <c r="V459" s="25"/>
      <c r="W459" s="25"/>
      <c r="X459" s="25"/>
      <c r="Y459" s="25"/>
      <c r="Z459" s="25"/>
      <c r="AA459" s="20"/>
      <c r="AB459" s="20"/>
      <c r="AC459" s="23"/>
      <c r="AD459" s="23"/>
      <c r="AE459" s="23"/>
    </row>
    <row r="460" ht="14.25" customHeight="1">
      <c r="A460" s="18"/>
      <c r="B460" s="19"/>
      <c r="C460" s="20"/>
      <c r="D460" s="21"/>
      <c r="E460" s="20"/>
      <c r="F460" s="23"/>
      <c r="G460" s="23"/>
      <c r="H460" s="25"/>
      <c r="I460" s="25"/>
      <c r="J460" s="25"/>
      <c r="K460" s="25"/>
      <c r="L460" s="25"/>
      <c r="M460" s="25"/>
      <c r="N460" s="25"/>
      <c r="O460" s="25"/>
      <c r="P460" s="25"/>
      <c r="Q460" s="25"/>
      <c r="R460" s="25"/>
      <c r="S460" s="25"/>
      <c r="T460" s="25"/>
      <c r="U460" s="25"/>
      <c r="V460" s="25"/>
      <c r="W460" s="25"/>
      <c r="X460" s="25"/>
      <c r="Y460" s="25"/>
      <c r="Z460" s="25"/>
      <c r="AA460" s="20"/>
      <c r="AB460" s="20"/>
      <c r="AC460" s="23"/>
      <c r="AD460" s="23"/>
      <c r="AE460" s="23"/>
    </row>
    <row r="461" ht="14.25" customHeight="1">
      <c r="A461" s="18"/>
      <c r="B461" s="19"/>
      <c r="C461" s="20"/>
      <c r="D461" s="21"/>
      <c r="E461" s="20"/>
      <c r="F461" s="23"/>
      <c r="G461" s="23"/>
      <c r="H461" s="25"/>
      <c r="I461" s="25"/>
      <c r="J461" s="25"/>
      <c r="K461" s="25"/>
      <c r="L461" s="25"/>
      <c r="M461" s="25"/>
      <c r="N461" s="25"/>
      <c r="O461" s="25"/>
      <c r="P461" s="25"/>
      <c r="Q461" s="25"/>
      <c r="R461" s="25"/>
      <c r="S461" s="25"/>
      <c r="T461" s="25"/>
      <c r="U461" s="25"/>
      <c r="V461" s="25"/>
      <c r="W461" s="25"/>
      <c r="X461" s="25"/>
      <c r="Y461" s="25"/>
      <c r="Z461" s="25"/>
      <c r="AA461" s="20"/>
      <c r="AB461" s="20"/>
      <c r="AC461" s="23"/>
      <c r="AD461" s="23"/>
      <c r="AE461" s="23"/>
    </row>
    <row r="462" ht="14.25" customHeight="1">
      <c r="A462" s="18"/>
      <c r="B462" s="19"/>
      <c r="C462" s="20"/>
      <c r="D462" s="21"/>
      <c r="E462" s="20"/>
      <c r="F462" s="23"/>
      <c r="G462" s="23"/>
      <c r="H462" s="25"/>
      <c r="I462" s="25"/>
      <c r="J462" s="25"/>
      <c r="K462" s="25"/>
      <c r="L462" s="25"/>
      <c r="M462" s="25"/>
      <c r="N462" s="25"/>
      <c r="O462" s="25"/>
      <c r="P462" s="25"/>
      <c r="Q462" s="25"/>
      <c r="R462" s="25"/>
      <c r="S462" s="25"/>
      <c r="T462" s="25"/>
      <c r="U462" s="25"/>
      <c r="V462" s="25"/>
      <c r="W462" s="25"/>
      <c r="X462" s="25"/>
      <c r="Y462" s="25"/>
      <c r="Z462" s="25"/>
      <c r="AA462" s="20"/>
      <c r="AB462" s="20"/>
      <c r="AC462" s="23"/>
      <c r="AD462" s="23"/>
      <c r="AE462" s="23"/>
    </row>
    <row r="463" ht="14.25" customHeight="1">
      <c r="A463" s="18"/>
      <c r="B463" s="19"/>
      <c r="C463" s="20"/>
      <c r="D463" s="21"/>
      <c r="E463" s="20"/>
      <c r="F463" s="23"/>
      <c r="G463" s="23"/>
      <c r="H463" s="25"/>
      <c r="I463" s="25"/>
      <c r="J463" s="25"/>
      <c r="K463" s="25"/>
      <c r="L463" s="25"/>
      <c r="M463" s="25"/>
      <c r="N463" s="25"/>
      <c r="O463" s="25"/>
      <c r="P463" s="25"/>
      <c r="Q463" s="25"/>
      <c r="R463" s="25"/>
      <c r="S463" s="25"/>
      <c r="T463" s="25"/>
      <c r="U463" s="25"/>
      <c r="V463" s="25"/>
      <c r="W463" s="25"/>
      <c r="X463" s="25"/>
      <c r="Y463" s="25"/>
      <c r="Z463" s="25"/>
      <c r="AA463" s="20"/>
      <c r="AB463" s="20"/>
      <c r="AC463" s="23"/>
      <c r="AD463" s="23"/>
      <c r="AE463" s="23"/>
    </row>
    <row r="464" ht="14.25" customHeight="1">
      <c r="A464" s="18"/>
      <c r="B464" s="19"/>
      <c r="C464" s="20"/>
      <c r="D464" s="21"/>
      <c r="E464" s="20"/>
      <c r="F464" s="23"/>
      <c r="G464" s="23"/>
      <c r="H464" s="25"/>
      <c r="I464" s="25"/>
      <c r="J464" s="25"/>
      <c r="K464" s="25"/>
      <c r="L464" s="25"/>
      <c r="M464" s="25"/>
      <c r="N464" s="25"/>
      <c r="O464" s="25"/>
      <c r="P464" s="25"/>
      <c r="Q464" s="25"/>
      <c r="R464" s="25"/>
      <c r="S464" s="25"/>
      <c r="T464" s="25"/>
      <c r="U464" s="25"/>
      <c r="V464" s="25"/>
      <c r="W464" s="25"/>
      <c r="X464" s="25"/>
      <c r="Y464" s="25"/>
      <c r="Z464" s="25"/>
      <c r="AA464" s="20"/>
      <c r="AB464" s="20"/>
      <c r="AC464" s="23"/>
      <c r="AD464" s="23"/>
      <c r="AE464" s="23"/>
    </row>
    <row r="465" ht="14.25" customHeight="1">
      <c r="A465" s="18"/>
      <c r="B465" s="19"/>
      <c r="C465" s="20"/>
      <c r="D465" s="21"/>
      <c r="E465" s="20"/>
      <c r="F465" s="23"/>
      <c r="G465" s="23"/>
      <c r="H465" s="25"/>
      <c r="I465" s="25"/>
      <c r="J465" s="25"/>
      <c r="K465" s="25"/>
      <c r="L465" s="25"/>
      <c r="M465" s="25"/>
      <c r="N465" s="25"/>
      <c r="O465" s="25"/>
      <c r="P465" s="25"/>
      <c r="Q465" s="25"/>
      <c r="R465" s="25"/>
      <c r="S465" s="25"/>
      <c r="T465" s="25"/>
      <c r="U465" s="25"/>
      <c r="V465" s="25"/>
      <c r="W465" s="25"/>
      <c r="X465" s="25"/>
      <c r="Y465" s="25"/>
      <c r="Z465" s="25"/>
      <c r="AA465" s="20"/>
      <c r="AB465" s="20"/>
      <c r="AC465" s="23"/>
      <c r="AD465" s="23"/>
      <c r="AE465" s="23"/>
    </row>
    <row r="466" ht="14.25" customHeight="1">
      <c r="A466" s="18"/>
      <c r="B466" s="19"/>
      <c r="C466" s="20"/>
      <c r="D466" s="21"/>
      <c r="E466" s="20"/>
      <c r="F466" s="23"/>
      <c r="G466" s="23"/>
      <c r="H466" s="25"/>
      <c r="I466" s="25"/>
      <c r="J466" s="25"/>
      <c r="K466" s="25"/>
      <c r="L466" s="25"/>
      <c r="M466" s="25"/>
      <c r="N466" s="25"/>
      <c r="O466" s="25"/>
      <c r="P466" s="25"/>
      <c r="Q466" s="25"/>
      <c r="R466" s="25"/>
      <c r="S466" s="25"/>
      <c r="T466" s="25"/>
      <c r="U466" s="25"/>
      <c r="V466" s="25"/>
      <c r="W466" s="25"/>
      <c r="X466" s="25"/>
      <c r="Y466" s="25"/>
      <c r="Z466" s="25"/>
      <c r="AA466" s="20"/>
      <c r="AB466" s="20"/>
      <c r="AC466" s="23"/>
      <c r="AD466" s="23"/>
      <c r="AE466" s="23"/>
    </row>
    <row r="467" ht="14.25" customHeight="1">
      <c r="A467" s="18"/>
      <c r="B467" s="19"/>
      <c r="C467" s="20"/>
      <c r="D467" s="21"/>
      <c r="E467" s="20"/>
      <c r="F467" s="23"/>
      <c r="G467" s="23"/>
      <c r="H467" s="25"/>
      <c r="I467" s="25"/>
      <c r="J467" s="25"/>
      <c r="K467" s="25"/>
      <c r="L467" s="25"/>
      <c r="M467" s="25"/>
      <c r="N467" s="25"/>
      <c r="O467" s="25"/>
      <c r="P467" s="25"/>
      <c r="Q467" s="25"/>
      <c r="R467" s="25"/>
      <c r="S467" s="25"/>
      <c r="T467" s="25"/>
      <c r="U467" s="25"/>
      <c r="V467" s="25"/>
      <c r="W467" s="25"/>
      <c r="X467" s="25"/>
      <c r="Y467" s="25"/>
      <c r="Z467" s="25"/>
      <c r="AA467" s="20"/>
      <c r="AB467" s="20"/>
      <c r="AC467" s="23"/>
      <c r="AD467" s="23"/>
      <c r="AE467" s="23"/>
    </row>
    <row r="468" ht="14.25" customHeight="1">
      <c r="A468" s="18"/>
      <c r="B468" s="19"/>
      <c r="C468" s="20"/>
      <c r="D468" s="21"/>
      <c r="E468" s="20"/>
      <c r="F468" s="23"/>
      <c r="G468" s="23"/>
      <c r="H468" s="25"/>
      <c r="I468" s="25"/>
      <c r="J468" s="25"/>
      <c r="K468" s="25"/>
      <c r="L468" s="25"/>
      <c r="M468" s="25"/>
      <c r="N468" s="25"/>
      <c r="O468" s="25"/>
      <c r="P468" s="25"/>
      <c r="Q468" s="25"/>
      <c r="R468" s="25"/>
      <c r="S468" s="25"/>
      <c r="T468" s="25"/>
      <c r="U468" s="25"/>
      <c r="V468" s="25"/>
      <c r="W468" s="25"/>
      <c r="X468" s="25"/>
      <c r="Y468" s="25"/>
      <c r="Z468" s="25"/>
      <c r="AA468" s="20"/>
      <c r="AB468" s="20"/>
      <c r="AC468" s="23"/>
      <c r="AD468" s="23"/>
      <c r="AE468" s="23"/>
    </row>
    <row r="469" ht="14.25" customHeight="1">
      <c r="A469" s="18"/>
      <c r="B469" s="19"/>
      <c r="C469" s="20"/>
      <c r="D469" s="21"/>
      <c r="E469" s="20"/>
      <c r="F469" s="23"/>
      <c r="G469" s="23"/>
      <c r="H469" s="25"/>
      <c r="I469" s="25"/>
      <c r="J469" s="25"/>
      <c r="K469" s="25"/>
      <c r="L469" s="25"/>
      <c r="M469" s="25"/>
      <c r="N469" s="25"/>
      <c r="O469" s="25"/>
      <c r="P469" s="25"/>
      <c r="Q469" s="25"/>
      <c r="R469" s="25"/>
      <c r="S469" s="25"/>
      <c r="T469" s="25"/>
      <c r="U469" s="25"/>
      <c r="V469" s="25"/>
      <c r="W469" s="25"/>
      <c r="X469" s="25"/>
      <c r="Y469" s="25"/>
      <c r="Z469" s="25"/>
      <c r="AA469" s="20"/>
      <c r="AB469" s="20"/>
      <c r="AC469" s="23"/>
      <c r="AD469" s="23"/>
      <c r="AE469" s="23"/>
    </row>
    <row r="470" ht="14.25" customHeight="1">
      <c r="A470" s="18"/>
      <c r="B470" s="19"/>
      <c r="C470" s="20"/>
      <c r="D470" s="21"/>
      <c r="E470" s="20"/>
      <c r="F470" s="23"/>
      <c r="G470" s="23"/>
      <c r="H470" s="25"/>
      <c r="I470" s="25"/>
      <c r="J470" s="25"/>
      <c r="K470" s="25"/>
      <c r="L470" s="25"/>
      <c r="M470" s="25"/>
      <c r="N470" s="25"/>
      <c r="O470" s="25"/>
      <c r="P470" s="25"/>
      <c r="Q470" s="25"/>
      <c r="R470" s="25"/>
      <c r="S470" s="25"/>
      <c r="T470" s="25"/>
      <c r="U470" s="25"/>
      <c r="V470" s="25"/>
      <c r="W470" s="25"/>
      <c r="X470" s="25"/>
      <c r="Y470" s="25"/>
      <c r="Z470" s="25"/>
      <c r="AA470" s="20"/>
      <c r="AB470" s="20"/>
      <c r="AC470" s="23"/>
      <c r="AD470" s="23"/>
      <c r="AE470" s="23"/>
    </row>
    <row r="471" ht="14.25" customHeight="1">
      <c r="A471" s="18"/>
      <c r="B471" s="19"/>
      <c r="C471" s="20"/>
      <c r="D471" s="21"/>
      <c r="E471" s="20"/>
      <c r="F471" s="23"/>
      <c r="G471" s="23"/>
      <c r="H471" s="25"/>
      <c r="I471" s="25"/>
      <c r="J471" s="25"/>
      <c r="K471" s="25"/>
      <c r="L471" s="25"/>
      <c r="M471" s="25"/>
      <c r="N471" s="25"/>
      <c r="O471" s="25"/>
      <c r="P471" s="25"/>
      <c r="Q471" s="25"/>
      <c r="R471" s="25"/>
      <c r="S471" s="25"/>
      <c r="T471" s="25"/>
      <c r="U471" s="25"/>
      <c r="V471" s="25"/>
      <c r="W471" s="25"/>
      <c r="X471" s="25"/>
      <c r="Y471" s="25"/>
      <c r="Z471" s="25"/>
      <c r="AA471" s="20"/>
      <c r="AB471" s="20"/>
      <c r="AC471" s="23"/>
      <c r="AD471" s="23"/>
      <c r="AE471" s="23"/>
    </row>
    <row r="472" ht="14.25" customHeight="1">
      <c r="A472" s="18"/>
      <c r="B472" s="19"/>
      <c r="C472" s="20"/>
      <c r="D472" s="21"/>
      <c r="E472" s="20"/>
      <c r="F472" s="23"/>
      <c r="G472" s="23"/>
      <c r="H472" s="25"/>
      <c r="I472" s="25"/>
      <c r="J472" s="25"/>
      <c r="K472" s="25"/>
      <c r="L472" s="25"/>
      <c r="M472" s="25"/>
      <c r="N472" s="25"/>
      <c r="O472" s="25"/>
      <c r="P472" s="25"/>
      <c r="Q472" s="25"/>
      <c r="R472" s="25"/>
      <c r="S472" s="25"/>
      <c r="T472" s="25"/>
      <c r="U472" s="25"/>
      <c r="V472" s="25"/>
      <c r="W472" s="25"/>
      <c r="X472" s="25"/>
      <c r="Y472" s="25"/>
      <c r="Z472" s="25"/>
      <c r="AA472" s="20"/>
      <c r="AB472" s="20"/>
      <c r="AC472" s="23"/>
      <c r="AD472" s="23"/>
      <c r="AE472" s="23"/>
    </row>
    <row r="473" ht="14.25" customHeight="1">
      <c r="A473" s="18"/>
      <c r="B473" s="19"/>
      <c r="C473" s="20"/>
      <c r="D473" s="21"/>
      <c r="E473" s="20"/>
      <c r="F473" s="23"/>
      <c r="G473" s="23"/>
      <c r="H473" s="25"/>
      <c r="I473" s="25"/>
      <c r="J473" s="25"/>
      <c r="K473" s="25"/>
      <c r="L473" s="25"/>
      <c r="M473" s="25"/>
      <c r="N473" s="25"/>
      <c r="O473" s="25"/>
      <c r="P473" s="25"/>
      <c r="Q473" s="25"/>
      <c r="R473" s="25"/>
      <c r="S473" s="25"/>
      <c r="T473" s="25"/>
      <c r="U473" s="25"/>
      <c r="V473" s="25"/>
      <c r="W473" s="25"/>
      <c r="X473" s="25"/>
      <c r="Y473" s="25"/>
      <c r="Z473" s="25"/>
      <c r="AA473" s="20"/>
      <c r="AB473" s="20"/>
      <c r="AC473" s="23"/>
      <c r="AD473" s="23"/>
      <c r="AE473" s="23"/>
    </row>
    <row r="474" ht="14.25" customHeight="1">
      <c r="A474" s="18"/>
      <c r="B474" s="19"/>
      <c r="C474" s="20"/>
      <c r="D474" s="21"/>
      <c r="E474" s="20"/>
      <c r="F474" s="23"/>
      <c r="G474" s="23"/>
      <c r="H474" s="25"/>
      <c r="I474" s="25"/>
      <c r="J474" s="25"/>
      <c r="K474" s="25"/>
      <c r="L474" s="25"/>
      <c r="M474" s="25"/>
      <c r="N474" s="25"/>
      <c r="O474" s="25"/>
      <c r="P474" s="25"/>
      <c r="Q474" s="25"/>
      <c r="R474" s="25"/>
      <c r="S474" s="25"/>
      <c r="T474" s="25"/>
      <c r="U474" s="25"/>
      <c r="V474" s="25"/>
      <c r="W474" s="25"/>
      <c r="X474" s="25"/>
      <c r="Y474" s="25"/>
      <c r="Z474" s="25"/>
      <c r="AA474" s="20"/>
      <c r="AB474" s="20"/>
      <c r="AC474" s="23"/>
      <c r="AD474" s="23"/>
      <c r="AE474" s="23"/>
    </row>
    <row r="475" ht="14.25" customHeight="1">
      <c r="A475" s="18"/>
      <c r="B475" s="19"/>
      <c r="C475" s="20"/>
      <c r="D475" s="21"/>
      <c r="E475" s="20"/>
      <c r="F475" s="23"/>
      <c r="G475" s="23"/>
      <c r="H475" s="25"/>
      <c r="I475" s="25"/>
      <c r="J475" s="25"/>
      <c r="K475" s="25"/>
      <c r="L475" s="25"/>
      <c r="M475" s="25"/>
      <c r="N475" s="25"/>
      <c r="O475" s="25"/>
      <c r="P475" s="25"/>
      <c r="Q475" s="25"/>
      <c r="R475" s="25"/>
      <c r="S475" s="25"/>
      <c r="T475" s="25"/>
      <c r="U475" s="25"/>
      <c r="V475" s="25"/>
      <c r="W475" s="25"/>
      <c r="X475" s="25"/>
      <c r="Y475" s="25"/>
      <c r="Z475" s="25"/>
      <c r="AA475" s="20"/>
      <c r="AB475" s="20"/>
      <c r="AC475" s="23"/>
      <c r="AD475" s="23"/>
      <c r="AE475" s="23"/>
    </row>
    <row r="476" ht="14.25" customHeight="1">
      <c r="A476" s="18"/>
      <c r="B476" s="19"/>
      <c r="C476" s="20"/>
      <c r="D476" s="21"/>
      <c r="E476" s="20"/>
      <c r="F476" s="23"/>
      <c r="G476" s="23"/>
      <c r="H476" s="25"/>
      <c r="I476" s="25"/>
      <c r="J476" s="25"/>
      <c r="K476" s="25"/>
      <c r="L476" s="25"/>
      <c r="M476" s="25"/>
      <c r="N476" s="25"/>
      <c r="O476" s="25"/>
      <c r="P476" s="25"/>
      <c r="Q476" s="25"/>
      <c r="R476" s="25"/>
      <c r="S476" s="25"/>
      <c r="T476" s="25"/>
      <c r="U476" s="25"/>
      <c r="V476" s="25"/>
      <c r="W476" s="25"/>
      <c r="X476" s="25"/>
      <c r="Y476" s="25"/>
      <c r="Z476" s="25"/>
      <c r="AA476" s="20"/>
      <c r="AB476" s="20"/>
      <c r="AC476" s="23"/>
      <c r="AD476" s="23"/>
      <c r="AE476" s="23"/>
    </row>
    <row r="477" ht="14.25" customHeight="1">
      <c r="A477" s="18"/>
      <c r="B477" s="19"/>
      <c r="C477" s="20"/>
      <c r="D477" s="21"/>
      <c r="E477" s="20"/>
      <c r="F477" s="23"/>
      <c r="G477" s="23"/>
      <c r="H477" s="25"/>
      <c r="I477" s="25"/>
      <c r="J477" s="25"/>
      <c r="K477" s="25"/>
      <c r="L477" s="25"/>
      <c r="M477" s="25"/>
      <c r="N477" s="25"/>
      <c r="O477" s="25"/>
      <c r="P477" s="25"/>
      <c r="Q477" s="25"/>
      <c r="R477" s="25"/>
      <c r="S477" s="25"/>
      <c r="T477" s="25"/>
      <c r="U477" s="25"/>
      <c r="V477" s="25"/>
      <c r="W477" s="25"/>
      <c r="X477" s="25"/>
      <c r="Y477" s="25"/>
      <c r="Z477" s="25"/>
      <c r="AA477" s="20"/>
      <c r="AB477" s="20"/>
      <c r="AC477" s="23"/>
      <c r="AD477" s="23"/>
      <c r="AE477" s="23"/>
    </row>
    <row r="478" ht="14.25" customHeight="1">
      <c r="A478" s="18"/>
      <c r="B478" s="19"/>
      <c r="C478" s="20"/>
      <c r="D478" s="21"/>
      <c r="E478" s="20"/>
      <c r="F478" s="23"/>
      <c r="G478" s="23"/>
      <c r="H478" s="25"/>
      <c r="I478" s="25"/>
      <c r="J478" s="25"/>
      <c r="K478" s="25"/>
      <c r="L478" s="25"/>
      <c r="M478" s="25"/>
      <c r="N478" s="25"/>
      <c r="O478" s="25"/>
      <c r="P478" s="25"/>
      <c r="Q478" s="25"/>
      <c r="R478" s="25"/>
      <c r="S478" s="25"/>
      <c r="T478" s="25"/>
      <c r="U478" s="25"/>
      <c r="V478" s="25"/>
      <c r="W478" s="25"/>
      <c r="X478" s="25"/>
      <c r="Y478" s="25"/>
      <c r="Z478" s="25"/>
      <c r="AA478" s="20"/>
      <c r="AB478" s="20"/>
      <c r="AC478" s="23"/>
      <c r="AD478" s="23"/>
      <c r="AE478" s="23"/>
    </row>
    <row r="479" ht="14.25" customHeight="1">
      <c r="A479" s="18"/>
      <c r="B479" s="19"/>
      <c r="C479" s="20"/>
      <c r="D479" s="21"/>
      <c r="E479" s="20"/>
      <c r="F479" s="23"/>
      <c r="G479" s="23"/>
      <c r="H479" s="25"/>
      <c r="I479" s="25"/>
      <c r="J479" s="25"/>
      <c r="K479" s="25"/>
      <c r="L479" s="25"/>
      <c r="M479" s="25"/>
      <c r="N479" s="25"/>
      <c r="O479" s="25"/>
      <c r="P479" s="25"/>
      <c r="Q479" s="25"/>
      <c r="R479" s="25"/>
      <c r="S479" s="25"/>
      <c r="T479" s="25"/>
      <c r="U479" s="25"/>
      <c r="V479" s="25"/>
      <c r="W479" s="25"/>
      <c r="X479" s="25"/>
      <c r="Y479" s="25"/>
      <c r="Z479" s="25"/>
      <c r="AA479" s="20"/>
      <c r="AB479" s="20"/>
      <c r="AC479" s="23"/>
      <c r="AD479" s="23"/>
      <c r="AE479" s="23"/>
    </row>
    <row r="480" ht="14.25" customHeight="1">
      <c r="A480" s="18"/>
      <c r="B480" s="19"/>
      <c r="C480" s="20"/>
      <c r="D480" s="21"/>
      <c r="E480" s="20"/>
      <c r="F480" s="23"/>
      <c r="G480" s="23"/>
      <c r="H480" s="25"/>
      <c r="I480" s="25"/>
      <c r="J480" s="25"/>
      <c r="K480" s="25"/>
      <c r="L480" s="25"/>
      <c r="M480" s="25"/>
      <c r="N480" s="25"/>
      <c r="O480" s="25"/>
      <c r="P480" s="25"/>
      <c r="Q480" s="25"/>
      <c r="R480" s="25"/>
      <c r="S480" s="25"/>
      <c r="T480" s="25"/>
      <c r="U480" s="25"/>
      <c r="V480" s="25"/>
      <c r="W480" s="25"/>
      <c r="X480" s="25"/>
      <c r="Y480" s="25"/>
      <c r="Z480" s="25"/>
      <c r="AA480" s="20"/>
      <c r="AB480" s="20"/>
      <c r="AC480" s="23"/>
      <c r="AD480" s="23"/>
      <c r="AE480" s="23"/>
    </row>
    <row r="481" ht="14.25" customHeight="1">
      <c r="A481" s="18"/>
      <c r="B481" s="19"/>
      <c r="C481" s="20"/>
      <c r="D481" s="21"/>
      <c r="E481" s="20"/>
      <c r="F481" s="23"/>
      <c r="G481" s="23"/>
      <c r="H481" s="25"/>
      <c r="I481" s="25"/>
      <c r="J481" s="25"/>
      <c r="K481" s="25"/>
      <c r="L481" s="25"/>
      <c r="M481" s="25"/>
      <c r="N481" s="25"/>
      <c r="O481" s="25"/>
      <c r="P481" s="25"/>
      <c r="Q481" s="25"/>
      <c r="R481" s="25"/>
      <c r="S481" s="25"/>
      <c r="T481" s="25"/>
      <c r="U481" s="25"/>
      <c r="V481" s="25"/>
      <c r="W481" s="25"/>
      <c r="X481" s="25"/>
      <c r="Y481" s="25"/>
      <c r="Z481" s="25"/>
      <c r="AA481" s="20"/>
      <c r="AB481" s="20"/>
      <c r="AC481" s="23"/>
      <c r="AD481" s="23"/>
      <c r="AE481" s="23"/>
    </row>
    <row r="482" ht="14.25" customHeight="1">
      <c r="A482" s="18"/>
      <c r="B482" s="19"/>
      <c r="C482" s="20"/>
      <c r="D482" s="21"/>
      <c r="E482" s="20"/>
      <c r="F482" s="23"/>
      <c r="G482" s="23"/>
      <c r="H482" s="25"/>
      <c r="I482" s="25"/>
      <c r="J482" s="25"/>
      <c r="K482" s="25"/>
      <c r="L482" s="25"/>
      <c r="M482" s="25"/>
      <c r="N482" s="25"/>
      <c r="O482" s="25"/>
      <c r="P482" s="25"/>
      <c r="Q482" s="25"/>
      <c r="R482" s="25"/>
      <c r="S482" s="25"/>
      <c r="T482" s="25"/>
      <c r="U482" s="25"/>
      <c r="V482" s="25"/>
      <c r="W482" s="25"/>
      <c r="X482" s="25"/>
      <c r="Y482" s="25"/>
      <c r="Z482" s="25"/>
      <c r="AA482" s="20"/>
      <c r="AB482" s="20"/>
      <c r="AC482" s="23"/>
      <c r="AD482" s="23"/>
      <c r="AE482" s="23"/>
    </row>
    <row r="483" ht="14.25" customHeight="1">
      <c r="A483" s="18"/>
      <c r="B483" s="19"/>
      <c r="C483" s="20"/>
      <c r="D483" s="21"/>
      <c r="E483" s="20"/>
      <c r="F483" s="23"/>
      <c r="G483" s="23"/>
      <c r="H483" s="25"/>
      <c r="I483" s="25"/>
      <c r="J483" s="25"/>
      <c r="K483" s="25"/>
      <c r="L483" s="25"/>
      <c r="M483" s="25"/>
      <c r="N483" s="25"/>
      <c r="O483" s="25"/>
      <c r="P483" s="25"/>
      <c r="Q483" s="25"/>
      <c r="R483" s="25"/>
      <c r="S483" s="25"/>
      <c r="T483" s="25"/>
      <c r="U483" s="25"/>
      <c r="V483" s="25"/>
      <c r="W483" s="25"/>
      <c r="X483" s="25"/>
      <c r="Y483" s="25"/>
      <c r="Z483" s="25"/>
      <c r="AA483" s="20"/>
      <c r="AB483" s="20"/>
      <c r="AC483" s="23"/>
      <c r="AD483" s="23"/>
      <c r="AE483" s="23"/>
    </row>
    <row r="484" ht="14.25" customHeight="1">
      <c r="A484" s="18"/>
      <c r="B484" s="19"/>
      <c r="C484" s="20"/>
      <c r="D484" s="21"/>
      <c r="E484" s="20"/>
      <c r="F484" s="23"/>
      <c r="G484" s="23"/>
      <c r="H484" s="25"/>
      <c r="I484" s="25"/>
      <c r="J484" s="25"/>
      <c r="K484" s="25"/>
      <c r="L484" s="25"/>
      <c r="M484" s="25"/>
      <c r="N484" s="25"/>
      <c r="O484" s="25"/>
      <c r="P484" s="25"/>
      <c r="Q484" s="25"/>
      <c r="R484" s="25"/>
      <c r="S484" s="25"/>
      <c r="T484" s="25"/>
      <c r="U484" s="25"/>
      <c r="V484" s="25"/>
      <c r="W484" s="25"/>
      <c r="X484" s="25"/>
      <c r="Y484" s="25"/>
      <c r="Z484" s="25"/>
      <c r="AA484" s="20"/>
      <c r="AB484" s="20"/>
      <c r="AC484" s="23"/>
      <c r="AD484" s="23"/>
      <c r="AE484" s="23"/>
    </row>
    <row r="485" ht="14.25" customHeight="1">
      <c r="A485" s="18"/>
      <c r="B485" s="19"/>
      <c r="C485" s="20"/>
      <c r="D485" s="21"/>
      <c r="E485" s="20"/>
      <c r="F485" s="23"/>
      <c r="G485" s="23"/>
      <c r="H485" s="25"/>
      <c r="I485" s="25"/>
      <c r="J485" s="25"/>
      <c r="K485" s="25"/>
      <c r="L485" s="25"/>
      <c r="M485" s="25"/>
      <c r="N485" s="25"/>
      <c r="O485" s="25"/>
      <c r="P485" s="25"/>
      <c r="Q485" s="25"/>
      <c r="R485" s="25"/>
      <c r="S485" s="25"/>
      <c r="T485" s="25"/>
      <c r="U485" s="25"/>
      <c r="V485" s="25"/>
      <c r="W485" s="25"/>
      <c r="X485" s="25"/>
      <c r="Y485" s="25"/>
      <c r="Z485" s="25"/>
      <c r="AA485" s="20"/>
      <c r="AB485" s="20"/>
      <c r="AC485" s="23"/>
      <c r="AD485" s="23"/>
      <c r="AE485" s="23"/>
    </row>
    <row r="486" ht="14.25" customHeight="1">
      <c r="A486" s="18"/>
      <c r="B486" s="19"/>
      <c r="C486" s="20"/>
      <c r="D486" s="21"/>
      <c r="E486" s="20"/>
      <c r="F486" s="23"/>
      <c r="G486" s="23"/>
      <c r="H486" s="25"/>
      <c r="I486" s="25"/>
      <c r="J486" s="25"/>
      <c r="K486" s="25"/>
      <c r="L486" s="25"/>
      <c r="M486" s="25"/>
      <c r="N486" s="25"/>
      <c r="O486" s="25"/>
      <c r="P486" s="25"/>
      <c r="Q486" s="25"/>
      <c r="R486" s="25"/>
      <c r="S486" s="25"/>
      <c r="T486" s="25"/>
      <c r="U486" s="25"/>
      <c r="V486" s="25"/>
      <c r="W486" s="25"/>
      <c r="X486" s="25"/>
      <c r="Y486" s="25"/>
      <c r="Z486" s="25"/>
      <c r="AA486" s="20"/>
      <c r="AB486" s="20"/>
      <c r="AC486" s="23"/>
      <c r="AD486" s="23"/>
      <c r="AE486" s="23"/>
    </row>
    <row r="487" ht="14.25" customHeight="1">
      <c r="A487" s="18"/>
      <c r="B487" s="19"/>
      <c r="C487" s="20"/>
      <c r="D487" s="21"/>
      <c r="E487" s="20"/>
      <c r="F487" s="23"/>
      <c r="G487" s="23"/>
      <c r="H487" s="25"/>
      <c r="I487" s="25"/>
      <c r="J487" s="25"/>
      <c r="K487" s="25"/>
      <c r="L487" s="25"/>
      <c r="M487" s="25"/>
      <c r="N487" s="25"/>
      <c r="O487" s="25"/>
      <c r="P487" s="25"/>
      <c r="Q487" s="25"/>
      <c r="R487" s="25"/>
      <c r="S487" s="25"/>
      <c r="T487" s="25"/>
      <c r="U487" s="25"/>
      <c r="V487" s="25"/>
      <c r="W487" s="25"/>
      <c r="X487" s="25"/>
      <c r="Y487" s="25"/>
      <c r="Z487" s="25"/>
      <c r="AA487" s="20"/>
      <c r="AB487" s="20"/>
      <c r="AC487" s="23"/>
      <c r="AD487" s="23"/>
      <c r="AE487" s="23"/>
    </row>
    <row r="488" ht="14.25" customHeight="1">
      <c r="A488" s="18"/>
      <c r="B488" s="19"/>
      <c r="C488" s="20"/>
      <c r="D488" s="21"/>
      <c r="E488" s="20"/>
      <c r="F488" s="23"/>
      <c r="G488" s="23"/>
      <c r="H488" s="25"/>
      <c r="I488" s="25"/>
      <c r="J488" s="25"/>
      <c r="K488" s="25"/>
      <c r="L488" s="25"/>
      <c r="M488" s="25"/>
      <c r="N488" s="25"/>
      <c r="O488" s="25"/>
      <c r="P488" s="25"/>
      <c r="Q488" s="25"/>
      <c r="R488" s="25"/>
      <c r="S488" s="25"/>
      <c r="T488" s="25"/>
      <c r="U488" s="25"/>
      <c r="V488" s="25"/>
      <c r="W488" s="25"/>
      <c r="X488" s="25"/>
      <c r="Y488" s="25"/>
      <c r="Z488" s="25"/>
      <c r="AA488" s="20"/>
      <c r="AB488" s="20"/>
      <c r="AC488" s="23"/>
      <c r="AD488" s="23"/>
      <c r="AE488" s="23"/>
    </row>
    <row r="489" ht="14.25" customHeight="1">
      <c r="A489" s="18"/>
      <c r="B489" s="19"/>
      <c r="C489" s="20"/>
      <c r="D489" s="21"/>
      <c r="E489" s="20"/>
      <c r="F489" s="23"/>
      <c r="G489" s="23"/>
      <c r="H489" s="25"/>
      <c r="I489" s="25"/>
      <c r="J489" s="25"/>
      <c r="K489" s="25"/>
      <c r="L489" s="25"/>
      <c r="M489" s="25"/>
      <c r="N489" s="25"/>
      <c r="O489" s="25"/>
      <c r="P489" s="25"/>
      <c r="Q489" s="25"/>
      <c r="R489" s="25"/>
      <c r="S489" s="25"/>
      <c r="T489" s="25"/>
      <c r="U489" s="25"/>
      <c r="V489" s="25"/>
      <c r="W489" s="25"/>
      <c r="X489" s="25"/>
      <c r="Y489" s="25"/>
      <c r="Z489" s="25"/>
      <c r="AA489" s="20"/>
      <c r="AB489" s="20"/>
      <c r="AC489" s="23"/>
      <c r="AD489" s="23"/>
      <c r="AE489" s="23"/>
    </row>
    <row r="490" ht="14.25" customHeight="1">
      <c r="A490" s="18"/>
      <c r="B490" s="19"/>
      <c r="C490" s="20"/>
      <c r="D490" s="21"/>
      <c r="E490" s="20"/>
      <c r="F490" s="23"/>
      <c r="G490" s="23"/>
      <c r="H490" s="25"/>
      <c r="I490" s="25"/>
      <c r="J490" s="25"/>
      <c r="K490" s="25"/>
      <c r="L490" s="25"/>
      <c r="M490" s="25"/>
      <c r="N490" s="25"/>
      <c r="O490" s="25"/>
      <c r="P490" s="25"/>
      <c r="Q490" s="25"/>
      <c r="R490" s="25"/>
      <c r="S490" s="25"/>
      <c r="T490" s="25"/>
      <c r="U490" s="25"/>
      <c r="V490" s="25"/>
      <c r="W490" s="25"/>
      <c r="X490" s="25"/>
      <c r="Y490" s="25"/>
      <c r="Z490" s="25"/>
      <c r="AA490" s="20"/>
      <c r="AB490" s="20"/>
      <c r="AC490" s="23"/>
      <c r="AD490" s="23"/>
      <c r="AE490" s="23"/>
    </row>
    <row r="491" ht="14.25" customHeight="1">
      <c r="A491" s="18"/>
      <c r="B491" s="19"/>
      <c r="C491" s="20"/>
      <c r="D491" s="21"/>
      <c r="E491" s="20"/>
      <c r="F491" s="23"/>
      <c r="G491" s="23"/>
      <c r="H491" s="25"/>
      <c r="I491" s="25"/>
      <c r="J491" s="25"/>
      <c r="K491" s="25"/>
      <c r="L491" s="25"/>
      <c r="M491" s="25"/>
      <c r="N491" s="25"/>
      <c r="O491" s="25"/>
      <c r="P491" s="25"/>
      <c r="Q491" s="25"/>
      <c r="R491" s="25"/>
      <c r="S491" s="25"/>
      <c r="T491" s="25"/>
      <c r="U491" s="25"/>
      <c r="V491" s="25"/>
      <c r="W491" s="25"/>
      <c r="X491" s="25"/>
      <c r="Y491" s="25"/>
      <c r="Z491" s="25"/>
      <c r="AA491" s="20"/>
      <c r="AB491" s="20"/>
      <c r="AC491" s="23"/>
      <c r="AD491" s="23"/>
      <c r="AE491" s="23"/>
    </row>
    <row r="492" ht="14.25" customHeight="1">
      <c r="A492" s="18"/>
      <c r="B492" s="19"/>
      <c r="C492" s="20"/>
      <c r="D492" s="21"/>
      <c r="E492" s="20"/>
      <c r="F492" s="23"/>
      <c r="G492" s="23"/>
      <c r="H492" s="25"/>
      <c r="I492" s="25"/>
      <c r="J492" s="25"/>
      <c r="K492" s="25"/>
      <c r="L492" s="25"/>
      <c r="M492" s="25"/>
      <c r="N492" s="25"/>
      <c r="O492" s="25"/>
      <c r="P492" s="25"/>
      <c r="Q492" s="25"/>
      <c r="R492" s="25"/>
      <c r="S492" s="25"/>
      <c r="T492" s="25"/>
      <c r="U492" s="25"/>
      <c r="V492" s="25"/>
      <c r="W492" s="25"/>
      <c r="X492" s="25"/>
      <c r="Y492" s="25"/>
      <c r="Z492" s="25"/>
      <c r="AA492" s="20"/>
      <c r="AB492" s="20"/>
      <c r="AC492" s="23"/>
      <c r="AD492" s="23"/>
      <c r="AE492" s="23"/>
    </row>
    <row r="493" ht="14.25" customHeight="1">
      <c r="A493" s="18"/>
      <c r="B493" s="19"/>
      <c r="C493" s="20"/>
      <c r="D493" s="21"/>
      <c r="E493" s="20"/>
      <c r="F493" s="23"/>
      <c r="G493" s="23"/>
      <c r="H493" s="25"/>
      <c r="I493" s="25"/>
      <c r="J493" s="25"/>
      <c r="K493" s="25"/>
      <c r="L493" s="25"/>
      <c r="M493" s="25"/>
      <c r="N493" s="25"/>
      <c r="O493" s="25"/>
      <c r="P493" s="25"/>
      <c r="Q493" s="25"/>
      <c r="R493" s="25"/>
      <c r="S493" s="25"/>
      <c r="T493" s="25"/>
      <c r="U493" s="25"/>
      <c r="V493" s="25"/>
      <c r="W493" s="25"/>
      <c r="X493" s="25"/>
      <c r="Y493" s="25"/>
      <c r="Z493" s="25"/>
      <c r="AA493" s="20"/>
      <c r="AB493" s="20"/>
      <c r="AC493" s="23"/>
      <c r="AD493" s="23"/>
      <c r="AE493" s="23"/>
    </row>
    <row r="494" ht="14.25" customHeight="1">
      <c r="A494" s="18"/>
      <c r="B494" s="19"/>
      <c r="C494" s="20"/>
      <c r="D494" s="21"/>
      <c r="E494" s="20"/>
      <c r="F494" s="23"/>
      <c r="G494" s="23"/>
      <c r="H494" s="25"/>
      <c r="I494" s="25"/>
      <c r="J494" s="25"/>
      <c r="K494" s="25"/>
      <c r="L494" s="25"/>
      <c r="M494" s="25"/>
      <c r="N494" s="25"/>
      <c r="O494" s="25"/>
      <c r="P494" s="25"/>
      <c r="Q494" s="25"/>
      <c r="R494" s="25"/>
      <c r="S494" s="25"/>
      <c r="T494" s="25"/>
      <c r="U494" s="25"/>
      <c r="V494" s="25"/>
      <c r="W494" s="25"/>
      <c r="X494" s="25"/>
      <c r="Y494" s="25"/>
      <c r="Z494" s="25"/>
      <c r="AA494" s="20"/>
      <c r="AB494" s="20"/>
      <c r="AC494" s="23"/>
      <c r="AD494" s="23"/>
      <c r="AE494" s="23"/>
    </row>
    <row r="495" ht="14.25" customHeight="1">
      <c r="A495" s="18"/>
      <c r="B495" s="19"/>
      <c r="C495" s="20"/>
      <c r="D495" s="21"/>
      <c r="E495" s="20"/>
      <c r="F495" s="23"/>
      <c r="G495" s="23"/>
      <c r="H495" s="25"/>
      <c r="I495" s="25"/>
      <c r="J495" s="25"/>
      <c r="K495" s="25"/>
      <c r="L495" s="25"/>
      <c r="M495" s="25"/>
      <c r="N495" s="25"/>
      <c r="O495" s="25"/>
      <c r="P495" s="25"/>
      <c r="Q495" s="25"/>
      <c r="R495" s="25"/>
      <c r="S495" s="25"/>
      <c r="T495" s="25"/>
      <c r="U495" s="25"/>
      <c r="V495" s="25"/>
      <c r="W495" s="25"/>
      <c r="X495" s="25"/>
      <c r="Y495" s="25"/>
      <c r="Z495" s="25"/>
      <c r="AA495" s="20"/>
      <c r="AB495" s="20"/>
      <c r="AC495" s="23"/>
      <c r="AD495" s="23"/>
      <c r="AE495" s="23"/>
    </row>
    <row r="496" ht="14.25" customHeight="1">
      <c r="A496" s="18"/>
      <c r="B496" s="19"/>
      <c r="C496" s="20"/>
      <c r="D496" s="21"/>
      <c r="E496" s="20"/>
      <c r="F496" s="23"/>
      <c r="G496" s="23"/>
      <c r="H496" s="25"/>
      <c r="I496" s="25"/>
      <c r="J496" s="25"/>
      <c r="K496" s="25"/>
      <c r="L496" s="25"/>
      <c r="M496" s="25"/>
      <c r="N496" s="25"/>
      <c r="O496" s="25"/>
      <c r="P496" s="25"/>
      <c r="Q496" s="25"/>
      <c r="R496" s="25"/>
      <c r="S496" s="25"/>
      <c r="T496" s="25"/>
      <c r="U496" s="25"/>
      <c r="V496" s="25"/>
      <c r="W496" s="25"/>
      <c r="X496" s="25"/>
      <c r="Y496" s="25"/>
      <c r="Z496" s="25"/>
      <c r="AA496" s="20"/>
      <c r="AB496" s="20"/>
      <c r="AC496" s="23"/>
      <c r="AD496" s="23"/>
      <c r="AE496" s="23"/>
    </row>
    <row r="497" ht="14.25" customHeight="1">
      <c r="A497" s="18"/>
      <c r="B497" s="19"/>
      <c r="C497" s="20"/>
      <c r="D497" s="21"/>
      <c r="E497" s="20"/>
      <c r="F497" s="23"/>
      <c r="G497" s="23"/>
      <c r="H497" s="25"/>
      <c r="I497" s="25"/>
      <c r="J497" s="25"/>
      <c r="K497" s="25"/>
      <c r="L497" s="25"/>
      <c r="M497" s="25"/>
      <c r="N497" s="25"/>
      <c r="O497" s="25"/>
      <c r="P497" s="25"/>
      <c r="Q497" s="25"/>
      <c r="R497" s="25"/>
      <c r="S497" s="25"/>
      <c r="T497" s="25"/>
      <c r="U497" s="25"/>
      <c r="V497" s="25"/>
      <c r="W497" s="25"/>
      <c r="X497" s="25"/>
      <c r="Y497" s="25"/>
      <c r="Z497" s="25"/>
      <c r="AA497" s="20"/>
      <c r="AB497" s="20"/>
      <c r="AC497" s="23"/>
      <c r="AD497" s="23"/>
      <c r="AE497" s="23"/>
    </row>
    <row r="498" ht="14.25" customHeight="1">
      <c r="A498" s="18"/>
      <c r="B498" s="19"/>
      <c r="C498" s="20"/>
      <c r="D498" s="21"/>
      <c r="E498" s="20"/>
      <c r="F498" s="23"/>
      <c r="G498" s="23"/>
      <c r="H498" s="25"/>
      <c r="I498" s="25"/>
      <c r="J498" s="25"/>
      <c r="K498" s="25"/>
      <c r="L498" s="25"/>
      <c r="M498" s="25"/>
      <c r="N498" s="25"/>
      <c r="O498" s="25"/>
      <c r="P498" s="25"/>
      <c r="Q498" s="25"/>
      <c r="R498" s="25"/>
      <c r="S498" s="25"/>
      <c r="T498" s="25"/>
      <c r="U498" s="25"/>
      <c r="V498" s="25"/>
      <c r="W498" s="25"/>
      <c r="X498" s="25"/>
      <c r="Y498" s="25"/>
      <c r="Z498" s="25"/>
      <c r="AA498" s="20"/>
      <c r="AB498" s="20"/>
      <c r="AC498" s="23"/>
      <c r="AD498" s="23"/>
      <c r="AE498" s="23"/>
    </row>
    <row r="499" ht="14.25" customHeight="1">
      <c r="A499" s="18"/>
      <c r="B499" s="19"/>
      <c r="C499" s="20"/>
      <c r="D499" s="21"/>
      <c r="E499" s="20"/>
      <c r="F499" s="23"/>
      <c r="G499" s="23"/>
      <c r="H499" s="25"/>
      <c r="I499" s="25"/>
      <c r="J499" s="25"/>
      <c r="K499" s="25"/>
      <c r="L499" s="25"/>
      <c r="M499" s="25"/>
      <c r="N499" s="25"/>
      <c r="O499" s="25"/>
      <c r="P499" s="25"/>
      <c r="Q499" s="25"/>
      <c r="R499" s="25"/>
      <c r="S499" s="25"/>
      <c r="T499" s="25"/>
      <c r="U499" s="25"/>
      <c r="V499" s="25"/>
      <c r="W499" s="25"/>
      <c r="X499" s="25"/>
      <c r="Y499" s="25"/>
      <c r="Z499" s="25"/>
      <c r="AA499" s="20"/>
      <c r="AB499" s="20"/>
      <c r="AC499" s="23"/>
      <c r="AD499" s="23"/>
      <c r="AE499" s="23"/>
    </row>
    <row r="500" ht="14.25" customHeight="1">
      <c r="A500" s="18"/>
      <c r="B500" s="19"/>
      <c r="C500" s="20"/>
      <c r="D500" s="21"/>
      <c r="E500" s="20"/>
      <c r="F500" s="23"/>
      <c r="G500" s="23"/>
      <c r="H500" s="25"/>
      <c r="I500" s="25"/>
      <c r="J500" s="25"/>
      <c r="K500" s="25"/>
      <c r="L500" s="25"/>
      <c r="M500" s="25"/>
      <c r="N500" s="25"/>
      <c r="O500" s="25"/>
      <c r="P500" s="25"/>
      <c r="Q500" s="25"/>
      <c r="R500" s="25"/>
      <c r="S500" s="25"/>
      <c r="T500" s="25"/>
      <c r="U500" s="25"/>
      <c r="V500" s="25"/>
      <c r="W500" s="25"/>
      <c r="X500" s="25"/>
      <c r="Y500" s="25"/>
      <c r="Z500" s="25"/>
      <c r="AA500" s="20"/>
      <c r="AB500" s="20"/>
      <c r="AC500" s="23"/>
      <c r="AD500" s="23"/>
      <c r="AE500" s="23"/>
    </row>
    <row r="501" ht="14.25" customHeight="1">
      <c r="A501" s="18"/>
      <c r="B501" s="19"/>
      <c r="C501" s="20"/>
      <c r="D501" s="21"/>
      <c r="E501" s="20"/>
      <c r="F501" s="23"/>
      <c r="G501" s="23"/>
      <c r="H501" s="25"/>
      <c r="I501" s="25"/>
      <c r="J501" s="25"/>
      <c r="K501" s="25"/>
      <c r="L501" s="25"/>
      <c r="M501" s="25"/>
      <c r="N501" s="25"/>
      <c r="O501" s="25"/>
      <c r="P501" s="25"/>
      <c r="Q501" s="25"/>
      <c r="R501" s="25"/>
      <c r="S501" s="25"/>
      <c r="T501" s="25"/>
      <c r="U501" s="25"/>
      <c r="V501" s="25"/>
      <c r="W501" s="25"/>
      <c r="X501" s="25"/>
      <c r="Y501" s="25"/>
      <c r="Z501" s="25"/>
      <c r="AA501" s="20"/>
      <c r="AB501" s="20"/>
      <c r="AC501" s="23"/>
      <c r="AD501" s="23"/>
      <c r="AE501" s="23"/>
    </row>
    <row r="502" ht="14.25" customHeight="1">
      <c r="A502" s="18"/>
      <c r="B502" s="19"/>
      <c r="C502" s="20"/>
      <c r="D502" s="21"/>
      <c r="E502" s="20"/>
      <c r="F502" s="23"/>
      <c r="G502" s="23"/>
      <c r="H502" s="25"/>
      <c r="I502" s="25"/>
      <c r="J502" s="25"/>
      <c r="K502" s="25"/>
      <c r="L502" s="25"/>
      <c r="M502" s="25"/>
      <c r="N502" s="25"/>
      <c r="O502" s="25"/>
      <c r="P502" s="25"/>
      <c r="Q502" s="25"/>
      <c r="R502" s="25"/>
      <c r="S502" s="25"/>
      <c r="T502" s="25"/>
      <c r="U502" s="25"/>
      <c r="V502" s="25"/>
      <c r="W502" s="25"/>
      <c r="X502" s="25"/>
      <c r="Y502" s="25"/>
      <c r="Z502" s="25"/>
      <c r="AA502" s="20"/>
      <c r="AB502" s="20"/>
      <c r="AC502" s="23"/>
      <c r="AD502" s="23"/>
      <c r="AE502" s="23"/>
    </row>
    <row r="503" ht="14.25" customHeight="1">
      <c r="A503" s="18"/>
      <c r="B503" s="19"/>
      <c r="C503" s="20"/>
      <c r="D503" s="21"/>
      <c r="E503" s="20"/>
      <c r="F503" s="23"/>
      <c r="G503" s="23"/>
      <c r="H503" s="25"/>
      <c r="I503" s="25"/>
      <c r="J503" s="25"/>
      <c r="K503" s="25"/>
      <c r="L503" s="25"/>
      <c r="M503" s="25"/>
      <c r="N503" s="25"/>
      <c r="O503" s="25"/>
      <c r="P503" s="25"/>
      <c r="Q503" s="25"/>
      <c r="R503" s="25"/>
      <c r="S503" s="25"/>
      <c r="T503" s="25"/>
      <c r="U503" s="25"/>
      <c r="V503" s="25"/>
      <c r="W503" s="25"/>
      <c r="X503" s="25"/>
      <c r="Y503" s="25"/>
      <c r="Z503" s="25"/>
      <c r="AA503" s="20"/>
      <c r="AB503" s="20"/>
      <c r="AC503" s="23"/>
      <c r="AD503" s="23"/>
      <c r="AE503" s="23"/>
    </row>
    <row r="504" ht="14.25" customHeight="1">
      <c r="A504" s="18"/>
      <c r="B504" s="19"/>
      <c r="C504" s="20"/>
      <c r="D504" s="21"/>
      <c r="E504" s="20"/>
      <c r="F504" s="23"/>
      <c r="G504" s="23"/>
      <c r="H504" s="25"/>
      <c r="I504" s="25"/>
      <c r="J504" s="25"/>
      <c r="K504" s="25"/>
      <c r="L504" s="25"/>
      <c r="M504" s="25"/>
      <c r="N504" s="25"/>
      <c r="O504" s="25"/>
      <c r="P504" s="25"/>
      <c r="Q504" s="25"/>
      <c r="R504" s="25"/>
      <c r="S504" s="25"/>
      <c r="T504" s="25"/>
      <c r="U504" s="25"/>
      <c r="V504" s="25"/>
      <c r="W504" s="25"/>
      <c r="X504" s="25"/>
      <c r="Y504" s="25"/>
      <c r="Z504" s="25"/>
      <c r="AA504" s="20"/>
      <c r="AB504" s="20"/>
      <c r="AC504" s="23"/>
      <c r="AD504" s="23"/>
      <c r="AE504" s="23"/>
    </row>
    <row r="505" ht="14.25" customHeight="1">
      <c r="A505" s="18"/>
      <c r="B505" s="19"/>
      <c r="C505" s="20"/>
      <c r="D505" s="21"/>
      <c r="E505" s="20"/>
      <c r="F505" s="23"/>
      <c r="G505" s="23"/>
      <c r="H505" s="25"/>
      <c r="I505" s="25"/>
      <c r="J505" s="25"/>
      <c r="K505" s="25"/>
      <c r="L505" s="25"/>
      <c r="M505" s="25"/>
      <c r="N505" s="25"/>
      <c r="O505" s="25"/>
      <c r="P505" s="25"/>
      <c r="Q505" s="25"/>
      <c r="R505" s="25"/>
      <c r="S505" s="25"/>
      <c r="T505" s="25"/>
      <c r="U505" s="25"/>
      <c r="V505" s="25"/>
      <c r="W505" s="25"/>
      <c r="X505" s="25"/>
      <c r="Y505" s="25"/>
      <c r="Z505" s="25"/>
      <c r="AA505" s="20"/>
      <c r="AB505" s="20"/>
      <c r="AC505" s="23"/>
      <c r="AD505" s="23"/>
      <c r="AE505" s="23"/>
    </row>
    <row r="506" ht="14.25" customHeight="1">
      <c r="A506" s="18"/>
      <c r="B506" s="19"/>
      <c r="C506" s="20"/>
      <c r="D506" s="21"/>
      <c r="E506" s="20"/>
      <c r="F506" s="23"/>
      <c r="G506" s="23"/>
      <c r="H506" s="25"/>
      <c r="I506" s="25"/>
      <c r="J506" s="25"/>
      <c r="K506" s="25"/>
      <c r="L506" s="25"/>
      <c r="M506" s="25"/>
      <c r="N506" s="25"/>
      <c r="O506" s="25"/>
      <c r="P506" s="25"/>
      <c r="Q506" s="25"/>
      <c r="R506" s="25"/>
      <c r="S506" s="25"/>
      <c r="T506" s="25"/>
      <c r="U506" s="25"/>
      <c r="V506" s="25"/>
      <c r="W506" s="25"/>
      <c r="X506" s="25"/>
      <c r="Y506" s="25"/>
      <c r="Z506" s="25"/>
      <c r="AA506" s="20"/>
      <c r="AB506" s="20"/>
      <c r="AC506" s="23"/>
      <c r="AD506" s="23"/>
      <c r="AE506" s="23"/>
    </row>
    <row r="507" ht="14.25" customHeight="1">
      <c r="A507" s="18"/>
      <c r="B507" s="19"/>
      <c r="C507" s="20"/>
      <c r="D507" s="21"/>
      <c r="E507" s="20"/>
      <c r="F507" s="23"/>
      <c r="G507" s="23"/>
      <c r="H507" s="25"/>
      <c r="I507" s="25"/>
      <c r="J507" s="25"/>
      <c r="K507" s="25"/>
      <c r="L507" s="25"/>
      <c r="M507" s="25"/>
      <c r="N507" s="25"/>
      <c r="O507" s="25"/>
      <c r="P507" s="25"/>
      <c r="Q507" s="25"/>
      <c r="R507" s="25"/>
      <c r="S507" s="25"/>
      <c r="T507" s="25"/>
      <c r="U507" s="25"/>
      <c r="V507" s="25"/>
      <c r="W507" s="25"/>
      <c r="X507" s="25"/>
      <c r="Y507" s="25"/>
      <c r="Z507" s="25"/>
      <c r="AA507" s="20"/>
      <c r="AB507" s="20"/>
      <c r="AC507" s="23"/>
      <c r="AD507" s="23"/>
      <c r="AE507" s="23"/>
    </row>
    <row r="508" ht="14.25" customHeight="1">
      <c r="A508" s="18"/>
      <c r="B508" s="19"/>
      <c r="C508" s="20"/>
      <c r="D508" s="21"/>
      <c r="E508" s="20"/>
      <c r="F508" s="23"/>
      <c r="G508" s="23"/>
      <c r="H508" s="25"/>
      <c r="I508" s="25"/>
      <c r="J508" s="25"/>
      <c r="K508" s="25"/>
      <c r="L508" s="25"/>
      <c r="M508" s="25"/>
      <c r="N508" s="25"/>
      <c r="O508" s="25"/>
      <c r="P508" s="25"/>
      <c r="Q508" s="25"/>
      <c r="R508" s="25"/>
      <c r="S508" s="25"/>
      <c r="T508" s="25"/>
      <c r="U508" s="25"/>
      <c r="V508" s="25"/>
      <c r="W508" s="25"/>
      <c r="X508" s="25"/>
      <c r="Y508" s="25"/>
      <c r="Z508" s="25"/>
      <c r="AA508" s="20"/>
      <c r="AB508" s="20"/>
      <c r="AC508" s="23"/>
      <c r="AD508" s="23"/>
      <c r="AE508" s="23"/>
    </row>
    <row r="509" ht="14.25" customHeight="1">
      <c r="A509" s="18"/>
      <c r="B509" s="19"/>
      <c r="C509" s="20"/>
      <c r="D509" s="21"/>
      <c r="E509" s="20"/>
      <c r="F509" s="23"/>
      <c r="G509" s="23"/>
      <c r="H509" s="25"/>
      <c r="I509" s="25"/>
      <c r="J509" s="25"/>
      <c r="K509" s="25"/>
      <c r="L509" s="25"/>
      <c r="M509" s="25"/>
      <c r="N509" s="25"/>
      <c r="O509" s="25"/>
      <c r="P509" s="25"/>
      <c r="Q509" s="25"/>
      <c r="R509" s="25"/>
      <c r="S509" s="25"/>
      <c r="T509" s="25"/>
      <c r="U509" s="25"/>
      <c r="V509" s="25"/>
      <c r="W509" s="25"/>
      <c r="X509" s="25"/>
      <c r="Y509" s="25"/>
      <c r="Z509" s="25"/>
      <c r="AA509" s="20"/>
      <c r="AB509" s="20"/>
      <c r="AC509" s="23"/>
      <c r="AD509" s="23"/>
      <c r="AE509" s="23"/>
    </row>
    <row r="510" ht="14.25" customHeight="1">
      <c r="A510" s="18"/>
      <c r="B510" s="19"/>
      <c r="C510" s="20"/>
      <c r="D510" s="21"/>
      <c r="E510" s="20"/>
      <c r="F510" s="23"/>
      <c r="G510" s="23"/>
      <c r="H510" s="25"/>
      <c r="I510" s="25"/>
      <c r="J510" s="25"/>
      <c r="K510" s="25"/>
      <c r="L510" s="25"/>
      <c r="M510" s="25"/>
      <c r="N510" s="25"/>
      <c r="O510" s="25"/>
      <c r="P510" s="25"/>
      <c r="Q510" s="25"/>
      <c r="R510" s="25"/>
      <c r="S510" s="25"/>
      <c r="T510" s="25"/>
      <c r="U510" s="25"/>
      <c r="V510" s="25"/>
      <c r="W510" s="25"/>
      <c r="X510" s="25"/>
      <c r="Y510" s="25"/>
      <c r="Z510" s="25"/>
      <c r="AA510" s="20"/>
      <c r="AB510" s="20"/>
      <c r="AC510" s="23"/>
      <c r="AD510" s="23"/>
      <c r="AE510" s="23"/>
    </row>
    <row r="511" ht="14.25" customHeight="1">
      <c r="A511" s="18"/>
      <c r="B511" s="19"/>
      <c r="C511" s="20"/>
      <c r="D511" s="21"/>
      <c r="E511" s="20"/>
      <c r="F511" s="23"/>
      <c r="G511" s="23"/>
      <c r="H511" s="25"/>
      <c r="I511" s="25"/>
      <c r="J511" s="25"/>
      <c r="K511" s="25"/>
      <c r="L511" s="25"/>
      <c r="M511" s="25"/>
      <c r="N511" s="25"/>
      <c r="O511" s="25"/>
      <c r="P511" s="25"/>
      <c r="Q511" s="25"/>
      <c r="R511" s="25"/>
      <c r="S511" s="25"/>
      <c r="T511" s="25"/>
      <c r="U511" s="25"/>
      <c r="V511" s="25"/>
      <c r="W511" s="25"/>
      <c r="X511" s="25"/>
      <c r="Y511" s="25"/>
      <c r="Z511" s="25"/>
      <c r="AA511" s="20"/>
      <c r="AB511" s="20"/>
      <c r="AC511" s="23"/>
      <c r="AD511" s="23"/>
      <c r="AE511" s="23"/>
    </row>
    <row r="512" ht="14.25" customHeight="1">
      <c r="A512" s="18"/>
      <c r="B512" s="19"/>
      <c r="C512" s="20"/>
      <c r="D512" s="21"/>
      <c r="E512" s="20"/>
      <c r="F512" s="23"/>
      <c r="G512" s="23"/>
      <c r="H512" s="25"/>
      <c r="I512" s="25"/>
      <c r="J512" s="25"/>
      <c r="K512" s="25"/>
      <c r="L512" s="25"/>
      <c r="M512" s="25"/>
      <c r="N512" s="25"/>
      <c r="O512" s="25"/>
      <c r="P512" s="25"/>
      <c r="Q512" s="25"/>
      <c r="R512" s="25"/>
      <c r="S512" s="25"/>
      <c r="T512" s="25"/>
      <c r="U512" s="25"/>
      <c r="V512" s="25"/>
      <c r="W512" s="25"/>
      <c r="X512" s="25"/>
      <c r="Y512" s="25"/>
      <c r="Z512" s="25"/>
      <c r="AA512" s="20"/>
      <c r="AB512" s="20"/>
      <c r="AC512" s="23"/>
      <c r="AD512" s="23"/>
      <c r="AE512" s="23"/>
    </row>
    <row r="513" ht="14.25" customHeight="1">
      <c r="A513" s="18"/>
      <c r="B513" s="19"/>
      <c r="C513" s="20"/>
      <c r="D513" s="21"/>
      <c r="E513" s="20"/>
      <c r="F513" s="23"/>
      <c r="G513" s="23"/>
      <c r="H513" s="25"/>
      <c r="I513" s="25"/>
      <c r="J513" s="25"/>
      <c r="K513" s="25"/>
      <c r="L513" s="25"/>
      <c r="M513" s="25"/>
      <c r="N513" s="25"/>
      <c r="O513" s="25"/>
      <c r="P513" s="25"/>
      <c r="Q513" s="25"/>
      <c r="R513" s="25"/>
      <c r="S513" s="25"/>
      <c r="T513" s="25"/>
      <c r="U513" s="25"/>
      <c r="V513" s="25"/>
      <c r="W513" s="25"/>
      <c r="X513" s="25"/>
      <c r="Y513" s="25"/>
      <c r="Z513" s="25"/>
      <c r="AA513" s="20"/>
      <c r="AB513" s="20"/>
      <c r="AC513" s="23"/>
      <c r="AD513" s="23"/>
      <c r="AE513" s="23"/>
    </row>
    <row r="514" ht="14.25" customHeight="1">
      <c r="A514" s="18"/>
      <c r="B514" s="19"/>
      <c r="C514" s="20"/>
      <c r="D514" s="21"/>
      <c r="E514" s="20"/>
      <c r="F514" s="23"/>
      <c r="G514" s="23"/>
      <c r="H514" s="25"/>
      <c r="I514" s="25"/>
      <c r="J514" s="25"/>
      <c r="K514" s="25"/>
      <c r="L514" s="25"/>
      <c r="M514" s="25"/>
      <c r="N514" s="25"/>
      <c r="O514" s="25"/>
      <c r="P514" s="25"/>
      <c r="Q514" s="25"/>
      <c r="R514" s="25"/>
      <c r="S514" s="25"/>
      <c r="T514" s="25"/>
      <c r="U514" s="25"/>
      <c r="V514" s="25"/>
      <c r="W514" s="25"/>
      <c r="X514" s="25"/>
      <c r="Y514" s="25"/>
      <c r="Z514" s="25"/>
      <c r="AA514" s="20"/>
      <c r="AB514" s="20"/>
      <c r="AC514" s="23"/>
      <c r="AD514" s="23"/>
      <c r="AE514" s="23"/>
    </row>
    <row r="515" ht="14.25" customHeight="1">
      <c r="A515" s="18"/>
      <c r="B515" s="19"/>
      <c r="C515" s="20"/>
      <c r="D515" s="21"/>
      <c r="E515" s="20"/>
      <c r="F515" s="23"/>
      <c r="G515" s="23"/>
      <c r="H515" s="25"/>
      <c r="I515" s="25"/>
      <c r="J515" s="25"/>
      <c r="K515" s="25"/>
      <c r="L515" s="25"/>
      <c r="M515" s="25"/>
      <c r="N515" s="25"/>
      <c r="O515" s="25"/>
      <c r="P515" s="25"/>
      <c r="Q515" s="25"/>
      <c r="R515" s="25"/>
      <c r="S515" s="25"/>
      <c r="T515" s="25"/>
      <c r="U515" s="25"/>
      <c r="V515" s="25"/>
      <c r="W515" s="25"/>
      <c r="X515" s="25"/>
      <c r="Y515" s="25"/>
      <c r="Z515" s="25"/>
      <c r="AA515" s="20"/>
      <c r="AB515" s="20"/>
      <c r="AC515" s="23"/>
      <c r="AD515" s="23"/>
      <c r="AE515" s="23"/>
    </row>
    <row r="516" ht="14.25" customHeight="1">
      <c r="A516" s="18"/>
      <c r="B516" s="19"/>
      <c r="C516" s="20"/>
      <c r="D516" s="21"/>
      <c r="E516" s="20"/>
      <c r="F516" s="23"/>
      <c r="G516" s="23"/>
      <c r="H516" s="25"/>
      <c r="I516" s="25"/>
      <c r="J516" s="25"/>
      <c r="K516" s="25"/>
      <c r="L516" s="25"/>
      <c r="M516" s="25"/>
      <c r="N516" s="25"/>
      <c r="O516" s="25"/>
      <c r="P516" s="25"/>
      <c r="Q516" s="25"/>
      <c r="R516" s="25"/>
      <c r="S516" s="25"/>
      <c r="T516" s="25"/>
      <c r="U516" s="25"/>
      <c r="V516" s="25"/>
      <c r="W516" s="25"/>
      <c r="X516" s="25"/>
      <c r="Y516" s="25"/>
      <c r="Z516" s="25"/>
      <c r="AA516" s="20"/>
      <c r="AB516" s="20"/>
      <c r="AC516" s="23"/>
      <c r="AD516" s="23"/>
      <c r="AE516" s="23"/>
    </row>
    <row r="517" ht="14.25" customHeight="1">
      <c r="A517" s="18"/>
      <c r="B517" s="19"/>
      <c r="C517" s="20"/>
      <c r="D517" s="21"/>
      <c r="E517" s="20"/>
      <c r="F517" s="23"/>
      <c r="G517" s="23"/>
      <c r="H517" s="25"/>
      <c r="I517" s="25"/>
      <c r="J517" s="25"/>
      <c r="K517" s="25"/>
      <c r="L517" s="25"/>
      <c r="M517" s="25"/>
      <c r="N517" s="25"/>
      <c r="O517" s="25"/>
      <c r="P517" s="25"/>
      <c r="Q517" s="25"/>
      <c r="R517" s="25"/>
      <c r="S517" s="25"/>
      <c r="T517" s="25"/>
      <c r="U517" s="25"/>
      <c r="V517" s="25"/>
      <c r="W517" s="25"/>
      <c r="X517" s="25"/>
      <c r="Y517" s="25"/>
      <c r="Z517" s="25"/>
      <c r="AA517" s="20"/>
      <c r="AB517" s="20"/>
      <c r="AC517" s="23"/>
      <c r="AD517" s="23"/>
      <c r="AE517" s="23"/>
    </row>
    <row r="518" ht="14.25" customHeight="1">
      <c r="A518" s="18"/>
      <c r="B518" s="19"/>
      <c r="C518" s="20"/>
      <c r="D518" s="21"/>
      <c r="E518" s="20"/>
      <c r="F518" s="23"/>
      <c r="G518" s="23"/>
      <c r="H518" s="25"/>
      <c r="I518" s="25"/>
      <c r="J518" s="25"/>
      <c r="K518" s="25"/>
      <c r="L518" s="25"/>
      <c r="M518" s="25"/>
      <c r="N518" s="25"/>
      <c r="O518" s="25"/>
      <c r="P518" s="25"/>
      <c r="Q518" s="25"/>
      <c r="R518" s="25"/>
      <c r="S518" s="25"/>
      <c r="T518" s="25"/>
      <c r="U518" s="25"/>
      <c r="V518" s="25"/>
      <c r="W518" s="25"/>
      <c r="X518" s="25"/>
      <c r="Y518" s="25"/>
      <c r="Z518" s="25"/>
      <c r="AA518" s="20"/>
      <c r="AB518" s="20"/>
      <c r="AC518" s="23"/>
      <c r="AD518" s="23"/>
      <c r="AE518" s="23"/>
    </row>
    <row r="519" ht="14.25" customHeight="1">
      <c r="A519" s="18"/>
      <c r="B519" s="19"/>
      <c r="C519" s="20"/>
      <c r="D519" s="21"/>
      <c r="E519" s="20"/>
      <c r="F519" s="23"/>
      <c r="G519" s="23"/>
      <c r="H519" s="25"/>
      <c r="I519" s="25"/>
      <c r="J519" s="25"/>
      <c r="K519" s="25"/>
      <c r="L519" s="25"/>
      <c r="M519" s="25"/>
      <c r="N519" s="25"/>
      <c r="O519" s="25"/>
      <c r="P519" s="25"/>
      <c r="Q519" s="25"/>
      <c r="R519" s="25"/>
      <c r="S519" s="25"/>
      <c r="T519" s="25"/>
      <c r="U519" s="25"/>
      <c r="V519" s="25"/>
      <c r="W519" s="25"/>
      <c r="X519" s="25"/>
      <c r="Y519" s="25"/>
      <c r="Z519" s="25"/>
      <c r="AA519" s="20"/>
      <c r="AB519" s="20"/>
      <c r="AC519" s="23"/>
      <c r="AD519" s="23"/>
      <c r="AE519" s="23"/>
    </row>
    <row r="520" ht="14.25" customHeight="1">
      <c r="A520" s="18"/>
      <c r="B520" s="19"/>
      <c r="C520" s="20"/>
      <c r="D520" s="21"/>
      <c r="E520" s="20"/>
      <c r="F520" s="23"/>
      <c r="G520" s="23"/>
      <c r="H520" s="25"/>
      <c r="I520" s="25"/>
      <c r="J520" s="25"/>
      <c r="K520" s="25"/>
      <c r="L520" s="25"/>
      <c r="M520" s="25"/>
      <c r="N520" s="25"/>
      <c r="O520" s="25"/>
      <c r="P520" s="25"/>
      <c r="Q520" s="25"/>
      <c r="R520" s="25"/>
      <c r="S520" s="25"/>
      <c r="T520" s="25"/>
      <c r="U520" s="25"/>
      <c r="V520" s="25"/>
      <c r="W520" s="25"/>
      <c r="X520" s="25"/>
      <c r="Y520" s="25"/>
      <c r="Z520" s="25"/>
      <c r="AA520" s="20"/>
      <c r="AB520" s="20"/>
      <c r="AC520" s="23"/>
      <c r="AD520" s="23"/>
      <c r="AE520" s="23"/>
    </row>
    <row r="521" ht="14.25" customHeight="1">
      <c r="A521" s="18"/>
      <c r="B521" s="19"/>
      <c r="C521" s="20"/>
      <c r="D521" s="21"/>
      <c r="E521" s="20"/>
      <c r="F521" s="23"/>
      <c r="G521" s="23"/>
      <c r="H521" s="25"/>
      <c r="I521" s="25"/>
      <c r="J521" s="25"/>
      <c r="K521" s="25"/>
      <c r="L521" s="25"/>
      <c r="M521" s="25"/>
      <c r="N521" s="25"/>
      <c r="O521" s="25"/>
      <c r="P521" s="25"/>
      <c r="Q521" s="25"/>
      <c r="R521" s="25"/>
      <c r="S521" s="25"/>
      <c r="T521" s="25"/>
      <c r="U521" s="25"/>
      <c r="V521" s="25"/>
      <c r="W521" s="25"/>
      <c r="X521" s="25"/>
      <c r="Y521" s="25"/>
      <c r="Z521" s="25"/>
      <c r="AA521" s="20"/>
      <c r="AB521" s="20"/>
      <c r="AC521" s="23"/>
      <c r="AD521" s="23"/>
      <c r="AE521" s="23"/>
    </row>
    <row r="522" ht="14.25" customHeight="1">
      <c r="A522" s="18"/>
      <c r="B522" s="19"/>
      <c r="C522" s="20"/>
      <c r="D522" s="21"/>
      <c r="E522" s="20"/>
      <c r="F522" s="23"/>
      <c r="G522" s="23"/>
      <c r="H522" s="25"/>
      <c r="I522" s="25"/>
      <c r="J522" s="25"/>
      <c r="K522" s="25"/>
      <c r="L522" s="25"/>
      <c r="M522" s="25"/>
      <c r="N522" s="25"/>
      <c r="O522" s="25"/>
      <c r="P522" s="25"/>
      <c r="Q522" s="25"/>
      <c r="R522" s="25"/>
      <c r="S522" s="25"/>
      <c r="T522" s="25"/>
      <c r="U522" s="25"/>
      <c r="V522" s="25"/>
      <c r="W522" s="25"/>
      <c r="X522" s="25"/>
      <c r="Y522" s="25"/>
      <c r="Z522" s="25"/>
      <c r="AA522" s="20"/>
      <c r="AB522" s="20"/>
      <c r="AC522" s="23"/>
      <c r="AD522" s="23"/>
      <c r="AE522" s="23"/>
    </row>
    <row r="523" ht="14.25" customHeight="1">
      <c r="A523" s="18"/>
      <c r="B523" s="19"/>
      <c r="C523" s="20"/>
      <c r="D523" s="21"/>
      <c r="E523" s="20"/>
      <c r="F523" s="23"/>
      <c r="G523" s="23"/>
      <c r="H523" s="25"/>
      <c r="I523" s="25"/>
      <c r="J523" s="25"/>
      <c r="K523" s="25"/>
      <c r="L523" s="25"/>
      <c r="M523" s="25"/>
      <c r="N523" s="25"/>
      <c r="O523" s="25"/>
      <c r="P523" s="25"/>
      <c r="Q523" s="25"/>
      <c r="R523" s="25"/>
      <c r="S523" s="25"/>
      <c r="T523" s="25"/>
      <c r="U523" s="25"/>
      <c r="V523" s="25"/>
      <c r="W523" s="25"/>
      <c r="X523" s="25"/>
      <c r="Y523" s="25"/>
      <c r="Z523" s="25"/>
      <c r="AA523" s="20"/>
      <c r="AB523" s="20"/>
      <c r="AC523" s="23"/>
      <c r="AD523" s="23"/>
      <c r="AE523" s="23"/>
    </row>
    <row r="524" ht="14.25" customHeight="1">
      <c r="A524" s="18"/>
      <c r="B524" s="19"/>
      <c r="C524" s="20"/>
      <c r="D524" s="21"/>
      <c r="E524" s="20"/>
      <c r="F524" s="23"/>
      <c r="G524" s="23"/>
      <c r="H524" s="25"/>
      <c r="I524" s="25"/>
      <c r="J524" s="25"/>
      <c r="K524" s="25"/>
      <c r="L524" s="25"/>
      <c r="M524" s="25"/>
      <c r="N524" s="25"/>
      <c r="O524" s="25"/>
      <c r="P524" s="25"/>
      <c r="Q524" s="25"/>
      <c r="R524" s="25"/>
      <c r="S524" s="25"/>
      <c r="T524" s="25"/>
      <c r="U524" s="25"/>
      <c r="V524" s="25"/>
      <c r="W524" s="25"/>
      <c r="X524" s="25"/>
      <c r="Y524" s="25"/>
      <c r="Z524" s="25"/>
      <c r="AA524" s="20"/>
      <c r="AB524" s="20"/>
      <c r="AC524" s="23"/>
      <c r="AD524" s="23"/>
      <c r="AE524" s="23"/>
    </row>
    <row r="525" ht="14.25" customHeight="1">
      <c r="A525" s="18"/>
      <c r="B525" s="19"/>
      <c r="C525" s="20"/>
      <c r="D525" s="21"/>
      <c r="E525" s="20"/>
      <c r="F525" s="23"/>
      <c r="G525" s="23"/>
      <c r="H525" s="25"/>
      <c r="I525" s="25"/>
      <c r="J525" s="25"/>
      <c r="K525" s="25"/>
      <c r="L525" s="25"/>
      <c r="M525" s="25"/>
      <c r="N525" s="25"/>
      <c r="O525" s="25"/>
      <c r="P525" s="25"/>
      <c r="Q525" s="25"/>
      <c r="R525" s="25"/>
      <c r="S525" s="25"/>
      <c r="T525" s="25"/>
      <c r="U525" s="25"/>
      <c r="V525" s="25"/>
      <c r="W525" s="25"/>
      <c r="X525" s="25"/>
      <c r="Y525" s="25"/>
      <c r="Z525" s="25"/>
      <c r="AA525" s="20"/>
      <c r="AB525" s="20"/>
      <c r="AC525" s="23"/>
      <c r="AD525" s="23"/>
      <c r="AE525" s="23"/>
    </row>
    <row r="526" ht="14.25" customHeight="1">
      <c r="A526" s="18"/>
      <c r="B526" s="19"/>
      <c r="C526" s="20"/>
      <c r="D526" s="21"/>
      <c r="E526" s="20"/>
      <c r="F526" s="23"/>
      <c r="G526" s="23"/>
      <c r="H526" s="25"/>
      <c r="I526" s="25"/>
      <c r="J526" s="25"/>
      <c r="K526" s="25"/>
      <c r="L526" s="25"/>
      <c r="M526" s="25"/>
      <c r="N526" s="25"/>
      <c r="O526" s="25"/>
      <c r="P526" s="25"/>
      <c r="Q526" s="25"/>
      <c r="R526" s="25"/>
      <c r="S526" s="25"/>
      <c r="T526" s="25"/>
      <c r="U526" s="25"/>
      <c r="V526" s="25"/>
      <c r="W526" s="25"/>
      <c r="X526" s="25"/>
      <c r="Y526" s="25"/>
      <c r="Z526" s="25"/>
      <c r="AA526" s="20"/>
      <c r="AB526" s="20"/>
      <c r="AC526" s="23"/>
      <c r="AD526" s="23"/>
      <c r="AE526" s="23"/>
    </row>
    <row r="527" ht="14.25" customHeight="1">
      <c r="A527" s="18"/>
      <c r="B527" s="19"/>
      <c r="C527" s="20"/>
      <c r="D527" s="21"/>
      <c r="E527" s="20"/>
      <c r="F527" s="23"/>
      <c r="G527" s="23"/>
      <c r="H527" s="25"/>
      <c r="I527" s="25"/>
      <c r="J527" s="25"/>
      <c r="K527" s="25"/>
      <c r="L527" s="25"/>
      <c r="M527" s="25"/>
      <c r="N527" s="25"/>
      <c r="O527" s="25"/>
      <c r="P527" s="25"/>
      <c r="Q527" s="25"/>
      <c r="R527" s="25"/>
      <c r="S527" s="25"/>
      <c r="T527" s="25"/>
      <c r="U527" s="25"/>
      <c r="V527" s="25"/>
      <c r="W527" s="25"/>
      <c r="X527" s="25"/>
      <c r="Y527" s="25"/>
      <c r="Z527" s="25"/>
      <c r="AA527" s="20"/>
      <c r="AB527" s="20"/>
      <c r="AC527" s="23"/>
      <c r="AD527" s="23"/>
      <c r="AE527" s="23"/>
    </row>
    <row r="528" ht="14.25" customHeight="1">
      <c r="A528" s="18"/>
      <c r="B528" s="19"/>
      <c r="C528" s="20"/>
      <c r="D528" s="21"/>
      <c r="E528" s="20"/>
      <c r="F528" s="23"/>
      <c r="G528" s="23"/>
      <c r="H528" s="25"/>
      <c r="I528" s="25"/>
      <c r="J528" s="25"/>
      <c r="K528" s="25"/>
      <c r="L528" s="25"/>
      <c r="M528" s="25"/>
      <c r="N528" s="25"/>
      <c r="O528" s="25"/>
      <c r="P528" s="25"/>
      <c r="Q528" s="25"/>
      <c r="R528" s="25"/>
      <c r="S528" s="25"/>
      <c r="T528" s="25"/>
      <c r="U528" s="25"/>
      <c r="V528" s="25"/>
      <c r="W528" s="25"/>
      <c r="X528" s="25"/>
      <c r="Y528" s="25"/>
      <c r="Z528" s="25"/>
      <c r="AA528" s="20"/>
      <c r="AB528" s="20"/>
      <c r="AC528" s="23"/>
      <c r="AD528" s="23"/>
      <c r="AE528" s="23"/>
    </row>
    <row r="529" ht="14.25" customHeight="1">
      <c r="A529" s="18"/>
      <c r="B529" s="19"/>
      <c r="C529" s="20"/>
      <c r="D529" s="21"/>
      <c r="E529" s="20"/>
      <c r="F529" s="23"/>
      <c r="G529" s="23"/>
      <c r="H529" s="25"/>
      <c r="I529" s="25"/>
      <c r="J529" s="25"/>
      <c r="K529" s="25"/>
      <c r="L529" s="25"/>
      <c r="M529" s="25"/>
      <c r="N529" s="25"/>
      <c r="O529" s="25"/>
      <c r="P529" s="25"/>
      <c r="Q529" s="25"/>
      <c r="R529" s="25"/>
      <c r="S529" s="25"/>
      <c r="T529" s="25"/>
      <c r="U529" s="25"/>
      <c r="V529" s="25"/>
      <c r="W529" s="25"/>
      <c r="X529" s="25"/>
      <c r="Y529" s="25"/>
      <c r="Z529" s="25"/>
      <c r="AA529" s="20"/>
      <c r="AB529" s="20"/>
      <c r="AC529" s="23"/>
      <c r="AD529" s="23"/>
      <c r="AE529" s="23"/>
    </row>
    <row r="530" ht="14.25" customHeight="1">
      <c r="A530" s="18"/>
      <c r="B530" s="19"/>
      <c r="C530" s="20"/>
      <c r="D530" s="21"/>
      <c r="E530" s="20"/>
      <c r="F530" s="23"/>
      <c r="G530" s="23"/>
      <c r="H530" s="25"/>
      <c r="I530" s="25"/>
      <c r="J530" s="25"/>
      <c r="K530" s="25"/>
      <c r="L530" s="25"/>
      <c r="M530" s="25"/>
      <c r="N530" s="25"/>
      <c r="O530" s="25"/>
      <c r="P530" s="25"/>
      <c r="Q530" s="25"/>
      <c r="R530" s="25"/>
      <c r="S530" s="25"/>
      <c r="T530" s="25"/>
      <c r="U530" s="25"/>
      <c r="V530" s="25"/>
      <c r="W530" s="25"/>
      <c r="X530" s="25"/>
      <c r="Y530" s="25"/>
      <c r="Z530" s="25"/>
      <c r="AA530" s="20"/>
      <c r="AB530" s="20"/>
      <c r="AC530" s="23"/>
      <c r="AD530" s="23"/>
      <c r="AE530" s="23"/>
    </row>
    <row r="531" ht="14.25" customHeight="1">
      <c r="A531" s="18"/>
      <c r="B531" s="19"/>
      <c r="C531" s="20"/>
      <c r="D531" s="21"/>
      <c r="E531" s="20"/>
      <c r="F531" s="23"/>
      <c r="G531" s="23"/>
      <c r="H531" s="25"/>
      <c r="I531" s="25"/>
      <c r="J531" s="25"/>
      <c r="K531" s="25"/>
      <c r="L531" s="25"/>
      <c r="M531" s="25"/>
      <c r="N531" s="25"/>
      <c r="O531" s="25"/>
      <c r="P531" s="25"/>
      <c r="Q531" s="25"/>
      <c r="R531" s="25"/>
      <c r="S531" s="25"/>
      <c r="T531" s="25"/>
      <c r="U531" s="25"/>
      <c r="V531" s="25"/>
      <c r="W531" s="25"/>
      <c r="X531" s="25"/>
      <c r="Y531" s="25"/>
      <c r="Z531" s="25"/>
      <c r="AA531" s="20"/>
      <c r="AB531" s="20"/>
      <c r="AC531" s="23"/>
      <c r="AD531" s="23"/>
      <c r="AE531" s="23"/>
    </row>
    <row r="532" ht="14.25" customHeight="1">
      <c r="A532" s="18"/>
      <c r="B532" s="19"/>
      <c r="C532" s="20"/>
      <c r="D532" s="21"/>
      <c r="E532" s="20"/>
      <c r="F532" s="23"/>
      <c r="G532" s="23"/>
      <c r="H532" s="25"/>
      <c r="I532" s="25"/>
      <c r="J532" s="25"/>
      <c r="K532" s="25"/>
      <c r="L532" s="25"/>
      <c r="M532" s="25"/>
      <c r="N532" s="25"/>
      <c r="O532" s="25"/>
      <c r="P532" s="25"/>
      <c r="Q532" s="25"/>
      <c r="R532" s="25"/>
      <c r="S532" s="25"/>
      <c r="T532" s="25"/>
      <c r="U532" s="25"/>
      <c r="V532" s="25"/>
      <c r="W532" s="25"/>
      <c r="X532" s="25"/>
      <c r="Y532" s="25"/>
      <c r="Z532" s="25"/>
      <c r="AA532" s="20"/>
      <c r="AB532" s="20"/>
      <c r="AC532" s="23"/>
      <c r="AD532" s="23"/>
      <c r="AE532" s="23"/>
    </row>
    <row r="533" ht="14.25" customHeight="1">
      <c r="A533" s="18"/>
      <c r="B533" s="19"/>
      <c r="C533" s="20"/>
      <c r="D533" s="21"/>
      <c r="E533" s="20"/>
      <c r="F533" s="23"/>
      <c r="G533" s="23"/>
      <c r="H533" s="25"/>
      <c r="I533" s="25"/>
      <c r="J533" s="25"/>
      <c r="K533" s="25"/>
      <c r="L533" s="25"/>
      <c r="M533" s="25"/>
      <c r="N533" s="25"/>
      <c r="O533" s="25"/>
      <c r="P533" s="25"/>
      <c r="Q533" s="25"/>
      <c r="R533" s="25"/>
      <c r="S533" s="25"/>
      <c r="T533" s="25"/>
      <c r="U533" s="25"/>
      <c r="V533" s="25"/>
      <c r="W533" s="25"/>
      <c r="X533" s="25"/>
      <c r="Y533" s="25"/>
      <c r="Z533" s="25"/>
      <c r="AA533" s="20"/>
      <c r="AB533" s="20"/>
      <c r="AC533" s="23"/>
      <c r="AD533" s="23"/>
      <c r="AE533" s="23"/>
    </row>
    <row r="534" ht="14.25" customHeight="1">
      <c r="A534" s="18"/>
      <c r="B534" s="19"/>
      <c r="C534" s="20"/>
      <c r="D534" s="21"/>
      <c r="E534" s="20"/>
      <c r="F534" s="23"/>
      <c r="G534" s="23"/>
      <c r="H534" s="25"/>
      <c r="I534" s="25"/>
      <c r="J534" s="25"/>
      <c r="K534" s="25"/>
      <c r="L534" s="25"/>
      <c r="M534" s="25"/>
      <c r="N534" s="25"/>
      <c r="O534" s="25"/>
      <c r="P534" s="25"/>
      <c r="Q534" s="25"/>
      <c r="R534" s="25"/>
      <c r="S534" s="25"/>
      <c r="T534" s="25"/>
      <c r="U534" s="25"/>
      <c r="V534" s="25"/>
      <c r="W534" s="25"/>
      <c r="X534" s="25"/>
      <c r="Y534" s="25"/>
      <c r="Z534" s="25"/>
      <c r="AA534" s="20"/>
      <c r="AB534" s="20"/>
      <c r="AC534" s="23"/>
      <c r="AD534" s="23"/>
      <c r="AE534" s="23"/>
    </row>
    <row r="535" ht="14.25" customHeight="1">
      <c r="A535" s="18"/>
      <c r="B535" s="19"/>
      <c r="C535" s="20"/>
      <c r="D535" s="21"/>
      <c r="E535" s="20"/>
      <c r="F535" s="23"/>
      <c r="G535" s="23"/>
      <c r="H535" s="25"/>
      <c r="I535" s="25"/>
      <c r="J535" s="25"/>
      <c r="K535" s="25"/>
      <c r="L535" s="25"/>
      <c r="M535" s="25"/>
      <c r="N535" s="25"/>
      <c r="O535" s="25"/>
      <c r="P535" s="25"/>
      <c r="Q535" s="25"/>
      <c r="R535" s="25"/>
      <c r="S535" s="25"/>
      <c r="T535" s="25"/>
      <c r="U535" s="25"/>
      <c r="V535" s="25"/>
      <c r="W535" s="25"/>
      <c r="X535" s="25"/>
      <c r="Y535" s="25"/>
      <c r="Z535" s="25"/>
      <c r="AA535" s="20"/>
      <c r="AB535" s="20"/>
      <c r="AC535" s="23"/>
      <c r="AD535" s="23"/>
      <c r="AE535" s="23"/>
    </row>
    <row r="536" ht="14.25" customHeight="1">
      <c r="A536" s="18"/>
      <c r="B536" s="19"/>
      <c r="C536" s="20"/>
      <c r="D536" s="21"/>
      <c r="E536" s="20"/>
      <c r="F536" s="23"/>
      <c r="G536" s="23"/>
      <c r="H536" s="25"/>
      <c r="I536" s="25"/>
      <c r="J536" s="25"/>
      <c r="K536" s="25"/>
      <c r="L536" s="25"/>
      <c r="M536" s="25"/>
      <c r="N536" s="25"/>
      <c r="O536" s="25"/>
      <c r="P536" s="25"/>
      <c r="Q536" s="25"/>
      <c r="R536" s="25"/>
      <c r="S536" s="25"/>
      <c r="T536" s="25"/>
      <c r="U536" s="25"/>
      <c r="V536" s="25"/>
      <c r="W536" s="25"/>
      <c r="X536" s="25"/>
      <c r="Y536" s="25"/>
      <c r="Z536" s="25"/>
      <c r="AA536" s="20"/>
      <c r="AB536" s="20"/>
      <c r="AC536" s="23"/>
      <c r="AD536" s="23"/>
      <c r="AE536" s="23"/>
    </row>
    <row r="537" ht="14.25" customHeight="1">
      <c r="A537" s="18"/>
      <c r="B537" s="19"/>
      <c r="C537" s="20"/>
      <c r="D537" s="21"/>
      <c r="E537" s="20"/>
      <c r="F537" s="23"/>
      <c r="G537" s="23"/>
      <c r="H537" s="25"/>
      <c r="I537" s="25"/>
      <c r="J537" s="25"/>
      <c r="K537" s="25"/>
      <c r="L537" s="25"/>
      <c r="M537" s="25"/>
      <c r="N537" s="25"/>
      <c r="O537" s="25"/>
      <c r="P537" s="25"/>
      <c r="Q537" s="25"/>
      <c r="R537" s="25"/>
      <c r="S537" s="25"/>
      <c r="T537" s="25"/>
      <c r="U537" s="25"/>
      <c r="V537" s="25"/>
      <c r="W537" s="25"/>
      <c r="X537" s="25"/>
      <c r="Y537" s="25"/>
      <c r="Z537" s="25"/>
      <c r="AA537" s="20"/>
      <c r="AB537" s="20"/>
      <c r="AC537" s="23"/>
      <c r="AD537" s="23"/>
      <c r="AE537" s="23"/>
    </row>
    <row r="538" ht="14.25" customHeight="1">
      <c r="A538" s="18"/>
      <c r="B538" s="19"/>
      <c r="C538" s="20"/>
      <c r="D538" s="21"/>
      <c r="E538" s="20"/>
      <c r="F538" s="23"/>
      <c r="G538" s="23"/>
      <c r="H538" s="25"/>
      <c r="I538" s="25"/>
      <c r="J538" s="25"/>
      <c r="K538" s="25"/>
      <c r="L538" s="25"/>
      <c r="M538" s="25"/>
      <c r="N538" s="25"/>
      <c r="O538" s="25"/>
      <c r="P538" s="25"/>
      <c r="Q538" s="25"/>
      <c r="R538" s="25"/>
      <c r="S538" s="25"/>
      <c r="T538" s="25"/>
      <c r="U538" s="25"/>
      <c r="V538" s="25"/>
      <c r="W538" s="25"/>
      <c r="X538" s="25"/>
      <c r="Y538" s="25"/>
      <c r="Z538" s="25"/>
      <c r="AA538" s="20"/>
      <c r="AB538" s="20"/>
      <c r="AC538" s="23"/>
      <c r="AD538" s="23"/>
      <c r="AE538" s="23"/>
    </row>
    <row r="539" ht="14.25" customHeight="1">
      <c r="A539" s="18"/>
      <c r="B539" s="19"/>
      <c r="C539" s="20"/>
      <c r="D539" s="21"/>
      <c r="E539" s="20"/>
      <c r="F539" s="23"/>
      <c r="G539" s="23"/>
      <c r="H539" s="25"/>
      <c r="I539" s="25"/>
      <c r="J539" s="25"/>
      <c r="K539" s="25"/>
      <c r="L539" s="25"/>
      <c r="M539" s="25"/>
      <c r="N539" s="25"/>
      <c r="O539" s="25"/>
      <c r="P539" s="25"/>
      <c r="Q539" s="25"/>
      <c r="R539" s="25"/>
      <c r="S539" s="25"/>
      <c r="T539" s="25"/>
      <c r="U539" s="25"/>
      <c r="V539" s="25"/>
      <c r="W539" s="25"/>
      <c r="X539" s="25"/>
      <c r="Y539" s="25"/>
      <c r="Z539" s="25"/>
      <c r="AA539" s="20"/>
      <c r="AB539" s="20"/>
      <c r="AC539" s="23"/>
      <c r="AD539" s="23"/>
      <c r="AE539" s="23"/>
    </row>
    <row r="540" ht="14.25" customHeight="1">
      <c r="A540" s="18"/>
      <c r="B540" s="19"/>
      <c r="C540" s="20"/>
      <c r="D540" s="21"/>
      <c r="E540" s="20"/>
      <c r="F540" s="23"/>
      <c r="G540" s="23"/>
      <c r="H540" s="25"/>
      <c r="I540" s="25"/>
      <c r="J540" s="25"/>
      <c r="K540" s="25"/>
      <c r="L540" s="25"/>
      <c r="M540" s="25"/>
      <c r="N540" s="25"/>
      <c r="O540" s="25"/>
      <c r="P540" s="25"/>
      <c r="Q540" s="25"/>
      <c r="R540" s="25"/>
      <c r="S540" s="25"/>
      <c r="T540" s="25"/>
      <c r="U540" s="25"/>
      <c r="V540" s="25"/>
      <c r="W540" s="25"/>
      <c r="X540" s="25"/>
      <c r="Y540" s="25"/>
      <c r="Z540" s="25"/>
      <c r="AA540" s="20"/>
      <c r="AB540" s="20"/>
      <c r="AC540" s="23"/>
      <c r="AD540" s="23"/>
      <c r="AE540" s="23"/>
    </row>
    <row r="541" ht="14.25" customHeight="1">
      <c r="A541" s="18"/>
      <c r="B541" s="19"/>
      <c r="C541" s="20"/>
      <c r="D541" s="21"/>
      <c r="E541" s="20"/>
      <c r="F541" s="23"/>
      <c r="G541" s="23"/>
      <c r="H541" s="25"/>
      <c r="I541" s="25"/>
      <c r="J541" s="25"/>
      <c r="K541" s="25"/>
      <c r="L541" s="25"/>
      <c r="M541" s="25"/>
      <c r="N541" s="25"/>
      <c r="O541" s="25"/>
      <c r="P541" s="25"/>
      <c r="Q541" s="25"/>
      <c r="R541" s="25"/>
      <c r="S541" s="25"/>
      <c r="T541" s="25"/>
      <c r="U541" s="25"/>
      <c r="V541" s="25"/>
      <c r="W541" s="25"/>
      <c r="X541" s="25"/>
      <c r="Y541" s="25"/>
      <c r="Z541" s="25"/>
      <c r="AA541" s="20"/>
      <c r="AB541" s="20"/>
      <c r="AC541" s="23"/>
      <c r="AD541" s="23"/>
      <c r="AE541" s="23"/>
    </row>
    <row r="542" ht="14.25" customHeight="1">
      <c r="A542" s="18"/>
      <c r="B542" s="19"/>
      <c r="C542" s="20"/>
      <c r="D542" s="21"/>
      <c r="E542" s="20"/>
      <c r="F542" s="23"/>
      <c r="G542" s="23"/>
      <c r="H542" s="25"/>
      <c r="I542" s="25"/>
      <c r="J542" s="25"/>
      <c r="K542" s="25"/>
      <c r="L542" s="25"/>
      <c r="M542" s="25"/>
      <c r="N542" s="25"/>
      <c r="O542" s="25"/>
      <c r="P542" s="25"/>
      <c r="Q542" s="25"/>
      <c r="R542" s="25"/>
      <c r="S542" s="25"/>
      <c r="T542" s="25"/>
      <c r="U542" s="25"/>
      <c r="V542" s="25"/>
      <c r="W542" s="25"/>
      <c r="X542" s="25"/>
      <c r="Y542" s="25"/>
      <c r="Z542" s="25"/>
      <c r="AA542" s="20"/>
      <c r="AB542" s="20"/>
      <c r="AC542" s="23"/>
      <c r="AD542" s="23"/>
      <c r="AE542" s="23"/>
    </row>
    <row r="543" ht="14.25" customHeight="1">
      <c r="A543" s="18"/>
      <c r="B543" s="19"/>
      <c r="C543" s="20"/>
      <c r="D543" s="21"/>
      <c r="E543" s="20"/>
      <c r="F543" s="23"/>
      <c r="G543" s="23"/>
      <c r="H543" s="25"/>
      <c r="I543" s="25"/>
      <c r="J543" s="25"/>
      <c r="K543" s="25"/>
      <c r="L543" s="25"/>
      <c r="M543" s="25"/>
      <c r="N543" s="25"/>
      <c r="O543" s="25"/>
      <c r="P543" s="25"/>
      <c r="Q543" s="25"/>
      <c r="R543" s="25"/>
      <c r="S543" s="25"/>
      <c r="T543" s="25"/>
      <c r="U543" s="25"/>
      <c r="V543" s="25"/>
      <c r="W543" s="25"/>
      <c r="X543" s="25"/>
      <c r="Y543" s="25"/>
      <c r="Z543" s="25"/>
      <c r="AA543" s="20"/>
      <c r="AB543" s="20"/>
      <c r="AC543" s="23"/>
      <c r="AD543" s="23"/>
      <c r="AE543" s="23"/>
    </row>
    <row r="544" ht="14.25" customHeight="1">
      <c r="A544" s="18"/>
      <c r="B544" s="19"/>
      <c r="C544" s="20"/>
      <c r="D544" s="21"/>
      <c r="E544" s="20"/>
      <c r="F544" s="23"/>
      <c r="G544" s="23"/>
      <c r="H544" s="25"/>
      <c r="I544" s="25"/>
      <c r="J544" s="25"/>
      <c r="K544" s="25"/>
      <c r="L544" s="25"/>
      <c r="M544" s="25"/>
      <c r="N544" s="25"/>
      <c r="O544" s="25"/>
      <c r="P544" s="25"/>
      <c r="Q544" s="25"/>
      <c r="R544" s="25"/>
      <c r="S544" s="25"/>
      <c r="T544" s="25"/>
      <c r="U544" s="25"/>
      <c r="V544" s="25"/>
      <c r="W544" s="25"/>
      <c r="X544" s="25"/>
      <c r="Y544" s="25"/>
      <c r="Z544" s="25"/>
      <c r="AA544" s="20"/>
      <c r="AB544" s="20"/>
      <c r="AC544" s="23"/>
      <c r="AD544" s="23"/>
      <c r="AE544" s="23"/>
    </row>
    <row r="545" ht="14.25" customHeight="1">
      <c r="A545" s="18"/>
      <c r="B545" s="19"/>
      <c r="C545" s="20"/>
      <c r="D545" s="21"/>
      <c r="E545" s="20"/>
      <c r="F545" s="23"/>
      <c r="G545" s="23"/>
      <c r="H545" s="25"/>
      <c r="I545" s="25"/>
      <c r="J545" s="25"/>
      <c r="K545" s="25"/>
      <c r="L545" s="25"/>
      <c r="M545" s="25"/>
      <c r="N545" s="25"/>
      <c r="O545" s="25"/>
      <c r="P545" s="25"/>
      <c r="Q545" s="25"/>
      <c r="R545" s="25"/>
      <c r="S545" s="25"/>
      <c r="T545" s="25"/>
      <c r="U545" s="25"/>
      <c r="V545" s="25"/>
      <c r="W545" s="25"/>
      <c r="X545" s="25"/>
      <c r="Y545" s="25"/>
      <c r="Z545" s="25"/>
      <c r="AA545" s="20"/>
      <c r="AB545" s="20"/>
      <c r="AC545" s="23"/>
      <c r="AD545" s="23"/>
      <c r="AE545" s="23"/>
    </row>
    <row r="546" ht="14.25" customHeight="1">
      <c r="A546" s="18"/>
      <c r="B546" s="19"/>
      <c r="C546" s="20"/>
      <c r="D546" s="21"/>
      <c r="E546" s="20"/>
      <c r="F546" s="23"/>
      <c r="G546" s="23"/>
      <c r="H546" s="25"/>
      <c r="I546" s="25"/>
      <c r="J546" s="25"/>
      <c r="K546" s="25"/>
      <c r="L546" s="25"/>
      <c r="M546" s="25"/>
      <c r="N546" s="25"/>
      <c r="O546" s="25"/>
      <c r="P546" s="25"/>
      <c r="Q546" s="25"/>
      <c r="R546" s="25"/>
      <c r="S546" s="25"/>
      <c r="T546" s="25"/>
      <c r="U546" s="25"/>
      <c r="V546" s="25"/>
      <c r="W546" s="25"/>
      <c r="X546" s="25"/>
      <c r="Y546" s="25"/>
      <c r="Z546" s="25"/>
      <c r="AA546" s="20"/>
      <c r="AB546" s="20"/>
      <c r="AC546" s="23"/>
      <c r="AD546" s="23"/>
      <c r="AE546" s="23"/>
    </row>
    <row r="547" ht="14.25" customHeight="1">
      <c r="A547" s="18"/>
      <c r="B547" s="19"/>
      <c r="C547" s="20"/>
      <c r="D547" s="21"/>
      <c r="E547" s="20"/>
      <c r="F547" s="23"/>
      <c r="G547" s="23"/>
      <c r="H547" s="25"/>
      <c r="I547" s="25"/>
      <c r="J547" s="25"/>
      <c r="K547" s="25"/>
      <c r="L547" s="25"/>
      <c r="M547" s="25"/>
      <c r="N547" s="25"/>
      <c r="O547" s="25"/>
      <c r="P547" s="25"/>
      <c r="Q547" s="25"/>
      <c r="R547" s="25"/>
      <c r="S547" s="25"/>
      <c r="T547" s="25"/>
      <c r="U547" s="25"/>
      <c r="V547" s="25"/>
      <c r="W547" s="25"/>
      <c r="X547" s="25"/>
      <c r="Y547" s="25"/>
      <c r="Z547" s="25"/>
      <c r="AA547" s="20"/>
      <c r="AB547" s="20"/>
      <c r="AC547" s="23"/>
      <c r="AD547" s="23"/>
      <c r="AE547" s="23"/>
    </row>
    <row r="548" ht="14.25" customHeight="1">
      <c r="A548" s="18"/>
      <c r="B548" s="19"/>
      <c r="C548" s="20"/>
      <c r="D548" s="21"/>
      <c r="E548" s="20"/>
      <c r="F548" s="23"/>
      <c r="G548" s="23"/>
      <c r="H548" s="25"/>
      <c r="I548" s="25"/>
      <c r="J548" s="25"/>
      <c r="K548" s="25"/>
      <c r="L548" s="25"/>
      <c r="M548" s="25"/>
      <c r="N548" s="25"/>
      <c r="O548" s="25"/>
      <c r="P548" s="25"/>
      <c r="Q548" s="25"/>
      <c r="R548" s="25"/>
      <c r="S548" s="25"/>
      <c r="T548" s="25"/>
      <c r="U548" s="25"/>
      <c r="V548" s="25"/>
      <c r="W548" s="25"/>
      <c r="X548" s="25"/>
      <c r="Y548" s="25"/>
      <c r="Z548" s="25"/>
      <c r="AA548" s="20"/>
      <c r="AB548" s="20"/>
      <c r="AC548" s="23"/>
      <c r="AD548" s="23"/>
      <c r="AE548" s="23"/>
    </row>
    <row r="549" ht="14.25" customHeight="1">
      <c r="A549" s="18"/>
      <c r="B549" s="19"/>
      <c r="C549" s="20"/>
      <c r="D549" s="21"/>
      <c r="E549" s="20"/>
      <c r="F549" s="23"/>
      <c r="G549" s="23"/>
      <c r="H549" s="25"/>
      <c r="I549" s="25"/>
      <c r="J549" s="25"/>
      <c r="K549" s="25"/>
      <c r="L549" s="25"/>
      <c r="M549" s="25"/>
      <c r="N549" s="25"/>
      <c r="O549" s="25"/>
      <c r="P549" s="25"/>
      <c r="Q549" s="25"/>
      <c r="R549" s="25"/>
      <c r="S549" s="25"/>
      <c r="T549" s="25"/>
      <c r="U549" s="25"/>
      <c r="V549" s="25"/>
      <c r="W549" s="25"/>
      <c r="X549" s="25"/>
      <c r="Y549" s="25"/>
      <c r="Z549" s="25"/>
      <c r="AA549" s="20"/>
      <c r="AB549" s="20"/>
      <c r="AC549" s="23"/>
      <c r="AD549" s="23"/>
      <c r="AE549" s="23"/>
    </row>
    <row r="550" ht="14.25" customHeight="1">
      <c r="A550" s="18"/>
      <c r="B550" s="19"/>
      <c r="C550" s="20"/>
      <c r="D550" s="21"/>
      <c r="E550" s="20"/>
      <c r="F550" s="23"/>
      <c r="G550" s="23"/>
      <c r="H550" s="25"/>
      <c r="I550" s="25"/>
      <c r="J550" s="25"/>
      <c r="K550" s="25"/>
      <c r="L550" s="25"/>
      <c r="M550" s="25"/>
      <c r="N550" s="25"/>
      <c r="O550" s="25"/>
      <c r="P550" s="25"/>
      <c r="Q550" s="25"/>
      <c r="R550" s="25"/>
      <c r="S550" s="25"/>
      <c r="T550" s="25"/>
      <c r="U550" s="25"/>
      <c r="V550" s="25"/>
      <c r="W550" s="25"/>
      <c r="X550" s="25"/>
      <c r="Y550" s="25"/>
      <c r="Z550" s="25"/>
      <c r="AA550" s="20"/>
      <c r="AB550" s="20"/>
      <c r="AC550" s="23"/>
      <c r="AD550" s="23"/>
      <c r="AE550" s="23"/>
    </row>
    <row r="551" ht="14.25" customHeight="1">
      <c r="A551" s="18"/>
      <c r="B551" s="19"/>
      <c r="C551" s="20"/>
      <c r="D551" s="21"/>
      <c r="E551" s="20"/>
      <c r="F551" s="23"/>
      <c r="G551" s="23"/>
      <c r="H551" s="25"/>
      <c r="I551" s="25"/>
      <c r="J551" s="25"/>
      <c r="K551" s="25"/>
      <c r="L551" s="25"/>
      <c r="M551" s="25"/>
      <c r="N551" s="25"/>
      <c r="O551" s="25"/>
      <c r="P551" s="25"/>
      <c r="Q551" s="25"/>
      <c r="R551" s="25"/>
      <c r="S551" s="25"/>
      <c r="T551" s="25"/>
      <c r="U551" s="25"/>
      <c r="V551" s="25"/>
      <c r="W551" s="25"/>
      <c r="X551" s="25"/>
      <c r="Y551" s="25"/>
      <c r="Z551" s="25"/>
      <c r="AA551" s="20"/>
      <c r="AB551" s="20"/>
      <c r="AC551" s="23"/>
      <c r="AD551" s="23"/>
      <c r="AE551" s="23"/>
    </row>
    <row r="552" ht="14.25" customHeight="1">
      <c r="A552" s="18"/>
      <c r="B552" s="19"/>
      <c r="C552" s="20"/>
      <c r="D552" s="21"/>
      <c r="E552" s="20"/>
      <c r="F552" s="23"/>
      <c r="G552" s="23"/>
      <c r="H552" s="25"/>
      <c r="I552" s="25"/>
      <c r="J552" s="25"/>
      <c r="K552" s="25"/>
      <c r="L552" s="25"/>
      <c r="M552" s="25"/>
      <c r="N552" s="25"/>
      <c r="O552" s="25"/>
      <c r="P552" s="25"/>
      <c r="Q552" s="25"/>
      <c r="R552" s="25"/>
      <c r="S552" s="25"/>
      <c r="T552" s="25"/>
      <c r="U552" s="25"/>
      <c r="V552" s="25"/>
      <c r="W552" s="25"/>
      <c r="X552" s="25"/>
      <c r="Y552" s="25"/>
      <c r="Z552" s="25"/>
      <c r="AA552" s="20"/>
      <c r="AB552" s="20"/>
      <c r="AC552" s="23"/>
      <c r="AD552" s="23"/>
      <c r="AE552" s="23"/>
    </row>
    <row r="553" ht="14.25" customHeight="1">
      <c r="A553" s="18"/>
      <c r="B553" s="19"/>
      <c r="C553" s="20"/>
      <c r="D553" s="21"/>
      <c r="E553" s="20"/>
      <c r="F553" s="23"/>
      <c r="G553" s="23"/>
      <c r="H553" s="25"/>
      <c r="I553" s="25"/>
      <c r="J553" s="25"/>
      <c r="K553" s="25"/>
      <c r="L553" s="25"/>
      <c r="M553" s="25"/>
      <c r="N553" s="25"/>
      <c r="O553" s="25"/>
      <c r="P553" s="25"/>
      <c r="Q553" s="25"/>
      <c r="R553" s="25"/>
      <c r="S553" s="25"/>
      <c r="T553" s="25"/>
      <c r="U553" s="25"/>
      <c r="V553" s="25"/>
      <c r="W553" s="25"/>
      <c r="X553" s="25"/>
      <c r="Y553" s="25"/>
      <c r="Z553" s="25"/>
      <c r="AA553" s="20"/>
      <c r="AB553" s="20"/>
      <c r="AC553" s="23"/>
      <c r="AD553" s="23"/>
      <c r="AE553" s="23"/>
    </row>
    <row r="554" ht="14.25" customHeight="1">
      <c r="A554" s="18"/>
      <c r="B554" s="19"/>
      <c r="C554" s="20"/>
      <c r="D554" s="21"/>
      <c r="E554" s="20"/>
      <c r="F554" s="23"/>
      <c r="G554" s="23"/>
      <c r="H554" s="25"/>
      <c r="I554" s="25"/>
      <c r="J554" s="25"/>
      <c r="K554" s="25"/>
      <c r="L554" s="25"/>
      <c r="M554" s="25"/>
      <c r="N554" s="25"/>
      <c r="O554" s="25"/>
      <c r="P554" s="25"/>
      <c r="Q554" s="25"/>
      <c r="R554" s="25"/>
      <c r="S554" s="25"/>
      <c r="T554" s="25"/>
      <c r="U554" s="25"/>
      <c r="V554" s="25"/>
      <c r="W554" s="25"/>
      <c r="X554" s="25"/>
      <c r="Y554" s="25"/>
      <c r="Z554" s="25"/>
      <c r="AA554" s="20"/>
      <c r="AB554" s="20"/>
      <c r="AC554" s="23"/>
      <c r="AD554" s="23"/>
      <c r="AE554" s="23"/>
    </row>
    <row r="555" ht="14.25" customHeight="1">
      <c r="A555" s="18"/>
      <c r="B555" s="19"/>
      <c r="C555" s="20"/>
      <c r="D555" s="21"/>
      <c r="E555" s="20"/>
      <c r="F555" s="23"/>
      <c r="G555" s="23"/>
      <c r="H555" s="25"/>
      <c r="I555" s="25"/>
      <c r="J555" s="25"/>
      <c r="K555" s="25"/>
      <c r="L555" s="25"/>
      <c r="M555" s="25"/>
      <c r="N555" s="25"/>
      <c r="O555" s="25"/>
      <c r="P555" s="25"/>
      <c r="Q555" s="25"/>
      <c r="R555" s="25"/>
      <c r="S555" s="25"/>
      <c r="T555" s="25"/>
      <c r="U555" s="25"/>
      <c r="V555" s="25"/>
      <c r="W555" s="25"/>
      <c r="X555" s="25"/>
      <c r="Y555" s="25"/>
      <c r="Z555" s="25"/>
      <c r="AA555" s="20"/>
      <c r="AB555" s="20"/>
      <c r="AC555" s="23"/>
      <c r="AD555" s="23"/>
      <c r="AE555" s="23"/>
    </row>
    <row r="556" ht="14.25" customHeight="1">
      <c r="A556" s="18"/>
      <c r="B556" s="19"/>
      <c r="C556" s="20"/>
      <c r="D556" s="21"/>
      <c r="E556" s="20"/>
      <c r="F556" s="23"/>
      <c r="G556" s="23"/>
      <c r="H556" s="25"/>
      <c r="I556" s="25"/>
      <c r="J556" s="25"/>
      <c r="K556" s="25"/>
      <c r="L556" s="25"/>
      <c r="M556" s="25"/>
      <c r="N556" s="25"/>
      <c r="O556" s="25"/>
      <c r="P556" s="25"/>
      <c r="Q556" s="25"/>
      <c r="R556" s="25"/>
      <c r="S556" s="25"/>
      <c r="T556" s="25"/>
      <c r="U556" s="25"/>
      <c r="V556" s="25"/>
      <c r="W556" s="25"/>
      <c r="X556" s="25"/>
      <c r="Y556" s="25"/>
      <c r="Z556" s="25"/>
      <c r="AA556" s="20"/>
      <c r="AB556" s="20"/>
      <c r="AC556" s="23"/>
      <c r="AD556" s="23"/>
      <c r="AE556" s="23"/>
    </row>
    <row r="557" ht="14.25" customHeight="1">
      <c r="A557" s="18"/>
      <c r="B557" s="19"/>
      <c r="C557" s="20"/>
      <c r="D557" s="21"/>
      <c r="E557" s="20"/>
      <c r="F557" s="23"/>
      <c r="G557" s="23"/>
      <c r="H557" s="25"/>
      <c r="I557" s="25"/>
      <c r="J557" s="25"/>
      <c r="K557" s="25"/>
      <c r="L557" s="25"/>
      <c r="M557" s="25"/>
      <c r="N557" s="25"/>
      <c r="O557" s="25"/>
      <c r="P557" s="25"/>
      <c r="Q557" s="25"/>
      <c r="R557" s="25"/>
      <c r="S557" s="25"/>
      <c r="T557" s="25"/>
      <c r="U557" s="25"/>
      <c r="V557" s="25"/>
      <c r="W557" s="25"/>
      <c r="X557" s="25"/>
      <c r="Y557" s="25"/>
      <c r="Z557" s="25"/>
      <c r="AA557" s="20"/>
      <c r="AB557" s="20"/>
      <c r="AC557" s="23"/>
      <c r="AD557" s="23"/>
      <c r="AE557" s="23"/>
    </row>
    <row r="558" ht="14.25" customHeight="1">
      <c r="A558" s="18"/>
      <c r="B558" s="19"/>
      <c r="C558" s="20"/>
      <c r="D558" s="21"/>
      <c r="E558" s="20"/>
      <c r="F558" s="23"/>
      <c r="G558" s="23"/>
      <c r="H558" s="25"/>
      <c r="I558" s="25"/>
      <c r="J558" s="25"/>
      <c r="K558" s="25"/>
      <c r="L558" s="25"/>
      <c r="M558" s="25"/>
      <c r="N558" s="25"/>
      <c r="O558" s="25"/>
      <c r="P558" s="25"/>
      <c r="Q558" s="25"/>
      <c r="R558" s="25"/>
      <c r="S558" s="25"/>
      <c r="T558" s="25"/>
      <c r="U558" s="25"/>
      <c r="V558" s="25"/>
      <c r="W558" s="25"/>
      <c r="X558" s="25"/>
      <c r="Y558" s="25"/>
      <c r="Z558" s="25"/>
      <c r="AA558" s="20"/>
      <c r="AB558" s="20"/>
      <c r="AC558" s="23"/>
      <c r="AD558" s="23"/>
      <c r="AE558" s="23"/>
    </row>
    <row r="559" ht="14.25" customHeight="1">
      <c r="A559" s="18"/>
      <c r="B559" s="19"/>
      <c r="C559" s="20"/>
      <c r="D559" s="21"/>
      <c r="E559" s="20"/>
      <c r="F559" s="23"/>
      <c r="G559" s="23"/>
      <c r="H559" s="25"/>
      <c r="I559" s="25"/>
      <c r="J559" s="25"/>
      <c r="K559" s="25"/>
      <c r="L559" s="25"/>
      <c r="M559" s="25"/>
      <c r="N559" s="25"/>
      <c r="O559" s="25"/>
      <c r="P559" s="25"/>
      <c r="Q559" s="25"/>
      <c r="R559" s="25"/>
      <c r="S559" s="25"/>
      <c r="T559" s="25"/>
      <c r="U559" s="25"/>
      <c r="V559" s="25"/>
      <c r="W559" s="25"/>
      <c r="X559" s="25"/>
      <c r="Y559" s="25"/>
      <c r="Z559" s="25"/>
      <c r="AA559" s="20"/>
      <c r="AB559" s="20"/>
      <c r="AC559" s="23"/>
      <c r="AD559" s="23"/>
      <c r="AE559" s="23"/>
    </row>
    <row r="560" ht="14.25" customHeight="1">
      <c r="A560" s="18"/>
      <c r="B560" s="19"/>
      <c r="C560" s="20"/>
      <c r="D560" s="21"/>
      <c r="E560" s="20"/>
      <c r="F560" s="23"/>
      <c r="G560" s="23"/>
      <c r="H560" s="25"/>
      <c r="I560" s="25"/>
      <c r="J560" s="25"/>
      <c r="K560" s="25"/>
      <c r="L560" s="25"/>
      <c r="M560" s="25"/>
      <c r="N560" s="25"/>
      <c r="O560" s="25"/>
      <c r="P560" s="25"/>
      <c r="Q560" s="25"/>
      <c r="R560" s="25"/>
      <c r="S560" s="25"/>
      <c r="T560" s="25"/>
      <c r="U560" s="25"/>
      <c r="V560" s="25"/>
      <c r="W560" s="25"/>
      <c r="X560" s="25"/>
      <c r="Y560" s="25"/>
      <c r="Z560" s="25"/>
      <c r="AA560" s="20"/>
      <c r="AB560" s="20"/>
      <c r="AC560" s="23"/>
      <c r="AD560" s="23"/>
      <c r="AE560" s="23"/>
    </row>
    <row r="561" ht="14.25" customHeight="1">
      <c r="A561" s="18"/>
      <c r="B561" s="19"/>
      <c r="C561" s="20"/>
      <c r="D561" s="21"/>
      <c r="E561" s="20"/>
      <c r="F561" s="23"/>
      <c r="G561" s="23"/>
      <c r="H561" s="25"/>
      <c r="I561" s="25"/>
      <c r="J561" s="25"/>
      <c r="K561" s="25"/>
      <c r="L561" s="25"/>
      <c r="M561" s="25"/>
      <c r="N561" s="25"/>
      <c r="O561" s="25"/>
      <c r="P561" s="25"/>
      <c r="Q561" s="25"/>
      <c r="R561" s="25"/>
      <c r="S561" s="25"/>
      <c r="T561" s="25"/>
      <c r="U561" s="25"/>
      <c r="V561" s="25"/>
      <c r="W561" s="25"/>
      <c r="X561" s="25"/>
      <c r="Y561" s="25"/>
      <c r="Z561" s="25"/>
      <c r="AA561" s="20"/>
      <c r="AB561" s="20"/>
      <c r="AC561" s="23"/>
      <c r="AD561" s="23"/>
      <c r="AE561" s="23"/>
    </row>
    <row r="562" ht="14.25" customHeight="1">
      <c r="A562" s="18"/>
      <c r="B562" s="19"/>
      <c r="C562" s="20"/>
      <c r="D562" s="21"/>
      <c r="E562" s="20"/>
      <c r="F562" s="23"/>
      <c r="G562" s="23"/>
      <c r="H562" s="25"/>
      <c r="I562" s="25"/>
      <c r="J562" s="25"/>
      <c r="K562" s="25"/>
      <c r="L562" s="25"/>
      <c r="M562" s="25"/>
      <c r="N562" s="25"/>
      <c r="O562" s="25"/>
      <c r="P562" s="25"/>
      <c r="Q562" s="25"/>
      <c r="R562" s="25"/>
      <c r="S562" s="25"/>
      <c r="T562" s="25"/>
      <c r="U562" s="25"/>
      <c r="V562" s="25"/>
      <c r="W562" s="25"/>
      <c r="X562" s="25"/>
      <c r="Y562" s="25"/>
      <c r="Z562" s="25"/>
      <c r="AA562" s="20"/>
      <c r="AB562" s="20"/>
      <c r="AC562" s="23"/>
      <c r="AD562" s="23"/>
      <c r="AE562" s="23"/>
    </row>
    <row r="563" ht="14.25" customHeight="1">
      <c r="A563" s="18"/>
      <c r="B563" s="19"/>
      <c r="C563" s="20"/>
      <c r="D563" s="21"/>
      <c r="E563" s="20"/>
      <c r="F563" s="23"/>
      <c r="G563" s="23"/>
      <c r="H563" s="25"/>
      <c r="I563" s="25"/>
      <c r="J563" s="25"/>
      <c r="K563" s="25"/>
      <c r="L563" s="25"/>
      <c r="M563" s="25"/>
      <c r="N563" s="25"/>
      <c r="O563" s="25"/>
      <c r="P563" s="25"/>
      <c r="Q563" s="25"/>
      <c r="R563" s="25"/>
      <c r="S563" s="25"/>
      <c r="T563" s="25"/>
      <c r="U563" s="25"/>
      <c r="V563" s="25"/>
      <c r="W563" s="25"/>
      <c r="X563" s="25"/>
      <c r="Y563" s="25"/>
      <c r="Z563" s="25"/>
      <c r="AA563" s="20"/>
      <c r="AB563" s="20"/>
      <c r="AC563" s="23"/>
      <c r="AD563" s="23"/>
      <c r="AE563" s="23"/>
    </row>
    <row r="564" ht="14.25" customHeight="1">
      <c r="A564" s="18"/>
      <c r="B564" s="19"/>
      <c r="C564" s="20"/>
      <c r="D564" s="21"/>
      <c r="E564" s="20"/>
      <c r="F564" s="23"/>
      <c r="G564" s="23"/>
      <c r="H564" s="25"/>
      <c r="I564" s="25"/>
      <c r="J564" s="25"/>
      <c r="K564" s="25"/>
      <c r="L564" s="25"/>
      <c r="M564" s="25"/>
      <c r="N564" s="25"/>
      <c r="O564" s="25"/>
      <c r="P564" s="25"/>
      <c r="Q564" s="25"/>
      <c r="R564" s="25"/>
      <c r="S564" s="25"/>
      <c r="T564" s="25"/>
      <c r="U564" s="25"/>
      <c r="V564" s="25"/>
      <c r="W564" s="25"/>
      <c r="X564" s="25"/>
      <c r="Y564" s="25"/>
      <c r="Z564" s="25"/>
      <c r="AA564" s="20"/>
      <c r="AB564" s="20"/>
      <c r="AC564" s="23"/>
      <c r="AD564" s="23"/>
      <c r="AE564" s="23"/>
    </row>
    <row r="565" ht="14.25" customHeight="1">
      <c r="A565" s="18"/>
      <c r="B565" s="19"/>
      <c r="C565" s="20"/>
      <c r="D565" s="21"/>
      <c r="E565" s="20"/>
      <c r="F565" s="23"/>
      <c r="G565" s="23"/>
      <c r="H565" s="25"/>
      <c r="I565" s="25"/>
      <c r="J565" s="25"/>
      <c r="K565" s="25"/>
      <c r="L565" s="25"/>
      <c r="M565" s="25"/>
      <c r="N565" s="25"/>
      <c r="O565" s="25"/>
      <c r="P565" s="25"/>
      <c r="Q565" s="25"/>
      <c r="R565" s="25"/>
      <c r="S565" s="25"/>
      <c r="T565" s="25"/>
      <c r="U565" s="25"/>
      <c r="V565" s="25"/>
      <c r="W565" s="25"/>
      <c r="X565" s="25"/>
      <c r="Y565" s="25"/>
      <c r="Z565" s="25"/>
      <c r="AA565" s="20"/>
      <c r="AB565" s="20"/>
      <c r="AC565" s="23"/>
      <c r="AD565" s="23"/>
      <c r="AE565" s="23"/>
    </row>
    <row r="566" ht="14.25" customHeight="1">
      <c r="A566" s="18"/>
      <c r="B566" s="19"/>
      <c r="C566" s="20"/>
      <c r="D566" s="21"/>
      <c r="E566" s="20"/>
      <c r="F566" s="23"/>
      <c r="G566" s="23"/>
      <c r="H566" s="25"/>
      <c r="I566" s="25"/>
      <c r="J566" s="25"/>
      <c r="K566" s="25"/>
      <c r="L566" s="25"/>
      <c r="M566" s="25"/>
      <c r="N566" s="25"/>
      <c r="O566" s="25"/>
      <c r="P566" s="25"/>
      <c r="Q566" s="25"/>
      <c r="R566" s="25"/>
      <c r="S566" s="25"/>
      <c r="T566" s="25"/>
      <c r="U566" s="25"/>
      <c r="V566" s="25"/>
      <c r="W566" s="25"/>
      <c r="X566" s="25"/>
      <c r="Y566" s="25"/>
      <c r="Z566" s="25"/>
      <c r="AA566" s="20"/>
      <c r="AB566" s="20"/>
      <c r="AC566" s="23"/>
      <c r="AD566" s="23"/>
      <c r="AE566" s="23"/>
    </row>
    <row r="567" ht="14.25" customHeight="1">
      <c r="A567" s="18"/>
      <c r="B567" s="19"/>
      <c r="C567" s="20"/>
      <c r="D567" s="21"/>
      <c r="E567" s="20"/>
      <c r="F567" s="23"/>
      <c r="G567" s="23"/>
      <c r="H567" s="25"/>
      <c r="I567" s="25"/>
      <c r="J567" s="25"/>
      <c r="K567" s="25"/>
      <c r="L567" s="25"/>
      <c r="M567" s="25"/>
      <c r="N567" s="25"/>
      <c r="O567" s="25"/>
      <c r="P567" s="25"/>
      <c r="Q567" s="25"/>
      <c r="R567" s="25"/>
      <c r="S567" s="25"/>
      <c r="T567" s="25"/>
      <c r="U567" s="25"/>
      <c r="V567" s="25"/>
      <c r="W567" s="25"/>
      <c r="X567" s="25"/>
      <c r="Y567" s="25"/>
      <c r="Z567" s="25"/>
      <c r="AA567" s="20"/>
      <c r="AB567" s="20"/>
      <c r="AC567" s="23"/>
      <c r="AD567" s="23"/>
      <c r="AE567" s="23"/>
    </row>
    <row r="568" ht="14.25" customHeight="1">
      <c r="A568" s="18"/>
      <c r="B568" s="19"/>
      <c r="C568" s="20"/>
      <c r="D568" s="21"/>
      <c r="E568" s="20"/>
      <c r="F568" s="23"/>
      <c r="G568" s="23"/>
      <c r="H568" s="25"/>
      <c r="I568" s="25"/>
      <c r="J568" s="25"/>
      <c r="K568" s="25"/>
      <c r="L568" s="25"/>
      <c r="M568" s="25"/>
      <c r="N568" s="25"/>
      <c r="O568" s="25"/>
      <c r="P568" s="25"/>
      <c r="Q568" s="25"/>
      <c r="R568" s="25"/>
      <c r="S568" s="25"/>
      <c r="T568" s="25"/>
      <c r="U568" s="25"/>
      <c r="V568" s="25"/>
      <c r="W568" s="25"/>
      <c r="X568" s="25"/>
      <c r="Y568" s="25"/>
      <c r="Z568" s="25"/>
      <c r="AA568" s="20"/>
      <c r="AB568" s="20"/>
      <c r="AC568" s="23"/>
      <c r="AD568" s="23"/>
      <c r="AE568" s="23"/>
    </row>
    <row r="569" ht="14.25" customHeight="1">
      <c r="A569" s="18"/>
      <c r="B569" s="19"/>
      <c r="C569" s="20"/>
      <c r="D569" s="21"/>
      <c r="E569" s="20"/>
      <c r="F569" s="23"/>
      <c r="G569" s="23"/>
      <c r="H569" s="25"/>
      <c r="I569" s="25"/>
      <c r="J569" s="25"/>
      <c r="K569" s="25"/>
      <c r="L569" s="25"/>
      <c r="M569" s="25"/>
      <c r="N569" s="25"/>
      <c r="O569" s="25"/>
      <c r="P569" s="25"/>
      <c r="Q569" s="25"/>
      <c r="R569" s="25"/>
      <c r="S569" s="25"/>
      <c r="T569" s="25"/>
      <c r="U569" s="25"/>
      <c r="V569" s="25"/>
      <c r="W569" s="25"/>
      <c r="X569" s="25"/>
      <c r="Y569" s="25"/>
      <c r="Z569" s="25"/>
      <c r="AA569" s="20"/>
      <c r="AB569" s="20"/>
      <c r="AC569" s="23"/>
      <c r="AD569" s="23"/>
      <c r="AE569" s="23"/>
    </row>
    <row r="570" ht="14.25" customHeight="1">
      <c r="A570" s="18"/>
      <c r="B570" s="19"/>
      <c r="C570" s="20"/>
      <c r="D570" s="21"/>
      <c r="E570" s="20"/>
      <c r="F570" s="23"/>
      <c r="G570" s="23"/>
      <c r="H570" s="25"/>
      <c r="I570" s="25"/>
      <c r="J570" s="25"/>
      <c r="K570" s="25"/>
      <c r="L570" s="25"/>
      <c r="M570" s="25"/>
      <c r="N570" s="25"/>
      <c r="O570" s="25"/>
      <c r="P570" s="25"/>
      <c r="Q570" s="25"/>
      <c r="R570" s="25"/>
      <c r="S570" s="25"/>
      <c r="T570" s="25"/>
      <c r="U570" s="25"/>
      <c r="V570" s="25"/>
      <c r="W570" s="25"/>
      <c r="X570" s="25"/>
      <c r="Y570" s="25"/>
      <c r="Z570" s="25"/>
      <c r="AA570" s="20"/>
      <c r="AB570" s="20"/>
      <c r="AC570" s="23"/>
      <c r="AD570" s="23"/>
      <c r="AE570" s="23"/>
    </row>
    <row r="571" ht="14.25" customHeight="1">
      <c r="A571" s="18"/>
      <c r="B571" s="19"/>
      <c r="C571" s="20"/>
      <c r="D571" s="21"/>
      <c r="E571" s="20"/>
      <c r="F571" s="23"/>
      <c r="G571" s="23"/>
      <c r="H571" s="25"/>
      <c r="I571" s="25"/>
      <c r="J571" s="25"/>
      <c r="K571" s="25"/>
      <c r="L571" s="25"/>
      <c r="M571" s="25"/>
      <c r="N571" s="25"/>
      <c r="O571" s="25"/>
      <c r="P571" s="25"/>
      <c r="Q571" s="25"/>
      <c r="R571" s="25"/>
      <c r="S571" s="25"/>
      <c r="T571" s="25"/>
      <c r="U571" s="25"/>
      <c r="V571" s="25"/>
      <c r="W571" s="25"/>
      <c r="X571" s="25"/>
      <c r="Y571" s="25"/>
      <c r="Z571" s="25"/>
      <c r="AA571" s="20"/>
      <c r="AB571" s="20"/>
      <c r="AC571" s="23"/>
      <c r="AD571" s="23"/>
      <c r="AE571" s="23"/>
    </row>
    <row r="572" ht="14.25" customHeight="1">
      <c r="A572" s="18"/>
      <c r="B572" s="19"/>
      <c r="C572" s="20"/>
      <c r="D572" s="21"/>
      <c r="E572" s="20"/>
      <c r="F572" s="23"/>
      <c r="G572" s="23"/>
      <c r="H572" s="25"/>
      <c r="I572" s="25"/>
      <c r="J572" s="25"/>
      <c r="K572" s="25"/>
      <c r="L572" s="25"/>
      <c r="M572" s="25"/>
      <c r="N572" s="25"/>
      <c r="O572" s="25"/>
      <c r="P572" s="25"/>
      <c r="Q572" s="25"/>
      <c r="R572" s="25"/>
      <c r="S572" s="25"/>
      <c r="T572" s="25"/>
      <c r="U572" s="25"/>
      <c r="V572" s="25"/>
      <c r="W572" s="25"/>
      <c r="X572" s="25"/>
      <c r="Y572" s="25"/>
      <c r="Z572" s="25"/>
      <c r="AA572" s="20"/>
      <c r="AB572" s="20"/>
      <c r="AC572" s="23"/>
      <c r="AD572" s="23"/>
      <c r="AE572" s="23"/>
    </row>
    <row r="573" ht="14.25" customHeight="1">
      <c r="A573" s="18"/>
      <c r="B573" s="19"/>
      <c r="C573" s="20"/>
      <c r="D573" s="21"/>
      <c r="E573" s="20"/>
      <c r="F573" s="23"/>
      <c r="G573" s="23"/>
      <c r="H573" s="25"/>
      <c r="I573" s="25"/>
      <c r="J573" s="25"/>
      <c r="K573" s="25"/>
      <c r="L573" s="25"/>
      <c r="M573" s="25"/>
      <c r="N573" s="25"/>
      <c r="O573" s="25"/>
      <c r="P573" s="25"/>
      <c r="Q573" s="25"/>
      <c r="R573" s="25"/>
      <c r="S573" s="25"/>
      <c r="T573" s="25"/>
      <c r="U573" s="25"/>
      <c r="V573" s="25"/>
      <c r="W573" s="25"/>
      <c r="X573" s="25"/>
      <c r="Y573" s="25"/>
      <c r="Z573" s="25"/>
      <c r="AA573" s="20"/>
      <c r="AB573" s="20"/>
      <c r="AC573" s="23"/>
      <c r="AD573" s="23"/>
      <c r="AE573" s="23"/>
    </row>
    <row r="574" ht="14.25" customHeight="1">
      <c r="A574" s="18"/>
      <c r="B574" s="19"/>
      <c r="C574" s="20"/>
      <c r="D574" s="21"/>
      <c r="E574" s="20"/>
      <c r="F574" s="23"/>
      <c r="G574" s="23"/>
      <c r="H574" s="25"/>
      <c r="I574" s="25"/>
      <c r="J574" s="25"/>
      <c r="K574" s="25"/>
      <c r="L574" s="25"/>
      <c r="M574" s="25"/>
      <c r="N574" s="25"/>
      <c r="O574" s="25"/>
      <c r="P574" s="25"/>
      <c r="Q574" s="25"/>
      <c r="R574" s="25"/>
      <c r="S574" s="25"/>
      <c r="T574" s="25"/>
      <c r="U574" s="25"/>
      <c r="V574" s="25"/>
      <c r="W574" s="25"/>
      <c r="X574" s="25"/>
      <c r="Y574" s="25"/>
      <c r="Z574" s="25"/>
      <c r="AA574" s="20"/>
      <c r="AB574" s="20"/>
      <c r="AC574" s="23"/>
      <c r="AD574" s="23"/>
      <c r="AE574" s="23"/>
    </row>
    <row r="575" ht="14.25" customHeight="1">
      <c r="A575" s="18"/>
      <c r="B575" s="19"/>
      <c r="C575" s="20"/>
      <c r="D575" s="21"/>
      <c r="E575" s="20"/>
      <c r="F575" s="23"/>
      <c r="G575" s="23"/>
      <c r="H575" s="25"/>
      <c r="I575" s="25"/>
      <c r="J575" s="25"/>
      <c r="K575" s="25"/>
      <c r="L575" s="25"/>
      <c r="M575" s="25"/>
      <c r="N575" s="25"/>
      <c r="O575" s="25"/>
      <c r="P575" s="25"/>
      <c r="Q575" s="25"/>
      <c r="R575" s="25"/>
      <c r="S575" s="25"/>
      <c r="T575" s="25"/>
      <c r="U575" s="25"/>
      <c r="V575" s="25"/>
      <c r="W575" s="25"/>
      <c r="X575" s="25"/>
      <c r="Y575" s="25"/>
      <c r="Z575" s="25"/>
      <c r="AA575" s="20"/>
      <c r="AB575" s="20"/>
      <c r="AC575" s="23"/>
      <c r="AD575" s="23"/>
      <c r="AE575" s="23"/>
    </row>
    <row r="576" ht="14.25" customHeight="1">
      <c r="A576" s="18"/>
      <c r="B576" s="19"/>
      <c r="C576" s="20"/>
      <c r="D576" s="21"/>
      <c r="E576" s="20"/>
      <c r="F576" s="23"/>
      <c r="G576" s="23"/>
      <c r="H576" s="25"/>
      <c r="I576" s="25"/>
      <c r="J576" s="25"/>
      <c r="K576" s="25"/>
      <c r="L576" s="25"/>
      <c r="M576" s="25"/>
      <c r="N576" s="25"/>
      <c r="O576" s="25"/>
      <c r="P576" s="25"/>
      <c r="Q576" s="25"/>
      <c r="R576" s="25"/>
      <c r="S576" s="25"/>
      <c r="T576" s="25"/>
      <c r="U576" s="25"/>
      <c r="V576" s="25"/>
      <c r="W576" s="25"/>
      <c r="X576" s="25"/>
      <c r="Y576" s="25"/>
      <c r="Z576" s="25"/>
      <c r="AA576" s="20"/>
      <c r="AB576" s="20"/>
      <c r="AC576" s="23"/>
      <c r="AD576" s="23"/>
      <c r="AE576" s="23"/>
    </row>
    <row r="577" ht="14.25" customHeight="1">
      <c r="A577" s="18"/>
      <c r="B577" s="19"/>
      <c r="C577" s="20"/>
      <c r="D577" s="21"/>
      <c r="E577" s="20"/>
      <c r="F577" s="23"/>
      <c r="G577" s="23"/>
      <c r="H577" s="25"/>
      <c r="I577" s="25"/>
      <c r="J577" s="25"/>
      <c r="K577" s="25"/>
      <c r="L577" s="25"/>
      <c r="M577" s="25"/>
      <c r="N577" s="25"/>
      <c r="O577" s="25"/>
      <c r="P577" s="25"/>
      <c r="Q577" s="25"/>
      <c r="R577" s="25"/>
      <c r="S577" s="25"/>
      <c r="T577" s="25"/>
      <c r="U577" s="25"/>
      <c r="V577" s="25"/>
      <c r="W577" s="25"/>
      <c r="X577" s="25"/>
      <c r="Y577" s="25"/>
      <c r="Z577" s="25"/>
      <c r="AA577" s="20"/>
      <c r="AB577" s="20"/>
      <c r="AC577" s="23"/>
      <c r="AD577" s="23"/>
      <c r="AE577" s="23"/>
    </row>
    <row r="578" ht="14.25" customHeight="1">
      <c r="A578" s="18"/>
      <c r="B578" s="19"/>
      <c r="C578" s="20"/>
      <c r="D578" s="21"/>
      <c r="E578" s="20"/>
      <c r="F578" s="23"/>
      <c r="G578" s="23"/>
      <c r="H578" s="25"/>
      <c r="I578" s="25"/>
      <c r="J578" s="25"/>
      <c r="K578" s="25"/>
      <c r="L578" s="25"/>
      <c r="M578" s="25"/>
      <c r="N578" s="25"/>
      <c r="O578" s="25"/>
      <c r="P578" s="25"/>
      <c r="Q578" s="25"/>
      <c r="R578" s="25"/>
      <c r="S578" s="25"/>
      <c r="T578" s="25"/>
      <c r="U578" s="25"/>
      <c r="V578" s="25"/>
      <c r="W578" s="25"/>
      <c r="X578" s="25"/>
      <c r="Y578" s="25"/>
      <c r="Z578" s="25"/>
      <c r="AA578" s="20"/>
      <c r="AB578" s="20"/>
      <c r="AC578" s="23"/>
      <c r="AD578" s="23"/>
      <c r="AE578" s="23"/>
    </row>
    <row r="579" ht="14.25" customHeight="1">
      <c r="A579" s="18"/>
      <c r="B579" s="19"/>
      <c r="C579" s="20"/>
      <c r="D579" s="21"/>
      <c r="E579" s="20"/>
      <c r="F579" s="23"/>
      <c r="G579" s="23"/>
      <c r="H579" s="25"/>
      <c r="I579" s="25"/>
      <c r="J579" s="25"/>
      <c r="K579" s="25"/>
      <c r="L579" s="25"/>
      <c r="M579" s="25"/>
      <c r="N579" s="25"/>
      <c r="O579" s="25"/>
      <c r="P579" s="25"/>
      <c r="Q579" s="25"/>
      <c r="R579" s="25"/>
      <c r="S579" s="25"/>
      <c r="T579" s="25"/>
      <c r="U579" s="25"/>
      <c r="V579" s="25"/>
      <c r="W579" s="25"/>
      <c r="X579" s="25"/>
      <c r="Y579" s="25"/>
      <c r="Z579" s="25"/>
      <c r="AA579" s="20"/>
      <c r="AB579" s="20"/>
      <c r="AC579" s="23"/>
      <c r="AD579" s="23"/>
      <c r="AE579" s="23"/>
    </row>
    <row r="580" ht="14.25" customHeight="1">
      <c r="A580" s="18"/>
      <c r="B580" s="19"/>
      <c r="C580" s="20"/>
      <c r="D580" s="21"/>
      <c r="E580" s="20"/>
      <c r="F580" s="23"/>
      <c r="G580" s="23"/>
      <c r="H580" s="25"/>
      <c r="I580" s="25"/>
      <c r="J580" s="25"/>
      <c r="K580" s="25"/>
      <c r="L580" s="25"/>
      <c r="M580" s="25"/>
      <c r="N580" s="25"/>
      <c r="O580" s="25"/>
      <c r="P580" s="25"/>
      <c r="Q580" s="25"/>
      <c r="R580" s="25"/>
      <c r="S580" s="25"/>
      <c r="T580" s="25"/>
      <c r="U580" s="25"/>
      <c r="V580" s="25"/>
      <c r="W580" s="25"/>
      <c r="X580" s="25"/>
      <c r="Y580" s="25"/>
      <c r="Z580" s="25"/>
      <c r="AA580" s="20"/>
      <c r="AB580" s="20"/>
      <c r="AC580" s="23"/>
      <c r="AD580" s="23"/>
      <c r="AE580" s="23"/>
    </row>
    <row r="581" ht="14.25" customHeight="1">
      <c r="A581" s="18"/>
      <c r="B581" s="19"/>
      <c r="C581" s="20"/>
      <c r="D581" s="21"/>
      <c r="E581" s="20"/>
      <c r="F581" s="23"/>
      <c r="G581" s="23"/>
      <c r="H581" s="25"/>
      <c r="I581" s="25"/>
      <c r="J581" s="25"/>
      <c r="K581" s="25"/>
      <c r="L581" s="25"/>
      <c r="M581" s="25"/>
      <c r="N581" s="25"/>
      <c r="O581" s="25"/>
      <c r="P581" s="25"/>
      <c r="Q581" s="25"/>
      <c r="R581" s="25"/>
      <c r="S581" s="25"/>
      <c r="T581" s="25"/>
      <c r="U581" s="25"/>
      <c r="V581" s="25"/>
      <c r="W581" s="25"/>
      <c r="X581" s="25"/>
      <c r="Y581" s="25"/>
      <c r="Z581" s="25"/>
      <c r="AA581" s="20"/>
      <c r="AB581" s="20"/>
      <c r="AC581" s="23"/>
      <c r="AD581" s="23"/>
      <c r="AE581" s="23"/>
    </row>
    <row r="582" ht="14.25" customHeight="1">
      <c r="A582" s="18"/>
      <c r="B582" s="19"/>
      <c r="C582" s="20"/>
      <c r="D582" s="21"/>
      <c r="E582" s="20"/>
      <c r="F582" s="23"/>
      <c r="G582" s="23"/>
      <c r="H582" s="25"/>
      <c r="I582" s="25"/>
      <c r="J582" s="25"/>
      <c r="K582" s="25"/>
      <c r="L582" s="25"/>
      <c r="M582" s="25"/>
      <c r="N582" s="25"/>
      <c r="O582" s="25"/>
      <c r="P582" s="25"/>
      <c r="Q582" s="25"/>
      <c r="R582" s="25"/>
      <c r="S582" s="25"/>
      <c r="T582" s="25"/>
      <c r="U582" s="25"/>
      <c r="V582" s="25"/>
      <c r="W582" s="25"/>
      <c r="X582" s="25"/>
      <c r="Y582" s="25"/>
      <c r="Z582" s="25"/>
      <c r="AA582" s="20"/>
      <c r="AB582" s="20"/>
      <c r="AC582" s="23"/>
      <c r="AD582" s="23"/>
      <c r="AE582" s="23"/>
    </row>
    <row r="583" ht="14.25" customHeight="1">
      <c r="A583" s="18"/>
      <c r="B583" s="19"/>
      <c r="C583" s="20"/>
      <c r="D583" s="21"/>
      <c r="E583" s="20"/>
      <c r="F583" s="23"/>
      <c r="G583" s="23"/>
      <c r="H583" s="25"/>
      <c r="I583" s="25"/>
      <c r="J583" s="25"/>
      <c r="K583" s="25"/>
      <c r="L583" s="25"/>
      <c r="M583" s="25"/>
      <c r="N583" s="25"/>
      <c r="O583" s="25"/>
      <c r="P583" s="25"/>
      <c r="Q583" s="25"/>
      <c r="R583" s="25"/>
      <c r="S583" s="25"/>
      <c r="T583" s="25"/>
      <c r="U583" s="25"/>
      <c r="V583" s="25"/>
      <c r="W583" s="25"/>
      <c r="X583" s="25"/>
      <c r="Y583" s="25"/>
      <c r="Z583" s="25"/>
      <c r="AA583" s="20"/>
      <c r="AB583" s="20"/>
      <c r="AC583" s="23"/>
      <c r="AD583" s="23"/>
      <c r="AE583" s="23"/>
    </row>
    <row r="584" ht="14.25" customHeight="1">
      <c r="A584" s="18"/>
      <c r="B584" s="19"/>
      <c r="C584" s="20"/>
      <c r="D584" s="21"/>
      <c r="E584" s="20"/>
      <c r="F584" s="23"/>
      <c r="G584" s="23"/>
      <c r="H584" s="25"/>
      <c r="I584" s="25"/>
      <c r="J584" s="25"/>
      <c r="K584" s="25"/>
      <c r="L584" s="25"/>
      <c r="M584" s="25"/>
      <c r="N584" s="25"/>
      <c r="O584" s="25"/>
      <c r="P584" s="25"/>
      <c r="Q584" s="25"/>
      <c r="R584" s="25"/>
      <c r="S584" s="25"/>
      <c r="T584" s="25"/>
      <c r="U584" s="25"/>
      <c r="V584" s="25"/>
      <c r="W584" s="25"/>
      <c r="X584" s="25"/>
      <c r="Y584" s="25"/>
      <c r="Z584" s="25"/>
      <c r="AA584" s="20"/>
      <c r="AB584" s="20"/>
      <c r="AC584" s="23"/>
      <c r="AD584" s="23"/>
      <c r="AE584" s="23"/>
    </row>
    <row r="585" ht="14.25" customHeight="1">
      <c r="A585" s="18"/>
      <c r="B585" s="19"/>
      <c r="C585" s="20"/>
      <c r="D585" s="21"/>
      <c r="E585" s="20"/>
      <c r="F585" s="23"/>
      <c r="G585" s="23"/>
      <c r="H585" s="25"/>
      <c r="I585" s="25"/>
      <c r="J585" s="25"/>
      <c r="K585" s="25"/>
      <c r="L585" s="25"/>
      <c r="M585" s="25"/>
      <c r="N585" s="25"/>
      <c r="O585" s="25"/>
      <c r="P585" s="25"/>
      <c r="Q585" s="25"/>
      <c r="R585" s="25"/>
      <c r="S585" s="25"/>
      <c r="T585" s="25"/>
      <c r="U585" s="25"/>
      <c r="V585" s="25"/>
      <c r="W585" s="25"/>
      <c r="X585" s="25"/>
      <c r="Y585" s="25"/>
      <c r="Z585" s="25"/>
      <c r="AA585" s="20"/>
      <c r="AB585" s="20"/>
      <c r="AC585" s="23"/>
      <c r="AD585" s="23"/>
      <c r="AE585" s="23"/>
    </row>
    <row r="586" ht="14.25" customHeight="1">
      <c r="A586" s="18"/>
      <c r="B586" s="19"/>
      <c r="C586" s="20"/>
      <c r="D586" s="21"/>
      <c r="E586" s="20"/>
      <c r="F586" s="23"/>
      <c r="G586" s="23"/>
      <c r="H586" s="25"/>
      <c r="I586" s="25"/>
      <c r="J586" s="25"/>
      <c r="K586" s="25"/>
      <c r="L586" s="25"/>
      <c r="M586" s="25"/>
      <c r="N586" s="25"/>
      <c r="O586" s="25"/>
      <c r="P586" s="25"/>
      <c r="Q586" s="25"/>
      <c r="R586" s="25"/>
      <c r="S586" s="25"/>
      <c r="T586" s="25"/>
      <c r="U586" s="25"/>
      <c r="V586" s="25"/>
      <c r="W586" s="25"/>
      <c r="X586" s="25"/>
      <c r="Y586" s="25"/>
      <c r="Z586" s="25"/>
      <c r="AA586" s="20"/>
      <c r="AB586" s="20"/>
      <c r="AC586" s="23"/>
      <c r="AD586" s="23"/>
      <c r="AE586" s="23"/>
    </row>
    <row r="587" ht="14.25" customHeight="1">
      <c r="A587" s="18"/>
      <c r="B587" s="19"/>
      <c r="C587" s="20"/>
      <c r="D587" s="21"/>
      <c r="E587" s="20"/>
      <c r="F587" s="23"/>
      <c r="G587" s="23"/>
      <c r="H587" s="25"/>
      <c r="I587" s="25"/>
      <c r="J587" s="25"/>
      <c r="K587" s="25"/>
      <c r="L587" s="25"/>
      <c r="M587" s="25"/>
      <c r="N587" s="25"/>
      <c r="O587" s="25"/>
      <c r="P587" s="25"/>
      <c r="Q587" s="25"/>
      <c r="R587" s="25"/>
      <c r="S587" s="25"/>
      <c r="T587" s="25"/>
      <c r="U587" s="25"/>
      <c r="V587" s="25"/>
      <c r="W587" s="25"/>
      <c r="X587" s="25"/>
      <c r="Y587" s="25"/>
      <c r="Z587" s="25"/>
      <c r="AA587" s="20"/>
      <c r="AB587" s="20"/>
      <c r="AC587" s="23"/>
      <c r="AD587" s="23"/>
      <c r="AE587" s="23"/>
    </row>
    <row r="588" ht="14.25" customHeight="1">
      <c r="A588" s="18"/>
      <c r="B588" s="19"/>
      <c r="C588" s="20"/>
      <c r="D588" s="21"/>
      <c r="E588" s="20"/>
      <c r="F588" s="23"/>
      <c r="G588" s="23"/>
      <c r="H588" s="25"/>
      <c r="I588" s="25"/>
      <c r="J588" s="25"/>
      <c r="K588" s="25"/>
      <c r="L588" s="25"/>
      <c r="M588" s="25"/>
      <c r="N588" s="25"/>
      <c r="O588" s="25"/>
      <c r="P588" s="25"/>
      <c r="Q588" s="25"/>
      <c r="R588" s="25"/>
      <c r="S588" s="25"/>
      <c r="T588" s="25"/>
      <c r="U588" s="25"/>
      <c r="V588" s="25"/>
      <c r="W588" s="25"/>
      <c r="X588" s="25"/>
      <c r="Y588" s="25"/>
      <c r="Z588" s="25"/>
      <c r="AA588" s="20"/>
      <c r="AB588" s="20"/>
      <c r="AC588" s="23"/>
      <c r="AD588" s="23"/>
      <c r="AE588" s="23"/>
    </row>
    <row r="589" ht="14.25" customHeight="1">
      <c r="A589" s="18"/>
      <c r="B589" s="19"/>
      <c r="C589" s="20"/>
      <c r="D589" s="21"/>
      <c r="E589" s="20"/>
      <c r="F589" s="23"/>
      <c r="G589" s="23"/>
      <c r="H589" s="25"/>
      <c r="I589" s="25"/>
      <c r="J589" s="25"/>
      <c r="K589" s="25"/>
      <c r="L589" s="25"/>
      <c r="M589" s="25"/>
      <c r="N589" s="25"/>
      <c r="O589" s="25"/>
      <c r="P589" s="25"/>
      <c r="Q589" s="25"/>
      <c r="R589" s="25"/>
      <c r="S589" s="25"/>
      <c r="T589" s="25"/>
      <c r="U589" s="25"/>
      <c r="V589" s="25"/>
      <c r="W589" s="25"/>
      <c r="X589" s="25"/>
      <c r="Y589" s="25"/>
      <c r="Z589" s="25"/>
      <c r="AA589" s="20"/>
      <c r="AB589" s="20"/>
      <c r="AC589" s="23"/>
      <c r="AD589" s="23"/>
      <c r="AE589" s="23"/>
    </row>
    <row r="590" ht="14.25" customHeight="1">
      <c r="A590" s="18"/>
      <c r="B590" s="19"/>
      <c r="C590" s="20"/>
      <c r="D590" s="21"/>
      <c r="E590" s="20"/>
      <c r="F590" s="23"/>
      <c r="G590" s="23"/>
      <c r="H590" s="25"/>
      <c r="I590" s="25"/>
      <c r="J590" s="25"/>
      <c r="K590" s="25"/>
      <c r="L590" s="25"/>
      <c r="M590" s="25"/>
      <c r="N590" s="25"/>
      <c r="O590" s="25"/>
      <c r="P590" s="25"/>
      <c r="Q590" s="25"/>
      <c r="R590" s="25"/>
      <c r="S590" s="25"/>
      <c r="T590" s="25"/>
      <c r="U590" s="25"/>
      <c r="V590" s="25"/>
      <c r="W590" s="25"/>
      <c r="X590" s="25"/>
      <c r="Y590" s="25"/>
      <c r="Z590" s="25"/>
      <c r="AA590" s="20"/>
      <c r="AB590" s="20"/>
      <c r="AC590" s="23"/>
      <c r="AD590" s="23"/>
      <c r="AE590" s="23"/>
    </row>
    <row r="591" ht="14.25" customHeight="1">
      <c r="A591" s="18"/>
      <c r="B591" s="19"/>
      <c r="C591" s="20"/>
      <c r="D591" s="21"/>
      <c r="E591" s="20"/>
      <c r="F591" s="23"/>
      <c r="G591" s="23"/>
      <c r="H591" s="25"/>
      <c r="I591" s="25"/>
      <c r="J591" s="25"/>
      <c r="K591" s="25"/>
      <c r="L591" s="25"/>
      <c r="M591" s="25"/>
      <c r="N591" s="25"/>
      <c r="O591" s="25"/>
      <c r="P591" s="25"/>
      <c r="Q591" s="25"/>
      <c r="R591" s="25"/>
      <c r="S591" s="25"/>
      <c r="T591" s="25"/>
      <c r="U591" s="25"/>
      <c r="V591" s="25"/>
      <c r="W591" s="25"/>
      <c r="X591" s="25"/>
      <c r="Y591" s="25"/>
      <c r="Z591" s="25"/>
      <c r="AA591" s="20"/>
      <c r="AB591" s="20"/>
      <c r="AC591" s="23"/>
      <c r="AD591" s="23"/>
      <c r="AE591" s="23"/>
    </row>
    <row r="592" ht="14.25" customHeight="1">
      <c r="A592" s="18"/>
      <c r="B592" s="19"/>
      <c r="C592" s="20"/>
      <c r="D592" s="21"/>
      <c r="E592" s="20"/>
      <c r="F592" s="23"/>
      <c r="G592" s="23"/>
      <c r="H592" s="25"/>
      <c r="I592" s="25"/>
      <c r="J592" s="25"/>
      <c r="K592" s="25"/>
      <c r="L592" s="25"/>
      <c r="M592" s="25"/>
      <c r="N592" s="25"/>
      <c r="O592" s="25"/>
      <c r="P592" s="25"/>
      <c r="Q592" s="25"/>
      <c r="R592" s="25"/>
      <c r="S592" s="25"/>
      <c r="T592" s="25"/>
      <c r="U592" s="25"/>
      <c r="V592" s="25"/>
      <c r="W592" s="25"/>
      <c r="X592" s="25"/>
      <c r="Y592" s="25"/>
      <c r="Z592" s="25"/>
      <c r="AA592" s="20"/>
      <c r="AB592" s="20"/>
      <c r="AC592" s="23"/>
      <c r="AD592" s="23"/>
      <c r="AE592" s="23"/>
    </row>
    <row r="593" ht="14.25" customHeight="1">
      <c r="A593" s="18"/>
      <c r="B593" s="19"/>
      <c r="C593" s="20"/>
      <c r="D593" s="21"/>
      <c r="E593" s="20"/>
      <c r="F593" s="23"/>
      <c r="G593" s="23"/>
      <c r="H593" s="25"/>
      <c r="I593" s="25"/>
      <c r="J593" s="25"/>
      <c r="K593" s="25"/>
      <c r="L593" s="25"/>
      <c r="M593" s="25"/>
      <c r="N593" s="25"/>
      <c r="O593" s="25"/>
      <c r="P593" s="25"/>
      <c r="Q593" s="25"/>
      <c r="R593" s="25"/>
      <c r="S593" s="25"/>
      <c r="T593" s="25"/>
      <c r="U593" s="25"/>
      <c r="V593" s="25"/>
      <c r="W593" s="25"/>
      <c r="X593" s="25"/>
      <c r="Y593" s="25"/>
      <c r="Z593" s="25"/>
      <c r="AA593" s="20"/>
      <c r="AB593" s="20"/>
      <c r="AC593" s="23"/>
      <c r="AD593" s="23"/>
      <c r="AE593" s="23"/>
    </row>
    <row r="594" ht="14.25" customHeight="1">
      <c r="A594" s="18"/>
      <c r="B594" s="19"/>
      <c r="C594" s="20"/>
      <c r="D594" s="21"/>
      <c r="E594" s="20"/>
      <c r="F594" s="23"/>
      <c r="G594" s="23"/>
      <c r="H594" s="25"/>
      <c r="I594" s="25"/>
      <c r="J594" s="25"/>
      <c r="K594" s="25"/>
      <c r="L594" s="25"/>
      <c r="M594" s="25"/>
      <c r="N594" s="25"/>
      <c r="O594" s="25"/>
      <c r="P594" s="25"/>
      <c r="Q594" s="25"/>
      <c r="R594" s="25"/>
      <c r="S594" s="25"/>
      <c r="T594" s="25"/>
      <c r="U594" s="25"/>
      <c r="V594" s="25"/>
      <c r="W594" s="25"/>
      <c r="X594" s="25"/>
      <c r="Y594" s="25"/>
      <c r="Z594" s="25"/>
      <c r="AA594" s="20"/>
      <c r="AB594" s="20"/>
      <c r="AC594" s="23"/>
      <c r="AD594" s="23"/>
      <c r="AE594" s="23"/>
    </row>
    <row r="595" ht="14.25" customHeight="1">
      <c r="A595" s="18"/>
      <c r="B595" s="19"/>
      <c r="C595" s="20"/>
      <c r="D595" s="21"/>
      <c r="E595" s="20"/>
      <c r="F595" s="23"/>
      <c r="G595" s="23"/>
      <c r="H595" s="25"/>
      <c r="I595" s="25"/>
      <c r="J595" s="25"/>
      <c r="K595" s="25"/>
      <c r="L595" s="25"/>
      <c r="M595" s="25"/>
      <c r="N595" s="25"/>
      <c r="O595" s="25"/>
      <c r="P595" s="25"/>
      <c r="Q595" s="25"/>
      <c r="R595" s="25"/>
      <c r="S595" s="25"/>
      <c r="T595" s="25"/>
      <c r="U595" s="25"/>
      <c r="V595" s="25"/>
      <c r="W595" s="25"/>
      <c r="X595" s="25"/>
      <c r="Y595" s="25"/>
      <c r="Z595" s="25"/>
      <c r="AA595" s="20"/>
      <c r="AB595" s="20"/>
      <c r="AC595" s="23"/>
      <c r="AD595" s="23"/>
      <c r="AE595" s="23"/>
    </row>
    <row r="596" ht="14.25" customHeight="1">
      <c r="A596" s="18"/>
      <c r="B596" s="19"/>
      <c r="C596" s="20"/>
      <c r="D596" s="21"/>
      <c r="E596" s="20"/>
      <c r="F596" s="23"/>
      <c r="G596" s="23"/>
      <c r="H596" s="25"/>
      <c r="I596" s="25"/>
      <c r="J596" s="25"/>
      <c r="K596" s="25"/>
      <c r="L596" s="25"/>
      <c r="M596" s="25"/>
      <c r="N596" s="25"/>
      <c r="O596" s="25"/>
      <c r="P596" s="25"/>
      <c r="Q596" s="25"/>
      <c r="R596" s="25"/>
      <c r="S596" s="25"/>
      <c r="T596" s="25"/>
      <c r="U596" s="25"/>
      <c r="V596" s="25"/>
      <c r="W596" s="25"/>
      <c r="X596" s="25"/>
      <c r="Y596" s="25"/>
      <c r="Z596" s="25"/>
      <c r="AA596" s="20"/>
      <c r="AB596" s="20"/>
      <c r="AC596" s="23"/>
      <c r="AD596" s="23"/>
      <c r="AE596" s="23"/>
    </row>
    <row r="597" ht="14.25" customHeight="1">
      <c r="A597" s="18"/>
      <c r="B597" s="19"/>
      <c r="C597" s="20"/>
      <c r="D597" s="21"/>
      <c r="E597" s="20"/>
      <c r="F597" s="23"/>
      <c r="G597" s="23"/>
      <c r="H597" s="25"/>
      <c r="I597" s="25"/>
      <c r="J597" s="25"/>
      <c r="K597" s="25"/>
      <c r="L597" s="25"/>
      <c r="M597" s="25"/>
      <c r="N597" s="25"/>
      <c r="O597" s="25"/>
      <c r="P597" s="25"/>
      <c r="Q597" s="25"/>
      <c r="R597" s="25"/>
      <c r="S597" s="25"/>
      <c r="T597" s="25"/>
      <c r="U597" s="25"/>
      <c r="V597" s="25"/>
      <c r="W597" s="25"/>
      <c r="X597" s="25"/>
      <c r="Y597" s="25"/>
      <c r="Z597" s="25"/>
      <c r="AA597" s="20"/>
      <c r="AB597" s="20"/>
      <c r="AC597" s="23"/>
      <c r="AD597" s="23"/>
      <c r="AE597" s="23"/>
    </row>
    <row r="598" ht="14.25" customHeight="1">
      <c r="A598" s="18"/>
      <c r="B598" s="19"/>
      <c r="C598" s="20"/>
      <c r="D598" s="21"/>
      <c r="E598" s="20"/>
      <c r="F598" s="23"/>
      <c r="G598" s="23"/>
      <c r="H598" s="25"/>
      <c r="I598" s="25"/>
      <c r="J598" s="25"/>
      <c r="K598" s="25"/>
      <c r="L598" s="25"/>
      <c r="M598" s="25"/>
      <c r="N598" s="25"/>
      <c r="O598" s="25"/>
      <c r="P598" s="25"/>
      <c r="Q598" s="25"/>
      <c r="R598" s="25"/>
      <c r="S598" s="25"/>
      <c r="T598" s="25"/>
      <c r="U598" s="25"/>
      <c r="V598" s="25"/>
      <c r="W598" s="25"/>
      <c r="X598" s="25"/>
      <c r="Y598" s="25"/>
      <c r="Z598" s="25"/>
      <c r="AA598" s="20"/>
      <c r="AB598" s="20"/>
      <c r="AC598" s="23"/>
      <c r="AD598" s="23"/>
      <c r="AE598" s="23"/>
    </row>
    <row r="599" ht="14.25" customHeight="1">
      <c r="A599" s="18"/>
      <c r="B599" s="19"/>
      <c r="C599" s="20"/>
      <c r="D599" s="21"/>
      <c r="E599" s="20"/>
      <c r="F599" s="23"/>
      <c r="G599" s="23"/>
      <c r="H599" s="25"/>
      <c r="I599" s="25"/>
      <c r="J599" s="25"/>
      <c r="K599" s="25"/>
      <c r="L599" s="25"/>
      <c r="M599" s="25"/>
      <c r="N599" s="25"/>
      <c r="O599" s="25"/>
      <c r="P599" s="25"/>
      <c r="Q599" s="25"/>
      <c r="R599" s="25"/>
      <c r="S599" s="25"/>
      <c r="T599" s="25"/>
      <c r="U599" s="25"/>
      <c r="V599" s="25"/>
      <c r="W599" s="25"/>
      <c r="X599" s="25"/>
      <c r="Y599" s="25"/>
      <c r="Z599" s="25"/>
      <c r="AA599" s="20"/>
      <c r="AB599" s="20"/>
      <c r="AC599" s="23"/>
      <c r="AD599" s="23"/>
      <c r="AE599" s="23"/>
    </row>
    <row r="600" ht="14.25" customHeight="1">
      <c r="A600" s="18"/>
      <c r="B600" s="19"/>
      <c r="C600" s="20"/>
      <c r="D600" s="21"/>
      <c r="E600" s="20"/>
      <c r="F600" s="23"/>
      <c r="G600" s="23"/>
      <c r="H600" s="25"/>
      <c r="I600" s="25"/>
      <c r="J600" s="25"/>
      <c r="K600" s="25"/>
      <c r="L600" s="25"/>
      <c r="M600" s="25"/>
      <c r="N600" s="25"/>
      <c r="O600" s="25"/>
      <c r="P600" s="25"/>
      <c r="Q600" s="25"/>
      <c r="R600" s="25"/>
      <c r="S600" s="25"/>
      <c r="T600" s="25"/>
      <c r="U600" s="25"/>
      <c r="V600" s="25"/>
      <c r="W600" s="25"/>
      <c r="X600" s="25"/>
      <c r="Y600" s="25"/>
      <c r="Z600" s="25"/>
      <c r="AA600" s="20"/>
      <c r="AB600" s="20"/>
      <c r="AC600" s="23"/>
      <c r="AD600" s="23"/>
      <c r="AE600" s="23"/>
    </row>
    <row r="601" ht="14.25" customHeight="1">
      <c r="A601" s="18"/>
      <c r="B601" s="19"/>
      <c r="C601" s="20"/>
      <c r="D601" s="21"/>
      <c r="E601" s="20"/>
      <c r="F601" s="23"/>
      <c r="G601" s="23"/>
      <c r="H601" s="25"/>
      <c r="I601" s="25"/>
      <c r="J601" s="25"/>
      <c r="K601" s="25"/>
      <c r="L601" s="25"/>
      <c r="M601" s="25"/>
      <c r="N601" s="25"/>
      <c r="O601" s="25"/>
      <c r="P601" s="25"/>
      <c r="Q601" s="25"/>
      <c r="R601" s="25"/>
      <c r="S601" s="25"/>
      <c r="T601" s="25"/>
      <c r="U601" s="25"/>
      <c r="V601" s="25"/>
      <c r="W601" s="25"/>
      <c r="X601" s="25"/>
      <c r="Y601" s="25"/>
      <c r="Z601" s="25"/>
      <c r="AA601" s="20"/>
      <c r="AB601" s="20"/>
      <c r="AC601" s="23"/>
      <c r="AD601" s="23"/>
      <c r="AE601" s="23"/>
    </row>
    <row r="602" ht="14.25" customHeight="1">
      <c r="A602" s="18"/>
      <c r="B602" s="19"/>
      <c r="C602" s="20"/>
      <c r="D602" s="21"/>
      <c r="E602" s="20"/>
      <c r="F602" s="23"/>
      <c r="G602" s="23"/>
      <c r="H602" s="25"/>
      <c r="I602" s="25"/>
      <c r="J602" s="25"/>
      <c r="K602" s="25"/>
      <c r="L602" s="25"/>
      <c r="M602" s="25"/>
      <c r="N602" s="25"/>
      <c r="O602" s="25"/>
      <c r="P602" s="25"/>
      <c r="Q602" s="25"/>
      <c r="R602" s="25"/>
      <c r="S602" s="25"/>
      <c r="T602" s="25"/>
      <c r="U602" s="25"/>
      <c r="V602" s="25"/>
      <c r="W602" s="25"/>
      <c r="X602" s="25"/>
      <c r="Y602" s="25"/>
      <c r="Z602" s="25"/>
      <c r="AA602" s="20"/>
      <c r="AB602" s="20"/>
      <c r="AC602" s="23"/>
      <c r="AD602" s="23"/>
      <c r="AE602" s="23"/>
    </row>
    <row r="603" ht="14.25" customHeight="1">
      <c r="A603" s="18"/>
      <c r="B603" s="19"/>
      <c r="C603" s="20"/>
      <c r="D603" s="21"/>
      <c r="E603" s="20"/>
      <c r="F603" s="23"/>
      <c r="G603" s="23"/>
      <c r="H603" s="25"/>
      <c r="I603" s="25"/>
      <c r="J603" s="25"/>
      <c r="K603" s="25"/>
      <c r="L603" s="25"/>
      <c r="M603" s="25"/>
      <c r="N603" s="25"/>
      <c r="O603" s="25"/>
      <c r="P603" s="25"/>
      <c r="Q603" s="25"/>
      <c r="R603" s="25"/>
      <c r="S603" s="25"/>
      <c r="T603" s="25"/>
      <c r="U603" s="25"/>
      <c r="V603" s="25"/>
      <c r="W603" s="25"/>
      <c r="X603" s="25"/>
      <c r="Y603" s="25"/>
      <c r="Z603" s="25"/>
      <c r="AA603" s="20"/>
      <c r="AB603" s="20"/>
      <c r="AC603" s="23"/>
      <c r="AD603" s="23"/>
      <c r="AE603" s="23"/>
    </row>
    <row r="604" ht="14.25" customHeight="1">
      <c r="A604" s="18"/>
      <c r="B604" s="19"/>
      <c r="C604" s="20"/>
      <c r="D604" s="21"/>
      <c r="E604" s="20"/>
      <c r="F604" s="23"/>
      <c r="G604" s="23"/>
      <c r="H604" s="25"/>
      <c r="I604" s="25"/>
      <c r="J604" s="25"/>
      <c r="K604" s="25"/>
      <c r="L604" s="25"/>
      <c r="M604" s="25"/>
      <c r="N604" s="25"/>
      <c r="O604" s="25"/>
      <c r="P604" s="25"/>
      <c r="Q604" s="25"/>
      <c r="R604" s="25"/>
      <c r="S604" s="25"/>
      <c r="T604" s="25"/>
      <c r="U604" s="25"/>
      <c r="V604" s="25"/>
      <c r="W604" s="25"/>
      <c r="X604" s="25"/>
      <c r="Y604" s="25"/>
      <c r="Z604" s="25"/>
      <c r="AA604" s="20"/>
      <c r="AB604" s="20"/>
      <c r="AC604" s="23"/>
      <c r="AD604" s="23"/>
      <c r="AE604" s="23"/>
    </row>
    <row r="605" ht="14.25" customHeight="1">
      <c r="A605" s="18"/>
      <c r="B605" s="19"/>
      <c r="C605" s="20"/>
      <c r="D605" s="21"/>
      <c r="E605" s="20"/>
      <c r="F605" s="23"/>
      <c r="G605" s="23"/>
      <c r="H605" s="25"/>
      <c r="I605" s="25"/>
      <c r="J605" s="25"/>
      <c r="K605" s="25"/>
      <c r="L605" s="25"/>
      <c r="M605" s="25"/>
      <c r="N605" s="25"/>
      <c r="O605" s="25"/>
      <c r="P605" s="25"/>
      <c r="Q605" s="25"/>
      <c r="R605" s="25"/>
      <c r="S605" s="25"/>
      <c r="T605" s="25"/>
      <c r="U605" s="25"/>
      <c r="V605" s="25"/>
      <c r="W605" s="25"/>
      <c r="X605" s="25"/>
      <c r="Y605" s="25"/>
      <c r="Z605" s="25"/>
      <c r="AA605" s="20"/>
      <c r="AB605" s="20"/>
      <c r="AC605" s="23"/>
      <c r="AD605" s="23"/>
      <c r="AE605" s="23"/>
    </row>
    <row r="606" ht="14.25" customHeight="1">
      <c r="A606" s="18"/>
      <c r="B606" s="19"/>
      <c r="C606" s="20"/>
      <c r="D606" s="21"/>
      <c r="E606" s="20"/>
      <c r="F606" s="23"/>
      <c r="G606" s="23"/>
      <c r="H606" s="25"/>
      <c r="I606" s="25"/>
      <c r="J606" s="25"/>
      <c r="K606" s="25"/>
      <c r="L606" s="25"/>
      <c r="M606" s="25"/>
      <c r="N606" s="25"/>
      <c r="O606" s="25"/>
      <c r="P606" s="25"/>
      <c r="Q606" s="25"/>
      <c r="R606" s="25"/>
      <c r="S606" s="25"/>
      <c r="T606" s="25"/>
      <c r="U606" s="25"/>
      <c r="V606" s="25"/>
      <c r="W606" s="25"/>
      <c r="X606" s="25"/>
      <c r="Y606" s="25"/>
      <c r="Z606" s="25"/>
      <c r="AA606" s="20"/>
      <c r="AB606" s="20"/>
      <c r="AC606" s="23"/>
      <c r="AD606" s="23"/>
      <c r="AE606" s="23"/>
    </row>
    <row r="607" ht="14.25" customHeight="1">
      <c r="A607" s="18"/>
      <c r="B607" s="19"/>
      <c r="C607" s="20"/>
      <c r="D607" s="21"/>
      <c r="E607" s="20"/>
      <c r="F607" s="23"/>
      <c r="G607" s="23"/>
      <c r="H607" s="25"/>
      <c r="I607" s="25"/>
      <c r="J607" s="25"/>
      <c r="K607" s="25"/>
      <c r="L607" s="25"/>
      <c r="M607" s="25"/>
      <c r="N607" s="25"/>
      <c r="O607" s="25"/>
      <c r="P607" s="25"/>
      <c r="Q607" s="25"/>
      <c r="R607" s="25"/>
      <c r="S607" s="25"/>
      <c r="T607" s="25"/>
      <c r="U607" s="25"/>
      <c r="V607" s="25"/>
      <c r="W607" s="25"/>
      <c r="X607" s="25"/>
      <c r="Y607" s="25"/>
      <c r="Z607" s="25"/>
      <c r="AA607" s="20"/>
      <c r="AB607" s="20"/>
      <c r="AC607" s="23"/>
      <c r="AD607" s="23"/>
      <c r="AE607" s="23"/>
    </row>
    <row r="608" ht="14.25" customHeight="1">
      <c r="A608" s="18"/>
      <c r="B608" s="19"/>
      <c r="C608" s="20"/>
      <c r="D608" s="21"/>
      <c r="E608" s="20"/>
      <c r="F608" s="23"/>
      <c r="G608" s="23"/>
      <c r="H608" s="25"/>
      <c r="I608" s="25"/>
      <c r="J608" s="25"/>
      <c r="K608" s="25"/>
      <c r="L608" s="25"/>
      <c r="M608" s="25"/>
      <c r="N608" s="25"/>
      <c r="O608" s="25"/>
      <c r="P608" s="25"/>
      <c r="Q608" s="25"/>
      <c r="R608" s="25"/>
      <c r="S608" s="25"/>
      <c r="T608" s="25"/>
      <c r="U608" s="25"/>
      <c r="V608" s="25"/>
      <c r="W608" s="25"/>
      <c r="X608" s="25"/>
      <c r="Y608" s="25"/>
      <c r="Z608" s="25"/>
      <c r="AA608" s="20"/>
      <c r="AB608" s="20"/>
      <c r="AC608" s="23"/>
      <c r="AD608" s="23"/>
      <c r="AE608" s="23"/>
    </row>
    <row r="609" ht="14.25" customHeight="1">
      <c r="A609" s="18"/>
      <c r="B609" s="19"/>
      <c r="C609" s="20"/>
      <c r="D609" s="21"/>
      <c r="E609" s="20"/>
      <c r="F609" s="23"/>
      <c r="G609" s="23"/>
      <c r="H609" s="25"/>
      <c r="I609" s="25"/>
      <c r="J609" s="25"/>
      <c r="K609" s="25"/>
      <c r="L609" s="25"/>
      <c r="M609" s="25"/>
      <c r="N609" s="25"/>
      <c r="O609" s="25"/>
      <c r="P609" s="25"/>
      <c r="Q609" s="25"/>
      <c r="R609" s="25"/>
      <c r="S609" s="25"/>
      <c r="T609" s="25"/>
      <c r="U609" s="25"/>
      <c r="V609" s="25"/>
      <c r="W609" s="25"/>
      <c r="X609" s="25"/>
      <c r="Y609" s="25"/>
      <c r="Z609" s="25"/>
      <c r="AA609" s="20"/>
      <c r="AB609" s="20"/>
      <c r="AC609" s="23"/>
      <c r="AD609" s="23"/>
      <c r="AE609" s="23"/>
    </row>
    <row r="610" ht="14.25" customHeight="1">
      <c r="A610" s="18"/>
      <c r="B610" s="19"/>
      <c r="C610" s="20"/>
      <c r="D610" s="21"/>
      <c r="E610" s="20"/>
      <c r="F610" s="23"/>
      <c r="G610" s="23"/>
      <c r="H610" s="25"/>
      <c r="I610" s="25"/>
      <c r="J610" s="25"/>
      <c r="K610" s="25"/>
      <c r="L610" s="25"/>
      <c r="M610" s="25"/>
      <c r="N610" s="25"/>
      <c r="O610" s="25"/>
      <c r="P610" s="25"/>
      <c r="Q610" s="25"/>
      <c r="R610" s="25"/>
      <c r="S610" s="25"/>
      <c r="T610" s="25"/>
      <c r="U610" s="25"/>
      <c r="V610" s="25"/>
      <c r="W610" s="25"/>
      <c r="X610" s="25"/>
      <c r="Y610" s="25"/>
      <c r="Z610" s="25"/>
      <c r="AA610" s="20"/>
      <c r="AB610" s="20"/>
      <c r="AC610" s="23"/>
      <c r="AD610" s="23"/>
      <c r="AE610" s="23"/>
    </row>
    <row r="611" ht="14.25" customHeight="1">
      <c r="A611" s="18"/>
      <c r="B611" s="19"/>
      <c r="C611" s="20"/>
      <c r="D611" s="21"/>
      <c r="E611" s="20"/>
      <c r="F611" s="23"/>
      <c r="G611" s="23"/>
      <c r="H611" s="25"/>
      <c r="I611" s="25"/>
      <c r="J611" s="25"/>
      <c r="K611" s="25"/>
      <c r="L611" s="25"/>
      <c r="M611" s="25"/>
      <c r="N611" s="25"/>
      <c r="O611" s="25"/>
      <c r="P611" s="25"/>
      <c r="Q611" s="25"/>
      <c r="R611" s="25"/>
      <c r="S611" s="25"/>
      <c r="T611" s="25"/>
      <c r="U611" s="25"/>
      <c r="V611" s="25"/>
      <c r="W611" s="25"/>
      <c r="X611" s="25"/>
      <c r="Y611" s="25"/>
      <c r="Z611" s="25"/>
      <c r="AA611" s="20"/>
      <c r="AB611" s="20"/>
      <c r="AC611" s="23"/>
      <c r="AD611" s="23"/>
      <c r="AE611" s="23"/>
    </row>
    <row r="612" ht="14.25" customHeight="1">
      <c r="A612" s="18"/>
      <c r="B612" s="19"/>
      <c r="C612" s="20"/>
      <c r="D612" s="21"/>
      <c r="E612" s="20"/>
      <c r="F612" s="23"/>
      <c r="G612" s="23"/>
      <c r="H612" s="25"/>
      <c r="I612" s="25"/>
      <c r="J612" s="25"/>
      <c r="K612" s="25"/>
      <c r="L612" s="25"/>
      <c r="M612" s="25"/>
      <c r="N612" s="25"/>
      <c r="O612" s="25"/>
      <c r="P612" s="25"/>
      <c r="Q612" s="25"/>
      <c r="R612" s="25"/>
      <c r="S612" s="25"/>
      <c r="T612" s="25"/>
      <c r="U612" s="25"/>
      <c r="V612" s="25"/>
      <c r="W612" s="25"/>
      <c r="X612" s="25"/>
      <c r="Y612" s="25"/>
      <c r="Z612" s="25"/>
      <c r="AA612" s="20"/>
      <c r="AB612" s="20"/>
      <c r="AC612" s="23"/>
      <c r="AD612" s="23"/>
      <c r="AE612" s="23"/>
    </row>
    <row r="613" ht="14.25" customHeight="1">
      <c r="A613" s="18"/>
      <c r="B613" s="19"/>
      <c r="C613" s="20"/>
      <c r="D613" s="21"/>
      <c r="E613" s="20"/>
      <c r="F613" s="23"/>
      <c r="G613" s="23"/>
      <c r="H613" s="25"/>
      <c r="I613" s="25"/>
      <c r="J613" s="25"/>
      <c r="K613" s="25"/>
      <c r="L613" s="25"/>
      <c r="M613" s="25"/>
      <c r="N613" s="25"/>
      <c r="O613" s="25"/>
      <c r="P613" s="25"/>
      <c r="Q613" s="25"/>
      <c r="R613" s="25"/>
      <c r="S613" s="25"/>
      <c r="T613" s="25"/>
      <c r="U613" s="25"/>
      <c r="V613" s="25"/>
      <c r="W613" s="25"/>
      <c r="X613" s="25"/>
      <c r="Y613" s="25"/>
      <c r="Z613" s="25"/>
      <c r="AA613" s="20"/>
      <c r="AB613" s="20"/>
      <c r="AC613" s="23"/>
      <c r="AD613" s="23"/>
      <c r="AE613" s="23"/>
    </row>
    <row r="614" ht="14.25" customHeight="1">
      <c r="A614" s="18"/>
      <c r="B614" s="19"/>
      <c r="C614" s="20"/>
      <c r="D614" s="21"/>
      <c r="E614" s="20"/>
      <c r="F614" s="23"/>
      <c r="G614" s="23"/>
      <c r="H614" s="25"/>
      <c r="I614" s="25"/>
      <c r="J614" s="25"/>
      <c r="K614" s="25"/>
      <c r="L614" s="25"/>
      <c r="M614" s="25"/>
      <c r="N614" s="25"/>
      <c r="O614" s="25"/>
      <c r="P614" s="25"/>
      <c r="Q614" s="25"/>
      <c r="R614" s="25"/>
      <c r="S614" s="25"/>
      <c r="T614" s="25"/>
      <c r="U614" s="25"/>
      <c r="V614" s="25"/>
      <c r="W614" s="25"/>
      <c r="X614" s="25"/>
      <c r="Y614" s="25"/>
      <c r="Z614" s="25"/>
      <c r="AA614" s="20"/>
      <c r="AB614" s="20"/>
      <c r="AC614" s="23"/>
      <c r="AD614" s="23"/>
      <c r="AE614" s="23"/>
    </row>
    <row r="615" ht="14.25" customHeight="1">
      <c r="A615" s="18"/>
      <c r="B615" s="19"/>
      <c r="C615" s="20"/>
      <c r="D615" s="21"/>
      <c r="E615" s="20"/>
      <c r="F615" s="23"/>
      <c r="G615" s="23"/>
      <c r="H615" s="25"/>
      <c r="I615" s="25"/>
      <c r="J615" s="25"/>
      <c r="K615" s="25"/>
      <c r="L615" s="25"/>
      <c r="M615" s="25"/>
      <c r="N615" s="25"/>
      <c r="O615" s="25"/>
      <c r="P615" s="25"/>
      <c r="Q615" s="25"/>
      <c r="R615" s="25"/>
      <c r="S615" s="25"/>
      <c r="T615" s="25"/>
      <c r="U615" s="25"/>
      <c r="V615" s="25"/>
      <c r="W615" s="25"/>
      <c r="X615" s="25"/>
      <c r="Y615" s="25"/>
      <c r="Z615" s="25"/>
      <c r="AA615" s="20"/>
      <c r="AB615" s="20"/>
      <c r="AC615" s="23"/>
      <c r="AD615" s="23"/>
      <c r="AE615" s="23"/>
    </row>
    <row r="616" ht="14.25" customHeight="1">
      <c r="A616" s="18"/>
      <c r="B616" s="19"/>
      <c r="C616" s="20"/>
      <c r="D616" s="21"/>
      <c r="E616" s="20"/>
      <c r="F616" s="23"/>
      <c r="G616" s="23"/>
      <c r="H616" s="25"/>
      <c r="I616" s="25"/>
      <c r="J616" s="25"/>
      <c r="K616" s="25"/>
      <c r="L616" s="25"/>
      <c r="M616" s="25"/>
      <c r="N616" s="25"/>
      <c r="O616" s="25"/>
      <c r="P616" s="25"/>
      <c r="Q616" s="25"/>
      <c r="R616" s="25"/>
      <c r="S616" s="25"/>
      <c r="T616" s="25"/>
      <c r="U616" s="25"/>
      <c r="V616" s="25"/>
      <c r="W616" s="25"/>
      <c r="X616" s="25"/>
      <c r="Y616" s="25"/>
      <c r="Z616" s="25"/>
      <c r="AA616" s="20"/>
      <c r="AB616" s="20"/>
      <c r="AC616" s="23"/>
      <c r="AD616" s="23"/>
      <c r="AE616" s="23"/>
    </row>
    <row r="617" ht="14.25" customHeight="1">
      <c r="A617" s="18"/>
      <c r="B617" s="19"/>
      <c r="C617" s="20"/>
      <c r="D617" s="21"/>
      <c r="E617" s="20"/>
      <c r="F617" s="23"/>
      <c r="G617" s="23"/>
      <c r="H617" s="25"/>
      <c r="I617" s="25"/>
      <c r="J617" s="25"/>
      <c r="K617" s="25"/>
      <c r="L617" s="25"/>
      <c r="M617" s="25"/>
      <c r="N617" s="25"/>
      <c r="O617" s="25"/>
      <c r="P617" s="25"/>
      <c r="Q617" s="25"/>
      <c r="R617" s="25"/>
      <c r="S617" s="25"/>
      <c r="T617" s="25"/>
      <c r="U617" s="25"/>
      <c r="V617" s="25"/>
      <c r="W617" s="25"/>
      <c r="X617" s="25"/>
      <c r="Y617" s="25"/>
      <c r="Z617" s="25"/>
      <c r="AA617" s="20"/>
      <c r="AB617" s="20"/>
      <c r="AC617" s="23"/>
      <c r="AD617" s="23"/>
      <c r="AE617" s="23"/>
    </row>
    <row r="618" ht="14.25" customHeight="1">
      <c r="A618" s="18"/>
      <c r="B618" s="19"/>
      <c r="C618" s="20"/>
      <c r="D618" s="21"/>
      <c r="E618" s="20"/>
      <c r="F618" s="23"/>
      <c r="G618" s="23"/>
      <c r="H618" s="25"/>
      <c r="I618" s="25"/>
      <c r="J618" s="25"/>
      <c r="K618" s="25"/>
      <c r="L618" s="25"/>
      <c r="M618" s="25"/>
      <c r="N618" s="25"/>
      <c r="O618" s="25"/>
      <c r="P618" s="25"/>
      <c r="Q618" s="25"/>
      <c r="R618" s="25"/>
      <c r="S618" s="25"/>
      <c r="T618" s="25"/>
      <c r="U618" s="25"/>
      <c r="V618" s="25"/>
      <c r="W618" s="25"/>
      <c r="X618" s="25"/>
      <c r="Y618" s="25"/>
      <c r="Z618" s="25"/>
      <c r="AA618" s="20"/>
      <c r="AB618" s="20"/>
      <c r="AC618" s="23"/>
      <c r="AD618" s="23"/>
      <c r="AE618" s="23"/>
    </row>
    <row r="619" ht="14.25" customHeight="1">
      <c r="A619" s="18"/>
      <c r="B619" s="19"/>
      <c r="C619" s="20"/>
      <c r="D619" s="21"/>
      <c r="E619" s="20"/>
      <c r="F619" s="23"/>
      <c r="G619" s="23"/>
      <c r="H619" s="25"/>
      <c r="I619" s="25"/>
      <c r="J619" s="25"/>
      <c r="K619" s="25"/>
      <c r="L619" s="25"/>
      <c r="M619" s="25"/>
      <c r="N619" s="25"/>
      <c r="O619" s="25"/>
      <c r="P619" s="25"/>
      <c r="Q619" s="25"/>
      <c r="R619" s="25"/>
      <c r="S619" s="25"/>
      <c r="T619" s="25"/>
      <c r="U619" s="25"/>
      <c r="V619" s="25"/>
      <c r="W619" s="25"/>
      <c r="X619" s="25"/>
      <c r="Y619" s="25"/>
      <c r="Z619" s="25"/>
      <c r="AA619" s="20"/>
      <c r="AB619" s="20"/>
      <c r="AC619" s="23"/>
      <c r="AD619" s="23"/>
      <c r="AE619" s="23"/>
    </row>
    <row r="620" ht="14.25" customHeight="1">
      <c r="A620" s="18"/>
      <c r="B620" s="19"/>
      <c r="C620" s="20"/>
      <c r="D620" s="21"/>
      <c r="E620" s="20"/>
      <c r="F620" s="23"/>
      <c r="G620" s="23"/>
      <c r="H620" s="25"/>
      <c r="I620" s="25"/>
      <c r="J620" s="25"/>
      <c r="K620" s="25"/>
      <c r="L620" s="25"/>
      <c r="M620" s="25"/>
      <c r="N620" s="25"/>
      <c r="O620" s="25"/>
      <c r="P620" s="25"/>
      <c r="Q620" s="25"/>
      <c r="R620" s="25"/>
      <c r="S620" s="25"/>
      <c r="T620" s="25"/>
      <c r="U620" s="25"/>
      <c r="V620" s="25"/>
      <c r="W620" s="25"/>
      <c r="X620" s="25"/>
      <c r="Y620" s="25"/>
      <c r="Z620" s="25"/>
      <c r="AA620" s="20"/>
      <c r="AB620" s="20"/>
      <c r="AC620" s="23"/>
      <c r="AD620" s="23"/>
      <c r="AE620" s="23"/>
    </row>
    <row r="621" ht="14.25" customHeight="1">
      <c r="A621" s="18"/>
      <c r="B621" s="19"/>
      <c r="C621" s="20"/>
      <c r="D621" s="21"/>
      <c r="E621" s="20"/>
      <c r="F621" s="23"/>
      <c r="G621" s="23"/>
      <c r="H621" s="25"/>
      <c r="I621" s="25"/>
      <c r="J621" s="25"/>
      <c r="K621" s="25"/>
      <c r="L621" s="25"/>
      <c r="M621" s="25"/>
      <c r="N621" s="25"/>
      <c r="O621" s="25"/>
      <c r="P621" s="25"/>
      <c r="Q621" s="25"/>
      <c r="R621" s="25"/>
      <c r="S621" s="25"/>
      <c r="T621" s="25"/>
      <c r="U621" s="25"/>
      <c r="V621" s="25"/>
      <c r="W621" s="25"/>
      <c r="X621" s="25"/>
      <c r="Y621" s="25"/>
      <c r="Z621" s="25"/>
      <c r="AA621" s="20"/>
      <c r="AB621" s="20"/>
      <c r="AC621" s="23"/>
      <c r="AD621" s="23"/>
      <c r="AE621" s="23"/>
    </row>
    <row r="622" ht="14.25" customHeight="1">
      <c r="A622" s="18"/>
      <c r="B622" s="19"/>
      <c r="C622" s="20"/>
      <c r="D622" s="21"/>
      <c r="E622" s="20"/>
      <c r="F622" s="23"/>
      <c r="G622" s="23"/>
      <c r="H622" s="25"/>
      <c r="I622" s="25"/>
      <c r="J622" s="25"/>
      <c r="K622" s="25"/>
      <c r="L622" s="25"/>
      <c r="M622" s="25"/>
      <c r="N622" s="25"/>
      <c r="O622" s="25"/>
      <c r="P622" s="25"/>
      <c r="Q622" s="25"/>
      <c r="R622" s="25"/>
      <c r="S622" s="25"/>
      <c r="T622" s="25"/>
      <c r="U622" s="25"/>
      <c r="V622" s="25"/>
      <c r="W622" s="25"/>
      <c r="X622" s="25"/>
      <c r="Y622" s="25"/>
      <c r="Z622" s="25"/>
      <c r="AA622" s="20"/>
      <c r="AB622" s="20"/>
      <c r="AC622" s="23"/>
      <c r="AD622" s="23"/>
      <c r="AE622" s="23"/>
    </row>
    <row r="623" ht="14.25" customHeight="1">
      <c r="A623" s="18"/>
      <c r="B623" s="19"/>
      <c r="C623" s="20"/>
      <c r="D623" s="21"/>
      <c r="E623" s="20"/>
      <c r="F623" s="23"/>
      <c r="G623" s="23"/>
      <c r="H623" s="25"/>
      <c r="I623" s="25"/>
      <c r="J623" s="25"/>
      <c r="K623" s="25"/>
      <c r="L623" s="25"/>
      <c r="M623" s="25"/>
      <c r="N623" s="25"/>
      <c r="O623" s="25"/>
      <c r="P623" s="25"/>
      <c r="Q623" s="25"/>
      <c r="R623" s="25"/>
      <c r="S623" s="25"/>
      <c r="T623" s="25"/>
      <c r="U623" s="25"/>
      <c r="V623" s="25"/>
      <c r="W623" s="25"/>
      <c r="X623" s="25"/>
      <c r="Y623" s="25"/>
      <c r="Z623" s="25"/>
      <c r="AA623" s="20"/>
      <c r="AB623" s="20"/>
      <c r="AC623" s="23"/>
      <c r="AD623" s="23"/>
      <c r="AE623" s="23"/>
    </row>
    <row r="624" ht="14.25" customHeight="1">
      <c r="A624" s="18"/>
      <c r="B624" s="19"/>
      <c r="C624" s="20"/>
      <c r="D624" s="21"/>
      <c r="E624" s="20"/>
      <c r="F624" s="23"/>
      <c r="G624" s="23"/>
      <c r="H624" s="25"/>
      <c r="I624" s="25"/>
      <c r="J624" s="25"/>
      <c r="K624" s="25"/>
      <c r="L624" s="25"/>
      <c r="M624" s="25"/>
      <c r="N624" s="25"/>
      <c r="O624" s="25"/>
      <c r="P624" s="25"/>
      <c r="Q624" s="25"/>
      <c r="R624" s="25"/>
      <c r="S624" s="25"/>
      <c r="T624" s="25"/>
      <c r="U624" s="25"/>
      <c r="V624" s="25"/>
      <c r="W624" s="25"/>
      <c r="X624" s="25"/>
      <c r="Y624" s="25"/>
      <c r="Z624" s="25"/>
      <c r="AA624" s="20"/>
      <c r="AB624" s="20"/>
      <c r="AC624" s="23"/>
      <c r="AD624" s="23"/>
      <c r="AE624" s="23"/>
    </row>
    <row r="625" ht="14.25" customHeight="1">
      <c r="A625" s="18"/>
      <c r="B625" s="19"/>
      <c r="C625" s="20"/>
      <c r="D625" s="21"/>
      <c r="E625" s="20"/>
      <c r="F625" s="23"/>
      <c r="G625" s="23"/>
      <c r="H625" s="25"/>
      <c r="I625" s="25"/>
      <c r="J625" s="25"/>
      <c r="K625" s="25"/>
      <c r="L625" s="25"/>
      <c r="M625" s="25"/>
      <c r="N625" s="25"/>
      <c r="O625" s="25"/>
      <c r="P625" s="25"/>
      <c r="Q625" s="25"/>
      <c r="R625" s="25"/>
      <c r="S625" s="25"/>
      <c r="T625" s="25"/>
      <c r="U625" s="25"/>
      <c r="V625" s="25"/>
      <c r="W625" s="25"/>
      <c r="X625" s="25"/>
      <c r="Y625" s="25"/>
      <c r="Z625" s="25"/>
      <c r="AA625" s="20"/>
      <c r="AB625" s="20"/>
      <c r="AC625" s="23"/>
      <c r="AD625" s="23"/>
      <c r="AE625" s="23"/>
    </row>
    <row r="626" ht="14.25" customHeight="1">
      <c r="A626" s="18"/>
      <c r="B626" s="19"/>
      <c r="C626" s="20"/>
      <c r="D626" s="21"/>
      <c r="E626" s="20"/>
      <c r="F626" s="23"/>
      <c r="G626" s="23"/>
      <c r="H626" s="25"/>
      <c r="I626" s="25"/>
      <c r="J626" s="25"/>
      <c r="K626" s="25"/>
      <c r="L626" s="25"/>
      <c r="M626" s="25"/>
      <c r="N626" s="25"/>
      <c r="O626" s="25"/>
      <c r="P626" s="25"/>
      <c r="Q626" s="25"/>
      <c r="R626" s="25"/>
      <c r="S626" s="25"/>
      <c r="T626" s="25"/>
      <c r="U626" s="25"/>
      <c r="V626" s="25"/>
      <c r="W626" s="25"/>
      <c r="X626" s="25"/>
      <c r="Y626" s="25"/>
      <c r="Z626" s="25"/>
      <c r="AA626" s="20"/>
      <c r="AB626" s="20"/>
      <c r="AC626" s="23"/>
      <c r="AD626" s="23"/>
      <c r="AE626" s="23"/>
    </row>
    <row r="627" ht="14.25" customHeight="1">
      <c r="A627" s="18"/>
      <c r="B627" s="19"/>
      <c r="C627" s="20"/>
      <c r="D627" s="21"/>
      <c r="E627" s="20"/>
      <c r="F627" s="23"/>
      <c r="G627" s="23"/>
      <c r="H627" s="25"/>
      <c r="I627" s="25"/>
      <c r="J627" s="25"/>
      <c r="K627" s="25"/>
      <c r="L627" s="25"/>
      <c r="M627" s="25"/>
      <c r="N627" s="25"/>
      <c r="O627" s="25"/>
      <c r="P627" s="25"/>
      <c r="Q627" s="25"/>
      <c r="R627" s="25"/>
      <c r="S627" s="25"/>
      <c r="T627" s="25"/>
      <c r="U627" s="25"/>
      <c r="V627" s="25"/>
      <c r="W627" s="25"/>
      <c r="X627" s="25"/>
      <c r="Y627" s="25"/>
      <c r="Z627" s="25"/>
      <c r="AA627" s="20"/>
      <c r="AB627" s="20"/>
      <c r="AC627" s="23"/>
      <c r="AD627" s="23"/>
      <c r="AE627" s="23"/>
    </row>
    <row r="628" ht="14.25" customHeight="1">
      <c r="A628" s="18"/>
      <c r="B628" s="19"/>
      <c r="C628" s="20"/>
      <c r="D628" s="21"/>
      <c r="E628" s="20"/>
      <c r="F628" s="23"/>
      <c r="G628" s="23"/>
      <c r="H628" s="25"/>
      <c r="I628" s="25"/>
      <c r="J628" s="25"/>
      <c r="K628" s="25"/>
      <c r="L628" s="25"/>
      <c r="M628" s="25"/>
      <c r="N628" s="25"/>
      <c r="O628" s="25"/>
      <c r="P628" s="25"/>
      <c r="Q628" s="25"/>
      <c r="R628" s="25"/>
      <c r="S628" s="25"/>
      <c r="T628" s="25"/>
      <c r="U628" s="25"/>
      <c r="V628" s="25"/>
      <c r="W628" s="25"/>
      <c r="X628" s="25"/>
      <c r="Y628" s="25"/>
      <c r="Z628" s="25"/>
      <c r="AA628" s="20"/>
      <c r="AB628" s="20"/>
      <c r="AC628" s="23"/>
      <c r="AD628" s="23"/>
      <c r="AE628" s="23"/>
    </row>
    <row r="629" ht="14.25" customHeight="1">
      <c r="A629" s="18"/>
      <c r="B629" s="19"/>
      <c r="C629" s="20"/>
      <c r="D629" s="21"/>
      <c r="E629" s="20"/>
      <c r="F629" s="23"/>
      <c r="G629" s="23"/>
      <c r="H629" s="25"/>
      <c r="I629" s="25"/>
      <c r="J629" s="25"/>
      <c r="K629" s="25"/>
      <c r="L629" s="25"/>
      <c r="M629" s="25"/>
      <c r="N629" s="25"/>
      <c r="O629" s="25"/>
      <c r="P629" s="25"/>
      <c r="Q629" s="25"/>
      <c r="R629" s="25"/>
      <c r="S629" s="25"/>
      <c r="T629" s="25"/>
      <c r="U629" s="25"/>
      <c r="V629" s="25"/>
      <c r="W629" s="25"/>
      <c r="X629" s="25"/>
      <c r="Y629" s="25"/>
      <c r="Z629" s="25"/>
      <c r="AA629" s="20"/>
      <c r="AB629" s="20"/>
      <c r="AC629" s="23"/>
      <c r="AD629" s="23"/>
      <c r="AE629" s="23"/>
    </row>
    <row r="630" ht="14.25" customHeight="1">
      <c r="A630" s="18"/>
      <c r="B630" s="19"/>
      <c r="C630" s="20"/>
      <c r="D630" s="21"/>
      <c r="E630" s="20"/>
      <c r="F630" s="23"/>
      <c r="G630" s="23"/>
      <c r="H630" s="25"/>
      <c r="I630" s="25"/>
      <c r="J630" s="25"/>
      <c r="K630" s="25"/>
      <c r="L630" s="25"/>
      <c r="M630" s="25"/>
      <c r="N630" s="25"/>
      <c r="O630" s="25"/>
      <c r="P630" s="25"/>
      <c r="Q630" s="25"/>
      <c r="R630" s="25"/>
      <c r="S630" s="25"/>
      <c r="T630" s="25"/>
      <c r="U630" s="25"/>
      <c r="V630" s="25"/>
      <c r="W630" s="25"/>
      <c r="X630" s="25"/>
      <c r="Y630" s="25"/>
      <c r="Z630" s="25"/>
      <c r="AA630" s="20"/>
      <c r="AB630" s="20"/>
      <c r="AC630" s="23"/>
      <c r="AD630" s="23"/>
      <c r="AE630" s="23"/>
    </row>
    <row r="631" ht="14.25" customHeight="1">
      <c r="A631" s="18"/>
      <c r="B631" s="19"/>
      <c r="C631" s="20"/>
      <c r="D631" s="21"/>
      <c r="E631" s="20"/>
      <c r="F631" s="23"/>
      <c r="G631" s="23"/>
      <c r="H631" s="25"/>
      <c r="I631" s="25"/>
      <c r="J631" s="25"/>
      <c r="K631" s="25"/>
      <c r="L631" s="25"/>
      <c r="M631" s="25"/>
      <c r="N631" s="25"/>
      <c r="O631" s="25"/>
      <c r="P631" s="25"/>
      <c r="Q631" s="25"/>
      <c r="R631" s="25"/>
      <c r="S631" s="25"/>
      <c r="T631" s="25"/>
      <c r="U631" s="25"/>
      <c r="V631" s="25"/>
      <c r="W631" s="25"/>
      <c r="X631" s="25"/>
      <c r="Y631" s="25"/>
      <c r="Z631" s="25"/>
      <c r="AA631" s="20"/>
      <c r="AB631" s="20"/>
      <c r="AC631" s="23"/>
      <c r="AD631" s="23"/>
      <c r="AE631" s="23"/>
    </row>
    <row r="632" ht="14.25" customHeight="1">
      <c r="A632" s="18"/>
      <c r="B632" s="19"/>
      <c r="C632" s="20"/>
      <c r="D632" s="21"/>
      <c r="E632" s="20"/>
      <c r="F632" s="23"/>
      <c r="G632" s="23"/>
      <c r="H632" s="25"/>
      <c r="I632" s="25"/>
      <c r="J632" s="25"/>
      <c r="K632" s="25"/>
      <c r="L632" s="25"/>
      <c r="M632" s="25"/>
      <c r="N632" s="25"/>
      <c r="O632" s="25"/>
      <c r="P632" s="25"/>
      <c r="Q632" s="25"/>
      <c r="R632" s="25"/>
      <c r="S632" s="25"/>
      <c r="T632" s="25"/>
      <c r="U632" s="25"/>
      <c r="V632" s="25"/>
      <c r="W632" s="25"/>
      <c r="X632" s="25"/>
      <c r="Y632" s="25"/>
      <c r="Z632" s="25"/>
      <c r="AA632" s="20"/>
      <c r="AB632" s="20"/>
      <c r="AC632" s="23"/>
      <c r="AD632" s="23"/>
      <c r="AE632" s="23"/>
    </row>
    <row r="633" ht="14.25" customHeight="1">
      <c r="A633" s="18"/>
      <c r="B633" s="19"/>
      <c r="C633" s="20"/>
      <c r="D633" s="21"/>
      <c r="E633" s="20"/>
      <c r="F633" s="23"/>
      <c r="G633" s="23"/>
      <c r="H633" s="25"/>
      <c r="I633" s="25"/>
      <c r="J633" s="25"/>
      <c r="K633" s="25"/>
      <c r="L633" s="25"/>
      <c r="M633" s="25"/>
      <c r="N633" s="25"/>
      <c r="O633" s="25"/>
      <c r="P633" s="25"/>
      <c r="Q633" s="25"/>
      <c r="R633" s="25"/>
      <c r="S633" s="25"/>
      <c r="T633" s="25"/>
      <c r="U633" s="25"/>
      <c r="V633" s="25"/>
      <c r="W633" s="25"/>
      <c r="X633" s="25"/>
      <c r="Y633" s="25"/>
      <c r="Z633" s="25"/>
      <c r="AA633" s="20"/>
      <c r="AB633" s="20"/>
      <c r="AC633" s="23"/>
      <c r="AD633" s="23"/>
      <c r="AE633" s="23"/>
    </row>
    <row r="634" ht="14.25" customHeight="1">
      <c r="A634" s="18"/>
      <c r="B634" s="19"/>
      <c r="C634" s="20"/>
      <c r="D634" s="21"/>
      <c r="E634" s="20"/>
      <c r="F634" s="23"/>
      <c r="G634" s="23"/>
      <c r="H634" s="25"/>
      <c r="I634" s="25"/>
      <c r="J634" s="25"/>
      <c r="K634" s="25"/>
      <c r="L634" s="25"/>
      <c r="M634" s="25"/>
      <c r="N634" s="25"/>
      <c r="O634" s="25"/>
      <c r="P634" s="25"/>
      <c r="Q634" s="25"/>
      <c r="R634" s="25"/>
      <c r="S634" s="25"/>
      <c r="T634" s="25"/>
      <c r="U634" s="25"/>
      <c r="V634" s="25"/>
      <c r="W634" s="25"/>
      <c r="X634" s="25"/>
      <c r="Y634" s="25"/>
      <c r="Z634" s="25"/>
      <c r="AA634" s="20"/>
      <c r="AB634" s="20"/>
      <c r="AC634" s="23"/>
      <c r="AD634" s="23"/>
      <c r="AE634" s="23"/>
    </row>
    <row r="635" ht="14.25" customHeight="1">
      <c r="A635" s="18"/>
      <c r="B635" s="19"/>
      <c r="C635" s="20"/>
      <c r="D635" s="21"/>
      <c r="E635" s="20"/>
      <c r="F635" s="23"/>
      <c r="G635" s="23"/>
      <c r="H635" s="25"/>
      <c r="I635" s="25"/>
      <c r="J635" s="25"/>
      <c r="K635" s="25"/>
      <c r="L635" s="25"/>
      <c r="M635" s="25"/>
      <c r="N635" s="25"/>
      <c r="O635" s="25"/>
      <c r="P635" s="25"/>
      <c r="Q635" s="25"/>
      <c r="R635" s="25"/>
      <c r="S635" s="25"/>
      <c r="T635" s="25"/>
      <c r="U635" s="25"/>
      <c r="V635" s="25"/>
      <c r="W635" s="25"/>
      <c r="X635" s="25"/>
      <c r="Y635" s="25"/>
      <c r="Z635" s="25"/>
      <c r="AA635" s="20"/>
      <c r="AB635" s="20"/>
      <c r="AC635" s="23"/>
      <c r="AD635" s="23"/>
      <c r="AE635" s="23"/>
    </row>
    <row r="636" ht="14.25" customHeight="1">
      <c r="A636" s="18"/>
      <c r="B636" s="19"/>
      <c r="C636" s="20"/>
      <c r="D636" s="21"/>
      <c r="E636" s="20"/>
      <c r="F636" s="23"/>
      <c r="G636" s="23"/>
      <c r="H636" s="25"/>
      <c r="I636" s="25"/>
      <c r="J636" s="25"/>
      <c r="K636" s="25"/>
      <c r="L636" s="25"/>
      <c r="M636" s="25"/>
      <c r="N636" s="25"/>
      <c r="O636" s="25"/>
      <c r="P636" s="25"/>
      <c r="Q636" s="25"/>
      <c r="R636" s="25"/>
      <c r="S636" s="25"/>
      <c r="T636" s="25"/>
      <c r="U636" s="25"/>
      <c r="V636" s="25"/>
      <c r="W636" s="25"/>
      <c r="X636" s="25"/>
      <c r="Y636" s="25"/>
      <c r="Z636" s="25"/>
      <c r="AA636" s="20"/>
      <c r="AB636" s="20"/>
      <c r="AC636" s="23"/>
      <c r="AD636" s="23"/>
      <c r="AE636" s="23"/>
    </row>
    <row r="637" ht="14.25" customHeight="1">
      <c r="A637" s="18"/>
      <c r="B637" s="19"/>
      <c r="C637" s="20"/>
      <c r="D637" s="21"/>
      <c r="E637" s="20"/>
      <c r="F637" s="23"/>
      <c r="G637" s="23"/>
      <c r="H637" s="25"/>
      <c r="I637" s="25"/>
      <c r="J637" s="25"/>
      <c r="K637" s="25"/>
      <c r="L637" s="25"/>
      <c r="M637" s="25"/>
      <c r="N637" s="25"/>
      <c r="O637" s="25"/>
      <c r="P637" s="25"/>
      <c r="Q637" s="25"/>
      <c r="R637" s="25"/>
      <c r="S637" s="25"/>
      <c r="T637" s="25"/>
      <c r="U637" s="25"/>
      <c r="V637" s="25"/>
      <c r="W637" s="25"/>
      <c r="X637" s="25"/>
      <c r="Y637" s="25"/>
      <c r="Z637" s="25"/>
      <c r="AA637" s="20"/>
      <c r="AB637" s="20"/>
      <c r="AC637" s="23"/>
      <c r="AD637" s="23"/>
      <c r="AE637" s="23"/>
    </row>
    <row r="638" ht="14.25" customHeight="1">
      <c r="A638" s="18"/>
      <c r="B638" s="19"/>
      <c r="C638" s="20"/>
      <c r="D638" s="21"/>
      <c r="E638" s="20"/>
      <c r="F638" s="23"/>
      <c r="G638" s="23"/>
      <c r="H638" s="25"/>
      <c r="I638" s="25"/>
      <c r="J638" s="25"/>
      <c r="K638" s="25"/>
      <c r="L638" s="25"/>
      <c r="M638" s="25"/>
      <c r="N638" s="25"/>
      <c r="O638" s="25"/>
      <c r="P638" s="25"/>
      <c r="Q638" s="25"/>
      <c r="R638" s="25"/>
      <c r="S638" s="25"/>
      <c r="T638" s="25"/>
      <c r="U638" s="25"/>
      <c r="V638" s="25"/>
      <c r="W638" s="25"/>
      <c r="X638" s="25"/>
      <c r="Y638" s="25"/>
      <c r="Z638" s="25"/>
      <c r="AA638" s="20"/>
      <c r="AB638" s="20"/>
      <c r="AC638" s="23"/>
      <c r="AD638" s="23"/>
      <c r="AE638" s="23"/>
    </row>
    <row r="639" ht="14.25" customHeight="1">
      <c r="A639" s="18"/>
      <c r="B639" s="19"/>
      <c r="C639" s="20"/>
      <c r="D639" s="21"/>
      <c r="E639" s="20"/>
      <c r="F639" s="23"/>
      <c r="G639" s="23"/>
      <c r="H639" s="25"/>
      <c r="I639" s="25"/>
      <c r="J639" s="25"/>
      <c r="K639" s="25"/>
      <c r="L639" s="25"/>
      <c r="M639" s="25"/>
      <c r="N639" s="25"/>
      <c r="O639" s="25"/>
      <c r="P639" s="25"/>
      <c r="Q639" s="25"/>
      <c r="R639" s="25"/>
      <c r="S639" s="25"/>
      <c r="T639" s="25"/>
      <c r="U639" s="25"/>
      <c r="V639" s="25"/>
      <c r="W639" s="25"/>
      <c r="X639" s="25"/>
      <c r="Y639" s="25"/>
      <c r="Z639" s="25"/>
      <c r="AA639" s="20"/>
      <c r="AB639" s="20"/>
      <c r="AC639" s="23"/>
      <c r="AD639" s="23"/>
      <c r="AE639" s="23"/>
    </row>
    <row r="640" ht="14.25" customHeight="1">
      <c r="A640" s="18"/>
      <c r="B640" s="19"/>
      <c r="C640" s="20"/>
      <c r="D640" s="21"/>
      <c r="E640" s="20"/>
      <c r="F640" s="23"/>
      <c r="G640" s="23"/>
      <c r="H640" s="25"/>
      <c r="I640" s="25"/>
      <c r="J640" s="25"/>
      <c r="K640" s="25"/>
      <c r="L640" s="25"/>
      <c r="M640" s="25"/>
      <c r="N640" s="25"/>
      <c r="O640" s="25"/>
      <c r="P640" s="25"/>
      <c r="Q640" s="25"/>
      <c r="R640" s="25"/>
      <c r="S640" s="25"/>
      <c r="T640" s="25"/>
      <c r="U640" s="25"/>
      <c r="V640" s="25"/>
      <c r="W640" s="25"/>
      <c r="X640" s="25"/>
      <c r="Y640" s="25"/>
      <c r="Z640" s="25"/>
      <c r="AA640" s="20"/>
      <c r="AB640" s="20"/>
      <c r="AC640" s="23"/>
      <c r="AD640" s="23"/>
      <c r="AE640" s="23"/>
    </row>
    <row r="641" ht="14.25" customHeight="1">
      <c r="A641" s="18"/>
      <c r="B641" s="19"/>
      <c r="C641" s="20"/>
      <c r="D641" s="21"/>
      <c r="E641" s="20"/>
      <c r="F641" s="23"/>
      <c r="G641" s="23"/>
      <c r="H641" s="25"/>
      <c r="I641" s="25"/>
      <c r="J641" s="25"/>
      <c r="K641" s="25"/>
      <c r="L641" s="25"/>
      <c r="M641" s="25"/>
      <c r="N641" s="25"/>
      <c r="O641" s="25"/>
      <c r="P641" s="25"/>
      <c r="Q641" s="25"/>
      <c r="R641" s="25"/>
      <c r="S641" s="25"/>
      <c r="T641" s="25"/>
      <c r="U641" s="25"/>
      <c r="V641" s="25"/>
      <c r="W641" s="25"/>
      <c r="X641" s="25"/>
      <c r="Y641" s="25"/>
      <c r="Z641" s="25"/>
      <c r="AA641" s="20"/>
      <c r="AB641" s="20"/>
      <c r="AC641" s="23"/>
      <c r="AD641" s="23"/>
      <c r="AE641" s="23"/>
    </row>
    <row r="642" ht="14.25" customHeight="1">
      <c r="A642" s="18"/>
      <c r="B642" s="19"/>
      <c r="C642" s="20"/>
      <c r="D642" s="21"/>
      <c r="E642" s="20"/>
      <c r="F642" s="23"/>
      <c r="G642" s="23"/>
      <c r="H642" s="25"/>
      <c r="I642" s="25"/>
      <c r="J642" s="25"/>
      <c r="K642" s="25"/>
      <c r="L642" s="25"/>
      <c r="M642" s="25"/>
      <c r="N642" s="25"/>
      <c r="O642" s="25"/>
      <c r="P642" s="25"/>
      <c r="Q642" s="25"/>
      <c r="R642" s="25"/>
      <c r="S642" s="25"/>
      <c r="T642" s="25"/>
      <c r="U642" s="25"/>
      <c r="V642" s="25"/>
      <c r="W642" s="25"/>
      <c r="X642" s="25"/>
      <c r="Y642" s="25"/>
      <c r="Z642" s="25"/>
      <c r="AA642" s="20"/>
      <c r="AB642" s="20"/>
      <c r="AC642" s="23"/>
      <c r="AD642" s="23"/>
      <c r="AE642" s="23"/>
    </row>
    <row r="643" ht="14.25" customHeight="1">
      <c r="A643" s="18"/>
      <c r="B643" s="19"/>
      <c r="C643" s="20"/>
      <c r="D643" s="21"/>
      <c r="E643" s="20"/>
      <c r="F643" s="23"/>
      <c r="G643" s="23"/>
      <c r="H643" s="25"/>
      <c r="I643" s="25"/>
      <c r="J643" s="25"/>
      <c r="K643" s="25"/>
      <c r="L643" s="25"/>
      <c r="M643" s="25"/>
      <c r="N643" s="25"/>
      <c r="O643" s="25"/>
      <c r="P643" s="25"/>
      <c r="Q643" s="25"/>
      <c r="R643" s="25"/>
      <c r="S643" s="25"/>
      <c r="T643" s="25"/>
      <c r="U643" s="25"/>
      <c r="V643" s="25"/>
      <c r="W643" s="25"/>
      <c r="X643" s="25"/>
      <c r="Y643" s="25"/>
      <c r="Z643" s="25"/>
      <c r="AA643" s="20"/>
      <c r="AB643" s="20"/>
      <c r="AC643" s="23"/>
      <c r="AD643" s="23"/>
      <c r="AE643" s="23"/>
    </row>
    <row r="644" ht="14.25" customHeight="1">
      <c r="A644" s="18"/>
      <c r="B644" s="19"/>
      <c r="C644" s="20"/>
      <c r="D644" s="21"/>
      <c r="E644" s="20"/>
      <c r="F644" s="23"/>
      <c r="G644" s="23"/>
      <c r="H644" s="25"/>
      <c r="I644" s="25"/>
      <c r="J644" s="25"/>
      <c r="K644" s="25"/>
      <c r="L644" s="25"/>
      <c r="M644" s="25"/>
      <c r="N644" s="25"/>
      <c r="O644" s="25"/>
      <c r="P644" s="25"/>
      <c r="Q644" s="25"/>
      <c r="R644" s="25"/>
      <c r="S644" s="25"/>
      <c r="T644" s="25"/>
      <c r="U644" s="25"/>
      <c r="V644" s="25"/>
      <c r="W644" s="25"/>
      <c r="X644" s="25"/>
      <c r="Y644" s="25"/>
      <c r="Z644" s="25"/>
      <c r="AA644" s="20"/>
      <c r="AB644" s="20"/>
      <c r="AC644" s="23"/>
      <c r="AD644" s="23"/>
      <c r="AE644" s="23"/>
    </row>
    <row r="645" ht="14.25" customHeight="1">
      <c r="A645" s="18"/>
      <c r="B645" s="19"/>
      <c r="C645" s="20"/>
      <c r="D645" s="21"/>
      <c r="E645" s="20"/>
      <c r="F645" s="23"/>
      <c r="G645" s="23"/>
      <c r="H645" s="25"/>
      <c r="I645" s="25"/>
      <c r="J645" s="25"/>
      <c r="K645" s="25"/>
      <c r="L645" s="25"/>
      <c r="M645" s="25"/>
      <c r="N645" s="25"/>
      <c r="O645" s="25"/>
      <c r="P645" s="25"/>
      <c r="Q645" s="25"/>
      <c r="R645" s="25"/>
      <c r="S645" s="25"/>
      <c r="T645" s="25"/>
      <c r="U645" s="25"/>
      <c r="V645" s="25"/>
      <c r="W645" s="25"/>
      <c r="X645" s="25"/>
      <c r="Y645" s="25"/>
      <c r="Z645" s="25"/>
      <c r="AA645" s="20"/>
      <c r="AB645" s="20"/>
      <c r="AC645" s="23"/>
      <c r="AD645" s="23"/>
      <c r="AE645" s="23"/>
    </row>
    <row r="646" ht="14.25" customHeight="1">
      <c r="A646" s="18"/>
      <c r="B646" s="19"/>
      <c r="C646" s="20"/>
      <c r="D646" s="21"/>
      <c r="E646" s="20"/>
      <c r="F646" s="23"/>
      <c r="G646" s="23"/>
      <c r="H646" s="25"/>
      <c r="I646" s="25"/>
      <c r="J646" s="25"/>
      <c r="K646" s="25"/>
      <c r="L646" s="25"/>
      <c r="M646" s="25"/>
      <c r="N646" s="25"/>
      <c r="O646" s="25"/>
      <c r="P646" s="25"/>
      <c r="Q646" s="25"/>
      <c r="R646" s="25"/>
      <c r="S646" s="25"/>
      <c r="T646" s="25"/>
      <c r="U646" s="25"/>
      <c r="V646" s="25"/>
      <c r="W646" s="25"/>
      <c r="X646" s="25"/>
      <c r="Y646" s="25"/>
      <c r="Z646" s="25"/>
      <c r="AA646" s="20"/>
      <c r="AB646" s="20"/>
      <c r="AC646" s="23"/>
      <c r="AD646" s="23"/>
      <c r="AE646" s="23"/>
    </row>
    <row r="647" ht="14.25" customHeight="1">
      <c r="A647" s="18"/>
      <c r="B647" s="19"/>
      <c r="C647" s="20"/>
      <c r="D647" s="21"/>
      <c r="E647" s="20"/>
      <c r="F647" s="23"/>
      <c r="G647" s="23"/>
      <c r="H647" s="25"/>
      <c r="I647" s="25"/>
      <c r="J647" s="25"/>
      <c r="K647" s="25"/>
      <c r="L647" s="25"/>
      <c r="M647" s="25"/>
      <c r="N647" s="25"/>
      <c r="O647" s="25"/>
      <c r="P647" s="25"/>
      <c r="Q647" s="25"/>
      <c r="R647" s="25"/>
      <c r="S647" s="25"/>
      <c r="T647" s="25"/>
      <c r="U647" s="25"/>
      <c r="V647" s="25"/>
      <c r="W647" s="25"/>
      <c r="X647" s="25"/>
      <c r="Y647" s="25"/>
      <c r="Z647" s="25"/>
      <c r="AA647" s="20"/>
      <c r="AB647" s="20"/>
      <c r="AC647" s="23"/>
      <c r="AD647" s="23"/>
      <c r="AE647" s="23"/>
    </row>
    <row r="648" ht="14.25" customHeight="1">
      <c r="A648" s="18"/>
      <c r="B648" s="19"/>
      <c r="C648" s="20"/>
      <c r="D648" s="21"/>
      <c r="E648" s="20"/>
      <c r="F648" s="23"/>
      <c r="G648" s="23"/>
      <c r="H648" s="25"/>
      <c r="I648" s="25"/>
      <c r="J648" s="25"/>
      <c r="K648" s="25"/>
      <c r="L648" s="25"/>
      <c r="M648" s="25"/>
      <c r="N648" s="25"/>
      <c r="O648" s="25"/>
      <c r="P648" s="25"/>
      <c r="Q648" s="25"/>
      <c r="R648" s="25"/>
      <c r="S648" s="25"/>
      <c r="T648" s="25"/>
      <c r="U648" s="25"/>
      <c r="V648" s="25"/>
      <c r="W648" s="25"/>
      <c r="X648" s="25"/>
      <c r="Y648" s="25"/>
      <c r="Z648" s="25"/>
      <c r="AA648" s="20"/>
      <c r="AB648" s="20"/>
      <c r="AC648" s="23"/>
      <c r="AD648" s="23"/>
      <c r="AE648" s="23"/>
    </row>
    <row r="649" ht="14.25" customHeight="1">
      <c r="A649" s="18"/>
      <c r="B649" s="19"/>
      <c r="C649" s="20"/>
      <c r="D649" s="21"/>
      <c r="E649" s="20"/>
      <c r="F649" s="23"/>
      <c r="G649" s="23"/>
      <c r="H649" s="25"/>
      <c r="I649" s="25"/>
      <c r="J649" s="25"/>
      <c r="K649" s="25"/>
      <c r="L649" s="25"/>
      <c r="M649" s="25"/>
      <c r="N649" s="25"/>
      <c r="O649" s="25"/>
      <c r="P649" s="25"/>
      <c r="Q649" s="25"/>
      <c r="R649" s="25"/>
      <c r="S649" s="25"/>
      <c r="T649" s="25"/>
      <c r="U649" s="25"/>
      <c r="V649" s="25"/>
      <c r="W649" s="25"/>
      <c r="X649" s="25"/>
      <c r="Y649" s="25"/>
      <c r="Z649" s="25"/>
      <c r="AA649" s="20"/>
      <c r="AB649" s="20"/>
      <c r="AC649" s="23"/>
      <c r="AD649" s="23"/>
      <c r="AE649" s="23"/>
    </row>
    <row r="650" ht="14.25" customHeight="1">
      <c r="A650" s="18"/>
      <c r="B650" s="19"/>
      <c r="C650" s="20"/>
      <c r="D650" s="21"/>
      <c r="E650" s="20"/>
      <c r="F650" s="23"/>
      <c r="G650" s="23"/>
      <c r="H650" s="25"/>
      <c r="I650" s="25"/>
      <c r="J650" s="25"/>
      <c r="K650" s="25"/>
      <c r="L650" s="25"/>
      <c r="M650" s="25"/>
      <c r="N650" s="25"/>
      <c r="O650" s="25"/>
      <c r="P650" s="25"/>
      <c r="Q650" s="25"/>
      <c r="R650" s="25"/>
      <c r="S650" s="25"/>
      <c r="T650" s="25"/>
      <c r="U650" s="25"/>
      <c r="V650" s="25"/>
      <c r="W650" s="25"/>
      <c r="X650" s="25"/>
      <c r="Y650" s="25"/>
      <c r="Z650" s="25"/>
      <c r="AA650" s="20"/>
      <c r="AB650" s="20"/>
      <c r="AC650" s="23"/>
      <c r="AD650" s="23"/>
      <c r="AE650" s="23"/>
    </row>
    <row r="651" ht="14.25" customHeight="1">
      <c r="A651" s="18"/>
      <c r="B651" s="19"/>
      <c r="C651" s="20"/>
      <c r="D651" s="21"/>
      <c r="E651" s="20"/>
      <c r="F651" s="23"/>
      <c r="G651" s="23"/>
      <c r="H651" s="25"/>
      <c r="I651" s="25"/>
      <c r="J651" s="25"/>
      <c r="K651" s="25"/>
      <c r="L651" s="25"/>
      <c r="M651" s="25"/>
      <c r="N651" s="25"/>
      <c r="O651" s="25"/>
      <c r="P651" s="25"/>
      <c r="Q651" s="25"/>
      <c r="R651" s="25"/>
      <c r="S651" s="25"/>
      <c r="T651" s="25"/>
      <c r="U651" s="25"/>
      <c r="V651" s="25"/>
      <c r="W651" s="25"/>
      <c r="X651" s="25"/>
      <c r="Y651" s="25"/>
      <c r="Z651" s="25"/>
      <c r="AA651" s="20"/>
      <c r="AB651" s="20"/>
      <c r="AC651" s="23"/>
      <c r="AD651" s="23"/>
      <c r="AE651" s="23"/>
    </row>
    <row r="652" ht="14.25" customHeight="1">
      <c r="A652" s="18"/>
      <c r="B652" s="19"/>
      <c r="C652" s="20"/>
      <c r="D652" s="21"/>
      <c r="E652" s="20"/>
      <c r="F652" s="23"/>
      <c r="G652" s="23"/>
      <c r="H652" s="25"/>
      <c r="I652" s="25"/>
      <c r="J652" s="25"/>
      <c r="K652" s="25"/>
      <c r="L652" s="25"/>
      <c r="M652" s="25"/>
      <c r="N652" s="25"/>
      <c r="O652" s="25"/>
      <c r="P652" s="25"/>
      <c r="Q652" s="25"/>
      <c r="R652" s="25"/>
      <c r="S652" s="25"/>
      <c r="T652" s="25"/>
      <c r="U652" s="25"/>
      <c r="V652" s="25"/>
      <c r="W652" s="25"/>
      <c r="X652" s="25"/>
      <c r="Y652" s="25"/>
      <c r="Z652" s="25"/>
      <c r="AA652" s="20"/>
      <c r="AB652" s="20"/>
      <c r="AC652" s="23"/>
      <c r="AD652" s="23"/>
      <c r="AE652" s="23"/>
    </row>
    <row r="653" ht="14.25" customHeight="1">
      <c r="A653" s="18"/>
      <c r="B653" s="19"/>
      <c r="C653" s="20"/>
      <c r="D653" s="21"/>
      <c r="E653" s="20"/>
      <c r="F653" s="23"/>
      <c r="G653" s="23"/>
      <c r="H653" s="25"/>
      <c r="I653" s="25"/>
      <c r="J653" s="25"/>
      <c r="K653" s="25"/>
      <c r="L653" s="25"/>
      <c r="M653" s="25"/>
      <c r="N653" s="25"/>
      <c r="O653" s="25"/>
      <c r="P653" s="25"/>
      <c r="Q653" s="25"/>
      <c r="R653" s="25"/>
      <c r="S653" s="25"/>
      <c r="T653" s="25"/>
      <c r="U653" s="25"/>
      <c r="V653" s="25"/>
      <c r="W653" s="25"/>
      <c r="X653" s="25"/>
      <c r="Y653" s="25"/>
      <c r="Z653" s="25"/>
      <c r="AA653" s="20"/>
      <c r="AB653" s="20"/>
      <c r="AC653" s="23"/>
      <c r="AD653" s="23"/>
      <c r="AE653" s="23"/>
    </row>
    <row r="654" ht="14.25" customHeight="1">
      <c r="A654" s="18"/>
      <c r="B654" s="19"/>
      <c r="C654" s="20"/>
      <c r="D654" s="21"/>
      <c r="E654" s="20"/>
      <c r="F654" s="23"/>
      <c r="G654" s="23"/>
      <c r="H654" s="25"/>
      <c r="I654" s="25"/>
      <c r="J654" s="25"/>
      <c r="K654" s="25"/>
      <c r="L654" s="25"/>
      <c r="M654" s="25"/>
      <c r="N654" s="25"/>
      <c r="O654" s="25"/>
      <c r="P654" s="25"/>
      <c r="Q654" s="25"/>
      <c r="R654" s="25"/>
      <c r="S654" s="25"/>
      <c r="T654" s="25"/>
      <c r="U654" s="25"/>
      <c r="V654" s="25"/>
      <c r="W654" s="25"/>
      <c r="X654" s="25"/>
      <c r="Y654" s="25"/>
      <c r="Z654" s="25"/>
      <c r="AA654" s="20"/>
      <c r="AB654" s="20"/>
      <c r="AC654" s="23"/>
      <c r="AD654" s="23"/>
      <c r="AE654" s="23"/>
    </row>
    <row r="655" ht="14.25" customHeight="1">
      <c r="A655" s="18"/>
      <c r="B655" s="19"/>
      <c r="C655" s="20"/>
      <c r="D655" s="21"/>
      <c r="E655" s="20"/>
      <c r="F655" s="23"/>
      <c r="G655" s="23"/>
      <c r="H655" s="25"/>
      <c r="I655" s="25"/>
      <c r="J655" s="25"/>
      <c r="K655" s="25"/>
      <c r="L655" s="25"/>
      <c r="M655" s="25"/>
      <c r="N655" s="25"/>
      <c r="O655" s="25"/>
      <c r="P655" s="25"/>
      <c r="Q655" s="25"/>
      <c r="R655" s="25"/>
      <c r="S655" s="25"/>
      <c r="T655" s="25"/>
      <c r="U655" s="25"/>
      <c r="V655" s="25"/>
      <c r="W655" s="25"/>
      <c r="X655" s="25"/>
      <c r="Y655" s="25"/>
      <c r="Z655" s="25"/>
      <c r="AA655" s="20"/>
      <c r="AB655" s="20"/>
      <c r="AC655" s="23"/>
      <c r="AD655" s="23"/>
      <c r="AE655" s="23"/>
    </row>
    <row r="656" ht="14.25" customHeight="1">
      <c r="A656" s="18"/>
      <c r="B656" s="19"/>
      <c r="C656" s="20"/>
      <c r="D656" s="21"/>
      <c r="E656" s="20"/>
      <c r="F656" s="23"/>
      <c r="G656" s="23"/>
      <c r="H656" s="25"/>
      <c r="I656" s="25"/>
      <c r="J656" s="25"/>
      <c r="K656" s="25"/>
      <c r="L656" s="25"/>
      <c r="M656" s="25"/>
      <c r="N656" s="25"/>
      <c r="O656" s="25"/>
      <c r="P656" s="25"/>
      <c r="Q656" s="25"/>
      <c r="R656" s="25"/>
      <c r="S656" s="25"/>
      <c r="T656" s="25"/>
      <c r="U656" s="25"/>
      <c r="V656" s="25"/>
      <c r="W656" s="25"/>
      <c r="X656" s="25"/>
      <c r="Y656" s="25"/>
      <c r="Z656" s="25"/>
      <c r="AA656" s="20"/>
      <c r="AB656" s="20"/>
      <c r="AC656" s="23"/>
      <c r="AD656" s="23"/>
      <c r="AE656" s="23"/>
    </row>
    <row r="657" ht="14.25" customHeight="1">
      <c r="A657" s="18"/>
      <c r="B657" s="19"/>
      <c r="C657" s="20"/>
      <c r="D657" s="21"/>
      <c r="E657" s="20"/>
      <c r="F657" s="23"/>
      <c r="G657" s="23"/>
      <c r="H657" s="25"/>
      <c r="I657" s="25"/>
      <c r="J657" s="25"/>
      <c r="K657" s="25"/>
      <c r="L657" s="25"/>
      <c r="M657" s="25"/>
      <c r="N657" s="25"/>
      <c r="O657" s="25"/>
      <c r="P657" s="25"/>
      <c r="Q657" s="25"/>
      <c r="R657" s="25"/>
      <c r="S657" s="25"/>
      <c r="T657" s="25"/>
      <c r="U657" s="25"/>
      <c r="V657" s="25"/>
      <c r="W657" s="25"/>
      <c r="X657" s="25"/>
      <c r="Y657" s="25"/>
      <c r="Z657" s="25"/>
      <c r="AA657" s="20"/>
      <c r="AB657" s="20"/>
      <c r="AC657" s="23"/>
      <c r="AD657" s="23"/>
      <c r="AE657" s="23"/>
    </row>
    <row r="658" ht="14.25" customHeight="1">
      <c r="A658" s="18"/>
      <c r="B658" s="19"/>
      <c r="C658" s="20"/>
      <c r="D658" s="21"/>
      <c r="E658" s="20"/>
      <c r="F658" s="23"/>
      <c r="G658" s="23"/>
      <c r="H658" s="25"/>
      <c r="I658" s="25"/>
      <c r="J658" s="25"/>
      <c r="K658" s="25"/>
      <c r="L658" s="25"/>
      <c r="M658" s="25"/>
      <c r="N658" s="25"/>
      <c r="O658" s="25"/>
      <c r="P658" s="25"/>
      <c r="Q658" s="25"/>
      <c r="R658" s="25"/>
      <c r="S658" s="25"/>
      <c r="T658" s="25"/>
      <c r="U658" s="25"/>
      <c r="V658" s="25"/>
      <c r="W658" s="25"/>
      <c r="X658" s="25"/>
      <c r="Y658" s="25"/>
      <c r="Z658" s="25"/>
      <c r="AA658" s="20"/>
      <c r="AB658" s="20"/>
      <c r="AC658" s="23"/>
      <c r="AD658" s="23"/>
      <c r="AE658" s="23"/>
    </row>
    <row r="659" ht="14.25" customHeight="1">
      <c r="A659" s="18"/>
      <c r="B659" s="19"/>
      <c r="C659" s="20"/>
      <c r="D659" s="21"/>
      <c r="E659" s="20"/>
      <c r="F659" s="23"/>
      <c r="G659" s="23"/>
      <c r="H659" s="25"/>
      <c r="I659" s="25"/>
      <c r="J659" s="25"/>
      <c r="K659" s="25"/>
      <c r="L659" s="25"/>
      <c r="M659" s="25"/>
      <c r="N659" s="25"/>
      <c r="O659" s="25"/>
      <c r="P659" s="25"/>
      <c r="Q659" s="25"/>
      <c r="R659" s="25"/>
      <c r="S659" s="25"/>
      <c r="T659" s="25"/>
      <c r="U659" s="25"/>
      <c r="V659" s="25"/>
      <c r="W659" s="25"/>
      <c r="X659" s="25"/>
      <c r="Y659" s="25"/>
      <c r="Z659" s="25"/>
      <c r="AA659" s="20"/>
      <c r="AB659" s="20"/>
      <c r="AC659" s="23"/>
      <c r="AD659" s="23"/>
      <c r="AE659" s="23"/>
    </row>
    <row r="660" ht="14.25" customHeight="1">
      <c r="A660" s="18"/>
      <c r="B660" s="19"/>
      <c r="C660" s="20"/>
      <c r="D660" s="21"/>
      <c r="E660" s="20"/>
      <c r="F660" s="23"/>
      <c r="G660" s="23"/>
      <c r="H660" s="25"/>
      <c r="I660" s="25"/>
      <c r="J660" s="25"/>
      <c r="K660" s="25"/>
      <c r="L660" s="25"/>
      <c r="M660" s="25"/>
      <c r="N660" s="25"/>
      <c r="O660" s="25"/>
      <c r="P660" s="25"/>
      <c r="Q660" s="25"/>
      <c r="R660" s="25"/>
      <c r="S660" s="25"/>
      <c r="T660" s="25"/>
      <c r="U660" s="25"/>
      <c r="V660" s="25"/>
      <c r="W660" s="25"/>
      <c r="X660" s="25"/>
      <c r="Y660" s="25"/>
      <c r="Z660" s="25"/>
      <c r="AA660" s="20"/>
      <c r="AB660" s="20"/>
      <c r="AC660" s="23"/>
      <c r="AD660" s="23"/>
      <c r="AE660" s="23"/>
    </row>
    <row r="661" ht="14.25" customHeight="1">
      <c r="A661" s="18"/>
      <c r="B661" s="19"/>
      <c r="C661" s="20"/>
      <c r="D661" s="21"/>
      <c r="E661" s="20"/>
      <c r="F661" s="23"/>
      <c r="G661" s="23"/>
      <c r="H661" s="25"/>
      <c r="I661" s="25"/>
      <c r="J661" s="25"/>
      <c r="K661" s="25"/>
      <c r="L661" s="25"/>
      <c r="M661" s="25"/>
      <c r="N661" s="25"/>
      <c r="O661" s="25"/>
      <c r="P661" s="25"/>
      <c r="Q661" s="25"/>
      <c r="R661" s="25"/>
      <c r="S661" s="25"/>
      <c r="T661" s="25"/>
      <c r="U661" s="25"/>
      <c r="V661" s="25"/>
      <c r="W661" s="25"/>
      <c r="X661" s="25"/>
      <c r="Y661" s="25"/>
      <c r="Z661" s="25"/>
      <c r="AA661" s="20"/>
      <c r="AB661" s="20"/>
      <c r="AC661" s="23"/>
      <c r="AD661" s="23"/>
      <c r="AE661" s="23"/>
    </row>
    <row r="662" ht="14.25" customHeight="1">
      <c r="A662" s="18"/>
      <c r="B662" s="19"/>
      <c r="C662" s="20"/>
      <c r="D662" s="21"/>
      <c r="E662" s="20"/>
      <c r="F662" s="23"/>
      <c r="G662" s="23"/>
      <c r="H662" s="25"/>
      <c r="I662" s="25"/>
      <c r="J662" s="25"/>
      <c r="K662" s="25"/>
      <c r="L662" s="25"/>
      <c r="M662" s="25"/>
      <c r="N662" s="25"/>
      <c r="O662" s="25"/>
      <c r="P662" s="25"/>
      <c r="Q662" s="25"/>
      <c r="R662" s="25"/>
      <c r="S662" s="25"/>
      <c r="T662" s="25"/>
      <c r="U662" s="25"/>
      <c r="V662" s="25"/>
      <c r="W662" s="25"/>
      <c r="X662" s="25"/>
      <c r="Y662" s="25"/>
      <c r="Z662" s="25"/>
      <c r="AA662" s="20"/>
      <c r="AB662" s="20"/>
      <c r="AC662" s="23"/>
      <c r="AD662" s="23"/>
      <c r="AE662" s="23"/>
    </row>
    <row r="663" ht="14.25" customHeight="1">
      <c r="A663" s="18"/>
      <c r="B663" s="19"/>
      <c r="C663" s="20"/>
      <c r="D663" s="21"/>
      <c r="E663" s="20"/>
      <c r="F663" s="23"/>
      <c r="G663" s="23"/>
      <c r="H663" s="25"/>
      <c r="I663" s="25"/>
      <c r="J663" s="25"/>
      <c r="K663" s="25"/>
      <c r="L663" s="25"/>
      <c r="M663" s="25"/>
      <c r="N663" s="25"/>
      <c r="O663" s="25"/>
      <c r="P663" s="25"/>
      <c r="Q663" s="25"/>
      <c r="R663" s="25"/>
      <c r="S663" s="25"/>
      <c r="T663" s="25"/>
      <c r="U663" s="25"/>
      <c r="V663" s="25"/>
      <c r="W663" s="25"/>
      <c r="X663" s="25"/>
      <c r="Y663" s="25"/>
      <c r="Z663" s="25"/>
      <c r="AA663" s="20"/>
      <c r="AB663" s="20"/>
      <c r="AC663" s="23"/>
      <c r="AD663" s="23"/>
      <c r="AE663" s="23"/>
    </row>
    <row r="664" ht="14.25" customHeight="1">
      <c r="A664" s="18"/>
      <c r="B664" s="19"/>
      <c r="C664" s="20"/>
      <c r="D664" s="21"/>
      <c r="E664" s="20"/>
      <c r="F664" s="23"/>
      <c r="G664" s="23"/>
      <c r="H664" s="25"/>
      <c r="I664" s="25"/>
      <c r="J664" s="25"/>
      <c r="K664" s="25"/>
      <c r="L664" s="25"/>
      <c r="M664" s="25"/>
      <c r="N664" s="25"/>
      <c r="O664" s="25"/>
      <c r="P664" s="25"/>
      <c r="Q664" s="25"/>
      <c r="R664" s="25"/>
      <c r="S664" s="25"/>
      <c r="T664" s="25"/>
      <c r="U664" s="25"/>
      <c r="V664" s="25"/>
      <c r="W664" s="25"/>
      <c r="X664" s="25"/>
      <c r="Y664" s="25"/>
      <c r="Z664" s="25"/>
      <c r="AA664" s="20"/>
      <c r="AB664" s="20"/>
      <c r="AC664" s="23"/>
      <c r="AD664" s="23"/>
      <c r="AE664" s="23"/>
    </row>
    <row r="665" ht="14.25" customHeight="1">
      <c r="A665" s="18"/>
      <c r="B665" s="19"/>
      <c r="C665" s="20"/>
      <c r="D665" s="21"/>
      <c r="E665" s="20"/>
      <c r="F665" s="23"/>
      <c r="G665" s="23"/>
      <c r="H665" s="25"/>
      <c r="I665" s="25"/>
      <c r="J665" s="25"/>
      <c r="K665" s="25"/>
      <c r="L665" s="25"/>
      <c r="M665" s="25"/>
      <c r="N665" s="25"/>
      <c r="O665" s="25"/>
      <c r="P665" s="25"/>
      <c r="Q665" s="25"/>
      <c r="R665" s="25"/>
      <c r="S665" s="25"/>
      <c r="T665" s="25"/>
      <c r="U665" s="25"/>
      <c r="V665" s="25"/>
      <c r="W665" s="25"/>
      <c r="X665" s="25"/>
      <c r="Y665" s="25"/>
      <c r="Z665" s="25"/>
      <c r="AA665" s="20"/>
      <c r="AB665" s="20"/>
      <c r="AC665" s="23"/>
      <c r="AD665" s="23"/>
      <c r="AE665" s="23"/>
    </row>
    <row r="666" ht="14.25" customHeight="1">
      <c r="A666" s="18"/>
      <c r="B666" s="19"/>
      <c r="C666" s="20"/>
      <c r="D666" s="21"/>
      <c r="E666" s="20"/>
      <c r="F666" s="23"/>
      <c r="G666" s="23"/>
      <c r="H666" s="25"/>
      <c r="I666" s="25"/>
      <c r="J666" s="25"/>
      <c r="K666" s="25"/>
      <c r="L666" s="25"/>
      <c r="M666" s="25"/>
      <c r="N666" s="25"/>
      <c r="O666" s="25"/>
      <c r="P666" s="25"/>
      <c r="Q666" s="25"/>
      <c r="R666" s="25"/>
      <c r="S666" s="25"/>
      <c r="T666" s="25"/>
      <c r="U666" s="25"/>
      <c r="V666" s="25"/>
      <c r="W666" s="25"/>
      <c r="X666" s="25"/>
      <c r="Y666" s="25"/>
      <c r="Z666" s="25"/>
      <c r="AA666" s="20"/>
      <c r="AB666" s="20"/>
      <c r="AC666" s="23"/>
      <c r="AD666" s="23"/>
      <c r="AE666" s="23"/>
    </row>
    <row r="667" ht="14.25" customHeight="1">
      <c r="A667" s="18"/>
      <c r="B667" s="19"/>
      <c r="C667" s="20"/>
      <c r="D667" s="21"/>
      <c r="E667" s="20"/>
      <c r="F667" s="23"/>
      <c r="G667" s="23"/>
      <c r="H667" s="25"/>
      <c r="I667" s="25"/>
      <c r="J667" s="25"/>
      <c r="K667" s="25"/>
      <c r="L667" s="25"/>
      <c r="M667" s="25"/>
      <c r="N667" s="25"/>
      <c r="O667" s="25"/>
      <c r="P667" s="25"/>
      <c r="Q667" s="25"/>
      <c r="R667" s="25"/>
      <c r="S667" s="25"/>
      <c r="T667" s="25"/>
      <c r="U667" s="25"/>
      <c r="V667" s="25"/>
      <c r="W667" s="25"/>
      <c r="X667" s="25"/>
      <c r="Y667" s="25"/>
      <c r="Z667" s="25"/>
      <c r="AA667" s="20"/>
      <c r="AB667" s="20"/>
      <c r="AC667" s="23"/>
      <c r="AD667" s="23"/>
      <c r="AE667" s="23"/>
    </row>
    <row r="668" ht="14.25" customHeight="1">
      <c r="A668" s="18"/>
      <c r="B668" s="19"/>
      <c r="C668" s="20"/>
      <c r="D668" s="21"/>
      <c r="E668" s="20"/>
      <c r="F668" s="23"/>
      <c r="G668" s="23"/>
      <c r="H668" s="25"/>
      <c r="I668" s="25"/>
      <c r="J668" s="25"/>
      <c r="K668" s="25"/>
      <c r="L668" s="25"/>
      <c r="M668" s="25"/>
      <c r="N668" s="25"/>
      <c r="O668" s="25"/>
      <c r="P668" s="25"/>
      <c r="Q668" s="25"/>
      <c r="R668" s="25"/>
      <c r="S668" s="25"/>
      <c r="T668" s="25"/>
      <c r="U668" s="25"/>
      <c r="V668" s="25"/>
      <c r="W668" s="25"/>
      <c r="X668" s="25"/>
      <c r="Y668" s="25"/>
      <c r="Z668" s="25"/>
      <c r="AA668" s="20"/>
      <c r="AB668" s="20"/>
      <c r="AC668" s="23"/>
      <c r="AD668" s="23"/>
      <c r="AE668" s="23"/>
    </row>
    <row r="669" ht="14.25" customHeight="1">
      <c r="A669" s="18"/>
      <c r="B669" s="19"/>
      <c r="C669" s="20"/>
      <c r="D669" s="21"/>
      <c r="E669" s="20"/>
      <c r="F669" s="23"/>
      <c r="G669" s="23"/>
      <c r="H669" s="25"/>
      <c r="I669" s="25"/>
      <c r="J669" s="25"/>
      <c r="K669" s="25"/>
      <c r="L669" s="25"/>
      <c r="M669" s="25"/>
      <c r="N669" s="25"/>
      <c r="O669" s="25"/>
      <c r="P669" s="25"/>
      <c r="Q669" s="25"/>
      <c r="R669" s="25"/>
      <c r="S669" s="25"/>
      <c r="T669" s="25"/>
      <c r="U669" s="25"/>
      <c r="V669" s="25"/>
      <c r="W669" s="25"/>
      <c r="X669" s="25"/>
      <c r="Y669" s="25"/>
      <c r="Z669" s="25"/>
      <c r="AA669" s="20"/>
      <c r="AB669" s="20"/>
      <c r="AC669" s="23"/>
      <c r="AD669" s="23"/>
      <c r="AE669" s="23"/>
    </row>
    <row r="670" ht="14.25" customHeight="1">
      <c r="A670" s="18"/>
      <c r="B670" s="19"/>
      <c r="C670" s="20"/>
      <c r="D670" s="21"/>
      <c r="E670" s="20"/>
      <c r="F670" s="23"/>
      <c r="G670" s="23"/>
      <c r="H670" s="25"/>
      <c r="I670" s="25"/>
      <c r="J670" s="25"/>
      <c r="K670" s="25"/>
      <c r="L670" s="25"/>
      <c r="M670" s="25"/>
      <c r="N670" s="25"/>
      <c r="O670" s="25"/>
      <c r="P670" s="25"/>
      <c r="Q670" s="25"/>
      <c r="R670" s="25"/>
      <c r="S670" s="25"/>
      <c r="T670" s="25"/>
      <c r="U670" s="25"/>
      <c r="V670" s="25"/>
      <c r="W670" s="25"/>
      <c r="X670" s="25"/>
      <c r="Y670" s="25"/>
      <c r="Z670" s="25"/>
      <c r="AA670" s="20"/>
      <c r="AB670" s="20"/>
      <c r="AC670" s="23"/>
      <c r="AD670" s="23"/>
      <c r="AE670" s="23"/>
    </row>
    <row r="671" ht="14.25" customHeight="1">
      <c r="A671" s="18"/>
      <c r="B671" s="19"/>
      <c r="C671" s="20"/>
      <c r="D671" s="21"/>
      <c r="E671" s="20"/>
      <c r="F671" s="23"/>
      <c r="G671" s="23"/>
      <c r="H671" s="25"/>
      <c r="I671" s="25"/>
      <c r="J671" s="25"/>
      <c r="K671" s="25"/>
      <c r="L671" s="25"/>
      <c r="M671" s="25"/>
      <c r="N671" s="25"/>
      <c r="O671" s="25"/>
      <c r="P671" s="25"/>
      <c r="Q671" s="25"/>
      <c r="R671" s="25"/>
      <c r="S671" s="25"/>
      <c r="T671" s="25"/>
      <c r="U671" s="25"/>
      <c r="V671" s="25"/>
      <c r="W671" s="25"/>
      <c r="X671" s="25"/>
      <c r="Y671" s="25"/>
      <c r="Z671" s="25"/>
      <c r="AA671" s="20"/>
      <c r="AB671" s="20"/>
      <c r="AC671" s="23"/>
      <c r="AD671" s="23"/>
      <c r="AE671" s="23"/>
    </row>
    <row r="672" ht="14.25" customHeight="1">
      <c r="A672" s="18"/>
      <c r="B672" s="19"/>
      <c r="C672" s="20"/>
      <c r="D672" s="21"/>
      <c r="E672" s="20"/>
      <c r="F672" s="23"/>
      <c r="G672" s="23"/>
      <c r="H672" s="25"/>
      <c r="I672" s="25"/>
      <c r="J672" s="25"/>
      <c r="K672" s="25"/>
      <c r="L672" s="25"/>
      <c r="M672" s="25"/>
      <c r="N672" s="25"/>
      <c r="O672" s="25"/>
      <c r="P672" s="25"/>
      <c r="Q672" s="25"/>
      <c r="R672" s="25"/>
      <c r="S672" s="25"/>
      <c r="T672" s="25"/>
      <c r="U672" s="25"/>
      <c r="V672" s="25"/>
      <c r="W672" s="25"/>
      <c r="X672" s="25"/>
      <c r="Y672" s="25"/>
      <c r="Z672" s="25"/>
      <c r="AA672" s="20"/>
      <c r="AB672" s="20"/>
      <c r="AC672" s="23"/>
      <c r="AD672" s="23"/>
      <c r="AE672" s="23"/>
    </row>
    <row r="673" ht="14.25" customHeight="1">
      <c r="A673" s="18"/>
      <c r="B673" s="19"/>
      <c r="C673" s="20"/>
      <c r="D673" s="21"/>
      <c r="E673" s="20"/>
      <c r="F673" s="23"/>
      <c r="G673" s="23"/>
      <c r="H673" s="25"/>
      <c r="I673" s="25"/>
      <c r="J673" s="25"/>
      <c r="K673" s="25"/>
      <c r="L673" s="25"/>
      <c r="M673" s="25"/>
      <c r="N673" s="25"/>
      <c r="O673" s="25"/>
      <c r="P673" s="25"/>
      <c r="Q673" s="25"/>
      <c r="R673" s="25"/>
      <c r="S673" s="25"/>
      <c r="T673" s="25"/>
      <c r="U673" s="25"/>
      <c r="V673" s="25"/>
      <c r="W673" s="25"/>
      <c r="X673" s="25"/>
      <c r="Y673" s="25"/>
      <c r="Z673" s="25"/>
      <c r="AA673" s="20"/>
      <c r="AB673" s="20"/>
      <c r="AC673" s="23"/>
      <c r="AD673" s="23"/>
      <c r="AE673" s="23"/>
    </row>
    <row r="674" ht="14.25" customHeight="1">
      <c r="A674" s="18"/>
      <c r="B674" s="19"/>
      <c r="C674" s="20"/>
      <c r="D674" s="21"/>
      <c r="E674" s="20"/>
      <c r="F674" s="23"/>
      <c r="G674" s="23"/>
      <c r="H674" s="25"/>
      <c r="I674" s="25"/>
      <c r="J674" s="25"/>
      <c r="K674" s="25"/>
      <c r="L674" s="25"/>
      <c r="M674" s="25"/>
      <c r="N674" s="25"/>
      <c r="O674" s="25"/>
      <c r="P674" s="25"/>
      <c r="Q674" s="25"/>
      <c r="R674" s="25"/>
      <c r="S674" s="25"/>
      <c r="T674" s="25"/>
      <c r="U674" s="25"/>
      <c r="V674" s="25"/>
      <c r="W674" s="25"/>
      <c r="X674" s="25"/>
      <c r="Y674" s="25"/>
      <c r="Z674" s="25"/>
      <c r="AA674" s="20"/>
      <c r="AB674" s="20"/>
      <c r="AC674" s="23"/>
      <c r="AD674" s="23"/>
      <c r="AE674" s="23"/>
    </row>
    <row r="675" ht="14.25" customHeight="1">
      <c r="A675" s="18"/>
      <c r="B675" s="19"/>
      <c r="C675" s="20"/>
      <c r="D675" s="21"/>
      <c r="E675" s="20"/>
      <c r="F675" s="23"/>
      <c r="G675" s="23"/>
      <c r="H675" s="25"/>
      <c r="I675" s="25"/>
      <c r="J675" s="25"/>
      <c r="K675" s="25"/>
      <c r="L675" s="25"/>
      <c r="M675" s="25"/>
      <c r="N675" s="25"/>
      <c r="O675" s="25"/>
      <c r="P675" s="25"/>
      <c r="Q675" s="25"/>
      <c r="R675" s="25"/>
      <c r="S675" s="25"/>
      <c r="T675" s="25"/>
      <c r="U675" s="25"/>
      <c r="V675" s="25"/>
      <c r="W675" s="25"/>
      <c r="X675" s="25"/>
      <c r="Y675" s="25"/>
      <c r="Z675" s="25"/>
      <c r="AA675" s="20"/>
      <c r="AB675" s="20"/>
      <c r="AC675" s="23"/>
      <c r="AD675" s="23"/>
      <c r="AE675" s="23"/>
    </row>
    <row r="676" ht="14.25" customHeight="1">
      <c r="A676" s="18"/>
      <c r="B676" s="19"/>
      <c r="C676" s="20"/>
      <c r="D676" s="21"/>
      <c r="E676" s="20"/>
      <c r="F676" s="23"/>
      <c r="G676" s="23"/>
      <c r="H676" s="25"/>
      <c r="I676" s="25"/>
      <c r="J676" s="25"/>
      <c r="K676" s="25"/>
      <c r="L676" s="25"/>
      <c r="M676" s="25"/>
      <c r="N676" s="25"/>
      <c r="O676" s="25"/>
      <c r="P676" s="25"/>
      <c r="Q676" s="25"/>
      <c r="R676" s="25"/>
      <c r="S676" s="25"/>
      <c r="T676" s="25"/>
      <c r="U676" s="25"/>
      <c r="V676" s="25"/>
      <c r="W676" s="25"/>
      <c r="X676" s="25"/>
      <c r="Y676" s="25"/>
      <c r="Z676" s="25"/>
      <c r="AA676" s="20"/>
      <c r="AB676" s="20"/>
      <c r="AC676" s="23"/>
      <c r="AD676" s="23"/>
      <c r="AE676" s="23"/>
    </row>
    <row r="677" ht="14.25" customHeight="1">
      <c r="A677" s="18"/>
      <c r="B677" s="19"/>
      <c r="C677" s="20"/>
      <c r="D677" s="21"/>
      <c r="E677" s="20"/>
      <c r="F677" s="23"/>
      <c r="G677" s="23"/>
      <c r="H677" s="25"/>
      <c r="I677" s="25"/>
      <c r="J677" s="25"/>
      <c r="K677" s="25"/>
      <c r="L677" s="25"/>
      <c r="M677" s="25"/>
      <c r="N677" s="25"/>
      <c r="O677" s="25"/>
      <c r="P677" s="25"/>
      <c r="Q677" s="25"/>
      <c r="R677" s="25"/>
      <c r="S677" s="25"/>
      <c r="T677" s="25"/>
      <c r="U677" s="25"/>
      <c r="V677" s="25"/>
      <c r="W677" s="25"/>
      <c r="X677" s="25"/>
      <c r="Y677" s="25"/>
      <c r="Z677" s="25"/>
      <c r="AA677" s="20"/>
      <c r="AB677" s="20"/>
      <c r="AC677" s="23"/>
      <c r="AD677" s="23"/>
      <c r="AE677" s="23"/>
    </row>
    <row r="678" ht="14.25" customHeight="1">
      <c r="A678" s="18"/>
      <c r="B678" s="19"/>
      <c r="C678" s="20"/>
      <c r="D678" s="21"/>
      <c r="E678" s="20"/>
      <c r="F678" s="23"/>
      <c r="G678" s="23"/>
      <c r="H678" s="25"/>
      <c r="I678" s="25"/>
      <c r="J678" s="25"/>
      <c r="K678" s="25"/>
      <c r="L678" s="25"/>
      <c r="M678" s="25"/>
      <c r="N678" s="25"/>
      <c r="O678" s="25"/>
      <c r="P678" s="25"/>
      <c r="Q678" s="25"/>
      <c r="R678" s="25"/>
      <c r="S678" s="25"/>
      <c r="T678" s="25"/>
      <c r="U678" s="25"/>
      <c r="V678" s="25"/>
      <c r="W678" s="25"/>
      <c r="X678" s="25"/>
      <c r="Y678" s="25"/>
      <c r="Z678" s="25"/>
      <c r="AA678" s="20"/>
      <c r="AB678" s="20"/>
      <c r="AC678" s="23"/>
      <c r="AD678" s="23"/>
      <c r="AE678" s="23"/>
    </row>
    <row r="679" ht="14.25" customHeight="1">
      <c r="A679" s="18"/>
      <c r="B679" s="19"/>
      <c r="C679" s="20"/>
      <c r="D679" s="21"/>
      <c r="E679" s="20"/>
      <c r="F679" s="23"/>
      <c r="G679" s="23"/>
      <c r="H679" s="25"/>
      <c r="I679" s="25"/>
      <c r="J679" s="25"/>
      <c r="K679" s="25"/>
      <c r="L679" s="25"/>
      <c r="M679" s="25"/>
      <c r="N679" s="25"/>
      <c r="O679" s="25"/>
      <c r="P679" s="25"/>
      <c r="Q679" s="25"/>
      <c r="R679" s="25"/>
      <c r="S679" s="25"/>
      <c r="T679" s="25"/>
      <c r="U679" s="25"/>
      <c r="V679" s="25"/>
      <c r="W679" s="25"/>
      <c r="X679" s="25"/>
      <c r="Y679" s="25"/>
      <c r="Z679" s="25"/>
      <c r="AA679" s="20"/>
      <c r="AB679" s="20"/>
      <c r="AC679" s="23"/>
      <c r="AD679" s="23"/>
      <c r="AE679" s="23"/>
    </row>
    <row r="680" ht="14.25" customHeight="1">
      <c r="A680" s="18"/>
      <c r="B680" s="19"/>
      <c r="C680" s="20"/>
      <c r="D680" s="21"/>
      <c r="E680" s="20"/>
      <c r="F680" s="23"/>
      <c r="G680" s="23"/>
      <c r="H680" s="25"/>
      <c r="I680" s="25"/>
      <c r="J680" s="25"/>
      <c r="K680" s="25"/>
      <c r="L680" s="25"/>
      <c r="M680" s="25"/>
      <c r="N680" s="25"/>
      <c r="O680" s="25"/>
      <c r="P680" s="25"/>
      <c r="Q680" s="25"/>
      <c r="R680" s="25"/>
      <c r="S680" s="25"/>
      <c r="T680" s="25"/>
      <c r="U680" s="25"/>
      <c r="V680" s="25"/>
      <c r="W680" s="25"/>
      <c r="X680" s="25"/>
      <c r="Y680" s="25"/>
      <c r="Z680" s="25"/>
      <c r="AA680" s="20"/>
      <c r="AB680" s="20"/>
      <c r="AC680" s="23"/>
      <c r="AD680" s="23"/>
      <c r="AE680" s="23"/>
    </row>
    <row r="681" ht="14.25" customHeight="1">
      <c r="A681" s="18"/>
      <c r="B681" s="19"/>
      <c r="C681" s="20"/>
      <c r="D681" s="21"/>
      <c r="E681" s="20"/>
      <c r="F681" s="23"/>
      <c r="G681" s="23"/>
      <c r="H681" s="25"/>
      <c r="I681" s="25"/>
      <c r="J681" s="25"/>
      <c r="K681" s="25"/>
      <c r="L681" s="25"/>
      <c r="M681" s="25"/>
      <c r="N681" s="25"/>
      <c r="O681" s="25"/>
      <c r="P681" s="25"/>
      <c r="Q681" s="25"/>
      <c r="R681" s="25"/>
      <c r="S681" s="25"/>
      <c r="T681" s="25"/>
      <c r="U681" s="25"/>
      <c r="V681" s="25"/>
      <c r="W681" s="25"/>
      <c r="X681" s="25"/>
      <c r="Y681" s="25"/>
      <c r="Z681" s="25"/>
      <c r="AA681" s="20"/>
      <c r="AB681" s="20"/>
      <c r="AC681" s="23"/>
      <c r="AD681" s="23"/>
      <c r="AE681" s="23"/>
    </row>
    <row r="682" ht="14.25" customHeight="1">
      <c r="A682" s="18"/>
      <c r="B682" s="19"/>
      <c r="C682" s="20"/>
      <c r="D682" s="21"/>
      <c r="E682" s="20"/>
      <c r="F682" s="23"/>
      <c r="G682" s="23"/>
      <c r="H682" s="25"/>
      <c r="I682" s="25"/>
      <c r="J682" s="25"/>
      <c r="K682" s="25"/>
      <c r="L682" s="25"/>
      <c r="M682" s="25"/>
      <c r="N682" s="25"/>
      <c r="O682" s="25"/>
      <c r="P682" s="25"/>
      <c r="Q682" s="25"/>
      <c r="R682" s="25"/>
      <c r="S682" s="25"/>
      <c r="T682" s="25"/>
      <c r="U682" s="25"/>
      <c r="V682" s="25"/>
      <c r="W682" s="25"/>
      <c r="X682" s="25"/>
      <c r="Y682" s="25"/>
      <c r="Z682" s="25"/>
      <c r="AA682" s="20"/>
      <c r="AB682" s="20"/>
      <c r="AC682" s="23"/>
      <c r="AD682" s="23"/>
      <c r="AE682" s="23"/>
    </row>
    <row r="683" ht="14.25" customHeight="1">
      <c r="A683" s="18"/>
      <c r="B683" s="19"/>
      <c r="C683" s="20"/>
      <c r="D683" s="21"/>
      <c r="E683" s="20"/>
      <c r="F683" s="23"/>
      <c r="G683" s="23"/>
      <c r="H683" s="25"/>
      <c r="I683" s="25"/>
      <c r="J683" s="25"/>
      <c r="K683" s="25"/>
      <c r="L683" s="25"/>
      <c r="M683" s="25"/>
      <c r="N683" s="25"/>
      <c r="O683" s="25"/>
      <c r="P683" s="25"/>
      <c r="Q683" s="25"/>
      <c r="R683" s="25"/>
      <c r="S683" s="25"/>
      <c r="T683" s="25"/>
      <c r="U683" s="25"/>
      <c r="V683" s="25"/>
      <c r="W683" s="25"/>
      <c r="X683" s="25"/>
      <c r="Y683" s="25"/>
      <c r="Z683" s="25"/>
      <c r="AA683" s="20"/>
      <c r="AB683" s="20"/>
      <c r="AC683" s="23"/>
      <c r="AD683" s="23"/>
      <c r="AE683" s="23"/>
    </row>
    <row r="684" ht="14.25" customHeight="1">
      <c r="A684" s="18"/>
      <c r="B684" s="19"/>
      <c r="C684" s="20"/>
      <c r="D684" s="21"/>
      <c r="E684" s="20"/>
      <c r="F684" s="23"/>
      <c r="G684" s="23"/>
      <c r="H684" s="25"/>
      <c r="I684" s="25"/>
      <c r="J684" s="25"/>
      <c r="K684" s="25"/>
      <c r="L684" s="25"/>
      <c r="M684" s="25"/>
      <c r="N684" s="25"/>
      <c r="O684" s="25"/>
      <c r="P684" s="25"/>
      <c r="Q684" s="25"/>
      <c r="R684" s="25"/>
      <c r="S684" s="25"/>
      <c r="T684" s="25"/>
      <c r="U684" s="25"/>
      <c r="V684" s="25"/>
      <c r="W684" s="25"/>
      <c r="X684" s="25"/>
      <c r="Y684" s="25"/>
      <c r="Z684" s="25"/>
      <c r="AA684" s="20"/>
      <c r="AB684" s="20"/>
      <c r="AC684" s="23"/>
      <c r="AD684" s="23"/>
      <c r="AE684" s="23"/>
    </row>
    <row r="685" ht="14.25" customHeight="1">
      <c r="A685" s="18"/>
      <c r="B685" s="19"/>
      <c r="C685" s="20"/>
      <c r="D685" s="21"/>
      <c r="E685" s="20"/>
      <c r="F685" s="23"/>
      <c r="G685" s="23"/>
      <c r="H685" s="25"/>
      <c r="I685" s="25"/>
      <c r="J685" s="25"/>
      <c r="K685" s="25"/>
      <c r="L685" s="25"/>
      <c r="M685" s="25"/>
      <c r="N685" s="25"/>
      <c r="O685" s="25"/>
      <c r="P685" s="25"/>
      <c r="Q685" s="25"/>
      <c r="R685" s="25"/>
      <c r="S685" s="25"/>
      <c r="T685" s="25"/>
      <c r="U685" s="25"/>
      <c r="V685" s="25"/>
      <c r="W685" s="25"/>
      <c r="X685" s="25"/>
      <c r="Y685" s="25"/>
      <c r="Z685" s="25"/>
      <c r="AA685" s="20"/>
      <c r="AB685" s="20"/>
      <c r="AC685" s="23"/>
      <c r="AD685" s="23"/>
      <c r="AE685" s="23"/>
    </row>
    <row r="686" ht="14.25" customHeight="1">
      <c r="A686" s="18"/>
      <c r="B686" s="19"/>
      <c r="C686" s="20"/>
      <c r="D686" s="21"/>
      <c r="E686" s="20"/>
      <c r="F686" s="23"/>
      <c r="G686" s="23"/>
      <c r="H686" s="25"/>
      <c r="I686" s="25"/>
      <c r="J686" s="25"/>
      <c r="K686" s="25"/>
      <c r="L686" s="25"/>
      <c r="M686" s="25"/>
      <c r="N686" s="25"/>
      <c r="O686" s="25"/>
      <c r="P686" s="25"/>
      <c r="Q686" s="25"/>
      <c r="R686" s="25"/>
      <c r="S686" s="25"/>
      <c r="T686" s="25"/>
      <c r="U686" s="25"/>
      <c r="V686" s="25"/>
      <c r="W686" s="25"/>
      <c r="X686" s="25"/>
      <c r="Y686" s="25"/>
      <c r="Z686" s="25"/>
      <c r="AA686" s="20"/>
      <c r="AB686" s="20"/>
      <c r="AC686" s="23"/>
      <c r="AD686" s="23"/>
      <c r="AE686" s="23"/>
    </row>
    <row r="687" ht="14.25" customHeight="1">
      <c r="A687" s="18"/>
      <c r="B687" s="19"/>
      <c r="C687" s="20"/>
      <c r="D687" s="21"/>
      <c r="E687" s="20"/>
      <c r="F687" s="23"/>
      <c r="G687" s="23"/>
      <c r="H687" s="25"/>
      <c r="I687" s="25"/>
      <c r="J687" s="25"/>
      <c r="K687" s="25"/>
      <c r="L687" s="25"/>
      <c r="M687" s="25"/>
      <c r="N687" s="25"/>
      <c r="O687" s="25"/>
      <c r="P687" s="25"/>
      <c r="Q687" s="25"/>
      <c r="R687" s="25"/>
      <c r="S687" s="25"/>
      <c r="T687" s="25"/>
      <c r="U687" s="25"/>
      <c r="V687" s="25"/>
      <c r="W687" s="25"/>
      <c r="X687" s="25"/>
      <c r="Y687" s="25"/>
      <c r="Z687" s="25"/>
      <c r="AA687" s="20"/>
      <c r="AB687" s="20"/>
      <c r="AC687" s="23"/>
      <c r="AD687" s="23"/>
      <c r="AE687" s="23"/>
    </row>
    <row r="688" ht="14.25" customHeight="1">
      <c r="A688" s="18"/>
      <c r="B688" s="19"/>
      <c r="C688" s="20"/>
      <c r="D688" s="21"/>
      <c r="E688" s="20"/>
      <c r="F688" s="23"/>
      <c r="G688" s="23"/>
      <c r="H688" s="25"/>
      <c r="I688" s="25"/>
      <c r="J688" s="25"/>
      <c r="K688" s="25"/>
      <c r="L688" s="25"/>
      <c r="M688" s="25"/>
      <c r="N688" s="25"/>
      <c r="O688" s="25"/>
      <c r="P688" s="25"/>
      <c r="Q688" s="25"/>
      <c r="R688" s="25"/>
      <c r="S688" s="25"/>
      <c r="T688" s="25"/>
      <c r="U688" s="25"/>
      <c r="V688" s="25"/>
      <c r="W688" s="25"/>
      <c r="X688" s="25"/>
      <c r="Y688" s="25"/>
      <c r="Z688" s="25"/>
      <c r="AA688" s="20"/>
      <c r="AB688" s="20"/>
      <c r="AC688" s="23"/>
      <c r="AD688" s="23"/>
      <c r="AE688" s="23"/>
    </row>
    <row r="689" ht="14.25" customHeight="1">
      <c r="A689" s="18"/>
      <c r="B689" s="19"/>
      <c r="C689" s="20"/>
      <c r="D689" s="21"/>
      <c r="E689" s="20"/>
      <c r="F689" s="23"/>
      <c r="G689" s="23"/>
      <c r="H689" s="25"/>
      <c r="I689" s="25"/>
      <c r="J689" s="25"/>
      <c r="K689" s="25"/>
      <c r="L689" s="25"/>
      <c r="M689" s="25"/>
      <c r="N689" s="25"/>
      <c r="O689" s="25"/>
      <c r="P689" s="25"/>
      <c r="Q689" s="25"/>
      <c r="R689" s="25"/>
      <c r="S689" s="25"/>
      <c r="T689" s="25"/>
      <c r="U689" s="25"/>
      <c r="V689" s="25"/>
      <c r="W689" s="25"/>
      <c r="X689" s="25"/>
      <c r="Y689" s="25"/>
      <c r="Z689" s="25"/>
      <c r="AA689" s="20"/>
      <c r="AB689" s="20"/>
      <c r="AC689" s="23"/>
      <c r="AD689" s="23"/>
      <c r="AE689" s="23"/>
    </row>
    <row r="690" ht="14.25" customHeight="1">
      <c r="A690" s="18"/>
      <c r="B690" s="19"/>
      <c r="C690" s="20"/>
      <c r="D690" s="21"/>
      <c r="E690" s="20"/>
      <c r="F690" s="23"/>
      <c r="G690" s="23"/>
      <c r="H690" s="25"/>
      <c r="I690" s="25"/>
      <c r="J690" s="25"/>
      <c r="K690" s="25"/>
      <c r="L690" s="25"/>
      <c r="M690" s="25"/>
      <c r="N690" s="25"/>
      <c r="O690" s="25"/>
      <c r="P690" s="25"/>
      <c r="Q690" s="25"/>
      <c r="R690" s="25"/>
      <c r="S690" s="25"/>
      <c r="T690" s="25"/>
      <c r="U690" s="25"/>
      <c r="V690" s="25"/>
      <c r="W690" s="25"/>
      <c r="X690" s="25"/>
      <c r="Y690" s="25"/>
      <c r="Z690" s="25"/>
      <c r="AA690" s="20"/>
      <c r="AB690" s="20"/>
      <c r="AC690" s="23"/>
      <c r="AD690" s="23"/>
      <c r="AE690" s="23"/>
    </row>
    <row r="691" ht="14.25" customHeight="1">
      <c r="A691" s="18"/>
      <c r="B691" s="19"/>
      <c r="C691" s="20"/>
      <c r="D691" s="21"/>
      <c r="E691" s="20"/>
      <c r="F691" s="23"/>
      <c r="G691" s="23"/>
      <c r="H691" s="25"/>
      <c r="I691" s="25"/>
      <c r="J691" s="25"/>
      <c r="K691" s="25"/>
      <c r="L691" s="25"/>
      <c r="M691" s="25"/>
      <c r="N691" s="25"/>
      <c r="O691" s="25"/>
      <c r="P691" s="25"/>
      <c r="Q691" s="25"/>
      <c r="R691" s="25"/>
      <c r="S691" s="25"/>
      <c r="T691" s="25"/>
      <c r="U691" s="25"/>
      <c r="V691" s="25"/>
      <c r="W691" s="25"/>
      <c r="X691" s="25"/>
      <c r="Y691" s="25"/>
      <c r="Z691" s="25"/>
      <c r="AA691" s="20"/>
      <c r="AB691" s="20"/>
      <c r="AC691" s="23"/>
      <c r="AD691" s="23"/>
      <c r="AE691" s="23"/>
    </row>
    <row r="692" ht="14.25" customHeight="1">
      <c r="A692" s="18"/>
      <c r="B692" s="19"/>
      <c r="C692" s="20"/>
      <c r="D692" s="21"/>
      <c r="E692" s="20"/>
      <c r="F692" s="23"/>
      <c r="G692" s="23"/>
      <c r="H692" s="25"/>
      <c r="I692" s="25"/>
      <c r="J692" s="25"/>
      <c r="K692" s="25"/>
      <c r="L692" s="25"/>
      <c r="M692" s="25"/>
      <c r="N692" s="25"/>
      <c r="O692" s="25"/>
      <c r="P692" s="25"/>
      <c r="Q692" s="25"/>
      <c r="R692" s="25"/>
      <c r="S692" s="25"/>
      <c r="T692" s="25"/>
      <c r="U692" s="25"/>
      <c r="V692" s="25"/>
      <c r="W692" s="25"/>
      <c r="X692" s="25"/>
      <c r="Y692" s="25"/>
      <c r="Z692" s="25"/>
      <c r="AA692" s="20"/>
      <c r="AB692" s="20"/>
      <c r="AC692" s="23"/>
      <c r="AD692" s="23"/>
      <c r="AE692" s="23"/>
    </row>
    <row r="693" ht="14.25" customHeight="1">
      <c r="A693" s="18"/>
      <c r="B693" s="19"/>
      <c r="C693" s="20"/>
      <c r="D693" s="21"/>
      <c r="E693" s="20"/>
      <c r="F693" s="23"/>
      <c r="G693" s="23"/>
      <c r="H693" s="25"/>
      <c r="I693" s="25"/>
      <c r="J693" s="25"/>
      <c r="K693" s="25"/>
      <c r="L693" s="25"/>
      <c r="M693" s="25"/>
      <c r="N693" s="25"/>
      <c r="O693" s="25"/>
      <c r="P693" s="25"/>
      <c r="Q693" s="25"/>
      <c r="R693" s="25"/>
      <c r="S693" s="25"/>
      <c r="T693" s="25"/>
      <c r="U693" s="25"/>
      <c r="V693" s="25"/>
      <c r="W693" s="25"/>
      <c r="X693" s="25"/>
      <c r="Y693" s="25"/>
      <c r="Z693" s="25"/>
      <c r="AA693" s="20"/>
      <c r="AB693" s="20"/>
      <c r="AC693" s="23"/>
      <c r="AD693" s="23"/>
      <c r="AE693" s="23"/>
    </row>
    <row r="694" ht="14.25" customHeight="1">
      <c r="A694" s="18"/>
      <c r="B694" s="19"/>
      <c r="C694" s="20"/>
      <c r="D694" s="21"/>
      <c r="E694" s="20"/>
      <c r="F694" s="23"/>
      <c r="G694" s="23"/>
      <c r="H694" s="25"/>
      <c r="I694" s="25"/>
      <c r="J694" s="25"/>
      <c r="K694" s="25"/>
      <c r="L694" s="25"/>
      <c r="M694" s="25"/>
      <c r="N694" s="25"/>
      <c r="O694" s="25"/>
      <c r="P694" s="25"/>
      <c r="Q694" s="25"/>
      <c r="R694" s="25"/>
      <c r="S694" s="25"/>
      <c r="T694" s="25"/>
      <c r="U694" s="25"/>
      <c r="V694" s="25"/>
      <c r="W694" s="25"/>
      <c r="X694" s="25"/>
      <c r="Y694" s="25"/>
      <c r="Z694" s="25"/>
      <c r="AA694" s="20"/>
      <c r="AB694" s="20"/>
      <c r="AC694" s="23"/>
      <c r="AD694" s="23"/>
      <c r="AE694" s="23"/>
    </row>
    <row r="695" ht="14.25" customHeight="1">
      <c r="A695" s="18"/>
      <c r="B695" s="19"/>
      <c r="C695" s="20"/>
      <c r="D695" s="21"/>
      <c r="E695" s="20"/>
      <c r="F695" s="23"/>
      <c r="G695" s="23"/>
      <c r="H695" s="25"/>
      <c r="I695" s="25"/>
      <c r="J695" s="25"/>
      <c r="K695" s="25"/>
      <c r="L695" s="25"/>
      <c r="M695" s="25"/>
      <c r="N695" s="25"/>
      <c r="O695" s="25"/>
      <c r="P695" s="25"/>
      <c r="Q695" s="25"/>
      <c r="R695" s="25"/>
      <c r="S695" s="25"/>
      <c r="T695" s="25"/>
      <c r="U695" s="25"/>
      <c r="V695" s="25"/>
      <c r="W695" s="25"/>
      <c r="X695" s="25"/>
      <c r="Y695" s="25"/>
      <c r="Z695" s="25"/>
      <c r="AA695" s="20"/>
      <c r="AB695" s="20"/>
      <c r="AC695" s="23"/>
      <c r="AD695" s="23"/>
      <c r="AE695" s="23"/>
    </row>
    <row r="696" ht="14.25" customHeight="1">
      <c r="A696" s="18"/>
      <c r="B696" s="19"/>
      <c r="C696" s="20"/>
      <c r="D696" s="21"/>
      <c r="E696" s="20"/>
      <c r="F696" s="23"/>
      <c r="G696" s="23"/>
      <c r="H696" s="25"/>
      <c r="I696" s="25"/>
      <c r="J696" s="25"/>
      <c r="K696" s="25"/>
      <c r="L696" s="25"/>
      <c r="M696" s="25"/>
      <c r="N696" s="25"/>
      <c r="O696" s="25"/>
      <c r="P696" s="25"/>
      <c r="Q696" s="25"/>
      <c r="R696" s="25"/>
      <c r="S696" s="25"/>
      <c r="T696" s="25"/>
      <c r="U696" s="25"/>
      <c r="V696" s="25"/>
      <c r="W696" s="25"/>
      <c r="X696" s="25"/>
      <c r="Y696" s="25"/>
      <c r="Z696" s="25"/>
      <c r="AA696" s="20"/>
      <c r="AB696" s="20"/>
      <c r="AC696" s="23"/>
      <c r="AD696" s="23"/>
      <c r="AE696" s="23"/>
    </row>
    <row r="697" ht="14.25" customHeight="1">
      <c r="A697" s="18"/>
      <c r="B697" s="19"/>
      <c r="C697" s="20"/>
      <c r="D697" s="21"/>
      <c r="E697" s="20"/>
      <c r="F697" s="23"/>
      <c r="G697" s="23"/>
      <c r="H697" s="25"/>
      <c r="I697" s="25"/>
      <c r="J697" s="25"/>
      <c r="K697" s="25"/>
      <c r="L697" s="25"/>
      <c r="M697" s="25"/>
      <c r="N697" s="25"/>
      <c r="O697" s="25"/>
      <c r="P697" s="25"/>
      <c r="Q697" s="25"/>
      <c r="R697" s="25"/>
      <c r="S697" s="25"/>
      <c r="T697" s="25"/>
      <c r="U697" s="25"/>
      <c r="V697" s="25"/>
      <c r="W697" s="25"/>
      <c r="X697" s="25"/>
      <c r="Y697" s="25"/>
      <c r="Z697" s="25"/>
      <c r="AA697" s="20"/>
      <c r="AB697" s="20"/>
      <c r="AC697" s="23"/>
      <c r="AD697" s="23"/>
      <c r="AE697" s="23"/>
    </row>
    <row r="698" ht="14.25" customHeight="1">
      <c r="A698" s="18"/>
      <c r="B698" s="19"/>
      <c r="C698" s="20"/>
      <c r="D698" s="21"/>
      <c r="E698" s="20"/>
      <c r="F698" s="23"/>
      <c r="G698" s="23"/>
      <c r="H698" s="25"/>
      <c r="I698" s="25"/>
      <c r="J698" s="25"/>
      <c r="K698" s="25"/>
      <c r="L698" s="25"/>
      <c r="M698" s="25"/>
      <c r="N698" s="25"/>
      <c r="O698" s="25"/>
      <c r="P698" s="25"/>
      <c r="Q698" s="25"/>
      <c r="R698" s="25"/>
      <c r="S698" s="25"/>
      <c r="T698" s="25"/>
      <c r="U698" s="25"/>
      <c r="V698" s="25"/>
      <c r="W698" s="25"/>
      <c r="X698" s="25"/>
      <c r="Y698" s="25"/>
      <c r="Z698" s="25"/>
      <c r="AA698" s="20"/>
      <c r="AB698" s="20"/>
      <c r="AC698" s="23"/>
      <c r="AD698" s="23"/>
      <c r="AE698" s="23"/>
    </row>
    <row r="699" ht="14.25" customHeight="1">
      <c r="A699" s="18"/>
      <c r="B699" s="19"/>
      <c r="C699" s="20"/>
      <c r="D699" s="21"/>
      <c r="E699" s="20"/>
      <c r="F699" s="23"/>
      <c r="G699" s="23"/>
      <c r="H699" s="25"/>
      <c r="I699" s="25"/>
      <c r="J699" s="25"/>
      <c r="K699" s="25"/>
      <c r="L699" s="25"/>
      <c r="M699" s="25"/>
      <c r="N699" s="25"/>
      <c r="O699" s="25"/>
      <c r="P699" s="25"/>
      <c r="Q699" s="25"/>
      <c r="R699" s="25"/>
      <c r="S699" s="25"/>
      <c r="T699" s="25"/>
      <c r="U699" s="25"/>
      <c r="V699" s="25"/>
      <c r="W699" s="25"/>
      <c r="X699" s="25"/>
      <c r="Y699" s="25"/>
      <c r="Z699" s="25"/>
      <c r="AA699" s="20"/>
      <c r="AB699" s="20"/>
      <c r="AC699" s="23"/>
      <c r="AD699" s="23"/>
      <c r="AE699" s="23"/>
    </row>
    <row r="700" ht="14.25" customHeight="1">
      <c r="A700" s="18"/>
      <c r="B700" s="19"/>
      <c r="C700" s="20"/>
      <c r="D700" s="21"/>
      <c r="E700" s="20"/>
      <c r="F700" s="23"/>
      <c r="G700" s="23"/>
      <c r="H700" s="25"/>
      <c r="I700" s="25"/>
      <c r="J700" s="25"/>
      <c r="K700" s="25"/>
      <c r="L700" s="25"/>
      <c r="M700" s="25"/>
      <c r="N700" s="25"/>
      <c r="O700" s="25"/>
      <c r="P700" s="25"/>
      <c r="Q700" s="25"/>
      <c r="R700" s="25"/>
      <c r="S700" s="25"/>
      <c r="T700" s="25"/>
      <c r="U700" s="25"/>
      <c r="V700" s="25"/>
      <c r="W700" s="25"/>
      <c r="X700" s="25"/>
      <c r="Y700" s="25"/>
      <c r="Z700" s="25"/>
      <c r="AA700" s="20"/>
      <c r="AB700" s="20"/>
      <c r="AC700" s="23"/>
      <c r="AD700" s="23"/>
      <c r="AE700" s="23"/>
    </row>
    <row r="701" ht="14.25" customHeight="1">
      <c r="A701" s="18"/>
      <c r="B701" s="19"/>
      <c r="C701" s="20"/>
      <c r="D701" s="21"/>
      <c r="E701" s="20"/>
      <c r="F701" s="23"/>
      <c r="G701" s="23"/>
      <c r="H701" s="25"/>
      <c r="I701" s="25"/>
      <c r="J701" s="25"/>
      <c r="K701" s="25"/>
      <c r="L701" s="25"/>
      <c r="M701" s="25"/>
      <c r="N701" s="25"/>
      <c r="O701" s="25"/>
      <c r="P701" s="25"/>
      <c r="Q701" s="25"/>
      <c r="R701" s="25"/>
      <c r="S701" s="25"/>
      <c r="T701" s="25"/>
      <c r="U701" s="25"/>
      <c r="V701" s="25"/>
      <c r="W701" s="25"/>
      <c r="X701" s="25"/>
      <c r="Y701" s="25"/>
      <c r="Z701" s="25"/>
      <c r="AA701" s="20"/>
      <c r="AB701" s="20"/>
      <c r="AC701" s="23"/>
      <c r="AD701" s="23"/>
      <c r="AE701" s="23"/>
    </row>
    <row r="702" ht="14.25" customHeight="1">
      <c r="A702" s="18"/>
      <c r="B702" s="19"/>
      <c r="C702" s="20"/>
      <c r="D702" s="21"/>
      <c r="E702" s="20"/>
      <c r="F702" s="23"/>
      <c r="G702" s="23"/>
      <c r="H702" s="25"/>
      <c r="I702" s="25"/>
      <c r="J702" s="25"/>
      <c r="K702" s="25"/>
      <c r="L702" s="25"/>
      <c r="M702" s="25"/>
      <c r="N702" s="25"/>
      <c r="O702" s="25"/>
      <c r="P702" s="25"/>
      <c r="Q702" s="25"/>
      <c r="R702" s="25"/>
      <c r="S702" s="25"/>
      <c r="T702" s="25"/>
      <c r="U702" s="25"/>
      <c r="V702" s="25"/>
      <c r="W702" s="25"/>
      <c r="X702" s="25"/>
      <c r="Y702" s="25"/>
      <c r="Z702" s="25"/>
      <c r="AA702" s="20"/>
      <c r="AB702" s="20"/>
      <c r="AC702" s="23"/>
      <c r="AD702" s="23"/>
      <c r="AE702" s="23"/>
    </row>
    <row r="703" ht="14.25" customHeight="1">
      <c r="A703" s="18"/>
      <c r="B703" s="19"/>
      <c r="C703" s="20"/>
      <c r="D703" s="21"/>
      <c r="E703" s="20"/>
      <c r="F703" s="23"/>
      <c r="G703" s="23"/>
      <c r="H703" s="25"/>
      <c r="I703" s="25"/>
      <c r="J703" s="25"/>
      <c r="K703" s="25"/>
      <c r="L703" s="25"/>
      <c r="M703" s="25"/>
      <c r="N703" s="25"/>
      <c r="O703" s="25"/>
      <c r="P703" s="25"/>
      <c r="Q703" s="25"/>
      <c r="R703" s="25"/>
      <c r="S703" s="25"/>
      <c r="T703" s="25"/>
      <c r="U703" s="25"/>
      <c r="V703" s="25"/>
      <c r="W703" s="25"/>
      <c r="X703" s="25"/>
      <c r="Y703" s="25"/>
      <c r="Z703" s="25"/>
      <c r="AA703" s="20"/>
      <c r="AB703" s="20"/>
      <c r="AC703" s="23"/>
      <c r="AD703" s="23"/>
      <c r="AE703" s="23"/>
    </row>
    <row r="704" ht="14.25" customHeight="1">
      <c r="A704" s="18"/>
      <c r="B704" s="19"/>
      <c r="C704" s="20"/>
      <c r="D704" s="21"/>
      <c r="E704" s="20"/>
      <c r="F704" s="23"/>
      <c r="G704" s="23"/>
      <c r="H704" s="25"/>
      <c r="I704" s="25"/>
      <c r="J704" s="25"/>
      <c r="K704" s="25"/>
      <c r="L704" s="25"/>
      <c r="M704" s="25"/>
      <c r="N704" s="25"/>
      <c r="O704" s="25"/>
      <c r="P704" s="25"/>
      <c r="Q704" s="25"/>
      <c r="R704" s="25"/>
      <c r="S704" s="25"/>
      <c r="T704" s="25"/>
      <c r="U704" s="25"/>
      <c r="V704" s="25"/>
      <c r="W704" s="25"/>
      <c r="X704" s="25"/>
      <c r="Y704" s="25"/>
      <c r="Z704" s="25"/>
      <c r="AA704" s="20"/>
      <c r="AB704" s="20"/>
      <c r="AC704" s="23"/>
      <c r="AD704" s="23"/>
      <c r="AE704" s="23"/>
    </row>
    <row r="705" ht="14.25" customHeight="1">
      <c r="A705" s="18"/>
      <c r="B705" s="19"/>
      <c r="C705" s="20"/>
      <c r="D705" s="21"/>
      <c r="E705" s="20"/>
      <c r="F705" s="23"/>
      <c r="G705" s="23"/>
      <c r="H705" s="25"/>
      <c r="I705" s="25"/>
      <c r="J705" s="25"/>
      <c r="K705" s="25"/>
      <c r="L705" s="25"/>
      <c r="M705" s="25"/>
      <c r="N705" s="25"/>
      <c r="O705" s="25"/>
      <c r="P705" s="25"/>
      <c r="Q705" s="25"/>
      <c r="R705" s="25"/>
      <c r="S705" s="25"/>
      <c r="T705" s="25"/>
      <c r="U705" s="25"/>
      <c r="V705" s="25"/>
      <c r="W705" s="25"/>
      <c r="X705" s="25"/>
      <c r="Y705" s="25"/>
      <c r="Z705" s="25"/>
      <c r="AA705" s="20"/>
      <c r="AB705" s="20"/>
      <c r="AC705" s="23"/>
      <c r="AD705" s="23"/>
      <c r="AE705" s="23"/>
    </row>
    <row r="706" ht="14.25" customHeight="1">
      <c r="A706" s="18"/>
      <c r="B706" s="19"/>
      <c r="C706" s="20"/>
      <c r="D706" s="21"/>
      <c r="E706" s="20"/>
      <c r="F706" s="23"/>
      <c r="G706" s="23"/>
      <c r="H706" s="25"/>
      <c r="I706" s="25"/>
      <c r="J706" s="25"/>
      <c r="K706" s="25"/>
      <c r="L706" s="25"/>
      <c r="M706" s="25"/>
      <c r="N706" s="25"/>
      <c r="O706" s="25"/>
      <c r="P706" s="25"/>
      <c r="Q706" s="25"/>
      <c r="R706" s="25"/>
      <c r="S706" s="25"/>
      <c r="T706" s="25"/>
      <c r="U706" s="25"/>
      <c r="V706" s="25"/>
      <c r="W706" s="25"/>
      <c r="X706" s="25"/>
      <c r="Y706" s="25"/>
      <c r="Z706" s="25"/>
      <c r="AA706" s="20"/>
      <c r="AB706" s="20"/>
      <c r="AC706" s="23"/>
      <c r="AD706" s="23"/>
      <c r="AE706" s="23"/>
    </row>
    <row r="707" ht="14.25" customHeight="1">
      <c r="A707" s="18"/>
      <c r="B707" s="19"/>
      <c r="C707" s="20"/>
      <c r="D707" s="21"/>
      <c r="E707" s="20"/>
      <c r="F707" s="23"/>
      <c r="G707" s="23"/>
      <c r="H707" s="25"/>
      <c r="I707" s="25"/>
      <c r="J707" s="25"/>
      <c r="K707" s="25"/>
      <c r="L707" s="25"/>
      <c r="M707" s="25"/>
      <c r="N707" s="25"/>
      <c r="O707" s="25"/>
      <c r="P707" s="25"/>
      <c r="Q707" s="25"/>
      <c r="R707" s="25"/>
      <c r="S707" s="25"/>
      <c r="T707" s="25"/>
      <c r="U707" s="25"/>
      <c r="V707" s="25"/>
      <c r="W707" s="25"/>
      <c r="X707" s="25"/>
      <c r="Y707" s="25"/>
      <c r="Z707" s="25"/>
      <c r="AA707" s="20"/>
      <c r="AB707" s="20"/>
      <c r="AC707" s="23"/>
      <c r="AD707" s="23"/>
      <c r="AE707" s="23"/>
    </row>
    <row r="708" ht="14.25" customHeight="1">
      <c r="A708" s="18"/>
      <c r="B708" s="19"/>
      <c r="C708" s="20"/>
      <c r="D708" s="21"/>
      <c r="E708" s="20"/>
      <c r="F708" s="23"/>
      <c r="G708" s="23"/>
      <c r="H708" s="25"/>
      <c r="I708" s="25"/>
      <c r="J708" s="25"/>
      <c r="K708" s="25"/>
      <c r="L708" s="25"/>
      <c r="M708" s="25"/>
      <c r="N708" s="25"/>
      <c r="O708" s="25"/>
      <c r="P708" s="25"/>
      <c r="Q708" s="25"/>
      <c r="R708" s="25"/>
      <c r="S708" s="25"/>
      <c r="T708" s="25"/>
      <c r="U708" s="25"/>
      <c r="V708" s="25"/>
      <c r="W708" s="25"/>
      <c r="X708" s="25"/>
      <c r="Y708" s="25"/>
      <c r="Z708" s="25"/>
      <c r="AA708" s="20"/>
      <c r="AB708" s="20"/>
      <c r="AC708" s="23"/>
      <c r="AD708" s="23"/>
      <c r="AE708" s="23"/>
    </row>
    <row r="709" ht="14.25" customHeight="1">
      <c r="A709" s="18"/>
      <c r="B709" s="19"/>
      <c r="C709" s="20"/>
      <c r="D709" s="21"/>
      <c r="E709" s="20"/>
      <c r="F709" s="23"/>
      <c r="G709" s="23"/>
      <c r="H709" s="25"/>
      <c r="I709" s="25"/>
      <c r="J709" s="25"/>
      <c r="K709" s="25"/>
      <c r="L709" s="25"/>
      <c r="M709" s="25"/>
      <c r="N709" s="25"/>
      <c r="O709" s="25"/>
      <c r="P709" s="25"/>
      <c r="Q709" s="25"/>
      <c r="R709" s="25"/>
      <c r="S709" s="25"/>
      <c r="T709" s="25"/>
      <c r="U709" s="25"/>
      <c r="V709" s="25"/>
      <c r="W709" s="25"/>
      <c r="X709" s="25"/>
      <c r="Y709" s="25"/>
      <c r="Z709" s="25"/>
      <c r="AA709" s="20"/>
      <c r="AB709" s="20"/>
      <c r="AC709" s="23"/>
      <c r="AD709" s="23"/>
      <c r="AE709" s="23"/>
    </row>
    <row r="710" ht="14.25" customHeight="1">
      <c r="A710" s="18"/>
      <c r="B710" s="19"/>
      <c r="C710" s="20"/>
      <c r="D710" s="21"/>
      <c r="E710" s="20"/>
      <c r="F710" s="23"/>
      <c r="G710" s="23"/>
      <c r="H710" s="25"/>
      <c r="I710" s="25"/>
      <c r="J710" s="25"/>
      <c r="K710" s="25"/>
      <c r="L710" s="25"/>
      <c r="M710" s="25"/>
      <c r="N710" s="25"/>
      <c r="O710" s="25"/>
      <c r="P710" s="25"/>
      <c r="Q710" s="25"/>
      <c r="R710" s="25"/>
      <c r="S710" s="25"/>
      <c r="T710" s="25"/>
      <c r="U710" s="25"/>
      <c r="V710" s="25"/>
      <c r="W710" s="25"/>
      <c r="X710" s="25"/>
      <c r="Y710" s="25"/>
      <c r="Z710" s="25"/>
      <c r="AA710" s="20"/>
      <c r="AB710" s="20"/>
      <c r="AC710" s="23"/>
      <c r="AD710" s="23"/>
      <c r="AE710" s="23"/>
    </row>
    <row r="711" ht="14.25" customHeight="1">
      <c r="A711" s="18"/>
      <c r="B711" s="19"/>
      <c r="C711" s="20"/>
      <c r="D711" s="21"/>
      <c r="E711" s="20"/>
      <c r="F711" s="23"/>
      <c r="G711" s="23"/>
      <c r="H711" s="25"/>
      <c r="I711" s="25"/>
      <c r="J711" s="25"/>
      <c r="K711" s="25"/>
      <c r="L711" s="25"/>
      <c r="M711" s="25"/>
      <c r="N711" s="25"/>
      <c r="O711" s="25"/>
      <c r="P711" s="25"/>
      <c r="Q711" s="25"/>
      <c r="R711" s="25"/>
      <c r="S711" s="25"/>
      <c r="T711" s="25"/>
      <c r="U711" s="25"/>
      <c r="V711" s="25"/>
      <c r="W711" s="25"/>
      <c r="X711" s="25"/>
      <c r="Y711" s="25"/>
      <c r="Z711" s="25"/>
      <c r="AA711" s="20"/>
      <c r="AB711" s="20"/>
      <c r="AC711" s="23"/>
      <c r="AD711" s="23"/>
      <c r="AE711" s="23"/>
    </row>
    <row r="712" ht="14.25" customHeight="1">
      <c r="A712" s="18"/>
      <c r="B712" s="19"/>
      <c r="C712" s="20"/>
      <c r="D712" s="21"/>
      <c r="E712" s="20"/>
      <c r="F712" s="23"/>
      <c r="G712" s="23"/>
      <c r="H712" s="25"/>
      <c r="I712" s="25"/>
      <c r="J712" s="25"/>
      <c r="K712" s="25"/>
      <c r="L712" s="25"/>
      <c r="M712" s="25"/>
      <c r="N712" s="25"/>
      <c r="O712" s="25"/>
      <c r="P712" s="25"/>
      <c r="Q712" s="25"/>
      <c r="R712" s="25"/>
      <c r="S712" s="25"/>
      <c r="T712" s="25"/>
      <c r="U712" s="25"/>
      <c r="V712" s="25"/>
      <c r="W712" s="25"/>
      <c r="X712" s="25"/>
      <c r="Y712" s="25"/>
      <c r="Z712" s="25"/>
      <c r="AA712" s="20"/>
      <c r="AB712" s="20"/>
      <c r="AC712" s="23"/>
      <c r="AD712" s="23"/>
      <c r="AE712" s="23"/>
    </row>
    <row r="713" ht="14.25" customHeight="1">
      <c r="A713" s="18"/>
      <c r="B713" s="19"/>
      <c r="C713" s="20"/>
      <c r="D713" s="21"/>
      <c r="E713" s="20"/>
      <c r="F713" s="23"/>
      <c r="G713" s="23"/>
      <c r="H713" s="25"/>
      <c r="I713" s="25"/>
      <c r="J713" s="25"/>
      <c r="K713" s="25"/>
      <c r="L713" s="25"/>
      <c r="M713" s="25"/>
      <c r="N713" s="25"/>
      <c r="O713" s="25"/>
      <c r="P713" s="25"/>
      <c r="Q713" s="25"/>
      <c r="R713" s="25"/>
      <c r="S713" s="25"/>
      <c r="T713" s="25"/>
      <c r="U713" s="25"/>
      <c r="V713" s="25"/>
      <c r="W713" s="25"/>
      <c r="X713" s="25"/>
      <c r="Y713" s="25"/>
      <c r="Z713" s="25"/>
      <c r="AA713" s="20"/>
      <c r="AB713" s="20"/>
      <c r="AC713" s="23"/>
      <c r="AD713" s="23"/>
      <c r="AE713" s="23"/>
    </row>
    <row r="714" ht="14.25" customHeight="1">
      <c r="A714" s="18"/>
      <c r="B714" s="19"/>
      <c r="C714" s="20"/>
      <c r="D714" s="21"/>
      <c r="E714" s="20"/>
      <c r="F714" s="23"/>
      <c r="G714" s="23"/>
      <c r="H714" s="25"/>
      <c r="I714" s="25"/>
      <c r="J714" s="25"/>
      <c r="K714" s="25"/>
      <c r="L714" s="25"/>
      <c r="M714" s="25"/>
      <c r="N714" s="25"/>
      <c r="O714" s="25"/>
      <c r="P714" s="25"/>
      <c r="Q714" s="25"/>
      <c r="R714" s="25"/>
      <c r="S714" s="25"/>
      <c r="T714" s="25"/>
      <c r="U714" s="25"/>
      <c r="V714" s="25"/>
      <c r="W714" s="25"/>
      <c r="X714" s="25"/>
      <c r="Y714" s="25"/>
      <c r="Z714" s="25"/>
      <c r="AA714" s="20"/>
      <c r="AB714" s="20"/>
      <c r="AC714" s="23"/>
      <c r="AD714" s="23"/>
      <c r="AE714" s="23"/>
    </row>
    <row r="715" ht="14.25" customHeight="1">
      <c r="A715" s="18"/>
      <c r="B715" s="19"/>
      <c r="C715" s="20"/>
      <c r="D715" s="21"/>
      <c r="E715" s="20"/>
      <c r="F715" s="23"/>
      <c r="G715" s="23"/>
      <c r="H715" s="25"/>
      <c r="I715" s="25"/>
      <c r="J715" s="25"/>
      <c r="K715" s="25"/>
      <c r="L715" s="25"/>
      <c r="M715" s="25"/>
      <c r="N715" s="25"/>
      <c r="O715" s="25"/>
      <c r="P715" s="25"/>
      <c r="Q715" s="25"/>
      <c r="R715" s="25"/>
      <c r="S715" s="25"/>
      <c r="T715" s="25"/>
      <c r="U715" s="25"/>
      <c r="V715" s="25"/>
      <c r="W715" s="25"/>
      <c r="X715" s="25"/>
      <c r="Y715" s="25"/>
      <c r="Z715" s="25"/>
      <c r="AA715" s="20"/>
      <c r="AB715" s="20"/>
      <c r="AC715" s="23"/>
      <c r="AD715" s="23"/>
      <c r="AE715" s="23"/>
    </row>
    <row r="716" ht="14.25" customHeight="1">
      <c r="A716" s="18"/>
      <c r="B716" s="19"/>
      <c r="C716" s="20"/>
      <c r="D716" s="21"/>
      <c r="E716" s="20"/>
      <c r="F716" s="23"/>
      <c r="G716" s="23"/>
      <c r="H716" s="25"/>
      <c r="I716" s="25"/>
      <c r="J716" s="25"/>
      <c r="K716" s="25"/>
      <c r="L716" s="25"/>
      <c r="M716" s="25"/>
      <c r="N716" s="25"/>
      <c r="O716" s="25"/>
      <c r="P716" s="25"/>
      <c r="Q716" s="25"/>
      <c r="R716" s="25"/>
      <c r="S716" s="25"/>
      <c r="T716" s="25"/>
      <c r="U716" s="25"/>
      <c r="V716" s="25"/>
      <c r="W716" s="25"/>
      <c r="X716" s="25"/>
      <c r="Y716" s="25"/>
      <c r="Z716" s="25"/>
      <c r="AA716" s="20"/>
      <c r="AB716" s="20"/>
      <c r="AC716" s="23"/>
      <c r="AD716" s="23"/>
      <c r="AE716" s="23"/>
    </row>
    <row r="717" ht="14.25" customHeight="1">
      <c r="A717" s="18"/>
      <c r="B717" s="19"/>
      <c r="C717" s="20"/>
      <c r="D717" s="21"/>
      <c r="E717" s="20"/>
      <c r="F717" s="23"/>
      <c r="G717" s="23"/>
      <c r="H717" s="25"/>
      <c r="I717" s="25"/>
      <c r="J717" s="25"/>
      <c r="K717" s="25"/>
      <c r="L717" s="25"/>
      <c r="M717" s="25"/>
      <c r="N717" s="25"/>
      <c r="O717" s="25"/>
      <c r="P717" s="25"/>
      <c r="Q717" s="25"/>
      <c r="R717" s="25"/>
      <c r="S717" s="25"/>
      <c r="T717" s="25"/>
      <c r="U717" s="25"/>
      <c r="V717" s="25"/>
      <c r="W717" s="25"/>
      <c r="X717" s="25"/>
      <c r="Y717" s="25"/>
      <c r="Z717" s="25"/>
      <c r="AA717" s="20"/>
      <c r="AB717" s="20"/>
      <c r="AC717" s="23"/>
      <c r="AD717" s="23"/>
      <c r="AE717" s="23"/>
    </row>
    <row r="718" ht="14.25" customHeight="1">
      <c r="A718" s="18"/>
      <c r="B718" s="19"/>
      <c r="C718" s="20"/>
      <c r="D718" s="21"/>
      <c r="E718" s="20"/>
      <c r="F718" s="23"/>
      <c r="G718" s="23"/>
      <c r="H718" s="25"/>
      <c r="I718" s="25"/>
      <c r="J718" s="25"/>
      <c r="K718" s="25"/>
      <c r="L718" s="25"/>
      <c r="M718" s="25"/>
      <c r="N718" s="25"/>
      <c r="O718" s="25"/>
      <c r="P718" s="25"/>
      <c r="Q718" s="25"/>
      <c r="R718" s="25"/>
      <c r="S718" s="25"/>
      <c r="T718" s="25"/>
      <c r="U718" s="25"/>
      <c r="V718" s="25"/>
      <c r="W718" s="25"/>
      <c r="X718" s="25"/>
      <c r="Y718" s="25"/>
      <c r="Z718" s="25"/>
      <c r="AA718" s="20"/>
      <c r="AB718" s="20"/>
      <c r="AC718" s="23"/>
      <c r="AD718" s="23"/>
      <c r="AE718" s="23"/>
    </row>
    <row r="719" ht="14.25" customHeight="1">
      <c r="A719" s="18"/>
      <c r="B719" s="19"/>
      <c r="C719" s="20"/>
      <c r="D719" s="21"/>
      <c r="E719" s="20"/>
      <c r="F719" s="23"/>
      <c r="G719" s="23"/>
      <c r="H719" s="25"/>
      <c r="I719" s="25"/>
      <c r="J719" s="25"/>
      <c r="K719" s="25"/>
      <c r="L719" s="25"/>
      <c r="M719" s="25"/>
      <c r="N719" s="25"/>
      <c r="O719" s="25"/>
      <c r="P719" s="25"/>
      <c r="Q719" s="25"/>
      <c r="R719" s="25"/>
      <c r="S719" s="25"/>
      <c r="T719" s="25"/>
      <c r="U719" s="25"/>
      <c r="V719" s="25"/>
      <c r="W719" s="25"/>
      <c r="X719" s="25"/>
      <c r="Y719" s="25"/>
      <c r="Z719" s="25"/>
      <c r="AA719" s="20"/>
      <c r="AB719" s="20"/>
      <c r="AC719" s="23"/>
      <c r="AD719" s="23"/>
      <c r="AE719" s="23"/>
    </row>
    <row r="720" ht="14.25" customHeight="1">
      <c r="A720" s="18"/>
      <c r="B720" s="19"/>
      <c r="C720" s="20"/>
      <c r="D720" s="21"/>
      <c r="E720" s="20"/>
      <c r="F720" s="23"/>
      <c r="G720" s="23"/>
      <c r="H720" s="25"/>
      <c r="I720" s="25"/>
      <c r="J720" s="25"/>
      <c r="K720" s="25"/>
      <c r="L720" s="25"/>
      <c r="M720" s="25"/>
      <c r="N720" s="25"/>
      <c r="O720" s="25"/>
      <c r="P720" s="25"/>
      <c r="Q720" s="25"/>
      <c r="R720" s="25"/>
      <c r="S720" s="25"/>
      <c r="T720" s="25"/>
      <c r="U720" s="25"/>
      <c r="V720" s="25"/>
      <c r="W720" s="25"/>
      <c r="X720" s="25"/>
      <c r="Y720" s="25"/>
      <c r="Z720" s="25"/>
      <c r="AA720" s="20"/>
      <c r="AB720" s="20"/>
      <c r="AC720" s="23"/>
      <c r="AD720" s="23"/>
      <c r="AE720" s="23"/>
    </row>
    <row r="721" ht="14.25" customHeight="1">
      <c r="A721" s="18"/>
      <c r="B721" s="19"/>
      <c r="C721" s="20"/>
      <c r="D721" s="21"/>
      <c r="E721" s="20"/>
      <c r="F721" s="23"/>
      <c r="G721" s="23"/>
      <c r="H721" s="25"/>
      <c r="I721" s="25"/>
      <c r="J721" s="25"/>
      <c r="K721" s="25"/>
      <c r="L721" s="25"/>
      <c r="M721" s="25"/>
      <c r="N721" s="25"/>
      <c r="O721" s="25"/>
      <c r="P721" s="25"/>
      <c r="Q721" s="25"/>
      <c r="R721" s="25"/>
      <c r="S721" s="25"/>
      <c r="T721" s="25"/>
      <c r="U721" s="25"/>
      <c r="V721" s="25"/>
      <c r="W721" s="25"/>
      <c r="X721" s="25"/>
      <c r="Y721" s="25"/>
      <c r="Z721" s="25"/>
      <c r="AA721" s="20"/>
      <c r="AB721" s="20"/>
      <c r="AC721" s="23"/>
      <c r="AD721" s="23"/>
      <c r="AE721" s="23"/>
    </row>
    <row r="722" ht="14.25" customHeight="1">
      <c r="A722" s="18"/>
      <c r="B722" s="19"/>
      <c r="C722" s="20"/>
      <c r="D722" s="21"/>
      <c r="E722" s="20"/>
      <c r="F722" s="23"/>
      <c r="G722" s="23"/>
      <c r="H722" s="25"/>
      <c r="I722" s="25"/>
      <c r="J722" s="25"/>
      <c r="K722" s="25"/>
      <c r="L722" s="25"/>
      <c r="M722" s="25"/>
      <c r="N722" s="25"/>
      <c r="O722" s="25"/>
      <c r="P722" s="25"/>
      <c r="Q722" s="25"/>
      <c r="R722" s="25"/>
      <c r="S722" s="25"/>
      <c r="T722" s="25"/>
      <c r="U722" s="25"/>
      <c r="V722" s="25"/>
      <c r="W722" s="25"/>
      <c r="X722" s="25"/>
      <c r="Y722" s="25"/>
      <c r="Z722" s="25"/>
      <c r="AA722" s="20"/>
      <c r="AB722" s="20"/>
      <c r="AC722" s="23"/>
      <c r="AD722" s="23"/>
      <c r="AE722" s="23"/>
    </row>
    <row r="723" ht="14.25" customHeight="1">
      <c r="A723" s="18"/>
      <c r="B723" s="19"/>
      <c r="C723" s="20"/>
      <c r="D723" s="21"/>
      <c r="E723" s="20"/>
      <c r="F723" s="23"/>
      <c r="G723" s="23"/>
      <c r="H723" s="25"/>
      <c r="I723" s="25"/>
      <c r="J723" s="25"/>
      <c r="K723" s="25"/>
      <c r="L723" s="25"/>
      <c r="M723" s="25"/>
      <c r="N723" s="25"/>
      <c r="O723" s="25"/>
      <c r="P723" s="25"/>
      <c r="Q723" s="25"/>
      <c r="R723" s="25"/>
      <c r="S723" s="25"/>
      <c r="T723" s="25"/>
      <c r="U723" s="25"/>
      <c r="V723" s="25"/>
      <c r="W723" s="25"/>
      <c r="X723" s="25"/>
      <c r="Y723" s="25"/>
      <c r="Z723" s="25"/>
      <c r="AA723" s="20"/>
      <c r="AB723" s="20"/>
      <c r="AC723" s="23"/>
      <c r="AD723" s="23"/>
      <c r="AE723" s="23"/>
    </row>
    <row r="724" ht="14.25" customHeight="1">
      <c r="A724" s="18"/>
      <c r="B724" s="19"/>
      <c r="C724" s="20"/>
      <c r="D724" s="21"/>
      <c r="E724" s="20"/>
      <c r="F724" s="23"/>
      <c r="G724" s="23"/>
      <c r="H724" s="25"/>
      <c r="I724" s="25"/>
      <c r="J724" s="25"/>
      <c r="K724" s="25"/>
      <c r="L724" s="25"/>
      <c r="M724" s="25"/>
      <c r="N724" s="25"/>
      <c r="O724" s="25"/>
      <c r="P724" s="25"/>
      <c r="Q724" s="25"/>
      <c r="R724" s="25"/>
      <c r="S724" s="25"/>
      <c r="T724" s="25"/>
      <c r="U724" s="25"/>
      <c r="V724" s="25"/>
      <c r="W724" s="25"/>
      <c r="X724" s="25"/>
      <c r="Y724" s="25"/>
      <c r="Z724" s="25"/>
      <c r="AA724" s="20"/>
      <c r="AB724" s="20"/>
      <c r="AC724" s="23"/>
      <c r="AD724" s="23"/>
      <c r="AE724" s="23"/>
    </row>
    <row r="725" ht="14.25" customHeight="1">
      <c r="A725" s="18"/>
      <c r="B725" s="19"/>
      <c r="C725" s="20"/>
      <c r="D725" s="21"/>
      <c r="E725" s="20"/>
      <c r="F725" s="23"/>
      <c r="G725" s="23"/>
      <c r="H725" s="25"/>
      <c r="I725" s="25"/>
      <c r="J725" s="25"/>
      <c r="K725" s="25"/>
      <c r="L725" s="25"/>
      <c r="M725" s="25"/>
      <c r="N725" s="25"/>
      <c r="O725" s="25"/>
      <c r="P725" s="25"/>
      <c r="Q725" s="25"/>
      <c r="R725" s="25"/>
      <c r="S725" s="25"/>
      <c r="T725" s="25"/>
      <c r="U725" s="25"/>
      <c r="V725" s="25"/>
      <c r="W725" s="25"/>
      <c r="X725" s="25"/>
      <c r="Y725" s="25"/>
      <c r="Z725" s="25"/>
      <c r="AA725" s="20"/>
      <c r="AB725" s="20"/>
      <c r="AC725" s="23"/>
      <c r="AD725" s="23"/>
      <c r="AE725" s="23"/>
    </row>
    <row r="726" ht="14.25" customHeight="1">
      <c r="A726" s="18"/>
      <c r="B726" s="19"/>
      <c r="C726" s="20"/>
      <c r="D726" s="21"/>
      <c r="E726" s="20"/>
      <c r="F726" s="23"/>
      <c r="G726" s="23"/>
      <c r="H726" s="25"/>
      <c r="I726" s="25"/>
      <c r="J726" s="25"/>
      <c r="K726" s="25"/>
      <c r="L726" s="25"/>
      <c r="M726" s="25"/>
      <c r="N726" s="25"/>
      <c r="O726" s="25"/>
      <c r="P726" s="25"/>
      <c r="Q726" s="25"/>
      <c r="R726" s="25"/>
      <c r="S726" s="25"/>
      <c r="T726" s="25"/>
      <c r="U726" s="25"/>
      <c r="V726" s="25"/>
      <c r="W726" s="25"/>
      <c r="X726" s="25"/>
      <c r="Y726" s="25"/>
      <c r="Z726" s="25"/>
      <c r="AA726" s="20"/>
      <c r="AB726" s="20"/>
      <c r="AC726" s="23"/>
      <c r="AD726" s="23"/>
      <c r="AE726" s="23"/>
    </row>
    <row r="727" ht="14.25" customHeight="1">
      <c r="A727" s="18"/>
      <c r="B727" s="19"/>
      <c r="C727" s="20"/>
      <c r="D727" s="21"/>
      <c r="E727" s="20"/>
      <c r="F727" s="23"/>
      <c r="G727" s="23"/>
      <c r="H727" s="25"/>
      <c r="I727" s="25"/>
      <c r="J727" s="25"/>
      <c r="K727" s="25"/>
      <c r="L727" s="25"/>
      <c r="M727" s="25"/>
      <c r="N727" s="25"/>
      <c r="O727" s="25"/>
      <c r="P727" s="25"/>
      <c r="Q727" s="25"/>
      <c r="R727" s="25"/>
      <c r="S727" s="25"/>
      <c r="T727" s="25"/>
      <c r="U727" s="25"/>
      <c r="V727" s="25"/>
      <c r="W727" s="25"/>
      <c r="X727" s="25"/>
      <c r="Y727" s="25"/>
      <c r="Z727" s="25"/>
      <c r="AA727" s="20"/>
      <c r="AB727" s="20"/>
      <c r="AC727" s="23"/>
      <c r="AD727" s="23"/>
      <c r="AE727" s="23"/>
    </row>
    <row r="728" ht="14.25" customHeight="1">
      <c r="A728" s="18"/>
      <c r="B728" s="19"/>
      <c r="C728" s="20"/>
      <c r="D728" s="21"/>
      <c r="E728" s="20"/>
      <c r="F728" s="23"/>
      <c r="G728" s="23"/>
      <c r="H728" s="25"/>
      <c r="I728" s="25"/>
      <c r="J728" s="25"/>
      <c r="K728" s="25"/>
      <c r="L728" s="25"/>
      <c r="M728" s="25"/>
      <c r="N728" s="25"/>
      <c r="O728" s="25"/>
      <c r="P728" s="25"/>
      <c r="Q728" s="25"/>
      <c r="R728" s="25"/>
      <c r="S728" s="25"/>
      <c r="T728" s="25"/>
      <c r="U728" s="25"/>
      <c r="V728" s="25"/>
      <c r="W728" s="25"/>
      <c r="X728" s="25"/>
      <c r="Y728" s="25"/>
      <c r="Z728" s="25"/>
      <c r="AA728" s="20"/>
      <c r="AB728" s="20"/>
      <c r="AC728" s="23"/>
      <c r="AD728" s="23"/>
      <c r="AE728" s="23"/>
    </row>
    <row r="729" ht="14.25" customHeight="1">
      <c r="A729" s="18"/>
      <c r="B729" s="19"/>
      <c r="C729" s="20"/>
      <c r="D729" s="21"/>
      <c r="E729" s="20"/>
      <c r="F729" s="23"/>
      <c r="G729" s="23"/>
      <c r="H729" s="25"/>
      <c r="I729" s="25"/>
      <c r="J729" s="25"/>
      <c r="K729" s="25"/>
      <c r="L729" s="25"/>
      <c r="M729" s="25"/>
      <c r="N729" s="25"/>
      <c r="O729" s="25"/>
      <c r="P729" s="25"/>
      <c r="Q729" s="25"/>
      <c r="R729" s="25"/>
      <c r="S729" s="25"/>
      <c r="T729" s="25"/>
      <c r="U729" s="25"/>
      <c r="V729" s="25"/>
      <c r="W729" s="25"/>
      <c r="X729" s="25"/>
      <c r="Y729" s="25"/>
      <c r="Z729" s="25"/>
      <c r="AA729" s="20"/>
      <c r="AB729" s="20"/>
      <c r="AC729" s="23"/>
      <c r="AD729" s="23"/>
      <c r="AE729" s="23"/>
    </row>
    <row r="730" ht="14.25" customHeight="1">
      <c r="A730" s="18"/>
      <c r="B730" s="19"/>
      <c r="C730" s="20"/>
      <c r="D730" s="21"/>
      <c r="E730" s="20"/>
      <c r="F730" s="23"/>
      <c r="G730" s="23"/>
      <c r="H730" s="25"/>
      <c r="I730" s="25"/>
      <c r="J730" s="25"/>
      <c r="K730" s="25"/>
      <c r="L730" s="25"/>
      <c r="M730" s="25"/>
      <c r="N730" s="25"/>
      <c r="O730" s="25"/>
      <c r="P730" s="25"/>
      <c r="Q730" s="25"/>
      <c r="R730" s="25"/>
      <c r="S730" s="25"/>
      <c r="T730" s="25"/>
      <c r="U730" s="25"/>
      <c r="V730" s="25"/>
      <c r="W730" s="25"/>
      <c r="X730" s="25"/>
      <c r="Y730" s="25"/>
      <c r="Z730" s="25"/>
      <c r="AA730" s="20"/>
      <c r="AB730" s="20"/>
      <c r="AC730" s="23"/>
      <c r="AD730" s="23"/>
      <c r="AE730" s="23"/>
    </row>
    <row r="731" ht="14.25" customHeight="1">
      <c r="A731" s="18"/>
      <c r="B731" s="19"/>
      <c r="C731" s="20"/>
      <c r="D731" s="21"/>
      <c r="E731" s="20"/>
      <c r="F731" s="23"/>
      <c r="G731" s="23"/>
      <c r="H731" s="25"/>
      <c r="I731" s="25"/>
      <c r="J731" s="25"/>
      <c r="K731" s="25"/>
      <c r="L731" s="25"/>
      <c r="M731" s="25"/>
      <c r="N731" s="25"/>
      <c r="O731" s="25"/>
      <c r="P731" s="25"/>
      <c r="Q731" s="25"/>
      <c r="R731" s="25"/>
      <c r="S731" s="25"/>
      <c r="T731" s="25"/>
      <c r="U731" s="25"/>
      <c r="V731" s="25"/>
      <c r="W731" s="25"/>
      <c r="X731" s="25"/>
      <c r="Y731" s="25"/>
      <c r="Z731" s="25"/>
      <c r="AA731" s="20"/>
      <c r="AB731" s="20"/>
      <c r="AC731" s="23"/>
      <c r="AD731" s="23"/>
      <c r="AE731" s="23"/>
    </row>
    <row r="732" ht="14.25" customHeight="1">
      <c r="A732" s="18"/>
      <c r="B732" s="19"/>
      <c r="C732" s="20"/>
      <c r="D732" s="21"/>
      <c r="E732" s="20"/>
      <c r="F732" s="23"/>
      <c r="G732" s="23"/>
      <c r="H732" s="25"/>
      <c r="I732" s="25"/>
      <c r="J732" s="25"/>
      <c r="K732" s="25"/>
      <c r="L732" s="25"/>
      <c r="M732" s="25"/>
      <c r="N732" s="25"/>
      <c r="O732" s="25"/>
      <c r="P732" s="25"/>
      <c r="Q732" s="25"/>
      <c r="R732" s="25"/>
      <c r="S732" s="25"/>
      <c r="T732" s="25"/>
      <c r="U732" s="25"/>
      <c r="V732" s="25"/>
      <c r="W732" s="25"/>
      <c r="X732" s="25"/>
      <c r="Y732" s="25"/>
      <c r="Z732" s="25"/>
      <c r="AA732" s="20"/>
      <c r="AB732" s="20"/>
      <c r="AC732" s="23"/>
      <c r="AD732" s="23"/>
      <c r="AE732" s="23"/>
    </row>
    <row r="733" ht="14.25" customHeight="1">
      <c r="A733" s="18"/>
      <c r="B733" s="19"/>
      <c r="C733" s="20"/>
      <c r="D733" s="21"/>
      <c r="E733" s="20"/>
      <c r="F733" s="23"/>
      <c r="G733" s="23"/>
      <c r="H733" s="25"/>
      <c r="I733" s="25"/>
      <c r="J733" s="25"/>
      <c r="K733" s="25"/>
      <c r="L733" s="25"/>
      <c r="M733" s="25"/>
      <c r="N733" s="25"/>
      <c r="O733" s="25"/>
      <c r="P733" s="25"/>
      <c r="Q733" s="25"/>
      <c r="R733" s="25"/>
      <c r="S733" s="25"/>
      <c r="T733" s="25"/>
      <c r="U733" s="25"/>
      <c r="V733" s="25"/>
      <c r="W733" s="25"/>
      <c r="X733" s="25"/>
      <c r="Y733" s="25"/>
      <c r="Z733" s="25"/>
      <c r="AA733" s="20"/>
      <c r="AB733" s="20"/>
      <c r="AC733" s="23"/>
      <c r="AD733" s="23"/>
      <c r="AE733" s="23"/>
    </row>
    <row r="734" ht="14.25" customHeight="1">
      <c r="A734" s="18"/>
      <c r="B734" s="19"/>
      <c r="C734" s="20"/>
      <c r="D734" s="21"/>
      <c r="E734" s="20"/>
      <c r="F734" s="23"/>
      <c r="G734" s="23"/>
      <c r="H734" s="25"/>
      <c r="I734" s="25"/>
      <c r="J734" s="25"/>
      <c r="K734" s="25"/>
      <c r="L734" s="25"/>
      <c r="M734" s="25"/>
      <c r="N734" s="25"/>
      <c r="O734" s="25"/>
      <c r="P734" s="25"/>
      <c r="Q734" s="25"/>
      <c r="R734" s="25"/>
      <c r="S734" s="25"/>
      <c r="T734" s="25"/>
      <c r="U734" s="25"/>
      <c r="V734" s="25"/>
      <c r="W734" s="25"/>
      <c r="X734" s="25"/>
      <c r="Y734" s="25"/>
      <c r="Z734" s="25"/>
      <c r="AA734" s="20"/>
      <c r="AB734" s="20"/>
      <c r="AC734" s="23"/>
      <c r="AD734" s="23"/>
      <c r="AE734" s="23"/>
    </row>
    <row r="735" ht="14.25" customHeight="1">
      <c r="A735" s="18"/>
      <c r="B735" s="19"/>
      <c r="C735" s="20"/>
      <c r="D735" s="21"/>
      <c r="E735" s="20"/>
      <c r="F735" s="23"/>
      <c r="G735" s="23"/>
      <c r="H735" s="25"/>
      <c r="I735" s="25"/>
      <c r="J735" s="25"/>
      <c r="K735" s="25"/>
      <c r="L735" s="25"/>
      <c r="M735" s="25"/>
      <c r="N735" s="25"/>
      <c r="O735" s="25"/>
      <c r="P735" s="25"/>
      <c r="Q735" s="25"/>
      <c r="R735" s="25"/>
      <c r="S735" s="25"/>
      <c r="T735" s="25"/>
      <c r="U735" s="25"/>
      <c r="V735" s="25"/>
      <c r="W735" s="25"/>
      <c r="X735" s="25"/>
      <c r="Y735" s="25"/>
      <c r="Z735" s="25"/>
      <c r="AA735" s="20"/>
      <c r="AB735" s="20"/>
      <c r="AC735" s="23"/>
      <c r="AD735" s="23"/>
      <c r="AE735" s="23"/>
    </row>
    <row r="736" ht="14.25" customHeight="1">
      <c r="A736" s="18"/>
      <c r="B736" s="19"/>
      <c r="C736" s="20"/>
      <c r="D736" s="21"/>
      <c r="E736" s="20"/>
      <c r="F736" s="23"/>
      <c r="G736" s="23"/>
      <c r="H736" s="25"/>
      <c r="I736" s="25"/>
      <c r="J736" s="25"/>
      <c r="K736" s="25"/>
      <c r="L736" s="25"/>
      <c r="M736" s="25"/>
      <c r="N736" s="25"/>
      <c r="O736" s="25"/>
      <c r="P736" s="25"/>
      <c r="Q736" s="25"/>
      <c r="R736" s="25"/>
      <c r="S736" s="25"/>
      <c r="T736" s="25"/>
      <c r="U736" s="25"/>
      <c r="V736" s="25"/>
      <c r="W736" s="25"/>
      <c r="X736" s="25"/>
      <c r="Y736" s="25"/>
      <c r="Z736" s="25"/>
      <c r="AA736" s="20"/>
      <c r="AB736" s="20"/>
      <c r="AC736" s="23"/>
      <c r="AD736" s="23"/>
      <c r="AE736" s="23"/>
    </row>
    <row r="737" ht="14.25" customHeight="1">
      <c r="A737" s="18"/>
      <c r="B737" s="19"/>
      <c r="C737" s="20"/>
      <c r="D737" s="21"/>
      <c r="E737" s="20"/>
      <c r="F737" s="23"/>
      <c r="G737" s="23"/>
      <c r="H737" s="25"/>
      <c r="I737" s="25"/>
      <c r="J737" s="25"/>
      <c r="K737" s="25"/>
      <c r="L737" s="25"/>
      <c r="M737" s="25"/>
      <c r="N737" s="25"/>
      <c r="O737" s="25"/>
      <c r="P737" s="25"/>
      <c r="Q737" s="25"/>
      <c r="R737" s="25"/>
      <c r="S737" s="25"/>
      <c r="T737" s="25"/>
      <c r="U737" s="25"/>
      <c r="V737" s="25"/>
      <c r="W737" s="25"/>
      <c r="X737" s="25"/>
      <c r="Y737" s="25"/>
      <c r="Z737" s="25"/>
      <c r="AA737" s="20"/>
      <c r="AB737" s="20"/>
      <c r="AC737" s="23"/>
      <c r="AD737" s="23"/>
      <c r="AE737" s="23"/>
    </row>
    <row r="738" ht="14.25" customHeight="1">
      <c r="A738" s="18"/>
      <c r="B738" s="19"/>
      <c r="C738" s="20"/>
      <c r="D738" s="21"/>
      <c r="E738" s="20"/>
      <c r="F738" s="23"/>
      <c r="G738" s="23"/>
      <c r="H738" s="25"/>
      <c r="I738" s="25"/>
      <c r="J738" s="25"/>
      <c r="K738" s="25"/>
      <c r="L738" s="25"/>
      <c r="M738" s="25"/>
      <c r="N738" s="25"/>
      <c r="O738" s="25"/>
      <c r="P738" s="25"/>
      <c r="Q738" s="25"/>
      <c r="R738" s="25"/>
      <c r="S738" s="25"/>
      <c r="T738" s="25"/>
      <c r="U738" s="25"/>
      <c r="V738" s="25"/>
      <c r="W738" s="25"/>
      <c r="X738" s="25"/>
      <c r="Y738" s="25"/>
      <c r="Z738" s="25"/>
      <c r="AA738" s="20"/>
      <c r="AB738" s="20"/>
      <c r="AC738" s="23"/>
      <c r="AD738" s="23"/>
      <c r="AE738" s="23"/>
    </row>
    <row r="739" ht="14.25" customHeight="1">
      <c r="A739" s="18"/>
      <c r="B739" s="19"/>
      <c r="C739" s="20"/>
      <c r="D739" s="21"/>
      <c r="E739" s="20"/>
      <c r="F739" s="23"/>
      <c r="G739" s="23"/>
      <c r="H739" s="25"/>
      <c r="I739" s="25"/>
      <c r="J739" s="25"/>
      <c r="K739" s="25"/>
      <c r="L739" s="25"/>
      <c r="M739" s="25"/>
      <c r="N739" s="25"/>
      <c r="O739" s="25"/>
      <c r="P739" s="25"/>
      <c r="Q739" s="25"/>
      <c r="R739" s="25"/>
      <c r="S739" s="25"/>
      <c r="T739" s="25"/>
      <c r="U739" s="25"/>
      <c r="V739" s="25"/>
      <c r="W739" s="25"/>
      <c r="X739" s="25"/>
      <c r="Y739" s="25"/>
      <c r="Z739" s="25"/>
      <c r="AA739" s="20"/>
      <c r="AB739" s="20"/>
      <c r="AC739" s="23"/>
      <c r="AD739" s="23"/>
      <c r="AE739" s="23"/>
    </row>
    <row r="740" ht="14.25" customHeight="1">
      <c r="A740" s="18"/>
      <c r="B740" s="19"/>
      <c r="C740" s="20"/>
      <c r="D740" s="21"/>
      <c r="E740" s="20"/>
      <c r="F740" s="23"/>
      <c r="G740" s="23"/>
      <c r="H740" s="25"/>
      <c r="I740" s="25"/>
      <c r="J740" s="25"/>
      <c r="K740" s="25"/>
      <c r="L740" s="25"/>
      <c r="M740" s="25"/>
      <c r="N740" s="25"/>
      <c r="O740" s="25"/>
      <c r="P740" s="25"/>
      <c r="Q740" s="25"/>
      <c r="R740" s="25"/>
      <c r="S740" s="25"/>
      <c r="T740" s="25"/>
      <c r="U740" s="25"/>
      <c r="V740" s="25"/>
      <c r="W740" s="25"/>
      <c r="X740" s="25"/>
      <c r="Y740" s="25"/>
      <c r="Z740" s="25"/>
      <c r="AA740" s="20"/>
      <c r="AB740" s="20"/>
      <c r="AC740" s="23"/>
      <c r="AD740" s="23"/>
      <c r="AE740" s="23"/>
    </row>
    <row r="741" ht="14.25" customHeight="1">
      <c r="A741" s="18"/>
      <c r="B741" s="19"/>
      <c r="C741" s="20"/>
      <c r="D741" s="21"/>
      <c r="E741" s="20"/>
      <c r="F741" s="23"/>
      <c r="G741" s="23"/>
      <c r="H741" s="25"/>
      <c r="I741" s="25"/>
      <c r="J741" s="25"/>
      <c r="K741" s="25"/>
      <c r="L741" s="25"/>
      <c r="M741" s="25"/>
      <c r="N741" s="25"/>
      <c r="O741" s="25"/>
      <c r="P741" s="25"/>
      <c r="Q741" s="25"/>
      <c r="R741" s="25"/>
      <c r="S741" s="25"/>
      <c r="T741" s="25"/>
      <c r="U741" s="25"/>
      <c r="V741" s="25"/>
      <c r="W741" s="25"/>
      <c r="X741" s="25"/>
      <c r="Y741" s="25"/>
      <c r="Z741" s="25"/>
      <c r="AA741" s="20"/>
      <c r="AB741" s="20"/>
      <c r="AC741" s="23"/>
      <c r="AD741" s="23"/>
      <c r="AE741" s="23"/>
    </row>
    <row r="742" ht="14.25" customHeight="1">
      <c r="A742" s="18"/>
      <c r="B742" s="19"/>
      <c r="C742" s="20"/>
      <c r="D742" s="21"/>
      <c r="E742" s="20"/>
      <c r="F742" s="23"/>
      <c r="G742" s="23"/>
      <c r="H742" s="25"/>
      <c r="I742" s="25"/>
      <c r="J742" s="25"/>
      <c r="K742" s="25"/>
      <c r="L742" s="25"/>
      <c r="M742" s="25"/>
      <c r="N742" s="25"/>
      <c r="O742" s="25"/>
      <c r="P742" s="25"/>
      <c r="Q742" s="25"/>
      <c r="R742" s="25"/>
      <c r="S742" s="25"/>
      <c r="T742" s="25"/>
      <c r="U742" s="25"/>
      <c r="V742" s="25"/>
      <c r="W742" s="25"/>
      <c r="X742" s="25"/>
      <c r="Y742" s="25"/>
      <c r="Z742" s="25"/>
      <c r="AA742" s="20"/>
      <c r="AB742" s="20"/>
      <c r="AC742" s="23"/>
      <c r="AD742" s="23"/>
      <c r="AE742" s="23"/>
    </row>
    <row r="743" ht="14.25" customHeight="1">
      <c r="A743" s="18"/>
      <c r="B743" s="19"/>
      <c r="C743" s="20"/>
      <c r="D743" s="21"/>
      <c r="E743" s="20"/>
      <c r="F743" s="23"/>
      <c r="G743" s="23"/>
      <c r="H743" s="25"/>
      <c r="I743" s="25"/>
      <c r="J743" s="25"/>
      <c r="K743" s="25"/>
      <c r="L743" s="25"/>
      <c r="M743" s="25"/>
      <c r="N743" s="25"/>
      <c r="O743" s="25"/>
      <c r="P743" s="25"/>
      <c r="Q743" s="25"/>
      <c r="R743" s="25"/>
      <c r="S743" s="25"/>
      <c r="T743" s="25"/>
      <c r="U743" s="25"/>
      <c r="V743" s="25"/>
      <c r="W743" s="25"/>
      <c r="X743" s="25"/>
      <c r="Y743" s="25"/>
      <c r="Z743" s="25"/>
      <c r="AA743" s="20"/>
      <c r="AB743" s="20"/>
      <c r="AC743" s="23"/>
      <c r="AD743" s="23"/>
      <c r="AE743" s="23"/>
    </row>
    <row r="744" ht="14.25" customHeight="1">
      <c r="A744" s="18"/>
      <c r="B744" s="19"/>
      <c r="C744" s="20"/>
      <c r="D744" s="21"/>
      <c r="E744" s="20"/>
      <c r="F744" s="23"/>
      <c r="G744" s="23"/>
      <c r="H744" s="25"/>
      <c r="I744" s="25"/>
      <c r="J744" s="25"/>
      <c r="K744" s="25"/>
      <c r="L744" s="25"/>
      <c r="M744" s="25"/>
      <c r="N744" s="25"/>
      <c r="O744" s="25"/>
      <c r="P744" s="25"/>
      <c r="Q744" s="25"/>
      <c r="R744" s="25"/>
      <c r="S744" s="25"/>
      <c r="T744" s="25"/>
      <c r="U744" s="25"/>
      <c r="V744" s="25"/>
      <c r="W744" s="25"/>
      <c r="X744" s="25"/>
      <c r="Y744" s="25"/>
      <c r="Z744" s="25"/>
      <c r="AA744" s="20"/>
      <c r="AB744" s="20"/>
      <c r="AC744" s="23"/>
      <c r="AD744" s="23"/>
      <c r="AE744" s="23"/>
    </row>
    <row r="745" ht="14.25" customHeight="1">
      <c r="A745" s="18"/>
      <c r="B745" s="19"/>
      <c r="C745" s="20"/>
      <c r="D745" s="21"/>
      <c r="E745" s="20"/>
      <c r="F745" s="23"/>
      <c r="G745" s="23"/>
      <c r="H745" s="25"/>
      <c r="I745" s="25"/>
      <c r="J745" s="25"/>
      <c r="K745" s="25"/>
      <c r="L745" s="25"/>
      <c r="M745" s="25"/>
      <c r="N745" s="25"/>
      <c r="O745" s="25"/>
      <c r="P745" s="25"/>
      <c r="Q745" s="25"/>
      <c r="R745" s="25"/>
      <c r="S745" s="25"/>
      <c r="T745" s="25"/>
      <c r="U745" s="25"/>
      <c r="V745" s="25"/>
      <c r="W745" s="25"/>
      <c r="X745" s="25"/>
      <c r="Y745" s="25"/>
      <c r="Z745" s="25"/>
      <c r="AA745" s="20"/>
      <c r="AB745" s="20"/>
      <c r="AC745" s="23"/>
      <c r="AD745" s="23"/>
      <c r="AE745" s="23"/>
    </row>
    <row r="746" ht="14.25" customHeight="1">
      <c r="A746" s="18"/>
      <c r="B746" s="19"/>
      <c r="C746" s="20"/>
      <c r="D746" s="21"/>
      <c r="E746" s="20"/>
      <c r="F746" s="23"/>
      <c r="G746" s="23"/>
      <c r="H746" s="25"/>
      <c r="I746" s="25"/>
      <c r="J746" s="25"/>
      <c r="K746" s="25"/>
      <c r="L746" s="25"/>
      <c r="M746" s="25"/>
      <c r="N746" s="25"/>
      <c r="O746" s="25"/>
      <c r="P746" s="25"/>
      <c r="Q746" s="25"/>
      <c r="R746" s="25"/>
      <c r="S746" s="25"/>
      <c r="T746" s="25"/>
      <c r="U746" s="25"/>
      <c r="V746" s="25"/>
      <c r="W746" s="25"/>
      <c r="X746" s="25"/>
      <c r="Y746" s="25"/>
      <c r="Z746" s="25"/>
      <c r="AA746" s="20"/>
      <c r="AB746" s="20"/>
      <c r="AC746" s="23"/>
      <c r="AD746" s="23"/>
      <c r="AE746" s="23"/>
    </row>
    <row r="747" ht="14.25" customHeight="1">
      <c r="A747" s="18"/>
      <c r="B747" s="19"/>
      <c r="C747" s="20"/>
      <c r="D747" s="21"/>
      <c r="E747" s="20"/>
      <c r="F747" s="23"/>
      <c r="G747" s="23"/>
      <c r="H747" s="25"/>
      <c r="I747" s="25"/>
      <c r="J747" s="25"/>
      <c r="K747" s="25"/>
      <c r="L747" s="25"/>
      <c r="M747" s="25"/>
      <c r="N747" s="25"/>
      <c r="O747" s="25"/>
      <c r="P747" s="25"/>
      <c r="Q747" s="25"/>
      <c r="R747" s="25"/>
      <c r="S747" s="25"/>
      <c r="T747" s="25"/>
      <c r="U747" s="25"/>
      <c r="V747" s="25"/>
      <c r="W747" s="25"/>
      <c r="X747" s="25"/>
      <c r="Y747" s="25"/>
      <c r="Z747" s="25"/>
      <c r="AA747" s="20"/>
      <c r="AB747" s="20"/>
      <c r="AC747" s="23"/>
      <c r="AD747" s="23"/>
      <c r="AE747" s="23"/>
    </row>
    <row r="748" ht="14.25" customHeight="1">
      <c r="A748" s="18"/>
      <c r="B748" s="19"/>
      <c r="C748" s="20"/>
      <c r="D748" s="21"/>
      <c r="E748" s="20"/>
      <c r="F748" s="23"/>
      <c r="G748" s="23"/>
      <c r="H748" s="25"/>
      <c r="I748" s="25"/>
      <c r="J748" s="25"/>
      <c r="K748" s="25"/>
      <c r="L748" s="25"/>
      <c r="M748" s="25"/>
      <c r="N748" s="25"/>
      <c r="O748" s="25"/>
      <c r="P748" s="25"/>
      <c r="Q748" s="25"/>
      <c r="R748" s="25"/>
      <c r="S748" s="25"/>
      <c r="T748" s="25"/>
      <c r="U748" s="25"/>
      <c r="V748" s="25"/>
      <c r="W748" s="25"/>
      <c r="X748" s="25"/>
      <c r="Y748" s="25"/>
      <c r="Z748" s="25"/>
      <c r="AA748" s="20"/>
      <c r="AB748" s="20"/>
      <c r="AC748" s="23"/>
      <c r="AD748" s="23"/>
      <c r="AE748" s="23"/>
    </row>
    <row r="749" ht="14.25" customHeight="1">
      <c r="A749" s="18"/>
      <c r="B749" s="19"/>
      <c r="C749" s="20"/>
      <c r="D749" s="21"/>
      <c r="E749" s="20"/>
      <c r="F749" s="23"/>
      <c r="G749" s="23"/>
      <c r="H749" s="25"/>
      <c r="I749" s="25"/>
      <c r="J749" s="25"/>
      <c r="K749" s="25"/>
      <c r="L749" s="25"/>
      <c r="M749" s="25"/>
      <c r="N749" s="25"/>
      <c r="O749" s="25"/>
      <c r="P749" s="25"/>
      <c r="Q749" s="25"/>
      <c r="R749" s="25"/>
      <c r="S749" s="25"/>
      <c r="T749" s="25"/>
      <c r="U749" s="25"/>
      <c r="V749" s="25"/>
      <c r="W749" s="25"/>
      <c r="X749" s="25"/>
      <c r="Y749" s="25"/>
      <c r="Z749" s="25"/>
      <c r="AA749" s="20"/>
      <c r="AB749" s="20"/>
      <c r="AC749" s="23"/>
      <c r="AD749" s="23"/>
      <c r="AE749" s="23"/>
    </row>
    <row r="750" ht="14.25" customHeight="1">
      <c r="A750" s="18"/>
      <c r="B750" s="19"/>
      <c r="C750" s="20"/>
      <c r="D750" s="21"/>
      <c r="E750" s="20"/>
      <c r="F750" s="23"/>
      <c r="G750" s="23"/>
      <c r="H750" s="25"/>
      <c r="I750" s="25"/>
      <c r="J750" s="25"/>
      <c r="K750" s="25"/>
      <c r="L750" s="25"/>
      <c r="M750" s="25"/>
      <c r="N750" s="25"/>
      <c r="O750" s="25"/>
      <c r="P750" s="25"/>
      <c r="Q750" s="25"/>
      <c r="R750" s="25"/>
      <c r="S750" s="25"/>
      <c r="T750" s="25"/>
      <c r="U750" s="25"/>
      <c r="V750" s="25"/>
      <c r="W750" s="25"/>
      <c r="X750" s="25"/>
      <c r="Y750" s="25"/>
      <c r="Z750" s="25"/>
      <c r="AA750" s="20"/>
      <c r="AB750" s="20"/>
      <c r="AC750" s="23"/>
      <c r="AD750" s="23"/>
      <c r="AE750" s="23"/>
    </row>
    <row r="751" ht="14.25" customHeight="1">
      <c r="A751" s="18"/>
      <c r="B751" s="19"/>
      <c r="C751" s="20"/>
      <c r="D751" s="21"/>
      <c r="E751" s="20"/>
      <c r="F751" s="23"/>
      <c r="G751" s="23"/>
      <c r="H751" s="25"/>
      <c r="I751" s="25"/>
      <c r="J751" s="25"/>
      <c r="K751" s="25"/>
      <c r="L751" s="25"/>
      <c r="M751" s="25"/>
      <c r="N751" s="25"/>
      <c r="O751" s="25"/>
      <c r="P751" s="25"/>
      <c r="Q751" s="25"/>
      <c r="R751" s="25"/>
      <c r="S751" s="25"/>
      <c r="T751" s="25"/>
      <c r="U751" s="25"/>
      <c r="V751" s="25"/>
      <c r="W751" s="25"/>
      <c r="X751" s="25"/>
      <c r="Y751" s="25"/>
      <c r="Z751" s="25"/>
      <c r="AA751" s="20"/>
      <c r="AB751" s="20"/>
      <c r="AC751" s="23"/>
      <c r="AD751" s="23"/>
      <c r="AE751" s="23"/>
    </row>
    <row r="752" ht="14.25" customHeight="1">
      <c r="A752" s="18"/>
      <c r="B752" s="19"/>
      <c r="C752" s="20"/>
      <c r="D752" s="21"/>
      <c r="E752" s="20"/>
      <c r="F752" s="23"/>
      <c r="G752" s="23"/>
      <c r="H752" s="25"/>
      <c r="I752" s="25"/>
      <c r="J752" s="25"/>
      <c r="K752" s="25"/>
      <c r="L752" s="25"/>
      <c r="M752" s="25"/>
      <c r="N752" s="25"/>
      <c r="O752" s="25"/>
      <c r="P752" s="25"/>
      <c r="Q752" s="25"/>
      <c r="R752" s="25"/>
      <c r="S752" s="25"/>
      <c r="T752" s="25"/>
      <c r="U752" s="25"/>
      <c r="V752" s="25"/>
      <c r="W752" s="25"/>
      <c r="X752" s="25"/>
      <c r="Y752" s="25"/>
      <c r="Z752" s="25"/>
      <c r="AA752" s="20"/>
      <c r="AB752" s="20"/>
      <c r="AC752" s="23"/>
      <c r="AD752" s="23"/>
      <c r="AE752" s="23"/>
    </row>
    <row r="753" ht="14.25" customHeight="1">
      <c r="A753" s="18"/>
      <c r="B753" s="19"/>
      <c r="C753" s="20"/>
      <c r="D753" s="21"/>
      <c r="E753" s="20"/>
      <c r="F753" s="23"/>
      <c r="G753" s="23"/>
      <c r="H753" s="25"/>
      <c r="I753" s="25"/>
      <c r="J753" s="25"/>
      <c r="K753" s="25"/>
      <c r="L753" s="25"/>
      <c r="M753" s="25"/>
      <c r="N753" s="25"/>
      <c r="O753" s="25"/>
      <c r="P753" s="25"/>
      <c r="Q753" s="25"/>
      <c r="R753" s="25"/>
      <c r="S753" s="25"/>
      <c r="T753" s="25"/>
      <c r="U753" s="25"/>
      <c r="V753" s="25"/>
      <c r="W753" s="25"/>
      <c r="X753" s="25"/>
      <c r="Y753" s="25"/>
      <c r="Z753" s="25"/>
      <c r="AA753" s="20"/>
      <c r="AB753" s="20"/>
      <c r="AC753" s="23"/>
      <c r="AD753" s="23"/>
      <c r="AE753" s="23"/>
    </row>
    <row r="754" ht="14.25" customHeight="1">
      <c r="A754" s="18"/>
      <c r="B754" s="19"/>
      <c r="C754" s="20"/>
      <c r="D754" s="21"/>
      <c r="E754" s="20"/>
      <c r="F754" s="23"/>
      <c r="G754" s="23"/>
      <c r="H754" s="25"/>
      <c r="I754" s="25"/>
      <c r="J754" s="25"/>
      <c r="K754" s="25"/>
      <c r="L754" s="25"/>
      <c r="M754" s="25"/>
      <c r="N754" s="25"/>
      <c r="O754" s="25"/>
      <c r="P754" s="25"/>
      <c r="Q754" s="25"/>
      <c r="R754" s="25"/>
      <c r="S754" s="25"/>
      <c r="T754" s="25"/>
      <c r="U754" s="25"/>
      <c r="V754" s="25"/>
      <c r="W754" s="25"/>
      <c r="X754" s="25"/>
      <c r="Y754" s="25"/>
      <c r="Z754" s="25"/>
      <c r="AA754" s="20"/>
      <c r="AB754" s="20"/>
      <c r="AC754" s="23"/>
      <c r="AD754" s="23"/>
      <c r="AE754" s="23"/>
    </row>
    <row r="755" ht="14.25" customHeight="1">
      <c r="A755" s="18"/>
      <c r="B755" s="19"/>
      <c r="C755" s="20"/>
      <c r="D755" s="21"/>
      <c r="E755" s="20"/>
      <c r="F755" s="23"/>
      <c r="G755" s="23"/>
      <c r="H755" s="25"/>
      <c r="I755" s="25"/>
      <c r="J755" s="25"/>
      <c r="K755" s="25"/>
      <c r="L755" s="25"/>
      <c r="M755" s="25"/>
      <c r="N755" s="25"/>
      <c r="O755" s="25"/>
      <c r="P755" s="25"/>
      <c r="Q755" s="25"/>
      <c r="R755" s="25"/>
      <c r="S755" s="25"/>
      <c r="T755" s="25"/>
      <c r="U755" s="25"/>
      <c r="V755" s="25"/>
      <c r="W755" s="25"/>
      <c r="X755" s="25"/>
      <c r="Y755" s="25"/>
      <c r="Z755" s="25"/>
      <c r="AA755" s="20"/>
      <c r="AB755" s="20"/>
      <c r="AC755" s="23"/>
      <c r="AD755" s="23"/>
      <c r="AE755" s="23"/>
    </row>
    <row r="756" ht="14.25" customHeight="1">
      <c r="A756" s="18"/>
      <c r="B756" s="19"/>
      <c r="C756" s="20"/>
      <c r="D756" s="21"/>
      <c r="E756" s="20"/>
      <c r="F756" s="23"/>
      <c r="G756" s="23"/>
      <c r="H756" s="25"/>
      <c r="I756" s="25"/>
      <c r="J756" s="25"/>
      <c r="K756" s="25"/>
      <c r="L756" s="25"/>
      <c r="M756" s="25"/>
      <c r="N756" s="25"/>
      <c r="O756" s="25"/>
      <c r="P756" s="25"/>
      <c r="Q756" s="25"/>
      <c r="R756" s="25"/>
      <c r="S756" s="25"/>
      <c r="T756" s="25"/>
      <c r="U756" s="25"/>
      <c r="V756" s="25"/>
      <c r="W756" s="25"/>
      <c r="X756" s="25"/>
      <c r="Y756" s="25"/>
      <c r="Z756" s="25"/>
      <c r="AA756" s="20"/>
      <c r="AB756" s="20"/>
      <c r="AC756" s="23"/>
      <c r="AD756" s="23"/>
      <c r="AE756" s="23"/>
    </row>
    <row r="757" ht="14.25" customHeight="1">
      <c r="A757" s="18"/>
      <c r="B757" s="19"/>
      <c r="C757" s="20"/>
      <c r="D757" s="21"/>
      <c r="E757" s="20"/>
      <c r="F757" s="23"/>
      <c r="G757" s="23"/>
      <c r="H757" s="25"/>
      <c r="I757" s="25"/>
      <c r="J757" s="25"/>
      <c r="K757" s="25"/>
      <c r="L757" s="25"/>
      <c r="M757" s="25"/>
      <c r="N757" s="25"/>
      <c r="O757" s="25"/>
      <c r="P757" s="25"/>
      <c r="Q757" s="25"/>
      <c r="R757" s="25"/>
      <c r="S757" s="25"/>
      <c r="T757" s="25"/>
      <c r="U757" s="25"/>
      <c r="V757" s="25"/>
      <c r="W757" s="25"/>
      <c r="X757" s="25"/>
      <c r="Y757" s="25"/>
      <c r="Z757" s="25"/>
      <c r="AA757" s="20"/>
      <c r="AB757" s="20"/>
      <c r="AC757" s="23"/>
      <c r="AD757" s="23"/>
      <c r="AE757" s="23"/>
    </row>
    <row r="758" ht="14.25" customHeight="1">
      <c r="A758" s="18"/>
      <c r="B758" s="19"/>
      <c r="C758" s="20"/>
      <c r="D758" s="21"/>
      <c r="E758" s="20"/>
      <c r="F758" s="23"/>
      <c r="G758" s="23"/>
      <c r="H758" s="25"/>
      <c r="I758" s="25"/>
      <c r="J758" s="25"/>
      <c r="K758" s="25"/>
      <c r="L758" s="25"/>
      <c r="M758" s="25"/>
      <c r="N758" s="25"/>
      <c r="O758" s="25"/>
      <c r="P758" s="25"/>
      <c r="Q758" s="25"/>
      <c r="R758" s="25"/>
      <c r="S758" s="25"/>
      <c r="T758" s="25"/>
      <c r="U758" s="25"/>
      <c r="V758" s="25"/>
      <c r="W758" s="25"/>
      <c r="X758" s="25"/>
      <c r="Y758" s="25"/>
      <c r="Z758" s="25"/>
      <c r="AA758" s="20"/>
      <c r="AB758" s="20"/>
      <c r="AC758" s="23"/>
      <c r="AD758" s="23"/>
      <c r="AE758" s="23"/>
    </row>
    <row r="759" ht="14.25" customHeight="1">
      <c r="A759" s="18"/>
      <c r="B759" s="19"/>
      <c r="C759" s="20"/>
      <c r="D759" s="21"/>
      <c r="E759" s="20"/>
      <c r="F759" s="23"/>
      <c r="G759" s="23"/>
      <c r="H759" s="25"/>
      <c r="I759" s="25"/>
      <c r="J759" s="25"/>
      <c r="K759" s="25"/>
      <c r="L759" s="25"/>
      <c r="M759" s="25"/>
      <c r="N759" s="25"/>
      <c r="O759" s="25"/>
      <c r="P759" s="25"/>
      <c r="Q759" s="25"/>
      <c r="R759" s="25"/>
      <c r="S759" s="25"/>
      <c r="T759" s="25"/>
      <c r="U759" s="25"/>
      <c r="V759" s="25"/>
      <c r="W759" s="25"/>
      <c r="X759" s="25"/>
      <c r="Y759" s="25"/>
      <c r="Z759" s="25"/>
      <c r="AA759" s="20"/>
      <c r="AB759" s="20"/>
      <c r="AC759" s="23"/>
      <c r="AD759" s="23"/>
      <c r="AE759" s="23"/>
    </row>
    <row r="760" ht="14.25" customHeight="1">
      <c r="A760" s="18"/>
      <c r="B760" s="19"/>
      <c r="C760" s="20"/>
      <c r="D760" s="21"/>
      <c r="E760" s="20"/>
      <c r="F760" s="23"/>
      <c r="G760" s="23"/>
      <c r="H760" s="25"/>
      <c r="I760" s="25"/>
      <c r="J760" s="25"/>
      <c r="K760" s="25"/>
      <c r="L760" s="25"/>
      <c r="M760" s="25"/>
      <c r="N760" s="25"/>
      <c r="O760" s="25"/>
      <c r="P760" s="25"/>
      <c r="Q760" s="25"/>
      <c r="R760" s="25"/>
      <c r="S760" s="25"/>
      <c r="T760" s="25"/>
      <c r="U760" s="25"/>
      <c r="V760" s="25"/>
      <c r="W760" s="25"/>
      <c r="X760" s="25"/>
      <c r="Y760" s="25"/>
      <c r="Z760" s="25"/>
      <c r="AA760" s="20"/>
      <c r="AB760" s="20"/>
      <c r="AC760" s="23"/>
      <c r="AD760" s="23"/>
      <c r="AE760" s="23"/>
    </row>
    <row r="761" ht="14.25" customHeight="1">
      <c r="A761" s="18"/>
      <c r="B761" s="19"/>
      <c r="C761" s="20"/>
      <c r="D761" s="21"/>
      <c r="E761" s="20"/>
      <c r="F761" s="23"/>
      <c r="G761" s="23"/>
      <c r="H761" s="25"/>
      <c r="I761" s="25"/>
      <c r="J761" s="25"/>
      <c r="K761" s="25"/>
      <c r="L761" s="25"/>
      <c r="M761" s="25"/>
      <c r="N761" s="25"/>
      <c r="O761" s="25"/>
      <c r="P761" s="25"/>
      <c r="Q761" s="25"/>
      <c r="R761" s="25"/>
      <c r="S761" s="25"/>
      <c r="T761" s="25"/>
      <c r="U761" s="25"/>
      <c r="V761" s="25"/>
      <c r="W761" s="25"/>
      <c r="X761" s="25"/>
      <c r="Y761" s="25"/>
      <c r="Z761" s="25"/>
      <c r="AA761" s="20"/>
      <c r="AB761" s="20"/>
      <c r="AC761" s="23"/>
      <c r="AD761" s="23"/>
      <c r="AE761" s="23"/>
    </row>
    <row r="762" ht="14.25" customHeight="1">
      <c r="A762" s="18"/>
      <c r="B762" s="19"/>
      <c r="C762" s="20"/>
      <c r="D762" s="21"/>
      <c r="E762" s="20"/>
      <c r="F762" s="23"/>
      <c r="G762" s="23"/>
      <c r="H762" s="25"/>
      <c r="I762" s="25"/>
      <c r="J762" s="25"/>
      <c r="K762" s="25"/>
      <c r="L762" s="25"/>
      <c r="M762" s="25"/>
      <c r="N762" s="25"/>
      <c r="O762" s="25"/>
      <c r="P762" s="25"/>
      <c r="Q762" s="25"/>
      <c r="R762" s="25"/>
      <c r="S762" s="25"/>
      <c r="T762" s="25"/>
      <c r="U762" s="25"/>
      <c r="V762" s="25"/>
      <c r="W762" s="25"/>
      <c r="X762" s="25"/>
      <c r="Y762" s="25"/>
      <c r="Z762" s="25"/>
      <c r="AA762" s="20"/>
      <c r="AB762" s="20"/>
      <c r="AC762" s="23"/>
      <c r="AD762" s="23"/>
      <c r="AE762" s="23"/>
    </row>
    <row r="763" ht="14.25" customHeight="1">
      <c r="A763" s="18"/>
      <c r="B763" s="19"/>
      <c r="C763" s="20"/>
      <c r="D763" s="21"/>
      <c r="E763" s="20"/>
      <c r="F763" s="23"/>
      <c r="G763" s="23"/>
      <c r="H763" s="25"/>
      <c r="I763" s="25"/>
      <c r="J763" s="25"/>
      <c r="K763" s="25"/>
      <c r="L763" s="25"/>
      <c r="M763" s="25"/>
      <c r="N763" s="25"/>
      <c r="O763" s="25"/>
      <c r="P763" s="25"/>
      <c r="Q763" s="25"/>
      <c r="R763" s="25"/>
      <c r="S763" s="25"/>
      <c r="T763" s="25"/>
      <c r="U763" s="25"/>
      <c r="V763" s="25"/>
      <c r="W763" s="25"/>
      <c r="X763" s="25"/>
      <c r="Y763" s="25"/>
      <c r="Z763" s="25"/>
      <c r="AA763" s="20"/>
      <c r="AB763" s="20"/>
      <c r="AC763" s="23"/>
      <c r="AD763" s="23"/>
      <c r="AE763" s="23"/>
    </row>
    <row r="764" ht="14.25" customHeight="1">
      <c r="A764" s="18"/>
      <c r="B764" s="19"/>
      <c r="C764" s="20"/>
      <c r="D764" s="21"/>
      <c r="E764" s="20"/>
      <c r="F764" s="23"/>
      <c r="G764" s="23"/>
      <c r="H764" s="25"/>
      <c r="I764" s="25"/>
      <c r="J764" s="25"/>
      <c r="K764" s="25"/>
      <c r="L764" s="25"/>
      <c r="M764" s="25"/>
      <c r="N764" s="25"/>
      <c r="O764" s="25"/>
      <c r="P764" s="25"/>
      <c r="Q764" s="25"/>
      <c r="R764" s="25"/>
      <c r="S764" s="25"/>
      <c r="T764" s="25"/>
      <c r="U764" s="25"/>
      <c r="V764" s="25"/>
      <c r="W764" s="25"/>
      <c r="X764" s="25"/>
      <c r="Y764" s="25"/>
      <c r="Z764" s="25"/>
      <c r="AA764" s="20"/>
      <c r="AB764" s="20"/>
      <c r="AC764" s="23"/>
      <c r="AD764" s="23"/>
      <c r="AE764" s="23"/>
    </row>
    <row r="765" ht="14.25" customHeight="1">
      <c r="A765" s="18"/>
      <c r="B765" s="19"/>
      <c r="C765" s="20"/>
      <c r="D765" s="21"/>
      <c r="E765" s="20"/>
      <c r="F765" s="23"/>
      <c r="G765" s="23"/>
      <c r="H765" s="25"/>
      <c r="I765" s="25"/>
      <c r="J765" s="25"/>
      <c r="K765" s="25"/>
      <c r="L765" s="25"/>
      <c r="M765" s="25"/>
      <c r="N765" s="25"/>
      <c r="O765" s="25"/>
      <c r="P765" s="25"/>
      <c r="Q765" s="25"/>
      <c r="R765" s="25"/>
      <c r="S765" s="25"/>
      <c r="T765" s="25"/>
      <c r="U765" s="25"/>
      <c r="V765" s="25"/>
      <c r="W765" s="25"/>
      <c r="X765" s="25"/>
      <c r="Y765" s="25"/>
      <c r="Z765" s="25"/>
      <c r="AA765" s="20"/>
      <c r="AB765" s="20"/>
      <c r="AC765" s="23"/>
      <c r="AD765" s="23"/>
      <c r="AE765" s="23"/>
    </row>
    <row r="766" ht="14.25" customHeight="1">
      <c r="A766" s="18"/>
      <c r="B766" s="19"/>
      <c r="C766" s="20"/>
      <c r="D766" s="21"/>
      <c r="E766" s="20"/>
      <c r="F766" s="23"/>
      <c r="G766" s="23"/>
      <c r="H766" s="25"/>
      <c r="I766" s="25"/>
      <c r="J766" s="25"/>
      <c r="K766" s="25"/>
      <c r="L766" s="25"/>
      <c r="M766" s="25"/>
      <c r="N766" s="25"/>
      <c r="O766" s="25"/>
      <c r="P766" s="25"/>
      <c r="Q766" s="25"/>
      <c r="R766" s="25"/>
      <c r="S766" s="25"/>
      <c r="T766" s="25"/>
      <c r="U766" s="25"/>
      <c r="V766" s="25"/>
      <c r="W766" s="25"/>
      <c r="X766" s="25"/>
      <c r="Y766" s="25"/>
      <c r="Z766" s="25"/>
      <c r="AA766" s="20"/>
      <c r="AB766" s="20"/>
      <c r="AC766" s="23"/>
      <c r="AD766" s="23"/>
      <c r="AE766" s="23"/>
    </row>
    <row r="767" ht="14.25" customHeight="1">
      <c r="A767" s="18"/>
      <c r="B767" s="19"/>
      <c r="C767" s="20"/>
      <c r="D767" s="21"/>
      <c r="E767" s="20"/>
      <c r="F767" s="23"/>
      <c r="G767" s="23"/>
      <c r="H767" s="25"/>
      <c r="I767" s="25"/>
      <c r="J767" s="25"/>
      <c r="K767" s="25"/>
      <c r="L767" s="25"/>
      <c r="M767" s="25"/>
      <c r="N767" s="25"/>
      <c r="O767" s="25"/>
      <c r="P767" s="25"/>
      <c r="Q767" s="25"/>
      <c r="R767" s="25"/>
      <c r="S767" s="25"/>
      <c r="T767" s="25"/>
      <c r="U767" s="25"/>
      <c r="V767" s="25"/>
      <c r="W767" s="25"/>
      <c r="X767" s="25"/>
      <c r="Y767" s="25"/>
      <c r="Z767" s="25"/>
      <c r="AA767" s="20"/>
      <c r="AB767" s="20"/>
      <c r="AC767" s="23"/>
      <c r="AD767" s="23"/>
      <c r="AE767" s="23"/>
    </row>
    <row r="768" ht="14.25" customHeight="1">
      <c r="A768" s="18"/>
      <c r="B768" s="19"/>
      <c r="C768" s="20"/>
      <c r="D768" s="21"/>
      <c r="E768" s="20"/>
      <c r="F768" s="23"/>
      <c r="G768" s="23"/>
      <c r="H768" s="25"/>
      <c r="I768" s="25"/>
      <c r="J768" s="25"/>
      <c r="K768" s="25"/>
      <c r="L768" s="25"/>
      <c r="M768" s="25"/>
      <c r="N768" s="25"/>
      <c r="O768" s="25"/>
      <c r="P768" s="25"/>
      <c r="Q768" s="25"/>
      <c r="R768" s="25"/>
      <c r="S768" s="25"/>
      <c r="T768" s="25"/>
      <c r="U768" s="25"/>
      <c r="V768" s="25"/>
      <c r="W768" s="25"/>
      <c r="X768" s="25"/>
      <c r="Y768" s="25"/>
      <c r="Z768" s="25"/>
      <c r="AA768" s="20"/>
      <c r="AB768" s="20"/>
      <c r="AC768" s="23"/>
      <c r="AD768" s="23"/>
      <c r="AE768" s="23"/>
    </row>
    <row r="769" ht="14.25" customHeight="1">
      <c r="A769" s="18"/>
      <c r="B769" s="19"/>
      <c r="C769" s="20"/>
      <c r="D769" s="21"/>
      <c r="E769" s="20"/>
      <c r="F769" s="23"/>
      <c r="G769" s="23"/>
      <c r="H769" s="25"/>
      <c r="I769" s="25"/>
      <c r="J769" s="25"/>
      <c r="K769" s="25"/>
      <c r="L769" s="25"/>
      <c r="M769" s="25"/>
      <c r="N769" s="25"/>
      <c r="O769" s="25"/>
      <c r="P769" s="25"/>
      <c r="Q769" s="25"/>
      <c r="R769" s="25"/>
      <c r="S769" s="25"/>
      <c r="T769" s="25"/>
      <c r="U769" s="25"/>
      <c r="V769" s="25"/>
      <c r="W769" s="25"/>
      <c r="X769" s="25"/>
      <c r="Y769" s="25"/>
      <c r="Z769" s="25"/>
      <c r="AA769" s="20"/>
      <c r="AB769" s="20"/>
      <c r="AC769" s="23"/>
      <c r="AD769" s="23"/>
      <c r="AE769" s="23"/>
    </row>
    <row r="770" ht="14.25" customHeight="1">
      <c r="A770" s="18"/>
      <c r="B770" s="19"/>
      <c r="C770" s="20"/>
      <c r="D770" s="21"/>
      <c r="E770" s="20"/>
      <c r="F770" s="23"/>
      <c r="G770" s="23"/>
      <c r="H770" s="25"/>
      <c r="I770" s="25"/>
      <c r="J770" s="25"/>
      <c r="K770" s="25"/>
      <c r="L770" s="25"/>
      <c r="M770" s="25"/>
      <c r="N770" s="25"/>
      <c r="O770" s="25"/>
      <c r="P770" s="25"/>
      <c r="Q770" s="25"/>
      <c r="R770" s="25"/>
      <c r="S770" s="25"/>
      <c r="T770" s="25"/>
      <c r="U770" s="25"/>
      <c r="V770" s="25"/>
      <c r="W770" s="25"/>
      <c r="X770" s="25"/>
      <c r="Y770" s="25"/>
      <c r="Z770" s="25"/>
      <c r="AA770" s="20"/>
      <c r="AB770" s="20"/>
      <c r="AC770" s="23"/>
      <c r="AD770" s="23"/>
      <c r="AE770" s="23"/>
    </row>
    <row r="771" ht="14.25" customHeight="1">
      <c r="A771" s="18"/>
      <c r="B771" s="19"/>
      <c r="C771" s="20"/>
      <c r="D771" s="21"/>
      <c r="E771" s="20"/>
      <c r="F771" s="23"/>
      <c r="G771" s="23"/>
      <c r="H771" s="25"/>
      <c r="I771" s="25"/>
      <c r="J771" s="25"/>
      <c r="K771" s="25"/>
      <c r="L771" s="25"/>
      <c r="M771" s="25"/>
      <c r="N771" s="25"/>
      <c r="O771" s="25"/>
      <c r="P771" s="25"/>
      <c r="Q771" s="25"/>
      <c r="R771" s="25"/>
      <c r="S771" s="25"/>
      <c r="T771" s="25"/>
      <c r="U771" s="25"/>
      <c r="V771" s="25"/>
      <c r="W771" s="25"/>
      <c r="X771" s="25"/>
      <c r="Y771" s="25"/>
      <c r="Z771" s="25"/>
      <c r="AA771" s="20"/>
      <c r="AB771" s="20"/>
      <c r="AC771" s="23"/>
      <c r="AD771" s="23"/>
      <c r="AE771" s="23"/>
    </row>
    <row r="772" ht="14.25" customHeight="1">
      <c r="A772" s="18"/>
      <c r="B772" s="19"/>
      <c r="C772" s="20"/>
      <c r="D772" s="21"/>
      <c r="E772" s="20"/>
      <c r="F772" s="23"/>
      <c r="G772" s="23"/>
      <c r="H772" s="25"/>
      <c r="I772" s="25"/>
      <c r="J772" s="25"/>
      <c r="K772" s="25"/>
      <c r="L772" s="25"/>
      <c r="M772" s="25"/>
      <c r="N772" s="25"/>
      <c r="O772" s="25"/>
      <c r="P772" s="25"/>
      <c r="Q772" s="25"/>
      <c r="R772" s="25"/>
      <c r="S772" s="25"/>
      <c r="T772" s="25"/>
      <c r="U772" s="25"/>
      <c r="V772" s="25"/>
      <c r="W772" s="25"/>
      <c r="X772" s="25"/>
      <c r="Y772" s="25"/>
      <c r="Z772" s="25"/>
      <c r="AA772" s="20"/>
      <c r="AB772" s="20"/>
      <c r="AC772" s="23"/>
      <c r="AD772" s="23"/>
      <c r="AE772" s="23"/>
    </row>
    <row r="773" ht="14.25" customHeight="1">
      <c r="A773" s="18"/>
      <c r="B773" s="19"/>
      <c r="C773" s="20"/>
      <c r="D773" s="21"/>
      <c r="E773" s="20"/>
      <c r="F773" s="23"/>
      <c r="G773" s="23"/>
      <c r="H773" s="25"/>
      <c r="I773" s="25"/>
      <c r="J773" s="25"/>
      <c r="K773" s="25"/>
      <c r="L773" s="25"/>
      <c r="M773" s="25"/>
      <c r="N773" s="25"/>
      <c r="O773" s="25"/>
      <c r="P773" s="25"/>
      <c r="Q773" s="25"/>
      <c r="R773" s="25"/>
      <c r="S773" s="25"/>
      <c r="T773" s="25"/>
      <c r="U773" s="25"/>
      <c r="V773" s="25"/>
      <c r="W773" s="25"/>
      <c r="X773" s="25"/>
      <c r="Y773" s="25"/>
      <c r="Z773" s="25"/>
      <c r="AA773" s="20"/>
      <c r="AB773" s="20"/>
      <c r="AC773" s="23"/>
      <c r="AD773" s="23"/>
      <c r="AE773" s="23"/>
    </row>
    <row r="774" ht="14.25" customHeight="1">
      <c r="A774" s="18"/>
      <c r="B774" s="19"/>
      <c r="C774" s="20"/>
      <c r="D774" s="21"/>
      <c r="E774" s="20"/>
      <c r="F774" s="23"/>
      <c r="G774" s="23"/>
      <c r="H774" s="25"/>
      <c r="I774" s="25"/>
      <c r="J774" s="25"/>
      <c r="K774" s="25"/>
      <c r="L774" s="25"/>
      <c r="M774" s="25"/>
      <c r="N774" s="25"/>
      <c r="O774" s="25"/>
      <c r="P774" s="25"/>
      <c r="Q774" s="25"/>
      <c r="R774" s="25"/>
      <c r="S774" s="25"/>
      <c r="T774" s="25"/>
      <c r="U774" s="25"/>
      <c r="V774" s="25"/>
      <c r="W774" s="25"/>
      <c r="X774" s="25"/>
      <c r="Y774" s="25"/>
      <c r="Z774" s="25"/>
      <c r="AA774" s="20"/>
      <c r="AB774" s="20"/>
      <c r="AC774" s="23"/>
      <c r="AD774" s="23"/>
      <c r="AE774" s="23"/>
    </row>
    <row r="775" ht="14.25" customHeight="1">
      <c r="A775" s="18"/>
      <c r="B775" s="19"/>
      <c r="C775" s="20"/>
      <c r="D775" s="21"/>
      <c r="E775" s="20"/>
      <c r="F775" s="23"/>
      <c r="G775" s="23"/>
      <c r="H775" s="25"/>
      <c r="I775" s="25"/>
      <c r="J775" s="25"/>
      <c r="K775" s="25"/>
      <c r="L775" s="25"/>
      <c r="M775" s="25"/>
      <c r="N775" s="25"/>
      <c r="O775" s="25"/>
      <c r="P775" s="25"/>
      <c r="Q775" s="25"/>
      <c r="R775" s="25"/>
      <c r="S775" s="25"/>
      <c r="T775" s="25"/>
      <c r="U775" s="25"/>
      <c r="V775" s="25"/>
      <c r="W775" s="25"/>
      <c r="X775" s="25"/>
      <c r="Y775" s="25"/>
      <c r="Z775" s="25"/>
      <c r="AA775" s="20"/>
      <c r="AB775" s="20"/>
      <c r="AC775" s="23"/>
      <c r="AD775" s="23"/>
      <c r="AE775" s="23"/>
    </row>
    <row r="776" ht="14.25" customHeight="1">
      <c r="A776" s="18"/>
      <c r="B776" s="19"/>
      <c r="C776" s="20"/>
      <c r="D776" s="21"/>
      <c r="E776" s="20"/>
      <c r="F776" s="23"/>
      <c r="G776" s="23"/>
      <c r="H776" s="25"/>
      <c r="I776" s="25"/>
      <c r="J776" s="25"/>
      <c r="K776" s="25"/>
      <c r="L776" s="25"/>
      <c r="M776" s="25"/>
      <c r="N776" s="25"/>
      <c r="O776" s="25"/>
      <c r="P776" s="25"/>
      <c r="Q776" s="25"/>
      <c r="R776" s="25"/>
      <c r="S776" s="25"/>
      <c r="T776" s="25"/>
      <c r="U776" s="25"/>
      <c r="V776" s="25"/>
      <c r="W776" s="25"/>
      <c r="X776" s="25"/>
      <c r="Y776" s="25"/>
      <c r="Z776" s="25"/>
      <c r="AA776" s="20"/>
      <c r="AB776" s="20"/>
      <c r="AC776" s="23"/>
      <c r="AD776" s="23"/>
      <c r="AE776" s="23"/>
    </row>
    <row r="777" ht="14.25" customHeight="1">
      <c r="A777" s="18"/>
      <c r="B777" s="19"/>
      <c r="C777" s="20"/>
      <c r="D777" s="21"/>
      <c r="E777" s="20"/>
      <c r="F777" s="23"/>
      <c r="G777" s="23"/>
      <c r="H777" s="25"/>
      <c r="I777" s="25"/>
      <c r="J777" s="25"/>
      <c r="K777" s="25"/>
      <c r="L777" s="25"/>
      <c r="M777" s="25"/>
      <c r="N777" s="25"/>
      <c r="O777" s="25"/>
      <c r="P777" s="25"/>
      <c r="Q777" s="25"/>
      <c r="R777" s="25"/>
      <c r="S777" s="25"/>
      <c r="T777" s="25"/>
      <c r="U777" s="25"/>
      <c r="V777" s="25"/>
      <c r="W777" s="25"/>
      <c r="X777" s="25"/>
      <c r="Y777" s="25"/>
      <c r="Z777" s="25"/>
      <c r="AA777" s="20"/>
      <c r="AB777" s="20"/>
      <c r="AC777" s="23"/>
      <c r="AD777" s="23"/>
      <c r="AE777" s="23"/>
    </row>
    <row r="778" ht="14.25" customHeight="1">
      <c r="A778" s="18"/>
      <c r="B778" s="19"/>
      <c r="C778" s="20"/>
      <c r="D778" s="21"/>
      <c r="E778" s="20"/>
      <c r="F778" s="23"/>
      <c r="G778" s="23"/>
      <c r="H778" s="25"/>
      <c r="I778" s="25"/>
      <c r="J778" s="25"/>
      <c r="K778" s="25"/>
      <c r="L778" s="25"/>
      <c r="M778" s="25"/>
      <c r="N778" s="25"/>
      <c r="O778" s="25"/>
      <c r="P778" s="25"/>
      <c r="Q778" s="25"/>
      <c r="R778" s="25"/>
      <c r="S778" s="25"/>
      <c r="T778" s="25"/>
      <c r="U778" s="25"/>
      <c r="V778" s="25"/>
      <c r="W778" s="25"/>
      <c r="X778" s="25"/>
      <c r="Y778" s="25"/>
      <c r="Z778" s="25"/>
      <c r="AA778" s="20"/>
      <c r="AB778" s="20"/>
      <c r="AC778" s="23"/>
      <c r="AD778" s="23"/>
      <c r="AE778" s="23"/>
    </row>
    <row r="779" ht="14.25" customHeight="1">
      <c r="A779" s="18"/>
      <c r="B779" s="19"/>
      <c r="C779" s="20"/>
      <c r="D779" s="21"/>
      <c r="E779" s="20"/>
      <c r="F779" s="23"/>
      <c r="G779" s="23"/>
      <c r="H779" s="25"/>
      <c r="I779" s="25"/>
      <c r="J779" s="25"/>
      <c r="K779" s="25"/>
      <c r="L779" s="25"/>
      <c r="M779" s="25"/>
      <c r="N779" s="25"/>
      <c r="O779" s="25"/>
      <c r="P779" s="25"/>
      <c r="Q779" s="25"/>
      <c r="R779" s="25"/>
      <c r="S779" s="25"/>
      <c r="T779" s="25"/>
      <c r="U779" s="25"/>
      <c r="V779" s="25"/>
      <c r="W779" s="25"/>
      <c r="X779" s="25"/>
      <c r="Y779" s="25"/>
      <c r="Z779" s="25"/>
      <c r="AA779" s="20"/>
      <c r="AB779" s="20"/>
      <c r="AC779" s="23"/>
      <c r="AD779" s="23"/>
      <c r="AE779" s="23"/>
    </row>
    <row r="780" ht="14.25" customHeight="1">
      <c r="A780" s="18"/>
      <c r="B780" s="19"/>
      <c r="C780" s="20"/>
      <c r="D780" s="21"/>
      <c r="E780" s="20"/>
      <c r="F780" s="23"/>
      <c r="G780" s="23"/>
      <c r="H780" s="25"/>
      <c r="I780" s="25"/>
      <c r="J780" s="25"/>
      <c r="K780" s="25"/>
      <c r="L780" s="25"/>
      <c r="M780" s="25"/>
      <c r="N780" s="25"/>
      <c r="O780" s="25"/>
      <c r="P780" s="25"/>
      <c r="Q780" s="25"/>
      <c r="R780" s="25"/>
      <c r="S780" s="25"/>
      <c r="T780" s="25"/>
      <c r="U780" s="25"/>
      <c r="V780" s="25"/>
      <c r="W780" s="25"/>
      <c r="X780" s="25"/>
      <c r="Y780" s="25"/>
      <c r="Z780" s="25"/>
      <c r="AA780" s="20"/>
      <c r="AB780" s="20"/>
      <c r="AC780" s="23"/>
      <c r="AD780" s="23"/>
      <c r="AE780" s="23"/>
    </row>
    <row r="781" ht="14.25" customHeight="1">
      <c r="A781" s="18"/>
      <c r="B781" s="19"/>
      <c r="C781" s="20"/>
      <c r="D781" s="21"/>
      <c r="E781" s="20"/>
      <c r="F781" s="23"/>
      <c r="G781" s="23"/>
      <c r="H781" s="25"/>
      <c r="I781" s="25"/>
      <c r="J781" s="25"/>
      <c r="K781" s="25"/>
      <c r="L781" s="25"/>
      <c r="M781" s="25"/>
      <c r="N781" s="25"/>
      <c r="O781" s="25"/>
      <c r="P781" s="25"/>
      <c r="Q781" s="25"/>
      <c r="R781" s="25"/>
      <c r="S781" s="25"/>
      <c r="T781" s="25"/>
      <c r="U781" s="25"/>
      <c r="V781" s="25"/>
      <c r="W781" s="25"/>
      <c r="X781" s="25"/>
      <c r="Y781" s="25"/>
      <c r="Z781" s="25"/>
      <c r="AA781" s="20"/>
      <c r="AB781" s="20"/>
      <c r="AC781" s="23"/>
      <c r="AD781" s="23"/>
      <c r="AE781" s="23"/>
    </row>
    <row r="782" ht="14.25" customHeight="1">
      <c r="A782" s="18"/>
      <c r="B782" s="19"/>
      <c r="C782" s="20"/>
      <c r="D782" s="21"/>
      <c r="E782" s="20"/>
      <c r="F782" s="23"/>
      <c r="G782" s="23"/>
      <c r="H782" s="25"/>
      <c r="I782" s="25"/>
      <c r="J782" s="25"/>
      <c r="K782" s="25"/>
      <c r="L782" s="25"/>
      <c r="M782" s="25"/>
      <c r="N782" s="25"/>
      <c r="O782" s="25"/>
      <c r="P782" s="25"/>
      <c r="Q782" s="25"/>
      <c r="R782" s="25"/>
      <c r="S782" s="25"/>
      <c r="T782" s="25"/>
      <c r="U782" s="25"/>
      <c r="V782" s="25"/>
      <c r="W782" s="25"/>
      <c r="X782" s="25"/>
      <c r="Y782" s="25"/>
      <c r="Z782" s="25"/>
      <c r="AA782" s="20"/>
      <c r="AB782" s="20"/>
      <c r="AC782" s="23"/>
      <c r="AD782" s="23"/>
      <c r="AE782" s="23"/>
    </row>
    <row r="783" ht="14.25" customHeight="1">
      <c r="A783" s="18"/>
      <c r="B783" s="19"/>
      <c r="C783" s="20"/>
      <c r="D783" s="21"/>
      <c r="E783" s="20"/>
      <c r="F783" s="23"/>
      <c r="G783" s="23"/>
      <c r="H783" s="25"/>
      <c r="I783" s="25"/>
      <c r="J783" s="25"/>
      <c r="K783" s="25"/>
      <c r="L783" s="25"/>
      <c r="M783" s="25"/>
      <c r="N783" s="25"/>
      <c r="O783" s="25"/>
      <c r="P783" s="25"/>
      <c r="Q783" s="25"/>
      <c r="R783" s="25"/>
      <c r="S783" s="25"/>
      <c r="T783" s="25"/>
      <c r="U783" s="25"/>
      <c r="V783" s="25"/>
      <c r="W783" s="25"/>
      <c r="X783" s="25"/>
      <c r="Y783" s="25"/>
      <c r="Z783" s="25"/>
      <c r="AA783" s="20"/>
      <c r="AB783" s="20"/>
      <c r="AC783" s="23"/>
      <c r="AD783" s="23"/>
      <c r="AE783" s="23"/>
    </row>
    <row r="784" ht="14.25" customHeight="1">
      <c r="A784" s="18"/>
      <c r="B784" s="19"/>
      <c r="C784" s="20"/>
      <c r="D784" s="21"/>
      <c r="E784" s="20"/>
      <c r="F784" s="23"/>
      <c r="G784" s="23"/>
      <c r="H784" s="25"/>
      <c r="I784" s="25"/>
      <c r="J784" s="25"/>
      <c r="K784" s="25"/>
      <c r="L784" s="25"/>
      <c r="M784" s="25"/>
      <c r="N784" s="25"/>
      <c r="O784" s="25"/>
      <c r="P784" s="25"/>
      <c r="Q784" s="25"/>
      <c r="R784" s="25"/>
      <c r="S784" s="25"/>
      <c r="T784" s="25"/>
      <c r="U784" s="25"/>
      <c r="V784" s="25"/>
      <c r="W784" s="25"/>
      <c r="X784" s="25"/>
      <c r="Y784" s="25"/>
      <c r="Z784" s="25"/>
      <c r="AA784" s="20"/>
      <c r="AB784" s="20"/>
      <c r="AC784" s="23"/>
      <c r="AD784" s="23"/>
      <c r="AE784" s="23"/>
    </row>
    <row r="785" ht="14.25" customHeight="1">
      <c r="A785" s="18"/>
      <c r="B785" s="19"/>
      <c r="C785" s="20"/>
      <c r="D785" s="21"/>
      <c r="E785" s="20"/>
      <c r="F785" s="23"/>
      <c r="G785" s="23"/>
      <c r="H785" s="25"/>
      <c r="I785" s="25"/>
      <c r="J785" s="25"/>
      <c r="K785" s="25"/>
      <c r="L785" s="25"/>
      <c r="M785" s="25"/>
      <c r="N785" s="25"/>
      <c r="O785" s="25"/>
      <c r="P785" s="25"/>
      <c r="Q785" s="25"/>
      <c r="R785" s="25"/>
      <c r="S785" s="25"/>
      <c r="T785" s="25"/>
      <c r="U785" s="25"/>
      <c r="V785" s="25"/>
      <c r="W785" s="25"/>
      <c r="X785" s="25"/>
      <c r="Y785" s="25"/>
      <c r="Z785" s="25"/>
      <c r="AA785" s="20"/>
      <c r="AB785" s="20"/>
      <c r="AC785" s="23"/>
      <c r="AD785" s="23"/>
      <c r="AE785" s="23"/>
    </row>
    <row r="786" ht="14.25" customHeight="1">
      <c r="A786" s="18"/>
      <c r="B786" s="19"/>
      <c r="C786" s="20"/>
      <c r="D786" s="21"/>
      <c r="E786" s="20"/>
      <c r="F786" s="23"/>
      <c r="G786" s="23"/>
      <c r="H786" s="25"/>
      <c r="I786" s="25"/>
      <c r="J786" s="25"/>
      <c r="K786" s="25"/>
      <c r="L786" s="25"/>
      <c r="M786" s="25"/>
      <c r="N786" s="25"/>
      <c r="O786" s="25"/>
      <c r="P786" s="25"/>
      <c r="Q786" s="25"/>
      <c r="R786" s="25"/>
      <c r="S786" s="25"/>
      <c r="T786" s="25"/>
      <c r="U786" s="25"/>
      <c r="V786" s="25"/>
      <c r="W786" s="25"/>
      <c r="X786" s="25"/>
      <c r="Y786" s="25"/>
      <c r="Z786" s="25"/>
      <c r="AA786" s="20"/>
      <c r="AB786" s="20"/>
      <c r="AC786" s="23"/>
      <c r="AD786" s="23"/>
      <c r="AE786" s="23"/>
    </row>
    <row r="787" ht="14.25" customHeight="1">
      <c r="A787" s="18"/>
      <c r="B787" s="19"/>
      <c r="C787" s="20"/>
      <c r="D787" s="21"/>
      <c r="E787" s="20"/>
      <c r="F787" s="23"/>
      <c r="G787" s="23"/>
      <c r="H787" s="25"/>
      <c r="I787" s="25"/>
      <c r="J787" s="25"/>
      <c r="K787" s="25"/>
      <c r="L787" s="25"/>
      <c r="M787" s="25"/>
      <c r="N787" s="25"/>
      <c r="O787" s="25"/>
      <c r="P787" s="25"/>
      <c r="Q787" s="25"/>
      <c r="R787" s="25"/>
      <c r="S787" s="25"/>
      <c r="T787" s="25"/>
      <c r="U787" s="25"/>
      <c r="V787" s="25"/>
      <c r="W787" s="25"/>
      <c r="X787" s="25"/>
      <c r="Y787" s="25"/>
      <c r="Z787" s="25"/>
      <c r="AA787" s="20"/>
      <c r="AB787" s="20"/>
      <c r="AC787" s="23"/>
      <c r="AD787" s="23"/>
      <c r="AE787" s="23"/>
    </row>
    <row r="788" ht="14.25" customHeight="1">
      <c r="A788" s="18"/>
      <c r="B788" s="19"/>
      <c r="C788" s="20"/>
      <c r="D788" s="21"/>
      <c r="E788" s="20"/>
      <c r="F788" s="23"/>
      <c r="G788" s="23"/>
      <c r="H788" s="25"/>
      <c r="I788" s="25"/>
      <c r="J788" s="25"/>
      <c r="K788" s="25"/>
      <c r="L788" s="25"/>
      <c r="M788" s="25"/>
      <c r="N788" s="25"/>
      <c r="O788" s="25"/>
      <c r="P788" s="25"/>
      <c r="Q788" s="25"/>
      <c r="R788" s="25"/>
      <c r="S788" s="25"/>
      <c r="T788" s="25"/>
      <c r="U788" s="25"/>
      <c r="V788" s="25"/>
      <c r="W788" s="25"/>
      <c r="X788" s="25"/>
      <c r="Y788" s="25"/>
      <c r="Z788" s="25"/>
      <c r="AA788" s="20"/>
      <c r="AB788" s="20"/>
      <c r="AC788" s="23"/>
      <c r="AD788" s="23"/>
      <c r="AE788" s="23"/>
    </row>
    <row r="789" ht="14.25" customHeight="1">
      <c r="A789" s="18"/>
      <c r="B789" s="19"/>
      <c r="C789" s="20"/>
      <c r="D789" s="21"/>
      <c r="E789" s="20"/>
      <c r="F789" s="23"/>
      <c r="G789" s="23"/>
      <c r="H789" s="25"/>
      <c r="I789" s="25"/>
      <c r="J789" s="25"/>
      <c r="K789" s="25"/>
      <c r="L789" s="25"/>
      <c r="M789" s="25"/>
      <c r="N789" s="25"/>
      <c r="O789" s="25"/>
      <c r="P789" s="25"/>
      <c r="Q789" s="25"/>
      <c r="R789" s="25"/>
      <c r="S789" s="25"/>
      <c r="T789" s="25"/>
      <c r="U789" s="25"/>
      <c r="V789" s="25"/>
      <c r="W789" s="25"/>
      <c r="X789" s="25"/>
      <c r="Y789" s="25"/>
      <c r="Z789" s="25"/>
      <c r="AA789" s="20"/>
      <c r="AB789" s="20"/>
      <c r="AC789" s="23"/>
      <c r="AD789" s="23"/>
      <c r="AE789" s="23"/>
    </row>
    <row r="790" ht="14.25" customHeight="1">
      <c r="A790" s="18"/>
      <c r="B790" s="19"/>
      <c r="C790" s="20"/>
      <c r="D790" s="21"/>
      <c r="E790" s="20"/>
      <c r="F790" s="23"/>
      <c r="G790" s="23"/>
      <c r="H790" s="25"/>
      <c r="I790" s="25"/>
      <c r="J790" s="25"/>
      <c r="K790" s="25"/>
      <c r="L790" s="25"/>
      <c r="M790" s="25"/>
      <c r="N790" s="25"/>
      <c r="O790" s="25"/>
      <c r="P790" s="25"/>
      <c r="Q790" s="25"/>
      <c r="R790" s="25"/>
      <c r="S790" s="25"/>
      <c r="T790" s="25"/>
      <c r="U790" s="25"/>
      <c r="V790" s="25"/>
      <c r="W790" s="25"/>
      <c r="X790" s="25"/>
      <c r="Y790" s="25"/>
      <c r="Z790" s="25"/>
      <c r="AA790" s="20"/>
      <c r="AB790" s="20"/>
      <c r="AC790" s="23"/>
      <c r="AD790" s="23"/>
      <c r="AE790" s="23"/>
    </row>
    <row r="791" ht="14.25" customHeight="1">
      <c r="A791" s="18"/>
      <c r="B791" s="19"/>
      <c r="C791" s="20"/>
      <c r="D791" s="21"/>
      <c r="E791" s="20"/>
      <c r="F791" s="23"/>
      <c r="G791" s="23"/>
      <c r="H791" s="25"/>
      <c r="I791" s="25"/>
      <c r="J791" s="25"/>
      <c r="K791" s="25"/>
      <c r="L791" s="25"/>
      <c r="M791" s="25"/>
      <c r="N791" s="25"/>
      <c r="O791" s="25"/>
      <c r="P791" s="25"/>
      <c r="Q791" s="25"/>
      <c r="R791" s="25"/>
      <c r="S791" s="25"/>
      <c r="T791" s="25"/>
      <c r="U791" s="25"/>
      <c r="V791" s="25"/>
      <c r="W791" s="25"/>
      <c r="X791" s="25"/>
      <c r="Y791" s="25"/>
      <c r="Z791" s="25"/>
      <c r="AA791" s="20"/>
      <c r="AB791" s="20"/>
      <c r="AC791" s="23"/>
      <c r="AD791" s="23"/>
      <c r="AE791" s="23"/>
    </row>
    <row r="792" ht="14.25" customHeight="1">
      <c r="A792" s="18"/>
      <c r="B792" s="19"/>
      <c r="C792" s="20"/>
      <c r="D792" s="21"/>
      <c r="E792" s="20"/>
      <c r="F792" s="23"/>
      <c r="G792" s="23"/>
      <c r="H792" s="25"/>
      <c r="I792" s="25"/>
      <c r="J792" s="25"/>
      <c r="K792" s="25"/>
      <c r="L792" s="25"/>
      <c r="M792" s="25"/>
      <c r="N792" s="25"/>
      <c r="O792" s="25"/>
      <c r="P792" s="25"/>
      <c r="Q792" s="25"/>
      <c r="R792" s="25"/>
      <c r="S792" s="25"/>
      <c r="T792" s="25"/>
      <c r="U792" s="25"/>
      <c r="V792" s="25"/>
      <c r="W792" s="25"/>
      <c r="X792" s="25"/>
      <c r="Y792" s="25"/>
      <c r="Z792" s="25"/>
      <c r="AA792" s="20"/>
      <c r="AB792" s="20"/>
      <c r="AC792" s="23"/>
      <c r="AD792" s="23"/>
      <c r="AE792" s="23"/>
    </row>
    <row r="793" ht="14.25" customHeight="1">
      <c r="A793" s="18"/>
      <c r="B793" s="19"/>
      <c r="C793" s="20"/>
      <c r="D793" s="21"/>
      <c r="E793" s="20"/>
      <c r="F793" s="23"/>
      <c r="G793" s="23"/>
      <c r="H793" s="25"/>
      <c r="I793" s="25"/>
      <c r="J793" s="25"/>
      <c r="K793" s="25"/>
      <c r="L793" s="25"/>
      <c r="M793" s="25"/>
      <c r="N793" s="25"/>
      <c r="O793" s="25"/>
      <c r="P793" s="25"/>
      <c r="Q793" s="25"/>
      <c r="R793" s="25"/>
      <c r="S793" s="25"/>
      <c r="T793" s="25"/>
      <c r="U793" s="25"/>
      <c r="V793" s="25"/>
      <c r="W793" s="25"/>
      <c r="X793" s="25"/>
      <c r="Y793" s="25"/>
      <c r="Z793" s="25"/>
      <c r="AA793" s="20"/>
      <c r="AB793" s="20"/>
      <c r="AC793" s="23"/>
      <c r="AD793" s="23"/>
      <c r="AE793" s="23"/>
    </row>
    <row r="794" ht="14.25" customHeight="1">
      <c r="A794" s="18"/>
      <c r="B794" s="19"/>
      <c r="C794" s="20"/>
      <c r="D794" s="21"/>
      <c r="E794" s="20"/>
      <c r="F794" s="23"/>
      <c r="G794" s="23"/>
      <c r="H794" s="25"/>
      <c r="I794" s="25"/>
      <c r="J794" s="25"/>
      <c r="K794" s="25"/>
      <c r="L794" s="25"/>
      <c r="M794" s="25"/>
      <c r="N794" s="25"/>
      <c r="O794" s="25"/>
      <c r="P794" s="25"/>
      <c r="Q794" s="25"/>
      <c r="R794" s="25"/>
      <c r="S794" s="25"/>
      <c r="T794" s="25"/>
      <c r="U794" s="25"/>
      <c r="V794" s="25"/>
      <c r="W794" s="25"/>
      <c r="X794" s="25"/>
      <c r="Y794" s="25"/>
      <c r="Z794" s="25"/>
      <c r="AA794" s="20"/>
      <c r="AB794" s="20"/>
      <c r="AC794" s="23"/>
      <c r="AD794" s="23"/>
      <c r="AE794" s="23"/>
    </row>
    <row r="795" ht="14.25" customHeight="1">
      <c r="A795" s="18"/>
      <c r="B795" s="19"/>
      <c r="C795" s="20"/>
      <c r="D795" s="21"/>
      <c r="E795" s="20"/>
      <c r="F795" s="23"/>
      <c r="G795" s="23"/>
      <c r="H795" s="25"/>
      <c r="I795" s="25"/>
      <c r="J795" s="25"/>
      <c r="K795" s="25"/>
      <c r="L795" s="25"/>
      <c r="M795" s="25"/>
      <c r="N795" s="25"/>
      <c r="O795" s="25"/>
      <c r="P795" s="25"/>
      <c r="Q795" s="25"/>
      <c r="R795" s="25"/>
      <c r="S795" s="25"/>
      <c r="T795" s="25"/>
      <c r="U795" s="25"/>
      <c r="V795" s="25"/>
      <c r="W795" s="25"/>
      <c r="X795" s="25"/>
      <c r="Y795" s="25"/>
      <c r="Z795" s="25"/>
      <c r="AA795" s="20"/>
      <c r="AB795" s="20"/>
      <c r="AC795" s="23"/>
      <c r="AD795" s="23"/>
      <c r="AE795" s="23"/>
    </row>
    <row r="796" ht="14.25" customHeight="1">
      <c r="A796" s="18"/>
      <c r="B796" s="19"/>
      <c r="C796" s="20"/>
      <c r="D796" s="21"/>
      <c r="E796" s="20"/>
      <c r="F796" s="23"/>
      <c r="G796" s="23"/>
      <c r="H796" s="25"/>
      <c r="I796" s="25"/>
      <c r="J796" s="25"/>
      <c r="K796" s="25"/>
      <c r="L796" s="25"/>
      <c r="M796" s="25"/>
      <c r="N796" s="25"/>
      <c r="O796" s="25"/>
      <c r="P796" s="25"/>
      <c r="Q796" s="25"/>
      <c r="R796" s="25"/>
      <c r="S796" s="25"/>
      <c r="T796" s="25"/>
      <c r="U796" s="25"/>
      <c r="V796" s="25"/>
      <c r="W796" s="25"/>
      <c r="X796" s="25"/>
      <c r="Y796" s="25"/>
      <c r="Z796" s="25"/>
      <c r="AA796" s="20"/>
      <c r="AB796" s="20"/>
      <c r="AC796" s="23"/>
      <c r="AD796" s="23"/>
      <c r="AE796" s="23"/>
    </row>
    <row r="797" ht="14.25" customHeight="1">
      <c r="A797" s="18"/>
      <c r="B797" s="19"/>
      <c r="C797" s="20"/>
      <c r="D797" s="21"/>
      <c r="E797" s="20"/>
      <c r="F797" s="23"/>
      <c r="G797" s="23"/>
      <c r="H797" s="25"/>
      <c r="I797" s="25"/>
      <c r="J797" s="25"/>
      <c r="K797" s="25"/>
      <c r="L797" s="25"/>
      <c r="M797" s="25"/>
      <c r="N797" s="25"/>
      <c r="O797" s="25"/>
      <c r="P797" s="25"/>
      <c r="Q797" s="25"/>
      <c r="R797" s="25"/>
      <c r="S797" s="25"/>
      <c r="T797" s="25"/>
      <c r="U797" s="25"/>
      <c r="V797" s="25"/>
      <c r="W797" s="25"/>
      <c r="X797" s="25"/>
      <c r="Y797" s="25"/>
      <c r="Z797" s="25"/>
      <c r="AA797" s="20"/>
      <c r="AB797" s="20"/>
      <c r="AC797" s="23"/>
      <c r="AD797" s="23"/>
      <c r="AE797" s="23"/>
    </row>
    <row r="798" ht="14.25" customHeight="1">
      <c r="A798" s="18"/>
      <c r="B798" s="19"/>
      <c r="C798" s="20"/>
      <c r="D798" s="21"/>
      <c r="E798" s="20"/>
      <c r="F798" s="23"/>
      <c r="G798" s="23"/>
      <c r="H798" s="25"/>
      <c r="I798" s="25"/>
      <c r="J798" s="25"/>
      <c r="K798" s="25"/>
      <c r="L798" s="25"/>
      <c r="M798" s="25"/>
      <c r="N798" s="25"/>
      <c r="O798" s="25"/>
      <c r="P798" s="25"/>
      <c r="Q798" s="25"/>
      <c r="R798" s="25"/>
      <c r="S798" s="25"/>
      <c r="T798" s="25"/>
      <c r="U798" s="25"/>
      <c r="V798" s="25"/>
      <c r="W798" s="25"/>
      <c r="X798" s="25"/>
      <c r="Y798" s="25"/>
      <c r="Z798" s="25"/>
      <c r="AA798" s="20"/>
      <c r="AB798" s="20"/>
      <c r="AC798" s="23"/>
      <c r="AD798" s="23"/>
      <c r="AE798" s="23"/>
    </row>
    <row r="799" ht="14.25" customHeight="1">
      <c r="A799" s="18"/>
      <c r="B799" s="19"/>
      <c r="C799" s="20"/>
      <c r="D799" s="21"/>
      <c r="E799" s="20"/>
      <c r="F799" s="23"/>
      <c r="G799" s="23"/>
      <c r="H799" s="25"/>
      <c r="I799" s="25"/>
      <c r="J799" s="25"/>
      <c r="K799" s="25"/>
      <c r="L799" s="25"/>
      <c r="M799" s="25"/>
      <c r="N799" s="25"/>
      <c r="O799" s="25"/>
      <c r="P799" s="25"/>
      <c r="Q799" s="25"/>
      <c r="R799" s="25"/>
      <c r="S799" s="25"/>
      <c r="T799" s="25"/>
      <c r="U799" s="25"/>
      <c r="V799" s="25"/>
      <c r="W799" s="25"/>
      <c r="X799" s="25"/>
      <c r="Y799" s="25"/>
      <c r="Z799" s="25"/>
      <c r="AA799" s="20"/>
      <c r="AB799" s="20"/>
      <c r="AC799" s="23"/>
      <c r="AD799" s="23"/>
      <c r="AE799" s="23"/>
    </row>
    <row r="800" ht="14.25" customHeight="1">
      <c r="A800" s="18"/>
      <c r="B800" s="19"/>
      <c r="C800" s="20"/>
      <c r="D800" s="21"/>
      <c r="E800" s="20"/>
      <c r="F800" s="23"/>
      <c r="G800" s="23"/>
      <c r="H800" s="25"/>
      <c r="I800" s="25"/>
      <c r="J800" s="25"/>
      <c r="K800" s="25"/>
      <c r="L800" s="25"/>
      <c r="M800" s="25"/>
      <c r="N800" s="25"/>
      <c r="O800" s="25"/>
      <c r="P800" s="25"/>
      <c r="Q800" s="25"/>
      <c r="R800" s="25"/>
      <c r="S800" s="25"/>
      <c r="T800" s="25"/>
      <c r="U800" s="25"/>
      <c r="V800" s="25"/>
      <c r="W800" s="25"/>
      <c r="X800" s="25"/>
      <c r="Y800" s="25"/>
      <c r="Z800" s="25"/>
      <c r="AA800" s="20"/>
      <c r="AB800" s="20"/>
      <c r="AC800" s="23"/>
      <c r="AD800" s="23"/>
      <c r="AE800" s="23"/>
    </row>
    <row r="801" ht="14.25" customHeight="1">
      <c r="A801" s="18"/>
      <c r="B801" s="19"/>
      <c r="C801" s="20"/>
      <c r="D801" s="21"/>
      <c r="E801" s="20"/>
      <c r="F801" s="23"/>
      <c r="G801" s="23"/>
      <c r="H801" s="25"/>
      <c r="I801" s="25"/>
      <c r="J801" s="25"/>
      <c r="K801" s="25"/>
      <c r="L801" s="25"/>
      <c r="M801" s="25"/>
      <c r="N801" s="25"/>
      <c r="O801" s="25"/>
      <c r="P801" s="25"/>
      <c r="Q801" s="25"/>
      <c r="R801" s="25"/>
      <c r="S801" s="25"/>
      <c r="T801" s="25"/>
      <c r="U801" s="25"/>
      <c r="V801" s="25"/>
      <c r="W801" s="25"/>
      <c r="X801" s="25"/>
      <c r="Y801" s="25"/>
      <c r="Z801" s="25"/>
      <c r="AA801" s="20"/>
      <c r="AB801" s="20"/>
      <c r="AC801" s="23"/>
      <c r="AD801" s="23"/>
      <c r="AE801" s="23"/>
    </row>
    <row r="802" ht="14.25" customHeight="1">
      <c r="A802" s="18"/>
      <c r="B802" s="19"/>
      <c r="C802" s="20"/>
      <c r="D802" s="21"/>
      <c r="E802" s="20"/>
      <c r="F802" s="23"/>
      <c r="G802" s="23"/>
      <c r="H802" s="25"/>
      <c r="I802" s="25"/>
      <c r="J802" s="25"/>
      <c r="K802" s="25"/>
      <c r="L802" s="25"/>
      <c r="M802" s="25"/>
      <c r="N802" s="25"/>
      <c r="O802" s="25"/>
      <c r="P802" s="25"/>
      <c r="Q802" s="25"/>
      <c r="R802" s="25"/>
      <c r="S802" s="25"/>
      <c r="T802" s="25"/>
      <c r="U802" s="25"/>
      <c r="V802" s="25"/>
      <c r="W802" s="25"/>
      <c r="X802" s="25"/>
      <c r="Y802" s="25"/>
      <c r="Z802" s="25"/>
      <c r="AA802" s="20"/>
      <c r="AB802" s="20"/>
      <c r="AC802" s="23"/>
      <c r="AD802" s="23"/>
      <c r="AE802" s="23"/>
    </row>
    <row r="803" ht="14.25" customHeight="1">
      <c r="A803" s="18"/>
      <c r="B803" s="19"/>
      <c r="C803" s="20"/>
      <c r="D803" s="21"/>
      <c r="E803" s="20"/>
      <c r="F803" s="23"/>
      <c r="G803" s="23"/>
      <c r="H803" s="25"/>
      <c r="I803" s="25"/>
      <c r="J803" s="25"/>
      <c r="K803" s="25"/>
      <c r="L803" s="25"/>
      <c r="M803" s="25"/>
      <c r="N803" s="25"/>
      <c r="O803" s="25"/>
      <c r="P803" s="25"/>
      <c r="Q803" s="25"/>
      <c r="R803" s="25"/>
      <c r="S803" s="25"/>
      <c r="T803" s="25"/>
      <c r="U803" s="25"/>
      <c r="V803" s="25"/>
      <c r="W803" s="25"/>
      <c r="X803" s="25"/>
      <c r="Y803" s="25"/>
      <c r="Z803" s="25"/>
      <c r="AA803" s="20"/>
      <c r="AB803" s="20"/>
      <c r="AC803" s="23"/>
      <c r="AD803" s="23"/>
      <c r="AE803" s="23"/>
    </row>
    <row r="804" ht="14.25" customHeight="1">
      <c r="A804" s="18"/>
      <c r="B804" s="19"/>
      <c r="C804" s="20"/>
      <c r="D804" s="21"/>
      <c r="E804" s="20"/>
      <c r="F804" s="23"/>
      <c r="G804" s="23"/>
      <c r="H804" s="25"/>
      <c r="I804" s="25"/>
      <c r="J804" s="25"/>
      <c r="K804" s="25"/>
      <c r="L804" s="25"/>
      <c r="M804" s="25"/>
      <c r="N804" s="25"/>
      <c r="O804" s="25"/>
      <c r="P804" s="25"/>
      <c r="Q804" s="25"/>
      <c r="R804" s="25"/>
      <c r="S804" s="25"/>
      <c r="T804" s="25"/>
      <c r="U804" s="25"/>
      <c r="V804" s="25"/>
      <c r="W804" s="25"/>
      <c r="X804" s="25"/>
      <c r="Y804" s="25"/>
      <c r="Z804" s="25"/>
      <c r="AA804" s="20"/>
      <c r="AB804" s="20"/>
      <c r="AC804" s="23"/>
      <c r="AD804" s="23"/>
      <c r="AE804" s="23"/>
    </row>
    <row r="805" ht="14.25" customHeight="1">
      <c r="A805" s="18"/>
      <c r="B805" s="19"/>
      <c r="C805" s="20"/>
      <c r="D805" s="21"/>
      <c r="E805" s="20"/>
      <c r="F805" s="23"/>
      <c r="G805" s="23"/>
      <c r="H805" s="25"/>
      <c r="I805" s="25"/>
      <c r="J805" s="25"/>
      <c r="K805" s="25"/>
      <c r="L805" s="25"/>
      <c r="M805" s="25"/>
      <c r="N805" s="25"/>
      <c r="O805" s="25"/>
      <c r="P805" s="25"/>
      <c r="Q805" s="25"/>
      <c r="R805" s="25"/>
      <c r="S805" s="25"/>
      <c r="T805" s="25"/>
      <c r="U805" s="25"/>
      <c r="V805" s="25"/>
      <c r="W805" s="25"/>
      <c r="X805" s="25"/>
      <c r="Y805" s="25"/>
      <c r="Z805" s="25"/>
      <c r="AA805" s="20"/>
      <c r="AB805" s="20"/>
      <c r="AC805" s="23"/>
      <c r="AD805" s="23"/>
      <c r="AE805" s="23"/>
    </row>
    <row r="806" ht="14.25" customHeight="1">
      <c r="A806" s="18"/>
      <c r="B806" s="19"/>
      <c r="C806" s="20"/>
      <c r="D806" s="21"/>
      <c r="E806" s="20"/>
      <c r="F806" s="23"/>
      <c r="G806" s="23"/>
      <c r="H806" s="25"/>
      <c r="I806" s="25"/>
      <c r="J806" s="25"/>
      <c r="K806" s="25"/>
      <c r="L806" s="25"/>
      <c r="M806" s="25"/>
      <c r="N806" s="25"/>
      <c r="O806" s="25"/>
      <c r="P806" s="25"/>
      <c r="Q806" s="25"/>
      <c r="R806" s="25"/>
      <c r="S806" s="25"/>
      <c r="T806" s="25"/>
      <c r="U806" s="25"/>
      <c r="V806" s="25"/>
      <c r="W806" s="25"/>
      <c r="X806" s="25"/>
      <c r="Y806" s="25"/>
      <c r="Z806" s="25"/>
      <c r="AA806" s="20"/>
      <c r="AB806" s="20"/>
      <c r="AC806" s="23"/>
      <c r="AD806" s="23"/>
      <c r="AE806" s="23"/>
    </row>
    <row r="807" ht="14.25" customHeight="1">
      <c r="A807" s="18"/>
      <c r="B807" s="19"/>
      <c r="C807" s="20"/>
      <c r="D807" s="21"/>
      <c r="E807" s="20"/>
      <c r="F807" s="23"/>
      <c r="G807" s="23"/>
      <c r="H807" s="25"/>
      <c r="I807" s="25"/>
      <c r="J807" s="25"/>
      <c r="K807" s="25"/>
      <c r="L807" s="25"/>
      <c r="M807" s="25"/>
      <c r="N807" s="25"/>
      <c r="O807" s="25"/>
      <c r="P807" s="25"/>
      <c r="Q807" s="25"/>
      <c r="R807" s="25"/>
      <c r="S807" s="25"/>
      <c r="T807" s="25"/>
      <c r="U807" s="25"/>
      <c r="V807" s="25"/>
      <c r="W807" s="25"/>
      <c r="X807" s="25"/>
      <c r="Y807" s="25"/>
      <c r="Z807" s="25"/>
      <c r="AA807" s="20"/>
      <c r="AB807" s="20"/>
      <c r="AC807" s="23"/>
      <c r="AD807" s="23"/>
      <c r="AE807" s="23"/>
    </row>
    <row r="808" ht="14.25" customHeight="1">
      <c r="A808" s="18"/>
      <c r="B808" s="19"/>
      <c r="C808" s="20"/>
      <c r="D808" s="21"/>
      <c r="E808" s="20"/>
      <c r="F808" s="23"/>
      <c r="G808" s="23"/>
      <c r="H808" s="25"/>
      <c r="I808" s="25"/>
      <c r="J808" s="25"/>
      <c r="K808" s="25"/>
      <c r="L808" s="25"/>
      <c r="M808" s="25"/>
      <c r="N808" s="25"/>
      <c r="O808" s="25"/>
      <c r="P808" s="25"/>
      <c r="Q808" s="25"/>
      <c r="R808" s="25"/>
      <c r="S808" s="25"/>
      <c r="T808" s="25"/>
      <c r="U808" s="25"/>
      <c r="V808" s="25"/>
      <c r="W808" s="25"/>
      <c r="X808" s="25"/>
      <c r="Y808" s="25"/>
      <c r="Z808" s="25"/>
      <c r="AA808" s="20"/>
      <c r="AB808" s="20"/>
      <c r="AC808" s="23"/>
      <c r="AD808" s="23"/>
      <c r="AE808" s="23"/>
    </row>
    <row r="809" ht="14.25" customHeight="1">
      <c r="A809" s="18"/>
      <c r="B809" s="19"/>
      <c r="C809" s="20"/>
      <c r="D809" s="21"/>
      <c r="E809" s="20"/>
      <c r="F809" s="23"/>
      <c r="G809" s="23"/>
      <c r="H809" s="25"/>
      <c r="I809" s="25"/>
      <c r="J809" s="25"/>
      <c r="K809" s="25"/>
      <c r="L809" s="25"/>
      <c r="M809" s="25"/>
      <c r="N809" s="25"/>
      <c r="O809" s="25"/>
      <c r="P809" s="25"/>
      <c r="Q809" s="25"/>
      <c r="R809" s="25"/>
      <c r="S809" s="25"/>
      <c r="T809" s="25"/>
      <c r="U809" s="25"/>
      <c r="V809" s="25"/>
      <c r="W809" s="25"/>
      <c r="X809" s="25"/>
      <c r="Y809" s="25"/>
      <c r="Z809" s="25"/>
      <c r="AA809" s="20"/>
      <c r="AB809" s="20"/>
      <c r="AC809" s="23"/>
      <c r="AD809" s="23"/>
      <c r="AE809" s="23"/>
    </row>
    <row r="810" ht="14.25" customHeight="1">
      <c r="A810" s="18"/>
      <c r="B810" s="19"/>
      <c r="C810" s="20"/>
      <c r="D810" s="21"/>
      <c r="E810" s="20"/>
      <c r="F810" s="23"/>
      <c r="G810" s="23"/>
      <c r="H810" s="25"/>
      <c r="I810" s="25"/>
      <c r="J810" s="25"/>
      <c r="K810" s="25"/>
      <c r="L810" s="25"/>
      <c r="M810" s="25"/>
      <c r="N810" s="25"/>
      <c r="O810" s="25"/>
      <c r="P810" s="25"/>
      <c r="Q810" s="25"/>
      <c r="R810" s="25"/>
      <c r="S810" s="25"/>
      <c r="T810" s="25"/>
      <c r="U810" s="25"/>
      <c r="V810" s="25"/>
      <c r="W810" s="25"/>
      <c r="X810" s="25"/>
      <c r="Y810" s="25"/>
      <c r="Z810" s="25"/>
      <c r="AA810" s="20"/>
      <c r="AB810" s="20"/>
      <c r="AC810" s="23"/>
      <c r="AD810" s="23"/>
      <c r="AE810" s="23"/>
    </row>
    <row r="811" ht="14.25" customHeight="1">
      <c r="A811" s="18"/>
      <c r="B811" s="19"/>
      <c r="C811" s="20"/>
      <c r="D811" s="21"/>
      <c r="E811" s="20"/>
      <c r="F811" s="23"/>
      <c r="G811" s="23"/>
      <c r="H811" s="25"/>
      <c r="I811" s="25"/>
      <c r="J811" s="25"/>
      <c r="K811" s="25"/>
      <c r="L811" s="25"/>
      <c r="M811" s="25"/>
      <c r="N811" s="25"/>
      <c r="O811" s="25"/>
      <c r="P811" s="25"/>
      <c r="Q811" s="25"/>
      <c r="R811" s="25"/>
      <c r="S811" s="25"/>
      <c r="T811" s="25"/>
      <c r="U811" s="25"/>
      <c r="V811" s="25"/>
      <c r="W811" s="25"/>
      <c r="X811" s="25"/>
      <c r="Y811" s="25"/>
      <c r="Z811" s="25"/>
      <c r="AA811" s="20"/>
      <c r="AB811" s="20"/>
      <c r="AC811" s="23"/>
      <c r="AD811" s="23"/>
      <c r="AE811" s="23"/>
    </row>
    <row r="812" ht="14.25" customHeight="1">
      <c r="A812" s="18"/>
      <c r="B812" s="19"/>
      <c r="C812" s="20"/>
      <c r="D812" s="21"/>
      <c r="E812" s="20"/>
      <c r="F812" s="23"/>
      <c r="G812" s="23"/>
      <c r="H812" s="25"/>
      <c r="I812" s="25"/>
      <c r="J812" s="25"/>
      <c r="K812" s="25"/>
      <c r="L812" s="25"/>
      <c r="M812" s="25"/>
      <c r="N812" s="25"/>
      <c r="O812" s="25"/>
      <c r="P812" s="25"/>
      <c r="Q812" s="25"/>
      <c r="R812" s="25"/>
      <c r="S812" s="25"/>
      <c r="T812" s="25"/>
      <c r="U812" s="25"/>
      <c r="V812" s="25"/>
      <c r="W812" s="25"/>
      <c r="X812" s="25"/>
      <c r="Y812" s="25"/>
      <c r="Z812" s="25"/>
      <c r="AA812" s="20"/>
      <c r="AB812" s="20"/>
      <c r="AC812" s="23"/>
      <c r="AD812" s="23"/>
      <c r="AE812" s="23"/>
    </row>
    <row r="813" ht="14.25" customHeight="1">
      <c r="A813" s="18"/>
      <c r="B813" s="19"/>
      <c r="C813" s="20"/>
      <c r="D813" s="21"/>
      <c r="E813" s="20"/>
      <c r="F813" s="23"/>
      <c r="G813" s="23"/>
      <c r="H813" s="25"/>
      <c r="I813" s="25"/>
      <c r="J813" s="25"/>
      <c r="K813" s="25"/>
      <c r="L813" s="25"/>
      <c r="M813" s="25"/>
      <c r="N813" s="25"/>
      <c r="O813" s="25"/>
      <c r="P813" s="25"/>
      <c r="Q813" s="25"/>
      <c r="R813" s="25"/>
      <c r="S813" s="25"/>
      <c r="T813" s="25"/>
      <c r="U813" s="25"/>
      <c r="V813" s="25"/>
      <c r="W813" s="25"/>
      <c r="X813" s="25"/>
      <c r="Y813" s="25"/>
      <c r="Z813" s="25"/>
      <c r="AA813" s="20"/>
      <c r="AB813" s="20"/>
      <c r="AC813" s="23"/>
      <c r="AD813" s="23"/>
      <c r="AE813" s="23"/>
    </row>
    <row r="814" ht="14.25" customHeight="1">
      <c r="A814" s="18"/>
      <c r="B814" s="19"/>
      <c r="C814" s="20"/>
      <c r="D814" s="21"/>
      <c r="E814" s="20"/>
      <c r="F814" s="23"/>
      <c r="G814" s="23"/>
      <c r="H814" s="25"/>
      <c r="I814" s="25"/>
      <c r="J814" s="25"/>
      <c r="K814" s="25"/>
      <c r="L814" s="25"/>
      <c r="M814" s="25"/>
      <c r="N814" s="25"/>
      <c r="O814" s="25"/>
      <c r="P814" s="25"/>
      <c r="Q814" s="25"/>
      <c r="R814" s="25"/>
      <c r="S814" s="25"/>
      <c r="T814" s="25"/>
      <c r="U814" s="25"/>
      <c r="V814" s="25"/>
      <c r="W814" s="25"/>
      <c r="X814" s="25"/>
      <c r="Y814" s="25"/>
      <c r="Z814" s="25"/>
      <c r="AA814" s="20"/>
      <c r="AB814" s="20"/>
      <c r="AC814" s="23"/>
      <c r="AD814" s="23"/>
      <c r="AE814" s="23"/>
    </row>
    <row r="815" ht="14.25" customHeight="1">
      <c r="A815" s="18"/>
      <c r="B815" s="19"/>
      <c r="C815" s="20"/>
      <c r="D815" s="21"/>
      <c r="E815" s="20"/>
      <c r="F815" s="23"/>
      <c r="G815" s="23"/>
      <c r="H815" s="25"/>
      <c r="I815" s="25"/>
      <c r="J815" s="25"/>
      <c r="K815" s="25"/>
      <c r="L815" s="25"/>
      <c r="M815" s="25"/>
      <c r="N815" s="25"/>
      <c r="O815" s="25"/>
      <c r="P815" s="25"/>
      <c r="Q815" s="25"/>
      <c r="R815" s="25"/>
      <c r="S815" s="25"/>
      <c r="T815" s="25"/>
      <c r="U815" s="25"/>
      <c r="V815" s="25"/>
      <c r="W815" s="25"/>
      <c r="X815" s="25"/>
      <c r="Y815" s="25"/>
      <c r="Z815" s="25"/>
      <c r="AA815" s="20"/>
      <c r="AB815" s="20"/>
      <c r="AC815" s="23"/>
      <c r="AD815" s="23"/>
      <c r="AE815" s="23"/>
    </row>
    <row r="816" ht="14.25" customHeight="1">
      <c r="A816" s="18"/>
      <c r="B816" s="19"/>
      <c r="C816" s="20"/>
      <c r="D816" s="21"/>
      <c r="E816" s="20"/>
      <c r="F816" s="23"/>
      <c r="G816" s="23"/>
      <c r="H816" s="25"/>
      <c r="I816" s="25"/>
      <c r="J816" s="25"/>
      <c r="K816" s="25"/>
      <c r="L816" s="25"/>
      <c r="M816" s="25"/>
      <c r="N816" s="25"/>
      <c r="O816" s="25"/>
      <c r="P816" s="25"/>
      <c r="Q816" s="25"/>
      <c r="R816" s="25"/>
      <c r="S816" s="25"/>
      <c r="T816" s="25"/>
      <c r="U816" s="25"/>
      <c r="V816" s="25"/>
      <c r="W816" s="25"/>
      <c r="X816" s="25"/>
      <c r="Y816" s="25"/>
      <c r="Z816" s="25"/>
      <c r="AA816" s="20"/>
      <c r="AB816" s="20"/>
      <c r="AC816" s="23"/>
      <c r="AD816" s="23"/>
      <c r="AE816" s="23"/>
    </row>
    <row r="817" ht="14.25" customHeight="1">
      <c r="A817" s="18"/>
      <c r="B817" s="19"/>
      <c r="C817" s="20"/>
      <c r="D817" s="21"/>
      <c r="E817" s="20"/>
      <c r="F817" s="23"/>
      <c r="G817" s="23"/>
      <c r="H817" s="25"/>
      <c r="I817" s="25"/>
      <c r="J817" s="25"/>
      <c r="K817" s="25"/>
      <c r="L817" s="25"/>
      <c r="M817" s="25"/>
      <c r="N817" s="25"/>
      <c r="O817" s="25"/>
      <c r="P817" s="25"/>
      <c r="Q817" s="25"/>
      <c r="R817" s="25"/>
      <c r="S817" s="25"/>
      <c r="T817" s="25"/>
      <c r="U817" s="25"/>
      <c r="V817" s="25"/>
      <c r="W817" s="25"/>
      <c r="X817" s="25"/>
      <c r="Y817" s="25"/>
      <c r="Z817" s="25"/>
      <c r="AA817" s="20"/>
      <c r="AB817" s="20"/>
      <c r="AC817" s="23"/>
      <c r="AD817" s="23"/>
      <c r="AE817" s="23"/>
    </row>
    <row r="818" ht="14.25" customHeight="1">
      <c r="A818" s="18"/>
      <c r="B818" s="19"/>
      <c r="C818" s="20"/>
      <c r="D818" s="21"/>
      <c r="E818" s="20"/>
      <c r="F818" s="23"/>
      <c r="G818" s="23"/>
      <c r="H818" s="25"/>
      <c r="I818" s="25"/>
      <c r="J818" s="25"/>
      <c r="K818" s="25"/>
      <c r="L818" s="25"/>
      <c r="M818" s="25"/>
      <c r="N818" s="25"/>
      <c r="O818" s="25"/>
      <c r="P818" s="25"/>
      <c r="Q818" s="25"/>
      <c r="R818" s="25"/>
      <c r="S818" s="25"/>
      <c r="T818" s="25"/>
      <c r="U818" s="25"/>
      <c r="V818" s="25"/>
      <c r="W818" s="25"/>
      <c r="X818" s="25"/>
      <c r="Y818" s="25"/>
      <c r="Z818" s="25"/>
      <c r="AA818" s="20"/>
      <c r="AB818" s="20"/>
      <c r="AC818" s="23"/>
      <c r="AD818" s="23"/>
      <c r="AE818" s="23"/>
    </row>
    <row r="819" ht="14.25" customHeight="1">
      <c r="A819" s="18"/>
      <c r="B819" s="19"/>
      <c r="C819" s="20"/>
      <c r="D819" s="21"/>
      <c r="E819" s="20"/>
      <c r="F819" s="23"/>
      <c r="G819" s="23"/>
      <c r="H819" s="25"/>
      <c r="I819" s="25"/>
      <c r="J819" s="25"/>
      <c r="K819" s="25"/>
      <c r="L819" s="25"/>
      <c r="M819" s="25"/>
      <c r="N819" s="25"/>
      <c r="O819" s="25"/>
      <c r="P819" s="25"/>
      <c r="Q819" s="25"/>
      <c r="R819" s="25"/>
      <c r="S819" s="25"/>
      <c r="T819" s="25"/>
      <c r="U819" s="25"/>
      <c r="V819" s="25"/>
      <c r="W819" s="25"/>
      <c r="X819" s="25"/>
      <c r="Y819" s="25"/>
      <c r="Z819" s="25"/>
      <c r="AA819" s="20"/>
      <c r="AB819" s="20"/>
      <c r="AC819" s="23"/>
      <c r="AD819" s="23"/>
      <c r="AE819" s="23"/>
    </row>
    <row r="820" ht="14.25" customHeight="1">
      <c r="A820" s="18"/>
      <c r="B820" s="19"/>
      <c r="C820" s="20"/>
      <c r="D820" s="21"/>
      <c r="E820" s="20"/>
      <c r="F820" s="23"/>
      <c r="G820" s="23"/>
      <c r="H820" s="25"/>
      <c r="I820" s="25"/>
      <c r="J820" s="25"/>
      <c r="K820" s="25"/>
      <c r="L820" s="25"/>
      <c r="M820" s="25"/>
      <c r="N820" s="25"/>
      <c r="O820" s="25"/>
      <c r="P820" s="25"/>
      <c r="Q820" s="25"/>
      <c r="R820" s="25"/>
      <c r="S820" s="25"/>
      <c r="T820" s="25"/>
      <c r="U820" s="25"/>
      <c r="V820" s="25"/>
      <c r="W820" s="25"/>
      <c r="X820" s="25"/>
      <c r="Y820" s="25"/>
      <c r="Z820" s="25"/>
      <c r="AA820" s="20"/>
      <c r="AB820" s="20"/>
      <c r="AC820" s="23"/>
      <c r="AD820" s="23"/>
      <c r="AE820" s="23"/>
    </row>
    <row r="821" ht="14.25" customHeight="1">
      <c r="A821" s="18"/>
      <c r="B821" s="19"/>
      <c r="C821" s="20"/>
      <c r="D821" s="21"/>
      <c r="E821" s="20"/>
      <c r="F821" s="23"/>
      <c r="G821" s="23"/>
      <c r="H821" s="25"/>
      <c r="I821" s="25"/>
      <c r="J821" s="25"/>
      <c r="K821" s="25"/>
      <c r="L821" s="25"/>
      <c r="M821" s="25"/>
      <c r="N821" s="25"/>
      <c r="O821" s="25"/>
      <c r="P821" s="25"/>
      <c r="Q821" s="25"/>
      <c r="R821" s="25"/>
      <c r="S821" s="25"/>
      <c r="T821" s="25"/>
      <c r="U821" s="25"/>
      <c r="V821" s="25"/>
      <c r="W821" s="25"/>
      <c r="X821" s="25"/>
      <c r="Y821" s="25"/>
      <c r="Z821" s="25"/>
      <c r="AA821" s="20"/>
      <c r="AB821" s="20"/>
      <c r="AC821" s="23"/>
      <c r="AD821" s="23"/>
      <c r="AE821" s="23"/>
    </row>
    <row r="822" ht="14.25" customHeight="1">
      <c r="A822" s="18"/>
      <c r="B822" s="19"/>
      <c r="C822" s="20"/>
      <c r="D822" s="21"/>
      <c r="E822" s="20"/>
      <c r="F822" s="23"/>
      <c r="G822" s="23"/>
      <c r="H822" s="25"/>
      <c r="I822" s="25"/>
      <c r="J822" s="25"/>
      <c r="K822" s="25"/>
      <c r="L822" s="25"/>
      <c r="M822" s="25"/>
      <c r="N822" s="25"/>
      <c r="O822" s="25"/>
      <c r="P822" s="25"/>
      <c r="Q822" s="25"/>
      <c r="R822" s="25"/>
      <c r="S822" s="25"/>
      <c r="T822" s="25"/>
      <c r="U822" s="25"/>
      <c r="V822" s="25"/>
      <c r="W822" s="25"/>
      <c r="X822" s="25"/>
      <c r="Y822" s="25"/>
      <c r="Z822" s="25"/>
      <c r="AA822" s="20"/>
      <c r="AB822" s="20"/>
      <c r="AC822" s="23"/>
      <c r="AD822" s="23"/>
      <c r="AE822" s="23"/>
    </row>
    <row r="823" ht="14.25" customHeight="1">
      <c r="A823" s="18"/>
      <c r="B823" s="19"/>
      <c r="C823" s="20"/>
      <c r="D823" s="21"/>
      <c r="E823" s="20"/>
      <c r="F823" s="23"/>
      <c r="G823" s="23"/>
      <c r="H823" s="25"/>
      <c r="I823" s="25"/>
      <c r="J823" s="25"/>
      <c r="K823" s="25"/>
      <c r="L823" s="25"/>
      <c r="M823" s="25"/>
      <c r="N823" s="25"/>
      <c r="O823" s="25"/>
      <c r="P823" s="25"/>
      <c r="Q823" s="25"/>
      <c r="R823" s="25"/>
      <c r="S823" s="25"/>
      <c r="T823" s="25"/>
      <c r="U823" s="25"/>
      <c r="V823" s="25"/>
      <c r="W823" s="25"/>
      <c r="X823" s="25"/>
      <c r="Y823" s="25"/>
      <c r="Z823" s="25"/>
      <c r="AA823" s="20"/>
      <c r="AB823" s="20"/>
      <c r="AC823" s="23"/>
      <c r="AD823" s="23"/>
      <c r="AE823" s="23"/>
    </row>
    <row r="824" ht="14.25" customHeight="1">
      <c r="A824" s="18"/>
      <c r="B824" s="19"/>
      <c r="C824" s="20"/>
      <c r="D824" s="21"/>
      <c r="E824" s="20"/>
      <c r="F824" s="23"/>
      <c r="G824" s="23"/>
      <c r="H824" s="25"/>
      <c r="I824" s="25"/>
      <c r="J824" s="25"/>
      <c r="K824" s="25"/>
      <c r="L824" s="25"/>
      <c r="M824" s="25"/>
      <c r="N824" s="25"/>
      <c r="O824" s="25"/>
      <c r="P824" s="25"/>
      <c r="Q824" s="25"/>
      <c r="R824" s="25"/>
      <c r="S824" s="25"/>
      <c r="T824" s="25"/>
      <c r="U824" s="25"/>
      <c r="V824" s="25"/>
      <c r="W824" s="25"/>
      <c r="X824" s="25"/>
      <c r="Y824" s="25"/>
      <c r="Z824" s="25"/>
      <c r="AA824" s="20"/>
      <c r="AB824" s="20"/>
      <c r="AC824" s="23"/>
      <c r="AD824" s="23"/>
      <c r="AE824" s="23"/>
    </row>
    <row r="825" ht="14.25" customHeight="1">
      <c r="A825" s="18"/>
      <c r="B825" s="19"/>
      <c r="C825" s="20"/>
      <c r="D825" s="21"/>
      <c r="E825" s="20"/>
      <c r="F825" s="23"/>
      <c r="G825" s="23"/>
      <c r="H825" s="25"/>
      <c r="I825" s="25"/>
      <c r="J825" s="25"/>
      <c r="K825" s="25"/>
      <c r="L825" s="25"/>
      <c r="M825" s="25"/>
      <c r="N825" s="25"/>
      <c r="O825" s="25"/>
      <c r="P825" s="25"/>
      <c r="Q825" s="25"/>
      <c r="R825" s="25"/>
      <c r="S825" s="25"/>
      <c r="T825" s="25"/>
      <c r="U825" s="25"/>
      <c r="V825" s="25"/>
      <c r="W825" s="25"/>
      <c r="X825" s="25"/>
      <c r="Y825" s="25"/>
      <c r="Z825" s="25"/>
      <c r="AA825" s="20"/>
      <c r="AB825" s="20"/>
      <c r="AC825" s="23"/>
      <c r="AD825" s="23"/>
      <c r="AE825" s="23"/>
    </row>
    <row r="826" ht="14.25" customHeight="1">
      <c r="A826" s="18"/>
      <c r="B826" s="19"/>
      <c r="C826" s="20"/>
      <c r="D826" s="21"/>
      <c r="E826" s="20"/>
      <c r="F826" s="23"/>
      <c r="G826" s="23"/>
      <c r="H826" s="25"/>
      <c r="I826" s="25"/>
      <c r="J826" s="25"/>
      <c r="K826" s="25"/>
      <c r="L826" s="25"/>
      <c r="M826" s="25"/>
      <c r="N826" s="25"/>
      <c r="O826" s="25"/>
      <c r="P826" s="25"/>
      <c r="Q826" s="25"/>
      <c r="R826" s="25"/>
      <c r="S826" s="25"/>
      <c r="T826" s="25"/>
      <c r="U826" s="25"/>
      <c r="V826" s="25"/>
      <c r="W826" s="25"/>
      <c r="X826" s="25"/>
      <c r="Y826" s="25"/>
      <c r="Z826" s="25"/>
      <c r="AA826" s="20"/>
      <c r="AB826" s="20"/>
      <c r="AC826" s="23"/>
      <c r="AD826" s="23"/>
      <c r="AE826" s="23"/>
    </row>
    <row r="827" ht="14.25" customHeight="1">
      <c r="A827" s="18"/>
      <c r="B827" s="19"/>
      <c r="C827" s="20"/>
      <c r="D827" s="21"/>
      <c r="E827" s="20"/>
      <c r="F827" s="23"/>
      <c r="G827" s="23"/>
      <c r="H827" s="25"/>
      <c r="I827" s="25"/>
      <c r="J827" s="25"/>
      <c r="K827" s="25"/>
      <c r="L827" s="25"/>
      <c r="M827" s="25"/>
      <c r="N827" s="25"/>
      <c r="O827" s="25"/>
      <c r="P827" s="25"/>
      <c r="Q827" s="25"/>
      <c r="R827" s="25"/>
      <c r="S827" s="25"/>
      <c r="T827" s="25"/>
      <c r="U827" s="25"/>
      <c r="V827" s="25"/>
      <c r="W827" s="25"/>
      <c r="X827" s="25"/>
      <c r="Y827" s="25"/>
      <c r="Z827" s="25"/>
      <c r="AA827" s="20"/>
      <c r="AB827" s="20"/>
      <c r="AC827" s="23"/>
      <c r="AD827" s="23"/>
      <c r="AE827" s="23"/>
    </row>
    <row r="828" ht="14.25" customHeight="1">
      <c r="A828" s="18"/>
      <c r="B828" s="19"/>
      <c r="C828" s="20"/>
      <c r="D828" s="21"/>
      <c r="E828" s="20"/>
      <c r="F828" s="23"/>
      <c r="G828" s="23"/>
      <c r="H828" s="25"/>
      <c r="I828" s="25"/>
      <c r="J828" s="25"/>
      <c r="K828" s="25"/>
      <c r="L828" s="25"/>
      <c r="M828" s="25"/>
      <c r="N828" s="25"/>
      <c r="O828" s="25"/>
      <c r="P828" s="25"/>
      <c r="Q828" s="25"/>
      <c r="R828" s="25"/>
      <c r="S828" s="25"/>
      <c r="T828" s="25"/>
      <c r="U828" s="25"/>
      <c r="V828" s="25"/>
      <c r="W828" s="25"/>
      <c r="X828" s="25"/>
      <c r="Y828" s="25"/>
      <c r="Z828" s="25"/>
      <c r="AA828" s="20"/>
      <c r="AB828" s="20"/>
      <c r="AC828" s="23"/>
      <c r="AD828" s="23"/>
      <c r="AE828" s="23"/>
    </row>
    <row r="829" ht="14.25" customHeight="1">
      <c r="A829" s="18"/>
      <c r="B829" s="19"/>
      <c r="C829" s="20"/>
      <c r="D829" s="21"/>
      <c r="E829" s="20"/>
      <c r="F829" s="23"/>
      <c r="G829" s="23"/>
      <c r="H829" s="25"/>
      <c r="I829" s="25"/>
      <c r="J829" s="25"/>
      <c r="K829" s="25"/>
      <c r="L829" s="25"/>
      <c r="M829" s="25"/>
      <c r="N829" s="25"/>
      <c r="O829" s="25"/>
      <c r="P829" s="25"/>
      <c r="Q829" s="25"/>
      <c r="R829" s="25"/>
      <c r="S829" s="25"/>
      <c r="T829" s="25"/>
      <c r="U829" s="25"/>
      <c r="V829" s="25"/>
      <c r="W829" s="25"/>
      <c r="X829" s="25"/>
      <c r="Y829" s="25"/>
      <c r="Z829" s="25"/>
      <c r="AA829" s="20"/>
      <c r="AB829" s="20"/>
      <c r="AC829" s="23"/>
      <c r="AD829" s="23"/>
      <c r="AE829" s="23"/>
    </row>
    <row r="830" ht="14.25" customHeight="1">
      <c r="A830" s="18"/>
      <c r="B830" s="19"/>
      <c r="C830" s="20"/>
      <c r="D830" s="21"/>
      <c r="E830" s="20"/>
      <c r="F830" s="23"/>
      <c r="G830" s="23"/>
      <c r="H830" s="25"/>
      <c r="I830" s="25"/>
      <c r="J830" s="25"/>
      <c r="K830" s="25"/>
      <c r="L830" s="25"/>
      <c r="M830" s="25"/>
      <c r="N830" s="25"/>
      <c r="O830" s="25"/>
      <c r="P830" s="25"/>
      <c r="Q830" s="25"/>
      <c r="R830" s="25"/>
      <c r="S830" s="25"/>
      <c r="T830" s="25"/>
      <c r="U830" s="25"/>
      <c r="V830" s="25"/>
      <c r="W830" s="25"/>
      <c r="X830" s="25"/>
      <c r="Y830" s="25"/>
      <c r="Z830" s="25"/>
      <c r="AA830" s="20"/>
      <c r="AB830" s="20"/>
      <c r="AC830" s="23"/>
      <c r="AD830" s="23"/>
      <c r="AE830" s="23"/>
    </row>
    <row r="831" ht="14.25" customHeight="1">
      <c r="A831" s="18"/>
      <c r="B831" s="19"/>
      <c r="C831" s="20"/>
      <c r="D831" s="21"/>
      <c r="E831" s="20"/>
      <c r="F831" s="23"/>
      <c r="G831" s="23"/>
      <c r="H831" s="25"/>
      <c r="I831" s="25"/>
      <c r="J831" s="25"/>
      <c r="K831" s="25"/>
      <c r="L831" s="25"/>
      <c r="M831" s="25"/>
      <c r="N831" s="25"/>
      <c r="O831" s="25"/>
      <c r="P831" s="25"/>
      <c r="Q831" s="25"/>
      <c r="R831" s="25"/>
      <c r="S831" s="25"/>
      <c r="T831" s="25"/>
      <c r="U831" s="25"/>
      <c r="V831" s="25"/>
      <c r="W831" s="25"/>
      <c r="X831" s="25"/>
      <c r="Y831" s="25"/>
      <c r="Z831" s="25"/>
      <c r="AA831" s="20"/>
      <c r="AB831" s="20"/>
      <c r="AC831" s="23"/>
      <c r="AD831" s="23"/>
      <c r="AE831" s="23"/>
    </row>
    <row r="832" ht="14.25" customHeight="1">
      <c r="A832" s="18"/>
      <c r="B832" s="19"/>
      <c r="C832" s="20"/>
      <c r="D832" s="21"/>
      <c r="E832" s="20"/>
      <c r="F832" s="23"/>
      <c r="G832" s="23"/>
      <c r="H832" s="25"/>
      <c r="I832" s="25"/>
      <c r="J832" s="25"/>
      <c r="K832" s="25"/>
      <c r="L832" s="25"/>
      <c r="M832" s="25"/>
      <c r="N832" s="25"/>
      <c r="O832" s="25"/>
      <c r="P832" s="25"/>
      <c r="Q832" s="25"/>
      <c r="R832" s="25"/>
      <c r="S832" s="25"/>
      <c r="T832" s="25"/>
      <c r="U832" s="25"/>
      <c r="V832" s="25"/>
      <c r="W832" s="25"/>
      <c r="X832" s="25"/>
      <c r="Y832" s="25"/>
      <c r="Z832" s="25"/>
      <c r="AA832" s="20"/>
      <c r="AB832" s="20"/>
      <c r="AC832" s="23"/>
      <c r="AD832" s="23"/>
      <c r="AE832" s="23"/>
    </row>
    <row r="833" ht="14.25" customHeight="1">
      <c r="A833" s="18"/>
      <c r="B833" s="19"/>
      <c r="C833" s="20"/>
      <c r="D833" s="21"/>
      <c r="E833" s="20"/>
      <c r="F833" s="23"/>
      <c r="G833" s="23"/>
      <c r="H833" s="25"/>
      <c r="I833" s="25"/>
      <c r="J833" s="25"/>
      <c r="K833" s="25"/>
      <c r="L833" s="25"/>
      <c r="M833" s="25"/>
      <c r="N833" s="25"/>
      <c r="O833" s="25"/>
      <c r="P833" s="25"/>
      <c r="Q833" s="25"/>
      <c r="R833" s="25"/>
      <c r="S833" s="25"/>
      <c r="T833" s="25"/>
      <c r="U833" s="25"/>
      <c r="V833" s="25"/>
      <c r="W833" s="25"/>
      <c r="X833" s="25"/>
      <c r="Y833" s="25"/>
      <c r="Z833" s="25"/>
      <c r="AA833" s="20"/>
      <c r="AB833" s="20"/>
      <c r="AC833" s="23"/>
      <c r="AD833" s="23"/>
      <c r="AE833" s="23"/>
    </row>
    <row r="834" ht="14.25" customHeight="1">
      <c r="A834" s="18"/>
      <c r="B834" s="19"/>
      <c r="C834" s="20"/>
      <c r="D834" s="21"/>
      <c r="E834" s="20"/>
      <c r="F834" s="23"/>
      <c r="G834" s="23"/>
      <c r="H834" s="25"/>
      <c r="I834" s="25"/>
      <c r="J834" s="25"/>
      <c r="K834" s="25"/>
      <c r="L834" s="25"/>
      <c r="M834" s="25"/>
      <c r="N834" s="25"/>
      <c r="O834" s="25"/>
      <c r="P834" s="25"/>
      <c r="Q834" s="25"/>
      <c r="R834" s="25"/>
      <c r="S834" s="25"/>
      <c r="T834" s="25"/>
      <c r="U834" s="25"/>
      <c r="V834" s="25"/>
      <c r="W834" s="25"/>
      <c r="X834" s="25"/>
      <c r="Y834" s="25"/>
      <c r="Z834" s="25"/>
      <c r="AA834" s="20"/>
      <c r="AB834" s="20"/>
      <c r="AC834" s="23"/>
      <c r="AD834" s="23"/>
      <c r="AE834" s="23"/>
    </row>
    <row r="835" ht="14.25" customHeight="1">
      <c r="A835" s="18"/>
      <c r="B835" s="19"/>
      <c r="C835" s="20"/>
      <c r="D835" s="21"/>
      <c r="E835" s="20"/>
      <c r="F835" s="23"/>
      <c r="G835" s="23"/>
      <c r="H835" s="25"/>
      <c r="I835" s="25"/>
      <c r="J835" s="25"/>
      <c r="K835" s="25"/>
      <c r="L835" s="25"/>
      <c r="M835" s="25"/>
      <c r="N835" s="25"/>
      <c r="O835" s="25"/>
      <c r="P835" s="25"/>
      <c r="Q835" s="25"/>
      <c r="R835" s="25"/>
      <c r="S835" s="25"/>
      <c r="T835" s="25"/>
      <c r="U835" s="25"/>
      <c r="V835" s="25"/>
      <c r="W835" s="25"/>
      <c r="X835" s="25"/>
      <c r="Y835" s="25"/>
      <c r="Z835" s="25"/>
      <c r="AA835" s="20"/>
      <c r="AB835" s="20"/>
      <c r="AC835" s="23"/>
      <c r="AD835" s="23"/>
      <c r="AE835" s="23"/>
    </row>
    <row r="836" ht="14.25" customHeight="1">
      <c r="A836" s="18"/>
      <c r="B836" s="19"/>
      <c r="C836" s="20"/>
      <c r="D836" s="21"/>
      <c r="E836" s="20"/>
      <c r="F836" s="23"/>
      <c r="G836" s="23"/>
      <c r="H836" s="25"/>
      <c r="I836" s="25"/>
      <c r="J836" s="25"/>
      <c r="K836" s="25"/>
      <c r="L836" s="25"/>
      <c r="M836" s="25"/>
      <c r="N836" s="25"/>
      <c r="O836" s="25"/>
      <c r="P836" s="25"/>
      <c r="Q836" s="25"/>
      <c r="R836" s="25"/>
      <c r="S836" s="25"/>
      <c r="T836" s="25"/>
      <c r="U836" s="25"/>
      <c r="V836" s="25"/>
      <c r="W836" s="25"/>
      <c r="X836" s="25"/>
      <c r="Y836" s="25"/>
      <c r="Z836" s="25"/>
      <c r="AA836" s="20"/>
      <c r="AB836" s="20"/>
      <c r="AC836" s="23"/>
      <c r="AD836" s="23"/>
      <c r="AE836" s="23"/>
    </row>
    <row r="837" ht="14.25" customHeight="1">
      <c r="A837" s="18"/>
      <c r="B837" s="19"/>
      <c r="C837" s="20"/>
      <c r="D837" s="21"/>
      <c r="E837" s="20"/>
      <c r="F837" s="23"/>
      <c r="G837" s="23"/>
      <c r="H837" s="25"/>
      <c r="I837" s="25"/>
      <c r="J837" s="25"/>
      <c r="K837" s="25"/>
      <c r="L837" s="25"/>
      <c r="M837" s="25"/>
      <c r="N837" s="25"/>
      <c r="O837" s="25"/>
      <c r="P837" s="25"/>
      <c r="Q837" s="25"/>
      <c r="R837" s="25"/>
      <c r="S837" s="25"/>
      <c r="T837" s="25"/>
      <c r="U837" s="25"/>
      <c r="V837" s="25"/>
      <c r="W837" s="25"/>
      <c r="X837" s="25"/>
      <c r="Y837" s="25"/>
      <c r="Z837" s="25"/>
      <c r="AA837" s="20"/>
      <c r="AB837" s="20"/>
      <c r="AC837" s="23"/>
      <c r="AD837" s="23"/>
      <c r="AE837" s="23"/>
    </row>
    <row r="838" ht="14.25" customHeight="1">
      <c r="A838" s="18"/>
      <c r="B838" s="19"/>
      <c r="C838" s="20"/>
      <c r="D838" s="21"/>
      <c r="E838" s="20"/>
      <c r="F838" s="23"/>
      <c r="G838" s="23"/>
      <c r="H838" s="25"/>
      <c r="I838" s="25"/>
      <c r="J838" s="25"/>
      <c r="K838" s="25"/>
      <c r="L838" s="25"/>
      <c r="M838" s="25"/>
      <c r="N838" s="25"/>
      <c r="O838" s="25"/>
      <c r="P838" s="25"/>
      <c r="Q838" s="25"/>
      <c r="R838" s="25"/>
      <c r="S838" s="25"/>
      <c r="T838" s="25"/>
      <c r="U838" s="25"/>
      <c r="V838" s="25"/>
      <c r="W838" s="25"/>
      <c r="X838" s="25"/>
      <c r="Y838" s="25"/>
      <c r="Z838" s="25"/>
      <c r="AA838" s="20"/>
      <c r="AB838" s="20"/>
      <c r="AC838" s="23"/>
      <c r="AD838" s="23"/>
      <c r="AE838" s="23"/>
    </row>
    <row r="839" ht="14.25" customHeight="1">
      <c r="A839" s="18"/>
      <c r="B839" s="19"/>
      <c r="C839" s="20"/>
      <c r="D839" s="21"/>
      <c r="E839" s="20"/>
      <c r="F839" s="23"/>
      <c r="G839" s="23"/>
      <c r="H839" s="25"/>
      <c r="I839" s="25"/>
      <c r="J839" s="25"/>
      <c r="K839" s="25"/>
      <c r="L839" s="25"/>
      <c r="M839" s="25"/>
      <c r="N839" s="25"/>
      <c r="O839" s="25"/>
      <c r="P839" s="25"/>
      <c r="Q839" s="25"/>
      <c r="R839" s="25"/>
      <c r="S839" s="25"/>
      <c r="T839" s="25"/>
      <c r="U839" s="25"/>
      <c r="V839" s="25"/>
      <c r="W839" s="25"/>
      <c r="X839" s="25"/>
      <c r="Y839" s="25"/>
      <c r="Z839" s="25"/>
      <c r="AA839" s="20"/>
      <c r="AB839" s="20"/>
      <c r="AC839" s="23"/>
      <c r="AD839" s="23"/>
      <c r="AE839" s="23"/>
    </row>
    <row r="840" ht="14.25" customHeight="1">
      <c r="A840" s="18"/>
      <c r="B840" s="19"/>
      <c r="C840" s="20"/>
      <c r="D840" s="21"/>
      <c r="E840" s="20"/>
      <c r="F840" s="23"/>
      <c r="G840" s="23"/>
      <c r="H840" s="25"/>
      <c r="I840" s="25"/>
      <c r="J840" s="25"/>
      <c r="K840" s="25"/>
      <c r="L840" s="25"/>
      <c r="M840" s="25"/>
      <c r="N840" s="25"/>
      <c r="O840" s="25"/>
      <c r="P840" s="25"/>
      <c r="Q840" s="25"/>
      <c r="R840" s="25"/>
      <c r="S840" s="25"/>
      <c r="T840" s="25"/>
      <c r="U840" s="25"/>
      <c r="V840" s="25"/>
      <c r="W840" s="25"/>
      <c r="X840" s="25"/>
      <c r="Y840" s="25"/>
      <c r="Z840" s="25"/>
      <c r="AA840" s="20"/>
      <c r="AB840" s="20"/>
      <c r="AC840" s="23"/>
      <c r="AD840" s="23"/>
      <c r="AE840" s="23"/>
    </row>
    <row r="841" ht="14.25" customHeight="1">
      <c r="A841" s="18"/>
      <c r="B841" s="19"/>
      <c r="C841" s="20"/>
      <c r="D841" s="21"/>
      <c r="E841" s="20"/>
      <c r="F841" s="23"/>
      <c r="G841" s="23"/>
      <c r="H841" s="25"/>
      <c r="I841" s="25"/>
      <c r="J841" s="25"/>
      <c r="K841" s="25"/>
      <c r="L841" s="25"/>
      <c r="M841" s="25"/>
      <c r="N841" s="25"/>
      <c r="O841" s="25"/>
      <c r="P841" s="25"/>
      <c r="Q841" s="25"/>
      <c r="R841" s="25"/>
      <c r="S841" s="25"/>
      <c r="T841" s="25"/>
      <c r="U841" s="25"/>
      <c r="V841" s="25"/>
      <c r="W841" s="25"/>
      <c r="X841" s="25"/>
      <c r="Y841" s="25"/>
      <c r="Z841" s="25"/>
      <c r="AA841" s="20"/>
      <c r="AB841" s="20"/>
      <c r="AC841" s="23"/>
      <c r="AD841" s="23"/>
      <c r="AE841" s="23"/>
    </row>
    <row r="842" ht="14.25" customHeight="1">
      <c r="A842" s="18"/>
      <c r="B842" s="19"/>
      <c r="C842" s="20"/>
      <c r="D842" s="21"/>
      <c r="E842" s="20"/>
      <c r="F842" s="23"/>
      <c r="G842" s="23"/>
      <c r="H842" s="25"/>
      <c r="I842" s="25"/>
      <c r="J842" s="25"/>
      <c r="K842" s="25"/>
      <c r="L842" s="25"/>
      <c r="M842" s="25"/>
      <c r="N842" s="25"/>
      <c r="O842" s="25"/>
      <c r="P842" s="25"/>
      <c r="Q842" s="25"/>
      <c r="R842" s="25"/>
      <c r="S842" s="25"/>
      <c r="T842" s="25"/>
      <c r="U842" s="25"/>
      <c r="V842" s="25"/>
      <c r="W842" s="25"/>
      <c r="X842" s="25"/>
      <c r="Y842" s="25"/>
      <c r="Z842" s="25"/>
      <c r="AA842" s="20"/>
      <c r="AB842" s="20"/>
      <c r="AC842" s="23"/>
      <c r="AD842" s="23"/>
      <c r="AE842" s="23"/>
    </row>
    <row r="843" ht="14.25" customHeight="1">
      <c r="A843" s="18"/>
      <c r="B843" s="19"/>
      <c r="C843" s="20"/>
      <c r="D843" s="21"/>
      <c r="E843" s="20"/>
      <c r="F843" s="23"/>
      <c r="G843" s="23"/>
      <c r="H843" s="25"/>
      <c r="I843" s="25"/>
      <c r="J843" s="25"/>
      <c r="K843" s="25"/>
      <c r="L843" s="25"/>
      <c r="M843" s="25"/>
      <c r="N843" s="25"/>
      <c r="O843" s="25"/>
      <c r="P843" s="25"/>
      <c r="Q843" s="25"/>
      <c r="R843" s="25"/>
      <c r="S843" s="25"/>
      <c r="T843" s="25"/>
      <c r="U843" s="25"/>
      <c r="V843" s="25"/>
      <c r="W843" s="25"/>
      <c r="X843" s="25"/>
      <c r="Y843" s="25"/>
      <c r="Z843" s="25"/>
      <c r="AA843" s="20"/>
      <c r="AB843" s="20"/>
      <c r="AC843" s="23"/>
      <c r="AD843" s="23"/>
      <c r="AE843" s="23"/>
    </row>
    <row r="844" ht="14.25" customHeight="1">
      <c r="A844" s="18"/>
      <c r="B844" s="19"/>
      <c r="C844" s="20"/>
      <c r="D844" s="21"/>
      <c r="E844" s="20"/>
      <c r="F844" s="23"/>
      <c r="G844" s="23"/>
      <c r="H844" s="25"/>
      <c r="I844" s="25"/>
      <c r="J844" s="25"/>
      <c r="K844" s="25"/>
      <c r="L844" s="25"/>
      <c r="M844" s="25"/>
      <c r="N844" s="25"/>
      <c r="O844" s="25"/>
      <c r="P844" s="25"/>
      <c r="Q844" s="25"/>
      <c r="R844" s="25"/>
      <c r="S844" s="25"/>
      <c r="T844" s="25"/>
      <c r="U844" s="25"/>
      <c r="V844" s="25"/>
      <c r="W844" s="25"/>
      <c r="X844" s="25"/>
      <c r="Y844" s="25"/>
      <c r="Z844" s="25"/>
      <c r="AA844" s="20"/>
      <c r="AB844" s="20"/>
      <c r="AC844" s="23"/>
      <c r="AD844" s="23"/>
      <c r="AE844" s="23"/>
    </row>
    <row r="845" ht="14.25" customHeight="1">
      <c r="A845" s="18"/>
      <c r="B845" s="19"/>
      <c r="C845" s="20"/>
      <c r="D845" s="21"/>
      <c r="E845" s="20"/>
      <c r="F845" s="23"/>
      <c r="G845" s="23"/>
      <c r="H845" s="25"/>
      <c r="I845" s="25"/>
      <c r="J845" s="25"/>
      <c r="K845" s="25"/>
      <c r="L845" s="25"/>
      <c r="M845" s="25"/>
      <c r="N845" s="25"/>
      <c r="O845" s="25"/>
      <c r="P845" s="25"/>
      <c r="Q845" s="25"/>
      <c r="R845" s="25"/>
      <c r="S845" s="25"/>
      <c r="T845" s="25"/>
      <c r="U845" s="25"/>
      <c r="V845" s="25"/>
      <c r="W845" s="25"/>
      <c r="X845" s="25"/>
      <c r="Y845" s="25"/>
      <c r="Z845" s="25"/>
      <c r="AA845" s="20"/>
      <c r="AB845" s="20"/>
      <c r="AC845" s="23"/>
      <c r="AD845" s="23"/>
      <c r="AE845" s="23"/>
    </row>
    <row r="846" ht="14.25" customHeight="1">
      <c r="A846" s="18"/>
      <c r="B846" s="19"/>
      <c r="C846" s="20"/>
      <c r="D846" s="21"/>
      <c r="E846" s="20"/>
      <c r="F846" s="23"/>
      <c r="G846" s="23"/>
      <c r="H846" s="25"/>
      <c r="I846" s="25"/>
      <c r="J846" s="25"/>
      <c r="K846" s="25"/>
      <c r="L846" s="25"/>
      <c r="M846" s="25"/>
      <c r="N846" s="25"/>
      <c r="O846" s="25"/>
      <c r="P846" s="25"/>
      <c r="Q846" s="25"/>
      <c r="R846" s="25"/>
      <c r="S846" s="25"/>
      <c r="T846" s="25"/>
      <c r="U846" s="25"/>
      <c r="V846" s="25"/>
      <c r="W846" s="25"/>
      <c r="X846" s="25"/>
      <c r="Y846" s="25"/>
      <c r="Z846" s="25"/>
      <c r="AA846" s="20"/>
      <c r="AB846" s="20"/>
      <c r="AC846" s="23"/>
      <c r="AD846" s="23"/>
      <c r="AE846" s="23"/>
    </row>
    <row r="847" ht="14.25" customHeight="1">
      <c r="A847" s="18"/>
      <c r="B847" s="19"/>
      <c r="C847" s="20"/>
      <c r="D847" s="21"/>
      <c r="E847" s="20"/>
      <c r="F847" s="23"/>
      <c r="G847" s="23"/>
      <c r="H847" s="25"/>
      <c r="I847" s="25"/>
      <c r="J847" s="25"/>
      <c r="K847" s="25"/>
      <c r="L847" s="25"/>
      <c r="M847" s="25"/>
      <c r="N847" s="25"/>
      <c r="O847" s="25"/>
      <c r="P847" s="25"/>
      <c r="Q847" s="25"/>
      <c r="R847" s="25"/>
      <c r="S847" s="25"/>
      <c r="T847" s="25"/>
      <c r="U847" s="25"/>
      <c r="V847" s="25"/>
      <c r="W847" s="25"/>
      <c r="X847" s="25"/>
      <c r="Y847" s="25"/>
      <c r="Z847" s="25"/>
      <c r="AA847" s="20"/>
      <c r="AB847" s="20"/>
      <c r="AC847" s="23"/>
      <c r="AD847" s="23"/>
      <c r="AE847" s="23"/>
    </row>
    <row r="848" ht="14.25" customHeight="1">
      <c r="A848" s="18"/>
      <c r="B848" s="19"/>
      <c r="C848" s="20"/>
      <c r="D848" s="21"/>
      <c r="E848" s="20"/>
      <c r="F848" s="23"/>
      <c r="G848" s="23"/>
      <c r="H848" s="25"/>
      <c r="I848" s="25"/>
      <c r="J848" s="25"/>
      <c r="K848" s="25"/>
      <c r="L848" s="25"/>
      <c r="M848" s="25"/>
      <c r="N848" s="25"/>
      <c r="O848" s="25"/>
      <c r="P848" s="25"/>
      <c r="Q848" s="25"/>
      <c r="R848" s="25"/>
      <c r="S848" s="25"/>
      <c r="T848" s="25"/>
      <c r="U848" s="25"/>
      <c r="V848" s="25"/>
      <c r="W848" s="25"/>
      <c r="X848" s="25"/>
      <c r="Y848" s="25"/>
      <c r="Z848" s="25"/>
      <c r="AA848" s="20"/>
      <c r="AB848" s="20"/>
      <c r="AC848" s="23"/>
      <c r="AD848" s="23"/>
      <c r="AE848" s="23"/>
    </row>
    <row r="849" ht="14.25" customHeight="1">
      <c r="A849" s="18"/>
      <c r="B849" s="19"/>
      <c r="C849" s="20"/>
      <c r="D849" s="21"/>
      <c r="E849" s="20"/>
      <c r="F849" s="23"/>
      <c r="G849" s="23"/>
      <c r="H849" s="25"/>
      <c r="I849" s="25"/>
      <c r="J849" s="25"/>
      <c r="K849" s="25"/>
      <c r="L849" s="25"/>
      <c r="M849" s="25"/>
      <c r="N849" s="25"/>
      <c r="O849" s="25"/>
      <c r="P849" s="25"/>
      <c r="Q849" s="25"/>
      <c r="R849" s="25"/>
      <c r="S849" s="25"/>
      <c r="T849" s="25"/>
      <c r="U849" s="25"/>
      <c r="V849" s="25"/>
      <c r="W849" s="25"/>
      <c r="X849" s="25"/>
      <c r="Y849" s="25"/>
      <c r="Z849" s="25"/>
      <c r="AA849" s="20"/>
      <c r="AB849" s="20"/>
      <c r="AC849" s="23"/>
      <c r="AD849" s="23"/>
      <c r="AE849" s="23"/>
    </row>
    <row r="850" ht="14.25" customHeight="1">
      <c r="A850" s="18"/>
      <c r="B850" s="19"/>
      <c r="C850" s="20"/>
      <c r="D850" s="21"/>
      <c r="E850" s="20"/>
      <c r="F850" s="23"/>
      <c r="G850" s="23"/>
      <c r="H850" s="25"/>
      <c r="I850" s="25"/>
      <c r="J850" s="25"/>
      <c r="K850" s="25"/>
      <c r="L850" s="25"/>
      <c r="M850" s="25"/>
      <c r="N850" s="25"/>
      <c r="O850" s="25"/>
      <c r="P850" s="25"/>
      <c r="Q850" s="25"/>
      <c r="R850" s="25"/>
      <c r="S850" s="25"/>
      <c r="T850" s="25"/>
      <c r="U850" s="25"/>
      <c r="V850" s="25"/>
      <c r="W850" s="25"/>
      <c r="X850" s="25"/>
      <c r="Y850" s="25"/>
      <c r="Z850" s="25"/>
      <c r="AA850" s="20"/>
      <c r="AB850" s="20"/>
      <c r="AC850" s="23"/>
      <c r="AD850" s="23"/>
      <c r="AE850" s="23"/>
    </row>
    <row r="851" ht="14.25" customHeight="1">
      <c r="A851" s="18"/>
      <c r="B851" s="19"/>
      <c r="C851" s="20"/>
      <c r="D851" s="21"/>
      <c r="E851" s="20"/>
      <c r="F851" s="23"/>
      <c r="G851" s="23"/>
      <c r="H851" s="25"/>
      <c r="I851" s="25"/>
      <c r="J851" s="25"/>
      <c r="K851" s="25"/>
      <c r="L851" s="25"/>
      <c r="M851" s="25"/>
      <c r="N851" s="25"/>
      <c r="O851" s="25"/>
      <c r="P851" s="25"/>
      <c r="Q851" s="25"/>
      <c r="R851" s="25"/>
      <c r="S851" s="25"/>
      <c r="T851" s="25"/>
      <c r="U851" s="25"/>
      <c r="V851" s="25"/>
      <c r="W851" s="25"/>
      <c r="X851" s="25"/>
      <c r="Y851" s="25"/>
      <c r="Z851" s="25"/>
      <c r="AA851" s="20"/>
      <c r="AB851" s="20"/>
      <c r="AC851" s="23"/>
      <c r="AD851" s="23"/>
      <c r="AE851" s="23"/>
    </row>
    <row r="852" ht="14.25" customHeight="1">
      <c r="A852" s="18"/>
      <c r="B852" s="19"/>
      <c r="C852" s="20"/>
      <c r="D852" s="21"/>
      <c r="E852" s="20"/>
      <c r="F852" s="23"/>
      <c r="G852" s="23"/>
      <c r="H852" s="25"/>
      <c r="I852" s="25"/>
      <c r="J852" s="25"/>
      <c r="K852" s="25"/>
      <c r="L852" s="25"/>
      <c r="M852" s="25"/>
      <c r="N852" s="25"/>
      <c r="O852" s="25"/>
      <c r="P852" s="25"/>
      <c r="Q852" s="25"/>
      <c r="R852" s="25"/>
      <c r="S852" s="25"/>
      <c r="T852" s="25"/>
      <c r="U852" s="25"/>
      <c r="V852" s="25"/>
      <c r="W852" s="25"/>
      <c r="X852" s="25"/>
      <c r="Y852" s="25"/>
      <c r="Z852" s="25"/>
      <c r="AA852" s="20"/>
      <c r="AB852" s="20"/>
      <c r="AC852" s="23"/>
      <c r="AD852" s="23"/>
      <c r="AE852" s="23"/>
    </row>
    <row r="853" ht="14.25" customHeight="1">
      <c r="A853" s="18"/>
      <c r="B853" s="19"/>
      <c r="C853" s="20"/>
      <c r="D853" s="21"/>
      <c r="E853" s="20"/>
      <c r="F853" s="23"/>
      <c r="G853" s="23"/>
      <c r="H853" s="25"/>
      <c r="I853" s="25"/>
      <c r="J853" s="25"/>
      <c r="K853" s="25"/>
      <c r="L853" s="25"/>
      <c r="M853" s="25"/>
      <c r="N853" s="25"/>
      <c r="O853" s="25"/>
      <c r="P853" s="25"/>
      <c r="Q853" s="25"/>
      <c r="R853" s="25"/>
      <c r="S853" s="25"/>
      <c r="T853" s="25"/>
      <c r="U853" s="25"/>
      <c r="V853" s="25"/>
      <c r="W853" s="25"/>
      <c r="X853" s="25"/>
      <c r="Y853" s="25"/>
      <c r="Z853" s="25"/>
      <c r="AA853" s="20"/>
      <c r="AB853" s="20"/>
      <c r="AC853" s="23"/>
      <c r="AD853" s="23"/>
      <c r="AE853" s="23"/>
    </row>
    <row r="854" ht="14.25" customHeight="1">
      <c r="A854" s="18"/>
      <c r="B854" s="19"/>
      <c r="C854" s="20"/>
      <c r="D854" s="21"/>
      <c r="E854" s="20"/>
      <c r="F854" s="23"/>
      <c r="G854" s="23"/>
      <c r="H854" s="25"/>
      <c r="I854" s="25"/>
      <c r="J854" s="25"/>
      <c r="K854" s="25"/>
      <c r="L854" s="25"/>
      <c r="M854" s="25"/>
      <c r="N854" s="25"/>
      <c r="O854" s="25"/>
      <c r="P854" s="25"/>
      <c r="Q854" s="25"/>
      <c r="R854" s="25"/>
      <c r="S854" s="25"/>
      <c r="T854" s="25"/>
      <c r="U854" s="25"/>
      <c r="V854" s="25"/>
      <c r="W854" s="25"/>
      <c r="X854" s="25"/>
      <c r="Y854" s="25"/>
      <c r="Z854" s="25"/>
      <c r="AA854" s="20"/>
      <c r="AB854" s="20"/>
      <c r="AC854" s="23"/>
      <c r="AD854" s="23"/>
      <c r="AE854" s="23"/>
    </row>
    <row r="855" ht="14.25" customHeight="1">
      <c r="A855" s="18"/>
      <c r="B855" s="19"/>
      <c r="C855" s="20"/>
      <c r="D855" s="21"/>
      <c r="E855" s="20"/>
      <c r="F855" s="23"/>
      <c r="G855" s="23"/>
      <c r="H855" s="25"/>
      <c r="I855" s="25"/>
      <c r="J855" s="25"/>
      <c r="K855" s="25"/>
      <c r="L855" s="25"/>
      <c r="M855" s="25"/>
      <c r="N855" s="25"/>
      <c r="O855" s="25"/>
      <c r="P855" s="25"/>
      <c r="Q855" s="25"/>
      <c r="R855" s="25"/>
      <c r="S855" s="25"/>
      <c r="T855" s="25"/>
      <c r="U855" s="25"/>
      <c r="V855" s="25"/>
      <c r="W855" s="25"/>
      <c r="X855" s="25"/>
      <c r="Y855" s="25"/>
      <c r="Z855" s="25"/>
      <c r="AA855" s="20"/>
      <c r="AB855" s="20"/>
      <c r="AC855" s="23"/>
      <c r="AD855" s="23"/>
      <c r="AE855" s="23"/>
    </row>
    <row r="856" ht="14.25" customHeight="1">
      <c r="A856" s="18"/>
      <c r="B856" s="19"/>
      <c r="C856" s="20"/>
      <c r="D856" s="21"/>
      <c r="E856" s="20"/>
      <c r="F856" s="23"/>
      <c r="G856" s="23"/>
      <c r="H856" s="25"/>
      <c r="I856" s="25"/>
      <c r="J856" s="25"/>
      <c r="K856" s="25"/>
      <c r="L856" s="25"/>
      <c r="M856" s="25"/>
      <c r="N856" s="25"/>
      <c r="O856" s="25"/>
      <c r="P856" s="25"/>
      <c r="Q856" s="25"/>
      <c r="R856" s="25"/>
      <c r="S856" s="25"/>
      <c r="T856" s="25"/>
      <c r="U856" s="25"/>
      <c r="V856" s="25"/>
      <c r="W856" s="25"/>
      <c r="X856" s="25"/>
      <c r="Y856" s="25"/>
      <c r="Z856" s="25"/>
      <c r="AA856" s="20"/>
      <c r="AB856" s="20"/>
      <c r="AC856" s="23"/>
      <c r="AD856" s="23"/>
      <c r="AE856" s="23"/>
    </row>
    <row r="857" ht="14.25" customHeight="1">
      <c r="A857" s="18"/>
      <c r="B857" s="19"/>
      <c r="C857" s="20"/>
      <c r="D857" s="21"/>
      <c r="E857" s="20"/>
      <c r="F857" s="23"/>
      <c r="G857" s="23"/>
      <c r="H857" s="25"/>
      <c r="I857" s="25"/>
      <c r="J857" s="25"/>
      <c r="K857" s="25"/>
      <c r="L857" s="25"/>
      <c r="M857" s="25"/>
      <c r="N857" s="25"/>
      <c r="O857" s="25"/>
      <c r="P857" s="25"/>
      <c r="Q857" s="25"/>
      <c r="R857" s="25"/>
      <c r="S857" s="25"/>
      <c r="T857" s="25"/>
      <c r="U857" s="25"/>
      <c r="V857" s="25"/>
      <c r="W857" s="25"/>
      <c r="X857" s="25"/>
      <c r="Y857" s="25"/>
      <c r="Z857" s="25"/>
      <c r="AA857" s="20"/>
      <c r="AB857" s="20"/>
      <c r="AC857" s="23"/>
      <c r="AD857" s="23"/>
      <c r="AE857" s="23"/>
    </row>
    <row r="858" ht="14.25" customHeight="1">
      <c r="A858" s="18"/>
      <c r="B858" s="19"/>
      <c r="C858" s="20"/>
      <c r="D858" s="21"/>
      <c r="E858" s="20"/>
      <c r="F858" s="23"/>
      <c r="G858" s="23"/>
      <c r="H858" s="25"/>
      <c r="I858" s="25"/>
      <c r="J858" s="25"/>
      <c r="K858" s="25"/>
      <c r="L858" s="25"/>
      <c r="M858" s="25"/>
      <c r="N858" s="25"/>
      <c r="O858" s="25"/>
      <c r="P858" s="25"/>
      <c r="Q858" s="25"/>
      <c r="R858" s="25"/>
      <c r="S858" s="25"/>
      <c r="T858" s="25"/>
      <c r="U858" s="25"/>
      <c r="V858" s="25"/>
      <c r="W858" s="25"/>
      <c r="X858" s="25"/>
      <c r="Y858" s="25"/>
      <c r="Z858" s="25"/>
      <c r="AA858" s="20"/>
      <c r="AB858" s="20"/>
      <c r="AC858" s="23"/>
      <c r="AD858" s="23"/>
      <c r="AE858" s="23"/>
    </row>
    <row r="859" ht="14.25" customHeight="1">
      <c r="A859" s="18"/>
      <c r="B859" s="19"/>
      <c r="C859" s="20"/>
      <c r="D859" s="21"/>
      <c r="E859" s="20"/>
      <c r="F859" s="23"/>
      <c r="G859" s="23"/>
      <c r="H859" s="25"/>
      <c r="I859" s="25"/>
      <c r="J859" s="25"/>
      <c r="K859" s="25"/>
      <c r="L859" s="25"/>
      <c r="M859" s="25"/>
      <c r="N859" s="25"/>
      <c r="O859" s="25"/>
      <c r="P859" s="25"/>
      <c r="Q859" s="25"/>
      <c r="R859" s="25"/>
      <c r="S859" s="25"/>
      <c r="T859" s="25"/>
      <c r="U859" s="25"/>
      <c r="V859" s="25"/>
      <c r="W859" s="25"/>
      <c r="X859" s="25"/>
      <c r="Y859" s="25"/>
      <c r="Z859" s="25"/>
      <c r="AA859" s="20"/>
      <c r="AB859" s="20"/>
      <c r="AC859" s="23"/>
      <c r="AD859" s="23"/>
      <c r="AE859" s="23"/>
    </row>
    <row r="860" ht="14.25" customHeight="1">
      <c r="A860" s="18"/>
      <c r="B860" s="19"/>
      <c r="C860" s="20"/>
      <c r="D860" s="21"/>
      <c r="E860" s="20"/>
      <c r="F860" s="23"/>
      <c r="G860" s="23"/>
      <c r="H860" s="25"/>
      <c r="I860" s="25"/>
      <c r="J860" s="25"/>
      <c r="K860" s="25"/>
      <c r="L860" s="25"/>
      <c r="M860" s="25"/>
      <c r="N860" s="25"/>
      <c r="O860" s="25"/>
      <c r="P860" s="25"/>
      <c r="Q860" s="25"/>
      <c r="R860" s="25"/>
      <c r="S860" s="25"/>
      <c r="T860" s="25"/>
      <c r="U860" s="25"/>
      <c r="V860" s="25"/>
      <c r="W860" s="25"/>
      <c r="X860" s="25"/>
      <c r="Y860" s="25"/>
      <c r="Z860" s="25"/>
      <c r="AA860" s="20"/>
      <c r="AB860" s="20"/>
      <c r="AC860" s="23"/>
      <c r="AD860" s="23"/>
      <c r="AE860" s="23"/>
    </row>
    <row r="861" ht="14.25" customHeight="1">
      <c r="A861" s="18"/>
      <c r="B861" s="19"/>
      <c r="C861" s="20"/>
      <c r="D861" s="21"/>
      <c r="E861" s="20"/>
      <c r="F861" s="23"/>
      <c r="G861" s="23"/>
      <c r="H861" s="25"/>
      <c r="I861" s="25"/>
      <c r="J861" s="25"/>
      <c r="K861" s="25"/>
      <c r="L861" s="25"/>
      <c r="M861" s="25"/>
      <c r="N861" s="25"/>
      <c r="O861" s="25"/>
      <c r="P861" s="25"/>
      <c r="Q861" s="25"/>
      <c r="R861" s="25"/>
      <c r="S861" s="25"/>
      <c r="T861" s="25"/>
      <c r="U861" s="25"/>
      <c r="V861" s="25"/>
      <c r="W861" s="25"/>
      <c r="X861" s="25"/>
      <c r="Y861" s="25"/>
      <c r="Z861" s="25"/>
      <c r="AA861" s="20"/>
      <c r="AB861" s="20"/>
      <c r="AC861" s="23"/>
      <c r="AD861" s="23"/>
      <c r="AE861" s="23"/>
    </row>
    <row r="862" ht="14.25" customHeight="1">
      <c r="A862" s="18"/>
      <c r="B862" s="19"/>
      <c r="C862" s="20"/>
      <c r="D862" s="21"/>
      <c r="E862" s="20"/>
      <c r="F862" s="23"/>
      <c r="G862" s="23"/>
      <c r="H862" s="25"/>
      <c r="I862" s="25"/>
      <c r="J862" s="25"/>
      <c r="K862" s="25"/>
      <c r="L862" s="25"/>
      <c r="M862" s="25"/>
      <c r="N862" s="25"/>
      <c r="O862" s="25"/>
      <c r="P862" s="25"/>
      <c r="Q862" s="25"/>
      <c r="R862" s="25"/>
      <c r="S862" s="25"/>
      <c r="T862" s="25"/>
      <c r="U862" s="25"/>
      <c r="V862" s="25"/>
      <c r="W862" s="25"/>
      <c r="X862" s="25"/>
      <c r="Y862" s="25"/>
      <c r="Z862" s="25"/>
      <c r="AA862" s="20"/>
      <c r="AB862" s="20"/>
      <c r="AC862" s="23"/>
      <c r="AD862" s="23"/>
      <c r="AE862" s="23"/>
    </row>
    <row r="863" ht="14.25" customHeight="1">
      <c r="A863" s="18"/>
      <c r="B863" s="19"/>
      <c r="C863" s="20"/>
      <c r="D863" s="21"/>
      <c r="E863" s="20"/>
      <c r="F863" s="23"/>
      <c r="G863" s="23"/>
      <c r="H863" s="25"/>
      <c r="I863" s="25"/>
      <c r="J863" s="25"/>
      <c r="K863" s="25"/>
      <c r="L863" s="25"/>
      <c r="M863" s="25"/>
      <c r="N863" s="25"/>
      <c r="O863" s="25"/>
      <c r="P863" s="25"/>
      <c r="Q863" s="25"/>
      <c r="R863" s="25"/>
      <c r="S863" s="25"/>
      <c r="T863" s="25"/>
      <c r="U863" s="25"/>
      <c r="V863" s="25"/>
      <c r="W863" s="25"/>
      <c r="X863" s="25"/>
      <c r="Y863" s="25"/>
      <c r="Z863" s="25"/>
      <c r="AA863" s="20"/>
      <c r="AB863" s="20"/>
      <c r="AC863" s="23"/>
      <c r="AD863" s="23"/>
      <c r="AE863" s="23"/>
    </row>
    <row r="864" ht="14.25" customHeight="1">
      <c r="A864" s="18"/>
      <c r="B864" s="19"/>
      <c r="C864" s="20"/>
      <c r="D864" s="21"/>
      <c r="E864" s="20"/>
      <c r="F864" s="23"/>
      <c r="G864" s="23"/>
      <c r="H864" s="25"/>
      <c r="I864" s="25"/>
      <c r="J864" s="25"/>
      <c r="K864" s="25"/>
      <c r="L864" s="25"/>
      <c r="M864" s="25"/>
      <c r="N864" s="25"/>
      <c r="O864" s="25"/>
      <c r="P864" s="25"/>
      <c r="Q864" s="25"/>
      <c r="R864" s="25"/>
      <c r="S864" s="25"/>
      <c r="T864" s="25"/>
      <c r="U864" s="25"/>
      <c r="V864" s="25"/>
      <c r="W864" s="25"/>
      <c r="X864" s="25"/>
      <c r="Y864" s="25"/>
      <c r="Z864" s="25"/>
      <c r="AA864" s="20"/>
      <c r="AB864" s="20"/>
      <c r="AC864" s="23"/>
      <c r="AD864" s="23"/>
      <c r="AE864" s="23"/>
    </row>
    <row r="865" ht="14.25" customHeight="1">
      <c r="A865" s="18"/>
      <c r="B865" s="19"/>
      <c r="C865" s="20"/>
      <c r="D865" s="21"/>
      <c r="E865" s="20"/>
      <c r="F865" s="23"/>
      <c r="G865" s="23"/>
      <c r="H865" s="25"/>
      <c r="I865" s="25"/>
      <c r="J865" s="25"/>
      <c r="K865" s="25"/>
      <c r="L865" s="25"/>
      <c r="M865" s="25"/>
      <c r="N865" s="25"/>
      <c r="O865" s="25"/>
      <c r="P865" s="25"/>
      <c r="Q865" s="25"/>
      <c r="R865" s="25"/>
      <c r="S865" s="25"/>
      <c r="T865" s="25"/>
      <c r="U865" s="25"/>
      <c r="V865" s="25"/>
      <c r="W865" s="25"/>
      <c r="X865" s="25"/>
      <c r="Y865" s="25"/>
      <c r="Z865" s="25"/>
      <c r="AA865" s="20"/>
      <c r="AB865" s="20"/>
      <c r="AC865" s="23"/>
      <c r="AD865" s="23"/>
      <c r="AE865" s="23"/>
    </row>
    <row r="866" ht="14.25" customHeight="1">
      <c r="A866" s="18"/>
      <c r="B866" s="19"/>
      <c r="C866" s="20"/>
      <c r="D866" s="21"/>
      <c r="E866" s="20"/>
      <c r="F866" s="23"/>
      <c r="G866" s="23"/>
      <c r="H866" s="25"/>
      <c r="I866" s="25"/>
      <c r="J866" s="25"/>
      <c r="K866" s="25"/>
      <c r="L866" s="25"/>
      <c r="M866" s="25"/>
      <c r="N866" s="25"/>
      <c r="O866" s="25"/>
      <c r="P866" s="25"/>
      <c r="Q866" s="25"/>
      <c r="R866" s="25"/>
      <c r="S866" s="25"/>
      <c r="T866" s="25"/>
      <c r="U866" s="25"/>
      <c r="V866" s="25"/>
      <c r="W866" s="25"/>
      <c r="X866" s="25"/>
      <c r="Y866" s="25"/>
      <c r="Z866" s="25"/>
      <c r="AA866" s="20"/>
      <c r="AB866" s="20"/>
      <c r="AC866" s="23"/>
      <c r="AD866" s="23"/>
      <c r="AE866" s="23"/>
    </row>
    <row r="867" ht="14.25" customHeight="1">
      <c r="A867" s="18"/>
      <c r="B867" s="19"/>
      <c r="C867" s="20"/>
      <c r="D867" s="21"/>
      <c r="E867" s="20"/>
      <c r="F867" s="23"/>
      <c r="G867" s="23"/>
      <c r="H867" s="25"/>
      <c r="I867" s="25"/>
      <c r="J867" s="25"/>
      <c r="K867" s="25"/>
      <c r="L867" s="25"/>
      <c r="M867" s="25"/>
      <c r="N867" s="25"/>
      <c r="O867" s="25"/>
      <c r="P867" s="25"/>
      <c r="Q867" s="25"/>
      <c r="R867" s="25"/>
      <c r="S867" s="25"/>
      <c r="T867" s="25"/>
      <c r="U867" s="25"/>
      <c r="V867" s="25"/>
      <c r="W867" s="25"/>
      <c r="X867" s="25"/>
      <c r="Y867" s="25"/>
      <c r="Z867" s="25"/>
      <c r="AA867" s="20"/>
      <c r="AB867" s="20"/>
      <c r="AC867" s="23"/>
      <c r="AD867" s="23"/>
      <c r="AE867" s="23"/>
    </row>
    <row r="868" ht="14.25" customHeight="1">
      <c r="A868" s="18"/>
      <c r="B868" s="19"/>
      <c r="C868" s="20"/>
      <c r="D868" s="21"/>
      <c r="E868" s="20"/>
      <c r="F868" s="23"/>
      <c r="G868" s="23"/>
      <c r="H868" s="25"/>
      <c r="I868" s="25"/>
      <c r="J868" s="25"/>
      <c r="K868" s="25"/>
      <c r="L868" s="25"/>
      <c r="M868" s="25"/>
      <c r="N868" s="25"/>
      <c r="O868" s="25"/>
      <c r="P868" s="25"/>
      <c r="Q868" s="25"/>
      <c r="R868" s="25"/>
      <c r="S868" s="25"/>
      <c r="T868" s="25"/>
      <c r="U868" s="25"/>
      <c r="V868" s="25"/>
      <c r="W868" s="25"/>
      <c r="X868" s="25"/>
      <c r="Y868" s="25"/>
      <c r="Z868" s="25"/>
      <c r="AA868" s="20"/>
      <c r="AB868" s="20"/>
      <c r="AC868" s="23"/>
      <c r="AD868" s="23"/>
      <c r="AE868" s="23"/>
    </row>
    <row r="869" ht="14.25" customHeight="1">
      <c r="A869" s="18"/>
      <c r="B869" s="19"/>
      <c r="C869" s="20"/>
      <c r="D869" s="21"/>
      <c r="E869" s="20"/>
      <c r="F869" s="23"/>
      <c r="G869" s="23"/>
      <c r="H869" s="25"/>
      <c r="I869" s="25"/>
      <c r="J869" s="25"/>
      <c r="K869" s="25"/>
      <c r="L869" s="25"/>
      <c r="M869" s="25"/>
      <c r="N869" s="25"/>
      <c r="O869" s="25"/>
      <c r="P869" s="25"/>
      <c r="Q869" s="25"/>
      <c r="R869" s="25"/>
      <c r="S869" s="25"/>
      <c r="T869" s="25"/>
      <c r="U869" s="25"/>
      <c r="V869" s="25"/>
      <c r="W869" s="25"/>
      <c r="X869" s="25"/>
      <c r="Y869" s="25"/>
      <c r="Z869" s="25"/>
      <c r="AA869" s="20"/>
      <c r="AB869" s="20"/>
      <c r="AC869" s="23"/>
      <c r="AD869" s="23"/>
      <c r="AE869" s="23"/>
    </row>
    <row r="870" ht="14.25" customHeight="1">
      <c r="A870" s="18"/>
      <c r="B870" s="19"/>
      <c r="C870" s="20"/>
      <c r="D870" s="21"/>
      <c r="E870" s="20"/>
      <c r="F870" s="23"/>
      <c r="G870" s="23"/>
      <c r="H870" s="25"/>
      <c r="I870" s="25"/>
      <c r="J870" s="25"/>
      <c r="K870" s="25"/>
      <c r="L870" s="25"/>
      <c r="M870" s="25"/>
      <c r="N870" s="25"/>
      <c r="O870" s="25"/>
      <c r="P870" s="25"/>
      <c r="Q870" s="25"/>
      <c r="R870" s="25"/>
      <c r="S870" s="25"/>
      <c r="T870" s="25"/>
      <c r="U870" s="25"/>
      <c r="V870" s="25"/>
      <c r="W870" s="25"/>
      <c r="X870" s="25"/>
      <c r="Y870" s="25"/>
      <c r="Z870" s="25"/>
      <c r="AA870" s="20"/>
      <c r="AB870" s="20"/>
      <c r="AC870" s="23"/>
      <c r="AD870" s="23"/>
      <c r="AE870" s="23"/>
    </row>
    <row r="871" ht="14.25" customHeight="1">
      <c r="A871" s="18"/>
      <c r="B871" s="19"/>
      <c r="C871" s="20"/>
      <c r="D871" s="21"/>
      <c r="E871" s="20"/>
      <c r="F871" s="23"/>
      <c r="G871" s="23"/>
      <c r="H871" s="25"/>
      <c r="I871" s="25"/>
      <c r="J871" s="25"/>
      <c r="K871" s="25"/>
      <c r="L871" s="25"/>
      <c r="M871" s="25"/>
      <c r="N871" s="25"/>
      <c r="O871" s="25"/>
      <c r="P871" s="25"/>
      <c r="Q871" s="25"/>
      <c r="R871" s="25"/>
      <c r="S871" s="25"/>
      <c r="T871" s="25"/>
      <c r="U871" s="25"/>
      <c r="V871" s="25"/>
      <c r="W871" s="25"/>
      <c r="X871" s="25"/>
      <c r="Y871" s="25"/>
      <c r="Z871" s="25"/>
      <c r="AA871" s="20"/>
      <c r="AB871" s="20"/>
      <c r="AC871" s="23"/>
      <c r="AD871" s="23"/>
      <c r="AE871" s="23"/>
    </row>
    <row r="872" ht="14.25" customHeight="1">
      <c r="A872" s="18"/>
      <c r="B872" s="19"/>
      <c r="C872" s="20"/>
      <c r="D872" s="21"/>
      <c r="E872" s="20"/>
      <c r="F872" s="23"/>
      <c r="G872" s="23"/>
      <c r="H872" s="25"/>
      <c r="I872" s="25"/>
      <c r="J872" s="25"/>
      <c r="K872" s="25"/>
      <c r="L872" s="25"/>
      <c r="M872" s="25"/>
      <c r="N872" s="25"/>
      <c r="O872" s="25"/>
      <c r="P872" s="25"/>
      <c r="Q872" s="25"/>
      <c r="R872" s="25"/>
      <c r="S872" s="25"/>
      <c r="T872" s="25"/>
      <c r="U872" s="25"/>
      <c r="V872" s="25"/>
      <c r="W872" s="25"/>
      <c r="X872" s="25"/>
      <c r="Y872" s="25"/>
      <c r="Z872" s="25"/>
      <c r="AA872" s="20"/>
      <c r="AB872" s="20"/>
      <c r="AC872" s="23"/>
      <c r="AD872" s="23"/>
      <c r="AE872" s="23"/>
    </row>
    <row r="873" ht="14.25" customHeight="1">
      <c r="A873" s="18"/>
      <c r="B873" s="19"/>
      <c r="C873" s="20"/>
      <c r="D873" s="21"/>
      <c r="E873" s="20"/>
      <c r="F873" s="23"/>
      <c r="G873" s="23"/>
      <c r="H873" s="25"/>
      <c r="I873" s="25"/>
      <c r="J873" s="25"/>
      <c r="K873" s="25"/>
      <c r="L873" s="25"/>
      <c r="M873" s="25"/>
      <c r="N873" s="25"/>
      <c r="O873" s="25"/>
      <c r="P873" s="25"/>
      <c r="Q873" s="25"/>
      <c r="R873" s="25"/>
      <c r="S873" s="25"/>
      <c r="T873" s="25"/>
      <c r="U873" s="25"/>
      <c r="V873" s="25"/>
      <c r="W873" s="25"/>
      <c r="X873" s="25"/>
      <c r="Y873" s="25"/>
      <c r="Z873" s="25"/>
      <c r="AA873" s="20"/>
      <c r="AB873" s="20"/>
      <c r="AC873" s="23"/>
      <c r="AD873" s="23"/>
      <c r="AE873" s="23"/>
    </row>
    <row r="874" ht="14.25" customHeight="1">
      <c r="A874" s="18"/>
      <c r="B874" s="19"/>
      <c r="C874" s="20"/>
      <c r="D874" s="21"/>
      <c r="E874" s="20"/>
      <c r="F874" s="23"/>
      <c r="G874" s="23"/>
      <c r="H874" s="25"/>
      <c r="I874" s="25"/>
      <c r="J874" s="25"/>
      <c r="K874" s="25"/>
      <c r="L874" s="25"/>
      <c r="M874" s="25"/>
      <c r="N874" s="25"/>
      <c r="O874" s="25"/>
      <c r="P874" s="25"/>
      <c r="Q874" s="25"/>
      <c r="R874" s="25"/>
      <c r="S874" s="25"/>
      <c r="T874" s="25"/>
      <c r="U874" s="25"/>
      <c r="V874" s="25"/>
      <c r="W874" s="25"/>
      <c r="X874" s="25"/>
      <c r="Y874" s="25"/>
      <c r="Z874" s="25"/>
      <c r="AA874" s="20"/>
      <c r="AB874" s="20"/>
      <c r="AC874" s="23"/>
      <c r="AD874" s="23"/>
      <c r="AE874" s="23"/>
    </row>
    <row r="875" ht="14.25" customHeight="1">
      <c r="A875" s="18"/>
      <c r="B875" s="19"/>
      <c r="C875" s="20"/>
      <c r="D875" s="21"/>
      <c r="E875" s="20"/>
      <c r="F875" s="23"/>
      <c r="G875" s="23"/>
      <c r="H875" s="25"/>
      <c r="I875" s="25"/>
      <c r="J875" s="25"/>
      <c r="K875" s="25"/>
      <c r="L875" s="25"/>
      <c r="M875" s="25"/>
      <c r="N875" s="25"/>
      <c r="O875" s="25"/>
      <c r="P875" s="25"/>
      <c r="Q875" s="25"/>
      <c r="R875" s="25"/>
      <c r="S875" s="25"/>
      <c r="T875" s="25"/>
      <c r="U875" s="25"/>
      <c r="V875" s="25"/>
      <c r="W875" s="25"/>
      <c r="X875" s="25"/>
      <c r="Y875" s="25"/>
      <c r="Z875" s="25"/>
      <c r="AA875" s="20"/>
      <c r="AB875" s="20"/>
      <c r="AC875" s="23"/>
      <c r="AD875" s="23"/>
      <c r="AE875" s="23"/>
    </row>
    <row r="876" ht="14.25" customHeight="1">
      <c r="A876" s="18"/>
      <c r="B876" s="19"/>
      <c r="C876" s="20"/>
      <c r="D876" s="21"/>
      <c r="E876" s="20"/>
      <c r="F876" s="23"/>
      <c r="G876" s="23"/>
      <c r="H876" s="25"/>
      <c r="I876" s="25"/>
      <c r="J876" s="25"/>
      <c r="K876" s="25"/>
      <c r="L876" s="25"/>
      <c r="M876" s="25"/>
      <c r="N876" s="25"/>
      <c r="O876" s="25"/>
      <c r="P876" s="25"/>
      <c r="Q876" s="25"/>
      <c r="R876" s="25"/>
      <c r="S876" s="25"/>
      <c r="T876" s="25"/>
      <c r="U876" s="25"/>
      <c r="V876" s="25"/>
      <c r="W876" s="25"/>
      <c r="X876" s="25"/>
      <c r="Y876" s="25"/>
      <c r="Z876" s="25"/>
      <c r="AA876" s="20"/>
      <c r="AB876" s="20"/>
      <c r="AC876" s="23"/>
      <c r="AD876" s="23"/>
      <c r="AE876" s="23"/>
    </row>
    <row r="877" ht="14.25" customHeight="1">
      <c r="A877" s="18"/>
      <c r="B877" s="19"/>
      <c r="C877" s="20"/>
      <c r="D877" s="21"/>
      <c r="E877" s="20"/>
      <c r="F877" s="23"/>
      <c r="G877" s="23"/>
      <c r="H877" s="25"/>
      <c r="I877" s="25"/>
      <c r="J877" s="25"/>
      <c r="K877" s="25"/>
      <c r="L877" s="25"/>
      <c r="M877" s="25"/>
      <c r="N877" s="25"/>
      <c r="O877" s="25"/>
      <c r="P877" s="25"/>
      <c r="Q877" s="25"/>
      <c r="R877" s="25"/>
      <c r="S877" s="25"/>
      <c r="T877" s="25"/>
      <c r="U877" s="25"/>
      <c r="V877" s="25"/>
      <c r="W877" s="25"/>
      <c r="X877" s="25"/>
      <c r="Y877" s="25"/>
      <c r="Z877" s="25"/>
      <c r="AA877" s="20"/>
      <c r="AB877" s="20"/>
      <c r="AC877" s="23"/>
      <c r="AD877" s="23"/>
      <c r="AE877" s="23"/>
    </row>
    <row r="878" ht="14.25" customHeight="1">
      <c r="A878" s="18"/>
      <c r="B878" s="19"/>
      <c r="C878" s="20"/>
      <c r="D878" s="21"/>
      <c r="E878" s="20"/>
      <c r="F878" s="23"/>
      <c r="G878" s="23"/>
      <c r="H878" s="25"/>
      <c r="I878" s="25"/>
      <c r="J878" s="25"/>
      <c r="K878" s="25"/>
      <c r="L878" s="25"/>
      <c r="M878" s="25"/>
      <c r="N878" s="25"/>
      <c r="O878" s="25"/>
      <c r="P878" s="25"/>
      <c r="Q878" s="25"/>
      <c r="R878" s="25"/>
      <c r="S878" s="25"/>
      <c r="T878" s="25"/>
      <c r="U878" s="25"/>
      <c r="V878" s="25"/>
      <c r="W878" s="25"/>
      <c r="X878" s="25"/>
      <c r="Y878" s="25"/>
      <c r="Z878" s="25"/>
      <c r="AA878" s="20"/>
      <c r="AB878" s="20"/>
      <c r="AC878" s="23"/>
      <c r="AD878" s="23"/>
      <c r="AE878" s="23"/>
    </row>
    <row r="879" ht="14.25" customHeight="1">
      <c r="A879" s="18"/>
      <c r="B879" s="19"/>
      <c r="C879" s="20"/>
      <c r="D879" s="21"/>
      <c r="E879" s="20"/>
      <c r="F879" s="23"/>
      <c r="G879" s="23"/>
      <c r="H879" s="25"/>
      <c r="I879" s="25"/>
      <c r="J879" s="25"/>
      <c r="K879" s="25"/>
      <c r="L879" s="25"/>
      <c r="M879" s="25"/>
      <c r="N879" s="25"/>
      <c r="O879" s="25"/>
      <c r="P879" s="25"/>
      <c r="Q879" s="25"/>
      <c r="R879" s="25"/>
      <c r="S879" s="25"/>
      <c r="T879" s="25"/>
      <c r="U879" s="25"/>
      <c r="V879" s="25"/>
      <c r="W879" s="25"/>
      <c r="X879" s="25"/>
      <c r="Y879" s="25"/>
      <c r="Z879" s="25"/>
      <c r="AA879" s="20"/>
      <c r="AB879" s="20"/>
      <c r="AC879" s="23"/>
      <c r="AD879" s="23"/>
      <c r="AE879" s="23"/>
    </row>
    <row r="880" ht="14.25" customHeight="1">
      <c r="A880" s="18"/>
      <c r="B880" s="19"/>
      <c r="C880" s="20"/>
      <c r="D880" s="21"/>
      <c r="E880" s="20"/>
      <c r="F880" s="23"/>
      <c r="G880" s="23"/>
      <c r="H880" s="25"/>
      <c r="I880" s="25"/>
      <c r="J880" s="25"/>
      <c r="K880" s="25"/>
      <c r="L880" s="25"/>
      <c r="M880" s="25"/>
      <c r="N880" s="25"/>
      <c r="O880" s="25"/>
      <c r="P880" s="25"/>
      <c r="Q880" s="25"/>
      <c r="R880" s="25"/>
      <c r="S880" s="25"/>
      <c r="T880" s="25"/>
      <c r="U880" s="25"/>
      <c r="V880" s="25"/>
      <c r="W880" s="25"/>
      <c r="X880" s="25"/>
      <c r="Y880" s="25"/>
      <c r="Z880" s="25"/>
      <c r="AA880" s="20"/>
      <c r="AB880" s="20"/>
      <c r="AC880" s="23"/>
      <c r="AD880" s="23"/>
      <c r="AE880" s="23"/>
    </row>
    <row r="881" ht="14.25" customHeight="1">
      <c r="A881" s="18"/>
      <c r="B881" s="19"/>
      <c r="C881" s="20"/>
      <c r="D881" s="21"/>
      <c r="E881" s="20"/>
      <c r="F881" s="23"/>
      <c r="G881" s="23"/>
      <c r="H881" s="25"/>
      <c r="I881" s="25"/>
      <c r="J881" s="25"/>
      <c r="K881" s="25"/>
      <c r="L881" s="25"/>
      <c r="M881" s="25"/>
      <c r="N881" s="25"/>
      <c r="O881" s="25"/>
      <c r="P881" s="25"/>
      <c r="Q881" s="25"/>
      <c r="R881" s="25"/>
      <c r="S881" s="25"/>
      <c r="T881" s="25"/>
      <c r="U881" s="25"/>
      <c r="V881" s="25"/>
      <c r="W881" s="25"/>
      <c r="X881" s="25"/>
      <c r="Y881" s="25"/>
      <c r="Z881" s="25"/>
      <c r="AA881" s="20"/>
      <c r="AB881" s="20"/>
      <c r="AC881" s="23"/>
      <c r="AD881" s="23"/>
      <c r="AE881" s="23"/>
    </row>
    <row r="882" ht="14.25" customHeight="1">
      <c r="A882" s="18"/>
      <c r="B882" s="19"/>
      <c r="C882" s="20"/>
      <c r="D882" s="21"/>
      <c r="E882" s="20"/>
      <c r="F882" s="23"/>
      <c r="G882" s="23"/>
      <c r="H882" s="25"/>
      <c r="I882" s="25"/>
      <c r="J882" s="25"/>
      <c r="K882" s="25"/>
      <c r="L882" s="25"/>
      <c r="M882" s="25"/>
      <c r="N882" s="25"/>
      <c r="O882" s="25"/>
      <c r="P882" s="25"/>
      <c r="Q882" s="25"/>
      <c r="R882" s="25"/>
      <c r="S882" s="25"/>
      <c r="T882" s="25"/>
      <c r="U882" s="25"/>
      <c r="V882" s="25"/>
      <c r="W882" s="25"/>
      <c r="X882" s="25"/>
      <c r="Y882" s="25"/>
      <c r="Z882" s="25"/>
      <c r="AA882" s="20"/>
      <c r="AB882" s="20"/>
      <c r="AC882" s="23"/>
      <c r="AD882" s="23"/>
      <c r="AE882" s="23"/>
    </row>
    <row r="883" ht="14.25" customHeight="1">
      <c r="A883" s="18"/>
      <c r="B883" s="19"/>
      <c r="C883" s="20"/>
      <c r="D883" s="21"/>
      <c r="E883" s="20"/>
      <c r="F883" s="23"/>
      <c r="G883" s="23"/>
      <c r="H883" s="25"/>
      <c r="I883" s="25"/>
      <c r="J883" s="25"/>
      <c r="K883" s="25"/>
      <c r="L883" s="25"/>
      <c r="M883" s="25"/>
      <c r="N883" s="25"/>
      <c r="O883" s="25"/>
      <c r="P883" s="25"/>
      <c r="Q883" s="25"/>
      <c r="R883" s="25"/>
      <c r="S883" s="25"/>
      <c r="T883" s="25"/>
      <c r="U883" s="25"/>
      <c r="V883" s="25"/>
      <c r="W883" s="25"/>
      <c r="X883" s="25"/>
      <c r="Y883" s="25"/>
      <c r="Z883" s="25"/>
      <c r="AA883" s="20"/>
      <c r="AB883" s="20"/>
      <c r="AC883" s="23"/>
      <c r="AD883" s="23"/>
      <c r="AE883" s="23"/>
    </row>
    <row r="884" ht="14.25" customHeight="1">
      <c r="A884" s="18"/>
      <c r="B884" s="19"/>
      <c r="C884" s="20"/>
      <c r="D884" s="21"/>
      <c r="E884" s="20"/>
      <c r="F884" s="23"/>
      <c r="G884" s="23"/>
      <c r="H884" s="25"/>
      <c r="I884" s="25"/>
      <c r="J884" s="25"/>
      <c r="K884" s="25"/>
      <c r="L884" s="25"/>
      <c r="M884" s="25"/>
      <c r="N884" s="25"/>
      <c r="O884" s="25"/>
      <c r="P884" s="25"/>
      <c r="Q884" s="25"/>
      <c r="R884" s="25"/>
      <c r="S884" s="25"/>
      <c r="T884" s="25"/>
      <c r="U884" s="25"/>
      <c r="V884" s="25"/>
      <c r="W884" s="25"/>
      <c r="X884" s="25"/>
      <c r="Y884" s="25"/>
      <c r="Z884" s="25"/>
      <c r="AA884" s="20"/>
      <c r="AB884" s="20"/>
      <c r="AC884" s="23"/>
      <c r="AD884" s="23"/>
      <c r="AE884" s="23"/>
    </row>
    <row r="885" ht="14.25" customHeight="1">
      <c r="A885" s="18"/>
      <c r="B885" s="19"/>
      <c r="C885" s="20"/>
      <c r="D885" s="21"/>
      <c r="E885" s="20"/>
      <c r="F885" s="23"/>
      <c r="G885" s="23"/>
      <c r="H885" s="25"/>
      <c r="I885" s="25"/>
      <c r="J885" s="25"/>
      <c r="K885" s="25"/>
      <c r="L885" s="25"/>
      <c r="M885" s="25"/>
      <c r="N885" s="25"/>
      <c r="O885" s="25"/>
      <c r="P885" s="25"/>
      <c r="Q885" s="25"/>
      <c r="R885" s="25"/>
      <c r="S885" s="25"/>
      <c r="T885" s="25"/>
      <c r="U885" s="25"/>
      <c r="V885" s="25"/>
      <c r="W885" s="25"/>
      <c r="X885" s="25"/>
      <c r="Y885" s="25"/>
      <c r="Z885" s="25"/>
      <c r="AA885" s="20"/>
      <c r="AB885" s="20"/>
      <c r="AC885" s="23"/>
      <c r="AD885" s="23"/>
      <c r="AE885" s="23"/>
    </row>
    <row r="886" ht="14.25" customHeight="1">
      <c r="A886" s="18"/>
      <c r="B886" s="19"/>
      <c r="C886" s="20"/>
      <c r="D886" s="21"/>
      <c r="E886" s="20"/>
      <c r="F886" s="23"/>
      <c r="G886" s="23"/>
      <c r="H886" s="25"/>
      <c r="I886" s="25"/>
      <c r="J886" s="25"/>
      <c r="K886" s="25"/>
      <c r="L886" s="25"/>
      <c r="M886" s="25"/>
      <c r="N886" s="25"/>
      <c r="O886" s="25"/>
      <c r="P886" s="25"/>
      <c r="Q886" s="25"/>
      <c r="R886" s="25"/>
      <c r="S886" s="25"/>
      <c r="T886" s="25"/>
      <c r="U886" s="25"/>
      <c r="V886" s="25"/>
      <c r="W886" s="25"/>
      <c r="X886" s="25"/>
      <c r="Y886" s="25"/>
      <c r="Z886" s="25"/>
      <c r="AA886" s="20"/>
      <c r="AB886" s="20"/>
      <c r="AC886" s="23"/>
      <c r="AD886" s="23"/>
      <c r="AE886" s="23"/>
    </row>
    <row r="887" ht="14.25" customHeight="1">
      <c r="A887" s="18"/>
      <c r="B887" s="19"/>
      <c r="C887" s="20"/>
      <c r="D887" s="21"/>
      <c r="E887" s="20"/>
      <c r="F887" s="23"/>
      <c r="G887" s="23"/>
      <c r="H887" s="25"/>
      <c r="I887" s="25"/>
      <c r="J887" s="25"/>
      <c r="K887" s="25"/>
      <c r="L887" s="25"/>
      <c r="M887" s="25"/>
      <c r="N887" s="25"/>
      <c r="O887" s="25"/>
      <c r="P887" s="25"/>
      <c r="Q887" s="25"/>
      <c r="R887" s="25"/>
      <c r="S887" s="25"/>
      <c r="T887" s="25"/>
      <c r="U887" s="25"/>
      <c r="V887" s="25"/>
      <c r="W887" s="25"/>
      <c r="X887" s="25"/>
      <c r="Y887" s="25"/>
      <c r="Z887" s="25"/>
      <c r="AA887" s="20"/>
      <c r="AB887" s="20"/>
      <c r="AC887" s="23"/>
      <c r="AD887" s="23"/>
      <c r="AE887" s="23"/>
    </row>
    <row r="888" ht="14.25" customHeight="1">
      <c r="A888" s="18"/>
      <c r="B888" s="19"/>
      <c r="C888" s="20"/>
      <c r="D888" s="21"/>
      <c r="E888" s="20"/>
      <c r="F888" s="23"/>
      <c r="G888" s="23"/>
      <c r="H888" s="25"/>
      <c r="I888" s="25"/>
      <c r="J888" s="25"/>
      <c r="K888" s="25"/>
      <c r="L888" s="25"/>
      <c r="M888" s="25"/>
      <c r="N888" s="25"/>
      <c r="O888" s="25"/>
      <c r="P888" s="25"/>
      <c r="Q888" s="25"/>
      <c r="R888" s="25"/>
      <c r="S888" s="25"/>
      <c r="T888" s="25"/>
      <c r="U888" s="25"/>
      <c r="V888" s="25"/>
      <c r="W888" s="25"/>
      <c r="X888" s="25"/>
      <c r="Y888" s="25"/>
      <c r="Z888" s="25"/>
      <c r="AA888" s="20"/>
      <c r="AB888" s="20"/>
      <c r="AC888" s="23"/>
      <c r="AD888" s="23"/>
      <c r="AE888" s="23"/>
    </row>
    <row r="889" ht="14.25" customHeight="1">
      <c r="A889" s="18"/>
      <c r="B889" s="19"/>
      <c r="C889" s="20"/>
      <c r="D889" s="21"/>
      <c r="E889" s="20"/>
      <c r="F889" s="23"/>
      <c r="G889" s="23"/>
      <c r="H889" s="25"/>
      <c r="I889" s="25"/>
      <c r="J889" s="25"/>
      <c r="K889" s="25"/>
      <c r="L889" s="25"/>
      <c r="M889" s="25"/>
      <c r="N889" s="25"/>
      <c r="O889" s="25"/>
      <c r="P889" s="25"/>
      <c r="Q889" s="25"/>
      <c r="R889" s="25"/>
      <c r="S889" s="25"/>
      <c r="T889" s="25"/>
      <c r="U889" s="25"/>
      <c r="V889" s="25"/>
      <c r="W889" s="25"/>
      <c r="X889" s="25"/>
      <c r="Y889" s="25"/>
      <c r="Z889" s="25"/>
      <c r="AA889" s="20"/>
      <c r="AB889" s="20"/>
      <c r="AC889" s="23"/>
      <c r="AD889" s="23"/>
      <c r="AE889" s="23"/>
    </row>
    <row r="890" ht="14.25" customHeight="1">
      <c r="A890" s="18"/>
      <c r="B890" s="19"/>
      <c r="C890" s="20"/>
      <c r="D890" s="21"/>
      <c r="E890" s="20"/>
      <c r="F890" s="23"/>
      <c r="G890" s="23"/>
      <c r="H890" s="25"/>
      <c r="I890" s="25"/>
      <c r="J890" s="25"/>
      <c r="K890" s="25"/>
      <c r="L890" s="25"/>
      <c r="M890" s="25"/>
      <c r="N890" s="25"/>
      <c r="O890" s="25"/>
      <c r="P890" s="25"/>
      <c r="Q890" s="25"/>
      <c r="R890" s="25"/>
      <c r="S890" s="25"/>
      <c r="T890" s="25"/>
      <c r="U890" s="25"/>
      <c r="V890" s="25"/>
      <c r="W890" s="25"/>
      <c r="X890" s="25"/>
      <c r="Y890" s="25"/>
      <c r="Z890" s="25"/>
      <c r="AA890" s="20"/>
      <c r="AB890" s="20"/>
      <c r="AC890" s="23"/>
      <c r="AD890" s="23"/>
      <c r="AE890" s="23"/>
    </row>
    <row r="891" ht="14.25" customHeight="1">
      <c r="A891" s="18"/>
      <c r="B891" s="19"/>
      <c r="C891" s="20"/>
      <c r="D891" s="21"/>
      <c r="E891" s="20"/>
      <c r="F891" s="23"/>
      <c r="G891" s="23"/>
      <c r="H891" s="25"/>
      <c r="I891" s="25"/>
      <c r="J891" s="25"/>
      <c r="K891" s="25"/>
      <c r="L891" s="25"/>
      <c r="M891" s="25"/>
      <c r="N891" s="25"/>
      <c r="O891" s="25"/>
      <c r="P891" s="25"/>
      <c r="Q891" s="25"/>
      <c r="R891" s="25"/>
      <c r="S891" s="25"/>
      <c r="T891" s="25"/>
      <c r="U891" s="25"/>
      <c r="V891" s="25"/>
      <c r="W891" s="25"/>
      <c r="X891" s="25"/>
      <c r="Y891" s="25"/>
      <c r="Z891" s="25"/>
      <c r="AA891" s="20"/>
      <c r="AB891" s="20"/>
      <c r="AC891" s="23"/>
      <c r="AD891" s="23"/>
      <c r="AE891" s="23"/>
    </row>
    <row r="892" ht="14.25" customHeight="1">
      <c r="A892" s="18"/>
      <c r="B892" s="19"/>
      <c r="C892" s="20"/>
      <c r="D892" s="21"/>
      <c r="E892" s="20"/>
      <c r="F892" s="23"/>
      <c r="G892" s="23"/>
      <c r="H892" s="25"/>
      <c r="I892" s="25"/>
      <c r="J892" s="25"/>
      <c r="K892" s="25"/>
      <c r="L892" s="25"/>
      <c r="M892" s="25"/>
      <c r="N892" s="25"/>
      <c r="O892" s="25"/>
      <c r="P892" s="25"/>
      <c r="Q892" s="25"/>
      <c r="R892" s="25"/>
      <c r="S892" s="25"/>
      <c r="T892" s="25"/>
      <c r="U892" s="25"/>
      <c r="V892" s="25"/>
      <c r="W892" s="25"/>
      <c r="X892" s="25"/>
      <c r="Y892" s="25"/>
      <c r="Z892" s="25"/>
      <c r="AA892" s="20"/>
      <c r="AB892" s="20"/>
      <c r="AC892" s="23"/>
      <c r="AD892" s="23"/>
      <c r="AE892" s="23"/>
    </row>
    <row r="893" ht="14.25" customHeight="1">
      <c r="A893" s="18"/>
      <c r="B893" s="19"/>
      <c r="C893" s="20"/>
      <c r="D893" s="21"/>
      <c r="E893" s="20"/>
      <c r="F893" s="23"/>
      <c r="G893" s="23"/>
      <c r="H893" s="25"/>
      <c r="I893" s="25"/>
      <c r="J893" s="25"/>
      <c r="K893" s="25"/>
      <c r="L893" s="25"/>
      <c r="M893" s="25"/>
      <c r="N893" s="25"/>
      <c r="O893" s="25"/>
      <c r="P893" s="25"/>
      <c r="Q893" s="25"/>
      <c r="R893" s="25"/>
      <c r="S893" s="25"/>
      <c r="T893" s="25"/>
      <c r="U893" s="25"/>
      <c r="V893" s="25"/>
      <c r="W893" s="25"/>
      <c r="X893" s="25"/>
      <c r="Y893" s="25"/>
      <c r="Z893" s="25"/>
      <c r="AA893" s="20"/>
      <c r="AB893" s="20"/>
      <c r="AC893" s="23"/>
      <c r="AD893" s="23"/>
      <c r="AE893" s="23"/>
    </row>
    <row r="894" ht="14.25" customHeight="1">
      <c r="A894" s="18"/>
      <c r="B894" s="19"/>
      <c r="C894" s="20"/>
      <c r="D894" s="21"/>
      <c r="E894" s="20"/>
      <c r="F894" s="23"/>
      <c r="G894" s="23"/>
      <c r="H894" s="25"/>
      <c r="I894" s="25"/>
      <c r="J894" s="25"/>
      <c r="K894" s="25"/>
      <c r="L894" s="25"/>
      <c r="M894" s="25"/>
      <c r="N894" s="25"/>
      <c r="O894" s="25"/>
      <c r="P894" s="25"/>
      <c r="Q894" s="25"/>
      <c r="R894" s="25"/>
      <c r="S894" s="25"/>
      <c r="T894" s="25"/>
      <c r="U894" s="25"/>
      <c r="V894" s="25"/>
      <c r="W894" s="25"/>
      <c r="X894" s="25"/>
      <c r="Y894" s="25"/>
      <c r="Z894" s="25"/>
      <c r="AA894" s="20"/>
      <c r="AB894" s="20"/>
      <c r="AC894" s="23"/>
      <c r="AD894" s="23"/>
      <c r="AE894" s="23"/>
    </row>
    <row r="895" ht="14.25" customHeight="1">
      <c r="A895" s="18"/>
      <c r="B895" s="19"/>
      <c r="C895" s="20"/>
      <c r="D895" s="21"/>
      <c r="E895" s="20"/>
      <c r="F895" s="23"/>
      <c r="G895" s="23"/>
      <c r="H895" s="25"/>
      <c r="I895" s="25"/>
      <c r="J895" s="25"/>
      <c r="K895" s="25"/>
      <c r="L895" s="25"/>
      <c r="M895" s="25"/>
      <c r="N895" s="25"/>
      <c r="O895" s="25"/>
      <c r="P895" s="25"/>
      <c r="Q895" s="25"/>
      <c r="R895" s="25"/>
      <c r="S895" s="25"/>
      <c r="T895" s="25"/>
      <c r="U895" s="25"/>
      <c r="V895" s="25"/>
      <c r="W895" s="25"/>
      <c r="X895" s="25"/>
      <c r="Y895" s="25"/>
      <c r="Z895" s="25"/>
      <c r="AA895" s="20"/>
      <c r="AB895" s="20"/>
      <c r="AC895" s="23"/>
      <c r="AD895" s="23"/>
      <c r="AE895" s="23"/>
    </row>
    <row r="896" ht="14.25" customHeight="1">
      <c r="A896" s="18"/>
      <c r="B896" s="19"/>
      <c r="C896" s="20"/>
      <c r="D896" s="21"/>
      <c r="E896" s="20"/>
      <c r="F896" s="23"/>
      <c r="G896" s="23"/>
      <c r="H896" s="25"/>
      <c r="I896" s="25"/>
      <c r="J896" s="25"/>
      <c r="K896" s="25"/>
      <c r="L896" s="25"/>
      <c r="M896" s="25"/>
      <c r="N896" s="25"/>
      <c r="O896" s="25"/>
      <c r="P896" s="25"/>
      <c r="Q896" s="25"/>
      <c r="R896" s="25"/>
      <c r="S896" s="25"/>
      <c r="T896" s="25"/>
      <c r="U896" s="25"/>
      <c r="V896" s="25"/>
      <c r="W896" s="25"/>
      <c r="X896" s="25"/>
      <c r="Y896" s="25"/>
      <c r="Z896" s="25"/>
      <c r="AA896" s="20"/>
      <c r="AB896" s="20"/>
      <c r="AC896" s="23"/>
      <c r="AD896" s="23"/>
      <c r="AE896" s="23"/>
    </row>
    <row r="897" ht="14.25" customHeight="1">
      <c r="A897" s="18"/>
      <c r="B897" s="19"/>
      <c r="C897" s="20"/>
      <c r="D897" s="21"/>
      <c r="E897" s="20"/>
      <c r="F897" s="23"/>
      <c r="G897" s="23"/>
      <c r="H897" s="25"/>
      <c r="I897" s="25"/>
      <c r="J897" s="25"/>
      <c r="K897" s="25"/>
      <c r="L897" s="25"/>
      <c r="M897" s="25"/>
      <c r="N897" s="25"/>
      <c r="O897" s="25"/>
      <c r="P897" s="25"/>
      <c r="Q897" s="25"/>
      <c r="R897" s="25"/>
      <c r="S897" s="25"/>
      <c r="T897" s="25"/>
      <c r="U897" s="25"/>
      <c r="V897" s="25"/>
      <c r="W897" s="25"/>
      <c r="X897" s="25"/>
      <c r="Y897" s="25"/>
      <c r="Z897" s="25"/>
      <c r="AA897" s="20"/>
      <c r="AB897" s="20"/>
      <c r="AC897" s="23"/>
      <c r="AD897" s="23"/>
      <c r="AE897" s="23"/>
    </row>
    <row r="898" ht="14.25" customHeight="1">
      <c r="A898" s="18"/>
      <c r="B898" s="19"/>
      <c r="C898" s="20"/>
      <c r="D898" s="21"/>
      <c r="E898" s="20"/>
      <c r="F898" s="23"/>
      <c r="G898" s="23"/>
      <c r="H898" s="25"/>
      <c r="I898" s="25"/>
      <c r="J898" s="25"/>
      <c r="K898" s="25"/>
      <c r="L898" s="25"/>
      <c r="M898" s="25"/>
      <c r="N898" s="25"/>
      <c r="O898" s="25"/>
      <c r="P898" s="25"/>
      <c r="Q898" s="25"/>
      <c r="R898" s="25"/>
      <c r="S898" s="25"/>
      <c r="T898" s="25"/>
      <c r="U898" s="25"/>
      <c r="V898" s="25"/>
      <c r="W898" s="25"/>
      <c r="X898" s="25"/>
      <c r="Y898" s="25"/>
      <c r="Z898" s="25"/>
      <c r="AA898" s="20"/>
      <c r="AB898" s="20"/>
      <c r="AC898" s="23"/>
      <c r="AD898" s="23"/>
      <c r="AE898" s="23"/>
    </row>
    <row r="899" ht="14.25" customHeight="1">
      <c r="A899" s="18"/>
      <c r="B899" s="19"/>
      <c r="C899" s="20"/>
      <c r="D899" s="21"/>
      <c r="E899" s="20"/>
      <c r="F899" s="23"/>
      <c r="G899" s="23"/>
      <c r="H899" s="25"/>
      <c r="I899" s="25"/>
      <c r="J899" s="25"/>
      <c r="K899" s="25"/>
      <c r="L899" s="25"/>
      <c r="M899" s="25"/>
      <c r="N899" s="25"/>
      <c r="O899" s="25"/>
      <c r="P899" s="25"/>
      <c r="Q899" s="25"/>
      <c r="R899" s="25"/>
      <c r="S899" s="25"/>
      <c r="T899" s="25"/>
      <c r="U899" s="25"/>
      <c r="V899" s="25"/>
      <c r="W899" s="25"/>
      <c r="X899" s="25"/>
      <c r="Y899" s="25"/>
      <c r="Z899" s="25"/>
      <c r="AA899" s="20"/>
      <c r="AB899" s="20"/>
      <c r="AC899" s="23"/>
      <c r="AD899" s="23"/>
      <c r="AE899" s="23"/>
    </row>
    <row r="900" ht="14.25" customHeight="1">
      <c r="A900" s="18"/>
      <c r="B900" s="19"/>
      <c r="C900" s="20"/>
      <c r="D900" s="21"/>
      <c r="E900" s="20"/>
      <c r="F900" s="23"/>
      <c r="G900" s="23"/>
      <c r="H900" s="25"/>
      <c r="I900" s="25"/>
      <c r="J900" s="25"/>
      <c r="K900" s="25"/>
      <c r="L900" s="25"/>
      <c r="M900" s="25"/>
      <c r="N900" s="25"/>
      <c r="O900" s="25"/>
      <c r="P900" s="25"/>
      <c r="Q900" s="25"/>
      <c r="R900" s="25"/>
      <c r="S900" s="25"/>
      <c r="T900" s="25"/>
      <c r="U900" s="25"/>
      <c r="V900" s="25"/>
      <c r="W900" s="25"/>
      <c r="X900" s="25"/>
      <c r="Y900" s="25"/>
      <c r="Z900" s="25"/>
      <c r="AA900" s="20"/>
      <c r="AB900" s="20"/>
      <c r="AC900" s="23"/>
      <c r="AD900" s="23"/>
      <c r="AE900" s="23"/>
    </row>
    <row r="901" ht="14.25" customHeight="1">
      <c r="A901" s="18"/>
      <c r="B901" s="19"/>
      <c r="C901" s="20"/>
      <c r="D901" s="21"/>
      <c r="E901" s="20"/>
      <c r="F901" s="23"/>
      <c r="G901" s="23"/>
      <c r="H901" s="25"/>
      <c r="I901" s="25"/>
      <c r="J901" s="25"/>
      <c r="K901" s="25"/>
      <c r="L901" s="25"/>
      <c r="M901" s="25"/>
      <c r="N901" s="25"/>
      <c r="O901" s="25"/>
      <c r="P901" s="25"/>
      <c r="Q901" s="25"/>
      <c r="R901" s="25"/>
      <c r="S901" s="25"/>
      <c r="T901" s="25"/>
      <c r="U901" s="25"/>
      <c r="V901" s="25"/>
      <c r="W901" s="25"/>
      <c r="X901" s="25"/>
      <c r="Y901" s="25"/>
      <c r="Z901" s="25"/>
      <c r="AA901" s="20"/>
      <c r="AB901" s="20"/>
      <c r="AC901" s="23"/>
      <c r="AD901" s="23"/>
      <c r="AE901" s="23"/>
    </row>
    <row r="902" ht="14.25" customHeight="1">
      <c r="A902" s="18"/>
      <c r="B902" s="19"/>
      <c r="C902" s="20"/>
      <c r="D902" s="21"/>
      <c r="E902" s="20"/>
      <c r="F902" s="23"/>
      <c r="G902" s="23"/>
      <c r="H902" s="25"/>
      <c r="I902" s="25"/>
      <c r="J902" s="25"/>
      <c r="K902" s="25"/>
      <c r="L902" s="25"/>
      <c r="M902" s="25"/>
      <c r="N902" s="25"/>
      <c r="O902" s="25"/>
      <c r="P902" s="25"/>
      <c r="Q902" s="25"/>
      <c r="R902" s="25"/>
      <c r="S902" s="25"/>
      <c r="T902" s="25"/>
      <c r="U902" s="25"/>
      <c r="V902" s="25"/>
      <c r="W902" s="25"/>
      <c r="X902" s="25"/>
      <c r="Y902" s="25"/>
      <c r="Z902" s="25"/>
      <c r="AA902" s="20"/>
      <c r="AB902" s="20"/>
      <c r="AC902" s="23"/>
      <c r="AD902" s="23"/>
      <c r="AE902" s="23"/>
    </row>
    <row r="903" ht="14.25" customHeight="1">
      <c r="A903" s="18"/>
      <c r="B903" s="19"/>
      <c r="C903" s="20"/>
      <c r="D903" s="21"/>
      <c r="E903" s="20"/>
      <c r="F903" s="23"/>
      <c r="G903" s="23"/>
      <c r="H903" s="25"/>
      <c r="I903" s="25"/>
      <c r="J903" s="25"/>
      <c r="K903" s="25"/>
      <c r="L903" s="25"/>
      <c r="M903" s="25"/>
      <c r="N903" s="25"/>
      <c r="O903" s="25"/>
      <c r="P903" s="25"/>
      <c r="Q903" s="25"/>
      <c r="R903" s="25"/>
      <c r="S903" s="25"/>
      <c r="T903" s="25"/>
      <c r="U903" s="25"/>
      <c r="V903" s="25"/>
      <c r="W903" s="25"/>
      <c r="X903" s="25"/>
      <c r="Y903" s="25"/>
      <c r="Z903" s="25"/>
      <c r="AA903" s="20"/>
      <c r="AB903" s="20"/>
      <c r="AC903" s="23"/>
      <c r="AD903" s="23"/>
      <c r="AE903" s="23"/>
    </row>
    <row r="904" ht="14.25" customHeight="1">
      <c r="A904" s="18"/>
      <c r="B904" s="19"/>
      <c r="C904" s="20"/>
      <c r="D904" s="21"/>
      <c r="E904" s="20"/>
      <c r="F904" s="23"/>
      <c r="G904" s="23"/>
      <c r="H904" s="25"/>
      <c r="I904" s="25"/>
      <c r="J904" s="25"/>
      <c r="K904" s="25"/>
      <c r="L904" s="25"/>
      <c r="M904" s="25"/>
      <c r="N904" s="25"/>
      <c r="O904" s="25"/>
      <c r="P904" s="25"/>
      <c r="Q904" s="25"/>
      <c r="R904" s="25"/>
      <c r="S904" s="25"/>
      <c r="T904" s="25"/>
      <c r="U904" s="25"/>
      <c r="V904" s="25"/>
      <c r="W904" s="25"/>
      <c r="X904" s="25"/>
      <c r="Y904" s="25"/>
      <c r="Z904" s="25"/>
      <c r="AA904" s="20"/>
      <c r="AB904" s="20"/>
      <c r="AC904" s="23"/>
      <c r="AD904" s="23"/>
      <c r="AE904" s="23"/>
    </row>
    <row r="905" ht="14.25" customHeight="1">
      <c r="A905" s="18"/>
      <c r="B905" s="19"/>
      <c r="C905" s="20"/>
      <c r="D905" s="21"/>
      <c r="E905" s="20"/>
      <c r="F905" s="23"/>
      <c r="G905" s="23"/>
      <c r="H905" s="25"/>
      <c r="I905" s="25"/>
      <c r="J905" s="25"/>
      <c r="K905" s="25"/>
      <c r="L905" s="25"/>
      <c r="M905" s="25"/>
      <c r="N905" s="25"/>
      <c r="O905" s="25"/>
      <c r="P905" s="25"/>
      <c r="Q905" s="25"/>
      <c r="R905" s="25"/>
      <c r="S905" s="25"/>
      <c r="T905" s="25"/>
      <c r="U905" s="25"/>
      <c r="V905" s="25"/>
      <c r="W905" s="25"/>
      <c r="X905" s="25"/>
      <c r="Y905" s="25"/>
      <c r="Z905" s="25"/>
      <c r="AA905" s="20"/>
      <c r="AB905" s="20"/>
      <c r="AC905" s="23"/>
      <c r="AD905" s="23"/>
      <c r="AE905" s="23"/>
    </row>
    <row r="906" ht="14.25" customHeight="1">
      <c r="A906" s="18"/>
      <c r="B906" s="19"/>
      <c r="C906" s="20"/>
      <c r="D906" s="21"/>
      <c r="E906" s="20"/>
      <c r="F906" s="23"/>
      <c r="G906" s="23"/>
      <c r="H906" s="25"/>
      <c r="I906" s="25"/>
      <c r="J906" s="25"/>
      <c r="K906" s="25"/>
      <c r="L906" s="25"/>
      <c r="M906" s="25"/>
      <c r="N906" s="25"/>
      <c r="O906" s="25"/>
      <c r="P906" s="25"/>
      <c r="Q906" s="25"/>
      <c r="R906" s="25"/>
      <c r="S906" s="25"/>
      <c r="T906" s="25"/>
      <c r="U906" s="25"/>
      <c r="V906" s="25"/>
      <c r="W906" s="25"/>
      <c r="X906" s="25"/>
      <c r="Y906" s="25"/>
      <c r="Z906" s="25"/>
      <c r="AA906" s="20"/>
      <c r="AB906" s="20"/>
      <c r="AC906" s="23"/>
      <c r="AD906" s="23"/>
      <c r="AE906" s="23"/>
    </row>
    <row r="907" ht="14.25" customHeight="1">
      <c r="A907" s="18"/>
      <c r="B907" s="19"/>
      <c r="C907" s="20"/>
      <c r="D907" s="21"/>
      <c r="E907" s="20"/>
      <c r="F907" s="23"/>
      <c r="G907" s="23"/>
      <c r="H907" s="25"/>
      <c r="I907" s="25"/>
      <c r="J907" s="25"/>
      <c r="K907" s="25"/>
      <c r="L907" s="25"/>
      <c r="M907" s="25"/>
      <c r="N907" s="25"/>
      <c r="O907" s="25"/>
      <c r="P907" s="25"/>
      <c r="Q907" s="25"/>
      <c r="R907" s="25"/>
      <c r="S907" s="25"/>
      <c r="T907" s="25"/>
      <c r="U907" s="25"/>
      <c r="V907" s="25"/>
      <c r="W907" s="25"/>
      <c r="X907" s="25"/>
      <c r="Y907" s="25"/>
      <c r="Z907" s="25"/>
      <c r="AA907" s="20"/>
      <c r="AB907" s="20"/>
      <c r="AC907" s="23"/>
      <c r="AD907" s="23"/>
      <c r="AE907" s="23"/>
    </row>
    <row r="908" ht="14.25" customHeight="1">
      <c r="A908" s="18"/>
      <c r="B908" s="19"/>
      <c r="C908" s="20"/>
      <c r="D908" s="21"/>
      <c r="E908" s="20"/>
      <c r="F908" s="23"/>
      <c r="G908" s="23"/>
      <c r="H908" s="25"/>
      <c r="I908" s="25"/>
      <c r="J908" s="25"/>
      <c r="K908" s="25"/>
      <c r="L908" s="25"/>
      <c r="M908" s="25"/>
      <c r="N908" s="25"/>
      <c r="O908" s="25"/>
      <c r="P908" s="25"/>
      <c r="Q908" s="25"/>
      <c r="R908" s="25"/>
      <c r="S908" s="25"/>
      <c r="T908" s="25"/>
      <c r="U908" s="25"/>
      <c r="V908" s="25"/>
      <c r="W908" s="25"/>
      <c r="X908" s="25"/>
      <c r="Y908" s="25"/>
      <c r="Z908" s="25"/>
      <c r="AA908" s="20"/>
      <c r="AB908" s="20"/>
      <c r="AC908" s="23"/>
      <c r="AD908" s="23"/>
      <c r="AE908" s="23"/>
    </row>
    <row r="909" ht="14.25" customHeight="1">
      <c r="A909" s="18"/>
      <c r="B909" s="19"/>
      <c r="C909" s="20"/>
      <c r="D909" s="21"/>
      <c r="E909" s="20"/>
      <c r="F909" s="23"/>
      <c r="G909" s="23"/>
      <c r="H909" s="25"/>
      <c r="I909" s="25"/>
      <c r="J909" s="25"/>
      <c r="K909" s="25"/>
      <c r="L909" s="25"/>
      <c r="M909" s="25"/>
      <c r="N909" s="25"/>
      <c r="O909" s="25"/>
      <c r="P909" s="25"/>
      <c r="Q909" s="25"/>
      <c r="R909" s="25"/>
      <c r="S909" s="25"/>
      <c r="T909" s="25"/>
      <c r="U909" s="25"/>
      <c r="V909" s="25"/>
      <c r="W909" s="25"/>
      <c r="X909" s="25"/>
      <c r="Y909" s="25"/>
      <c r="Z909" s="25"/>
      <c r="AA909" s="20"/>
      <c r="AB909" s="20"/>
      <c r="AC909" s="23"/>
      <c r="AD909" s="23"/>
      <c r="AE909" s="23"/>
    </row>
    <row r="910" ht="14.25" customHeight="1">
      <c r="A910" s="18"/>
      <c r="B910" s="19"/>
      <c r="C910" s="20"/>
      <c r="D910" s="21"/>
      <c r="E910" s="20"/>
      <c r="F910" s="23"/>
      <c r="G910" s="23"/>
      <c r="H910" s="25"/>
      <c r="I910" s="25"/>
      <c r="J910" s="25"/>
      <c r="K910" s="25"/>
      <c r="L910" s="25"/>
      <c r="M910" s="25"/>
      <c r="N910" s="25"/>
      <c r="O910" s="25"/>
      <c r="P910" s="25"/>
      <c r="Q910" s="25"/>
      <c r="R910" s="25"/>
      <c r="S910" s="25"/>
      <c r="T910" s="25"/>
      <c r="U910" s="25"/>
      <c r="V910" s="25"/>
      <c r="W910" s="25"/>
      <c r="X910" s="25"/>
      <c r="Y910" s="25"/>
      <c r="Z910" s="25"/>
      <c r="AA910" s="20"/>
      <c r="AB910" s="20"/>
      <c r="AC910" s="23"/>
      <c r="AD910" s="23"/>
      <c r="AE910" s="23"/>
    </row>
    <row r="911" ht="14.25" customHeight="1">
      <c r="A911" s="18"/>
      <c r="B911" s="19"/>
      <c r="C911" s="20"/>
      <c r="D911" s="21"/>
      <c r="E911" s="20"/>
      <c r="F911" s="23"/>
      <c r="G911" s="23"/>
      <c r="H911" s="25"/>
      <c r="I911" s="25"/>
      <c r="J911" s="25"/>
      <c r="K911" s="25"/>
      <c r="L911" s="25"/>
      <c r="M911" s="25"/>
      <c r="N911" s="25"/>
      <c r="O911" s="25"/>
      <c r="P911" s="25"/>
      <c r="Q911" s="25"/>
      <c r="R911" s="25"/>
      <c r="S911" s="25"/>
      <c r="T911" s="25"/>
      <c r="U911" s="25"/>
      <c r="V911" s="25"/>
      <c r="W911" s="25"/>
      <c r="X911" s="25"/>
      <c r="Y911" s="25"/>
      <c r="Z911" s="25"/>
      <c r="AA911" s="20"/>
      <c r="AB911" s="20"/>
      <c r="AC911" s="23"/>
      <c r="AD911" s="23"/>
      <c r="AE911" s="23"/>
    </row>
    <row r="912" ht="14.25" customHeight="1">
      <c r="A912" s="18"/>
      <c r="B912" s="19"/>
      <c r="C912" s="20"/>
      <c r="D912" s="21"/>
      <c r="E912" s="20"/>
      <c r="F912" s="23"/>
      <c r="G912" s="23"/>
      <c r="H912" s="25"/>
      <c r="I912" s="25"/>
      <c r="J912" s="25"/>
      <c r="K912" s="25"/>
      <c r="L912" s="25"/>
      <c r="M912" s="25"/>
      <c r="N912" s="25"/>
      <c r="O912" s="25"/>
      <c r="P912" s="25"/>
      <c r="Q912" s="25"/>
      <c r="R912" s="25"/>
      <c r="S912" s="25"/>
      <c r="T912" s="25"/>
      <c r="U912" s="25"/>
      <c r="V912" s="25"/>
      <c r="W912" s="25"/>
      <c r="X912" s="25"/>
      <c r="Y912" s="25"/>
      <c r="Z912" s="25"/>
      <c r="AA912" s="20"/>
      <c r="AB912" s="20"/>
      <c r="AC912" s="23"/>
      <c r="AD912" s="23"/>
      <c r="AE912" s="23"/>
    </row>
    <row r="913" ht="14.25" customHeight="1">
      <c r="A913" s="18"/>
      <c r="B913" s="19"/>
      <c r="C913" s="20"/>
      <c r="D913" s="21"/>
      <c r="E913" s="20"/>
      <c r="F913" s="23"/>
      <c r="G913" s="23"/>
      <c r="H913" s="25"/>
      <c r="I913" s="25"/>
      <c r="J913" s="25"/>
      <c r="K913" s="25"/>
      <c r="L913" s="25"/>
      <c r="M913" s="25"/>
      <c r="N913" s="25"/>
      <c r="O913" s="25"/>
      <c r="P913" s="25"/>
      <c r="Q913" s="25"/>
      <c r="R913" s="25"/>
      <c r="S913" s="25"/>
      <c r="T913" s="25"/>
      <c r="U913" s="25"/>
      <c r="V913" s="25"/>
      <c r="W913" s="25"/>
      <c r="X913" s="25"/>
      <c r="Y913" s="25"/>
      <c r="Z913" s="25"/>
      <c r="AA913" s="20"/>
      <c r="AB913" s="20"/>
      <c r="AC913" s="23"/>
      <c r="AD913" s="23"/>
      <c r="AE913" s="23"/>
    </row>
    <row r="914" ht="14.25" customHeight="1">
      <c r="A914" s="18"/>
      <c r="B914" s="19"/>
      <c r="C914" s="20"/>
      <c r="D914" s="21"/>
      <c r="E914" s="20"/>
      <c r="F914" s="23"/>
      <c r="G914" s="23"/>
      <c r="H914" s="25"/>
      <c r="I914" s="25"/>
      <c r="J914" s="25"/>
      <c r="K914" s="25"/>
      <c r="L914" s="25"/>
      <c r="M914" s="25"/>
      <c r="N914" s="25"/>
      <c r="O914" s="25"/>
      <c r="P914" s="25"/>
      <c r="Q914" s="25"/>
      <c r="R914" s="25"/>
      <c r="S914" s="25"/>
      <c r="T914" s="25"/>
      <c r="U914" s="25"/>
      <c r="V914" s="25"/>
      <c r="W914" s="25"/>
      <c r="X914" s="25"/>
      <c r="Y914" s="25"/>
      <c r="Z914" s="25"/>
      <c r="AA914" s="20"/>
      <c r="AB914" s="20"/>
      <c r="AC914" s="23"/>
      <c r="AD914" s="23"/>
      <c r="AE914" s="23"/>
    </row>
    <row r="915" ht="14.25" customHeight="1">
      <c r="A915" s="18"/>
      <c r="B915" s="19"/>
      <c r="C915" s="20"/>
      <c r="D915" s="21"/>
      <c r="E915" s="20"/>
      <c r="F915" s="23"/>
      <c r="G915" s="23"/>
      <c r="H915" s="25"/>
      <c r="I915" s="25"/>
      <c r="J915" s="25"/>
      <c r="K915" s="25"/>
      <c r="L915" s="25"/>
      <c r="M915" s="25"/>
      <c r="N915" s="25"/>
      <c r="O915" s="25"/>
      <c r="P915" s="25"/>
      <c r="Q915" s="25"/>
      <c r="R915" s="25"/>
      <c r="S915" s="25"/>
      <c r="T915" s="25"/>
      <c r="U915" s="25"/>
      <c r="V915" s="25"/>
      <c r="W915" s="25"/>
      <c r="X915" s="25"/>
      <c r="Y915" s="25"/>
      <c r="Z915" s="25"/>
      <c r="AA915" s="20"/>
      <c r="AB915" s="20"/>
      <c r="AC915" s="23"/>
      <c r="AD915" s="23"/>
      <c r="AE915" s="23"/>
    </row>
    <row r="916" ht="14.25" customHeight="1">
      <c r="A916" s="18"/>
      <c r="B916" s="19"/>
      <c r="C916" s="20"/>
      <c r="D916" s="21"/>
      <c r="E916" s="20"/>
      <c r="F916" s="23"/>
      <c r="G916" s="23"/>
      <c r="H916" s="25"/>
      <c r="I916" s="25"/>
      <c r="J916" s="25"/>
      <c r="K916" s="25"/>
      <c r="L916" s="25"/>
      <c r="M916" s="25"/>
      <c r="N916" s="25"/>
      <c r="O916" s="25"/>
      <c r="P916" s="25"/>
      <c r="Q916" s="25"/>
      <c r="R916" s="25"/>
      <c r="S916" s="25"/>
      <c r="T916" s="25"/>
      <c r="U916" s="25"/>
      <c r="V916" s="25"/>
      <c r="W916" s="25"/>
      <c r="X916" s="25"/>
      <c r="Y916" s="25"/>
      <c r="Z916" s="25"/>
      <c r="AA916" s="20"/>
      <c r="AB916" s="20"/>
      <c r="AC916" s="23"/>
      <c r="AD916" s="23"/>
      <c r="AE916" s="23"/>
    </row>
    <row r="917" ht="14.25" customHeight="1">
      <c r="A917" s="18"/>
      <c r="B917" s="19"/>
      <c r="C917" s="20"/>
      <c r="D917" s="21"/>
      <c r="E917" s="20"/>
      <c r="F917" s="23"/>
      <c r="G917" s="23"/>
      <c r="H917" s="25"/>
      <c r="I917" s="25"/>
      <c r="J917" s="25"/>
      <c r="K917" s="25"/>
      <c r="L917" s="25"/>
      <c r="M917" s="25"/>
      <c r="N917" s="25"/>
      <c r="O917" s="25"/>
      <c r="P917" s="25"/>
      <c r="Q917" s="25"/>
      <c r="R917" s="25"/>
      <c r="S917" s="25"/>
      <c r="T917" s="25"/>
      <c r="U917" s="25"/>
      <c r="V917" s="25"/>
      <c r="W917" s="25"/>
      <c r="X917" s="25"/>
      <c r="Y917" s="25"/>
      <c r="Z917" s="25"/>
      <c r="AA917" s="20"/>
      <c r="AB917" s="20"/>
      <c r="AC917" s="23"/>
      <c r="AD917" s="23"/>
      <c r="AE917" s="23"/>
    </row>
    <row r="918" ht="14.25" customHeight="1">
      <c r="A918" s="18"/>
      <c r="B918" s="19"/>
      <c r="C918" s="20"/>
      <c r="D918" s="21"/>
      <c r="E918" s="20"/>
      <c r="F918" s="23"/>
      <c r="G918" s="23"/>
      <c r="H918" s="25"/>
      <c r="I918" s="25"/>
      <c r="J918" s="25"/>
      <c r="K918" s="25"/>
      <c r="L918" s="25"/>
      <c r="M918" s="25"/>
      <c r="N918" s="25"/>
      <c r="O918" s="25"/>
      <c r="P918" s="25"/>
      <c r="Q918" s="25"/>
      <c r="R918" s="25"/>
      <c r="S918" s="25"/>
      <c r="T918" s="25"/>
      <c r="U918" s="25"/>
      <c r="V918" s="25"/>
      <c r="W918" s="25"/>
      <c r="X918" s="25"/>
      <c r="Y918" s="25"/>
      <c r="Z918" s="25"/>
      <c r="AA918" s="20"/>
      <c r="AB918" s="20"/>
      <c r="AC918" s="23"/>
      <c r="AD918" s="23"/>
      <c r="AE918" s="23"/>
    </row>
    <row r="919" ht="14.25" customHeight="1">
      <c r="A919" s="18"/>
      <c r="B919" s="19"/>
      <c r="C919" s="20"/>
      <c r="D919" s="21"/>
      <c r="E919" s="20"/>
      <c r="F919" s="23"/>
      <c r="G919" s="23"/>
      <c r="H919" s="25"/>
      <c r="I919" s="25"/>
      <c r="J919" s="25"/>
      <c r="K919" s="25"/>
      <c r="L919" s="25"/>
      <c r="M919" s="25"/>
      <c r="N919" s="25"/>
      <c r="O919" s="25"/>
      <c r="P919" s="25"/>
      <c r="Q919" s="25"/>
      <c r="R919" s="25"/>
      <c r="S919" s="25"/>
      <c r="T919" s="25"/>
      <c r="U919" s="25"/>
      <c r="V919" s="25"/>
      <c r="W919" s="25"/>
      <c r="X919" s="25"/>
      <c r="Y919" s="25"/>
      <c r="Z919" s="25"/>
      <c r="AA919" s="20"/>
      <c r="AB919" s="20"/>
      <c r="AC919" s="23"/>
      <c r="AD919" s="23"/>
      <c r="AE919" s="23"/>
    </row>
    <row r="920" ht="14.25" customHeight="1">
      <c r="A920" s="18"/>
      <c r="B920" s="19"/>
      <c r="C920" s="20"/>
      <c r="D920" s="21"/>
      <c r="E920" s="20"/>
      <c r="F920" s="23"/>
      <c r="G920" s="23"/>
      <c r="H920" s="25"/>
      <c r="I920" s="25"/>
      <c r="J920" s="25"/>
      <c r="K920" s="25"/>
      <c r="L920" s="25"/>
      <c r="M920" s="25"/>
      <c r="N920" s="25"/>
      <c r="O920" s="25"/>
      <c r="P920" s="25"/>
      <c r="Q920" s="25"/>
      <c r="R920" s="25"/>
      <c r="S920" s="25"/>
      <c r="T920" s="25"/>
      <c r="U920" s="25"/>
      <c r="V920" s="25"/>
      <c r="W920" s="25"/>
      <c r="X920" s="25"/>
      <c r="Y920" s="25"/>
      <c r="Z920" s="25"/>
      <c r="AA920" s="20"/>
      <c r="AB920" s="20"/>
      <c r="AC920" s="23"/>
      <c r="AD920" s="23"/>
      <c r="AE920" s="23"/>
    </row>
    <row r="921" ht="14.25" customHeight="1">
      <c r="A921" s="18"/>
      <c r="B921" s="19"/>
      <c r="C921" s="20"/>
      <c r="D921" s="21"/>
      <c r="E921" s="20"/>
      <c r="F921" s="23"/>
      <c r="G921" s="23"/>
      <c r="H921" s="25"/>
      <c r="I921" s="25"/>
      <c r="J921" s="25"/>
      <c r="K921" s="25"/>
      <c r="L921" s="25"/>
      <c r="M921" s="25"/>
      <c r="N921" s="25"/>
      <c r="O921" s="25"/>
      <c r="P921" s="25"/>
      <c r="Q921" s="25"/>
      <c r="R921" s="25"/>
      <c r="S921" s="25"/>
      <c r="T921" s="25"/>
      <c r="U921" s="25"/>
      <c r="V921" s="25"/>
      <c r="W921" s="25"/>
      <c r="X921" s="25"/>
      <c r="Y921" s="25"/>
      <c r="Z921" s="25"/>
      <c r="AA921" s="20"/>
      <c r="AB921" s="20"/>
      <c r="AC921" s="23"/>
      <c r="AD921" s="23"/>
      <c r="AE921" s="23"/>
    </row>
    <row r="922" ht="14.25" customHeight="1">
      <c r="A922" s="18"/>
      <c r="B922" s="19"/>
      <c r="C922" s="20"/>
      <c r="D922" s="21"/>
      <c r="E922" s="20"/>
      <c r="F922" s="23"/>
      <c r="G922" s="23"/>
      <c r="H922" s="25"/>
      <c r="I922" s="25"/>
      <c r="J922" s="25"/>
      <c r="K922" s="25"/>
      <c r="L922" s="25"/>
      <c r="M922" s="25"/>
      <c r="N922" s="25"/>
      <c r="O922" s="25"/>
      <c r="P922" s="25"/>
      <c r="Q922" s="25"/>
      <c r="R922" s="25"/>
      <c r="S922" s="25"/>
      <c r="T922" s="25"/>
      <c r="U922" s="25"/>
      <c r="V922" s="25"/>
      <c r="W922" s="25"/>
      <c r="X922" s="25"/>
      <c r="Y922" s="25"/>
      <c r="Z922" s="25"/>
      <c r="AA922" s="20"/>
      <c r="AB922" s="20"/>
      <c r="AC922" s="23"/>
      <c r="AD922" s="23"/>
      <c r="AE922" s="23"/>
    </row>
    <row r="923" ht="14.25" customHeight="1">
      <c r="A923" s="18"/>
      <c r="B923" s="19"/>
      <c r="C923" s="20"/>
      <c r="D923" s="21"/>
      <c r="E923" s="20"/>
      <c r="F923" s="23"/>
      <c r="G923" s="23"/>
      <c r="H923" s="25"/>
      <c r="I923" s="25"/>
      <c r="J923" s="25"/>
      <c r="K923" s="25"/>
      <c r="L923" s="25"/>
      <c r="M923" s="25"/>
      <c r="N923" s="25"/>
      <c r="O923" s="25"/>
      <c r="P923" s="25"/>
      <c r="Q923" s="25"/>
      <c r="R923" s="25"/>
      <c r="S923" s="25"/>
      <c r="T923" s="25"/>
      <c r="U923" s="25"/>
      <c r="V923" s="25"/>
      <c r="W923" s="25"/>
      <c r="X923" s="25"/>
      <c r="Y923" s="25"/>
      <c r="Z923" s="25"/>
      <c r="AA923" s="20"/>
      <c r="AB923" s="20"/>
      <c r="AC923" s="23"/>
      <c r="AD923" s="23"/>
      <c r="AE923" s="23"/>
    </row>
    <row r="924" ht="14.25" customHeight="1">
      <c r="A924" s="18"/>
      <c r="B924" s="19"/>
      <c r="C924" s="20"/>
      <c r="D924" s="21"/>
      <c r="E924" s="20"/>
      <c r="F924" s="23"/>
      <c r="G924" s="23"/>
      <c r="H924" s="25"/>
      <c r="I924" s="25"/>
      <c r="J924" s="25"/>
      <c r="K924" s="25"/>
      <c r="L924" s="25"/>
      <c r="M924" s="25"/>
      <c r="N924" s="25"/>
      <c r="O924" s="25"/>
      <c r="P924" s="25"/>
      <c r="Q924" s="25"/>
      <c r="R924" s="25"/>
      <c r="S924" s="25"/>
      <c r="T924" s="25"/>
      <c r="U924" s="25"/>
      <c r="V924" s="25"/>
      <c r="W924" s="25"/>
      <c r="X924" s="25"/>
      <c r="Y924" s="25"/>
      <c r="Z924" s="25"/>
      <c r="AA924" s="20"/>
      <c r="AB924" s="20"/>
      <c r="AC924" s="23"/>
      <c r="AD924" s="23"/>
      <c r="AE924" s="23"/>
    </row>
    <row r="925" ht="14.25" customHeight="1">
      <c r="A925" s="18"/>
      <c r="B925" s="19"/>
      <c r="C925" s="20"/>
      <c r="D925" s="21"/>
      <c r="E925" s="20"/>
      <c r="F925" s="23"/>
      <c r="G925" s="23"/>
      <c r="H925" s="25"/>
      <c r="I925" s="25"/>
      <c r="J925" s="25"/>
      <c r="K925" s="25"/>
      <c r="L925" s="25"/>
      <c r="M925" s="25"/>
      <c r="N925" s="25"/>
      <c r="O925" s="25"/>
      <c r="P925" s="25"/>
      <c r="Q925" s="25"/>
      <c r="R925" s="25"/>
      <c r="S925" s="25"/>
      <c r="T925" s="25"/>
      <c r="U925" s="25"/>
      <c r="V925" s="25"/>
      <c r="W925" s="25"/>
      <c r="X925" s="25"/>
      <c r="Y925" s="25"/>
      <c r="Z925" s="25"/>
      <c r="AA925" s="20"/>
      <c r="AB925" s="20"/>
      <c r="AC925" s="23"/>
      <c r="AD925" s="23"/>
      <c r="AE925" s="23"/>
    </row>
    <row r="926" ht="14.25" customHeight="1">
      <c r="A926" s="18"/>
      <c r="B926" s="19"/>
      <c r="C926" s="20"/>
      <c r="D926" s="21"/>
      <c r="E926" s="20"/>
      <c r="F926" s="23"/>
      <c r="G926" s="23"/>
      <c r="H926" s="25"/>
      <c r="I926" s="25"/>
      <c r="J926" s="25"/>
      <c r="K926" s="25"/>
      <c r="L926" s="25"/>
      <c r="M926" s="25"/>
      <c r="N926" s="25"/>
      <c r="O926" s="25"/>
      <c r="P926" s="25"/>
      <c r="Q926" s="25"/>
      <c r="R926" s="25"/>
      <c r="S926" s="25"/>
      <c r="T926" s="25"/>
      <c r="U926" s="25"/>
      <c r="V926" s="25"/>
      <c r="W926" s="25"/>
      <c r="X926" s="25"/>
      <c r="Y926" s="25"/>
      <c r="Z926" s="25"/>
      <c r="AA926" s="20"/>
      <c r="AB926" s="20"/>
      <c r="AC926" s="23"/>
      <c r="AD926" s="23"/>
      <c r="AE926" s="23"/>
    </row>
    <row r="927" ht="14.25" customHeight="1">
      <c r="A927" s="18"/>
      <c r="B927" s="19"/>
      <c r="C927" s="20"/>
      <c r="D927" s="21"/>
      <c r="E927" s="20"/>
      <c r="F927" s="23"/>
      <c r="G927" s="23"/>
      <c r="H927" s="25"/>
      <c r="I927" s="25"/>
      <c r="J927" s="25"/>
      <c r="K927" s="25"/>
      <c r="L927" s="25"/>
      <c r="M927" s="25"/>
      <c r="N927" s="25"/>
      <c r="O927" s="25"/>
      <c r="P927" s="25"/>
      <c r="Q927" s="25"/>
      <c r="R927" s="25"/>
      <c r="S927" s="25"/>
      <c r="T927" s="25"/>
      <c r="U927" s="25"/>
      <c r="V927" s="25"/>
      <c r="W927" s="25"/>
      <c r="X927" s="25"/>
      <c r="Y927" s="25"/>
      <c r="Z927" s="25"/>
      <c r="AA927" s="20"/>
      <c r="AB927" s="20"/>
      <c r="AC927" s="23"/>
      <c r="AD927" s="23"/>
      <c r="AE927" s="23"/>
    </row>
    <row r="928" ht="14.25" customHeight="1">
      <c r="A928" s="18"/>
      <c r="B928" s="19"/>
      <c r="C928" s="20"/>
      <c r="D928" s="21"/>
      <c r="E928" s="20"/>
      <c r="F928" s="23"/>
      <c r="G928" s="23"/>
      <c r="H928" s="25"/>
      <c r="I928" s="25"/>
      <c r="J928" s="25"/>
      <c r="K928" s="25"/>
      <c r="L928" s="25"/>
      <c r="M928" s="25"/>
      <c r="N928" s="25"/>
      <c r="O928" s="25"/>
      <c r="P928" s="25"/>
      <c r="Q928" s="25"/>
      <c r="R928" s="25"/>
      <c r="S928" s="25"/>
      <c r="T928" s="25"/>
      <c r="U928" s="25"/>
      <c r="V928" s="25"/>
      <c r="W928" s="25"/>
      <c r="X928" s="25"/>
      <c r="Y928" s="25"/>
      <c r="Z928" s="25"/>
      <c r="AA928" s="20"/>
      <c r="AB928" s="20"/>
      <c r="AC928" s="23"/>
      <c r="AD928" s="23"/>
      <c r="AE928" s="23"/>
    </row>
    <row r="929" ht="14.25" customHeight="1">
      <c r="A929" s="18"/>
      <c r="B929" s="19"/>
      <c r="C929" s="20"/>
      <c r="D929" s="21"/>
      <c r="E929" s="20"/>
      <c r="F929" s="23"/>
      <c r="G929" s="23"/>
      <c r="H929" s="25"/>
      <c r="I929" s="25"/>
      <c r="J929" s="25"/>
      <c r="K929" s="25"/>
      <c r="L929" s="25"/>
      <c r="M929" s="25"/>
      <c r="N929" s="25"/>
      <c r="O929" s="25"/>
      <c r="P929" s="25"/>
      <c r="Q929" s="25"/>
      <c r="R929" s="25"/>
      <c r="S929" s="25"/>
      <c r="T929" s="25"/>
      <c r="U929" s="25"/>
      <c r="V929" s="25"/>
      <c r="W929" s="25"/>
      <c r="X929" s="25"/>
      <c r="Y929" s="25"/>
      <c r="Z929" s="25"/>
      <c r="AA929" s="20"/>
      <c r="AB929" s="20"/>
      <c r="AC929" s="23"/>
      <c r="AD929" s="23"/>
      <c r="AE929" s="23"/>
    </row>
    <row r="930" ht="14.25" customHeight="1">
      <c r="A930" s="18"/>
      <c r="B930" s="19"/>
      <c r="C930" s="20"/>
      <c r="D930" s="21"/>
      <c r="E930" s="20"/>
      <c r="F930" s="23"/>
      <c r="G930" s="23"/>
      <c r="H930" s="25"/>
      <c r="I930" s="25"/>
      <c r="J930" s="25"/>
      <c r="K930" s="25"/>
      <c r="L930" s="25"/>
      <c r="M930" s="25"/>
      <c r="N930" s="25"/>
      <c r="O930" s="25"/>
      <c r="P930" s="25"/>
      <c r="Q930" s="25"/>
      <c r="R930" s="25"/>
      <c r="S930" s="25"/>
      <c r="T930" s="25"/>
      <c r="U930" s="25"/>
      <c r="V930" s="25"/>
      <c r="W930" s="25"/>
      <c r="X930" s="25"/>
      <c r="Y930" s="25"/>
      <c r="Z930" s="25"/>
      <c r="AA930" s="20"/>
      <c r="AB930" s="20"/>
      <c r="AC930" s="23"/>
      <c r="AD930" s="23"/>
      <c r="AE930" s="23"/>
    </row>
    <row r="931" ht="14.25" customHeight="1">
      <c r="A931" s="18"/>
      <c r="B931" s="19"/>
      <c r="C931" s="20"/>
      <c r="D931" s="21"/>
      <c r="E931" s="20"/>
      <c r="F931" s="23"/>
      <c r="G931" s="23"/>
      <c r="H931" s="25"/>
      <c r="I931" s="25"/>
      <c r="J931" s="25"/>
      <c r="K931" s="25"/>
      <c r="L931" s="25"/>
      <c r="M931" s="25"/>
      <c r="N931" s="25"/>
      <c r="O931" s="25"/>
      <c r="P931" s="25"/>
      <c r="Q931" s="25"/>
      <c r="R931" s="25"/>
      <c r="S931" s="25"/>
      <c r="T931" s="25"/>
      <c r="U931" s="25"/>
      <c r="V931" s="25"/>
      <c r="W931" s="25"/>
      <c r="X931" s="25"/>
      <c r="Y931" s="25"/>
      <c r="Z931" s="25"/>
      <c r="AA931" s="20"/>
      <c r="AB931" s="20"/>
      <c r="AC931" s="23"/>
      <c r="AD931" s="23"/>
      <c r="AE931" s="23"/>
    </row>
    <row r="932" ht="14.25" customHeight="1">
      <c r="A932" s="18"/>
      <c r="B932" s="19"/>
      <c r="C932" s="20"/>
      <c r="D932" s="21"/>
      <c r="E932" s="20"/>
      <c r="F932" s="23"/>
      <c r="G932" s="23"/>
      <c r="H932" s="25"/>
      <c r="I932" s="25"/>
      <c r="J932" s="25"/>
      <c r="K932" s="25"/>
      <c r="L932" s="25"/>
      <c r="M932" s="25"/>
      <c r="N932" s="25"/>
      <c r="O932" s="25"/>
      <c r="P932" s="25"/>
      <c r="Q932" s="25"/>
      <c r="R932" s="25"/>
      <c r="S932" s="25"/>
      <c r="T932" s="25"/>
      <c r="U932" s="25"/>
      <c r="V932" s="25"/>
      <c r="W932" s="25"/>
      <c r="X932" s="25"/>
      <c r="Y932" s="25"/>
      <c r="Z932" s="25"/>
      <c r="AA932" s="20"/>
      <c r="AB932" s="20"/>
      <c r="AC932" s="23"/>
      <c r="AD932" s="23"/>
      <c r="AE932" s="23"/>
    </row>
    <row r="933" ht="14.25" customHeight="1">
      <c r="A933" s="18"/>
      <c r="B933" s="19"/>
      <c r="C933" s="20"/>
      <c r="D933" s="21"/>
      <c r="E933" s="20"/>
      <c r="F933" s="23"/>
      <c r="G933" s="23"/>
      <c r="H933" s="25"/>
      <c r="I933" s="25"/>
      <c r="J933" s="25"/>
      <c r="K933" s="25"/>
      <c r="L933" s="25"/>
      <c r="M933" s="25"/>
      <c r="N933" s="25"/>
      <c r="O933" s="25"/>
      <c r="P933" s="25"/>
      <c r="Q933" s="25"/>
      <c r="R933" s="25"/>
      <c r="S933" s="25"/>
      <c r="T933" s="25"/>
      <c r="U933" s="25"/>
      <c r="V933" s="25"/>
      <c r="W933" s="25"/>
      <c r="X933" s="25"/>
      <c r="Y933" s="25"/>
      <c r="Z933" s="25"/>
      <c r="AA933" s="20"/>
      <c r="AB933" s="20"/>
      <c r="AC933" s="23"/>
      <c r="AD933" s="23"/>
      <c r="AE933" s="23"/>
    </row>
    <row r="934" ht="14.25" customHeight="1">
      <c r="A934" s="18"/>
      <c r="B934" s="19"/>
      <c r="C934" s="20"/>
      <c r="D934" s="21"/>
      <c r="E934" s="20"/>
      <c r="F934" s="23"/>
      <c r="G934" s="23"/>
      <c r="H934" s="25"/>
      <c r="I934" s="25"/>
      <c r="J934" s="25"/>
      <c r="K934" s="25"/>
      <c r="L934" s="25"/>
      <c r="M934" s="25"/>
      <c r="N934" s="25"/>
      <c r="O934" s="25"/>
      <c r="P934" s="25"/>
      <c r="Q934" s="25"/>
      <c r="R934" s="25"/>
      <c r="S934" s="25"/>
      <c r="T934" s="25"/>
      <c r="U934" s="25"/>
      <c r="V934" s="25"/>
      <c r="W934" s="25"/>
      <c r="X934" s="25"/>
      <c r="Y934" s="25"/>
      <c r="Z934" s="25"/>
      <c r="AA934" s="20"/>
      <c r="AB934" s="20"/>
      <c r="AC934" s="23"/>
      <c r="AD934" s="23"/>
      <c r="AE934" s="23"/>
    </row>
    <row r="935" ht="14.25" customHeight="1">
      <c r="A935" s="18"/>
      <c r="B935" s="19"/>
      <c r="C935" s="20"/>
      <c r="D935" s="21"/>
      <c r="E935" s="20"/>
      <c r="F935" s="23"/>
      <c r="G935" s="23"/>
      <c r="H935" s="25"/>
      <c r="I935" s="25"/>
      <c r="J935" s="25"/>
      <c r="K935" s="25"/>
      <c r="L935" s="25"/>
      <c r="M935" s="25"/>
      <c r="N935" s="25"/>
      <c r="O935" s="25"/>
      <c r="P935" s="25"/>
      <c r="Q935" s="25"/>
      <c r="R935" s="25"/>
      <c r="S935" s="25"/>
      <c r="T935" s="25"/>
      <c r="U935" s="25"/>
      <c r="V935" s="25"/>
      <c r="W935" s="25"/>
      <c r="X935" s="25"/>
      <c r="Y935" s="25"/>
      <c r="Z935" s="25"/>
      <c r="AA935" s="20"/>
      <c r="AB935" s="20"/>
      <c r="AC935" s="23"/>
      <c r="AD935" s="23"/>
      <c r="AE935" s="23"/>
    </row>
    <row r="936" ht="14.25" customHeight="1">
      <c r="A936" s="18"/>
      <c r="B936" s="19"/>
      <c r="C936" s="20"/>
      <c r="D936" s="21"/>
      <c r="E936" s="20"/>
      <c r="F936" s="23"/>
      <c r="G936" s="23"/>
      <c r="H936" s="25"/>
      <c r="I936" s="25"/>
      <c r="J936" s="25"/>
      <c r="K936" s="25"/>
      <c r="L936" s="25"/>
      <c r="M936" s="25"/>
      <c r="N936" s="25"/>
      <c r="O936" s="25"/>
      <c r="P936" s="25"/>
      <c r="Q936" s="25"/>
      <c r="R936" s="25"/>
      <c r="S936" s="25"/>
      <c r="T936" s="25"/>
      <c r="U936" s="25"/>
      <c r="V936" s="25"/>
      <c r="W936" s="25"/>
      <c r="X936" s="25"/>
      <c r="Y936" s="25"/>
      <c r="Z936" s="25"/>
      <c r="AA936" s="20"/>
      <c r="AB936" s="20"/>
      <c r="AC936" s="23"/>
      <c r="AD936" s="23"/>
      <c r="AE936" s="23"/>
    </row>
    <row r="937" ht="14.25" customHeight="1">
      <c r="A937" s="18"/>
      <c r="B937" s="19"/>
      <c r="C937" s="20"/>
      <c r="D937" s="21"/>
      <c r="E937" s="20"/>
      <c r="F937" s="23"/>
      <c r="G937" s="23"/>
      <c r="H937" s="25"/>
      <c r="I937" s="25"/>
      <c r="J937" s="25"/>
      <c r="K937" s="25"/>
      <c r="L937" s="25"/>
      <c r="M937" s="25"/>
      <c r="N937" s="25"/>
      <c r="O937" s="25"/>
      <c r="P937" s="25"/>
      <c r="Q937" s="25"/>
      <c r="R937" s="25"/>
      <c r="S937" s="25"/>
      <c r="T937" s="25"/>
      <c r="U937" s="25"/>
      <c r="V937" s="25"/>
      <c r="W937" s="25"/>
      <c r="X937" s="25"/>
      <c r="Y937" s="25"/>
      <c r="Z937" s="25"/>
      <c r="AA937" s="20"/>
      <c r="AB937" s="20"/>
      <c r="AC937" s="23"/>
      <c r="AD937" s="23"/>
      <c r="AE937" s="23"/>
    </row>
    <row r="938" ht="14.25" customHeight="1">
      <c r="A938" s="18"/>
      <c r="B938" s="19"/>
      <c r="C938" s="20"/>
      <c r="D938" s="21"/>
      <c r="E938" s="20"/>
      <c r="F938" s="23"/>
      <c r="G938" s="23"/>
      <c r="H938" s="25"/>
      <c r="I938" s="25"/>
      <c r="J938" s="25"/>
      <c r="K938" s="25"/>
      <c r="L938" s="25"/>
      <c r="M938" s="25"/>
      <c r="N938" s="25"/>
      <c r="O938" s="25"/>
      <c r="P938" s="25"/>
      <c r="Q938" s="25"/>
      <c r="R938" s="25"/>
      <c r="S938" s="25"/>
      <c r="T938" s="25"/>
      <c r="U938" s="25"/>
      <c r="V938" s="25"/>
      <c r="W938" s="25"/>
      <c r="X938" s="25"/>
      <c r="Y938" s="25"/>
      <c r="Z938" s="25"/>
      <c r="AA938" s="20"/>
      <c r="AB938" s="20"/>
      <c r="AC938" s="23"/>
      <c r="AD938" s="23"/>
      <c r="AE938" s="23"/>
    </row>
    <row r="939" ht="14.25" customHeight="1">
      <c r="A939" s="18"/>
      <c r="B939" s="19"/>
      <c r="C939" s="20"/>
      <c r="D939" s="21"/>
      <c r="E939" s="20"/>
      <c r="F939" s="23"/>
      <c r="G939" s="23"/>
      <c r="H939" s="25"/>
      <c r="I939" s="25"/>
      <c r="J939" s="25"/>
      <c r="K939" s="25"/>
      <c r="L939" s="25"/>
      <c r="M939" s="25"/>
      <c r="N939" s="25"/>
      <c r="O939" s="25"/>
      <c r="P939" s="25"/>
      <c r="Q939" s="25"/>
      <c r="R939" s="25"/>
      <c r="S939" s="25"/>
      <c r="T939" s="25"/>
      <c r="U939" s="25"/>
      <c r="V939" s="25"/>
      <c r="W939" s="25"/>
      <c r="X939" s="25"/>
      <c r="Y939" s="25"/>
      <c r="Z939" s="25"/>
      <c r="AA939" s="20"/>
      <c r="AB939" s="20"/>
      <c r="AC939" s="23"/>
      <c r="AD939" s="23"/>
      <c r="AE939" s="23"/>
    </row>
    <row r="940" ht="14.25" customHeight="1">
      <c r="A940" s="18"/>
      <c r="B940" s="19"/>
      <c r="C940" s="20"/>
      <c r="D940" s="21"/>
      <c r="E940" s="20"/>
      <c r="F940" s="23"/>
      <c r="G940" s="23"/>
      <c r="H940" s="25"/>
      <c r="I940" s="25"/>
      <c r="J940" s="25"/>
      <c r="K940" s="25"/>
      <c r="L940" s="25"/>
      <c r="M940" s="25"/>
      <c r="N940" s="25"/>
      <c r="O940" s="25"/>
      <c r="P940" s="25"/>
      <c r="Q940" s="25"/>
      <c r="R940" s="25"/>
      <c r="S940" s="25"/>
      <c r="T940" s="25"/>
      <c r="U940" s="25"/>
      <c r="V940" s="25"/>
      <c r="W940" s="25"/>
      <c r="X940" s="25"/>
      <c r="Y940" s="25"/>
      <c r="Z940" s="25"/>
      <c r="AA940" s="20"/>
      <c r="AB940" s="20"/>
      <c r="AC940" s="23"/>
      <c r="AD940" s="23"/>
      <c r="AE940" s="23"/>
    </row>
    <row r="941" ht="14.25" customHeight="1">
      <c r="A941" s="18"/>
      <c r="B941" s="19"/>
      <c r="C941" s="20"/>
      <c r="D941" s="21"/>
      <c r="E941" s="20"/>
      <c r="F941" s="23"/>
      <c r="G941" s="23"/>
      <c r="H941" s="25"/>
      <c r="I941" s="25"/>
      <c r="J941" s="25"/>
      <c r="K941" s="25"/>
      <c r="L941" s="25"/>
      <c r="M941" s="25"/>
      <c r="N941" s="25"/>
      <c r="O941" s="25"/>
      <c r="P941" s="25"/>
      <c r="Q941" s="25"/>
      <c r="R941" s="25"/>
      <c r="S941" s="25"/>
      <c r="T941" s="25"/>
      <c r="U941" s="25"/>
      <c r="V941" s="25"/>
      <c r="W941" s="25"/>
      <c r="X941" s="25"/>
      <c r="Y941" s="25"/>
      <c r="Z941" s="25"/>
      <c r="AA941" s="20"/>
      <c r="AB941" s="20"/>
      <c r="AC941" s="23"/>
      <c r="AD941" s="23"/>
      <c r="AE941" s="23"/>
    </row>
    <row r="942" ht="14.25" customHeight="1">
      <c r="A942" s="18"/>
      <c r="B942" s="19"/>
      <c r="C942" s="20"/>
      <c r="D942" s="21"/>
      <c r="E942" s="20"/>
      <c r="F942" s="23"/>
      <c r="G942" s="23"/>
      <c r="H942" s="25"/>
      <c r="I942" s="25"/>
      <c r="J942" s="25"/>
      <c r="K942" s="25"/>
      <c r="L942" s="25"/>
      <c r="M942" s="25"/>
      <c r="N942" s="25"/>
      <c r="O942" s="25"/>
      <c r="P942" s="25"/>
      <c r="Q942" s="25"/>
      <c r="R942" s="25"/>
      <c r="S942" s="25"/>
      <c r="T942" s="25"/>
      <c r="U942" s="25"/>
      <c r="V942" s="25"/>
      <c r="W942" s="25"/>
      <c r="X942" s="25"/>
      <c r="Y942" s="25"/>
      <c r="Z942" s="25"/>
      <c r="AA942" s="20"/>
      <c r="AB942" s="20"/>
      <c r="AC942" s="23"/>
      <c r="AD942" s="23"/>
      <c r="AE942" s="23"/>
    </row>
    <row r="943" ht="14.25" customHeight="1">
      <c r="A943" s="18"/>
      <c r="B943" s="19"/>
      <c r="C943" s="20"/>
      <c r="D943" s="21"/>
      <c r="E943" s="20"/>
      <c r="F943" s="23"/>
      <c r="G943" s="23"/>
      <c r="H943" s="25"/>
      <c r="I943" s="25"/>
      <c r="J943" s="25"/>
      <c r="K943" s="25"/>
      <c r="L943" s="25"/>
      <c r="M943" s="25"/>
      <c r="N943" s="25"/>
      <c r="O943" s="25"/>
      <c r="P943" s="25"/>
      <c r="Q943" s="25"/>
      <c r="R943" s="25"/>
      <c r="S943" s="25"/>
      <c r="T943" s="25"/>
      <c r="U943" s="25"/>
      <c r="V943" s="25"/>
      <c r="W943" s="25"/>
      <c r="X943" s="25"/>
      <c r="Y943" s="25"/>
      <c r="Z943" s="25"/>
      <c r="AA943" s="20"/>
      <c r="AB943" s="20"/>
      <c r="AC943" s="23"/>
      <c r="AD943" s="23"/>
      <c r="AE943" s="23"/>
    </row>
    <row r="944" ht="14.25" customHeight="1">
      <c r="A944" s="18"/>
      <c r="B944" s="19"/>
      <c r="C944" s="20"/>
      <c r="D944" s="21"/>
      <c r="E944" s="20"/>
      <c r="F944" s="23"/>
      <c r="G944" s="23"/>
      <c r="H944" s="25"/>
      <c r="I944" s="25"/>
      <c r="J944" s="25"/>
      <c r="K944" s="25"/>
      <c r="L944" s="25"/>
      <c r="M944" s="25"/>
      <c r="N944" s="25"/>
      <c r="O944" s="25"/>
      <c r="P944" s="25"/>
      <c r="Q944" s="25"/>
      <c r="R944" s="25"/>
      <c r="S944" s="25"/>
      <c r="T944" s="25"/>
      <c r="U944" s="25"/>
      <c r="V944" s="25"/>
      <c r="W944" s="25"/>
      <c r="X944" s="25"/>
      <c r="Y944" s="25"/>
      <c r="Z944" s="25"/>
      <c r="AA944" s="20"/>
      <c r="AB944" s="20"/>
      <c r="AC944" s="23"/>
      <c r="AD944" s="23"/>
      <c r="AE944" s="23"/>
    </row>
    <row r="945" ht="14.25" customHeight="1">
      <c r="A945" s="18"/>
      <c r="B945" s="19"/>
      <c r="C945" s="20"/>
      <c r="D945" s="21"/>
      <c r="E945" s="20"/>
      <c r="F945" s="23"/>
      <c r="G945" s="23"/>
      <c r="H945" s="25"/>
      <c r="I945" s="25"/>
      <c r="J945" s="25"/>
      <c r="K945" s="25"/>
      <c r="L945" s="25"/>
      <c r="M945" s="25"/>
      <c r="N945" s="25"/>
      <c r="O945" s="25"/>
      <c r="P945" s="25"/>
      <c r="Q945" s="25"/>
      <c r="R945" s="25"/>
      <c r="S945" s="25"/>
      <c r="T945" s="25"/>
      <c r="U945" s="25"/>
      <c r="V945" s="25"/>
      <c r="W945" s="25"/>
      <c r="X945" s="25"/>
      <c r="Y945" s="25"/>
      <c r="Z945" s="25"/>
      <c r="AA945" s="20"/>
      <c r="AB945" s="20"/>
      <c r="AC945" s="23"/>
      <c r="AD945" s="23"/>
      <c r="AE945" s="23"/>
    </row>
    <row r="946" ht="14.25" customHeight="1">
      <c r="A946" s="18"/>
      <c r="B946" s="19"/>
      <c r="C946" s="20"/>
      <c r="D946" s="21"/>
      <c r="E946" s="20"/>
      <c r="F946" s="23"/>
      <c r="G946" s="23"/>
      <c r="H946" s="25"/>
      <c r="I946" s="25"/>
      <c r="J946" s="25"/>
      <c r="K946" s="25"/>
      <c r="L946" s="25"/>
      <c r="M946" s="25"/>
      <c r="N946" s="25"/>
      <c r="O946" s="25"/>
      <c r="P946" s="25"/>
      <c r="Q946" s="25"/>
      <c r="R946" s="25"/>
      <c r="S946" s="25"/>
      <c r="T946" s="25"/>
      <c r="U946" s="25"/>
      <c r="V946" s="25"/>
      <c r="W946" s="25"/>
      <c r="X946" s="25"/>
      <c r="Y946" s="25"/>
      <c r="Z946" s="25"/>
      <c r="AA946" s="20"/>
      <c r="AB946" s="20"/>
      <c r="AC946" s="23"/>
      <c r="AD946" s="23"/>
      <c r="AE946" s="23"/>
    </row>
    <row r="947" ht="14.25" customHeight="1">
      <c r="A947" s="18"/>
      <c r="B947" s="19"/>
      <c r="C947" s="20"/>
      <c r="D947" s="21"/>
      <c r="E947" s="20"/>
      <c r="F947" s="23"/>
      <c r="G947" s="23"/>
      <c r="H947" s="25"/>
      <c r="I947" s="25"/>
      <c r="J947" s="25"/>
      <c r="K947" s="25"/>
      <c r="L947" s="25"/>
      <c r="M947" s="25"/>
      <c r="N947" s="25"/>
      <c r="O947" s="25"/>
      <c r="P947" s="25"/>
      <c r="Q947" s="25"/>
      <c r="R947" s="25"/>
      <c r="S947" s="25"/>
      <c r="T947" s="25"/>
      <c r="U947" s="25"/>
      <c r="V947" s="25"/>
      <c r="W947" s="25"/>
      <c r="X947" s="25"/>
      <c r="Y947" s="25"/>
      <c r="Z947" s="25"/>
      <c r="AA947" s="20"/>
      <c r="AB947" s="20"/>
      <c r="AC947" s="23"/>
      <c r="AD947" s="23"/>
      <c r="AE947" s="23"/>
    </row>
    <row r="948" ht="14.25" customHeight="1">
      <c r="A948" s="18"/>
      <c r="B948" s="19"/>
      <c r="C948" s="20"/>
      <c r="D948" s="21"/>
      <c r="E948" s="20"/>
      <c r="F948" s="23"/>
      <c r="G948" s="23"/>
      <c r="H948" s="25"/>
      <c r="I948" s="25"/>
      <c r="J948" s="25"/>
      <c r="K948" s="25"/>
      <c r="L948" s="25"/>
      <c r="M948" s="25"/>
      <c r="N948" s="25"/>
      <c r="O948" s="25"/>
      <c r="P948" s="25"/>
      <c r="Q948" s="25"/>
      <c r="R948" s="25"/>
      <c r="S948" s="25"/>
      <c r="T948" s="25"/>
      <c r="U948" s="25"/>
      <c r="V948" s="25"/>
      <c r="W948" s="25"/>
      <c r="X948" s="25"/>
      <c r="Y948" s="25"/>
      <c r="Z948" s="25"/>
      <c r="AA948" s="20"/>
      <c r="AB948" s="20"/>
      <c r="AC948" s="23"/>
      <c r="AD948" s="23"/>
      <c r="AE948" s="23"/>
    </row>
    <row r="949" ht="14.25" customHeight="1">
      <c r="A949" s="18"/>
      <c r="B949" s="19"/>
      <c r="C949" s="20"/>
      <c r="D949" s="21"/>
      <c r="E949" s="20"/>
      <c r="F949" s="23"/>
      <c r="G949" s="23"/>
      <c r="H949" s="25"/>
      <c r="I949" s="25"/>
      <c r="J949" s="25"/>
      <c r="K949" s="25"/>
      <c r="L949" s="25"/>
      <c r="M949" s="25"/>
      <c r="N949" s="25"/>
      <c r="O949" s="25"/>
      <c r="P949" s="25"/>
      <c r="Q949" s="25"/>
      <c r="R949" s="25"/>
      <c r="S949" s="25"/>
      <c r="T949" s="25"/>
      <c r="U949" s="25"/>
      <c r="V949" s="25"/>
      <c r="W949" s="25"/>
      <c r="X949" s="25"/>
      <c r="Y949" s="25"/>
      <c r="Z949" s="25"/>
      <c r="AA949" s="20"/>
      <c r="AB949" s="20"/>
      <c r="AC949" s="23"/>
      <c r="AD949" s="23"/>
      <c r="AE949" s="23"/>
    </row>
    <row r="950" ht="14.25" customHeight="1">
      <c r="A950" s="18"/>
      <c r="B950" s="19"/>
      <c r="C950" s="20"/>
      <c r="D950" s="21"/>
      <c r="E950" s="20"/>
      <c r="F950" s="23"/>
      <c r="G950" s="23"/>
      <c r="H950" s="25"/>
      <c r="I950" s="25"/>
      <c r="J950" s="25"/>
      <c r="K950" s="25"/>
      <c r="L950" s="25"/>
      <c r="M950" s="25"/>
      <c r="N950" s="25"/>
      <c r="O950" s="25"/>
      <c r="P950" s="25"/>
      <c r="Q950" s="25"/>
      <c r="R950" s="25"/>
      <c r="S950" s="25"/>
      <c r="T950" s="25"/>
      <c r="U950" s="25"/>
      <c r="V950" s="25"/>
      <c r="W950" s="25"/>
      <c r="X950" s="25"/>
      <c r="Y950" s="25"/>
      <c r="Z950" s="25"/>
      <c r="AA950" s="20"/>
      <c r="AB950" s="20"/>
      <c r="AC950" s="23"/>
      <c r="AD950" s="23"/>
      <c r="AE950" s="23"/>
    </row>
    <row r="951" ht="14.25" customHeight="1">
      <c r="A951" s="18"/>
      <c r="B951" s="19"/>
      <c r="C951" s="20"/>
      <c r="D951" s="21"/>
      <c r="E951" s="20"/>
      <c r="F951" s="23"/>
      <c r="G951" s="23"/>
      <c r="H951" s="25"/>
      <c r="I951" s="25"/>
      <c r="J951" s="25"/>
      <c r="K951" s="25"/>
      <c r="L951" s="25"/>
      <c r="M951" s="25"/>
      <c r="N951" s="25"/>
      <c r="O951" s="25"/>
      <c r="P951" s="25"/>
      <c r="Q951" s="25"/>
      <c r="R951" s="25"/>
      <c r="S951" s="25"/>
      <c r="T951" s="25"/>
      <c r="U951" s="25"/>
      <c r="V951" s="25"/>
      <c r="W951" s="25"/>
      <c r="X951" s="25"/>
      <c r="Y951" s="25"/>
      <c r="Z951" s="25"/>
      <c r="AA951" s="20"/>
      <c r="AB951" s="20"/>
      <c r="AC951" s="23"/>
      <c r="AD951" s="23"/>
      <c r="AE951" s="23"/>
    </row>
    <row r="952" ht="14.25" customHeight="1">
      <c r="A952" s="18"/>
      <c r="B952" s="19"/>
      <c r="C952" s="20"/>
      <c r="D952" s="21"/>
      <c r="E952" s="20"/>
      <c r="F952" s="23"/>
      <c r="G952" s="23"/>
      <c r="H952" s="25"/>
      <c r="I952" s="25"/>
      <c r="J952" s="25"/>
      <c r="K952" s="25"/>
      <c r="L952" s="25"/>
      <c r="M952" s="25"/>
      <c r="N952" s="25"/>
      <c r="O952" s="25"/>
      <c r="P952" s="25"/>
      <c r="Q952" s="25"/>
      <c r="R952" s="25"/>
      <c r="S952" s="25"/>
      <c r="T952" s="25"/>
      <c r="U952" s="25"/>
      <c r="V952" s="25"/>
      <c r="W952" s="25"/>
      <c r="X952" s="25"/>
      <c r="Y952" s="25"/>
      <c r="Z952" s="25"/>
      <c r="AA952" s="20"/>
      <c r="AB952" s="20"/>
      <c r="AC952" s="23"/>
      <c r="AD952" s="23"/>
      <c r="AE952" s="23"/>
    </row>
    <row r="953" ht="14.25" customHeight="1">
      <c r="A953" s="18"/>
      <c r="B953" s="19"/>
      <c r="C953" s="20"/>
      <c r="D953" s="21"/>
      <c r="E953" s="20"/>
      <c r="F953" s="23"/>
      <c r="G953" s="23"/>
      <c r="H953" s="25"/>
      <c r="I953" s="25"/>
      <c r="J953" s="25"/>
      <c r="K953" s="25"/>
      <c r="L953" s="25"/>
      <c r="M953" s="25"/>
      <c r="N953" s="25"/>
      <c r="O953" s="25"/>
      <c r="P953" s="25"/>
      <c r="Q953" s="25"/>
      <c r="R953" s="25"/>
      <c r="S953" s="25"/>
      <c r="T953" s="25"/>
      <c r="U953" s="25"/>
      <c r="V953" s="25"/>
      <c r="W953" s="25"/>
      <c r="X953" s="25"/>
      <c r="Y953" s="25"/>
      <c r="Z953" s="25"/>
      <c r="AA953" s="20"/>
      <c r="AB953" s="20"/>
      <c r="AC953" s="23"/>
      <c r="AD953" s="23"/>
      <c r="AE953" s="23"/>
    </row>
    <row r="954" ht="14.25" customHeight="1">
      <c r="A954" s="18"/>
      <c r="B954" s="19"/>
      <c r="C954" s="20"/>
      <c r="D954" s="21"/>
      <c r="E954" s="20"/>
      <c r="F954" s="23"/>
      <c r="G954" s="23"/>
      <c r="H954" s="25"/>
      <c r="I954" s="25"/>
      <c r="J954" s="25"/>
      <c r="K954" s="25"/>
      <c r="L954" s="25"/>
      <c r="M954" s="25"/>
      <c r="N954" s="25"/>
      <c r="O954" s="25"/>
      <c r="P954" s="25"/>
      <c r="Q954" s="25"/>
      <c r="R954" s="25"/>
      <c r="S954" s="25"/>
      <c r="T954" s="25"/>
      <c r="U954" s="25"/>
      <c r="V954" s="25"/>
      <c r="W954" s="25"/>
      <c r="X954" s="25"/>
      <c r="Y954" s="25"/>
      <c r="Z954" s="25"/>
      <c r="AA954" s="20"/>
      <c r="AB954" s="20"/>
      <c r="AC954" s="23"/>
      <c r="AD954" s="23"/>
      <c r="AE954" s="23"/>
    </row>
    <row r="955" ht="14.25" customHeight="1">
      <c r="A955" s="18"/>
      <c r="B955" s="19"/>
      <c r="C955" s="20"/>
      <c r="D955" s="21"/>
      <c r="E955" s="20"/>
      <c r="F955" s="23"/>
      <c r="G955" s="23"/>
      <c r="H955" s="25"/>
      <c r="I955" s="25"/>
      <c r="J955" s="25"/>
      <c r="K955" s="25"/>
      <c r="L955" s="25"/>
      <c r="M955" s="25"/>
      <c r="N955" s="25"/>
      <c r="O955" s="25"/>
      <c r="P955" s="25"/>
      <c r="Q955" s="25"/>
      <c r="R955" s="25"/>
      <c r="S955" s="25"/>
      <c r="T955" s="25"/>
      <c r="U955" s="25"/>
      <c r="V955" s="25"/>
      <c r="W955" s="25"/>
      <c r="X955" s="25"/>
      <c r="Y955" s="25"/>
      <c r="Z955" s="25"/>
      <c r="AA955" s="20"/>
      <c r="AB955" s="20"/>
      <c r="AC955" s="23"/>
      <c r="AD955" s="23"/>
      <c r="AE955" s="23"/>
    </row>
    <row r="956" ht="14.25" customHeight="1">
      <c r="A956" s="18"/>
      <c r="B956" s="19"/>
      <c r="C956" s="20"/>
      <c r="D956" s="21"/>
      <c r="E956" s="20"/>
      <c r="F956" s="23"/>
      <c r="G956" s="23"/>
      <c r="H956" s="25"/>
      <c r="I956" s="25"/>
      <c r="J956" s="25"/>
      <c r="K956" s="25"/>
      <c r="L956" s="25"/>
      <c r="M956" s="25"/>
      <c r="N956" s="25"/>
      <c r="O956" s="25"/>
      <c r="P956" s="25"/>
      <c r="Q956" s="25"/>
      <c r="R956" s="25"/>
      <c r="S956" s="25"/>
      <c r="T956" s="25"/>
      <c r="U956" s="25"/>
      <c r="V956" s="25"/>
      <c r="W956" s="25"/>
      <c r="X956" s="25"/>
      <c r="Y956" s="25"/>
      <c r="Z956" s="25"/>
      <c r="AA956" s="20"/>
      <c r="AB956" s="20"/>
      <c r="AC956" s="23"/>
      <c r="AD956" s="23"/>
      <c r="AE956" s="23"/>
    </row>
    <row r="957" ht="14.25" customHeight="1">
      <c r="A957" s="18"/>
      <c r="B957" s="19"/>
      <c r="C957" s="20"/>
      <c r="D957" s="21"/>
      <c r="E957" s="20"/>
      <c r="F957" s="23"/>
      <c r="G957" s="23"/>
      <c r="H957" s="25"/>
      <c r="I957" s="25"/>
      <c r="J957" s="25"/>
      <c r="K957" s="25"/>
      <c r="L957" s="25"/>
      <c r="M957" s="25"/>
      <c r="N957" s="25"/>
      <c r="O957" s="25"/>
      <c r="P957" s="25"/>
      <c r="Q957" s="25"/>
      <c r="R957" s="25"/>
      <c r="S957" s="25"/>
      <c r="T957" s="25"/>
      <c r="U957" s="25"/>
      <c r="V957" s="25"/>
      <c r="W957" s="25"/>
      <c r="X957" s="25"/>
      <c r="Y957" s="25"/>
      <c r="Z957" s="25"/>
      <c r="AA957" s="20"/>
      <c r="AB957" s="20"/>
      <c r="AC957" s="23"/>
      <c r="AD957" s="23"/>
      <c r="AE957" s="23"/>
    </row>
    <row r="958" ht="14.25" customHeight="1">
      <c r="A958" s="18"/>
      <c r="B958" s="19"/>
      <c r="C958" s="20"/>
      <c r="D958" s="21"/>
      <c r="E958" s="20"/>
      <c r="F958" s="23"/>
      <c r="G958" s="23"/>
      <c r="H958" s="25"/>
      <c r="I958" s="25"/>
      <c r="J958" s="25"/>
      <c r="K958" s="25"/>
      <c r="L958" s="25"/>
      <c r="M958" s="25"/>
      <c r="N958" s="25"/>
      <c r="O958" s="25"/>
      <c r="P958" s="25"/>
      <c r="Q958" s="25"/>
      <c r="R958" s="25"/>
      <c r="S958" s="25"/>
      <c r="T958" s="25"/>
      <c r="U958" s="25"/>
      <c r="V958" s="25"/>
      <c r="W958" s="25"/>
      <c r="X958" s="25"/>
      <c r="Y958" s="25"/>
      <c r="Z958" s="25"/>
      <c r="AA958" s="20"/>
      <c r="AB958" s="20"/>
      <c r="AC958" s="23"/>
      <c r="AD958" s="23"/>
      <c r="AE958" s="23"/>
    </row>
    <row r="959" ht="14.25" customHeight="1">
      <c r="A959" s="18"/>
      <c r="B959" s="19"/>
      <c r="C959" s="20"/>
      <c r="D959" s="21"/>
      <c r="E959" s="20"/>
      <c r="F959" s="23"/>
      <c r="G959" s="23"/>
      <c r="H959" s="25"/>
      <c r="I959" s="25"/>
      <c r="J959" s="25"/>
      <c r="K959" s="25"/>
      <c r="L959" s="25"/>
      <c r="M959" s="25"/>
      <c r="N959" s="25"/>
      <c r="O959" s="25"/>
      <c r="P959" s="25"/>
      <c r="Q959" s="25"/>
      <c r="R959" s="25"/>
      <c r="S959" s="25"/>
      <c r="T959" s="25"/>
      <c r="U959" s="25"/>
      <c r="V959" s="25"/>
      <c r="W959" s="25"/>
      <c r="X959" s="25"/>
      <c r="Y959" s="25"/>
      <c r="Z959" s="25"/>
      <c r="AA959" s="20"/>
      <c r="AB959" s="20"/>
      <c r="AC959" s="23"/>
      <c r="AD959" s="23"/>
      <c r="AE959" s="23"/>
    </row>
    <row r="960" ht="14.25" customHeight="1">
      <c r="A960" s="18"/>
      <c r="B960" s="19"/>
      <c r="C960" s="20"/>
      <c r="D960" s="21"/>
      <c r="E960" s="20"/>
      <c r="F960" s="23"/>
      <c r="G960" s="23"/>
      <c r="H960" s="25"/>
      <c r="I960" s="25"/>
      <c r="J960" s="25"/>
      <c r="K960" s="25"/>
      <c r="L960" s="25"/>
      <c r="M960" s="25"/>
      <c r="N960" s="25"/>
      <c r="O960" s="25"/>
      <c r="P960" s="25"/>
      <c r="Q960" s="25"/>
      <c r="R960" s="25"/>
      <c r="S960" s="25"/>
      <c r="T960" s="25"/>
      <c r="U960" s="25"/>
      <c r="V960" s="25"/>
      <c r="W960" s="25"/>
      <c r="X960" s="25"/>
      <c r="Y960" s="25"/>
      <c r="Z960" s="25"/>
      <c r="AA960" s="20"/>
      <c r="AB960" s="20"/>
      <c r="AC960" s="23"/>
      <c r="AD960" s="23"/>
      <c r="AE960" s="23"/>
    </row>
    <row r="961" ht="14.25" customHeight="1">
      <c r="A961" s="18"/>
      <c r="B961" s="19"/>
      <c r="C961" s="20"/>
      <c r="D961" s="21"/>
      <c r="E961" s="20"/>
      <c r="F961" s="23"/>
      <c r="G961" s="23"/>
      <c r="H961" s="25"/>
      <c r="I961" s="25"/>
      <c r="J961" s="25"/>
      <c r="K961" s="25"/>
      <c r="L961" s="25"/>
      <c r="M961" s="25"/>
      <c r="N961" s="25"/>
      <c r="O961" s="25"/>
      <c r="P961" s="25"/>
      <c r="Q961" s="25"/>
      <c r="R961" s="25"/>
      <c r="S961" s="25"/>
      <c r="T961" s="25"/>
      <c r="U961" s="25"/>
      <c r="V961" s="25"/>
      <c r="W961" s="25"/>
      <c r="X961" s="25"/>
      <c r="Y961" s="25"/>
      <c r="Z961" s="25"/>
      <c r="AA961" s="20"/>
      <c r="AB961" s="20"/>
      <c r="AC961" s="23"/>
      <c r="AD961" s="23"/>
      <c r="AE961" s="23"/>
    </row>
    <row r="962" ht="14.25" customHeight="1">
      <c r="A962" s="18"/>
      <c r="B962" s="19"/>
      <c r="C962" s="20"/>
      <c r="D962" s="21"/>
      <c r="E962" s="20"/>
      <c r="F962" s="23"/>
      <c r="G962" s="23"/>
      <c r="H962" s="25"/>
      <c r="I962" s="25"/>
      <c r="J962" s="25"/>
      <c r="K962" s="25"/>
      <c r="L962" s="25"/>
      <c r="M962" s="25"/>
      <c r="N962" s="25"/>
      <c r="O962" s="25"/>
      <c r="P962" s="25"/>
      <c r="Q962" s="25"/>
      <c r="R962" s="25"/>
      <c r="S962" s="25"/>
      <c r="T962" s="25"/>
      <c r="U962" s="25"/>
      <c r="V962" s="25"/>
      <c r="W962" s="25"/>
      <c r="X962" s="25"/>
      <c r="Y962" s="25"/>
      <c r="Z962" s="25"/>
      <c r="AA962" s="20"/>
      <c r="AB962" s="20"/>
      <c r="AC962" s="23"/>
      <c r="AD962" s="23"/>
      <c r="AE962" s="23"/>
    </row>
    <row r="963" ht="14.25" customHeight="1">
      <c r="A963" s="18"/>
      <c r="B963" s="19"/>
      <c r="C963" s="20"/>
      <c r="D963" s="21"/>
      <c r="E963" s="20"/>
      <c r="F963" s="23"/>
      <c r="G963" s="23"/>
      <c r="H963" s="25"/>
      <c r="I963" s="25"/>
      <c r="J963" s="25"/>
      <c r="K963" s="25"/>
      <c r="L963" s="25"/>
      <c r="M963" s="25"/>
      <c r="N963" s="25"/>
      <c r="O963" s="25"/>
      <c r="P963" s="25"/>
      <c r="Q963" s="25"/>
      <c r="R963" s="25"/>
      <c r="S963" s="25"/>
      <c r="T963" s="25"/>
      <c r="U963" s="25"/>
      <c r="V963" s="25"/>
      <c r="W963" s="25"/>
      <c r="X963" s="25"/>
      <c r="Y963" s="25"/>
      <c r="Z963" s="25"/>
      <c r="AA963" s="20"/>
      <c r="AB963" s="20"/>
      <c r="AC963" s="23"/>
      <c r="AD963" s="23"/>
      <c r="AE963" s="23"/>
    </row>
    <row r="964" ht="14.25" customHeight="1">
      <c r="A964" s="18"/>
      <c r="B964" s="19"/>
      <c r="C964" s="20"/>
      <c r="D964" s="21"/>
      <c r="E964" s="20"/>
      <c r="F964" s="23"/>
      <c r="G964" s="23"/>
      <c r="H964" s="25"/>
      <c r="I964" s="25"/>
      <c r="J964" s="25"/>
      <c r="K964" s="25"/>
      <c r="L964" s="25"/>
      <c r="M964" s="25"/>
      <c r="N964" s="25"/>
      <c r="O964" s="25"/>
      <c r="P964" s="25"/>
      <c r="Q964" s="25"/>
      <c r="R964" s="25"/>
      <c r="S964" s="25"/>
      <c r="T964" s="25"/>
      <c r="U964" s="25"/>
      <c r="V964" s="25"/>
      <c r="W964" s="25"/>
      <c r="X964" s="25"/>
      <c r="Y964" s="25"/>
      <c r="Z964" s="25"/>
      <c r="AA964" s="20"/>
      <c r="AB964" s="20"/>
      <c r="AC964" s="23"/>
      <c r="AD964" s="23"/>
      <c r="AE964" s="23"/>
    </row>
    <row r="965" ht="14.25" customHeight="1">
      <c r="A965" s="18"/>
      <c r="B965" s="19"/>
      <c r="C965" s="20"/>
      <c r="D965" s="21"/>
      <c r="E965" s="20"/>
      <c r="F965" s="23"/>
      <c r="G965" s="23"/>
      <c r="H965" s="25"/>
      <c r="I965" s="25"/>
      <c r="J965" s="25"/>
      <c r="K965" s="25"/>
      <c r="L965" s="25"/>
      <c r="M965" s="25"/>
      <c r="N965" s="25"/>
      <c r="O965" s="25"/>
      <c r="P965" s="25"/>
      <c r="Q965" s="25"/>
      <c r="R965" s="25"/>
      <c r="S965" s="25"/>
      <c r="T965" s="25"/>
      <c r="U965" s="25"/>
      <c r="V965" s="25"/>
      <c r="W965" s="25"/>
      <c r="X965" s="25"/>
      <c r="Y965" s="25"/>
      <c r="Z965" s="25"/>
      <c r="AA965" s="20"/>
      <c r="AB965" s="20"/>
      <c r="AC965" s="23"/>
      <c r="AD965" s="23"/>
      <c r="AE965" s="23"/>
    </row>
    <row r="966" ht="14.25" customHeight="1">
      <c r="A966" s="18"/>
      <c r="B966" s="19"/>
      <c r="C966" s="20"/>
      <c r="D966" s="21"/>
      <c r="E966" s="20"/>
      <c r="F966" s="23"/>
      <c r="G966" s="23"/>
      <c r="H966" s="25"/>
      <c r="I966" s="25"/>
      <c r="J966" s="25"/>
      <c r="K966" s="25"/>
      <c r="L966" s="25"/>
      <c r="M966" s="25"/>
      <c r="N966" s="25"/>
      <c r="O966" s="25"/>
      <c r="P966" s="25"/>
      <c r="Q966" s="25"/>
      <c r="R966" s="25"/>
      <c r="S966" s="25"/>
      <c r="T966" s="25"/>
      <c r="U966" s="25"/>
      <c r="V966" s="25"/>
      <c r="W966" s="25"/>
      <c r="X966" s="25"/>
      <c r="Y966" s="25"/>
      <c r="Z966" s="25"/>
      <c r="AA966" s="20"/>
      <c r="AB966" s="20"/>
      <c r="AC966" s="23"/>
      <c r="AD966" s="23"/>
      <c r="AE966" s="23"/>
    </row>
    <row r="967" ht="14.25" customHeight="1">
      <c r="A967" s="18"/>
      <c r="B967" s="19"/>
      <c r="C967" s="20"/>
      <c r="D967" s="21"/>
      <c r="E967" s="20"/>
      <c r="F967" s="23"/>
      <c r="G967" s="23"/>
      <c r="H967" s="25"/>
      <c r="I967" s="25"/>
      <c r="J967" s="25"/>
      <c r="K967" s="25"/>
      <c r="L967" s="25"/>
      <c r="M967" s="25"/>
      <c r="N967" s="25"/>
      <c r="O967" s="25"/>
      <c r="P967" s="25"/>
      <c r="Q967" s="25"/>
      <c r="R967" s="25"/>
      <c r="S967" s="25"/>
      <c r="T967" s="25"/>
      <c r="U967" s="25"/>
      <c r="V967" s="25"/>
      <c r="W967" s="25"/>
      <c r="X967" s="25"/>
      <c r="Y967" s="25"/>
      <c r="Z967" s="25"/>
      <c r="AA967" s="20"/>
      <c r="AB967" s="20"/>
      <c r="AC967" s="23"/>
      <c r="AD967" s="23"/>
      <c r="AE967" s="23"/>
    </row>
    <row r="968" ht="14.25" customHeight="1">
      <c r="A968" s="18"/>
      <c r="B968" s="19"/>
      <c r="C968" s="20"/>
      <c r="D968" s="21"/>
      <c r="E968" s="20"/>
      <c r="F968" s="23"/>
      <c r="G968" s="23"/>
      <c r="H968" s="25"/>
      <c r="I968" s="25"/>
      <c r="J968" s="25"/>
      <c r="K968" s="25"/>
      <c r="L968" s="25"/>
      <c r="M968" s="25"/>
      <c r="N968" s="25"/>
      <c r="O968" s="25"/>
      <c r="P968" s="25"/>
      <c r="Q968" s="25"/>
      <c r="R968" s="25"/>
      <c r="S968" s="25"/>
      <c r="T968" s="25"/>
      <c r="U968" s="25"/>
      <c r="V968" s="25"/>
      <c r="W968" s="25"/>
      <c r="X968" s="25"/>
      <c r="Y968" s="25"/>
      <c r="Z968" s="25"/>
      <c r="AA968" s="20"/>
      <c r="AB968" s="20"/>
      <c r="AC968" s="23"/>
      <c r="AD968" s="23"/>
      <c r="AE968" s="23"/>
    </row>
    <row r="969" ht="14.25" customHeight="1">
      <c r="A969" s="18"/>
      <c r="B969" s="19"/>
      <c r="C969" s="20"/>
      <c r="D969" s="21"/>
      <c r="E969" s="20"/>
      <c r="F969" s="23"/>
      <c r="G969" s="23"/>
      <c r="H969" s="25"/>
      <c r="I969" s="25"/>
      <c r="J969" s="25"/>
      <c r="K969" s="25"/>
      <c r="L969" s="25"/>
      <c r="M969" s="25"/>
      <c r="N969" s="25"/>
      <c r="O969" s="25"/>
      <c r="P969" s="25"/>
      <c r="Q969" s="25"/>
      <c r="R969" s="25"/>
      <c r="S969" s="25"/>
      <c r="T969" s="25"/>
      <c r="U969" s="25"/>
      <c r="V969" s="25"/>
      <c r="W969" s="25"/>
      <c r="X969" s="25"/>
      <c r="Y969" s="25"/>
      <c r="Z969" s="25"/>
      <c r="AA969" s="20"/>
      <c r="AB969" s="20"/>
      <c r="AC969" s="23"/>
      <c r="AD969" s="23"/>
      <c r="AE969" s="23"/>
    </row>
    <row r="970" ht="14.25" customHeight="1">
      <c r="A970" s="18"/>
      <c r="B970" s="19"/>
      <c r="C970" s="20"/>
      <c r="D970" s="21"/>
      <c r="E970" s="20"/>
      <c r="F970" s="23"/>
      <c r="G970" s="23"/>
      <c r="H970" s="25"/>
      <c r="I970" s="25"/>
      <c r="J970" s="25"/>
      <c r="K970" s="25"/>
      <c r="L970" s="25"/>
      <c r="M970" s="25"/>
      <c r="N970" s="25"/>
      <c r="O970" s="25"/>
      <c r="P970" s="25"/>
      <c r="Q970" s="25"/>
      <c r="R970" s="25"/>
      <c r="S970" s="25"/>
      <c r="T970" s="25"/>
      <c r="U970" s="25"/>
      <c r="V970" s="25"/>
      <c r="W970" s="25"/>
      <c r="X970" s="25"/>
      <c r="Y970" s="25"/>
      <c r="Z970" s="25"/>
      <c r="AA970" s="20"/>
      <c r="AB970" s="20"/>
      <c r="AC970" s="23"/>
      <c r="AD970" s="23"/>
      <c r="AE970" s="23"/>
    </row>
    <row r="971" ht="14.25" customHeight="1">
      <c r="A971" s="18"/>
      <c r="B971" s="19"/>
      <c r="C971" s="20"/>
      <c r="D971" s="21"/>
      <c r="E971" s="20"/>
      <c r="F971" s="23"/>
      <c r="G971" s="23"/>
      <c r="H971" s="25"/>
      <c r="I971" s="25"/>
      <c r="J971" s="25"/>
      <c r="K971" s="25"/>
      <c r="L971" s="25"/>
      <c r="M971" s="25"/>
      <c r="N971" s="25"/>
      <c r="O971" s="25"/>
      <c r="P971" s="25"/>
      <c r="Q971" s="25"/>
      <c r="R971" s="25"/>
      <c r="S971" s="25"/>
      <c r="T971" s="25"/>
      <c r="U971" s="25"/>
      <c r="V971" s="25"/>
      <c r="W971" s="25"/>
      <c r="X971" s="25"/>
      <c r="Y971" s="25"/>
      <c r="Z971" s="25"/>
      <c r="AA971" s="20"/>
      <c r="AB971" s="20"/>
      <c r="AC971" s="23"/>
      <c r="AD971" s="23"/>
      <c r="AE971" s="23"/>
    </row>
    <row r="972" ht="14.25" customHeight="1">
      <c r="A972" s="18"/>
      <c r="B972" s="19"/>
      <c r="C972" s="20"/>
      <c r="D972" s="21"/>
      <c r="E972" s="20"/>
      <c r="F972" s="23"/>
      <c r="G972" s="23"/>
      <c r="H972" s="25"/>
      <c r="I972" s="25"/>
      <c r="J972" s="25"/>
      <c r="K972" s="25"/>
      <c r="L972" s="25"/>
      <c r="M972" s="25"/>
      <c r="N972" s="25"/>
      <c r="O972" s="25"/>
      <c r="P972" s="25"/>
      <c r="Q972" s="25"/>
      <c r="R972" s="25"/>
      <c r="S972" s="25"/>
      <c r="T972" s="25"/>
      <c r="U972" s="25"/>
      <c r="V972" s="25"/>
      <c r="W972" s="25"/>
      <c r="X972" s="25"/>
      <c r="Y972" s="25"/>
      <c r="Z972" s="25"/>
      <c r="AA972" s="20"/>
      <c r="AB972" s="20"/>
      <c r="AC972" s="23"/>
      <c r="AD972" s="23"/>
      <c r="AE972" s="23"/>
    </row>
    <row r="973" ht="14.25" customHeight="1">
      <c r="A973" s="18"/>
      <c r="B973" s="19"/>
      <c r="C973" s="20"/>
      <c r="D973" s="21"/>
      <c r="E973" s="20"/>
      <c r="F973" s="23"/>
      <c r="G973" s="23"/>
      <c r="H973" s="25"/>
      <c r="I973" s="25"/>
      <c r="J973" s="25"/>
      <c r="K973" s="25"/>
      <c r="L973" s="25"/>
      <c r="M973" s="25"/>
      <c r="N973" s="25"/>
      <c r="O973" s="25"/>
      <c r="P973" s="25"/>
      <c r="Q973" s="25"/>
      <c r="R973" s="25"/>
      <c r="S973" s="25"/>
      <c r="T973" s="25"/>
      <c r="U973" s="25"/>
      <c r="V973" s="25"/>
      <c r="W973" s="25"/>
      <c r="X973" s="25"/>
      <c r="Y973" s="25"/>
      <c r="Z973" s="25"/>
      <c r="AA973" s="20"/>
      <c r="AB973" s="20"/>
      <c r="AC973" s="23"/>
      <c r="AD973" s="23"/>
      <c r="AE973" s="23"/>
    </row>
    <row r="974" ht="14.25" customHeight="1">
      <c r="A974" s="18"/>
      <c r="B974" s="19"/>
      <c r="C974" s="20"/>
      <c r="D974" s="21"/>
      <c r="E974" s="20"/>
      <c r="F974" s="23"/>
      <c r="G974" s="23"/>
      <c r="H974" s="25"/>
      <c r="I974" s="25"/>
      <c r="J974" s="25"/>
      <c r="K974" s="25"/>
      <c r="L974" s="25"/>
      <c r="M974" s="25"/>
      <c r="N974" s="25"/>
      <c r="O974" s="25"/>
      <c r="P974" s="25"/>
      <c r="Q974" s="25"/>
      <c r="R974" s="25"/>
      <c r="S974" s="25"/>
      <c r="T974" s="25"/>
      <c r="U974" s="25"/>
      <c r="V974" s="25"/>
      <c r="W974" s="25"/>
      <c r="X974" s="25"/>
      <c r="Y974" s="25"/>
      <c r="Z974" s="25"/>
      <c r="AA974" s="20"/>
      <c r="AB974" s="20"/>
      <c r="AC974" s="23"/>
      <c r="AD974" s="23"/>
      <c r="AE974" s="23"/>
    </row>
    <row r="975" ht="14.25" customHeight="1">
      <c r="A975" s="18"/>
      <c r="B975" s="19"/>
      <c r="C975" s="20"/>
      <c r="D975" s="21"/>
      <c r="E975" s="20"/>
      <c r="F975" s="23"/>
      <c r="G975" s="23"/>
      <c r="H975" s="25"/>
      <c r="I975" s="25"/>
      <c r="J975" s="25"/>
      <c r="K975" s="25"/>
      <c r="L975" s="25"/>
      <c r="M975" s="25"/>
      <c r="N975" s="25"/>
      <c r="O975" s="25"/>
      <c r="P975" s="25"/>
      <c r="Q975" s="25"/>
      <c r="R975" s="25"/>
      <c r="S975" s="25"/>
      <c r="T975" s="25"/>
      <c r="U975" s="25"/>
      <c r="V975" s="25"/>
      <c r="W975" s="25"/>
      <c r="X975" s="25"/>
      <c r="Y975" s="25"/>
      <c r="Z975" s="25"/>
      <c r="AA975" s="20"/>
      <c r="AB975" s="20"/>
      <c r="AC975" s="23"/>
      <c r="AD975" s="23"/>
      <c r="AE975" s="23"/>
    </row>
    <row r="976" ht="14.25" customHeight="1">
      <c r="A976" s="18"/>
      <c r="B976" s="19"/>
      <c r="C976" s="20"/>
      <c r="D976" s="21"/>
      <c r="E976" s="20"/>
      <c r="F976" s="23"/>
      <c r="G976" s="23"/>
      <c r="H976" s="25"/>
      <c r="I976" s="25"/>
      <c r="J976" s="25"/>
      <c r="K976" s="25"/>
      <c r="L976" s="25"/>
      <c r="M976" s="25"/>
      <c r="N976" s="25"/>
      <c r="O976" s="25"/>
      <c r="P976" s="25"/>
      <c r="Q976" s="25"/>
      <c r="R976" s="25"/>
      <c r="S976" s="25"/>
      <c r="T976" s="25"/>
      <c r="U976" s="25"/>
      <c r="V976" s="25"/>
      <c r="W976" s="25"/>
      <c r="X976" s="25"/>
      <c r="Y976" s="25"/>
      <c r="Z976" s="25"/>
      <c r="AA976" s="20"/>
      <c r="AB976" s="20"/>
      <c r="AC976" s="23"/>
      <c r="AD976" s="23"/>
      <c r="AE976" s="23"/>
    </row>
    <row r="977" ht="14.25" customHeight="1">
      <c r="A977" s="18"/>
      <c r="B977" s="19"/>
      <c r="C977" s="20"/>
      <c r="D977" s="21"/>
      <c r="E977" s="20"/>
      <c r="F977" s="23"/>
      <c r="G977" s="23"/>
      <c r="H977" s="25"/>
      <c r="I977" s="25"/>
      <c r="J977" s="25"/>
      <c r="K977" s="25"/>
      <c r="L977" s="25"/>
      <c r="M977" s="25"/>
      <c r="N977" s="25"/>
      <c r="O977" s="25"/>
      <c r="P977" s="25"/>
      <c r="Q977" s="25"/>
      <c r="R977" s="25"/>
      <c r="S977" s="25"/>
      <c r="T977" s="25"/>
      <c r="U977" s="25"/>
      <c r="V977" s="25"/>
      <c r="W977" s="25"/>
      <c r="X977" s="25"/>
      <c r="Y977" s="25"/>
      <c r="Z977" s="25"/>
      <c r="AA977" s="20"/>
      <c r="AB977" s="20"/>
      <c r="AC977" s="23"/>
      <c r="AD977" s="23"/>
      <c r="AE977" s="23"/>
    </row>
    <row r="978" ht="14.25" customHeight="1">
      <c r="A978" s="18"/>
      <c r="B978" s="19"/>
      <c r="C978" s="20"/>
      <c r="D978" s="21"/>
      <c r="E978" s="20"/>
      <c r="F978" s="23"/>
      <c r="G978" s="23"/>
      <c r="H978" s="25"/>
      <c r="I978" s="25"/>
      <c r="J978" s="25"/>
      <c r="K978" s="25"/>
      <c r="L978" s="25"/>
      <c r="M978" s="25"/>
      <c r="N978" s="25"/>
      <c r="O978" s="25"/>
      <c r="P978" s="25"/>
      <c r="Q978" s="25"/>
      <c r="R978" s="25"/>
      <c r="S978" s="25"/>
      <c r="T978" s="25"/>
      <c r="U978" s="25"/>
      <c r="V978" s="25"/>
      <c r="W978" s="25"/>
      <c r="X978" s="25"/>
      <c r="Y978" s="25"/>
      <c r="Z978" s="25"/>
      <c r="AA978" s="20"/>
      <c r="AB978" s="20"/>
      <c r="AC978" s="23"/>
      <c r="AD978" s="23"/>
      <c r="AE978" s="23"/>
    </row>
    <row r="979" ht="14.25" customHeight="1">
      <c r="A979" s="18"/>
      <c r="B979" s="19"/>
      <c r="C979" s="20"/>
      <c r="D979" s="21"/>
      <c r="E979" s="20"/>
      <c r="F979" s="23"/>
      <c r="G979" s="23"/>
      <c r="H979" s="25"/>
      <c r="I979" s="25"/>
      <c r="J979" s="25"/>
      <c r="K979" s="25"/>
      <c r="L979" s="25"/>
      <c r="M979" s="25"/>
      <c r="N979" s="25"/>
      <c r="O979" s="25"/>
      <c r="P979" s="25"/>
      <c r="Q979" s="25"/>
      <c r="R979" s="25"/>
      <c r="S979" s="25"/>
      <c r="T979" s="25"/>
      <c r="U979" s="25"/>
      <c r="V979" s="25"/>
      <c r="W979" s="25"/>
      <c r="X979" s="25"/>
      <c r="Y979" s="25"/>
      <c r="Z979" s="25"/>
      <c r="AA979" s="20"/>
      <c r="AB979" s="20"/>
      <c r="AC979" s="23"/>
      <c r="AD979" s="23"/>
      <c r="AE979" s="23"/>
    </row>
    <row r="980" ht="14.25" customHeight="1">
      <c r="A980" s="18"/>
      <c r="B980" s="19"/>
      <c r="C980" s="20"/>
      <c r="D980" s="21"/>
      <c r="E980" s="20"/>
      <c r="F980" s="23"/>
      <c r="G980" s="23"/>
      <c r="H980" s="25"/>
      <c r="I980" s="25"/>
      <c r="J980" s="25"/>
      <c r="K980" s="25"/>
      <c r="L980" s="25"/>
      <c r="M980" s="25"/>
      <c r="N980" s="25"/>
      <c r="O980" s="25"/>
      <c r="P980" s="25"/>
      <c r="Q980" s="25"/>
      <c r="R980" s="25"/>
      <c r="S980" s="25"/>
      <c r="T980" s="25"/>
      <c r="U980" s="25"/>
      <c r="V980" s="25"/>
      <c r="W980" s="25"/>
      <c r="X980" s="25"/>
      <c r="Y980" s="25"/>
      <c r="Z980" s="25"/>
      <c r="AA980" s="20"/>
      <c r="AB980" s="20"/>
      <c r="AC980" s="23"/>
      <c r="AD980" s="23"/>
      <c r="AE980" s="23"/>
    </row>
    <row r="981" ht="14.25" customHeight="1">
      <c r="A981" s="18"/>
      <c r="B981" s="19"/>
      <c r="C981" s="20"/>
      <c r="D981" s="21"/>
      <c r="E981" s="20"/>
      <c r="F981" s="23"/>
      <c r="G981" s="23"/>
      <c r="H981" s="25"/>
      <c r="I981" s="25"/>
      <c r="J981" s="25"/>
      <c r="K981" s="25"/>
      <c r="L981" s="25"/>
      <c r="M981" s="25"/>
      <c r="N981" s="25"/>
      <c r="O981" s="25"/>
      <c r="P981" s="25"/>
      <c r="Q981" s="25"/>
      <c r="R981" s="25"/>
      <c r="S981" s="25"/>
      <c r="T981" s="25"/>
      <c r="U981" s="25"/>
      <c r="V981" s="25"/>
      <c r="W981" s="25"/>
      <c r="X981" s="25"/>
      <c r="Y981" s="25"/>
      <c r="Z981" s="25"/>
      <c r="AA981" s="20"/>
      <c r="AB981" s="20"/>
      <c r="AC981" s="23"/>
      <c r="AD981" s="23"/>
      <c r="AE981" s="23"/>
    </row>
    <row r="982" ht="14.25" customHeight="1">
      <c r="A982" s="18"/>
      <c r="B982" s="19"/>
      <c r="C982" s="20"/>
      <c r="D982" s="21"/>
      <c r="E982" s="20"/>
      <c r="F982" s="23"/>
      <c r="G982" s="23"/>
      <c r="H982" s="25"/>
      <c r="I982" s="25"/>
      <c r="J982" s="25"/>
      <c r="K982" s="25"/>
      <c r="L982" s="25"/>
      <c r="M982" s="25"/>
      <c r="N982" s="25"/>
      <c r="O982" s="25"/>
      <c r="P982" s="25"/>
      <c r="Q982" s="25"/>
      <c r="R982" s="25"/>
      <c r="S982" s="25"/>
      <c r="T982" s="25"/>
      <c r="U982" s="25"/>
      <c r="V982" s="25"/>
      <c r="W982" s="25"/>
      <c r="X982" s="25"/>
      <c r="Y982" s="25"/>
      <c r="Z982" s="25"/>
      <c r="AA982" s="20"/>
      <c r="AB982" s="20"/>
      <c r="AC982" s="23"/>
      <c r="AD982" s="23"/>
      <c r="AE982" s="23"/>
    </row>
    <row r="983" ht="14.25" customHeight="1">
      <c r="A983" s="18"/>
      <c r="B983" s="19"/>
      <c r="C983" s="20"/>
      <c r="D983" s="21"/>
      <c r="E983" s="20"/>
      <c r="F983" s="23"/>
      <c r="G983" s="23"/>
      <c r="H983" s="25"/>
      <c r="I983" s="25"/>
      <c r="J983" s="25"/>
      <c r="K983" s="25"/>
      <c r="L983" s="25"/>
      <c r="M983" s="25"/>
      <c r="N983" s="25"/>
      <c r="O983" s="25"/>
      <c r="P983" s="25"/>
      <c r="Q983" s="25"/>
      <c r="R983" s="25"/>
      <c r="S983" s="25"/>
      <c r="T983" s="25"/>
      <c r="U983" s="25"/>
      <c r="V983" s="25"/>
      <c r="W983" s="25"/>
      <c r="X983" s="25"/>
      <c r="Y983" s="25"/>
      <c r="Z983" s="25"/>
      <c r="AA983" s="20"/>
      <c r="AB983" s="20"/>
      <c r="AC983" s="23"/>
      <c r="AD983" s="23"/>
      <c r="AE983" s="23"/>
    </row>
    <row r="984" ht="14.25" customHeight="1">
      <c r="A984" s="18"/>
      <c r="B984" s="19"/>
      <c r="C984" s="20"/>
      <c r="D984" s="21"/>
      <c r="E984" s="20"/>
      <c r="F984" s="23"/>
      <c r="G984" s="23"/>
      <c r="H984" s="25"/>
      <c r="I984" s="25"/>
      <c r="J984" s="25"/>
      <c r="K984" s="25"/>
      <c r="L984" s="25"/>
      <c r="M984" s="25"/>
      <c r="N984" s="25"/>
      <c r="O984" s="25"/>
      <c r="P984" s="25"/>
      <c r="Q984" s="25"/>
      <c r="R984" s="25"/>
      <c r="S984" s="25"/>
      <c r="T984" s="25"/>
      <c r="U984" s="25"/>
      <c r="V984" s="25"/>
      <c r="W984" s="25"/>
      <c r="X984" s="25"/>
      <c r="Y984" s="25"/>
      <c r="Z984" s="25"/>
      <c r="AA984" s="20"/>
      <c r="AB984" s="20"/>
      <c r="AC984" s="23"/>
      <c r="AD984" s="23"/>
      <c r="AE984" s="23"/>
    </row>
    <row r="985" ht="14.25" customHeight="1">
      <c r="A985" s="18"/>
      <c r="B985" s="19"/>
      <c r="C985" s="20"/>
      <c r="D985" s="21"/>
      <c r="E985" s="20"/>
      <c r="F985" s="23"/>
      <c r="G985" s="23"/>
      <c r="H985" s="25"/>
      <c r="I985" s="25"/>
      <c r="J985" s="25"/>
      <c r="K985" s="25"/>
      <c r="L985" s="25"/>
      <c r="M985" s="25"/>
      <c r="N985" s="25"/>
      <c r="O985" s="25"/>
      <c r="P985" s="25"/>
      <c r="Q985" s="25"/>
      <c r="R985" s="25"/>
      <c r="S985" s="25"/>
      <c r="T985" s="25"/>
      <c r="U985" s="25"/>
      <c r="V985" s="25"/>
      <c r="W985" s="25"/>
      <c r="X985" s="25"/>
      <c r="Y985" s="25"/>
      <c r="Z985" s="25"/>
      <c r="AA985" s="20"/>
      <c r="AB985" s="20"/>
      <c r="AC985" s="23"/>
      <c r="AD985" s="23"/>
      <c r="AE985" s="23"/>
    </row>
    <row r="986" ht="14.25" customHeight="1">
      <c r="A986" s="18"/>
      <c r="B986" s="19"/>
      <c r="C986" s="20"/>
      <c r="D986" s="21"/>
      <c r="E986" s="20"/>
      <c r="F986" s="23"/>
      <c r="G986" s="23"/>
      <c r="H986" s="25"/>
      <c r="I986" s="25"/>
      <c r="J986" s="25"/>
      <c r="K986" s="25"/>
      <c r="L986" s="25"/>
      <c r="M986" s="25"/>
      <c r="N986" s="25"/>
      <c r="O986" s="25"/>
      <c r="P986" s="25"/>
      <c r="Q986" s="25"/>
      <c r="R986" s="25"/>
      <c r="S986" s="25"/>
      <c r="T986" s="25"/>
      <c r="U986" s="25"/>
      <c r="V986" s="25"/>
      <c r="W986" s="25"/>
      <c r="X986" s="25"/>
      <c r="Y986" s="25"/>
      <c r="Z986" s="25"/>
      <c r="AA986" s="20"/>
      <c r="AB986" s="20"/>
      <c r="AC986" s="23"/>
      <c r="AD986" s="23"/>
      <c r="AE986" s="23"/>
    </row>
    <row r="987" ht="14.25" customHeight="1">
      <c r="A987" s="18"/>
      <c r="B987" s="19"/>
      <c r="C987" s="20"/>
      <c r="D987" s="21"/>
      <c r="E987" s="20"/>
      <c r="F987" s="23"/>
      <c r="G987" s="23"/>
      <c r="H987" s="25"/>
      <c r="I987" s="25"/>
      <c r="J987" s="25"/>
      <c r="K987" s="25"/>
      <c r="L987" s="25"/>
      <c r="M987" s="25"/>
      <c r="N987" s="25"/>
      <c r="O987" s="25"/>
      <c r="P987" s="25"/>
      <c r="Q987" s="25"/>
      <c r="R987" s="25"/>
      <c r="S987" s="25"/>
      <c r="T987" s="25"/>
      <c r="U987" s="25"/>
      <c r="V987" s="25"/>
      <c r="W987" s="25"/>
      <c r="X987" s="25"/>
      <c r="Y987" s="25"/>
      <c r="Z987" s="25"/>
      <c r="AA987" s="20"/>
      <c r="AB987" s="20"/>
      <c r="AC987" s="23"/>
      <c r="AD987" s="23"/>
      <c r="AE987" s="23"/>
    </row>
    <row r="988" ht="14.25" customHeight="1">
      <c r="A988" s="18"/>
      <c r="B988" s="19"/>
      <c r="C988" s="20"/>
      <c r="D988" s="21"/>
      <c r="E988" s="20"/>
      <c r="F988" s="23"/>
      <c r="G988" s="23"/>
      <c r="H988" s="25"/>
      <c r="I988" s="25"/>
      <c r="J988" s="25"/>
      <c r="K988" s="25"/>
      <c r="L988" s="25"/>
      <c r="M988" s="25"/>
      <c r="N988" s="25"/>
      <c r="O988" s="25"/>
      <c r="P988" s="25"/>
      <c r="Q988" s="25"/>
      <c r="R988" s="25"/>
      <c r="S988" s="25"/>
      <c r="T988" s="25"/>
      <c r="U988" s="25"/>
      <c r="V988" s="25"/>
      <c r="W988" s="25"/>
      <c r="X988" s="25"/>
      <c r="Y988" s="25"/>
      <c r="Z988" s="25"/>
      <c r="AA988" s="20"/>
      <c r="AB988" s="20"/>
      <c r="AC988" s="23"/>
      <c r="AD988" s="23"/>
      <c r="AE988" s="23"/>
    </row>
    <row r="989" ht="14.25" customHeight="1">
      <c r="A989" s="18"/>
      <c r="B989" s="19"/>
      <c r="C989" s="20"/>
      <c r="D989" s="21"/>
      <c r="E989" s="20"/>
      <c r="F989" s="23"/>
      <c r="G989" s="23"/>
      <c r="H989" s="25"/>
      <c r="I989" s="25"/>
      <c r="J989" s="25"/>
      <c r="K989" s="25"/>
      <c r="L989" s="25"/>
      <c r="M989" s="25"/>
      <c r="N989" s="25"/>
      <c r="O989" s="25"/>
      <c r="P989" s="25"/>
      <c r="Q989" s="25"/>
      <c r="R989" s="25"/>
      <c r="S989" s="25"/>
      <c r="T989" s="25"/>
      <c r="U989" s="25"/>
      <c r="V989" s="25"/>
      <c r="W989" s="25"/>
      <c r="X989" s="25"/>
      <c r="Y989" s="25"/>
      <c r="Z989" s="25"/>
      <c r="AA989" s="20"/>
      <c r="AB989" s="20"/>
      <c r="AC989" s="23"/>
      <c r="AD989" s="23"/>
      <c r="AE989" s="23"/>
    </row>
    <row r="990" ht="14.25" customHeight="1">
      <c r="A990" s="18"/>
      <c r="B990" s="19"/>
      <c r="C990" s="20"/>
      <c r="D990" s="21"/>
      <c r="E990" s="20"/>
      <c r="F990" s="23"/>
      <c r="G990" s="23"/>
      <c r="H990" s="25"/>
      <c r="I990" s="25"/>
      <c r="J990" s="25"/>
      <c r="K990" s="25"/>
      <c r="L990" s="25"/>
      <c r="M990" s="25"/>
      <c r="N990" s="25"/>
      <c r="O990" s="25"/>
      <c r="P990" s="25"/>
      <c r="Q990" s="25"/>
      <c r="R990" s="25"/>
      <c r="S990" s="25"/>
      <c r="T990" s="25"/>
      <c r="U990" s="25"/>
      <c r="V990" s="25"/>
      <c r="W990" s="25"/>
      <c r="X990" s="25"/>
      <c r="Y990" s="25"/>
      <c r="Z990" s="25"/>
      <c r="AA990" s="20"/>
      <c r="AB990" s="20"/>
      <c r="AC990" s="23"/>
      <c r="AD990" s="23"/>
      <c r="AE990" s="23"/>
    </row>
    <row r="991" ht="14.25" customHeight="1">
      <c r="A991" s="18"/>
      <c r="B991" s="19"/>
      <c r="C991" s="20"/>
      <c r="D991" s="21"/>
      <c r="E991" s="20"/>
      <c r="F991" s="23"/>
      <c r="G991" s="23"/>
      <c r="H991" s="25"/>
      <c r="I991" s="25"/>
      <c r="J991" s="25"/>
      <c r="K991" s="25"/>
      <c r="L991" s="25"/>
      <c r="M991" s="25"/>
      <c r="N991" s="25"/>
      <c r="O991" s="25"/>
      <c r="P991" s="25"/>
      <c r="Q991" s="25"/>
      <c r="R991" s="25"/>
      <c r="S991" s="25"/>
      <c r="T991" s="25"/>
      <c r="U991" s="25"/>
      <c r="V991" s="25"/>
      <c r="W991" s="25"/>
      <c r="X991" s="25"/>
      <c r="Y991" s="25"/>
      <c r="Z991" s="25"/>
      <c r="AA991" s="20"/>
      <c r="AB991" s="20"/>
      <c r="AC991" s="23"/>
      <c r="AD991" s="23"/>
      <c r="AE991" s="23"/>
    </row>
    <row r="992" ht="14.25" customHeight="1">
      <c r="A992" s="18"/>
      <c r="B992" s="19"/>
      <c r="C992" s="20"/>
      <c r="D992" s="21"/>
      <c r="E992" s="20"/>
      <c r="F992" s="23"/>
      <c r="G992" s="23"/>
      <c r="H992" s="25"/>
      <c r="I992" s="25"/>
      <c r="J992" s="25"/>
      <c r="K992" s="25"/>
      <c r="L992" s="25"/>
      <c r="M992" s="25"/>
      <c r="N992" s="25"/>
      <c r="O992" s="25"/>
      <c r="P992" s="25"/>
      <c r="Q992" s="25"/>
      <c r="R992" s="25"/>
      <c r="S992" s="25"/>
      <c r="T992" s="25"/>
      <c r="U992" s="25"/>
      <c r="V992" s="25"/>
      <c r="W992" s="25"/>
      <c r="X992" s="25"/>
      <c r="Y992" s="25"/>
      <c r="Z992" s="25"/>
      <c r="AA992" s="20"/>
      <c r="AB992" s="20"/>
      <c r="AC992" s="23"/>
      <c r="AD992" s="23"/>
      <c r="AE992" s="23"/>
    </row>
    <row r="993" ht="14.25" customHeight="1">
      <c r="A993" s="18"/>
      <c r="B993" s="19"/>
      <c r="C993" s="20"/>
      <c r="D993" s="21"/>
      <c r="E993" s="20"/>
      <c r="F993" s="23"/>
      <c r="G993" s="23"/>
      <c r="H993" s="25"/>
      <c r="I993" s="25"/>
      <c r="J993" s="25"/>
      <c r="K993" s="25"/>
      <c r="L993" s="25"/>
      <c r="M993" s="25"/>
      <c r="N993" s="25"/>
      <c r="O993" s="25"/>
      <c r="P993" s="25"/>
      <c r="Q993" s="25"/>
      <c r="R993" s="25"/>
      <c r="S993" s="25"/>
      <c r="T993" s="25"/>
      <c r="U993" s="25"/>
      <c r="V993" s="25"/>
      <c r="W993" s="25"/>
      <c r="X993" s="25"/>
      <c r="Y993" s="25"/>
      <c r="Z993" s="25"/>
      <c r="AA993" s="20"/>
      <c r="AB993" s="20"/>
      <c r="AC993" s="23"/>
      <c r="AD993" s="23"/>
      <c r="AE993" s="23"/>
    </row>
    <row r="994" ht="14.25" customHeight="1">
      <c r="A994" s="18"/>
      <c r="B994" s="19"/>
      <c r="C994" s="20"/>
      <c r="D994" s="21"/>
      <c r="E994" s="20"/>
      <c r="F994" s="23"/>
      <c r="G994" s="23"/>
      <c r="H994" s="25"/>
      <c r="I994" s="25"/>
      <c r="J994" s="25"/>
      <c r="K994" s="25"/>
      <c r="L994" s="25"/>
      <c r="M994" s="25"/>
      <c r="N994" s="25"/>
      <c r="O994" s="25"/>
      <c r="P994" s="25"/>
      <c r="Q994" s="25"/>
      <c r="R994" s="25"/>
      <c r="S994" s="25"/>
      <c r="T994" s="25"/>
      <c r="U994" s="25"/>
      <c r="V994" s="25"/>
      <c r="W994" s="25"/>
      <c r="X994" s="25"/>
      <c r="Y994" s="25"/>
      <c r="Z994" s="25"/>
      <c r="AA994" s="20"/>
      <c r="AB994" s="20"/>
      <c r="AC994" s="23"/>
      <c r="AD994" s="23"/>
      <c r="AE994" s="23"/>
    </row>
    <row r="995" ht="14.25" customHeight="1">
      <c r="A995" s="18"/>
      <c r="B995" s="19"/>
      <c r="C995" s="20"/>
      <c r="D995" s="21"/>
      <c r="E995" s="20"/>
      <c r="F995" s="23"/>
      <c r="G995" s="23"/>
      <c r="H995" s="25"/>
      <c r="I995" s="25"/>
      <c r="J995" s="25"/>
      <c r="K995" s="25"/>
      <c r="L995" s="25"/>
      <c r="M995" s="25"/>
      <c r="N995" s="25"/>
      <c r="O995" s="25"/>
      <c r="P995" s="25"/>
      <c r="Q995" s="25"/>
      <c r="R995" s="25"/>
      <c r="S995" s="25"/>
      <c r="T995" s="25"/>
      <c r="U995" s="25"/>
      <c r="V995" s="25"/>
      <c r="W995" s="25"/>
      <c r="X995" s="25"/>
      <c r="Y995" s="25"/>
      <c r="Z995" s="25"/>
      <c r="AA995" s="20"/>
      <c r="AB995" s="20"/>
      <c r="AC995" s="23"/>
      <c r="AD995" s="23"/>
      <c r="AE995" s="23"/>
    </row>
    <row r="996" ht="14.25" customHeight="1">
      <c r="A996" s="18"/>
      <c r="B996" s="19"/>
      <c r="C996" s="20"/>
      <c r="D996" s="21"/>
      <c r="E996" s="20"/>
      <c r="F996" s="23"/>
      <c r="G996" s="23"/>
      <c r="H996" s="25"/>
      <c r="I996" s="25"/>
      <c r="J996" s="25"/>
      <c r="K996" s="25"/>
      <c r="L996" s="25"/>
      <c r="M996" s="25"/>
      <c r="N996" s="25"/>
      <c r="O996" s="25"/>
      <c r="P996" s="25"/>
      <c r="Q996" s="25"/>
      <c r="R996" s="25"/>
      <c r="S996" s="25"/>
      <c r="T996" s="25"/>
      <c r="U996" s="25"/>
      <c r="V996" s="25"/>
      <c r="W996" s="25"/>
      <c r="X996" s="25"/>
      <c r="Y996" s="25"/>
      <c r="Z996" s="25"/>
      <c r="AA996" s="20"/>
      <c r="AB996" s="20"/>
      <c r="AC996" s="23"/>
      <c r="AD996" s="23"/>
      <c r="AE996" s="23"/>
    </row>
    <row r="997" ht="14.25" customHeight="1">
      <c r="A997" s="18"/>
      <c r="B997" s="19"/>
      <c r="C997" s="20"/>
      <c r="D997" s="21"/>
      <c r="E997" s="20"/>
      <c r="F997" s="23"/>
      <c r="G997" s="23"/>
      <c r="H997" s="25"/>
      <c r="I997" s="25"/>
      <c r="J997" s="25"/>
      <c r="K997" s="25"/>
      <c r="L997" s="25"/>
      <c r="M997" s="25"/>
      <c r="N997" s="25"/>
      <c r="O997" s="25"/>
      <c r="P997" s="25"/>
      <c r="Q997" s="25"/>
      <c r="R997" s="25"/>
      <c r="S997" s="25"/>
      <c r="T997" s="25"/>
      <c r="U997" s="25"/>
      <c r="V997" s="25"/>
      <c r="W997" s="25"/>
      <c r="X997" s="25"/>
      <c r="Y997" s="25"/>
      <c r="Z997" s="25"/>
      <c r="AA997" s="20"/>
      <c r="AB997" s="20"/>
      <c r="AC997" s="23"/>
      <c r="AD997" s="23"/>
      <c r="AE997" s="23"/>
    </row>
    <row r="998" ht="14.25" customHeight="1">
      <c r="A998" s="18"/>
      <c r="B998" s="19"/>
      <c r="C998" s="20"/>
      <c r="D998" s="21"/>
      <c r="E998" s="20"/>
      <c r="F998" s="23"/>
      <c r="G998" s="23"/>
      <c r="H998" s="25"/>
      <c r="I998" s="25"/>
      <c r="J998" s="25"/>
      <c r="K998" s="25"/>
      <c r="L998" s="25"/>
      <c r="M998" s="25"/>
      <c r="N998" s="25"/>
      <c r="O998" s="25"/>
      <c r="P998" s="25"/>
      <c r="Q998" s="25"/>
      <c r="R998" s="25"/>
      <c r="S998" s="25"/>
      <c r="T998" s="25"/>
      <c r="U998" s="25"/>
      <c r="V998" s="25"/>
      <c r="W998" s="25"/>
      <c r="X998" s="25"/>
      <c r="Y998" s="25"/>
      <c r="Z998" s="25"/>
      <c r="AA998" s="20"/>
      <c r="AB998" s="20"/>
      <c r="AC998" s="23"/>
      <c r="AD998" s="23"/>
      <c r="AE998" s="23"/>
    </row>
    <row r="999" ht="14.25" customHeight="1">
      <c r="A999" s="18"/>
      <c r="B999" s="19"/>
      <c r="C999" s="20"/>
      <c r="D999" s="21"/>
      <c r="E999" s="20"/>
      <c r="F999" s="23"/>
      <c r="G999" s="23"/>
      <c r="H999" s="25"/>
      <c r="I999" s="25"/>
      <c r="J999" s="25"/>
      <c r="K999" s="25"/>
      <c r="L999" s="25"/>
      <c r="M999" s="25"/>
      <c r="N999" s="25"/>
      <c r="O999" s="25"/>
      <c r="P999" s="25"/>
      <c r="Q999" s="25"/>
      <c r="R999" s="25"/>
      <c r="S999" s="25"/>
      <c r="T999" s="25"/>
      <c r="U999" s="25"/>
      <c r="V999" s="25"/>
      <c r="W999" s="25"/>
      <c r="X999" s="25"/>
      <c r="Y999" s="25"/>
      <c r="Z999" s="25"/>
      <c r="AA999" s="20"/>
      <c r="AB999" s="20"/>
      <c r="AC999" s="23"/>
      <c r="AD999" s="23"/>
      <c r="AE999" s="23"/>
    </row>
    <row r="1000" ht="14.25" customHeight="1">
      <c r="A1000" s="18"/>
      <c r="B1000" s="19"/>
      <c r="C1000" s="20"/>
      <c r="D1000" s="21"/>
      <c r="E1000" s="20"/>
      <c r="F1000" s="23"/>
      <c r="G1000" s="23"/>
      <c r="H1000" s="25"/>
      <c r="I1000" s="25"/>
      <c r="J1000" s="25"/>
      <c r="K1000" s="25"/>
      <c r="L1000" s="25"/>
      <c r="M1000" s="25"/>
      <c r="N1000" s="25"/>
      <c r="O1000" s="25"/>
      <c r="P1000" s="25"/>
      <c r="Q1000" s="25"/>
      <c r="R1000" s="25"/>
      <c r="S1000" s="25"/>
      <c r="T1000" s="25"/>
      <c r="U1000" s="25"/>
      <c r="V1000" s="25"/>
      <c r="W1000" s="25"/>
      <c r="X1000" s="25"/>
      <c r="Y1000" s="25"/>
      <c r="Z1000" s="25"/>
      <c r="AA1000" s="20"/>
      <c r="AB1000" s="20"/>
      <c r="AC1000" s="23"/>
      <c r="AD1000" s="23"/>
      <c r="AE1000" s="23"/>
    </row>
    <row r="1001" ht="14.25" customHeight="1">
      <c r="A1001" s="18"/>
      <c r="B1001" s="19"/>
      <c r="C1001" s="20"/>
      <c r="D1001" s="21"/>
      <c r="E1001" s="20"/>
      <c r="F1001" s="23"/>
      <c r="G1001" s="23"/>
      <c r="H1001" s="25"/>
      <c r="I1001" s="25"/>
      <c r="J1001" s="25"/>
      <c r="K1001" s="25"/>
      <c r="L1001" s="25"/>
      <c r="M1001" s="25"/>
      <c r="N1001" s="25"/>
      <c r="O1001" s="25"/>
      <c r="P1001" s="25"/>
      <c r="Q1001" s="25"/>
      <c r="R1001" s="25"/>
      <c r="S1001" s="25"/>
      <c r="T1001" s="25"/>
      <c r="U1001" s="25"/>
      <c r="V1001" s="25"/>
      <c r="W1001" s="25"/>
      <c r="X1001" s="25"/>
      <c r="Y1001" s="25"/>
      <c r="Z1001" s="25"/>
      <c r="AA1001" s="20"/>
      <c r="AB1001" s="20"/>
      <c r="AC1001" s="23"/>
      <c r="AD1001" s="23"/>
      <c r="AE1001" s="23"/>
    </row>
    <row r="1002" ht="14.25" customHeight="1">
      <c r="A1002" s="18"/>
      <c r="B1002" s="19"/>
      <c r="C1002" s="20"/>
      <c r="D1002" s="21"/>
      <c r="E1002" s="20"/>
      <c r="F1002" s="23"/>
      <c r="G1002" s="23"/>
      <c r="H1002" s="25"/>
      <c r="I1002" s="25"/>
      <c r="J1002" s="25"/>
      <c r="K1002" s="25"/>
      <c r="L1002" s="25"/>
      <c r="M1002" s="25"/>
      <c r="N1002" s="25"/>
      <c r="O1002" s="25"/>
      <c r="P1002" s="25"/>
      <c r="Q1002" s="25"/>
      <c r="R1002" s="25"/>
      <c r="S1002" s="25"/>
      <c r="T1002" s="25"/>
      <c r="U1002" s="25"/>
      <c r="V1002" s="25"/>
      <c r="W1002" s="25"/>
      <c r="X1002" s="25"/>
      <c r="Y1002" s="25"/>
      <c r="Z1002" s="25"/>
      <c r="AA1002" s="20"/>
      <c r="AB1002" s="20"/>
      <c r="AC1002" s="23"/>
      <c r="AD1002" s="23"/>
      <c r="AE1002" s="23"/>
    </row>
    <row r="1003" ht="14.25" customHeight="1">
      <c r="A1003" s="18"/>
      <c r="B1003" s="19"/>
      <c r="C1003" s="20"/>
      <c r="D1003" s="21"/>
      <c r="E1003" s="20"/>
      <c r="F1003" s="23"/>
      <c r="G1003" s="23"/>
      <c r="H1003" s="25"/>
      <c r="I1003" s="25"/>
      <c r="J1003" s="25"/>
      <c r="K1003" s="25"/>
      <c r="L1003" s="25"/>
      <c r="M1003" s="25"/>
      <c r="N1003" s="25"/>
      <c r="O1003" s="25"/>
      <c r="P1003" s="25"/>
      <c r="Q1003" s="25"/>
      <c r="R1003" s="25"/>
      <c r="S1003" s="25"/>
      <c r="T1003" s="25"/>
      <c r="U1003" s="25"/>
      <c r="V1003" s="25"/>
      <c r="W1003" s="25"/>
      <c r="X1003" s="25"/>
      <c r="Y1003" s="25"/>
      <c r="Z1003" s="25"/>
      <c r="AA1003" s="20"/>
      <c r="AB1003" s="20"/>
      <c r="AC1003" s="23"/>
      <c r="AD1003" s="23"/>
      <c r="AE1003" s="23"/>
    </row>
    <row r="1004" ht="14.25" customHeight="1">
      <c r="A1004" s="18"/>
      <c r="B1004" s="19"/>
      <c r="C1004" s="20"/>
      <c r="D1004" s="21"/>
      <c r="E1004" s="20"/>
      <c r="F1004" s="23"/>
      <c r="G1004" s="23"/>
      <c r="H1004" s="25"/>
      <c r="I1004" s="25"/>
      <c r="J1004" s="25"/>
      <c r="K1004" s="25"/>
      <c r="L1004" s="25"/>
      <c r="M1004" s="25"/>
      <c r="N1004" s="25"/>
      <c r="O1004" s="25"/>
      <c r="P1004" s="25"/>
      <c r="Q1004" s="25"/>
      <c r="R1004" s="25"/>
      <c r="S1004" s="25"/>
      <c r="T1004" s="25"/>
      <c r="U1004" s="25"/>
      <c r="V1004" s="25"/>
      <c r="W1004" s="25"/>
      <c r="X1004" s="25"/>
      <c r="Y1004" s="25"/>
      <c r="Z1004" s="25"/>
      <c r="AA1004" s="20"/>
      <c r="AB1004" s="20"/>
      <c r="AC1004" s="23"/>
      <c r="AD1004" s="23"/>
      <c r="AE1004" s="23"/>
    </row>
    <row r="1005" ht="14.25" customHeight="1">
      <c r="A1005" s="18"/>
      <c r="B1005" s="19"/>
      <c r="C1005" s="20"/>
      <c r="D1005" s="21"/>
      <c r="E1005" s="20"/>
      <c r="F1005" s="23"/>
      <c r="G1005" s="23"/>
      <c r="H1005" s="25"/>
      <c r="I1005" s="25"/>
      <c r="J1005" s="25"/>
      <c r="K1005" s="25"/>
      <c r="L1005" s="25"/>
      <c r="M1005" s="25"/>
      <c r="N1005" s="25"/>
      <c r="O1005" s="25"/>
      <c r="P1005" s="25"/>
      <c r="Q1005" s="25"/>
      <c r="R1005" s="25"/>
      <c r="S1005" s="25"/>
      <c r="T1005" s="25"/>
      <c r="U1005" s="25"/>
      <c r="V1005" s="25"/>
      <c r="W1005" s="25"/>
      <c r="X1005" s="25"/>
      <c r="Y1005" s="25"/>
      <c r="Z1005" s="25"/>
      <c r="AA1005" s="20"/>
      <c r="AB1005" s="20"/>
      <c r="AC1005" s="23"/>
      <c r="AD1005" s="23"/>
      <c r="AE1005" s="23"/>
    </row>
    <row r="1006" ht="14.25" customHeight="1">
      <c r="A1006" s="18"/>
      <c r="B1006" s="19"/>
      <c r="C1006" s="20"/>
      <c r="D1006" s="21"/>
      <c r="E1006" s="20"/>
      <c r="F1006" s="23"/>
      <c r="G1006" s="23"/>
      <c r="H1006" s="25"/>
      <c r="I1006" s="25"/>
      <c r="J1006" s="25"/>
      <c r="K1006" s="25"/>
      <c r="L1006" s="25"/>
      <c r="M1006" s="25"/>
      <c r="N1006" s="25"/>
      <c r="O1006" s="25"/>
      <c r="P1006" s="25"/>
      <c r="Q1006" s="25"/>
      <c r="R1006" s="25"/>
      <c r="S1006" s="25"/>
      <c r="T1006" s="25"/>
      <c r="U1006" s="25"/>
      <c r="V1006" s="25"/>
      <c r="W1006" s="25"/>
      <c r="X1006" s="25"/>
      <c r="Y1006" s="25"/>
      <c r="Z1006" s="25"/>
      <c r="AA1006" s="20"/>
      <c r="AB1006" s="20"/>
      <c r="AC1006" s="23"/>
      <c r="AD1006" s="23"/>
      <c r="AE1006" s="23"/>
    </row>
    <row r="1007" ht="14.25" customHeight="1">
      <c r="A1007" s="18"/>
      <c r="B1007" s="19"/>
      <c r="C1007" s="20"/>
      <c r="D1007" s="21"/>
      <c r="E1007" s="20"/>
      <c r="F1007" s="23"/>
      <c r="G1007" s="23"/>
      <c r="H1007" s="25"/>
      <c r="I1007" s="25"/>
      <c r="J1007" s="25"/>
      <c r="K1007" s="25"/>
      <c r="L1007" s="25"/>
      <c r="M1007" s="25"/>
      <c r="N1007" s="25"/>
      <c r="O1007" s="25"/>
      <c r="P1007" s="25"/>
      <c r="Q1007" s="25"/>
      <c r="R1007" s="25"/>
      <c r="S1007" s="25"/>
      <c r="T1007" s="25"/>
      <c r="U1007" s="25"/>
      <c r="V1007" s="25"/>
      <c r="W1007" s="25"/>
      <c r="X1007" s="25"/>
      <c r="Y1007" s="25"/>
      <c r="Z1007" s="25"/>
      <c r="AA1007" s="20"/>
      <c r="AB1007" s="20"/>
      <c r="AC1007" s="23"/>
      <c r="AD1007" s="23"/>
      <c r="AE1007" s="23"/>
    </row>
    <row r="1008" ht="14.25" customHeight="1">
      <c r="A1008" s="18"/>
      <c r="B1008" s="19"/>
      <c r="C1008" s="20"/>
      <c r="D1008" s="21"/>
      <c r="E1008" s="20"/>
      <c r="F1008" s="23"/>
      <c r="G1008" s="23"/>
      <c r="H1008" s="25"/>
      <c r="I1008" s="25"/>
      <c r="J1008" s="25"/>
      <c r="K1008" s="25"/>
      <c r="L1008" s="25"/>
      <c r="M1008" s="25"/>
      <c r="N1008" s="25"/>
      <c r="O1008" s="25"/>
      <c r="P1008" s="25"/>
      <c r="Q1008" s="25"/>
      <c r="R1008" s="25"/>
      <c r="S1008" s="25"/>
      <c r="T1008" s="25"/>
      <c r="U1008" s="25"/>
      <c r="V1008" s="25"/>
      <c r="W1008" s="25"/>
      <c r="X1008" s="25"/>
      <c r="Y1008" s="25"/>
      <c r="Z1008" s="25"/>
      <c r="AA1008" s="20"/>
      <c r="AB1008" s="20"/>
      <c r="AC1008" s="23"/>
      <c r="AD1008" s="23"/>
      <c r="AE1008" s="23"/>
    </row>
    <row r="1009" ht="14.25" customHeight="1">
      <c r="A1009" s="18"/>
      <c r="B1009" s="19"/>
      <c r="C1009" s="20"/>
      <c r="D1009" s="21"/>
      <c r="E1009" s="20"/>
      <c r="F1009" s="23"/>
      <c r="G1009" s="23"/>
      <c r="H1009" s="25"/>
      <c r="I1009" s="25"/>
      <c r="J1009" s="25"/>
      <c r="K1009" s="25"/>
      <c r="L1009" s="25"/>
      <c r="M1009" s="25"/>
      <c r="N1009" s="25"/>
      <c r="O1009" s="25"/>
      <c r="P1009" s="25"/>
      <c r="Q1009" s="25"/>
      <c r="R1009" s="25"/>
      <c r="S1009" s="25"/>
      <c r="T1009" s="25"/>
      <c r="U1009" s="25"/>
      <c r="V1009" s="25"/>
      <c r="W1009" s="25"/>
      <c r="X1009" s="25"/>
      <c r="Y1009" s="25"/>
      <c r="Z1009" s="25"/>
      <c r="AA1009" s="20"/>
      <c r="AB1009" s="20"/>
      <c r="AC1009" s="23"/>
      <c r="AD1009" s="23"/>
      <c r="AE1009" s="23"/>
    </row>
  </sheetData>
  <autoFilter ref="$A$2:$AE$249"/>
  <mergeCells count="5">
    <mergeCell ref="B1:E1"/>
    <mergeCell ref="F1:M1"/>
    <mergeCell ref="N1:U1"/>
    <mergeCell ref="V1:Z1"/>
    <mergeCell ref="AA1:AB1"/>
  </mergeCells>
  <hyperlinks>
    <hyperlink r:id="rId2" ref="E4"/>
    <hyperlink r:id="rId3" ref="AA4"/>
    <hyperlink r:id="rId4" ref="E5"/>
    <hyperlink r:id="rId5" ref="AA5"/>
    <hyperlink r:id="rId6" ref="E6"/>
    <hyperlink r:id="rId7" ref="AA6"/>
    <hyperlink r:id="rId8" ref="E7"/>
    <hyperlink r:id="rId9" ref="AA7"/>
    <hyperlink r:id="rId10" ref="E8"/>
    <hyperlink r:id="rId11" ref="AA8"/>
    <hyperlink r:id="rId12" ref="E9"/>
    <hyperlink r:id="rId13" ref="AA9"/>
    <hyperlink r:id="rId14" ref="E10"/>
    <hyperlink r:id="rId15" ref="AA10"/>
    <hyperlink r:id="rId16" ref="E11"/>
    <hyperlink r:id="rId17" ref="AA11"/>
    <hyperlink r:id="rId18" ref="E12"/>
    <hyperlink r:id="rId19" ref="AA12"/>
    <hyperlink r:id="rId20" ref="E13"/>
    <hyperlink r:id="rId21" ref="AA13"/>
    <hyperlink r:id="rId22" ref="E14"/>
    <hyperlink r:id="rId23" ref="AA14"/>
    <hyperlink r:id="rId24" ref="E15"/>
    <hyperlink r:id="rId25" ref="AA15"/>
    <hyperlink r:id="rId26" ref="E16"/>
    <hyperlink r:id="rId27" ref="AA16"/>
    <hyperlink r:id="rId28" ref="E17"/>
    <hyperlink r:id="rId29" ref="AA17"/>
    <hyperlink r:id="rId30" ref="E18"/>
    <hyperlink r:id="rId31" ref="AA18"/>
    <hyperlink r:id="rId32" ref="E19"/>
    <hyperlink r:id="rId33" ref="AA19"/>
    <hyperlink r:id="rId34" ref="E20"/>
    <hyperlink r:id="rId35" ref="AA20"/>
    <hyperlink r:id="rId36" ref="E21"/>
    <hyperlink r:id="rId37" ref="AA21"/>
    <hyperlink r:id="rId38" ref="E22"/>
    <hyperlink r:id="rId39" ref="AA22"/>
    <hyperlink r:id="rId40" ref="E23"/>
    <hyperlink r:id="rId41" ref="AA23"/>
    <hyperlink r:id="rId42" ref="E24"/>
    <hyperlink r:id="rId43" ref="AA24"/>
    <hyperlink r:id="rId44" ref="E25"/>
    <hyperlink r:id="rId45" ref="AA25"/>
    <hyperlink r:id="rId46" ref="E26"/>
    <hyperlink r:id="rId47" ref="AA26"/>
    <hyperlink r:id="rId48" ref="E27"/>
    <hyperlink r:id="rId49" ref="AA27"/>
    <hyperlink r:id="rId50" ref="E28"/>
    <hyperlink r:id="rId51" ref="AA28"/>
    <hyperlink r:id="rId52" ref="E29"/>
    <hyperlink r:id="rId53" ref="AA29"/>
    <hyperlink r:id="rId54" ref="E30"/>
    <hyperlink r:id="rId55" ref="AA30"/>
    <hyperlink r:id="rId56" ref="E31"/>
    <hyperlink r:id="rId57" ref="E32"/>
    <hyperlink r:id="rId58" ref="AA32"/>
    <hyperlink r:id="rId59" ref="E33"/>
    <hyperlink r:id="rId60" ref="AA33"/>
    <hyperlink r:id="rId61" ref="E34"/>
    <hyperlink r:id="rId62" ref="AA34"/>
    <hyperlink r:id="rId63" ref="E35"/>
    <hyperlink r:id="rId64" ref="AA35"/>
    <hyperlink r:id="rId65" ref="E36"/>
    <hyperlink r:id="rId66" ref="AA36"/>
    <hyperlink r:id="rId67" ref="E37"/>
    <hyperlink r:id="rId68" ref="AA37"/>
    <hyperlink r:id="rId69" ref="E38"/>
    <hyperlink r:id="rId70" ref="AA38"/>
    <hyperlink r:id="rId71" ref="E39"/>
    <hyperlink r:id="rId72" ref="AA39"/>
    <hyperlink r:id="rId73" ref="E40"/>
    <hyperlink r:id="rId74" ref="AA40"/>
    <hyperlink r:id="rId75" ref="E41"/>
    <hyperlink r:id="rId76" ref="AA41"/>
    <hyperlink r:id="rId77" ref="E42"/>
    <hyperlink r:id="rId78" ref="AA42"/>
    <hyperlink r:id="rId79" ref="E43"/>
    <hyperlink r:id="rId80" ref="AA43"/>
    <hyperlink r:id="rId81" ref="E44"/>
    <hyperlink r:id="rId82" ref="AA44"/>
    <hyperlink r:id="rId83" ref="E45"/>
    <hyperlink r:id="rId84" ref="AA45"/>
    <hyperlink r:id="rId85" ref="E46"/>
    <hyperlink r:id="rId86" ref="AA46"/>
    <hyperlink r:id="rId87" ref="E47"/>
    <hyperlink r:id="rId88" ref="AA47"/>
    <hyperlink r:id="rId89" ref="E48"/>
    <hyperlink r:id="rId90" ref="AA48"/>
    <hyperlink r:id="rId91" ref="E49"/>
    <hyperlink r:id="rId92" ref="AA49"/>
    <hyperlink r:id="rId93" ref="E50"/>
    <hyperlink r:id="rId94" ref="AA50"/>
    <hyperlink r:id="rId95" ref="E51"/>
    <hyperlink r:id="rId96" ref="AA51"/>
    <hyperlink r:id="rId97" ref="E52"/>
    <hyperlink r:id="rId98" ref="AA52"/>
    <hyperlink r:id="rId99" ref="E53"/>
    <hyperlink r:id="rId100" ref="AA53"/>
    <hyperlink r:id="rId101" ref="E54"/>
    <hyperlink r:id="rId102" ref="AA54"/>
    <hyperlink r:id="rId103" ref="E55"/>
    <hyperlink r:id="rId104" ref="AA55"/>
    <hyperlink r:id="rId105" ref="E56"/>
    <hyperlink r:id="rId106" ref="AA56"/>
    <hyperlink r:id="rId107" ref="E57"/>
    <hyperlink r:id="rId108" ref="AA57"/>
    <hyperlink r:id="rId109" ref="E58"/>
    <hyperlink r:id="rId110" ref="AA58"/>
    <hyperlink r:id="rId111" ref="E59"/>
    <hyperlink r:id="rId112" ref="AA59"/>
    <hyperlink r:id="rId113" ref="E60"/>
    <hyperlink r:id="rId114" ref="AA60"/>
    <hyperlink r:id="rId115" ref="E61"/>
    <hyperlink r:id="rId116" ref="AA61"/>
    <hyperlink r:id="rId117" ref="E62"/>
    <hyperlink r:id="rId118" ref="AA62"/>
    <hyperlink r:id="rId119" ref="E63"/>
    <hyperlink r:id="rId120" ref="AA63"/>
    <hyperlink r:id="rId121" ref="E65"/>
    <hyperlink r:id="rId122" ref="AA65"/>
    <hyperlink r:id="rId123" ref="E66"/>
    <hyperlink r:id="rId124" ref="AA66"/>
    <hyperlink r:id="rId125" ref="E67"/>
    <hyperlink r:id="rId126" ref="AA67"/>
    <hyperlink r:id="rId127" ref="E68"/>
    <hyperlink r:id="rId128" ref="AA68"/>
    <hyperlink r:id="rId129" ref="E69"/>
    <hyperlink r:id="rId130" ref="AA69"/>
    <hyperlink r:id="rId131" ref="E70"/>
    <hyperlink r:id="rId132" ref="AA70"/>
    <hyperlink r:id="rId133" ref="E71"/>
    <hyperlink r:id="rId134" ref="AA71"/>
    <hyperlink r:id="rId135" ref="E72"/>
    <hyperlink r:id="rId136" ref="AA72"/>
    <hyperlink r:id="rId137" ref="E73"/>
    <hyperlink r:id="rId138" ref="AA73"/>
    <hyperlink r:id="rId139" ref="E74"/>
    <hyperlink r:id="rId140" ref="AA74"/>
    <hyperlink r:id="rId141" ref="E75"/>
    <hyperlink r:id="rId142" ref="AA75"/>
    <hyperlink r:id="rId143" ref="E76"/>
    <hyperlink r:id="rId144" ref="AA76"/>
    <hyperlink r:id="rId145" ref="E77"/>
    <hyperlink r:id="rId146" ref="AA77"/>
    <hyperlink r:id="rId147" ref="E78"/>
    <hyperlink r:id="rId148" ref="AA78"/>
    <hyperlink r:id="rId149" ref="E79"/>
    <hyperlink r:id="rId150" ref="AA79"/>
    <hyperlink r:id="rId151" ref="E80"/>
    <hyperlink r:id="rId152" ref="AA80"/>
    <hyperlink r:id="rId153" ref="E81"/>
    <hyperlink r:id="rId154" ref="AA81"/>
    <hyperlink r:id="rId155" ref="E82"/>
    <hyperlink r:id="rId156" ref="AA82"/>
    <hyperlink r:id="rId157" ref="E83"/>
    <hyperlink r:id="rId158" ref="AA83"/>
    <hyperlink r:id="rId159" ref="E84"/>
    <hyperlink r:id="rId160" ref="AA84"/>
    <hyperlink r:id="rId161" ref="E85"/>
    <hyperlink r:id="rId162" ref="AA85"/>
    <hyperlink r:id="rId163" ref="E86"/>
    <hyperlink r:id="rId164" ref="AA86"/>
    <hyperlink r:id="rId165" ref="E87"/>
    <hyperlink r:id="rId166" ref="AA87"/>
    <hyperlink r:id="rId167" ref="E88"/>
    <hyperlink r:id="rId168" ref="AA88"/>
    <hyperlink r:id="rId169" ref="E89"/>
    <hyperlink r:id="rId170" ref="AA89"/>
    <hyperlink r:id="rId171" ref="E90"/>
    <hyperlink r:id="rId172" ref="AA90"/>
    <hyperlink r:id="rId173" ref="E91"/>
    <hyperlink r:id="rId174" ref="AA91"/>
    <hyperlink r:id="rId175" ref="E92"/>
    <hyperlink r:id="rId176" ref="AA92"/>
    <hyperlink r:id="rId177" ref="E93"/>
    <hyperlink r:id="rId178" ref="AA93"/>
    <hyperlink r:id="rId179" ref="E94"/>
    <hyperlink r:id="rId180" ref="AA94"/>
    <hyperlink r:id="rId181" ref="E95"/>
    <hyperlink r:id="rId182" ref="AA95"/>
    <hyperlink r:id="rId183" ref="E96"/>
    <hyperlink r:id="rId184" ref="AA96"/>
    <hyperlink r:id="rId185" ref="E97"/>
    <hyperlink r:id="rId186" ref="AA97"/>
    <hyperlink r:id="rId187" ref="E98"/>
    <hyperlink r:id="rId188" ref="AA98"/>
    <hyperlink r:id="rId189" ref="E99"/>
    <hyperlink r:id="rId190" ref="AA99"/>
    <hyperlink r:id="rId191" ref="E100"/>
    <hyperlink r:id="rId192" ref="AA100"/>
    <hyperlink r:id="rId193" ref="E101"/>
    <hyperlink r:id="rId194" ref="AA101"/>
    <hyperlink r:id="rId195" ref="E102"/>
    <hyperlink r:id="rId196" ref="AA102"/>
    <hyperlink r:id="rId197" ref="E103"/>
    <hyperlink r:id="rId198" ref="AA103"/>
    <hyperlink r:id="rId199" ref="E104"/>
    <hyperlink r:id="rId200" ref="AA104"/>
    <hyperlink r:id="rId201" ref="E105"/>
    <hyperlink r:id="rId202" ref="AA105"/>
    <hyperlink r:id="rId203" ref="E106"/>
    <hyperlink r:id="rId204" ref="AA106"/>
    <hyperlink r:id="rId205" ref="E107"/>
    <hyperlink r:id="rId206" ref="AA107"/>
    <hyperlink r:id="rId207" ref="E108"/>
    <hyperlink r:id="rId208" ref="AA108"/>
    <hyperlink r:id="rId209" ref="E109"/>
    <hyperlink r:id="rId210" ref="AA109"/>
    <hyperlink r:id="rId211" ref="E110"/>
    <hyperlink r:id="rId212" ref="AA110"/>
    <hyperlink r:id="rId213" ref="E111"/>
    <hyperlink r:id="rId214" ref="AA111"/>
    <hyperlink r:id="rId215" ref="E112"/>
    <hyperlink r:id="rId216" ref="AA112"/>
    <hyperlink r:id="rId217" ref="E113"/>
    <hyperlink r:id="rId218" ref="AA113"/>
    <hyperlink r:id="rId219" ref="E114"/>
    <hyperlink r:id="rId220" ref="AA114"/>
    <hyperlink r:id="rId221" ref="E115"/>
    <hyperlink r:id="rId222" ref="AA115"/>
    <hyperlink r:id="rId223" ref="E116"/>
    <hyperlink r:id="rId224" ref="AA116"/>
    <hyperlink r:id="rId225" ref="E117"/>
    <hyperlink r:id="rId226" ref="AA117"/>
    <hyperlink r:id="rId227" ref="E118"/>
    <hyperlink r:id="rId228" ref="AA118"/>
    <hyperlink r:id="rId229" ref="E119"/>
    <hyperlink r:id="rId230" ref="AA119"/>
    <hyperlink r:id="rId231" ref="E120"/>
    <hyperlink r:id="rId232" ref="AA120"/>
    <hyperlink r:id="rId233" ref="E121"/>
    <hyperlink r:id="rId234" ref="AA121"/>
    <hyperlink r:id="rId235" ref="E122"/>
    <hyperlink r:id="rId236" ref="AA122"/>
    <hyperlink r:id="rId237" ref="E123"/>
    <hyperlink r:id="rId238" ref="AA123"/>
    <hyperlink r:id="rId239" ref="E124"/>
    <hyperlink r:id="rId240" ref="AA124"/>
    <hyperlink r:id="rId241" ref="E125"/>
    <hyperlink r:id="rId242" ref="AA125"/>
    <hyperlink r:id="rId243" ref="E127"/>
    <hyperlink r:id="rId244" ref="AA127"/>
    <hyperlink r:id="rId245" ref="E128"/>
    <hyperlink r:id="rId246" ref="AA128"/>
    <hyperlink r:id="rId247" ref="E130"/>
    <hyperlink r:id="rId248" ref="E132"/>
    <hyperlink r:id="rId249" ref="AA132"/>
    <hyperlink r:id="rId250" ref="E241"/>
  </hyperlinks>
  <printOptions/>
  <pageMargins bottom="0.75" footer="0.0" header="0.0" left="0.7" right="0.7" top="0.75"/>
  <pageSetup orientation="portrait"/>
  <drawing r:id="rId251"/>
  <legacyDrawing r:id="rId2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4.29"/>
    <col customWidth="1" min="2" max="2" width="15.0"/>
    <col customWidth="1" min="3" max="3" width="23.57"/>
    <col customWidth="1" min="4" max="4" width="10.0"/>
    <col customWidth="1" min="5" max="5" width="14.86"/>
    <col customWidth="1" min="6" max="6" width="26.0"/>
    <col customWidth="1" min="7" max="8" width="28.29"/>
    <col customWidth="1" min="9" max="9" width="73.57"/>
    <col customWidth="1" min="10" max="10" width="17.14"/>
    <col customWidth="1" min="11" max="11" width="43.29"/>
    <col customWidth="1" min="12" max="12" width="29.57"/>
    <col customWidth="1" min="13" max="26" width="10.71"/>
  </cols>
  <sheetData>
    <row r="1" ht="14.25" customHeight="1">
      <c r="A1" s="56" t="s">
        <v>804</v>
      </c>
      <c r="B1" s="3"/>
      <c r="C1" s="3"/>
      <c r="D1" s="3"/>
      <c r="E1" s="3"/>
      <c r="F1" s="3"/>
      <c r="G1" s="3"/>
      <c r="H1" s="3"/>
      <c r="I1" s="4"/>
      <c r="J1" s="23"/>
      <c r="K1" s="57"/>
    </row>
    <row r="2" ht="14.25" customHeight="1">
      <c r="A2" s="58" t="s">
        <v>5</v>
      </c>
      <c r="B2" s="59" t="s">
        <v>805</v>
      </c>
      <c r="C2" s="60" t="s">
        <v>806</v>
      </c>
      <c r="D2" s="61" t="s">
        <v>807</v>
      </c>
      <c r="E2" s="60" t="s">
        <v>808</v>
      </c>
      <c r="F2" s="60" t="s">
        <v>809</v>
      </c>
      <c r="G2" s="60" t="s">
        <v>810</v>
      </c>
      <c r="H2" s="60" t="s">
        <v>811</v>
      </c>
      <c r="I2" s="62" t="s">
        <v>812</v>
      </c>
      <c r="J2" s="63" t="s">
        <v>813</v>
      </c>
      <c r="K2" s="63" t="s">
        <v>814</v>
      </c>
      <c r="L2" s="64" t="s">
        <v>815</v>
      </c>
    </row>
    <row r="3" ht="15.0" customHeight="1">
      <c r="A3" s="65">
        <v>45505.0</v>
      </c>
      <c r="B3" s="66">
        <v>0.375</v>
      </c>
      <c r="C3" s="67"/>
      <c r="D3" s="68"/>
      <c r="E3" s="69"/>
      <c r="F3" s="70"/>
      <c r="G3" s="70"/>
      <c r="H3" s="70"/>
      <c r="I3" s="71"/>
      <c r="J3" s="72"/>
      <c r="K3" s="57"/>
      <c r="L3" s="73"/>
      <c r="M3" s="73"/>
      <c r="N3" s="73"/>
      <c r="O3" s="73"/>
      <c r="P3" s="73"/>
      <c r="Q3" s="73"/>
      <c r="R3" s="73"/>
      <c r="S3" s="73"/>
      <c r="T3" s="73"/>
      <c r="U3" s="73"/>
      <c r="V3" s="73"/>
      <c r="W3" s="73"/>
      <c r="X3" s="73"/>
      <c r="Y3" s="73"/>
      <c r="Z3" s="73"/>
    </row>
    <row r="4" ht="14.25" customHeight="1">
      <c r="A4" s="74"/>
      <c r="B4" s="75">
        <v>0.4166666666666667</v>
      </c>
      <c r="C4" s="76"/>
      <c r="D4" s="77"/>
      <c r="E4" s="37"/>
      <c r="F4" s="72"/>
      <c r="G4" s="72"/>
      <c r="H4" s="72"/>
      <c r="I4" s="78"/>
      <c r="J4" s="23"/>
      <c r="K4" s="57"/>
    </row>
    <row r="5" ht="14.25" customHeight="1">
      <c r="A5" s="74"/>
      <c r="B5" s="75">
        <v>0.4583333333333333</v>
      </c>
      <c r="C5" s="76"/>
      <c r="D5" s="77"/>
      <c r="E5" s="37"/>
      <c r="F5" s="72"/>
      <c r="G5" s="72"/>
      <c r="H5" s="72"/>
      <c r="I5" s="78"/>
      <c r="J5" s="23"/>
      <c r="K5" s="57"/>
    </row>
    <row r="6" ht="14.25" customHeight="1">
      <c r="A6" s="74"/>
      <c r="B6" s="75">
        <v>0.5</v>
      </c>
      <c r="C6" s="76"/>
      <c r="D6" s="77"/>
      <c r="E6" s="37"/>
      <c r="F6" s="72"/>
      <c r="G6" s="72"/>
      <c r="H6" s="72"/>
      <c r="I6" s="78"/>
      <c r="J6" s="23"/>
      <c r="K6" s="57"/>
    </row>
    <row r="7" ht="14.25" customHeight="1">
      <c r="A7" s="74"/>
      <c r="B7" s="75">
        <v>0.5416666666666666</v>
      </c>
      <c r="C7" s="76"/>
      <c r="D7" s="77"/>
      <c r="E7" s="37"/>
      <c r="F7" s="72"/>
      <c r="G7" s="72"/>
      <c r="H7" s="72"/>
      <c r="I7" s="78"/>
      <c r="J7" s="23"/>
      <c r="K7" s="57"/>
    </row>
    <row r="8" ht="14.25" customHeight="1">
      <c r="A8" s="74"/>
      <c r="B8" s="75">
        <v>0.5833333333333334</v>
      </c>
      <c r="C8" s="76"/>
      <c r="D8" s="77"/>
      <c r="E8" s="37"/>
      <c r="F8" s="72"/>
      <c r="G8" s="72"/>
      <c r="H8" s="72"/>
      <c r="I8" s="78"/>
      <c r="J8" s="23"/>
      <c r="K8" s="57"/>
    </row>
    <row r="9" ht="14.25" customHeight="1">
      <c r="A9" s="74"/>
      <c r="B9" s="75">
        <v>0.625</v>
      </c>
      <c r="C9" s="37"/>
      <c r="D9" s="77"/>
      <c r="E9" s="79"/>
      <c r="F9" s="80"/>
      <c r="G9" s="80"/>
      <c r="H9" s="80"/>
      <c r="I9" s="81"/>
      <c r="J9" s="18"/>
      <c r="K9" s="57"/>
    </row>
    <row r="10" ht="14.25" customHeight="1">
      <c r="A10" s="74"/>
      <c r="B10" s="75">
        <v>0.6458333333333334</v>
      </c>
      <c r="C10" s="37" t="s">
        <v>816</v>
      </c>
      <c r="D10" s="77">
        <v>1.0</v>
      </c>
      <c r="E10" s="79"/>
      <c r="F10" s="80"/>
      <c r="G10" s="80"/>
      <c r="H10" s="80"/>
      <c r="I10" s="81"/>
      <c r="J10" s="18"/>
      <c r="K10" s="57"/>
    </row>
    <row r="11" ht="14.25" customHeight="1">
      <c r="A11" s="74"/>
      <c r="B11" s="75">
        <v>0.6666666666666666</v>
      </c>
      <c r="C11" s="76"/>
      <c r="D11" s="77"/>
      <c r="E11" s="37"/>
      <c r="F11" s="72"/>
      <c r="G11" s="72"/>
      <c r="H11" s="72"/>
      <c r="I11" s="78"/>
      <c r="J11" s="23"/>
      <c r="K11" s="57"/>
    </row>
    <row r="12" ht="14.25" customHeight="1">
      <c r="A12" s="74"/>
      <c r="B12" s="75">
        <v>0.7083333333333334</v>
      </c>
      <c r="C12" s="76"/>
      <c r="D12" s="77"/>
      <c r="E12" s="37"/>
      <c r="F12" s="72"/>
      <c r="G12" s="72"/>
      <c r="H12" s="72"/>
      <c r="I12" s="78"/>
      <c r="J12" s="23"/>
      <c r="K12" s="57"/>
    </row>
    <row r="13" ht="14.25" customHeight="1">
      <c r="A13" s="82"/>
      <c r="B13" s="83">
        <v>0.75</v>
      </c>
      <c r="C13" s="84"/>
      <c r="D13" s="85"/>
      <c r="E13" s="86"/>
      <c r="F13" s="87"/>
      <c r="G13" s="87"/>
      <c r="H13" s="87"/>
      <c r="I13" s="88"/>
      <c r="J13" s="23"/>
      <c r="K13" s="57"/>
    </row>
    <row r="14" ht="14.25" customHeight="1">
      <c r="A14" s="65">
        <v>45506.0</v>
      </c>
      <c r="B14" s="66">
        <v>0.375</v>
      </c>
      <c r="C14" s="67" t="s">
        <v>817</v>
      </c>
      <c r="D14" s="68">
        <v>1.0</v>
      </c>
      <c r="E14" s="69" t="s">
        <v>818</v>
      </c>
      <c r="F14" s="70" t="s">
        <v>819</v>
      </c>
      <c r="G14" s="70"/>
      <c r="H14" s="70"/>
      <c r="I14" s="89" t="s">
        <v>820</v>
      </c>
      <c r="J14" s="23" t="s">
        <v>821</v>
      </c>
      <c r="K14" s="57"/>
    </row>
    <row r="15" ht="14.25" customHeight="1">
      <c r="A15" s="74"/>
      <c r="B15" s="75">
        <v>0.4166666666666667</v>
      </c>
      <c r="C15" s="76" t="s">
        <v>822</v>
      </c>
      <c r="D15" s="77">
        <v>1.0</v>
      </c>
      <c r="E15" s="37" t="s">
        <v>823</v>
      </c>
      <c r="F15" s="72" t="s">
        <v>824</v>
      </c>
      <c r="G15" s="72"/>
      <c r="H15" s="72" t="s">
        <v>825</v>
      </c>
      <c r="I15" s="90" t="s">
        <v>826</v>
      </c>
      <c r="J15" s="23" t="s">
        <v>827</v>
      </c>
      <c r="K15" s="57"/>
    </row>
    <row r="16" ht="14.25" customHeight="1">
      <c r="A16" s="74"/>
      <c r="B16" s="75">
        <v>0.4375</v>
      </c>
      <c r="C16" s="76" t="s">
        <v>822</v>
      </c>
      <c r="D16" s="77">
        <v>1.0</v>
      </c>
      <c r="E16" s="37" t="s">
        <v>828</v>
      </c>
      <c r="F16" s="72" t="s">
        <v>829</v>
      </c>
      <c r="G16" s="72"/>
      <c r="H16" s="72" t="s">
        <v>825</v>
      </c>
      <c r="I16" s="90" t="s">
        <v>830</v>
      </c>
      <c r="J16" s="23" t="s">
        <v>827</v>
      </c>
      <c r="K16" s="57"/>
    </row>
    <row r="17" ht="14.25" customHeight="1">
      <c r="A17" s="74"/>
      <c r="B17" s="75">
        <v>0.4583333333333333</v>
      </c>
      <c r="C17" s="76" t="s">
        <v>68</v>
      </c>
      <c r="D17" s="77" t="s">
        <v>68</v>
      </c>
      <c r="E17" s="37" t="s">
        <v>68</v>
      </c>
      <c r="F17" s="72" t="s">
        <v>68</v>
      </c>
      <c r="G17" s="72"/>
      <c r="H17" s="72"/>
      <c r="I17" s="78" t="s">
        <v>68</v>
      </c>
      <c r="J17" s="23"/>
      <c r="K17" s="57"/>
    </row>
    <row r="18" ht="14.25" customHeight="1">
      <c r="A18" s="74"/>
      <c r="B18" s="75">
        <v>0.5</v>
      </c>
      <c r="C18" s="76" t="s">
        <v>68</v>
      </c>
      <c r="D18" s="77" t="s">
        <v>68</v>
      </c>
      <c r="E18" s="37" t="s">
        <v>68</v>
      </c>
      <c r="F18" s="72" t="s">
        <v>68</v>
      </c>
      <c r="G18" s="72"/>
      <c r="H18" s="72"/>
      <c r="I18" s="78" t="s">
        <v>68</v>
      </c>
      <c r="J18" s="23"/>
      <c r="K18" s="57"/>
    </row>
    <row r="19" ht="14.25" customHeight="1">
      <c r="A19" s="74"/>
      <c r="B19" s="75">
        <v>0.5208333333333334</v>
      </c>
      <c r="C19" s="76" t="s">
        <v>831</v>
      </c>
      <c r="D19" s="77">
        <v>1.0</v>
      </c>
      <c r="E19" s="37" t="s">
        <v>13</v>
      </c>
      <c r="F19" s="72" t="s">
        <v>832</v>
      </c>
      <c r="G19" s="72"/>
      <c r="H19" s="72"/>
      <c r="I19" s="91" t="s">
        <v>833</v>
      </c>
      <c r="J19" s="23" t="s">
        <v>821</v>
      </c>
      <c r="K19" s="57"/>
    </row>
    <row r="20" ht="14.25" customHeight="1">
      <c r="A20" s="74"/>
      <c r="B20" s="75">
        <v>0.5416666666666666</v>
      </c>
      <c r="C20" s="76" t="s">
        <v>68</v>
      </c>
      <c r="D20" s="77" t="s">
        <v>68</v>
      </c>
      <c r="E20" s="37" t="s">
        <v>68</v>
      </c>
      <c r="F20" s="72" t="s">
        <v>68</v>
      </c>
      <c r="G20" s="72"/>
      <c r="H20" s="72"/>
      <c r="I20" s="78" t="s">
        <v>68</v>
      </c>
      <c r="J20" s="23"/>
      <c r="K20" s="57"/>
    </row>
    <row r="21" ht="14.25" customHeight="1">
      <c r="A21" s="74"/>
      <c r="B21" s="75">
        <v>0.5625</v>
      </c>
      <c r="C21" s="76" t="s">
        <v>831</v>
      </c>
      <c r="D21" s="77">
        <v>1.0</v>
      </c>
      <c r="E21" s="37" t="s">
        <v>823</v>
      </c>
      <c r="F21" s="72" t="s">
        <v>834</v>
      </c>
      <c r="G21" s="72"/>
      <c r="H21" s="72"/>
      <c r="I21" s="91" t="s">
        <v>835</v>
      </c>
      <c r="J21" s="23" t="s">
        <v>827</v>
      </c>
      <c r="K21" s="57"/>
    </row>
    <row r="22" ht="14.25" customHeight="1">
      <c r="A22" s="74"/>
      <c r="B22" s="75">
        <v>0.5833333333333334</v>
      </c>
      <c r="C22" s="76" t="s">
        <v>836</v>
      </c>
      <c r="D22" s="77">
        <v>1.0</v>
      </c>
      <c r="E22" s="37" t="s">
        <v>828</v>
      </c>
      <c r="F22" s="72" t="s">
        <v>837</v>
      </c>
      <c r="G22" s="72"/>
      <c r="H22" s="72"/>
      <c r="I22" s="90" t="s">
        <v>835</v>
      </c>
      <c r="J22" s="23" t="s">
        <v>827</v>
      </c>
      <c r="K22" s="57" t="s">
        <v>838</v>
      </c>
    </row>
    <row r="23" ht="14.25" customHeight="1">
      <c r="A23" s="74"/>
      <c r="B23" s="75">
        <v>0.625</v>
      </c>
      <c r="C23" s="76" t="s">
        <v>68</v>
      </c>
      <c r="D23" s="77" t="s">
        <v>68</v>
      </c>
      <c r="E23" s="37" t="s">
        <v>68</v>
      </c>
      <c r="F23" s="72" t="s">
        <v>68</v>
      </c>
      <c r="G23" s="72"/>
      <c r="H23" s="72"/>
      <c r="I23" s="78" t="s">
        <v>68</v>
      </c>
      <c r="J23" s="23"/>
      <c r="K23" s="57"/>
    </row>
    <row r="24" ht="14.25" customHeight="1">
      <c r="A24" s="74"/>
      <c r="B24" s="75">
        <v>0.65625</v>
      </c>
      <c r="C24" s="76" t="s">
        <v>839</v>
      </c>
      <c r="D24" s="77">
        <v>1.0</v>
      </c>
      <c r="E24" s="37" t="s">
        <v>13</v>
      </c>
      <c r="F24" s="72" t="s">
        <v>840</v>
      </c>
      <c r="G24" s="72"/>
      <c r="H24" s="72"/>
      <c r="I24" s="90" t="s">
        <v>841</v>
      </c>
      <c r="J24" s="23" t="s">
        <v>821</v>
      </c>
      <c r="K24" s="57" t="s">
        <v>842</v>
      </c>
    </row>
    <row r="25" ht="14.25" customHeight="1">
      <c r="A25" s="74"/>
      <c r="B25" s="75">
        <v>0.6666666666666666</v>
      </c>
      <c r="C25" s="76" t="s">
        <v>68</v>
      </c>
      <c r="D25" s="77" t="s">
        <v>68</v>
      </c>
      <c r="E25" s="37" t="s">
        <v>68</v>
      </c>
      <c r="F25" s="72" t="s">
        <v>68</v>
      </c>
      <c r="G25" s="72"/>
      <c r="H25" s="72"/>
      <c r="I25" s="78" t="s">
        <v>68</v>
      </c>
      <c r="J25" s="23"/>
      <c r="K25" s="57"/>
    </row>
    <row r="26" ht="14.25" customHeight="1">
      <c r="A26" s="74"/>
      <c r="B26" s="75">
        <v>0.7083333333333334</v>
      </c>
      <c r="C26" s="76" t="s">
        <v>68</v>
      </c>
      <c r="D26" s="77" t="s">
        <v>68</v>
      </c>
      <c r="E26" s="37" t="s">
        <v>68</v>
      </c>
      <c r="F26" s="72" t="s">
        <v>68</v>
      </c>
      <c r="G26" s="72"/>
      <c r="H26" s="72"/>
      <c r="I26" s="78" t="s">
        <v>68</v>
      </c>
      <c r="J26" s="23"/>
      <c r="K26" s="57"/>
    </row>
    <row r="27" ht="14.25" customHeight="1">
      <c r="A27" s="82"/>
      <c r="B27" s="83">
        <v>0.75</v>
      </c>
      <c r="C27" s="84" t="s">
        <v>68</v>
      </c>
      <c r="D27" s="85" t="s">
        <v>68</v>
      </c>
      <c r="E27" s="86" t="s">
        <v>68</v>
      </c>
      <c r="F27" s="87" t="s">
        <v>68</v>
      </c>
      <c r="G27" s="87"/>
      <c r="H27" s="87"/>
      <c r="I27" s="88" t="s">
        <v>68</v>
      </c>
      <c r="J27" s="23"/>
      <c r="K27" s="57"/>
    </row>
    <row r="28" ht="14.25" customHeight="1">
      <c r="A28" s="92">
        <v>45507.0</v>
      </c>
      <c r="B28" s="93">
        <v>0.375</v>
      </c>
      <c r="C28" s="67" t="s">
        <v>68</v>
      </c>
      <c r="D28" s="68" t="s">
        <v>68</v>
      </c>
      <c r="E28" s="69" t="s">
        <v>68</v>
      </c>
      <c r="F28" s="70" t="s">
        <v>68</v>
      </c>
      <c r="G28" s="70"/>
      <c r="H28" s="70"/>
      <c r="I28" s="94" t="s">
        <v>68</v>
      </c>
      <c r="J28" s="23"/>
      <c r="K28" s="57"/>
    </row>
    <row r="29" ht="14.25" customHeight="1">
      <c r="A29" s="95"/>
      <c r="B29" s="96">
        <v>0.3958333333333333</v>
      </c>
      <c r="C29" s="76" t="s">
        <v>843</v>
      </c>
      <c r="D29" s="77">
        <v>2.0</v>
      </c>
      <c r="E29" s="37" t="s">
        <v>823</v>
      </c>
      <c r="F29" s="72" t="s">
        <v>844</v>
      </c>
      <c r="G29" s="72"/>
      <c r="H29" s="72"/>
      <c r="I29" s="90" t="s">
        <v>845</v>
      </c>
      <c r="J29" s="23" t="s">
        <v>827</v>
      </c>
      <c r="K29" s="57"/>
    </row>
    <row r="30" ht="14.25" customHeight="1">
      <c r="A30" s="95"/>
      <c r="B30" s="96">
        <v>0.4166666666666667</v>
      </c>
      <c r="C30" s="76" t="s">
        <v>68</v>
      </c>
      <c r="D30" s="77" t="s">
        <v>68</v>
      </c>
      <c r="E30" s="37" t="s">
        <v>68</v>
      </c>
      <c r="F30" s="72" t="s">
        <v>68</v>
      </c>
      <c r="G30" s="72"/>
      <c r="H30" s="72"/>
      <c r="I30" s="78" t="s">
        <v>68</v>
      </c>
      <c r="J30" s="23"/>
      <c r="K30" s="57"/>
    </row>
    <row r="31" ht="14.25" customHeight="1">
      <c r="A31" s="95"/>
      <c r="B31" s="96">
        <v>0.4583333333333333</v>
      </c>
      <c r="C31" s="76" t="s">
        <v>68</v>
      </c>
      <c r="D31" s="77" t="s">
        <v>68</v>
      </c>
      <c r="E31" s="37" t="s">
        <v>68</v>
      </c>
      <c r="F31" s="72" t="s">
        <v>68</v>
      </c>
      <c r="G31" s="72"/>
      <c r="H31" s="72"/>
      <c r="I31" s="78" t="s">
        <v>68</v>
      </c>
      <c r="J31" s="23"/>
      <c r="K31" s="57"/>
    </row>
    <row r="32" ht="14.25" customHeight="1">
      <c r="A32" s="95"/>
      <c r="B32" s="96">
        <v>0.5</v>
      </c>
      <c r="C32" s="76" t="s">
        <v>831</v>
      </c>
      <c r="D32" s="77">
        <v>1.0</v>
      </c>
      <c r="E32" s="37" t="s">
        <v>846</v>
      </c>
      <c r="F32" s="72" t="s">
        <v>847</v>
      </c>
      <c r="G32" s="72"/>
      <c r="H32" s="72"/>
      <c r="I32" s="91" t="s">
        <v>848</v>
      </c>
      <c r="J32" s="23"/>
      <c r="K32" s="57" t="s">
        <v>849</v>
      </c>
    </row>
    <row r="33" ht="14.25" customHeight="1">
      <c r="A33" s="95"/>
      <c r="B33" s="96">
        <v>0.5416666666666666</v>
      </c>
      <c r="C33" s="76" t="s">
        <v>850</v>
      </c>
      <c r="D33" s="77">
        <v>1.0</v>
      </c>
      <c r="E33" s="37" t="s">
        <v>823</v>
      </c>
      <c r="F33" s="72" t="s">
        <v>851</v>
      </c>
      <c r="G33" s="72"/>
      <c r="H33" s="72"/>
      <c r="I33" s="78"/>
      <c r="J33" s="23" t="s">
        <v>821</v>
      </c>
      <c r="K33" s="57" t="s">
        <v>852</v>
      </c>
    </row>
    <row r="34" ht="14.25" customHeight="1">
      <c r="A34" s="95"/>
      <c r="B34" s="96">
        <v>0.5833333333333334</v>
      </c>
      <c r="C34" s="76" t="s">
        <v>68</v>
      </c>
      <c r="D34" s="77" t="s">
        <v>68</v>
      </c>
      <c r="E34" s="37" t="s">
        <v>68</v>
      </c>
      <c r="F34" s="72" t="s">
        <v>68</v>
      </c>
      <c r="G34" s="72"/>
      <c r="H34" s="72"/>
      <c r="I34" s="78" t="s">
        <v>68</v>
      </c>
      <c r="J34" s="23"/>
      <c r="K34" s="57"/>
    </row>
    <row r="35" ht="14.25" customHeight="1">
      <c r="A35" s="95"/>
      <c r="B35" s="96">
        <v>0.625</v>
      </c>
      <c r="C35" s="76" t="s">
        <v>68</v>
      </c>
      <c r="D35" s="77" t="s">
        <v>68</v>
      </c>
      <c r="E35" s="37" t="s">
        <v>68</v>
      </c>
      <c r="F35" s="72" t="s">
        <v>68</v>
      </c>
      <c r="G35" s="72"/>
      <c r="H35" s="72"/>
      <c r="I35" s="78" t="s">
        <v>68</v>
      </c>
      <c r="J35" s="23"/>
      <c r="K35" s="57"/>
    </row>
    <row r="36" ht="14.25" customHeight="1">
      <c r="A36" s="95"/>
      <c r="B36" s="96">
        <v>0.6666666666666666</v>
      </c>
      <c r="C36" s="76" t="s">
        <v>68</v>
      </c>
      <c r="D36" s="77" t="s">
        <v>68</v>
      </c>
      <c r="E36" s="37" t="s">
        <v>68</v>
      </c>
      <c r="F36" s="72" t="s">
        <v>68</v>
      </c>
      <c r="G36" s="72"/>
      <c r="H36" s="72"/>
      <c r="I36" s="78" t="s">
        <v>68</v>
      </c>
      <c r="J36" s="23"/>
      <c r="K36" s="57"/>
    </row>
    <row r="37" ht="14.25" customHeight="1">
      <c r="A37" s="95"/>
      <c r="B37" s="96">
        <v>0.7083333333333334</v>
      </c>
      <c r="C37" s="76" t="s">
        <v>68</v>
      </c>
      <c r="D37" s="77" t="s">
        <v>68</v>
      </c>
      <c r="E37" s="37" t="s">
        <v>68</v>
      </c>
      <c r="F37" s="72" t="s">
        <v>68</v>
      </c>
      <c r="G37" s="72"/>
      <c r="H37" s="72"/>
      <c r="I37" s="78" t="s">
        <v>68</v>
      </c>
      <c r="J37" s="23"/>
      <c r="K37" s="57"/>
    </row>
    <row r="38" ht="14.25" customHeight="1">
      <c r="A38" s="97"/>
      <c r="B38" s="98">
        <v>0.75</v>
      </c>
      <c r="C38" s="84" t="s">
        <v>68</v>
      </c>
      <c r="D38" s="85" t="s">
        <v>68</v>
      </c>
      <c r="E38" s="86" t="s">
        <v>68</v>
      </c>
      <c r="F38" s="87" t="s">
        <v>68</v>
      </c>
      <c r="G38" s="87"/>
      <c r="H38" s="87"/>
      <c r="I38" s="88" t="s">
        <v>68</v>
      </c>
      <c r="J38" s="23"/>
      <c r="K38" s="99" t="s">
        <v>853</v>
      </c>
    </row>
    <row r="39" ht="14.25" customHeight="1">
      <c r="A39" s="92">
        <v>45508.0</v>
      </c>
      <c r="B39" s="93">
        <v>0.375</v>
      </c>
      <c r="C39" s="67" t="s">
        <v>68</v>
      </c>
      <c r="D39" s="68" t="s">
        <v>68</v>
      </c>
      <c r="E39" s="69" t="s">
        <v>68</v>
      </c>
      <c r="F39" s="70" t="s">
        <v>68</v>
      </c>
      <c r="G39" s="70"/>
      <c r="H39" s="70"/>
      <c r="I39" s="94" t="s">
        <v>68</v>
      </c>
      <c r="J39" s="23"/>
      <c r="K39" s="57"/>
    </row>
    <row r="40" ht="14.25" customHeight="1">
      <c r="A40" s="95"/>
      <c r="B40" s="96">
        <v>0.4166666666666667</v>
      </c>
      <c r="C40" s="76" t="s">
        <v>68</v>
      </c>
      <c r="D40" s="77" t="s">
        <v>68</v>
      </c>
      <c r="E40" s="37" t="s">
        <v>68</v>
      </c>
      <c r="F40" s="72" t="s">
        <v>68</v>
      </c>
      <c r="G40" s="72"/>
      <c r="H40" s="72"/>
      <c r="I40" s="78" t="s">
        <v>68</v>
      </c>
      <c r="J40" s="23"/>
      <c r="K40" s="57"/>
    </row>
    <row r="41" ht="14.25" customHeight="1">
      <c r="A41" s="95"/>
      <c r="B41" s="96">
        <v>0.4583333333333333</v>
      </c>
      <c r="C41" s="76" t="s">
        <v>68</v>
      </c>
      <c r="D41" s="77" t="s">
        <v>68</v>
      </c>
      <c r="E41" s="37" t="s">
        <v>68</v>
      </c>
      <c r="F41" s="72" t="s">
        <v>68</v>
      </c>
      <c r="G41" s="72"/>
      <c r="H41" s="72"/>
      <c r="I41" s="78" t="s">
        <v>68</v>
      </c>
      <c r="J41" s="23"/>
      <c r="K41" s="57"/>
    </row>
    <row r="42" ht="14.25" customHeight="1">
      <c r="A42" s="95"/>
      <c r="B42" s="96">
        <v>0.5</v>
      </c>
      <c r="C42" s="76" t="s">
        <v>68</v>
      </c>
      <c r="D42" s="77" t="s">
        <v>68</v>
      </c>
      <c r="E42" s="37" t="s">
        <v>68</v>
      </c>
      <c r="F42" s="72" t="s">
        <v>68</v>
      </c>
      <c r="G42" s="72"/>
      <c r="H42" s="72"/>
      <c r="I42" s="78" t="s">
        <v>68</v>
      </c>
      <c r="J42" s="23"/>
      <c r="K42" s="57"/>
    </row>
    <row r="43" ht="14.25" customHeight="1">
      <c r="A43" s="95"/>
      <c r="B43" s="96">
        <v>0.5416666666666666</v>
      </c>
      <c r="C43" s="76" t="s">
        <v>68</v>
      </c>
      <c r="D43" s="77" t="s">
        <v>68</v>
      </c>
      <c r="E43" s="37" t="s">
        <v>68</v>
      </c>
      <c r="F43" s="72" t="s">
        <v>68</v>
      </c>
      <c r="G43" s="72"/>
      <c r="H43" s="72"/>
      <c r="I43" s="78" t="s">
        <v>68</v>
      </c>
      <c r="J43" s="23"/>
      <c r="K43" s="57"/>
    </row>
    <row r="44" ht="14.25" customHeight="1">
      <c r="A44" s="95"/>
      <c r="B44" s="96">
        <v>0.5833333333333334</v>
      </c>
      <c r="C44" s="76" t="s">
        <v>68</v>
      </c>
      <c r="D44" s="77" t="s">
        <v>68</v>
      </c>
      <c r="E44" s="37" t="s">
        <v>68</v>
      </c>
      <c r="F44" s="72" t="s">
        <v>68</v>
      </c>
      <c r="G44" s="72"/>
      <c r="H44" s="72"/>
      <c r="I44" s="78" t="s">
        <v>68</v>
      </c>
      <c r="J44" s="23"/>
      <c r="K44" s="57"/>
    </row>
    <row r="45" ht="14.25" customHeight="1">
      <c r="A45" s="95"/>
      <c r="B45" s="96">
        <v>0.625</v>
      </c>
      <c r="C45" s="76" t="s">
        <v>68</v>
      </c>
      <c r="D45" s="77" t="s">
        <v>68</v>
      </c>
      <c r="E45" s="37" t="s">
        <v>68</v>
      </c>
      <c r="F45" s="72" t="s">
        <v>68</v>
      </c>
      <c r="G45" s="72"/>
      <c r="H45" s="72"/>
      <c r="I45" s="78" t="s">
        <v>68</v>
      </c>
      <c r="J45" s="23"/>
      <c r="K45" s="57"/>
    </row>
    <row r="46" ht="14.25" customHeight="1">
      <c r="A46" s="95"/>
      <c r="B46" s="96">
        <v>0.6666666666666666</v>
      </c>
      <c r="C46" s="76" t="s">
        <v>68</v>
      </c>
      <c r="D46" s="77" t="s">
        <v>68</v>
      </c>
      <c r="E46" s="37" t="s">
        <v>68</v>
      </c>
      <c r="F46" s="72" t="s">
        <v>68</v>
      </c>
      <c r="G46" s="72"/>
      <c r="H46" s="72"/>
      <c r="I46" s="78" t="s">
        <v>68</v>
      </c>
      <c r="J46" s="23"/>
      <c r="K46" s="57"/>
    </row>
    <row r="47" ht="14.25" customHeight="1">
      <c r="A47" s="95"/>
      <c r="B47" s="96">
        <v>0.7083333333333334</v>
      </c>
      <c r="C47" s="76" t="s">
        <v>68</v>
      </c>
      <c r="D47" s="77" t="s">
        <v>68</v>
      </c>
      <c r="E47" s="37" t="s">
        <v>68</v>
      </c>
      <c r="F47" s="72" t="s">
        <v>68</v>
      </c>
      <c r="G47" s="72"/>
      <c r="H47" s="72"/>
      <c r="I47" s="78" t="s">
        <v>68</v>
      </c>
      <c r="J47" s="23"/>
      <c r="K47" s="57"/>
    </row>
    <row r="48" ht="14.25" customHeight="1">
      <c r="A48" s="97"/>
      <c r="B48" s="98">
        <v>0.75</v>
      </c>
      <c r="C48" s="84" t="s">
        <v>68</v>
      </c>
      <c r="D48" s="85" t="s">
        <v>68</v>
      </c>
      <c r="E48" s="86" t="s">
        <v>68</v>
      </c>
      <c r="F48" s="87" t="s">
        <v>68</v>
      </c>
      <c r="G48" s="87"/>
      <c r="H48" s="87"/>
      <c r="I48" s="88" t="s">
        <v>68</v>
      </c>
      <c r="J48" s="23"/>
      <c r="K48" s="57"/>
    </row>
    <row r="49" ht="14.25" customHeight="1">
      <c r="A49" s="92">
        <v>45509.0</v>
      </c>
      <c r="B49" s="93">
        <v>0.375</v>
      </c>
      <c r="C49" s="67" t="s">
        <v>68</v>
      </c>
      <c r="D49" s="68" t="s">
        <v>68</v>
      </c>
      <c r="E49" s="69" t="s">
        <v>68</v>
      </c>
      <c r="F49" s="70" t="s">
        <v>68</v>
      </c>
      <c r="G49" s="70"/>
      <c r="H49" s="70"/>
      <c r="I49" s="94" t="s">
        <v>68</v>
      </c>
      <c r="J49" s="23"/>
      <c r="K49" s="57"/>
    </row>
    <row r="50" ht="14.25" customHeight="1">
      <c r="A50" s="95"/>
      <c r="B50" s="96">
        <v>0.4166666666666667</v>
      </c>
      <c r="C50" s="76" t="s">
        <v>68</v>
      </c>
      <c r="D50" s="77" t="s">
        <v>68</v>
      </c>
      <c r="E50" s="37" t="s">
        <v>68</v>
      </c>
      <c r="F50" s="72" t="s">
        <v>68</v>
      </c>
      <c r="G50" s="72"/>
      <c r="H50" s="72"/>
      <c r="I50" s="78" t="s">
        <v>68</v>
      </c>
      <c r="J50" s="23"/>
      <c r="K50" s="57"/>
    </row>
    <row r="51" ht="14.25" customHeight="1">
      <c r="A51" s="95"/>
      <c r="B51" s="96">
        <v>0.4583333333333333</v>
      </c>
      <c r="C51" s="76" t="s">
        <v>831</v>
      </c>
      <c r="D51" s="77">
        <v>1.0</v>
      </c>
      <c r="E51" s="37" t="s">
        <v>13</v>
      </c>
      <c r="F51" s="72" t="s">
        <v>847</v>
      </c>
      <c r="G51" s="72"/>
      <c r="H51" s="72"/>
      <c r="I51" s="91" t="s">
        <v>848</v>
      </c>
      <c r="J51" s="23" t="s">
        <v>821</v>
      </c>
      <c r="K51" s="57"/>
    </row>
    <row r="52" ht="14.25" customHeight="1">
      <c r="A52" s="95"/>
      <c r="B52" s="96">
        <v>0.5</v>
      </c>
      <c r="C52" s="76" t="s">
        <v>68</v>
      </c>
      <c r="D52" s="77" t="s">
        <v>68</v>
      </c>
      <c r="E52" s="37" t="s">
        <v>68</v>
      </c>
      <c r="F52" s="72" t="s">
        <v>68</v>
      </c>
      <c r="G52" s="72"/>
      <c r="H52" s="72"/>
      <c r="I52" s="78" t="s">
        <v>68</v>
      </c>
      <c r="J52" s="23"/>
      <c r="K52" s="57"/>
    </row>
    <row r="53" ht="14.25" customHeight="1">
      <c r="A53" s="95"/>
      <c r="B53" s="96">
        <v>0.5416666666666666</v>
      </c>
      <c r="C53" s="76" t="s">
        <v>68</v>
      </c>
      <c r="D53" s="77" t="s">
        <v>68</v>
      </c>
      <c r="E53" s="37" t="s">
        <v>68</v>
      </c>
      <c r="F53" s="72" t="s">
        <v>68</v>
      </c>
      <c r="G53" s="72"/>
      <c r="H53" s="72"/>
      <c r="I53" s="78" t="s">
        <v>68</v>
      </c>
      <c r="J53" s="23"/>
      <c r="K53" s="57"/>
    </row>
    <row r="54" ht="14.25" customHeight="1">
      <c r="A54" s="95"/>
      <c r="B54" s="96">
        <v>0.5833333333333334</v>
      </c>
      <c r="C54" s="76" t="s">
        <v>68</v>
      </c>
      <c r="D54" s="77" t="s">
        <v>68</v>
      </c>
      <c r="E54" s="37" t="s">
        <v>68</v>
      </c>
      <c r="F54" s="72" t="s">
        <v>68</v>
      </c>
      <c r="G54" s="72"/>
      <c r="H54" s="72"/>
      <c r="I54" s="78" t="s">
        <v>68</v>
      </c>
      <c r="J54" s="23"/>
      <c r="K54" s="57"/>
    </row>
    <row r="55" ht="14.25" customHeight="1">
      <c r="A55" s="95"/>
      <c r="B55" s="96">
        <v>0.625</v>
      </c>
      <c r="C55" s="76" t="s">
        <v>68</v>
      </c>
      <c r="D55" s="77" t="s">
        <v>68</v>
      </c>
      <c r="E55" s="37" t="s">
        <v>68</v>
      </c>
      <c r="F55" s="72" t="s">
        <v>68</v>
      </c>
      <c r="G55" s="72"/>
      <c r="H55" s="72"/>
      <c r="I55" s="78" t="s">
        <v>68</v>
      </c>
      <c r="J55" s="23"/>
      <c r="K55" s="57"/>
    </row>
    <row r="56" ht="14.25" customHeight="1">
      <c r="A56" s="95"/>
      <c r="B56" s="96">
        <v>0.6458333333333334</v>
      </c>
      <c r="C56" s="76" t="s">
        <v>839</v>
      </c>
      <c r="D56" s="77">
        <v>2.0</v>
      </c>
      <c r="E56" s="37" t="s">
        <v>823</v>
      </c>
      <c r="F56" s="72" t="s">
        <v>854</v>
      </c>
      <c r="G56" s="72"/>
      <c r="H56" s="72"/>
      <c r="I56" s="90" t="s">
        <v>855</v>
      </c>
      <c r="J56" s="23" t="s">
        <v>821</v>
      </c>
      <c r="K56" s="57"/>
    </row>
    <row r="57" ht="14.25" customHeight="1">
      <c r="A57" s="95"/>
      <c r="B57" s="96">
        <v>0.6666666666666666</v>
      </c>
      <c r="C57" s="76" t="s">
        <v>68</v>
      </c>
      <c r="D57" s="77" t="s">
        <v>68</v>
      </c>
      <c r="E57" s="37" t="s">
        <v>68</v>
      </c>
      <c r="F57" s="72" t="s">
        <v>68</v>
      </c>
      <c r="G57" s="72"/>
      <c r="H57" s="72"/>
      <c r="I57" s="78" t="s">
        <v>68</v>
      </c>
      <c r="J57" s="23"/>
      <c r="K57" s="57"/>
    </row>
    <row r="58" ht="14.25" customHeight="1">
      <c r="A58" s="95"/>
      <c r="B58" s="96">
        <v>0.7083333333333334</v>
      </c>
      <c r="C58" s="76" t="s">
        <v>856</v>
      </c>
      <c r="D58" s="77">
        <v>1.0</v>
      </c>
      <c r="E58" s="37" t="s">
        <v>13</v>
      </c>
      <c r="F58" s="72" t="s">
        <v>857</v>
      </c>
      <c r="G58" s="72"/>
      <c r="H58" s="72"/>
      <c r="I58" s="90" t="s">
        <v>858</v>
      </c>
      <c r="J58" s="23" t="s">
        <v>821</v>
      </c>
      <c r="K58" s="57"/>
    </row>
    <row r="59" ht="14.25" customHeight="1">
      <c r="A59" s="97"/>
      <c r="B59" s="98">
        <v>0.75</v>
      </c>
      <c r="C59" s="84" t="s">
        <v>68</v>
      </c>
      <c r="D59" s="85" t="s">
        <v>68</v>
      </c>
      <c r="E59" s="86" t="s">
        <v>68</v>
      </c>
      <c r="F59" s="87" t="s">
        <v>68</v>
      </c>
      <c r="G59" s="87"/>
      <c r="H59" s="87"/>
      <c r="I59" s="88" t="s">
        <v>68</v>
      </c>
      <c r="J59" s="23"/>
      <c r="K59" s="57"/>
    </row>
    <row r="60" ht="14.25" customHeight="1">
      <c r="A60" s="92">
        <v>45510.0</v>
      </c>
      <c r="B60" s="93">
        <v>0.375</v>
      </c>
      <c r="C60" s="67" t="s">
        <v>822</v>
      </c>
      <c r="D60" s="68">
        <v>1.0</v>
      </c>
      <c r="E60" s="69" t="s">
        <v>823</v>
      </c>
      <c r="F60" s="70" t="s">
        <v>859</v>
      </c>
      <c r="G60" s="70"/>
      <c r="H60" s="70"/>
      <c r="I60" s="100" t="s">
        <v>860</v>
      </c>
      <c r="J60" s="23" t="s">
        <v>821</v>
      </c>
      <c r="K60" s="57"/>
    </row>
    <row r="61" ht="14.25" customHeight="1">
      <c r="A61" s="95"/>
      <c r="B61" s="96">
        <v>0.4166666666666667</v>
      </c>
      <c r="C61" s="76" t="s">
        <v>839</v>
      </c>
      <c r="D61" s="77">
        <v>1.0</v>
      </c>
      <c r="E61" s="37" t="s">
        <v>861</v>
      </c>
      <c r="F61" s="72" t="s">
        <v>862</v>
      </c>
      <c r="G61" s="72"/>
      <c r="H61" s="72"/>
      <c r="I61" s="90" t="s">
        <v>855</v>
      </c>
      <c r="J61" s="23" t="s">
        <v>821</v>
      </c>
      <c r="K61" s="57"/>
    </row>
    <row r="62" ht="14.25" customHeight="1">
      <c r="A62" s="95"/>
      <c r="B62" s="96">
        <v>0.4583333333333333</v>
      </c>
      <c r="C62" s="76" t="s">
        <v>863</v>
      </c>
      <c r="D62" s="77">
        <v>1.0</v>
      </c>
      <c r="E62" s="37" t="s">
        <v>823</v>
      </c>
      <c r="F62" s="72" t="s">
        <v>864</v>
      </c>
      <c r="G62" s="72"/>
      <c r="H62" s="72"/>
      <c r="I62" s="90" t="s">
        <v>865</v>
      </c>
      <c r="J62" s="23" t="s">
        <v>821</v>
      </c>
      <c r="K62" s="57"/>
    </row>
    <row r="63" ht="14.25" customHeight="1">
      <c r="A63" s="95"/>
      <c r="B63" s="96">
        <v>0.4791666666666667</v>
      </c>
      <c r="C63" s="76" t="s">
        <v>863</v>
      </c>
      <c r="D63" s="77">
        <v>1.0</v>
      </c>
      <c r="E63" s="37" t="s">
        <v>828</v>
      </c>
      <c r="F63" s="72" t="s">
        <v>866</v>
      </c>
      <c r="G63" s="72"/>
      <c r="H63" s="72"/>
      <c r="I63" s="90" t="s">
        <v>865</v>
      </c>
      <c r="J63" s="23" t="s">
        <v>821</v>
      </c>
      <c r="K63" s="57"/>
    </row>
    <row r="64" ht="14.25" customHeight="1">
      <c r="A64" s="95"/>
      <c r="B64" s="96">
        <v>0.5</v>
      </c>
      <c r="C64" s="76" t="s">
        <v>68</v>
      </c>
      <c r="D64" s="77" t="s">
        <v>68</v>
      </c>
      <c r="E64" s="37" t="s">
        <v>68</v>
      </c>
      <c r="F64" s="72" t="s">
        <v>68</v>
      </c>
      <c r="G64" s="72"/>
      <c r="H64" s="72"/>
      <c r="I64" s="78" t="s">
        <v>68</v>
      </c>
      <c r="J64" s="23"/>
      <c r="K64" s="57"/>
    </row>
    <row r="65" ht="14.25" customHeight="1">
      <c r="A65" s="95"/>
      <c r="B65" s="96">
        <v>0.5416666666666666</v>
      </c>
      <c r="C65" s="76" t="s">
        <v>68</v>
      </c>
      <c r="D65" s="77" t="s">
        <v>68</v>
      </c>
      <c r="E65" s="37" t="s">
        <v>68</v>
      </c>
      <c r="F65" s="72" t="s">
        <v>68</v>
      </c>
      <c r="G65" s="72"/>
      <c r="H65" s="72"/>
      <c r="I65" s="78" t="s">
        <v>68</v>
      </c>
      <c r="J65" s="23"/>
      <c r="K65" s="57"/>
    </row>
    <row r="66" ht="14.25" customHeight="1">
      <c r="A66" s="95"/>
      <c r="B66" s="96">
        <v>0.5833333333333334</v>
      </c>
      <c r="C66" s="76" t="s">
        <v>68</v>
      </c>
      <c r="D66" s="77" t="s">
        <v>68</v>
      </c>
      <c r="E66" s="37" t="s">
        <v>68</v>
      </c>
      <c r="F66" s="72" t="s">
        <v>68</v>
      </c>
      <c r="G66" s="72"/>
      <c r="H66" s="72"/>
      <c r="I66" s="78" t="s">
        <v>68</v>
      </c>
      <c r="J66" s="23"/>
      <c r="K66" s="57"/>
    </row>
    <row r="67" ht="14.25" customHeight="1">
      <c r="A67" s="95"/>
      <c r="B67" s="96">
        <v>0.625</v>
      </c>
      <c r="C67" s="76" t="s">
        <v>68</v>
      </c>
      <c r="D67" s="77" t="s">
        <v>68</v>
      </c>
      <c r="E67" s="37" t="s">
        <v>68</v>
      </c>
      <c r="F67" s="72" t="s">
        <v>68</v>
      </c>
      <c r="G67" s="72"/>
      <c r="H67" s="72"/>
      <c r="I67" s="78" t="s">
        <v>68</v>
      </c>
      <c r="J67" s="23"/>
      <c r="K67" s="57"/>
    </row>
    <row r="68" ht="14.25" customHeight="1">
      <c r="A68" s="95"/>
      <c r="B68" s="96">
        <v>0.6458333333333334</v>
      </c>
      <c r="C68" s="76" t="s">
        <v>816</v>
      </c>
      <c r="D68" s="77">
        <v>1.0</v>
      </c>
      <c r="E68" s="37" t="s">
        <v>828</v>
      </c>
      <c r="F68" s="72" t="s">
        <v>867</v>
      </c>
      <c r="G68" s="72"/>
      <c r="H68" s="72"/>
      <c r="I68" s="90" t="s">
        <v>868</v>
      </c>
      <c r="J68" s="23" t="s">
        <v>821</v>
      </c>
      <c r="K68" s="57"/>
    </row>
    <row r="69" ht="14.25" customHeight="1">
      <c r="A69" s="95"/>
      <c r="B69" s="96">
        <v>0.6666666666666666</v>
      </c>
      <c r="C69" s="76" t="s">
        <v>831</v>
      </c>
      <c r="D69" s="77">
        <v>1.0</v>
      </c>
      <c r="E69" s="37" t="s">
        <v>828</v>
      </c>
      <c r="F69" s="72" t="s">
        <v>869</v>
      </c>
      <c r="G69" s="72"/>
      <c r="H69" s="72"/>
      <c r="I69" s="91" t="s">
        <v>870</v>
      </c>
      <c r="J69" s="23" t="s">
        <v>821</v>
      </c>
      <c r="K69" s="57"/>
    </row>
    <row r="70" ht="14.25" customHeight="1">
      <c r="A70" s="95"/>
      <c r="B70" s="96">
        <v>0.6875</v>
      </c>
      <c r="C70" s="76" t="s">
        <v>871</v>
      </c>
      <c r="D70" s="77">
        <v>1.0</v>
      </c>
      <c r="E70" s="37" t="s">
        <v>846</v>
      </c>
      <c r="F70" s="72" t="s">
        <v>872</v>
      </c>
      <c r="G70" s="72"/>
      <c r="H70" s="72"/>
      <c r="I70" s="90"/>
      <c r="J70" s="23" t="s">
        <v>821</v>
      </c>
      <c r="K70" s="37" t="s">
        <v>873</v>
      </c>
    </row>
    <row r="71" ht="14.25" customHeight="1">
      <c r="A71" s="95"/>
      <c r="B71" s="96">
        <v>0.7083333333333334</v>
      </c>
      <c r="C71" s="76" t="s">
        <v>68</v>
      </c>
      <c r="D71" s="77" t="s">
        <v>68</v>
      </c>
      <c r="E71" s="37" t="s">
        <v>68</v>
      </c>
      <c r="F71" s="72" t="s">
        <v>68</v>
      </c>
      <c r="G71" s="72"/>
      <c r="H71" s="72"/>
      <c r="I71" s="78" t="s">
        <v>68</v>
      </c>
      <c r="J71" s="23"/>
      <c r="K71" s="57"/>
    </row>
    <row r="72" ht="14.25" customHeight="1">
      <c r="A72" s="95"/>
      <c r="B72" s="96">
        <v>0.7291666666666666</v>
      </c>
      <c r="C72" s="76" t="s">
        <v>856</v>
      </c>
      <c r="D72" s="77">
        <v>1.0</v>
      </c>
      <c r="E72" s="37" t="s">
        <v>846</v>
      </c>
      <c r="F72" s="72" t="s">
        <v>874</v>
      </c>
      <c r="G72" s="72"/>
      <c r="H72" s="72"/>
      <c r="I72" s="90" t="s">
        <v>858</v>
      </c>
      <c r="J72" s="23" t="s">
        <v>821</v>
      </c>
      <c r="K72" s="37" t="s">
        <v>875</v>
      </c>
    </row>
    <row r="73" ht="14.25" customHeight="1">
      <c r="A73" s="97"/>
      <c r="B73" s="98">
        <v>0.75</v>
      </c>
      <c r="C73" s="84" t="s">
        <v>68</v>
      </c>
      <c r="D73" s="85" t="s">
        <v>68</v>
      </c>
      <c r="E73" s="86" t="s">
        <v>68</v>
      </c>
      <c r="F73" s="87" t="s">
        <v>68</v>
      </c>
      <c r="G73" s="87"/>
      <c r="H73" s="87"/>
      <c r="I73" s="88" t="s">
        <v>68</v>
      </c>
      <c r="J73" s="23"/>
      <c r="K73" s="57"/>
    </row>
    <row r="74" ht="14.25" customHeight="1">
      <c r="A74" s="92">
        <v>45511.0</v>
      </c>
      <c r="B74" s="93">
        <v>0.375</v>
      </c>
      <c r="C74" s="67" t="s">
        <v>876</v>
      </c>
      <c r="D74" s="68">
        <v>1.0</v>
      </c>
      <c r="E74" s="69" t="s">
        <v>877</v>
      </c>
      <c r="F74" s="70"/>
      <c r="G74" s="70"/>
      <c r="H74" s="70"/>
      <c r="I74" s="100" t="s">
        <v>878</v>
      </c>
      <c r="J74" s="23"/>
      <c r="K74" s="57"/>
    </row>
    <row r="75" ht="14.25" customHeight="1">
      <c r="A75" s="95"/>
      <c r="B75" s="96">
        <v>0.4166666666666667</v>
      </c>
      <c r="C75" s="76" t="s">
        <v>68</v>
      </c>
      <c r="D75" s="77" t="s">
        <v>68</v>
      </c>
      <c r="E75" s="37" t="s">
        <v>68</v>
      </c>
      <c r="F75" s="72" t="s">
        <v>68</v>
      </c>
      <c r="G75" s="72"/>
      <c r="H75" s="72"/>
      <c r="I75" s="78" t="s">
        <v>68</v>
      </c>
      <c r="J75" s="23"/>
      <c r="K75" s="57"/>
    </row>
    <row r="76" ht="14.25" customHeight="1">
      <c r="A76" s="95"/>
      <c r="B76" s="96">
        <v>0.4583333333333333</v>
      </c>
      <c r="C76" s="76" t="s">
        <v>68</v>
      </c>
      <c r="D76" s="77" t="s">
        <v>68</v>
      </c>
      <c r="E76" s="37" t="s">
        <v>68</v>
      </c>
      <c r="F76" s="72" t="s">
        <v>68</v>
      </c>
      <c r="G76" s="72"/>
      <c r="H76" s="72"/>
      <c r="I76" s="78" t="s">
        <v>68</v>
      </c>
      <c r="J76" s="23"/>
      <c r="K76" s="57"/>
    </row>
    <row r="77" ht="14.25" customHeight="1">
      <c r="A77" s="95"/>
      <c r="B77" s="96">
        <v>0.5</v>
      </c>
      <c r="C77" s="76" t="s">
        <v>68</v>
      </c>
      <c r="D77" s="77" t="s">
        <v>68</v>
      </c>
      <c r="E77" s="37" t="s">
        <v>68</v>
      </c>
      <c r="F77" s="72" t="s">
        <v>68</v>
      </c>
      <c r="G77" s="72"/>
      <c r="H77" s="72"/>
      <c r="I77" s="78" t="s">
        <v>68</v>
      </c>
      <c r="J77" s="23"/>
      <c r="K77" s="57"/>
    </row>
    <row r="78" ht="14.25" customHeight="1">
      <c r="A78" s="95"/>
      <c r="B78" s="96">
        <v>0.5416666666666666</v>
      </c>
      <c r="C78" s="76" t="s">
        <v>68</v>
      </c>
      <c r="D78" s="77" t="s">
        <v>68</v>
      </c>
      <c r="E78" s="37" t="s">
        <v>68</v>
      </c>
      <c r="F78" s="72" t="s">
        <v>68</v>
      </c>
      <c r="G78" s="72"/>
      <c r="H78" s="72"/>
      <c r="I78" s="78" t="s">
        <v>68</v>
      </c>
      <c r="J78" s="23"/>
      <c r="K78" s="57"/>
    </row>
    <row r="79" ht="14.25" customHeight="1">
      <c r="A79" s="95"/>
      <c r="B79" s="96">
        <v>0.5833333333333334</v>
      </c>
      <c r="C79" s="76" t="s">
        <v>68</v>
      </c>
      <c r="D79" s="77" t="s">
        <v>68</v>
      </c>
      <c r="E79" s="37" t="s">
        <v>68</v>
      </c>
      <c r="F79" s="72" t="s">
        <v>68</v>
      </c>
      <c r="G79" s="72"/>
      <c r="H79" s="72"/>
      <c r="I79" s="78" t="s">
        <v>68</v>
      </c>
      <c r="J79" s="23"/>
      <c r="K79" s="57"/>
    </row>
    <row r="80" ht="14.25" customHeight="1">
      <c r="A80" s="95"/>
      <c r="B80" s="96">
        <v>0.625</v>
      </c>
      <c r="C80" s="76" t="s">
        <v>879</v>
      </c>
      <c r="D80" s="77">
        <v>1.0</v>
      </c>
      <c r="E80" s="37" t="s">
        <v>846</v>
      </c>
      <c r="F80" s="72" t="s">
        <v>880</v>
      </c>
      <c r="G80" s="72" t="s">
        <v>881</v>
      </c>
      <c r="H80" s="72"/>
      <c r="I80" s="90" t="s">
        <v>882</v>
      </c>
      <c r="J80" s="23" t="s">
        <v>821</v>
      </c>
      <c r="K80" s="57" t="s">
        <v>883</v>
      </c>
    </row>
    <row r="81" ht="14.25" customHeight="1">
      <c r="A81" s="95"/>
      <c r="B81" s="96">
        <v>0.6666666666666666</v>
      </c>
      <c r="C81" s="76" t="s">
        <v>871</v>
      </c>
      <c r="D81" s="77">
        <v>1.0</v>
      </c>
      <c r="E81" s="37" t="s">
        <v>861</v>
      </c>
      <c r="F81" s="72" t="s">
        <v>872</v>
      </c>
      <c r="G81" s="72"/>
      <c r="H81" s="72"/>
      <c r="I81" s="78"/>
      <c r="J81" s="23" t="s">
        <v>827</v>
      </c>
      <c r="K81" s="57" t="s">
        <v>884</v>
      </c>
    </row>
    <row r="82" ht="14.25" customHeight="1">
      <c r="A82" s="95"/>
      <c r="B82" s="96">
        <v>0.7083333333333334</v>
      </c>
      <c r="C82" s="76" t="s">
        <v>68</v>
      </c>
      <c r="D82" s="77" t="s">
        <v>68</v>
      </c>
      <c r="E82" s="37" t="s">
        <v>68</v>
      </c>
      <c r="F82" s="72" t="s">
        <v>68</v>
      </c>
      <c r="G82" s="72"/>
      <c r="H82" s="72"/>
      <c r="I82" s="78" t="s">
        <v>68</v>
      </c>
      <c r="J82" s="23"/>
      <c r="K82" s="57"/>
    </row>
    <row r="83" ht="14.25" customHeight="1">
      <c r="A83" s="97"/>
      <c r="B83" s="98">
        <v>0.75</v>
      </c>
      <c r="C83" s="84" t="s">
        <v>68</v>
      </c>
      <c r="D83" s="85" t="s">
        <v>68</v>
      </c>
      <c r="E83" s="86" t="s">
        <v>68</v>
      </c>
      <c r="F83" s="87" t="s">
        <v>68</v>
      </c>
      <c r="G83" s="87"/>
      <c r="H83" s="87"/>
      <c r="I83" s="88" t="s">
        <v>68</v>
      </c>
      <c r="J83" s="23"/>
      <c r="K83" s="57"/>
    </row>
    <row r="84" ht="14.25" customHeight="1">
      <c r="A84" s="92">
        <v>45512.0</v>
      </c>
      <c r="B84" s="93">
        <v>0.375</v>
      </c>
      <c r="C84" s="67" t="s">
        <v>68</v>
      </c>
      <c r="D84" s="68" t="s">
        <v>68</v>
      </c>
      <c r="E84" s="69" t="s">
        <v>68</v>
      </c>
      <c r="F84" s="70" t="s">
        <v>68</v>
      </c>
      <c r="G84" s="70"/>
      <c r="H84" s="70"/>
      <c r="I84" s="94" t="s">
        <v>68</v>
      </c>
      <c r="J84" s="23"/>
      <c r="K84" s="57"/>
    </row>
    <row r="85" ht="14.25" customHeight="1">
      <c r="A85" s="95"/>
      <c r="B85" s="96">
        <v>0.3958333333333333</v>
      </c>
      <c r="C85" s="76" t="s">
        <v>831</v>
      </c>
      <c r="D85" s="77">
        <v>1.0</v>
      </c>
      <c r="E85" s="37" t="s">
        <v>846</v>
      </c>
      <c r="F85" s="72" t="s">
        <v>885</v>
      </c>
      <c r="G85" s="72"/>
      <c r="H85" s="72"/>
      <c r="I85" s="91" t="s">
        <v>886</v>
      </c>
      <c r="J85" s="23"/>
      <c r="K85" s="57"/>
    </row>
    <row r="86" ht="14.25" customHeight="1">
      <c r="A86" s="95"/>
      <c r="B86" s="96">
        <v>0.4166666666666667</v>
      </c>
      <c r="C86" s="76" t="s">
        <v>68</v>
      </c>
      <c r="D86" s="77" t="s">
        <v>68</v>
      </c>
      <c r="E86" s="37" t="s">
        <v>68</v>
      </c>
      <c r="F86" s="72" t="s">
        <v>68</v>
      </c>
      <c r="G86" s="72"/>
      <c r="H86" s="72"/>
      <c r="I86" s="78" t="s">
        <v>68</v>
      </c>
      <c r="J86" s="23"/>
      <c r="K86" s="57"/>
    </row>
    <row r="87" ht="14.25" customHeight="1">
      <c r="A87" s="95"/>
      <c r="B87" s="96">
        <v>0.4583333333333333</v>
      </c>
      <c r="C87" s="76" t="s">
        <v>68</v>
      </c>
      <c r="D87" s="77" t="s">
        <v>68</v>
      </c>
      <c r="E87" s="37" t="s">
        <v>68</v>
      </c>
      <c r="F87" s="72" t="s">
        <v>68</v>
      </c>
      <c r="G87" s="72"/>
      <c r="H87" s="72"/>
      <c r="I87" s="78" t="s">
        <v>68</v>
      </c>
      <c r="J87" s="23"/>
      <c r="K87" s="57"/>
    </row>
    <row r="88" ht="14.25" customHeight="1">
      <c r="A88" s="95"/>
      <c r="B88" s="96">
        <v>0.4791666666666667</v>
      </c>
      <c r="C88" s="76" t="s">
        <v>887</v>
      </c>
      <c r="D88" s="77">
        <v>1.0</v>
      </c>
      <c r="E88" s="37" t="s">
        <v>888</v>
      </c>
      <c r="F88" s="72" t="s">
        <v>889</v>
      </c>
      <c r="G88" s="72"/>
      <c r="H88" s="72"/>
      <c r="I88" s="90" t="s">
        <v>890</v>
      </c>
      <c r="J88" s="23" t="s">
        <v>821</v>
      </c>
      <c r="K88" s="57"/>
    </row>
    <row r="89" ht="14.25" customHeight="1">
      <c r="A89" s="95"/>
      <c r="B89" s="96">
        <v>0.5</v>
      </c>
      <c r="C89" s="76" t="s">
        <v>68</v>
      </c>
      <c r="D89" s="77" t="s">
        <v>68</v>
      </c>
      <c r="E89" s="37" t="s">
        <v>68</v>
      </c>
      <c r="F89" s="72" t="s">
        <v>68</v>
      </c>
      <c r="G89" s="72"/>
      <c r="H89" s="72"/>
      <c r="I89" s="78" t="s">
        <v>68</v>
      </c>
      <c r="J89" s="23"/>
      <c r="K89" s="57"/>
    </row>
    <row r="90" ht="14.25" customHeight="1">
      <c r="A90" s="95"/>
      <c r="B90" s="96">
        <v>0.5416666666666666</v>
      </c>
      <c r="C90" s="76" t="s">
        <v>68</v>
      </c>
      <c r="D90" s="77" t="s">
        <v>68</v>
      </c>
      <c r="E90" s="37" t="s">
        <v>68</v>
      </c>
      <c r="F90" s="72" t="s">
        <v>68</v>
      </c>
      <c r="G90" s="72"/>
      <c r="H90" s="72"/>
      <c r="I90" s="78" t="s">
        <v>68</v>
      </c>
      <c r="J90" s="23"/>
      <c r="K90" s="57"/>
    </row>
    <row r="91" ht="14.25" customHeight="1">
      <c r="A91" s="95"/>
      <c r="B91" s="96">
        <v>0.5833333333333334</v>
      </c>
      <c r="C91" s="76" t="s">
        <v>68</v>
      </c>
      <c r="D91" s="77" t="s">
        <v>68</v>
      </c>
      <c r="E91" s="37" t="s">
        <v>68</v>
      </c>
      <c r="F91" s="72" t="s">
        <v>68</v>
      </c>
      <c r="G91" s="72"/>
      <c r="H91" s="72"/>
      <c r="I91" s="78" t="s">
        <v>68</v>
      </c>
      <c r="J91" s="23"/>
      <c r="K91" s="57"/>
    </row>
    <row r="92" ht="14.25" customHeight="1">
      <c r="A92" s="95"/>
      <c r="B92" s="96">
        <v>0.625</v>
      </c>
      <c r="C92" s="76" t="s">
        <v>891</v>
      </c>
      <c r="D92" s="77">
        <v>1.0</v>
      </c>
      <c r="E92" s="37" t="s">
        <v>892</v>
      </c>
      <c r="F92" s="72"/>
      <c r="G92" s="72"/>
      <c r="H92" s="72"/>
      <c r="I92" s="78"/>
      <c r="J92" s="23" t="s">
        <v>821</v>
      </c>
      <c r="K92" s="57"/>
    </row>
    <row r="93" ht="14.25" customHeight="1">
      <c r="A93" s="95"/>
      <c r="B93" s="96">
        <v>0.6666666666666666</v>
      </c>
      <c r="C93" s="76" t="s">
        <v>856</v>
      </c>
      <c r="D93" s="77">
        <v>1.0</v>
      </c>
      <c r="E93" s="37" t="s">
        <v>13</v>
      </c>
      <c r="F93" s="72" t="s">
        <v>874</v>
      </c>
      <c r="G93" s="72"/>
      <c r="H93" s="72"/>
      <c r="I93" s="90" t="s">
        <v>858</v>
      </c>
      <c r="J93" s="23" t="s">
        <v>821</v>
      </c>
      <c r="K93" s="57" t="s">
        <v>893</v>
      </c>
    </row>
    <row r="94" ht="14.25" customHeight="1">
      <c r="A94" s="95"/>
      <c r="B94" s="96">
        <v>0.7083333333333334</v>
      </c>
      <c r="C94" s="76" t="s">
        <v>822</v>
      </c>
      <c r="D94" s="77">
        <v>1.0</v>
      </c>
      <c r="E94" s="37" t="s">
        <v>828</v>
      </c>
      <c r="F94" s="72" t="s">
        <v>894</v>
      </c>
      <c r="G94" s="72"/>
      <c r="H94" s="72" t="s">
        <v>825</v>
      </c>
      <c r="I94" s="90" t="s">
        <v>895</v>
      </c>
      <c r="J94" s="23" t="s">
        <v>821</v>
      </c>
      <c r="K94" s="57"/>
    </row>
    <row r="95" ht="14.25" customHeight="1">
      <c r="A95" s="95"/>
      <c r="B95" s="96">
        <v>0.7291666666666666</v>
      </c>
      <c r="C95" s="76" t="s">
        <v>822</v>
      </c>
      <c r="D95" s="77">
        <v>1.0</v>
      </c>
      <c r="E95" s="37" t="s">
        <v>828</v>
      </c>
      <c r="F95" s="72" t="s">
        <v>894</v>
      </c>
      <c r="G95" s="72"/>
      <c r="H95" s="72" t="s">
        <v>825</v>
      </c>
      <c r="I95" s="90" t="s">
        <v>896</v>
      </c>
      <c r="J95" s="23" t="s">
        <v>821</v>
      </c>
      <c r="K95" s="57"/>
    </row>
    <row r="96" ht="14.25" customHeight="1">
      <c r="A96" s="97"/>
      <c r="B96" s="98">
        <v>0.75</v>
      </c>
      <c r="C96" s="84"/>
      <c r="D96" s="85"/>
      <c r="E96" s="86"/>
      <c r="F96" s="87"/>
      <c r="G96" s="87"/>
      <c r="H96" s="87"/>
      <c r="I96" s="88"/>
      <c r="J96" s="23"/>
      <c r="K96" s="57"/>
    </row>
    <row r="97" ht="14.25" customHeight="1">
      <c r="A97" s="92">
        <v>45513.0</v>
      </c>
      <c r="B97" s="93">
        <v>0.375</v>
      </c>
      <c r="C97" s="67" t="s">
        <v>876</v>
      </c>
      <c r="D97" s="68">
        <v>1.0</v>
      </c>
      <c r="E97" s="69" t="s">
        <v>877</v>
      </c>
      <c r="F97" s="70" t="s">
        <v>897</v>
      </c>
      <c r="G97" s="70" t="s">
        <v>898</v>
      </c>
      <c r="H97" s="70"/>
      <c r="I97" s="100" t="s">
        <v>878</v>
      </c>
      <c r="J97" s="23" t="s">
        <v>821</v>
      </c>
      <c r="K97" s="57" t="s">
        <v>899</v>
      </c>
    </row>
    <row r="98" ht="14.25" customHeight="1">
      <c r="A98" s="95"/>
      <c r="B98" s="96">
        <v>0.4166666666666667</v>
      </c>
      <c r="C98" s="76" t="s">
        <v>68</v>
      </c>
      <c r="D98" s="77" t="s">
        <v>68</v>
      </c>
      <c r="E98" s="37" t="s">
        <v>68</v>
      </c>
      <c r="F98" s="72" t="s">
        <v>68</v>
      </c>
      <c r="G98" s="72"/>
      <c r="H98" s="72"/>
      <c r="I98" s="78" t="s">
        <v>68</v>
      </c>
      <c r="J98" s="23" t="s">
        <v>68</v>
      </c>
      <c r="K98" s="57"/>
    </row>
    <row r="99" ht="14.25" customHeight="1">
      <c r="A99" s="95"/>
      <c r="B99" s="96">
        <v>0.4583333333333333</v>
      </c>
      <c r="C99" s="76" t="s">
        <v>831</v>
      </c>
      <c r="D99" s="77">
        <v>1.0</v>
      </c>
      <c r="E99" s="37" t="s">
        <v>13</v>
      </c>
      <c r="F99" s="72" t="s">
        <v>900</v>
      </c>
      <c r="G99" s="72"/>
      <c r="H99" s="72"/>
      <c r="I99" s="91" t="s">
        <v>901</v>
      </c>
      <c r="J99" s="23" t="s">
        <v>902</v>
      </c>
      <c r="K99" s="57"/>
    </row>
    <row r="100" ht="14.25" customHeight="1">
      <c r="A100" s="95"/>
      <c r="B100" s="96">
        <v>0.5</v>
      </c>
      <c r="C100" s="76"/>
      <c r="D100" s="77"/>
      <c r="E100" s="37"/>
      <c r="F100" s="72"/>
      <c r="G100" s="72"/>
      <c r="H100" s="72"/>
      <c r="I100" s="78"/>
      <c r="J100" s="23"/>
      <c r="K100" s="57"/>
    </row>
    <row r="101" ht="14.25" customHeight="1">
      <c r="A101" s="95"/>
      <c r="B101" s="96">
        <v>0.5416666666666666</v>
      </c>
      <c r="C101" s="76"/>
      <c r="D101" s="77"/>
      <c r="E101" s="37"/>
      <c r="F101" s="72"/>
      <c r="G101" s="72"/>
      <c r="H101" s="72"/>
      <c r="I101" s="78"/>
      <c r="J101" s="23"/>
      <c r="K101" s="57"/>
    </row>
    <row r="102" ht="14.25" customHeight="1">
      <c r="A102" s="95"/>
      <c r="B102" s="96">
        <v>0.5833333333333334</v>
      </c>
      <c r="C102" s="76"/>
      <c r="D102" s="77"/>
      <c r="E102" s="37"/>
      <c r="F102" s="72"/>
      <c r="G102" s="72"/>
      <c r="H102" s="72"/>
      <c r="I102" s="78"/>
      <c r="J102" s="23"/>
      <c r="K102" s="57"/>
    </row>
    <row r="103" ht="14.25" customHeight="1">
      <c r="A103" s="95"/>
      <c r="B103" s="96">
        <v>0.625</v>
      </c>
      <c r="C103" s="76"/>
      <c r="D103" s="77"/>
      <c r="E103" s="37"/>
      <c r="F103" s="72"/>
      <c r="G103" s="72"/>
      <c r="H103" s="72"/>
      <c r="I103" s="78"/>
      <c r="J103" s="23"/>
      <c r="K103" s="57"/>
    </row>
    <row r="104" ht="14.25" customHeight="1">
      <c r="A104" s="95"/>
      <c r="B104" s="96">
        <v>0.6666666666666666</v>
      </c>
      <c r="C104" s="76"/>
      <c r="D104" s="77"/>
      <c r="E104" s="37"/>
      <c r="F104" s="72"/>
      <c r="G104" s="72"/>
      <c r="H104" s="72"/>
      <c r="I104" s="78"/>
      <c r="J104" s="23"/>
      <c r="K104" s="57"/>
    </row>
    <row r="105" ht="14.25" customHeight="1">
      <c r="A105" s="95"/>
      <c r="B105" s="96">
        <v>0.7083333333333334</v>
      </c>
      <c r="C105" s="76"/>
      <c r="D105" s="77"/>
      <c r="E105" s="37"/>
      <c r="F105" s="72"/>
      <c r="G105" s="72"/>
      <c r="H105" s="72"/>
      <c r="I105" s="78"/>
      <c r="J105" s="23"/>
      <c r="K105" s="57"/>
    </row>
    <row r="106" ht="14.25" customHeight="1">
      <c r="A106" s="97"/>
      <c r="B106" s="98">
        <v>0.75</v>
      </c>
      <c r="C106" s="84"/>
      <c r="D106" s="85"/>
      <c r="E106" s="86"/>
      <c r="F106" s="87"/>
      <c r="G106" s="87"/>
      <c r="H106" s="87"/>
      <c r="I106" s="88"/>
      <c r="J106" s="23"/>
      <c r="K106" s="57"/>
    </row>
    <row r="107" ht="14.25" customHeight="1">
      <c r="A107" s="92">
        <v>45514.0</v>
      </c>
      <c r="B107" s="93">
        <v>0.375</v>
      </c>
      <c r="C107" s="67" t="s">
        <v>871</v>
      </c>
      <c r="D107" s="68">
        <v>1.0</v>
      </c>
      <c r="E107" s="69" t="s">
        <v>818</v>
      </c>
      <c r="F107" s="70" t="s">
        <v>903</v>
      </c>
      <c r="G107" s="70" t="s">
        <v>904</v>
      </c>
      <c r="H107" s="70"/>
      <c r="I107" s="100" t="s">
        <v>905</v>
      </c>
      <c r="J107" s="23" t="s">
        <v>821</v>
      </c>
      <c r="K107" s="57" t="s">
        <v>906</v>
      </c>
    </row>
    <row r="108" ht="14.25" customHeight="1">
      <c r="A108" s="95"/>
      <c r="B108" s="96">
        <v>0.4166666666666667</v>
      </c>
      <c r="C108" s="76" t="s">
        <v>68</v>
      </c>
      <c r="D108" s="77" t="s">
        <v>68</v>
      </c>
      <c r="E108" s="37" t="s">
        <v>68</v>
      </c>
      <c r="F108" s="72" t="s">
        <v>68</v>
      </c>
      <c r="G108" s="72" t="s">
        <v>68</v>
      </c>
      <c r="H108" s="72"/>
      <c r="I108" s="78" t="s">
        <v>68</v>
      </c>
      <c r="J108" s="23"/>
      <c r="K108" s="57"/>
    </row>
    <row r="109" ht="14.25" customHeight="1">
      <c r="A109" s="95"/>
      <c r="B109" s="96">
        <v>0.4583333333333333</v>
      </c>
      <c r="C109" s="76" t="s">
        <v>831</v>
      </c>
      <c r="D109" s="77">
        <v>1.0</v>
      </c>
      <c r="E109" s="37" t="s">
        <v>846</v>
      </c>
      <c r="F109" s="72" t="s">
        <v>907</v>
      </c>
      <c r="G109" s="57" t="s">
        <v>908</v>
      </c>
      <c r="H109" s="57"/>
      <c r="I109" s="91" t="s">
        <v>909</v>
      </c>
      <c r="J109" s="23"/>
      <c r="K109" s="57" t="s">
        <v>910</v>
      </c>
    </row>
    <row r="110" ht="14.25" customHeight="1">
      <c r="A110" s="95"/>
      <c r="B110" s="96">
        <v>0.5</v>
      </c>
      <c r="C110" s="76" t="s">
        <v>68</v>
      </c>
      <c r="D110" s="77" t="s">
        <v>68</v>
      </c>
      <c r="E110" s="37" t="s">
        <v>68</v>
      </c>
      <c r="F110" s="72" t="s">
        <v>68</v>
      </c>
      <c r="G110" s="72" t="s">
        <v>68</v>
      </c>
      <c r="H110" s="72"/>
      <c r="I110" s="78" t="s">
        <v>68</v>
      </c>
      <c r="J110" s="23"/>
      <c r="K110" s="57"/>
    </row>
    <row r="111" ht="14.25" customHeight="1">
      <c r="A111" s="95"/>
      <c r="B111" s="96">
        <v>0.5416666666666666</v>
      </c>
      <c r="C111" s="76" t="s">
        <v>68</v>
      </c>
      <c r="D111" s="77" t="s">
        <v>68</v>
      </c>
      <c r="E111" s="37" t="s">
        <v>68</v>
      </c>
      <c r="F111" s="72"/>
      <c r="G111" s="72" t="s">
        <v>68</v>
      </c>
      <c r="H111" s="72"/>
      <c r="I111" s="78" t="s">
        <v>68</v>
      </c>
      <c r="J111" s="23"/>
      <c r="K111" s="57"/>
    </row>
    <row r="112" ht="14.25" customHeight="1">
      <c r="A112" s="95"/>
      <c r="B112" s="96">
        <v>0.5833333333333334</v>
      </c>
      <c r="C112" s="76" t="s">
        <v>68</v>
      </c>
      <c r="D112" s="77" t="s">
        <v>68</v>
      </c>
      <c r="E112" s="37" t="s">
        <v>68</v>
      </c>
      <c r="F112" s="72" t="s">
        <v>68</v>
      </c>
      <c r="G112" s="72" t="s">
        <v>68</v>
      </c>
      <c r="H112" s="72"/>
      <c r="I112" s="78" t="s">
        <v>68</v>
      </c>
      <c r="J112" s="23"/>
      <c r="K112" s="57"/>
    </row>
    <row r="113" ht="14.25" customHeight="1">
      <c r="A113" s="95"/>
      <c r="B113" s="96">
        <v>0.625</v>
      </c>
      <c r="C113" s="76" t="s">
        <v>68</v>
      </c>
      <c r="D113" s="77" t="s">
        <v>68</v>
      </c>
      <c r="E113" s="37" t="s">
        <v>68</v>
      </c>
      <c r="F113" s="72" t="s">
        <v>68</v>
      </c>
      <c r="G113" s="72" t="s">
        <v>68</v>
      </c>
      <c r="H113" s="72"/>
      <c r="I113" s="78" t="s">
        <v>68</v>
      </c>
      <c r="J113" s="23"/>
      <c r="K113" s="57"/>
    </row>
    <row r="114" ht="14.25" customHeight="1">
      <c r="A114" s="95"/>
      <c r="B114" s="96">
        <v>0.6666666666666666</v>
      </c>
      <c r="C114" s="76" t="s">
        <v>68</v>
      </c>
      <c r="D114" s="77" t="s">
        <v>68</v>
      </c>
      <c r="E114" s="37" t="s">
        <v>68</v>
      </c>
      <c r="F114" s="72" t="s">
        <v>68</v>
      </c>
      <c r="G114" s="72" t="s">
        <v>68</v>
      </c>
      <c r="H114" s="72"/>
      <c r="I114" s="78" t="s">
        <v>68</v>
      </c>
      <c r="J114" s="23"/>
      <c r="K114" s="57"/>
    </row>
    <row r="115" ht="14.25" customHeight="1">
      <c r="A115" s="95"/>
      <c r="B115" s="96">
        <v>0.7083333333333334</v>
      </c>
      <c r="C115" s="76" t="s">
        <v>68</v>
      </c>
      <c r="D115" s="77" t="s">
        <v>68</v>
      </c>
      <c r="E115" s="37" t="s">
        <v>68</v>
      </c>
      <c r="F115" s="72" t="s">
        <v>68</v>
      </c>
      <c r="G115" s="72" t="s">
        <v>68</v>
      </c>
      <c r="H115" s="72"/>
      <c r="I115" s="78" t="s">
        <v>68</v>
      </c>
      <c r="J115" s="23"/>
      <c r="K115" s="57"/>
    </row>
    <row r="116" ht="14.25" customHeight="1">
      <c r="A116" s="97"/>
      <c r="B116" s="98">
        <v>0.75</v>
      </c>
      <c r="C116" s="84" t="s">
        <v>68</v>
      </c>
      <c r="D116" s="85" t="s">
        <v>68</v>
      </c>
      <c r="E116" s="86" t="s">
        <v>68</v>
      </c>
      <c r="F116" s="87" t="s">
        <v>68</v>
      </c>
      <c r="G116" s="87" t="s">
        <v>68</v>
      </c>
      <c r="H116" s="87"/>
      <c r="I116" s="88" t="s">
        <v>68</v>
      </c>
      <c r="J116" s="23"/>
      <c r="K116" s="57"/>
    </row>
    <row r="117" ht="14.25" customHeight="1">
      <c r="A117" s="92">
        <v>45515.0</v>
      </c>
      <c r="B117" s="93">
        <v>0.375</v>
      </c>
      <c r="C117" s="67" t="s">
        <v>68</v>
      </c>
      <c r="D117" s="68" t="s">
        <v>68</v>
      </c>
      <c r="E117" s="69" t="s">
        <v>68</v>
      </c>
      <c r="F117" s="70" t="s">
        <v>68</v>
      </c>
      <c r="G117" s="70" t="s">
        <v>68</v>
      </c>
      <c r="H117" s="70"/>
      <c r="I117" s="94" t="s">
        <v>68</v>
      </c>
      <c r="J117" s="23"/>
      <c r="K117" s="57"/>
    </row>
    <row r="118" ht="14.25" customHeight="1">
      <c r="A118" s="95"/>
      <c r="B118" s="96">
        <v>0.4166666666666667</v>
      </c>
      <c r="C118" s="76" t="s">
        <v>68</v>
      </c>
      <c r="D118" s="77" t="s">
        <v>68</v>
      </c>
      <c r="E118" s="37" t="s">
        <v>68</v>
      </c>
      <c r="F118" s="72" t="s">
        <v>68</v>
      </c>
      <c r="G118" s="72" t="s">
        <v>68</v>
      </c>
      <c r="H118" s="72"/>
      <c r="I118" s="78" t="s">
        <v>68</v>
      </c>
      <c r="J118" s="23"/>
      <c r="K118" s="57"/>
    </row>
    <row r="119" ht="14.25" customHeight="1">
      <c r="A119" s="95"/>
      <c r="B119" s="96">
        <v>0.4583333333333333</v>
      </c>
      <c r="C119" s="76" t="s">
        <v>68</v>
      </c>
      <c r="D119" s="77" t="s">
        <v>68</v>
      </c>
      <c r="E119" s="37" t="s">
        <v>68</v>
      </c>
      <c r="F119" s="72" t="s">
        <v>68</v>
      </c>
      <c r="G119" s="72" t="s">
        <v>68</v>
      </c>
      <c r="H119" s="72"/>
      <c r="I119" s="78" t="s">
        <v>68</v>
      </c>
      <c r="J119" s="23"/>
      <c r="K119" s="57"/>
    </row>
    <row r="120" ht="14.25" customHeight="1">
      <c r="A120" s="95"/>
      <c r="B120" s="96">
        <v>0.5</v>
      </c>
      <c r="C120" s="76" t="s">
        <v>68</v>
      </c>
      <c r="D120" s="77" t="s">
        <v>68</v>
      </c>
      <c r="E120" s="37" t="s">
        <v>68</v>
      </c>
      <c r="F120" s="72" t="s">
        <v>68</v>
      </c>
      <c r="G120" s="72" t="s">
        <v>68</v>
      </c>
      <c r="H120" s="72"/>
      <c r="I120" s="78" t="s">
        <v>68</v>
      </c>
      <c r="J120" s="23"/>
      <c r="K120" s="57"/>
    </row>
    <row r="121" ht="14.25" customHeight="1">
      <c r="A121" s="95"/>
      <c r="B121" s="96">
        <v>0.5416666666666666</v>
      </c>
      <c r="C121" s="76" t="s">
        <v>68</v>
      </c>
      <c r="D121" s="77" t="s">
        <v>68</v>
      </c>
      <c r="E121" s="37" t="s">
        <v>68</v>
      </c>
      <c r="F121" s="72" t="s">
        <v>68</v>
      </c>
      <c r="G121" s="72" t="s">
        <v>68</v>
      </c>
      <c r="H121" s="72"/>
      <c r="I121" s="78" t="s">
        <v>68</v>
      </c>
      <c r="J121" s="23"/>
      <c r="K121" s="57"/>
    </row>
    <row r="122" ht="14.25" customHeight="1">
      <c r="A122" s="95"/>
      <c r="B122" s="96">
        <v>0.5833333333333334</v>
      </c>
      <c r="C122" s="76" t="s">
        <v>68</v>
      </c>
      <c r="D122" s="77" t="s">
        <v>68</v>
      </c>
      <c r="E122" s="37" t="s">
        <v>68</v>
      </c>
      <c r="F122" s="72" t="s">
        <v>68</v>
      </c>
      <c r="G122" s="72" t="s">
        <v>68</v>
      </c>
      <c r="H122" s="72"/>
      <c r="I122" s="78" t="s">
        <v>68</v>
      </c>
      <c r="J122" s="23"/>
      <c r="K122" s="57"/>
    </row>
    <row r="123" ht="14.25" customHeight="1">
      <c r="A123" s="95"/>
      <c r="B123" s="96">
        <v>0.625</v>
      </c>
      <c r="C123" s="76" t="s">
        <v>68</v>
      </c>
      <c r="D123" s="77" t="s">
        <v>68</v>
      </c>
      <c r="E123" s="37" t="s">
        <v>68</v>
      </c>
      <c r="F123" s="72" t="s">
        <v>68</v>
      </c>
      <c r="G123" s="72" t="s">
        <v>68</v>
      </c>
      <c r="H123" s="72"/>
      <c r="I123" s="78" t="s">
        <v>68</v>
      </c>
      <c r="J123" s="23"/>
      <c r="K123" s="57"/>
    </row>
    <row r="124" ht="14.25" customHeight="1">
      <c r="A124" s="95"/>
      <c r="B124" s="96">
        <v>0.6666666666666666</v>
      </c>
      <c r="C124" s="76" t="s">
        <v>68</v>
      </c>
      <c r="D124" s="77" t="s">
        <v>68</v>
      </c>
      <c r="E124" s="37" t="s">
        <v>68</v>
      </c>
      <c r="F124" s="72" t="s">
        <v>68</v>
      </c>
      <c r="G124" s="72" t="s">
        <v>68</v>
      </c>
      <c r="H124" s="72"/>
      <c r="I124" s="78" t="s">
        <v>68</v>
      </c>
      <c r="J124" s="23"/>
      <c r="K124" s="57"/>
    </row>
    <row r="125" ht="14.25" customHeight="1">
      <c r="A125" s="95"/>
      <c r="B125" s="96">
        <v>0.7083333333333334</v>
      </c>
      <c r="C125" s="76" t="s">
        <v>68</v>
      </c>
      <c r="D125" s="77" t="s">
        <v>68</v>
      </c>
      <c r="E125" s="37" t="s">
        <v>68</v>
      </c>
      <c r="F125" s="72" t="s">
        <v>68</v>
      </c>
      <c r="G125" s="72" t="s">
        <v>68</v>
      </c>
      <c r="H125" s="72"/>
      <c r="I125" s="78" t="s">
        <v>68</v>
      </c>
      <c r="J125" s="23"/>
      <c r="K125" s="57"/>
    </row>
    <row r="126" ht="14.25" customHeight="1">
      <c r="A126" s="97"/>
      <c r="B126" s="98">
        <v>0.75</v>
      </c>
      <c r="C126" s="84" t="s">
        <v>68</v>
      </c>
      <c r="D126" s="85" t="s">
        <v>68</v>
      </c>
      <c r="E126" s="86" t="s">
        <v>68</v>
      </c>
      <c r="F126" s="87" t="s">
        <v>68</v>
      </c>
      <c r="G126" s="87" t="s">
        <v>68</v>
      </c>
      <c r="H126" s="87"/>
      <c r="I126" s="88" t="s">
        <v>68</v>
      </c>
      <c r="J126" s="23"/>
      <c r="K126" s="57"/>
    </row>
    <row r="127" ht="14.25" customHeight="1">
      <c r="A127" s="92">
        <v>45516.0</v>
      </c>
      <c r="B127" s="93">
        <v>0.375</v>
      </c>
      <c r="C127" s="76" t="s">
        <v>68</v>
      </c>
      <c r="D127" s="77" t="s">
        <v>68</v>
      </c>
      <c r="E127" s="37" t="s">
        <v>68</v>
      </c>
      <c r="F127" s="70" t="s">
        <v>68</v>
      </c>
      <c r="G127" s="70" t="s">
        <v>68</v>
      </c>
      <c r="H127" s="70"/>
      <c r="I127" s="94" t="s">
        <v>68</v>
      </c>
      <c r="J127" s="23"/>
      <c r="K127" s="57"/>
    </row>
    <row r="128" ht="14.25" customHeight="1">
      <c r="A128" s="95"/>
      <c r="B128" s="96">
        <v>0.3958333333333333</v>
      </c>
      <c r="C128" s="76" t="s">
        <v>816</v>
      </c>
      <c r="D128" s="77">
        <v>1.0</v>
      </c>
      <c r="E128" s="37" t="s">
        <v>818</v>
      </c>
      <c r="F128" s="72" t="s">
        <v>911</v>
      </c>
      <c r="G128" s="72" t="s">
        <v>912</v>
      </c>
      <c r="H128" s="72"/>
      <c r="I128" s="90" t="s">
        <v>913</v>
      </c>
      <c r="J128" s="23"/>
      <c r="K128" s="57"/>
    </row>
    <row r="129" ht="14.25" customHeight="1">
      <c r="A129" s="95"/>
      <c r="B129" s="96">
        <v>0.4166666666666667</v>
      </c>
      <c r="C129" s="76" t="s">
        <v>914</v>
      </c>
      <c r="D129" s="77">
        <v>1.0</v>
      </c>
      <c r="E129" s="37" t="s">
        <v>888</v>
      </c>
      <c r="F129" s="72" t="s">
        <v>915</v>
      </c>
      <c r="G129" s="72" t="s">
        <v>916</v>
      </c>
      <c r="H129" s="72"/>
      <c r="I129" s="90" t="s">
        <v>917</v>
      </c>
      <c r="J129" s="23" t="s">
        <v>918</v>
      </c>
      <c r="K129" s="57"/>
    </row>
    <row r="130" ht="14.25" customHeight="1">
      <c r="A130" s="95"/>
      <c r="B130" s="96">
        <v>0.4583333333333333</v>
      </c>
      <c r="C130" s="76"/>
      <c r="D130" s="77"/>
      <c r="E130" s="37"/>
      <c r="F130" s="72"/>
      <c r="G130" s="72"/>
      <c r="H130" s="72"/>
      <c r="I130" s="78"/>
      <c r="J130" s="23"/>
      <c r="K130" s="57"/>
    </row>
    <row r="131" ht="14.25" customHeight="1">
      <c r="A131" s="95"/>
      <c r="B131" s="96">
        <v>0.4791666666666667</v>
      </c>
      <c r="C131" s="76" t="s">
        <v>816</v>
      </c>
      <c r="D131" s="77">
        <v>1.0</v>
      </c>
      <c r="E131" s="37" t="s">
        <v>818</v>
      </c>
      <c r="F131" s="72" t="s">
        <v>919</v>
      </c>
      <c r="G131" s="72" t="s">
        <v>920</v>
      </c>
      <c r="H131" s="72"/>
      <c r="I131" s="90" t="s">
        <v>921</v>
      </c>
      <c r="J131" s="23"/>
      <c r="K131" s="57"/>
    </row>
    <row r="132" ht="14.25" customHeight="1">
      <c r="A132" s="95"/>
      <c r="B132" s="96">
        <v>0.5</v>
      </c>
      <c r="C132" s="76"/>
      <c r="D132" s="77"/>
      <c r="E132" s="37"/>
      <c r="F132" s="72"/>
      <c r="G132" s="72"/>
      <c r="H132" s="72"/>
      <c r="I132" s="78"/>
      <c r="J132" s="23"/>
      <c r="K132" s="57"/>
    </row>
    <row r="133" ht="14.25" customHeight="1">
      <c r="A133" s="95"/>
      <c r="B133" s="96">
        <v>0.5416666666666666</v>
      </c>
      <c r="C133" s="76" t="s">
        <v>816</v>
      </c>
      <c r="D133" s="77">
        <v>1.0</v>
      </c>
      <c r="E133" s="37" t="s">
        <v>818</v>
      </c>
      <c r="F133" s="72" t="s">
        <v>922</v>
      </c>
      <c r="G133" s="72" t="s">
        <v>923</v>
      </c>
      <c r="H133" s="72"/>
      <c r="I133" s="90" t="s">
        <v>924</v>
      </c>
      <c r="J133" s="23"/>
      <c r="K133" s="57"/>
    </row>
    <row r="134" ht="14.25" customHeight="1">
      <c r="A134" s="95"/>
      <c r="B134" s="96">
        <v>0.5833333333333334</v>
      </c>
      <c r="C134" s="76"/>
      <c r="D134" s="77"/>
      <c r="E134" s="37"/>
      <c r="F134" s="72"/>
      <c r="G134" s="72"/>
      <c r="H134" s="72"/>
      <c r="I134" s="78"/>
      <c r="J134" s="23"/>
      <c r="K134" s="57"/>
    </row>
    <row r="135" ht="14.25" customHeight="1">
      <c r="A135" s="95"/>
      <c r="B135" s="96">
        <v>0.625</v>
      </c>
      <c r="C135" s="76" t="s">
        <v>831</v>
      </c>
      <c r="D135" s="77">
        <v>1.0</v>
      </c>
      <c r="E135" s="37" t="s">
        <v>846</v>
      </c>
      <c r="F135" s="72" t="s">
        <v>925</v>
      </c>
      <c r="G135" s="72" t="s">
        <v>926</v>
      </c>
      <c r="H135" s="72"/>
      <c r="I135" s="101" t="s">
        <v>927</v>
      </c>
      <c r="J135" s="23" t="s">
        <v>68</v>
      </c>
      <c r="K135" s="57" t="s">
        <v>928</v>
      </c>
    </row>
    <row r="136" ht="14.25" customHeight="1">
      <c r="A136" s="95"/>
      <c r="B136" s="96">
        <v>0.6666666666666666</v>
      </c>
      <c r="C136" s="76" t="s">
        <v>879</v>
      </c>
      <c r="D136" s="77">
        <v>1.0</v>
      </c>
      <c r="E136" s="37" t="s">
        <v>818</v>
      </c>
      <c r="F136" s="72" t="s">
        <v>929</v>
      </c>
      <c r="G136" s="72" t="s">
        <v>930</v>
      </c>
      <c r="H136" s="72"/>
      <c r="I136" s="90" t="s">
        <v>882</v>
      </c>
      <c r="J136" s="23" t="s">
        <v>821</v>
      </c>
      <c r="K136" s="57"/>
    </row>
    <row r="137" ht="14.25" customHeight="1">
      <c r="A137" s="95"/>
      <c r="B137" s="96">
        <v>0.7083333333333334</v>
      </c>
      <c r="C137" s="76" t="s">
        <v>831</v>
      </c>
      <c r="D137" s="77">
        <v>1.0</v>
      </c>
      <c r="E137" s="37" t="s">
        <v>888</v>
      </c>
      <c r="F137" s="72" t="s">
        <v>925</v>
      </c>
      <c r="G137" s="72"/>
      <c r="H137" s="72"/>
      <c r="I137" s="91" t="s">
        <v>931</v>
      </c>
      <c r="J137" s="23" t="s">
        <v>821</v>
      </c>
      <c r="K137" s="57"/>
    </row>
    <row r="138" ht="14.25" customHeight="1">
      <c r="A138" s="95"/>
      <c r="B138" s="96">
        <v>0.7083333333333334</v>
      </c>
      <c r="C138" s="76" t="s">
        <v>822</v>
      </c>
      <c r="D138" s="77">
        <v>1.0</v>
      </c>
      <c r="E138" s="37" t="s">
        <v>823</v>
      </c>
      <c r="F138" s="72" t="s">
        <v>932</v>
      </c>
      <c r="G138" s="72"/>
      <c r="H138" s="72" t="s">
        <v>825</v>
      </c>
      <c r="I138" s="90" t="s">
        <v>933</v>
      </c>
      <c r="J138" s="23" t="s">
        <v>902</v>
      </c>
      <c r="K138" s="57"/>
    </row>
    <row r="139" ht="14.25" customHeight="1">
      <c r="A139" s="95"/>
      <c r="B139" s="96">
        <v>0.7291666666666666</v>
      </c>
      <c r="C139" s="76" t="s">
        <v>934</v>
      </c>
      <c r="D139" s="77">
        <v>1.0</v>
      </c>
      <c r="E139" s="37" t="s">
        <v>13</v>
      </c>
      <c r="F139" s="72" t="s">
        <v>935</v>
      </c>
      <c r="G139" s="72"/>
      <c r="H139" s="72"/>
      <c r="I139" s="90" t="s">
        <v>936</v>
      </c>
      <c r="J139" s="23" t="s">
        <v>902</v>
      </c>
      <c r="K139" s="57"/>
    </row>
    <row r="140" ht="14.25" customHeight="1">
      <c r="A140" s="97"/>
      <c r="B140" s="98">
        <v>0.75</v>
      </c>
      <c r="C140" s="84"/>
      <c r="D140" s="85"/>
      <c r="E140" s="86"/>
      <c r="F140" s="87"/>
      <c r="G140" s="87"/>
      <c r="H140" s="87"/>
      <c r="I140" s="88"/>
      <c r="J140" s="23"/>
      <c r="K140" s="57"/>
    </row>
    <row r="141" ht="14.25" customHeight="1">
      <c r="A141" s="92">
        <v>45517.0</v>
      </c>
      <c r="B141" s="93">
        <v>0.375</v>
      </c>
      <c r="C141" s="76" t="s">
        <v>831</v>
      </c>
      <c r="D141" s="77">
        <v>1.0</v>
      </c>
      <c r="E141" s="37" t="s">
        <v>937</v>
      </c>
      <c r="F141" s="72" t="s">
        <v>907</v>
      </c>
      <c r="G141" s="57" t="s">
        <v>938</v>
      </c>
      <c r="H141" s="57"/>
      <c r="I141" s="91" t="s">
        <v>939</v>
      </c>
      <c r="J141" s="23" t="s">
        <v>821</v>
      </c>
      <c r="K141" s="57"/>
    </row>
    <row r="142" ht="14.25" customHeight="1">
      <c r="A142" s="95"/>
      <c r="B142" s="96">
        <v>0.4166666666666667</v>
      </c>
      <c r="C142" s="76"/>
      <c r="D142" s="77"/>
      <c r="E142" s="37"/>
      <c r="F142" s="72"/>
      <c r="G142" s="72"/>
      <c r="H142" s="72"/>
      <c r="I142" s="78"/>
      <c r="J142" s="23"/>
      <c r="K142" s="57"/>
    </row>
    <row r="143" ht="14.25" customHeight="1">
      <c r="A143" s="95"/>
      <c r="B143" s="96">
        <v>0.4583333333333333</v>
      </c>
      <c r="C143" s="76" t="s">
        <v>831</v>
      </c>
      <c r="D143" s="77">
        <v>1.0</v>
      </c>
      <c r="E143" s="37" t="s">
        <v>13</v>
      </c>
      <c r="F143" s="72" t="s">
        <v>940</v>
      </c>
      <c r="G143" s="72"/>
      <c r="H143" s="72"/>
      <c r="I143" s="91" t="s">
        <v>941</v>
      </c>
      <c r="J143" s="23" t="s">
        <v>821</v>
      </c>
      <c r="K143" s="57"/>
    </row>
    <row r="144" ht="14.25" customHeight="1">
      <c r="A144" s="95"/>
      <c r="B144" s="96">
        <v>0.53125</v>
      </c>
      <c r="C144" s="76" t="s">
        <v>816</v>
      </c>
      <c r="D144" s="77">
        <v>1.0</v>
      </c>
      <c r="E144" s="37" t="s">
        <v>818</v>
      </c>
      <c r="F144" s="72" t="s">
        <v>942</v>
      </c>
      <c r="G144" s="72" t="s">
        <v>943</v>
      </c>
      <c r="H144" s="72"/>
      <c r="I144" s="90" t="s">
        <v>944</v>
      </c>
      <c r="J144" s="23" t="s">
        <v>821</v>
      </c>
      <c r="K144" s="57" t="s">
        <v>945</v>
      </c>
    </row>
    <row r="145" ht="14.25" customHeight="1">
      <c r="A145" s="95"/>
      <c r="B145" s="96">
        <v>0.5416666666666666</v>
      </c>
      <c r="C145" s="76"/>
      <c r="D145" s="77"/>
      <c r="E145" s="37"/>
      <c r="F145" s="72"/>
      <c r="G145" s="72"/>
      <c r="H145" s="72"/>
      <c r="I145" s="78"/>
      <c r="J145" s="23"/>
      <c r="K145" s="57"/>
    </row>
    <row r="146" ht="14.25" customHeight="1">
      <c r="A146" s="95"/>
      <c r="B146" s="96">
        <v>0.5833333333333334</v>
      </c>
      <c r="C146" s="76"/>
      <c r="D146" s="77"/>
      <c r="E146" s="37"/>
      <c r="F146" s="72"/>
      <c r="G146" s="72"/>
      <c r="H146" s="72"/>
      <c r="I146" s="78"/>
      <c r="J146" s="23"/>
      <c r="K146" s="57"/>
    </row>
    <row r="147" ht="14.25" customHeight="1">
      <c r="A147" s="95"/>
      <c r="B147" s="96">
        <v>0.625</v>
      </c>
      <c r="C147" s="76" t="s">
        <v>946</v>
      </c>
      <c r="D147" s="77">
        <v>1.0</v>
      </c>
      <c r="E147" s="37" t="s">
        <v>818</v>
      </c>
      <c r="F147" s="72" t="s">
        <v>947</v>
      </c>
      <c r="G147" s="72" t="s">
        <v>948</v>
      </c>
      <c r="H147" s="72"/>
      <c r="I147" s="90" t="s">
        <v>949</v>
      </c>
      <c r="J147" s="23" t="s">
        <v>821</v>
      </c>
      <c r="K147" s="57" t="s">
        <v>950</v>
      </c>
    </row>
    <row r="148" ht="14.25" customHeight="1">
      <c r="A148" s="95"/>
      <c r="B148" s="96">
        <v>0.6666666666666666</v>
      </c>
      <c r="C148" s="76"/>
      <c r="D148" s="77"/>
      <c r="E148" s="37"/>
      <c r="F148" s="72"/>
      <c r="G148" s="72"/>
      <c r="H148" s="72"/>
      <c r="I148" s="78"/>
      <c r="J148" s="23"/>
      <c r="K148" s="57"/>
    </row>
    <row r="149" ht="14.25" customHeight="1">
      <c r="A149" s="95"/>
      <c r="B149" s="96">
        <v>0.7083333333333334</v>
      </c>
      <c r="C149" s="76" t="s">
        <v>822</v>
      </c>
      <c r="D149" s="77">
        <v>1.0</v>
      </c>
      <c r="E149" s="37" t="s">
        <v>846</v>
      </c>
      <c r="F149" s="72" t="s">
        <v>951</v>
      </c>
      <c r="G149" s="72" t="s">
        <v>881</v>
      </c>
      <c r="H149" s="72" t="s">
        <v>825</v>
      </c>
      <c r="I149" s="90" t="s">
        <v>952</v>
      </c>
      <c r="J149" s="23" t="s">
        <v>68</v>
      </c>
      <c r="K149" s="57" t="s">
        <v>953</v>
      </c>
    </row>
    <row r="150" ht="14.25" customHeight="1">
      <c r="A150" s="97"/>
      <c r="B150" s="98">
        <v>0.75</v>
      </c>
      <c r="C150" s="84"/>
      <c r="D150" s="85"/>
      <c r="E150" s="86"/>
      <c r="F150" s="87"/>
      <c r="G150" s="87"/>
      <c r="H150" s="87"/>
      <c r="I150" s="88"/>
      <c r="J150" s="23"/>
      <c r="K150" s="57"/>
    </row>
    <row r="151" ht="14.25" customHeight="1">
      <c r="A151" s="92">
        <v>45518.0</v>
      </c>
      <c r="B151" s="93">
        <v>0.375</v>
      </c>
      <c r="C151" s="67"/>
      <c r="D151" s="68"/>
      <c r="E151" s="69"/>
      <c r="F151" s="70"/>
      <c r="G151" s="70"/>
      <c r="H151" s="70"/>
      <c r="I151" s="94"/>
      <c r="J151" s="23"/>
      <c r="K151" s="57"/>
    </row>
    <row r="152" ht="14.25" customHeight="1">
      <c r="A152" s="95"/>
      <c r="B152" s="96">
        <v>0.4166666666666667</v>
      </c>
      <c r="C152" s="76"/>
      <c r="D152" s="77"/>
      <c r="E152" s="37"/>
      <c r="F152" s="72"/>
      <c r="G152" s="72"/>
      <c r="H152" s="72"/>
      <c r="I152" s="90"/>
      <c r="J152" s="23"/>
      <c r="K152" s="57"/>
    </row>
    <row r="153" ht="14.25" customHeight="1">
      <c r="A153" s="95"/>
      <c r="B153" s="96">
        <v>0.4583333333333333</v>
      </c>
      <c r="C153" s="76"/>
      <c r="D153" s="77"/>
      <c r="E153" s="37"/>
      <c r="F153" s="102"/>
      <c r="G153" s="72"/>
      <c r="H153" s="72"/>
      <c r="I153" s="90"/>
      <c r="J153" s="23"/>
      <c r="K153" s="57"/>
    </row>
    <row r="154" ht="14.25" customHeight="1">
      <c r="A154" s="95"/>
      <c r="B154" s="96">
        <v>0.5</v>
      </c>
      <c r="C154" s="76"/>
      <c r="D154" s="77"/>
      <c r="E154" s="37"/>
      <c r="F154" s="72"/>
      <c r="G154" s="72"/>
      <c r="H154" s="72"/>
      <c r="I154" s="78"/>
      <c r="J154" s="23"/>
      <c r="K154" s="57"/>
    </row>
    <row r="155" ht="14.25" customHeight="1">
      <c r="A155" s="95"/>
      <c r="B155" s="96">
        <v>0.5416666666666666</v>
      </c>
      <c r="C155" s="76" t="s">
        <v>822</v>
      </c>
      <c r="D155" s="77">
        <v>1.0</v>
      </c>
      <c r="E155" s="37" t="s">
        <v>846</v>
      </c>
      <c r="F155" s="72" t="s">
        <v>954</v>
      </c>
      <c r="G155" s="72"/>
      <c r="H155" s="72" t="s">
        <v>825</v>
      </c>
      <c r="I155" s="90" t="s">
        <v>955</v>
      </c>
      <c r="J155" s="23"/>
      <c r="K155" s="57" t="s">
        <v>956</v>
      </c>
    </row>
    <row r="156" ht="14.25" customHeight="1">
      <c r="A156" s="95"/>
      <c r="B156" s="96">
        <v>0.5833333333333334</v>
      </c>
      <c r="C156" s="76"/>
      <c r="D156" s="77"/>
      <c r="E156" s="37"/>
      <c r="F156" s="72"/>
      <c r="G156" s="72"/>
      <c r="H156" s="72"/>
      <c r="I156" s="78"/>
      <c r="J156" s="23"/>
      <c r="K156" s="57"/>
    </row>
    <row r="157" ht="14.25" customHeight="1">
      <c r="A157" s="95"/>
      <c r="B157" s="96">
        <v>0.625</v>
      </c>
      <c r="C157" s="76"/>
      <c r="D157" s="77"/>
      <c r="E157" s="37"/>
      <c r="F157" s="72"/>
      <c r="G157" s="72"/>
      <c r="H157" s="72"/>
      <c r="I157" s="78"/>
      <c r="J157" s="23"/>
      <c r="K157" s="57"/>
    </row>
    <row r="158" ht="14.25" customHeight="1">
      <c r="A158" s="95"/>
      <c r="B158" s="96">
        <v>0.6666666666666666</v>
      </c>
      <c r="C158" s="76"/>
      <c r="D158" s="77"/>
      <c r="E158" s="37"/>
      <c r="F158" s="72"/>
      <c r="G158" s="72"/>
      <c r="H158" s="72"/>
      <c r="I158" s="78"/>
      <c r="J158" s="23"/>
      <c r="K158" s="57"/>
    </row>
    <row r="159" ht="14.25" customHeight="1">
      <c r="A159" s="95"/>
      <c r="B159" s="96">
        <v>0.7083333333333334</v>
      </c>
      <c r="C159" s="76"/>
      <c r="D159" s="77"/>
      <c r="E159" s="37"/>
      <c r="F159" s="72"/>
      <c r="G159" s="72"/>
      <c r="H159" s="72"/>
      <c r="I159" s="78"/>
      <c r="J159" s="23"/>
      <c r="K159" s="57"/>
    </row>
    <row r="160" ht="14.25" customHeight="1">
      <c r="A160" s="97"/>
      <c r="B160" s="98">
        <v>0.75</v>
      </c>
      <c r="C160" s="84"/>
      <c r="D160" s="85"/>
      <c r="E160" s="86"/>
      <c r="F160" s="87"/>
      <c r="G160" s="87"/>
      <c r="H160" s="87"/>
      <c r="I160" s="88"/>
      <c r="J160" s="23"/>
      <c r="K160" s="57"/>
    </row>
    <row r="161" ht="14.25" customHeight="1">
      <c r="A161" s="92">
        <v>45519.0</v>
      </c>
      <c r="B161" s="93">
        <v>0.375</v>
      </c>
      <c r="C161" s="67"/>
      <c r="D161" s="68"/>
      <c r="E161" s="69"/>
      <c r="F161" s="70"/>
      <c r="G161" s="70"/>
      <c r="H161" s="70"/>
      <c r="I161" s="94"/>
      <c r="J161" s="23"/>
      <c r="K161" s="57"/>
    </row>
    <row r="162" ht="14.25" customHeight="1">
      <c r="A162" s="95"/>
      <c r="B162" s="96">
        <v>0.4166666666666667</v>
      </c>
      <c r="C162" s="76"/>
      <c r="D162" s="77"/>
      <c r="E162" s="37"/>
      <c r="F162" s="72"/>
      <c r="G162" s="72"/>
      <c r="H162" s="72"/>
      <c r="I162" s="78"/>
      <c r="J162" s="23"/>
      <c r="K162" s="57"/>
    </row>
    <row r="163" ht="14.25" customHeight="1">
      <c r="A163" s="95"/>
      <c r="B163" s="96">
        <v>0.4583333333333333</v>
      </c>
      <c r="C163" s="76" t="s">
        <v>822</v>
      </c>
      <c r="D163" s="77">
        <v>1.0</v>
      </c>
      <c r="E163" s="37" t="s">
        <v>828</v>
      </c>
      <c r="F163" s="102" t="s">
        <v>957</v>
      </c>
      <c r="G163" s="72"/>
      <c r="H163" s="72" t="s">
        <v>825</v>
      </c>
      <c r="I163" s="90" t="s">
        <v>958</v>
      </c>
      <c r="J163" s="23"/>
      <c r="K163" s="57"/>
    </row>
    <row r="164" ht="14.25" customHeight="1">
      <c r="A164" s="95"/>
      <c r="B164" s="96">
        <v>0.5</v>
      </c>
      <c r="C164" s="76"/>
      <c r="D164" s="77"/>
      <c r="E164" s="37"/>
      <c r="F164" s="72"/>
      <c r="G164" s="72"/>
      <c r="H164" s="72"/>
      <c r="I164" s="78"/>
      <c r="J164" s="23"/>
      <c r="K164" s="57"/>
    </row>
    <row r="165" ht="14.25" customHeight="1">
      <c r="A165" s="95"/>
      <c r="B165" s="96">
        <v>0.5416666666666666</v>
      </c>
      <c r="C165" s="76" t="s">
        <v>822</v>
      </c>
      <c r="D165" s="77">
        <v>1.0</v>
      </c>
      <c r="E165" s="37" t="s">
        <v>823</v>
      </c>
      <c r="F165" s="72" t="s">
        <v>954</v>
      </c>
      <c r="G165" s="72"/>
      <c r="H165" s="72" t="s">
        <v>825</v>
      </c>
      <c r="I165" s="90" t="s">
        <v>955</v>
      </c>
      <c r="J165" s="23"/>
      <c r="K165" s="57"/>
    </row>
    <row r="166" ht="14.25" customHeight="1">
      <c r="A166" s="95"/>
      <c r="B166" s="96">
        <v>0.5833333333333334</v>
      </c>
      <c r="C166" s="76"/>
      <c r="D166" s="77"/>
      <c r="E166" s="37"/>
      <c r="F166" s="72"/>
      <c r="G166" s="72"/>
      <c r="H166" s="72"/>
      <c r="I166" s="78"/>
      <c r="J166" s="23"/>
      <c r="K166" s="57"/>
    </row>
    <row r="167" ht="14.25" customHeight="1">
      <c r="A167" s="95"/>
      <c r="B167" s="96">
        <v>0.625</v>
      </c>
      <c r="C167" s="76"/>
      <c r="D167" s="77"/>
      <c r="E167" s="37"/>
      <c r="F167" s="72"/>
      <c r="G167" s="72"/>
      <c r="H167" s="72"/>
      <c r="I167" s="78"/>
      <c r="J167" s="23"/>
      <c r="K167" s="57"/>
    </row>
    <row r="168" ht="14.25" customHeight="1">
      <c r="A168" s="95"/>
      <c r="B168" s="96">
        <v>0.6666666666666666</v>
      </c>
      <c r="C168" s="76"/>
      <c r="D168" s="77"/>
      <c r="E168" s="37"/>
      <c r="F168" s="72"/>
      <c r="G168" s="72"/>
      <c r="H168" s="72"/>
      <c r="I168" s="78"/>
      <c r="J168" s="23"/>
      <c r="K168" s="57"/>
    </row>
    <row r="169" ht="14.25" customHeight="1">
      <c r="A169" s="95"/>
      <c r="B169" s="96">
        <v>0.7083333333333334</v>
      </c>
      <c r="C169" s="76"/>
      <c r="D169" s="77"/>
      <c r="E169" s="37"/>
      <c r="F169" s="72"/>
      <c r="G169" s="72"/>
      <c r="H169" s="72"/>
      <c r="I169" s="78"/>
      <c r="J169" s="23"/>
      <c r="K169" s="57"/>
    </row>
    <row r="170" ht="14.25" customHeight="1">
      <c r="A170" s="97"/>
      <c r="B170" s="98">
        <v>0.75</v>
      </c>
      <c r="C170" s="84"/>
      <c r="D170" s="85"/>
      <c r="E170" s="86"/>
      <c r="F170" s="87"/>
      <c r="G170" s="87"/>
      <c r="H170" s="87"/>
      <c r="I170" s="88"/>
      <c r="J170" s="23"/>
      <c r="K170" s="57"/>
    </row>
    <row r="171" ht="14.25" customHeight="1">
      <c r="A171" s="65">
        <v>45520.0</v>
      </c>
      <c r="B171" s="93">
        <v>0.375</v>
      </c>
      <c r="C171" s="67" t="s">
        <v>959</v>
      </c>
      <c r="D171" s="68">
        <v>1.0</v>
      </c>
      <c r="E171" s="69" t="s">
        <v>888</v>
      </c>
      <c r="F171" s="70" t="s">
        <v>960</v>
      </c>
      <c r="G171" s="70"/>
      <c r="H171" s="70"/>
      <c r="I171" s="100" t="s">
        <v>961</v>
      </c>
      <c r="J171" s="23" t="s">
        <v>821</v>
      </c>
      <c r="K171" s="57"/>
    </row>
    <row r="172" ht="14.25" customHeight="1">
      <c r="A172" s="74"/>
      <c r="B172" s="96">
        <v>0.4166666666666667</v>
      </c>
      <c r="C172" s="76"/>
      <c r="D172" s="77"/>
      <c r="E172" s="37"/>
      <c r="F172" s="72"/>
      <c r="G172" s="72"/>
      <c r="H172" s="72"/>
      <c r="I172" s="78"/>
      <c r="J172" s="23" t="s">
        <v>68</v>
      </c>
      <c r="K172" s="57"/>
    </row>
    <row r="173" ht="14.25" customHeight="1">
      <c r="A173" s="74"/>
      <c r="B173" s="96">
        <v>0.4583333333333333</v>
      </c>
      <c r="C173" s="76" t="s">
        <v>822</v>
      </c>
      <c r="D173" s="77">
        <v>1.0</v>
      </c>
      <c r="E173" s="37" t="s">
        <v>823</v>
      </c>
      <c r="F173" s="102" t="s">
        <v>962</v>
      </c>
      <c r="G173" s="72"/>
      <c r="H173" s="72" t="s">
        <v>825</v>
      </c>
      <c r="I173" s="90" t="s">
        <v>963</v>
      </c>
      <c r="J173" s="23" t="s">
        <v>821</v>
      </c>
      <c r="K173" s="57"/>
    </row>
    <row r="174" ht="14.25" customHeight="1">
      <c r="A174" s="74"/>
      <c r="B174" s="96">
        <v>0.5</v>
      </c>
      <c r="C174" s="76"/>
      <c r="D174" s="77"/>
      <c r="E174" s="37"/>
      <c r="F174" s="72"/>
      <c r="G174" s="72"/>
      <c r="H174" s="72"/>
      <c r="I174" s="78"/>
      <c r="J174" s="23" t="s">
        <v>68</v>
      </c>
      <c r="K174" s="57"/>
    </row>
    <row r="175" ht="14.25" customHeight="1">
      <c r="A175" s="74"/>
      <c r="B175" s="96">
        <v>0.5416666666666666</v>
      </c>
      <c r="C175" s="76" t="s">
        <v>831</v>
      </c>
      <c r="D175" s="77">
        <v>1.0</v>
      </c>
      <c r="E175" s="37" t="s">
        <v>888</v>
      </c>
      <c r="F175" s="72" t="s">
        <v>964</v>
      </c>
      <c r="G175" s="72"/>
      <c r="H175" s="72"/>
      <c r="I175" s="91" t="s">
        <v>965</v>
      </c>
      <c r="J175" s="23" t="s">
        <v>821</v>
      </c>
      <c r="K175" s="57"/>
    </row>
    <row r="176" ht="14.25" customHeight="1">
      <c r="A176" s="74"/>
      <c r="B176" s="96">
        <v>0.5625</v>
      </c>
      <c r="C176" s="76" t="s">
        <v>822</v>
      </c>
      <c r="D176" s="77">
        <v>1.0</v>
      </c>
      <c r="E176" s="37" t="s">
        <v>823</v>
      </c>
      <c r="F176" s="102" t="s">
        <v>966</v>
      </c>
      <c r="G176" s="72"/>
      <c r="H176" s="72" t="s">
        <v>825</v>
      </c>
      <c r="I176" s="90" t="s">
        <v>967</v>
      </c>
      <c r="J176" s="23" t="s">
        <v>968</v>
      </c>
      <c r="K176" s="57"/>
    </row>
    <row r="177" ht="14.25" customHeight="1">
      <c r="A177" s="74"/>
      <c r="B177" s="96">
        <v>0.5833333333333334</v>
      </c>
      <c r="C177" s="76" t="s">
        <v>831</v>
      </c>
      <c r="D177" s="77">
        <v>1.0</v>
      </c>
      <c r="E177" s="37" t="s">
        <v>888</v>
      </c>
      <c r="F177" s="72" t="s">
        <v>969</v>
      </c>
      <c r="G177" s="72"/>
      <c r="H177" s="72"/>
      <c r="I177" s="91" t="s">
        <v>970</v>
      </c>
      <c r="J177" s="23" t="s">
        <v>971</v>
      </c>
      <c r="K177" s="57"/>
    </row>
    <row r="178" ht="14.25" customHeight="1">
      <c r="A178" s="74"/>
      <c r="B178" s="96">
        <v>0.625</v>
      </c>
      <c r="C178" s="76" t="s">
        <v>68</v>
      </c>
      <c r="D178" s="77" t="s">
        <v>68</v>
      </c>
      <c r="E178" s="37" t="s">
        <v>68</v>
      </c>
      <c r="F178" s="72" t="s">
        <v>68</v>
      </c>
      <c r="G178" s="72" t="s">
        <v>68</v>
      </c>
      <c r="H178" s="72"/>
      <c r="I178" s="78" t="s">
        <v>68</v>
      </c>
      <c r="J178" s="23" t="s">
        <v>68</v>
      </c>
      <c r="K178" s="57"/>
    </row>
    <row r="179" ht="14.25" customHeight="1">
      <c r="A179" s="74"/>
      <c r="B179" s="96">
        <v>0.6666666666666666</v>
      </c>
      <c r="C179" s="76" t="s">
        <v>822</v>
      </c>
      <c r="D179" s="77">
        <v>1.0</v>
      </c>
      <c r="E179" s="37" t="s">
        <v>846</v>
      </c>
      <c r="F179" s="72" t="s">
        <v>962</v>
      </c>
      <c r="G179" s="72"/>
      <c r="H179" s="72" t="s">
        <v>825</v>
      </c>
      <c r="I179" s="90" t="s">
        <v>972</v>
      </c>
      <c r="J179" s="23" t="s">
        <v>68</v>
      </c>
      <c r="K179" s="57" t="s">
        <v>973</v>
      </c>
    </row>
    <row r="180" ht="14.25" customHeight="1">
      <c r="A180" s="74"/>
      <c r="B180" s="96">
        <v>0.7083333333333334</v>
      </c>
      <c r="C180" s="76" t="s">
        <v>68</v>
      </c>
      <c r="D180" s="77" t="s">
        <v>68</v>
      </c>
      <c r="E180" s="37" t="s">
        <v>68</v>
      </c>
      <c r="F180" s="72" t="s">
        <v>68</v>
      </c>
      <c r="G180" s="72" t="s">
        <v>68</v>
      </c>
      <c r="H180" s="72"/>
      <c r="I180" s="78" t="s">
        <v>68</v>
      </c>
      <c r="J180" s="23" t="s">
        <v>68</v>
      </c>
      <c r="K180" s="57"/>
    </row>
    <row r="181" ht="14.25" customHeight="1">
      <c r="A181" s="82"/>
      <c r="B181" s="98">
        <v>0.75</v>
      </c>
      <c r="C181" s="84" t="s">
        <v>68</v>
      </c>
      <c r="D181" s="85" t="s">
        <v>68</v>
      </c>
      <c r="E181" s="86" t="s">
        <v>68</v>
      </c>
      <c r="F181" s="87" t="s">
        <v>68</v>
      </c>
      <c r="G181" s="87" t="s">
        <v>68</v>
      </c>
      <c r="H181" s="87"/>
      <c r="I181" s="88" t="s">
        <v>68</v>
      </c>
      <c r="J181" s="23"/>
      <c r="K181" s="57"/>
    </row>
    <row r="182" ht="14.25" customHeight="1">
      <c r="A182" s="65">
        <v>45521.0</v>
      </c>
      <c r="B182" s="93">
        <v>0.375</v>
      </c>
      <c r="C182" s="67" t="s">
        <v>68</v>
      </c>
      <c r="D182" s="68" t="s">
        <v>68</v>
      </c>
      <c r="E182" s="69" t="s">
        <v>68</v>
      </c>
      <c r="F182" s="70" t="s">
        <v>68</v>
      </c>
      <c r="G182" s="70" t="s">
        <v>68</v>
      </c>
      <c r="H182" s="70"/>
      <c r="I182" s="94" t="s">
        <v>68</v>
      </c>
      <c r="J182" s="23" t="s">
        <v>68</v>
      </c>
      <c r="K182" s="57"/>
    </row>
    <row r="183" ht="14.25" customHeight="1">
      <c r="A183" s="74"/>
      <c r="B183" s="96">
        <v>0.4166666666666667</v>
      </c>
      <c r="C183" s="76" t="s">
        <v>68</v>
      </c>
      <c r="D183" s="77" t="s">
        <v>68</v>
      </c>
      <c r="E183" s="37" t="s">
        <v>68</v>
      </c>
      <c r="F183" s="72" t="s">
        <v>68</v>
      </c>
      <c r="G183" s="72" t="s">
        <v>68</v>
      </c>
      <c r="H183" s="72"/>
      <c r="I183" s="78" t="s">
        <v>68</v>
      </c>
      <c r="J183" s="23" t="s">
        <v>68</v>
      </c>
      <c r="K183" s="57"/>
    </row>
    <row r="184" ht="14.25" customHeight="1">
      <c r="A184" s="74"/>
      <c r="B184" s="96">
        <v>0.4791666666666667</v>
      </c>
      <c r="C184" s="76" t="s">
        <v>974</v>
      </c>
      <c r="D184" s="77">
        <v>1.0</v>
      </c>
      <c r="E184" s="37" t="s">
        <v>888</v>
      </c>
      <c r="F184" s="72" t="s">
        <v>975</v>
      </c>
      <c r="G184" s="72" t="s">
        <v>976</v>
      </c>
      <c r="H184" s="72"/>
      <c r="I184" s="90" t="s">
        <v>977</v>
      </c>
      <c r="J184" s="23" t="s">
        <v>821</v>
      </c>
      <c r="K184" s="57"/>
    </row>
    <row r="185" ht="14.25" customHeight="1">
      <c r="A185" s="74"/>
      <c r="B185" s="96">
        <v>0.5</v>
      </c>
      <c r="C185" s="76" t="s">
        <v>68</v>
      </c>
      <c r="D185" s="77" t="s">
        <v>68</v>
      </c>
      <c r="E185" s="37" t="s">
        <v>68</v>
      </c>
      <c r="F185" s="72" t="s">
        <v>68</v>
      </c>
      <c r="G185" s="72" t="s">
        <v>68</v>
      </c>
      <c r="H185" s="72"/>
      <c r="I185" s="78" t="s">
        <v>68</v>
      </c>
      <c r="J185" s="23" t="s">
        <v>68</v>
      </c>
      <c r="K185" s="57"/>
    </row>
    <row r="186" ht="14.25" customHeight="1">
      <c r="A186" s="74"/>
      <c r="B186" s="96">
        <v>0.5416666666666666</v>
      </c>
      <c r="C186" s="76" t="s">
        <v>836</v>
      </c>
      <c r="D186" s="77">
        <v>1.0</v>
      </c>
      <c r="E186" s="37" t="s">
        <v>888</v>
      </c>
      <c r="F186" s="72" t="s">
        <v>978</v>
      </c>
      <c r="G186" s="72" t="s">
        <v>979</v>
      </c>
      <c r="H186" s="72"/>
      <c r="I186" s="90" t="s">
        <v>980</v>
      </c>
      <c r="J186" s="23" t="s">
        <v>821</v>
      </c>
      <c r="K186" s="57"/>
    </row>
    <row r="187" ht="14.25" customHeight="1">
      <c r="A187" s="74"/>
      <c r="B187" s="96">
        <v>0.5833333333333334</v>
      </c>
      <c r="C187" s="76" t="s">
        <v>68</v>
      </c>
      <c r="D187" s="77" t="s">
        <v>68</v>
      </c>
      <c r="E187" s="37" t="s">
        <v>68</v>
      </c>
      <c r="F187" s="72" t="s">
        <v>68</v>
      </c>
      <c r="G187" s="72" t="s">
        <v>68</v>
      </c>
      <c r="H187" s="72"/>
      <c r="I187" s="78" t="s">
        <v>68</v>
      </c>
      <c r="J187" s="23" t="s">
        <v>68</v>
      </c>
      <c r="K187" s="57"/>
    </row>
    <row r="188" ht="14.25" customHeight="1">
      <c r="A188" s="74"/>
      <c r="B188" s="96">
        <v>0.625</v>
      </c>
      <c r="C188" s="76" t="s">
        <v>68</v>
      </c>
      <c r="D188" s="77" t="s">
        <v>68</v>
      </c>
      <c r="E188" s="37" t="s">
        <v>68</v>
      </c>
      <c r="F188" s="72" t="s">
        <v>68</v>
      </c>
      <c r="G188" s="72" t="s">
        <v>68</v>
      </c>
      <c r="H188" s="72"/>
      <c r="I188" s="78" t="s">
        <v>68</v>
      </c>
      <c r="J188" s="23" t="s">
        <v>68</v>
      </c>
      <c r="K188" s="57"/>
    </row>
    <row r="189" ht="14.25" customHeight="1">
      <c r="A189" s="74"/>
      <c r="B189" s="96">
        <v>0.6666666666666666</v>
      </c>
      <c r="C189" s="76" t="s">
        <v>68</v>
      </c>
      <c r="D189" s="77" t="s">
        <v>68</v>
      </c>
      <c r="E189" s="37" t="s">
        <v>68</v>
      </c>
      <c r="F189" s="72" t="s">
        <v>68</v>
      </c>
      <c r="G189" s="72" t="s">
        <v>68</v>
      </c>
      <c r="H189" s="72"/>
      <c r="I189" s="78" t="s">
        <v>68</v>
      </c>
      <c r="J189" s="23" t="s">
        <v>68</v>
      </c>
      <c r="K189" s="57"/>
    </row>
    <row r="190" ht="14.25" customHeight="1">
      <c r="A190" s="74"/>
      <c r="B190" s="96">
        <v>0.7083333333333334</v>
      </c>
      <c r="C190" s="76" t="s">
        <v>68</v>
      </c>
      <c r="D190" s="77" t="s">
        <v>68</v>
      </c>
      <c r="E190" s="37" t="s">
        <v>68</v>
      </c>
      <c r="F190" s="72" t="s">
        <v>68</v>
      </c>
      <c r="G190" s="72" t="s">
        <v>68</v>
      </c>
      <c r="H190" s="72"/>
      <c r="I190" s="78" t="s">
        <v>68</v>
      </c>
      <c r="J190" s="23" t="s">
        <v>68</v>
      </c>
      <c r="K190" s="57"/>
    </row>
    <row r="191" ht="14.25" customHeight="1">
      <c r="A191" s="82"/>
      <c r="B191" s="98">
        <v>0.75</v>
      </c>
      <c r="C191" s="84" t="s">
        <v>68</v>
      </c>
      <c r="D191" s="85" t="s">
        <v>68</v>
      </c>
      <c r="E191" s="86" t="s">
        <v>68</v>
      </c>
      <c r="F191" s="87" t="s">
        <v>68</v>
      </c>
      <c r="G191" s="87" t="s">
        <v>68</v>
      </c>
      <c r="H191" s="87"/>
      <c r="I191" s="88" t="s">
        <v>68</v>
      </c>
      <c r="J191" s="23" t="s">
        <v>68</v>
      </c>
      <c r="K191" s="57"/>
    </row>
    <row r="192" ht="14.25" customHeight="1">
      <c r="A192" s="92">
        <v>45522.0</v>
      </c>
      <c r="B192" s="93">
        <v>0.375</v>
      </c>
      <c r="C192" s="67" t="s">
        <v>68</v>
      </c>
      <c r="D192" s="68" t="s">
        <v>68</v>
      </c>
      <c r="E192" s="69" t="s">
        <v>68</v>
      </c>
      <c r="F192" s="70" t="s">
        <v>68</v>
      </c>
      <c r="G192" s="70" t="s">
        <v>68</v>
      </c>
      <c r="H192" s="70"/>
      <c r="I192" s="94" t="s">
        <v>68</v>
      </c>
      <c r="J192" s="23" t="s">
        <v>68</v>
      </c>
      <c r="K192" s="57"/>
    </row>
    <row r="193" ht="14.25" customHeight="1">
      <c r="A193" s="95"/>
      <c r="B193" s="96">
        <v>0.4166666666666667</v>
      </c>
      <c r="C193" s="76" t="s">
        <v>68</v>
      </c>
      <c r="D193" s="77" t="s">
        <v>68</v>
      </c>
      <c r="E193" s="37" t="s">
        <v>68</v>
      </c>
      <c r="F193" s="72" t="s">
        <v>68</v>
      </c>
      <c r="G193" s="72" t="s">
        <v>68</v>
      </c>
      <c r="H193" s="72"/>
      <c r="I193" s="78" t="s">
        <v>68</v>
      </c>
      <c r="J193" s="23" t="s">
        <v>68</v>
      </c>
      <c r="K193" s="57"/>
    </row>
    <row r="194" ht="14.25" customHeight="1">
      <c r="A194" s="95"/>
      <c r="B194" s="96">
        <v>0.4583333333333333</v>
      </c>
      <c r="C194" s="76" t="s">
        <v>68</v>
      </c>
      <c r="D194" s="77" t="s">
        <v>68</v>
      </c>
      <c r="E194" s="37" t="s">
        <v>68</v>
      </c>
      <c r="F194" s="72" t="s">
        <v>68</v>
      </c>
      <c r="G194" s="72" t="s">
        <v>68</v>
      </c>
      <c r="H194" s="72"/>
      <c r="I194" s="78" t="s">
        <v>68</v>
      </c>
      <c r="J194" s="23" t="s">
        <v>68</v>
      </c>
      <c r="K194" s="57"/>
    </row>
    <row r="195" ht="14.25" customHeight="1">
      <c r="A195" s="95"/>
      <c r="B195" s="96">
        <v>0.5</v>
      </c>
      <c r="C195" s="76" t="s">
        <v>68</v>
      </c>
      <c r="D195" s="77" t="s">
        <v>68</v>
      </c>
      <c r="E195" s="37" t="s">
        <v>68</v>
      </c>
      <c r="F195" s="72" t="s">
        <v>68</v>
      </c>
      <c r="G195" s="72" t="s">
        <v>68</v>
      </c>
      <c r="H195" s="72"/>
      <c r="I195" s="78" t="s">
        <v>68</v>
      </c>
      <c r="J195" s="23" t="s">
        <v>68</v>
      </c>
      <c r="K195" s="57"/>
    </row>
    <row r="196" ht="14.25" customHeight="1">
      <c r="A196" s="95"/>
      <c r="B196" s="96">
        <v>0.5416666666666666</v>
      </c>
      <c r="C196" s="76" t="s">
        <v>68</v>
      </c>
      <c r="D196" s="77" t="s">
        <v>68</v>
      </c>
      <c r="E196" s="37" t="s">
        <v>68</v>
      </c>
      <c r="F196" s="72" t="s">
        <v>68</v>
      </c>
      <c r="G196" s="72" t="s">
        <v>68</v>
      </c>
      <c r="H196" s="72"/>
      <c r="I196" s="78" t="s">
        <v>68</v>
      </c>
      <c r="J196" s="23" t="s">
        <v>68</v>
      </c>
      <c r="K196" s="57"/>
    </row>
    <row r="197" ht="14.25" customHeight="1">
      <c r="A197" s="95"/>
      <c r="B197" s="96">
        <v>0.5833333333333334</v>
      </c>
      <c r="C197" s="76" t="s">
        <v>68</v>
      </c>
      <c r="D197" s="77" t="s">
        <v>68</v>
      </c>
      <c r="E197" s="37" t="s">
        <v>68</v>
      </c>
      <c r="F197" s="72" t="s">
        <v>68</v>
      </c>
      <c r="G197" s="72" t="s">
        <v>68</v>
      </c>
      <c r="H197" s="72"/>
      <c r="I197" s="78" t="s">
        <v>68</v>
      </c>
      <c r="J197" s="23" t="s">
        <v>68</v>
      </c>
      <c r="K197" s="57"/>
    </row>
    <row r="198" ht="14.25" customHeight="1">
      <c r="A198" s="95"/>
      <c r="B198" s="96">
        <v>0.625</v>
      </c>
      <c r="C198" s="76" t="s">
        <v>68</v>
      </c>
      <c r="D198" s="77" t="s">
        <v>68</v>
      </c>
      <c r="E198" s="37" t="s">
        <v>68</v>
      </c>
      <c r="F198" s="72" t="s">
        <v>68</v>
      </c>
      <c r="G198" s="72" t="s">
        <v>68</v>
      </c>
      <c r="H198" s="72"/>
      <c r="I198" s="78" t="s">
        <v>68</v>
      </c>
      <c r="J198" s="23" t="s">
        <v>68</v>
      </c>
      <c r="K198" s="57"/>
    </row>
    <row r="199" ht="14.25" customHeight="1">
      <c r="A199" s="95"/>
      <c r="B199" s="96">
        <v>0.6666666666666666</v>
      </c>
      <c r="C199" s="76" t="s">
        <v>68</v>
      </c>
      <c r="D199" s="77" t="s">
        <v>68</v>
      </c>
      <c r="E199" s="37" t="s">
        <v>68</v>
      </c>
      <c r="F199" s="72" t="s">
        <v>68</v>
      </c>
      <c r="G199" s="72" t="s">
        <v>68</v>
      </c>
      <c r="H199" s="72"/>
      <c r="I199" s="78" t="s">
        <v>68</v>
      </c>
      <c r="J199" s="23" t="s">
        <v>68</v>
      </c>
      <c r="K199" s="57"/>
    </row>
    <row r="200" ht="14.25" customHeight="1">
      <c r="A200" s="95"/>
      <c r="B200" s="96">
        <v>0.7083333333333334</v>
      </c>
      <c r="C200" s="76" t="s">
        <v>68</v>
      </c>
      <c r="D200" s="77" t="s">
        <v>68</v>
      </c>
      <c r="E200" s="37" t="s">
        <v>68</v>
      </c>
      <c r="F200" s="72" t="s">
        <v>68</v>
      </c>
      <c r="G200" s="72" t="s">
        <v>68</v>
      </c>
      <c r="H200" s="72"/>
      <c r="I200" s="78" t="s">
        <v>68</v>
      </c>
      <c r="J200" s="23" t="s">
        <v>68</v>
      </c>
      <c r="K200" s="57"/>
    </row>
    <row r="201" ht="14.25" customHeight="1">
      <c r="A201" s="97"/>
      <c r="B201" s="98">
        <v>0.75</v>
      </c>
      <c r="C201" s="84" t="s">
        <v>68</v>
      </c>
      <c r="D201" s="85" t="s">
        <v>68</v>
      </c>
      <c r="E201" s="86" t="s">
        <v>68</v>
      </c>
      <c r="F201" s="87" t="s">
        <v>68</v>
      </c>
      <c r="G201" s="87" t="s">
        <v>68</v>
      </c>
      <c r="H201" s="87"/>
      <c r="I201" s="88" t="s">
        <v>68</v>
      </c>
      <c r="J201" s="23" t="s">
        <v>68</v>
      </c>
      <c r="K201" s="57"/>
    </row>
    <row r="202" ht="14.25" customHeight="1">
      <c r="A202" s="92">
        <v>45523.0</v>
      </c>
      <c r="B202" s="93">
        <v>0.375</v>
      </c>
      <c r="C202" s="67" t="s">
        <v>68</v>
      </c>
      <c r="D202" s="68" t="s">
        <v>68</v>
      </c>
      <c r="E202" s="69" t="s">
        <v>68</v>
      </c>
      <c r="F202" s="70" t="s">
        <v>68</v>
      </c>
      <c r="G202" s="70" t="s">
        <v>68</v>
      </c>
      <c r="H202" s="70"/>
      <c r="I202" s="94" t="s">
        <v>68</v>
      </c>
      <c r="J202" s="23" t="s">
        <v>68</v>
      </c>
      <c r="K202" s="57"/>
    </row>
    <row r="203" ht="14.25" customHeight="1">
      <c r="A203" s="95"/>
      <c r="B203" s="96">
        <v>0.4166666666666667</v>
      </c>
      <c r="C203" s="76" t="s">
        <v>822</v>
      </c>
      <c r="D203" s="77">
        <v>1.0</v>
      </c>
      <c r="E203" s="37" t="s">
        <v>828</v>
      </c>
      <c r="F203" s="72" t="s">
        <v>981</v>
      </c>
      <c r="G203" s="72"/>
      <c r="H203" s="72" t="s">
        <v>825</v>
      </c>
      <c r="I203" s="90" t="s">
        <v>982</v>
      </c>
      <c r="J203" s="23" t="s">
        <v>821</v>
      </c>
      <c r="K203" s="57"/>
    </row>
    <row r="204" ht="14.25" customHeight="1">
      <c r="A204" s="95"/>
      <c r="B204" s="96">
        <v>0.4583333333333333</v>
      </c>
      <c r="C204" s="76" t="s">
        <v>68</v>
      </c>
      <c r="D204" s="77" t="s">
        <v>68</v>
      </c>
      <c r="E204" s="37" t="s">
        <v>68</v>
      </c>
      <c r="F204" s="72" t="s">
        <v>68</v>
      </c>
      <c r="G204" s="72" t="s">
        <v>68</v>
      </c>
      <c r="H204" s="72"/>
      <c r="I204" s="78" t="s">
        <v>68</v>
      </c>
      <c r="J204" s="23" t="s">
        <v>68</v>
      </c>
      <c r="K204" s="57"/>
    </row>
    <row r="205" ht="14.25" customHeight="1">
      <c r="A205" s="95"/>
      <c r="B205" s="96">
        <v>0.5</v>
      </c>
      <c r="C205" s="76" t="s">
        <v>831</v>
      </c>
      <c r="D205" s="77">
        <v>1.0</v>
      </c>
      <c r="E205" s="37" t="s">
        <v>818</v>
      </c>
      <c r="F205" s="72" t="s">
        <v>983</v>
      </c>
      <c r="G205" s="72" t="s">
        <v>984</v>
      </c>
      <c r="H205" s="72"/>
      <c r="I205" s="91" t="s">
        <v>985</v>
      </c>
      <c r="J205" s="23" t="s">
        <v>821</v>
      </c>
      <c r="K205" s="57"/>
    </row>
    <row r="206" ht="14.25" customHeight="1">
      <c r="A206" s="95"/>
      <c r="B206" s="96">
        <v>0.5416666666666666</v>
      </c>
      <c r="C206" s="76" t="s">
        <v>68</v>
      </c>
      <c r="D206" s="77" t="s">
        <v>68</v>
      </c>
      <c r="E206" s="37" t="s">
        <v>68</v>
      </c>
      <c r="F206" s="72" t="s">
        <v>68</v>
      </c>
      <c r="G206" s="72" t="s">
        <v>68</v>
      </c>
      <c r="H206" s="72"/>
      <c r="I206" s="78" t="s">
        <v>68</v>
      </c>
      <c r="J206" s="23" t="s">
        <v>68</v>
      </c>
      <c r="K206" s="57"/>
    </row>
    <row r="207" ht="14.25" customHeight="1">
      <c r="A207" s="95"/>
      <c r="B207" s="96">
        <v>0.5833333333333334</v>
      </c>
      <c r="C207" s="76" t="s">
        <v>68</v>
      </c>
      <c r="D207" s="77" t="s">
        <v>68</v>
      </c>
      <c r="E207" s="37" t="s">
        <v>68</v>
      </c>
      <c r="F207" s="72" t="s">
        <v>68</v>
      </c>
      <c r="G207" s="72" t="s">
        <v>68</v>
      </c>
      <c r="H207" s="72"/>
      <c r="I207" s="78" t="s">
        <v>68</v>
      </c>
      <c r="J207" s="23" t="s">
        <v>68</v>
      </c>
      <c r="K207" s="57"/>
    </row>
    <row r="208" ht="14.25" customHeight="1">
      <c r="A208" s="95"/>
      <c r="B208" s="96">
        <v>0.625</v>
      </c>
      <c r="C208" s="76" t="s">
        <v>68</v>
      </c>
      <c r="D208" s="77" t="s">
        <v>68</v>
      </c>
      <c r="E208" s="37" t="s">
        <v>68</v>
      </c>
      <c r="F208" s="72" t="s">
        <v>68</v>
      </c>
      <c r="G208" s="72" t="s">
        <v>68</v>
      </c>
      <c r="H208" s="72"/>
      <c r="I208" s="78" t="s">
        <v>68</v>
      </c>
      <c r="J208" s="23" t="s">
        <v>68</v>
      </c>
      <c r="K208" s="57"/>
    </row>
    <row r="209" ht="14.25" customHeight="1">
      <c r="A209" s="95"/>
      <c r="B209" s="96">
        <v>0.6666666666666666</v>
      </c>
      <c r="C209" s="76" t="s">
        <v>822</v>
      </c>
      <c r="D209" s="77">
        <v>1.0</v>
      </c>
      <c r="E209" s="37" t="s">
        <v>846</v>
      </c>
      <c r="F209" s="72" t="s">
        <v>962</v>
      </c>
      <c r="G209" s="72" t="s">
        <v>986</v>
      </c>
      <c r="H209" s="72" t="s">
        <v>825</v>
      </c>
      <c r="I209" s="90" t="s">
        <v>987</v>
      </c>
      <c r="J209" s="23" t="s">
        <v>68</v>
      </c>
      <c r="K209" s="57"/>
    </row>
    <row r="210" ht="14.25" customHeight="1">
      <c r="A210" s="95"/>
      <c r="B210" s="96">
        <v>0.6875</v>
      </c>
      <c r="C210" s="76" t="s">
        <v>831</v>
      </c>
      <c r="D210" s="77">
        <v>1.0</v>
      </c>
      <c r="E210" s="37" t="s">
        <v>888</v>
      </c>
      <c r="F210" s="72" t="s">
        <v>988</v>
      </c>
      <c r="G210" s="72"/>
      <c r="H210" s="72"/>
      <c r="I210" s="91" t="s">
        <v>989</v>
      </c>
      <c r="J210" s="23" t="s">
        <v>821</v>
      </c>
      <c r="K210" s="57"/>
    </row>
    <row r="211" ht="14.25" customHeight="1">
      <c r="A211" s="95"/>
      <c r="B211" s="96">
        <v>0.7291666666666666</v>
      </c>
      <c r="C211" s="76" t="s">
        <v>831</v>
      </c>
      <c r="D211" s="77">
        <v>1.0</v>
      </c>
      <c r="E211" s="37" t="s">
        <v>888</v>
      </c>
      <c r="F211" s="72" t="s">
        <v>990</v>
      </c>
      <c r="G211" s="72" t="s">
        <v>68</v>
      </c>
      <c r="H211" s="72"/>
      <c r="I211" s="91" t="s">
        <v>991</v>
      </c>
      <c r="J211" s="23" t="s">
        <v>821</v>
      </c>
      <c r="K211" s="57"/>
    </row>
    <row r="212" ht="14.25" customHeight="1">
      <c r="A212" s="97"/>
      <c r="B212" s="98">
        <v>0.75</v>
      </c>
      <c r="C212" s="84" t="s">
        <v>68</v>
      </c>
      <c r="D212" s="85" t="s">
        <v>68</v>
      </c>
      <c r="E212" s="86" t="s">
        <v>68</v>
      </c>
      <c r="F212" s="87" t="s">
        <v>68</v>
      </c>
      <c r="G212" s="87" t="s">
        <v>68</v>
      </c>
      <c r="H212" s="87"/>
      <c r="I212" s="88" t="s">
        <v>68</v>
      </c>
      <c r="J212" s="23" t="s">
        <v>68</v>
      </c>
      <c r="K212" s="57"/>
    </row>
    <row r="213" ht="14.25" customHeight="1">
      <c r="A213" s="92">
        <v>45524.0</v>
      </c>
      <c r="B213" s="93">
        <v>0.375</v>
      </c>
      <c r="C213" s="67" t="s">
        <v>68</v>
      </c>
      <c r="D213" s="68" t="s">
        <v>68</v>
      </c>
      <c r="E213" s="69" t="s">
        <v>68</v>
      </c>
      <c r="F213" s="70" t="s">
        <v>68</v>
      </c>
      <c r="G213" s="70" t="s">
        <v>68</v>
      </c>
      <c r="H213" s="70"/>
      <c r="I213" s="94" t="s">
        <v>68</v>
      </c>
      <c r="J213" s="23" t="s">
        <v>68</v>
      </c>
      <c r="K213" s="57"/>
    </row>
    <row r="214" ht="14.25" customHeight="1">
      <c r="A214" s="95"/>
      <c r="B214" s="96">
        <v>0.4166666666666667</v>
      </c>
      <c r="C214" s="76" t="s">
        <v>68</v>
      </c>
      <c r="D214" s="77" t="s">
        <v>68</v>
      </c>
      <c r="E214" s="37" t="s">
        <v>68</v>
      </c>
      <c r="F214" s="72" t="s">
        <v>68</v>
      </c>
      <c r="G214" s="72" t="s">
        <v>68</v>
      </c>
      <c r="H214" s="72"/>
      <c r="I214" s="78" t="s">
        <v>68</v>
      </c>
      <c r="J214" s="23" t="s">
        <v>68</v>
      </c>
      <c r="K214" s="57"/>
    </row>
    <row r="215" ht="14.25" customHeight="1">
      <c r="A215" s="95"/>
      <c r="B215" s="96">
        <v>0.4583333333333333</v>
      </c>
      <c r="C215" s="76" t="s">
        <v>68</v>
      </c>
      <c r="D215" s="77" t="s">
        <v>68</v>
      </c>
      <c r="E215" s="37" t="s">
        <v>68</v>
      </c>
      <c r="F215" s="72" t="s">
        <v>68</v>
      </c>
      <c r="G215" s="72" t="s">
        <v>68</v>
      </c>
      <c r="H215" s="72"/>
      <c r="I215" s="78" t="s">
        <v>68</v>
      </c>
      <c r="J215" s="23" t="s">
        <v>68</v>
      </c>
      <c r="K215" s="57"/>
    </row>
    <row r="216" ht="14.25" customHeight="1">
      <c r="A216" s="95"/>
      <c r="B216" s="96">
        <v>0.5</v>
      </c>
      <c r="C216" s="76" t="s">
        <v>68</v>
      </c>
      <c r="D216" s="77" t="s">
        <v>68</v>
      </c>
      <c r="E216" s="37" t="s">
        <v>68</v>
      </c>
      <c r="F216" s="72" t="s">
        <v>68</v>
      </c>
      <c r="G216" s="72" t="s">
        <v>68</v>
      </c>
      <c r="H216" s="72"/>
      <c r="I216" s="78" t="s">
        <v>68</v>
      </c>
      <c r="J216" s="23" t="s">
        <v>68</v>
      </c>
      <c r="K216" s="57"/>
    </row>
    <row r="217" ht="14.25" customHeight="1">
      <c r="A217" s="95"/>
      <c r="B217" s="96">
        <v>0.5625</v>
      </c>
      <c r="C217" s="76" t="s">
        <v>992</v>
      </c>
      <c r="D217" s="77">
        <v>1.0</v>
      </c>
      <c r="E217" s="37" t="s">
        <v>888</v>
      </c>
      <c r="F217" s="72" t="s">
        <v>993</v>
      </c>
      <c r="G217" s="72" t="s">
        <v>68</v>
      </c>
      <c r="H217" s="72"/>
      <c r="I217" s="100" t="s">
        <v>994</v>
      </c>
      <c r="J217" s="23" t="s">
        <v>995</v>
      </c>
      <c r="K217" s="57"/>
    </row>
    <row r="218" ht="14.25" customHeight="1">
      <c r="A218" s="95"/>
      <c r="B218" s="96">
        <v>0.6041666666666666</v>
      </c>
      <c r="C218" s="76" t="s">
        <v>822</v>
      </c>
      <c r="D218" s="77">
        <v>1.0</v>
      </c>
      <c r="E218" s="37" t="s">
        <v>828</v>
      </c>
      <c r="F218" s="72" t="s">
        <v>996</v>
      </c>
      <c r="G218" s="72" t="s">
        <v>68</v>
      </c>
      <c r="H218" s="72" t="s">
        <v>825</v>
      </c>
      <c r="I218" s="90" t="s">
        <v>997</v>
      </c>
      <c r="J218" s="23" t="s">
        <v>968</v>
      </c>
      <c r="K218" s="57"/>
    </row>
    <row r="219" ht="14.25" customHeight="1">
      <c r="A219" s="95"/>
      <c r="B219" s="96">
        <v>0.625</v>
      </c>
      <c r="C219" s="76"/>
      <c r="D219" s="77"/>
      <c r="E219" s="37"/>
      <c r="F219" s="72"/>
      <c r="G219" s="72"/>
      <c r="H219" s="72"/>
      <c r="I219" s="78"/>
      <c r="J219" s="23"/>
      <c r="K219" s="57"/>
    </row>
    <row r="220" ht="14.25" customHeight="1">
      <c r="A220" s="95"/>
      <c r="B220" s="96">
        <v>0.6666666666666666</v>
      </c>
      <c r="C220" s="76"/>
      <c r="D220" s="77"/>
      <c r="E220" s="37"/>
      <c r="F220" s="72"/>
      <c r="G220" s="72"/>
      <c r="H220" s="72"/>
      <c r="I220" s="78"/>
      <c r="J220" s="23"/>
      <c r="K220" s="57"/>
    </row>
    <row r="221" ht="14.25" customHeight="1">
      <c r="A221" s="95"/>
      <c r="B221" s="96">
        <v>0.7083333333333334</v>
      </c>
      <c r="C221" s="76"/>
      <c r="D221" s="77"/>
      <c r="E221" s="37"/>
      <c r="F221" s="72"/>
      <c r="G221" s="72"/>
      <c r="H221" s="72"/>
      <c r="I221" s="78"/>
      <c r="J221" s="23"/>
      <c r="K221" s="57"/>
    </row>
    <row r="222" ht="14.25" customHeight="1">
      <c r="A222" s="97"/>
      <c r="B222" s="98">
        <v>0.75</v>
      </c>
      <c r="C222" s="84"/>
      <c r="D222" s="85"/>
      <c r="E222" s="86"/>
      <c r="F222" s="87"/>
      <c r="G222" s="87"/>
      <c r="H222" s="87"/>
      <c r="I222" s="88"/>
      <c r="J222" s="23"/>
      <c r="K222" s="57"/>
    </row>
    <row r="223" ht="14.25" customHeight="1">
      <c r="A223" s="92">
        <v>45525.0</v>
      </c>
      <c r="B223" s="93">
        <v>0.375</v>
      </c>
      <c r="C223" s="67" t="s">
        <v>68</v>
      </c>
      <c r="D223" s="68" t="s">
        <v>68</v>
      </c>
      <c r="E223" s="69" t="s">
        <v>68</v>
      </c>
      <c r="F223" s="70" t="s">
        <v>68</v>
      </c>
      <c r="G223" s="70" t="s">
        <v>68</v>
      </c>
      <c r="H223" s="70"/>
      <c r="I223" s="94" t="s">
        <v>68</v>
      </c>
      <c r="J223" s="23"/>
      <c r="K223" s="57"/>
    </row>
    <row r="224" ht="14.25" customHeight="1">
      <c r="A224" s="95"/>
      <c r="B224" s="96">
        <v>0.4166666666666667</v>
      </c>
      <c r="C224" s="76" t="s">
        <v>68</v>
      </c>
      <c r="D224" s="77" t="s">
        <v>68</v>
      </c>
      <c r="E224" s="37" t="s">
        <v>68</v>
      </c>
      <c r="F224" s="72" t="s">
        <v>68</v>
      </c>
      <c r="G224" s="72" t="s">
        <v>68</v>
      </c>
      <c r="H224" s="72"/>
      <c r="I224" s="78" t="s">
        <v>68</v>
      </c>
      <c r="J224" s="23"/>
      <c r="K224" s="57"/>
    </row>
    <row r="225" ht="14.25" customHeight="1">
      <c r="A225" s="95"/>
      <c r="B225" s="96">
        <v>0.4583333333333333</v>
      </c>
      <c r="C225" s="76" t="s">
        <v>68</v>
      </c>
      <c r="D225" s="77" t="s">
        <v>68</v>
      </c>
      <c r="E225" s="37" t="s">
        <v>68</v>
      </c>
      <c r="F225" s="72" t="s">
        <v>68</v>
      </c>
      <c r="G225" s="72" t="s">
        <v>68</v>
      </c>
      <c r="H225" s="72"/>
      <c r="I225" s="78" t="s">
        <v>68</v>
      </c>
      <c r="J225" s="23" t="s">
        <v>821</v>
      </c>
      <c r="K225" s="57"/>
    </row>
    <row r="226" ht="14.25" customHeight="1">
      <c r="A226" s="95"/>
      <c r="B226" s="96">
        <v>0.5</v>
      </c>
      <c r="C226" s="76" t="s">
        <v>974</v>
      </c>
      <c r="D226" s="77">
        <v>1.0</v>
      </c>
      <c r="E226" s="37" t="s">
        <v>888</v>
      </c>
      <c r="F226" s="72" t="s">
        <v>998</v>
      </c>
      <c r="G226" s="72"/>
      <c r="H226" s="72"/>
      <c r="I226" s="78" t="s">
        <v>999</v>
      </c>
      <c r="J226" s="23" t="s">
        <v>821</v>
      </c>
      <c r="K226" s="57"/>
    </row>
    <row r="227" ht="14.25" customHeight="1">
      <c r="A227" s="95"/>
      <c r="B227" s="96">
        <v>0.5625</v>
      </c>
      <c r="C227" s="76" t="s">
        <v>822</v>
      </c>
      <c r="D227" s="77">
        <v>1.0</v>
      </c>
      <c r="E227" s="37" t="s">
        <v>823</v>
      </c>
      <c r="F227" s="72" t="s">
        <v>1000</v>
      </c>
      <c r="G227" s="72"/>
      <c r="H227" s="72" t="s">
        <v>825</v>
      </c>
      <c r="I227" s="90" t="s">
        <v>1001</v>
      </c>
      <c r="J227" s="23" t="s">
        <v>821</v>
      </c>
      <c r="K227" s="57"/>
    </row>
    <row r="228" ht="14.25" customHeight="1">
      <c r="A228" s="95"/>
      <c r="B228" s="96">
        <v>0.5833333333333334</v>
      </c>
      <c r="C228" s="76" t="s">
        <v>822</v>
      </c>
      <c r="D228" s="77">
        <v>1.0</v>
      </c>
      <c r="E228" s="37" t="s">
        <v>823</v>
      </c>
      <c r="F228" s="72" t="s">
        <v>1000</v>
      </c>
      <c r="G228" s="72"/>
      <c r="H228" s="72" t="s">
        <v>825</v>
      </c>
      <c r="I228" s="90" t="s">
        <v>1002</v>
      </c>
      <c r="J228" s="23" t="s">
        <v>821</v>
      </c>
      <c r="K228" s="57"/>
    </row>
    <row r="229" ht="14.25" customHeight="1">
      <c r="A229" s="95"/>
      <c r="B229" s="96">
        <v>0.6041666666666666</v>
      </c>
      <c r="C229" s="76" t="s">
        <v>822</v>
      </c>
      <c r="D229" s="77">
        <v>1.0</v>
      </c>
      <c r="E229" s="37" t="s">
        <v>823</v>
      </c>
      <c r="F229" s="72" t="s">
        <v>1000</v>
      </c>
      <c r="G229" s="72"/>
      <c r="H229" s="72" t="s">
        <v>825</v>
      </c>
      <c r="I229" s="90" t="s">
        <v>1003</v>
      </c>
      <c r="J229" s="23" t="s">
        <v>821</v>
      </c>
      <c r="K229" s="57"/>
    </row>
    <row r="230" ht="14.25" customHeight="1">
      <c r="A230" s="95"/>
      <c r="B230" s="96">
        <v>0.6458333333333334</v>
      </c>
      <c r="C230" s="76" t="s">
        <v>1004</v>
      </c>
      <c r="D230" s="77">
        <v>1.0</v>
      </c>
      <c r="E230" s="37" t="s">
        <v>818</v>
      </c>
      <c r="F230" s="72" t="s">
        <v>1005</v>
      </c>
      <c r="G230" s="72"/>
      <c r="H230" s="72"/>
      <c r="I230" s="90" t="s">
        <v>1006</v>
      </c>
      <c r="J230" s="23" t="s">
        <v>821</v>
      </c>
      <c r="K230" s="57"/>
    </row>
    <row r="231" ht="14.25" customHeight="1">
      <c r="A231" s="95"/>
      <c r="B231" s="96">
        <v>0.6666666666666666</v>
      </c>
      <c r="C231" s="76" t="s">
        <v>68</v>
      </c>
      <c r="D231" s="77" t="s">
        <v>68</v>
      </c>
      <c r="E231" s="37" t="s">
        <v>68</v>
      </c>
      <c r="F231" s="72" t="s">
        <v>68</v>
      </c>
      <c r="G231" s="72" t="s">
        <v>68</v>
      </c>
      <c r="H231" s="72"/>
      <c r="I231" s="78" t="s">
        <v>68</v>
      </c>
      <c r="J231" s="23" t="s">
        <v>68</v>
      </c>
      <c r="K231" s="57"/>
    </row>
    <row r="232" ht="14.25" customHeight="1">
      <c r="A232" s="95"/>
      <c r="B232" s="96">
        <v>0.7083333333333334</v>
      </c>
      <c r="C232" s="76" t="s">
        <v>836</v>
      </c>
      <c r="D232" s="77">
        <v>1.0</v>
      </c>
      <c r="E232" s="37" t="s">
        <v>888</v>
      </c>
      <c r="F232" s="72" t="s">
        <v>1007</v>
      </c>
      <c r="G232" s="72" t="s">
        <v>1008</v>
      </c>
      <c r="H232" s="72"/>
      <c r="I232" s="90" t="s">
        <v>1009</v>
      </c>
      <c r="J232" s="23" t="s">
        <v>821</v>
      </c>
      <c r="K232" s="57"/>
    </row>
    <row r="233" ht="14.25" customHeight="1">
      <c r="A233" s="97"/>
      <c r="B233" s="98">
        <v>0.75</v>
      </c>
      <c r="C233" s="84" t="s">
        <v>68</v>
      </c>
      <c r="D233" s="85" t="s">
        <v>68</v>
      </c>
      <c r="E233" s="86" t="s">
        <v>68</v>
      </c>
      <c r="F233" s="87" t="s">
        <v>68</v>
      </c>
      <c r="G233" s="87" t="s">
        <v>68</v>
      </c>
      <c r="H233" s="87"/>
      <c r="I233" s="88" t="s">
        <v>68</v>
      </c>
      <c r="J233" s="23" t="s">
        <v>68</v>
      </c>
      <c r="K233" s="57"/>
    </row>
    <row r="234" ht="14.25" customHeight="1">
      <c r="A234" s="65">
        <v>45526.0</v>
      </c>
      <c r="B234" s="93">
        <v>0.375</v>
      </c>
      <c r="C234" s="67" t="s">
        <v>1010</v>
      </c>
      <c r="D234" s="68">
        <v>2.0</v>
      </c>
      <c r="E234" s="69" t="s">
        <v>818</v>
      </c>
      <c r="F234" s="70" t="s">
        <v>1011</v>
      </c>
      <c r="G234" s="70" t="s">
        <v>1012</v>
      </c>
      <c r="H234" s="70"/>
      <c r="I234" s="100" t="s">
        <v>1013</v>
      </c>
      <c r="J234" s="23" t="s">
        <v>821</v>
      </c>
      <c r="K234" s="57"/>
    </row>
    <row r="235" ht="14.25" customHeight="1">
      <c r="A235" s="74"/>
      <c r="B235" s="96">
        <v>0.4166666666666667</v>
      </c>
      <c r="C235" s="76" t="s">
        <v>68</v>
      </c>
      <c r="D235" s="77" t="s">
        <v>68</v>
      </c>
      <c r="E235" s="37" t="s">
        <v>68</v>
      </c>
      <c r="F235" s="72" t="s">
        <v>68</v>
      </c>
      <c r="G235" s="72" t="s">
        <v>68</v>
      </c>
      <c r="H235" s="72"/>
      <c r="I235" s="78" t="s">
        <v>68</v>
      </c>
      <c r="J235" s="23" t="s">
        <v>68</v>
      </c>
      <c r="K235" s="57"/>
    </row>
    <row r="236" ht="14.25" customHeight="1">
      <c r="A236" s="74"/>
      <c r="B236" s="96">
        <v>0.4583333333333333</v>
      </c>
      <c r="C236" s="76" t="s">
        <v>68</v>
      </c>
      <c r="D236" s="77" t="s">
        <v>68</v>
      </c>
      <c r="E236" s="37" t="s">
        <v>68</v>
      </c>
      <c r="F236" s="72" t="s">
        <v>68</v>
      </c>
      <c r="G236" s="72" t="s">
        <v>68</v>
      </c>
      <c r="H236" s="72"/>
      <c r="I236" s="78" t="s">
        <v>68</v>
      </c>
      <c r="J236" s="23" t="s">
        <v>68</v>
      </c>
      <c r="K236" s="57"/>
    </row>
    <row r="237" ht="14.25" customHeight="1">
      <c r="A237" s="74"/>
      <c r="B237" s="96">
        <v>0.5</v>
      </c>
      <c r="C237" s="76" t="s">
        <v>68</v>
      </c>
      <c r="D237" s="77" t="s">
        <v>68</v>
      </c>
      <c r="E237" s="37" t="s">
        <v>68</v>
      </c>
      <c r="F237" s="72" t="s">
        <v>68</v>
      </c>
      <c r="G237" s="72" t="s">
        <v>68</v>
      </c>
      <c r="H237" s="72"/>
      <c r="I237" s="78" t="s">
        <v>68</v>
      </c>
      <c r="J237" s="23" t="s">
        <v>68</v>
      </c>
      <c r="K237" s="57"/>
    </row>
    <row r="238" ht="14.25" customHeight="1">
      <c r="A238" s="74"/>
      <c r="B238" s="96">
        <v>0.5416666666666666</v>
      </c>
      <c r="C238" s="76" t="s">
        <v>68</v>
      </c>
      <c r="D238" s="77" t="s">
        <v>68</v>
      </c>
      <c r="E238" s="37" t="s">
        <v>68</v>
      </c>
      <c r="F238" s="72" t="s">
        <v>68</v>
      </c>
      <c r="G238" s="72" t="s">
        <v>68</v>
      </c>
      <c r="H238" s="72"/>
      <c r="I238" s="78" t="s">
        <v>68</v>
      </c>
      <c r="J238" s="23" t="s">
        <v>68</v>
      </c>
      <c r="K238" s="57"/>
    </row>
    <row r="239" ht="14.25" customHeight="1">
      <c r="A239" s="74"/>
      <c r="B239" s="96">
        <v>0.5833333333333334</v>
      </c>
      <c r="C239" s="76" t="s">
        <v>68</v>
      </c>
      <c r="D239" s="77" t="s">
        <v>68</v>
      </c>
      <c r="E239" s="37" t="s">
        <v>68</v>
      </c>
      <c r="F239" s="72" t="s">
        <v>68</v>
      </c>
      <c r="G239" s="72" t="s">
        <v>68</v>
      </c>
      <c r="H239" s="72"/>
      <c r="I239" s="78" t="s">
        <v>68</v>
      </c>
      <c r="J239" s="23" t="s">
        <v>68</v>
      </c>
      <c r="K239" s="57"/>
    </row>
    <row r="240" ht="14.25" customHeight="1">
      <c r="A240" s="74"/>
      <c r="B240" s="96">
        <v>0.625</v>
      </c>
      <c r="C240" s="76" t="s">
        <v>68</v>
      </c>
      <c r="D240" s="77" t="s">
        <v>68</v>
      </c>
      <c r="E240" s="37" t="s">
        <v>68</v>
      </c>
      <c r="F240" s="72" t="s">
        <v>68</v>
      </c>
      <c r="G240" s="72" t="s">
        <v>68</v>
      </c>
      <c r="H240" s="72"/>
      <c r="I240" s="78" t="s">
        <v>68</v>
      </c>
      <c r="J240" s="23" t="s">
        <v>68</v>
      </c>
      <c r="K240" s="57"/>
    </row>
    <row r="241" ht="14.25" customHeight="1">
      <c r="A241" s="74"/>
      <c r="B241" s="96">
        <v>0.6666666666666666</v>
      </c>
      <c r="C241" s="76" t="s">
        <v>68</v>
      </c>
      <c r="D241" s="77" t="s">
        <v>68</v>
      </c>
      <c r="E241" s="37" t="s">
        <v>68</v>
      </c>
      <c r="F241" s="72" t="s">
        <v>68</v>
      </c>
      <c r="G241" s="72" t="s">
        <v>68</v>
      </c>
      <c r="H241" s="72"/>
      <c r="I241" s="78" t="s">
        <v>68</v>
      </c>
      <c r="J241" s="23" t="s">
        <v>68</v>
      </c>
      <c r="K241" s="57"/>
    </row>
    <row r="242" ht="14.25" customHeight="1">
      <c r="A242" s="74"/>
      <c r="B242" s="96">
        <v>0.7083333333333334</v>
      </c>
      <c r="C242" s="76" t="s">
        <v>1014</v>
      </c>
      <c r="D242" s="77">
        <v>1.0</v>
      </c>
      <c r="E242" s="37" t="s">
        <v>888</v>
      </c>
      <c r="F242" s="103" t="s">
        <v>1015</v>
      </c>
      <c r="G242" s="72" t="s">
        <v>1016</v>
      </c>
      <c r="H242" s="72"/>
      <c r="I242" s="90" t="s">
        <v>1017</v>
      </c>
      <c r="J242" s="23" t="s">
        <v>821</v>
      </c>
      <c r="K242" s="57"/>
    </row>
    <row r="243" ht="14.25" customHeight="1">
      <c r="A243" s="82"/>
      <c r="B243" s="98">
        <v>0.75</v>
      </c>
      <c r="C243" s="84"/>
      <c r="D243" s="85"/>
      <c r="E243" s="86"/>
      <c r="F243" s="87"/>
      <c r="G243" s="87"/>
      <c r="H243" s="87"/>
      <c r="I243" s="88"/>
      <c r="J243" s="23"/>
      <c r="K243" s="57"/>
    </row>
    <row r="244" ht="14.25" customHeight="1">
      <c r="A244" s="92">
        <v>45527.0</v>
      </c>
      <c r="B244" s="93">
        <v>0.375</v>
      </c>
      <c r="C244" s="67"/>
      <c r="D244" s="68"/>
      <c r="E244" s="69"/>
      <c r="F244" s="70"/>
      <c r="G244" s="70"/>
      <c r="H244" s="70"/>
      <c r="I244" s="94"/>
      <c r="J244" s="23"/>
      <c r="K244" s="57"/>
    </row>
    <row r="245" ht="14.25" customHeight="1">
      <c r="A245" s="95"/>
      <c r="B245" s="96">
        <v>0.4166666666666667</v>
      </c>
      <c r="C245" s="76" t="s">
        <v>879</v>
      </c>
      <c r="D245" s="77">
        <v>1.0</v>
      </c>
      <c r="E245" s="37" t="s">
        <v>888</v>
      </c>
      <c r="F245" s="72" t="s">
        <v>1018</v>
      </c>
      <c r="G245" s="72" t="s">
        <v>1019</v>
      </c>
      <c r="H245" s="72"/>
      <c r="I245" s="90" t="s">
        <v>1020</v>
      </c>
      <c r="J245" s="23" t="s">
        <v>821</v>
      </c>
      <c r="K245" s="57"/>
    </row>
    <row r="246" ht="14.25" customHeight="1">
      <c r="A246" s="95"/>
      <c r="B246" s="96">
        <v>0.4166666666666667</v>
      </c>
      <c r="C246" s="76" t="s">
        <v>876</v>
      </c>
      <c r="D246" s="77">
        <v>2.0</v>
      </c>
      <c r="E246" s="37" t="s">
        <v>1021</v>
      </c>
      <c r="F246" s="72" t="s">
        <v>1022</v>
      </c>
      <c r="G246" s="72"/>
      <c r="H246" s="72"/>
      <c r="I246" s="90" t="s">
        <v>878</v>
      </c>
      <c r="J246" s="23" t="s">
        <v>821</v>
      </c>
      <c r="K246" s="57"/>
    </row>
    <row r="247" ht="14.25" customHeight="1">
      <c r="A247" s="95"/>
      <c r="B247" s="96">
        <v>0.4583333333333333</v>
      </c>
      <c r="C247" s="76"/>
      <c r="D247" s="77"/>
      <c r="E247" s="37"/>
      <c r="F247" s="72"/>
      <c r="G247" s="72"/>
      <c r="H247" s="72"/>
      <c r="I247" s="78"/>
      <c r="J247" s="23"/>
      <c r="K247" s="57"/>
    </row>
    <row r="248" ht="14.25" customHeight="1">
      <c r="A248" s="95"/>
      <c r="B248" s="96">
        <v>0.5</v>
      </c>
      <c r="C248" s="76" t="s">
        <v>822</v>
      </c>
      <c r="D248" s="77">
        <v>1.0</v>
      </c>
      <c r="E248" s="37" t="s">
        <v>828</v>
      </c>
      <c r="F248" s="72" t="s">
        <v>1023</v>
      </c>
      <c r="G248" s="72"/>
      <c r="H248" s="72" t="s">
        <v>825</v>
      </c>
      <c r="I248" s="90" t="s">
        <v>1024</v>
      </c>
      <c r="J248" s="23" t="s">
        <v>821</v>
      </c>
      <c r="K248" s="57"/>
    </row>
    <row r="249" ht="14.25" customHeight="1">
      <c r="A249" s="95"/>
      <c r="B249" s="96">
        <v>0.5208333333333334</v>
      </c>
      <c r="C249" s="76" t="s">
        <v>822</v>
      </c>
      <c r="D249" s="77">
        <v>1.0</v>
      </c>
      <c r="E249" s="37" t="s">
        <v>828</v>
      </c>
      <c r="F249" s="72" t="s">
        <v>1025</v>
      </c>
      <c r="G249" s="72"/>
      <c r="H249" s="72" t="s">
        <v>825</v>
      </c>
      <c r="I249" s="90" t="s">
        <v>1026</v>
      </c>
      <c r="J249" s="23" t="s">
        <v>821</v>
      </c>
      <c r="K249" s="57"/>
    </row>
    <row r="250" ht="14.25" customHeight="1">
      <c r="A250" s="95"/>
      <c r="B250" s="96">
        <v>0.5416666666666666</v>
      </c>
      <c r="C250" s="76" t="s">
        <v>822</v>
      </c>
      <c r="D250" s="77">
        <v>1.0</v>
      </c>
      <c r="E250" s="37" t="s">
        <v>823</v>
      </c>
      <c r="F250" s="72"/>
      <c r="G250" s="72"/>
      <c r="H250" s="72" t="s">
        <v>825</v>
      </c>
      <c r="I250" s="90" t="s">
        <v>1027</v>
      </c>
      <c r="J250" s="23" t="s">
        <v>821</v>
      </c>
      <c r="K250" s="57"/>
    </row>
    <row r="251" ht="14.25" customHeight="1">
      <c r="A251" s="95"/>
      <c r="B251" s="96">
        <v>0.5833333333333334</v>
      </c>
      <c r="C251" s="76"/>
      <c r="D251" s="77"/>
      <c r="E251" s="37"/>
      <c r="F251" s="72"/>
      <c r="G251" s="72"/>
      <c r="H251" s="72"/>
      <c r="I251" s="78"/>
      <c r="J251" s="23"/>
      <c r="K251" s="57"/>
    </row>
    <row r="252" ht="14.25" customHeight="1">
      <c r="A252" s="95"/>
      <c r="B252" s="96">
        <v>0.625</v>
      </c>
      <c r="C252" s="76"/>
      <c r="D252" s="77"/>
      <c r="E252" s="37"/>
      <c r="F252" s="72"/>
      <c r="G252" s="72"/>
      <c r="H252" s="72"/>
      <c r="I252" s="78"/>
      <c r="J252" s="23"/>
      <c r="K252" s="57"/>
    </row>
    <row r="253" ht="14.25" customHeight="1">
      <c r="A253" s="95"/>
      <c r="B253" s="96">
        <v>0.6666666666666666</v>
      </c>
      <c r="C253" s="76"/>
      <c r="D253" s="77"/>
      <c r="E253" s="37"/>
      <c r="F253" s="72"/>
      <c r="G253" s="72"/>
      <c r="H253" s="72"/>
      <c r="I253" s="78"/>
      <c r="J253" s="23"/>
      <c r="K253" s="57"/>
    </row>
    <row r="254" ht="14.25" customHeight="1">
      <c r="A254" s="95"/>
      <c r="B254" s="96">
        <v>0.7083333333333334</v>
      </c>
      <c r="C254" s="76"/>
      <c r="D254" s="77"/>
      <c r="E254" s="37"/>
      <c r="F254" s="72"/>
      <c r="G254" s="72"/>
      <c r="H254" s="72"/>
      <c r="I254" s="78"/>
      <c r="J254" s="23"/>
      <c r="K254" s="57"/>
    </row>
    <row r="255" ht="14.25" customHeight="1">
      <c r="A255" s="97"/>
      <c r="B255" s="98">
        <v>0.75</v>
      </c>
      <c r="C255" s="84"/>
      <c r="D255" s="85"/>
      <c r="E255" s="86"/>
      <c r="F255" s="87"/>
      <c r="G255" s="87"/>
      <c r="H255" s="87"/>
      <c r="I255" s="88"/>
      <c r="J255" s="23"/>
      <c r="K255" s="57"/>
    </row>
    <row r="256" ht="14.25" customHeight="1">
      <c r="A256" s="92">
        <v>45528.0</v>
      </c>
      <c r="B256" s="93">
        <v>0.3958333333333333</v>
      </c>
      <c r="C256" s="67" t="s">
        <v>1028</v>
      </c>
      <c r="D256" s="68">
        <v>1.0</v>
      </c>
      <c r="E256" s="69" t="s">
        <v>818</v>
      </c>
      <c r="F256" s="70" t="s">
        <v>1029</v>
      </c>
      <c r="G256" s="70" t="s">
        <v>1030</v>
      </c>
      <c r="H256" s="70"/>
      <c r="I256" s="100" t="s">
        <v>1031</v>
      </c>
      <c r="J256" s="23" t="s">
        <v>821</v>
      </c>
      <c r="K256" s="57"/>
    </row>
    <row r="257" ht="14.25" customHeight="1">
      <c r="A257" s="95"/>
      <c r="B257" s="96">
        <v>0.4166666666666667</v>
      </c>
      <c r="C257" s="76"/>
      <c r="D257" s="77"/>
      <c r="E257" s="37"/>
      <c r="F257" s="72"/>
      <c r="G257" s="72"/>
      <c r="H257" s="72"/>
      <c r="I257" s="78"/>
      <c r="J257" s="23"/>
      <c r="K257" s="57"/>
    </row>
    <row r="258" ht="14.25" customHeight="1">
      <c r="A258" s="95"/>
      <c r="B258" s="96">
        <v>0.4583333333333333</v>
      </c>
      <c r="C258" s="76" t="s">
        <v>1032</v>
      </c>
      <c r="D258" s="77">
        <v>1.0</v>
      </c>
      <c r="E258" s="37" t="s">
        <v>818</v>
      </c>
      <c r="F258" s="72" t="s">
        <v>1033</v>
      </c>
      <c r="G258" s="72" t="s">
        <v>1034</v>
      </c>
      <c r="H258" s="72"/>
      <c r="I258" s="90" t="s">
        <v>1035</v>
      </c>
      <c r="J258" s="23" t="s">
        <v>821</v>
      </c>
      <c r="K258" s="57"/>
    </row>
    <row r="259" ht="14.25" customHeight="1">
      <c r="A259" s="95"/>
      <c r="B259" s="96">
        <v>0.5</v>
      </c>
      <c r="C259" s="76"/>
      <c r="D259" s="77"/>
      <c r="E259" s="37"/>
      <c r="F259" s="72"/>
      <c r="G259" s="72"/>
      <c r="H259" s="72"/>
      <c r="I259" s="78"/>
      <c r="J259" s="23"/>
      <c r="K259" s="57"/>
    </row>
    <row r="260" ht="14.25" customHeight="1">
      <c r="A260" s="95"/>
      <c r="B260" s="96">
        <v>0.5416666666666666</v>
      </c>
      <c r="C260" s="76" t="s">
        <v>831</v>
      </c>
      <c r="D260" s="77">
        <v>1.0</v>
      </c>
      <c r="E260" s="37" t="s">
        <v>937</v>
      </c>
      <c r="F260" s="72" t="s">
        <v>1036</v>
      </c>
      <c r="G260" s="72" t="s">
        <v>1037</v>
      </c>
      <c r="H260" s="72"/>
      <c r="I260" s="91" t="s">
        <v>1038</v>
      </c>
      <c r="J260" s="23" t="s">
        <v>821</v>
      </c>
      <c r="K260" s="57"/>
    </row>
    <row r="261" ht="14.25" customHeight="1">
      <c r="A261" s="95"/>
      <c r="B261" s="96">
        <v>0.5833333333333334</v>
      </c>
      <c r="C261" s="76" t="s">
        <v>822</v>
      </c>
      <c r="D261" s="77">
        <v>1.0</v>
      </c>
      <c r="E261" s="37" t="s">
        <v>828</v>
      </c>
      <c r="F261" s="72" t="s">
        <v>1039</v>
      </c>
      <c r="G261" s="72"/>
      <c r="H261" s="72" t="s">
        <v>825</v>
      </c>
      <c r="I261" s="90" t="s">
        <v>1040</v>
      </c>
      <c r="J261" s="23" t="s">
        <v>821</v>
      </c>
      <c r="K261" s="57"/>
    </row>
    <row r="262" ht="14.25" customHeight="1">
      <c r="A262" s="95"/>
      <c r="B262" s="96">
        <v>0.6041666666666666</v>
      </c>
      <c r="C262" s="76" t="s">
        <v>822</v>
      </c>
      <c r="D262" s="77">
        <v>1.0</v>
      </c>
      <c r="E262" s="37" t="s">
        <v>828</v>
      </c>
      <c r="F262" s="72" t="s">
        <v>1041</v>
      </c>
      <c r="G262" s="72"/>
      <c r="H262" s="72" t="s">
        <v>825</v>
      </c>
      <c r="I262" s="90" t="s">
        <v>1042</v>
      </c>
      <c r="J262" s="23" t="s">
        <v>821</v>
      </c>
      <c r="K262" s="57"/>
    </row>
    <row r="263" ht="14.25" customHeight="1">
      <c r="A263" s="95"/>
      <c r="B263" s="96">
        <v>0.625</v>
      </c>
      <c r="C263" s="76" t="s">
        <v>822</v>
      </c>
      <c r="D263" s="77">
        <v>1.0</v>
      </c>
      <c r="E263" s="37" t="s">
        <v>828</v>
      </c>
      <c r="F263" s="72" t="s">
        <v>1043</v>
      </c>
      <c r="G263" s="72"/>
      <c r="H263" s="72" t="s">
        <v>825</v>
      </c>
      <c r="I263" s="90" t="s">
        <v>1044</v>
      </c>
      <c r="J263" s="23" t="s">
        <v>821</v>
      </c>
      <c r="K263" s="57"/>
    </row>
    <row r="264" ht="14.25" customHeight="1">
      <c r="A264" s="95"/>
      <c r="B264" s="96">
        <v>0.625</v>
      </c>
      <c r="C264" s="76" t="s">
        <v>850</v>
      </c>
      <c r="D264" s="77">
        <v>1.0</v>
      </c>
      <c r="E264" s="37" t="s">
        <v>888</v>
      </c>
      <c r="F264" s="72" t="s">
        <v>1045</v>
      </c>
      <c r="G264" s="72"/>
      <c r="H264" s="72"/>
      <c r="I264" s="78"/>
      <c r="J264" s="23" t="s">
        <v>902</v>
      </c>
      <c r="K264" s="57"/>
    </row>
    <row r="265" ht="14.25" customHeight="1">
      <c r="A265" s="92">
        <v>45529.0</v>
      </c>
      <c r="B265" s="93">
        <v>0.375</v>
      </c>
      <c r="C265" s="67"/>
      <c r="D265" s="68"/>
      <c r="E265" s="69"/>
      <c r="F265" s="70"/>
      <c r="G265" s="70"/>
      <c r="H265" s="70"/>
      <c r="I265" s="94"/>
      <c r="J265" s="23"/>
      <c r="K265" s="57"/>
    </row>
    <row r="266" ht="14.25" customHeight="1">
      <c r="A266" s="95"/>
      <c r="B266" s="96">
        <v>0.4166666666666667</v>
      </c>
      <c r="C266" s="76"/>
      <c r="D266" s="77"/>
      <c r="E266" s="37"/>
      <c r="F266" s="72"/>
      <c r="G266" s="72"/>
      <c r="H266" s="72"/>
      <c r="I266" s="78"/>
      <c r="J266" s="23"/>
      <c r="K266" s="57"/>
    </row>
    <row r="267" ht="14.25" customHeight="1">
      <c r="A267" s="95"/>
      <c r="B267" s="96">
        <v>0.4583333333333333</v>
      </c>
      <c r="C267" s="76"/>
      <c r="D267" s="77"/>
      <c r="E267" s="37"/>
      <c r="F267" s="72"/>
      <c r="G267" s="72"/>
      <c r="H267" s="72"/>
      <c r="I267" s="78"/>
      <c r="J267" s="23"/>
      <c r="K267" s="57"/>
    </row>
    <row r="268" ht="14.25" customHeight="1">
      <c r="A268" s="95"/>
      <c r="B268" s="96">
        <v>0.5</v>
      </c>
      <c r="C268" s="76"/>
      <c r="D268" s="77"/>
      <c r="E268" s="37"/>
      <c r="F268" s="72"/>
      <c r="G268" s="72"/>
      <c r="H268" s="72"/>
      <c r="I268" s="78"/>
      <c r="J268" s="23"/>
      <c r="K268" s="57"/>
    </row>
    <row r="269" ht="14.25" customHeight="1">
      <c r="A269" s="95"/>
      <c r="B269" s="96">
        <v>0.5416666666666666</v>
      </c>
      <c r="C269" s="76"/>
      <c r="D269" s="77"/>
      <c r="E269" s="37"/>
      <c r="F269" s="72"/>
      <c r="G269" s="72"/>
      <c r="H269" s="72"/>
      <c r="I269" s="78"/>
      <c r="J269" s="23"/>
      <c r="K269" s="57"/>
    </row>
    <row r="270" ht="14.25" customHeight="1">
      <c r="A270" s="95"/>
      <c r="B270" s="96">
        <v>0.5833333333333334</v>
      </c>
      <c r="C270" s="76"/>
      <c r="D270" s="77"/>
      <c r="E270" s="37"/>
      <c r="F270" s="72"/>
      <c r="G270" s="72"/>
      <c r="H270" s="72"/>
      <c r="I270" s="78"/>
      <c r="J270" s="23"/>
      <c r="K270" s="57"/>
    </row>
    <row r="271" ht="14.25" customHeight="1">
      <c r="A271" s="95"/>
      <c r="B271" s="96">
        <v>0.625</v>
      </c>
      <c r="C271" s="76"/>
      <c r="D271" s="77"/>
      <c r="E271" s="37"/>
      <c r="F271" s="72"/>
      <c r="G271" s="72"/>
      <c r="H271" s="72"/>
      <c r="I271" s="78"/>
      <c r="J271" s="23"/>
      <c r="K271" s="57"/>
    </row>
    <row r="272" ht="14.25" customHeight="1">
      <c r="A272" s="95"/>
      <c r="B272" s="96">
        <v>0.6666666666666666</v>
      </c>
      <c r="C272" s="76"/>
      <c r="D272" s="77"/>
      <c r="E272" s="37"/>
      <c r="F272" s="72"/>
      <c r="G272" s="72"/>
      <c r="H272" s="72"/>
      <c r="I272" s="78"/>
      <c r="J272" s="23"/>
      <c r="K272" s="57"/>
    </row>
    <row r="273" ht="14.25" customHeight="1">
      <c r="A273" s="95"/>
      <c r="B273" s="96">
        <v>0.7083333333333334</v>
      </c>
      <c r="C273" s="76"/>
      <c r="D273" s="77"/>
      <c r="E273" s="37"/>
      <c r="F273" s="72"/>
      <c r="G273" s="72"/>
      <c r="H273" s="72"/>
      <c r="I273" s="78"/>
      <c r="J273" s="23"/>
      <c r="K273" s="57"/>
    </row>
    <row r="274" ht="14.25" customHeight="1">
      <c r="A274" s="97"/>
      <c r="B274" s="98">
        <v>0.75</v>
      </c>
      <c r="C274" s="84"/>
      <c r="D274" s="85"/>
      <c r="E274" s="86"/>
      <c r="F274" s="87"/>
      <c r="G274" s="87"/>
      <c r="H274" s="87"/>
      <c r="I274" s="88"/>
      <c r="J274" s="23"/>
      <c r="K274" s="57"/>
    </row>
    <row r="275" ht="14.25" customHeight="1">
      <c r="A275" s="92">
        <v>45530.0</v>
      </c>
      <c r="B275" s="93">
        <v>0.375</v>
      </c>
      <c r="C275" s="67"/>
      <c r="D275" s="68"/>
      <c r="E275" s="69"/>
      <c r="F275" s="70"/>
      <c r="G275" s="70"/>
      <c r="H275" s="70"/>
      <c r="I275" s="94"/>
      <c r="J275" s="23"/>
      <c r="K275" s="57"/>
    </row>
    <row r="276" ht="14.25" customHeight="1">
      <c r="A276" s="95"/>
      <c r="B276" s="96">
        <v>0.4166666666666667</v>
      </c>
      <c r="C276" s="76"/>
      <c r="D276" s="77"/>
      <c r="E276" s="37"/>
      <c r="F276" s="72"/>
      <c r="G276" s="72"/>
      <c r="H276" s="72"/>
      <c r="I276" s="78"/>
      <c r="J276" s="23"/>
      <c r="K276" s="57"/>
    </row>
    <row r="277" ht="14.25" customHeight="1">
      <c r="A277" s="95"/>
      <c r="B277" s="96">
        <v>0.4583333333333333</v>
      </c>
      <c r="C277" s="76"/>
      <c r="D277" s="77"/>
      <c r="E277" s="37"/>
      <c r="F277" s="72"/>
      <c r="G277" s="72"/>
      <c r="H277" s="72"/>
      <c r="I277" s="78"/>
      <c r="J277" s="23"/>
      <c r="K277" s="57"/>
    </row>
    <row r="278" ht="14.25" customHeight="1">
      <c r="A278" s="95"/>
      <c r="B278" s="96">
        <v>0.5</v>
      </c>
      <c r="C278" s="76"/>
      <c r="D278" s="77"/>
      <c r="E278" s="37"/>
      <c r="F278" s="72"/>
      <c r="G278" s="72"/>
      <c r="H278" s="72"/>
      <c r="I278" s="78"/>
      <c r="J278" s="23"/>
      <c r="K278" s="57"/>
    </row>
    <row r="279" ht="14.25" customHeight="1">
      <c r="A279" s="95"/>
      <c r="B279" s="96">
        <v>0.5625</v>
      </c>
      <c r="C279" s="76" t="s">
        <v>831</v>
      </c>
      <c r="D279" s="77">
        <v>1.0</v>
      </c>
      <c r="E279" s="37" t="s">
        <v>888</v>
      </c>
      <c r="F279" s="72" t="s">
        <v>1046</v>
      </c>
      <c r="G279" s="72" t="s">
        <v>1047</v>
      </c>
      <c r="H279" s="72"/>
      <c r="I279" s="91" t="s">
        <v>1048</v>
      </c>
      <c r="J279" s="23" t="s">
        <v>821</v>
      </c>
      <c r="K279" s="57"/>
    </row>
    <row r="280" ht="14.25" customHeight="1">
      <c r="A280" s="95"/>
      <c r="B280" s="96">
        <v>0.5833333333333334</v>
      </c>
      <c r="C280" s="76"/>
      <c r="D280" s="77"/>
      <c r="E280" s="37"/>
      <c r="F280" s="72"/>
      <c r="G280" s="72"/>
      <c r="H280" s="72"/>
      <c r="I280" s="78"/>
      <c r="J280" s="23"/>
      <c r="K280" s="57"/>
    </row>
    <row r="281" ht="14.25" customHeight="1">
      <c r="A281" s="95"/>
      <c r="B281" s="96">
        <v>0.625</v>
      </c>
      <c r="C281" s="76"/>
      <c r="D281" s="77"/>
      <c r="E281" s="37"/>
      <c r="F281" s="72"/>
      <c r="G281" s="72"/>
      <c r="H281" s="72"/>
      <c r="I281" s="78"/>
      <c r="J281" s="23"/>
      <c r="K281" s="57"/>
    </row>
    <row r="282" ht="14.25" customHeight="1">
      <c r="A282" s="95"/>
      <c r="B282" s="96">
        <v>0.6666666666666666</v>
      </c>
      <c r="C282" s="76" t="s">
        <v>822</v>
      </c>
      <c r="D282" s="77">
        <v>1.0</v>
      </c>
      <c r="E282" s="37" t="s">
        <v>823</v>
      </c>
      <c r="F282" s="72" t="s">
        <v>1049</v>
      </c>
      <c r="G282" s="72" t="s">
        <v>1050</v>
      </c>
      <c r="H282" s="72" t="s">
        <v>825</v>
      </c>
      <c r="I282" s="90" t="s">
        <v>1051</v>
      </c>
      <c r="J282" s="23" t="s">
        <v>821</v>
      </c>
      <c r="K282" s="57"/>
    </row>
    <row r="283" ht="14.25" customHeight="1">
      <c r="A283" s="95"/>
      <c r="B283" s="96">
        <v>0.7083333333333334</v>
      </c>
      <c r="C283" s="76" t="s">
        <v>831</v>
      </c>
      <c r="D283" s="77">
        <v>1.0</v>
      </c>
      <c r="E283" s="37" t="s">
        <v>818</v>
      </c>
      <c r="F283" s="72" t="s">
        <v>1052</v>
      </c>
      <c r="G283" s="72" t="s">
        <v>1053</v>
      </c>
      <c r="H283" s="72"/>
      <c r="I283" s="91" t="s">
        <v>1054</v>
      </c>
      <c r="J283" s="23" t="s">
        <v>821</v>
      </c>
      <c r="K283" s="57"/>
    </row>
    <row r="284" ht="14.25" customHeight="1">
      <c r="A284" s="97"/>
      <c r="B284" s="98">
        <v>0.75</v>
      </c>
      <c r="C284" s="84"/>
      <c r="D284" s="85"/>
      <c r="E284" s="86"/>
      <c r="F284" s="87"/>
      <c r="G284" s="87"/>
      <c r="H284" s="87"/>
      <c r="I284" s="88"/>
      <c r="J284" s="23"/>
      <c r="K284" s="57"/>
    </row>
    <row r="285" ht="14.25" customHeight="1">
      <c r="A285" s="65">
        <v>45531.0</v>
      </c>
      <c r="B285" s="93">
        <v>0.375</v>
      </c>
      <c r="C285" s="67"/>
      <c r="D285" s="68"/>
      <c r="E285" s="69"/>
      <c r="F285" s="70"/>
      <c r="G285" s="70"/>
      <c r="H285" s="70"/>
      <c r="I285" s="94"/>
      <c r="J285" s="23"/>
      <c r="K285" s="57"/>
    </row>
    <row r="286" ht="14.25" customHeight="1">
      <c r="A286" s="74"/>
      <c r="B286" s="96">
        <v>0.4166666666666667</v>
      </c>
      <c r="C286" s="76"/>
      <c r="D286" s="77"/>
      <c r="E286" s="37"/>
      <c r="F286" s="72"/>
      <c r="G286" s="72"/>
      <c r="H286" s="72"/>
      <c r="I286" s="78"/>
      <c r="J286" s="23"/>
      <c r="K286" s="57"/>
    </row>
    <row r="287" ht="14.25" customHeight="1">
      <c r="A287" s="74"/>
      <c r="B287" s="96">
        <v>0.4583333333333333</v>
      </c>
      <c r="C287" s="76"/>
      <c r="D287" s="77"/>
      <c r="E287" s="37"/>
      <c r="F287" s="72"/>
      <c r="G287" s="72"/>
      <c r="H287" s="72"/>
      <c r="I287" s="78"/>
      <c r="J287" s="23"/>
      <c r="K287" s="57"/>
    </row>
    <row r="288" ht="14.25" customHeight="1">
      <c r="A288" s="74"/>
      <c r="B288" s="96">
        <v>0.5</v>
      </c>
      <c r="C288" s="76"/>
      <c r="D288" s="77"/>
      <c r="E288" s="37"/>
      <c r="F288" s="72"/>
      <c r="G288" s="72"/>
      <c r="H288" s="72"/>
      <c r="I288" s="78"/>
      <c r="J288" s="23"/>
      <c r="K288" s="57"/>
    </row>
    <row r="289" ht="14.25" customHeight="1">
      <c r="A289" s="74"/>
      <c r="B289" s="96">
        <v>0.5416666666666666</v>
      </c>
      <c r="C289" s="76"/>
      <c r="D289" s="77"/>
      <c r="E289" s="37"/>
      <c r="F289" s="72"/>
      <c r="G289" s="72"/>
      <c r="H289" s="72"/>
      <c r="I289" s="78"/>
      <c r="J289" s="23"/>
      <c r="K289" s="57"/>
    </row>
    <row r="290" ht="14.25" customHeight="1">
      <c r="A290" s="74"/>
      <c r="B290" s="96">
        <v>0.5833333333333334</v>
      </c>
      <c r="C290" s="76" t="s">
        <v>1055</v>
      </c>
      <c r="D290" s="77">
        <v>1.0</v>
      </c>
      <c r="E290" s="37" t="s">
        <v>818</v>
      </c>
      <c r="F290" s="72" t="s">
        <v>1056</v>
      </c>
      <c r="G290" s="72" t="s">
        <v>1057</v>
      </c>
      <c r="H290" s="72"/>
      <c r="I290" s="90" t="s">
        <v>1058</v>
      </c>
      <c r="J290" s="23"/>
      <c r="K290" s="57"/>
    </row>
    <row r="291" ht="14.25" customHeight="1">
      <c r="A291" s="74"/>
      <c r="B291" s="96">
        <v>0.6458333333333334</v>
      </c>
      <c r="C291" s="76" t="s">
        <v>934</v>
      </c>
      <c r="D291" s="77">
        <v>1.0</v>
      </c>
      <c r="E291" s="37" t="s">
        <v>888</v>
      </c>
      <c r="F291" s="72" t="s">
        <v>1059</v>
      </c>
      <c r="G291" s="72"/>
      <c r="H291" s="72" t="s">
        <v>1060</v>
      </c>
      <c r="I291" s="90" t="s">
        <v>1061</v>
      </c>
      <c r="J291" s="23"/>
      <c r="K291" s="57"/>
    </row>
    <row r="292" ht="14.25" customHeight="1">
      <c r="A292" s="74"/>
      <c r="B292" s="96">
        <v>0.6666666666666666</v>
      </c>
      <c r="C292" s="76"/>
      <c r="D292" s="77"/>
      <c r="E292" s="37"/>
      <c r="F292" s="72"/>
      <c r="G292" s="72"/>
      <c r="H292" s="72"/>
      <c r="I292" s="78"/>
      <c r="J292" s="23"/>
      <c r="K292" s="57"/>
    </row>
    <row r="293" ht="14.25" customHeight="1">
      <c r="A293" s="74"/>
      <c r="B293" s="96">
        <v>0.7083333333333334</v>
      </c>
      <c r="C293" s="76"/>
      <c r="D293" s="77"/>
      <c r="E293" s="37"/>
      <c r="F293" s="72"/>
      <c r="G293" s="72"/>
      <c r="H293" s="72"/>
      <c r="I293" s="78"/>
      <c r="J293" s="23"/>
      <c r="K293" s="57"/>
    </row>
    <row r="294" ht="14.25" customHeight="1">
      <c r="A294" s="82"/>
      <c r="B294" s="98">
        <v>0.75</v>
      </c>
      <c r="C294" s="84"/>
      <c r="D294" s="85"/>
      <c r="E294" s="86"/>
      <c r="F294" s="87"/>
      <c r="G294" s="87"/>
      <c r="H294" s="87"/>
      <c r="I294" s="88"/>
      <c r="J294" s="23"/>
      <c r="K294" s="57"/>
    </row>
    <row r="295" ht="14.25" customHeight="1">
      <c r="A295" s="65">
        <v>45532.0</v>
      </c>
      <c r="B295" s="93">
        <v>0.3958333333333333</v>
      </c>
      <c r="C295" s="67" t="s">
        <v>831</v>
      </c>
      <c r="D295" s="68">
        <v>1.0</v>
      </c>
      <c r="E295" s="69" t="s">
        <v>818</v>
      </c>
      <c r="F295" s="103" t="s">
        <v>1062</v>
      </c>
      <c r="G295" s="70" t="s">
        <v>1063</v>
      </c>
      <c r="H295" s="70"/>
      <c r="I295" s="89" t="s">
        <v>1064</v>
      </c>
      <c r="J295" s="23" t="s">
        <v>821</v>
      </c>
      <c r="K295" s="57"/>
    </row>
    <row r="296" ht="14.25" customHeight="1">
      <c r="A296" s="74"/>
      <c r="B296" s="96">
        <v>0.4166666666666667</v>
      </c>
      <c r="C296" s="76"/>
      <c r="D296" s="77"/>
      <c r="E296" s="37"/>
      <c r="F296" s="72"/>
      <c r="G296" s="72"/>
      <c r="H296" s="72"/>
      <c r="I296" s="78"/>
      <c r="J296" s="23"/>
      <c r="K296" s="57"/>
    </row>
    <row r="297" ht="14.25" customHeight="1">
      <c r="A297" s="74"/>
      <c r="B297" s="96">
        <v>0.4583333333333333</v>
      </c>
      <c r="C297" s="76" t="s">
        <v>879</v>
      </c>
      <c r="D297" s="77">
        <v>1.0</v>
      </c>
      <c r="E297" s="37" t="s">
        <v>823</v>
      </c>
      <c r="F297" s="72" t="s">
        <v>1065</v>
      </c>
      <c r="G297" s="72" t="s">
        <v>1066</v>
      </c>
      <c r="H297" s="72"/>
      <c r="I297" s="90" t="s">
        <v>1067</v>
      </c>
      <c r="J297" s="23" t="s">
        <v>821</v>
      </c>
      <c r="K297" s="57"/>
    </row>
    <row r="298" ht="14.25" customHeight="1">
      <c r="A298" s="74"/>
      <c r="B298" s="96">
        <v>0.5</v>
      </c>
      <c r="C298" s="76" t="s">
        <v>1068</v>
      </c>
      <c r="D298" s="77">
        <v>1.0</v>
      </c>
      <c r="E298" s="37" t="s">
        <v>937</v>
      </c>
      <c r="F298" s="72" t="s">
        <v>1069</v>
      </c>
      <c r="G298" s="72" t="s">
        <v>1070</v>
      </c>
      <c r="H298" s="72"/>
      <c r="I298" s="90" t="s">
        <v>1071</v>
      </c>
      <c r="J298" s="23" t="s">
        <v>821</v>
      </c>
      <c r="K298" s="57"/>
    </row>
    <row r="299" ht="14.25" customHeight="1">
      <c r="A299" s="74"/>
      <c r="B299" s="96">
        <v>0.5416666666666666</v>
      </c>
      <c r="C299" s="76"/>
      <c r="D299" s="77"/>
      <c r="E299" s="37"/>
      <c r="F299" s="72"/>
      <c r="G299" s="72"/>
      <c r="H299" s="72"/>
      <c r="I299" s="78"/>
      <c r="J299" s="23"/>
      <c r="K299" s="57"/>
    </row>
    <row r="300" ht="14.25" customHeight="1">
      <c r="A300" s="74"/>
      <c r="B300" s="96">
        <v>0.5625</v>
      </c>
      <c r="C300" s="76" t="s">
        <v>831</v>
      </c>
      <c r="D300" s="77">
        <v>1.0</v>
      </c>
      <c r="E300" s="37" t="s">
        <v>888</v>
      </c>
      <c r="F300" s="72" t="s">
        <v>1072</v>
      </c>
      <c r="G300" s="72" t="s">
        <v>1073</v>
      </c>
      <c r="H300" s="72"/>
      <c r="I300" s="91" t="s">
        <v>1074</v>
      </c>
      <c r="J300" s="23" t="s">
        <v>821</v>
      </c>
      <c r="K300" s="57"/>
    </row>
    <row r="301" ht="14.25" customHeight="1">
      <c r="A301" s="74"/>
      <c r="B301" s="96">
        <v>0.625</v>
      </c>
      <c r="C301" s="76"/>
      <c r="D301" s="77"/>
      <c r="E301" s="37"/>
      <c r="F301" s="72"/>
      <c r="G301" s="72"/>
      <c r="H301" s="72"/>
      <c r="I301" s="78"/>
      <c r="J301" s="23"/>
      <c r="K301" s="57"/>
    </row>
    <row r="302" ht="14.25" customHeight="1">
      <c r="A302" s="74"/>
      <c r="B302" s="96">
        <v>0.6666666666666666</v>
      </c>
      <c r="C302" s="76"/>
      <c r="D302" s="77"/>
      <c r="E302" s="37"/>
      <c r="F302" s="72"/>
      <c r="G302" s="72"/>
      <c r="H302" s="72"/>
      <c r="I302" s="78"/>
      <c r="J302" s="23"/>
      <c r="K302" s="57"/>
    </row>
    <row r="303" ht="14.25" customHeight="1">
      <c r="A303" s="74"/>
      <c r="B303" s="96">
        <v>0.7083333333333334</v>
      </c>
      <c r="C303" s="76"/>
      <c r="D303" s="77"/>
      <c r="E303" s="37"/>
      <c r="F303" s="72"/>
      <c r="G303" s="72"/>
      <c r="H303" s="72"/>
      <c r="I303" s="78"/>
      <c r="J303" s="23"/>
      <c r="K303" s="57"/>
    </row>
    <row r="304" ht="14.25" customHeight="1">
      <c r="A304" s="74"/>
      <c r="B304" s="96">
        <v>0.75</v>
      </c>
      <c r="C304" s="76"/>
      <c r="D304" s="77"/>
      <c r="E304" s="37"/>
      <c r="F304" s="72"/>
      <c r="G304" s="72"/>
      <c r="H304" s="72"/>
      <c r="I304" s="78"/>
      <c r="J304" s="23"/>
      <c r="K304" s="57"/>
    </row>
    <row r="305" ht="14.25" customHeight="1">
      <c r="A305" s="92">
        <v>45533.0</v>
      </c>
      <c r="B305" s="93">
        <v>0.3541666666666667</v>
      </c>
      <c r="C305" s="67" t="s">
        <v>1075</v>
      </c>
      <c r="D305" s="68">
        <v>1.0</v>
      </c>
      <c r="E305" s="69" t="s">
        <v>818</v>
      </c>
      <c r="F305" s="70" t="s">
        <v>1076</v>
      </c>
      <c r="G305" s="70"/>
      <c r="H305" s="70"/>
      <c r="I305" s="100" t="s">
        <v>1077</v>
      </c>
      <c r="J305" s="23" t="s">
        <v>821</v>
      </c>
      <c r="K305" s="57"/>
    </row>
    <row r="306" ht="14.25" customHeight="1">
      <c r="A306" s="95"/>
      <c r="B306" s="96">
        <v>0.3958333333333333</v>
      </c>
      <c r="C306" s="76" t="s">
        <v>1068</v>
      </c>
      <c r="D306" s="77">
        <v>1.0</v>
      </c>
      <c r="E306" s="37" t="s">
        <v>818</v>
      </c>
      <c r="F306" s="72" t="s">
        <v>1069</v>
      </c>
      <c r="G306" s="72" t="s">
        <v>1070</v>
      </c>
      <c r="H306" s="72"/>
      <c r="I306" s="90" t="s">
        <v>1071</v>
      </c>
      <c r="J306" s="23" t="s">
        <v>821</v>
      </c>
      <c r="K306" s="57"/>
    </row>
    <row r="307" ht="14.25" customHeight="1">
      <c r="A307" s="95"/>
      <c r="B307" s="96">
        <v>0.4166666666666667</v>
      </c>
      <c r="C307" s="76"/>
      <c r="D307" s="77"/>
      <c r="E307" s="37"/>
      <c r="F307" s="72"/>
      <c r="G307" s="72"/>
      <c r="H307" s="72"/>
      <c r="I307" s="78"/>
      <c r="J307" s="23"/>
      <c r="K307" s="57"/>
    </row>
    <row r="308" ht="14.25" customHeight="1">
      <c r="A308" s="95"/>
      <c r="B308" s="96">
        <v>0.4583333333333333</v>
      </c>
      <c r="C308" s="76" t="s">
        <v>843</v>
      </c>
      <c r="D308" s="77">
        <v>1.0</v>
      </c>
      <c r="E308" s="37" t="s">
        <v>1078</v>
      </c>
      <c r="F308" s="72" t="s">
        <v>1079</v>
      </c>
      <c r="G308" s="72" t="s">
        <v>1080</v>
      </c>
      <c r="H308" s="72"/>
      <c r="I308" s="90" t="s">
        <v>1081</v>
      </c>
      <c r="J308" s="23" t="s">
        <v>821</v>
      </c>
      <c r="K308" s="57" t="s">
        <v>1082</v>
      </c>
    </row>
    <row r="309" ht="14.25" customHeight="1">
      <c r="A309" s="95"/>
      <c r="B309" s="96">
        <v>0.5</v>
      </c>
      <c r="C309" s="76" t="s">
        <v>1083</v>
      </c>
      <c r="D309" s="77">
        <v>1.0</v>
      </c>
      <c r="E309" s="37" t="s">
        <v>846</v>
      </c>
      <c r="F309" s="72" t="s">
        <v>1084</v>
      </c>
      <c r="G309" s="72" t="s">
        <v>1085</v>
      </c>
      <c r="H309" s="72"/>
      <c r="I309" s="90" t="s">
        <v>1086</v>
      </c>
      <c r="J309" s="23"/>
      <c r="K309" s="57"/>
    </row>
    <row r="310" ht="14.25" customHeight="1">
      <c r="A310" s="95"/>
      <c r="B310" s="96">
        <v>0.5625</v>
      </c>
      <c r="C310" s="76" t="s">
        <v>839</v>
      </c>
      <c r="D310" s="77">
        <v>1.0</v>
      </c>
      <c r="E310" s="37" t="s">
        <v>823</v>
      </c>
      <c r="F310" s="72" t="s">
        <v>1087</v>
      </c>
      <c r="G310" s="72"/>
      <c r="H310" s="72"/>
      <c r="I310" s="90" t="s">
        <v>855</v>
      </c>
      <c r="J310" s="23" t="s">
        <v>821</v>
      </c>
      <c r="K310" s="57"/>
    </row>
    <row r="311" ht="14.25" customHeight="1">
      <c r="A311" s="95"/>
      <c r="B311" s="96">
        <v>0.6041666666666666</v>
      </c>
      <c r="C311" s="76" t="s">
        <v>1075</v>
      </c>
      <c r="D311" s="77">
        <v>1.0</v>
      </c>
      <c r="E311" s="37" t="s">
        <v>818</v>
      </c>
      <c r="F311" s="72" t="s">
        <v>1088</v>
      </c>
      <c r="G311" s="72"/>
      <c r="H311" s="72"/>
      <c r="I311" s="90" t="s">
        <v>1077</v>
      </c>
      <c r="J311" s="23" t="s">
        <v>821</v>
      </c>
      <c r="K311" s="57"/>
    </row>
    <row r="312" ht="14.25" customHeight="1">
      <c r="A312" s="95"/>
      <c r="B312" s="96">
        <v>0.625</v>
      </c>
      <c r="C312" s="76"/>
      <c r="D312" s="77"/>
      <c r="E312" s="37"/>
      <c r="F312" s="72"/>
      <c r="G312" s="72"/>
      <c r="H312" s="72"/>
      <c r="I312" s="78"/>
      <c r="J312" s="23"/>
      <c r="K312" s="57"/>
    </row>
    <row r="313" ht="14.25" customHeight="1">
      <c r="A313" s="95"/>
      <c r="B313" s="96">
        <v>0.6666666666666666</v>
      </c>
      <c r="C313" s="76"/>
      <c r="D313" s="77"/>
      <c r="E313" s="37"/>
      <c r="F313" s="72"/>
      <c r="G313" s="72"/>
      <c r="H313" s="72"/>
      <c r="I313" s="78"/>
      <c r="J313" s="23"/>
      <c r="K313" s="57"/>
    </row>
    <row r="314" ht="14.25" customHeight="1">
      <c r="A314" s="95"/>
      <c r="B314" s="96">
        <v>0.7083333333333334</v>
      </c>
      <c r="C314" s="76"/>
      <c r="D314" s="77"/>
      <c r="E314" s="37"/>
      <c r="F314" s="72"/>
      <c r="G314" s="72"/>
      <c r="H314" s="72"/>
      <c r="I314" s="78"/>
      <c r="J314" s="23"/>
      <c r="K314" s="57"/>
    </row>
    <row r="315" ht="14.25" customHeight="1">
      <c r="A315" s="97"/>
      <c r="B315" s="98">
        <v>0.75</v>
      </c>
      <c r="C315" s="84"/>
      <c r="D315" s="85"/>
      <c r="E315" s="86"/>
      <c r="F315" s="87"/>
      <c r="G315" s="87"/>
      <c r="H315" s="87"/>
      <c r="I315" s="88"/>
      <c r="J315" s="23"/>
      <c r="K315" s="57"/>
    </row>
    <row r="316" ht="14.25" customHeight="1">
      <c r="A316" s="92">
        <v>45534.0</v>
      </c>
      <c r="B316" s="93">
        <v>0.375</v>
      </c>
      <c r="C316" s="67"/>
      <c r="D316" s="68"/>
      <c r="E316" s="69"/>
      <c r="F316" s="70"/>
      <c r="G316" s="70"/>
      <c r="H316" s="70"/>
      <c r="I316" s="94"/>
      <c r="J316" s="23"/>
      <c r="K316" s="57"/>
    </row>
    <row r="317" ht="14.25" customHeight="1">
      <c r="A317" s="95"/>
      <c r="B317" s="96">
        <v>0.4166666666666667</v>
      </c>
      <c r="C317" s="76"/>
      <c r="D317" s="77"/>
      <c r="E317" s="37"/>
      <c r="F317" s="72"/>
      <c r="G317" s="72"/>
      <c r="H317" s="72"/>
      <c r="I317" s="78"/>
      <c r="J317" s="23"/>
      <c r="K317" s="57"/>
    </row>
    <row r="318" ht="14.25" customHeight="1">
      <c r="A318" s="95"/>
      <c r="B318" s="96">
        <v>0.4583333333333333</v>
      </c>
      <c r="C318" s="76" t="s">
        <v>879</v>
      </c>
      <c r="D318" s="77">
        <v>1.0</v>
      </c>
      <c r="E318" s="37" t="s">
        <v>823</v>
      </c>
      <c r="F318" s="72" t="s">
        <v>1089</v>
      </c>
      <c r="G318" s="72"/>
      <c r="H318" s="72"/>
      <c r="I318" s="90" t="s">
        <v>1090</v>
      </c>
      <c r="J318" s="23" t="s">
        <v>821</v>
      </c>
      <c r="K318" s="57"/>
    </row>
    <row r="319" ht="14.25" customHeight="1">
      <c r="A319" s="95"/>
      <c r="B319" s="96">
        <v>0.5</v>
      </c>
      <c r="C319" s="76"/>
      <c r="D319" s="77"/>
      <c r="E319" s="37"/>
      <c r="F319" s="72"/>
      <c r="G319" s="72"/>
      <c r="H319" s="72"/>
      <c r="I319" s="78"/>
      <c r="J319" s="23"/>
      <c r="K319" s="57"/>
    </row>
    <row r="320" ht="14.25" customHeight="1">
      <c r="A320" s="95"/>
      <c r="B320" s="96">
        <v>0.5416666666666666</v>
      </c>
      <c r="C320" s="76" t="s">
        <v>879</v>
      </c>
      <c r="D320" s="77">
        <v>1.0</v>
      </c>
      <c r="E320" s="37" t="s">
        <v>823</v>
      </c>
      <c r="F320" s="72" t="s">
        <v>1091</v>
      </c>
      <c r="G320" s="72"/>
      <c r="H320" s="72"/>
      <c r="I320" s="90" t="s">
        <v>1067</v>
      </c>
      <c r="J320" s="23" t="s">
        <v>821</v>
      </c>
      <c r="K320" s="57"/>
    </row>
    <row r="321" ht="14.25" customHeight="1">
      <c r="A321" s="95"/>
      <c r="B321" s="96">
        <v>0.0625</v>
      </c>
      <c r="C321" s="76" t="s">
        <v>879</v>
      </c>
      <c r="D321" s="77">
        <v>1.0</v>
      </c>
      <c r="E321" s="37" t="s">
        <v>823</v>
      </c>
      <c r="F321" s="72" t="s">
        <v>1092</v>
      </c>
      <c r="G321" s="72"/>
      <c r="H321" s="72"/>
      <c r="I321" s="90" t="s">
        <v>1067</v>
      </c>
      <c r="J321" s="23" t="s">
        <v>821</v>
      </c>
      <c r="K321" s="57"/>
    </row>
    <row r="322" ht="14.25" customHeight="1">
      <c r="A322" s="95"/>
      <c r="B322" s="96">
        <v>0.625</v>
      </c>
      <c r="C322" s="76"/>
      <c r="D322" s="77"/>
      <c r="E322" s="37"/>
      <c r="F322" s="72"/>
      <c r="G322" s="72"/>
      <c r="H322" s="72"/>
      <c r="I322" s="78"/>
      <c r="J322" s="23"/>
      <c r="K322" s="57"/>
    </row>
    <row r="323" ht="14.25" customHeight="1">
      <c r="A323" s="95"/>
      <c r="B323" s="96">
        <v>0.6666666666666666</v>
      </c>
      <c r="C323" s="76" t="s">
        <v>822</v>
      </c>
      <c r="D323" s="77">
        <v>1.0</v>
      </c>
      <c r="E323" s="37" t="s">
        <v>828</v>
      </c>
      <c r="F323" s="72" t="s">
        <v>1093</v>
      </c>
      <c r="G323" s="72"/>
      <c r="H323" s="72" t="s">
        <v>825</v>
      </c>
      <c r="I323" s="90" t="s">
        <v>1094</v>
      </c>
      <c r="J323" s="23" t="s">
        <v>821</v>
      </c>
      <c r="K323" s="57"/>
    </row>
    <row r="324" ht="14.25" customHeight="1">
      <c r="A324" s="95"/>
      <c r="B324" s="96">
        <v>0.7083333333333334</v>
      </c>
      <c r="C324" s="76"/>
      <c r="D324" s="77"/>
      <c r="E324" s="37"/>
      <c r="F324" s="72"/>
      <c r="G324" s="72"/>
      <c r="H324" s="72"/>
      <c r="I324" s="78"/>
      <c r="J324" s="23"/>
      <c r="K324" s="57"/>
    </row>
    <row r="325" ht="14.25" customHeight="1">
      <c r="A325" s="97"/>
      <c r="B325" s="98">
        <v>0.75</v>
      </c>
      <c r="C325" s="84"/>
      <c r="D325" s="85"/>
      <c r="E325" s="86"/>
      <c r="F325" s="87"/>
      <c r="G325" s="87"/>
      <c r="H325" s="87"/>
      <c r="I325" s="88"/>
      <c r="J325" s="23"/>
      <c r="K325" s="57"/>
    </row>
    <row r="326" ht="14.25" customHeight="1">
      <c r="A326" s="74">
        <v>45535.0</v>
      </c>
      <c r="B326" s="96">
        <v>0.375</v>
      </c>
      <c r="C326" s="76" t="s">
        <v>68</v>
      </c>
      <c r="D326" s="77"/>
      <c r="E326" s="37"/>
      <c r="F326" s="72"/>
      <c r="G326" s="72"/>
      <c r="H326" s="72"/>
      <c r="I326" s="78"/>
      <c r="J326" s="23"/>
      <c r="K326" s="57"/>
    </row>
    <row r="327" ht="14.25" customHeight="1">
      <c r="A327" s="74"/>
      <c r="B327" s="96">
        <v>0.4166666666666667</v>
      </c>
      <c r="C327" s="76" t="s">
        <v>68</v>
      </c>
      <c r="D327" s="77"/>
      <c r="E327" s="37"/>
      <c r="F327" s="72"/>
      <c r="G327" s="72"/>
      <c r="H327" s="72"/>
      <c r="I327" s="78"/>
      <c r="J327" s="23"/>
      <c r="K327" s="57"/>
    </row>
    <row r="328" ht="14.25" customHeight="1">
      <c r="A328" s="74"/>
      <c r="B328" s="96">
        <v>0.4583333333333333</v>
      </c>
      <c r="C328" s="76" t="s">
        <v>68</v>
      </c>
      <c r="D328" s="77"/>
      <c r="E328" s="37"/>
      <c r="F328" s="72"/>
      <c r="G328" s="72"/>
      <c r="H328" s="72"/>
      <c r="I328" s="78"/>
      <c r="J328" s="23"/>
      <c r="K328" s="57"/>
    </row>
    <row r="329" ht="14.25" customHeight="1">
      <c r="A329" s="74"/>
      <c r="B329" s="96">
        <v>0.5</v>
      </c>
      <c r="C329" s="76" t="s">
        <v>68</v>
      </c>
      <c r="D329" s="77"/>
      <c r="E329" s="37"/>
      <c r="F329" s="72"/>
      <c r="G329" s="72"/>
      <c r="H329" s="72"/>
      <c r="I329" s="78"/>
      <c r="J329" s="23"/>
      <c r="K329" s="57"/>
    </row>
    <row r="330" ht="14.25" customHeight="1">
      <c r="A330" s="74"/>
      <c r="B330" s="96">
        <v>0.5416666666666666</v>
      </c>
      <c r="C330" s="76" t="s">
        <v>68</v>
      </c>
      <c r="D330" s="77"/>
      <c r="E330" s="37"/>
      <c r="F330" s="72"/>
      <c r="G330" s="72"/>
      <c r="H330" s="72"/>
      <c r="I330" s="78"/>
      <c r="J330" s="23"/>
      <c r="K330" s="57"/>
    </row>
    <row r="331" ht="14.25" customHeight="1">
      <c r="A331" s="74"/>
      <c r="B331" s="96">
        <v>0.5833333333333334</v>
      </c>
      <c r="C331" s="76" t="s">
        <v>68</v>
      </c>
      <c r="D331" s="77"/>
      <c r="E331" s="37"/>
      <c r="F331" s="72"/>
      <c r="G331" s="72"/>
      <c r="H331" s="72"/>
      <c r="I331" s="78"/>
      <c r="J331" s="23"/>
      <c r="K331" s="57"/>
    </row>
    <row r="332" ht="14.25" customHeight="1">
      <c r="A332" s="74"/>
      <c r="B332" s="96">
        <v>0.625</v>
      </c>
      <c r="C332" s="76" t="s">
        <v>68</v>
      </c>
      <c r="D332" s="77"/>
      <c r="E332" s="37"/>
      <c r="F332" s="72"/>
      <c r="G332" s="72"/>
      <c r="H332" s="72"/>
      <c r="I332" s="78"/>
      <c r="J332" s="23"/>
      <c r="K332" s="57"/>
    </row>
    <row r="333" ht="14.25" customHeight="1">
      <c r="A333" s="74"/>
      <c r="B333" s="96">
        <v>0.6666666666666666</v>
      </c>
      <c r="C333" s="76" t="s">
        <v>68</v>
      </c>
      <c r="D333" s="77"/>
      <c r="E333" s="37"/>
      <c r="F333" s="72"/>
      <c r="G333" s="72"/>
      <c r="H333" s="72"/>
      <c r="I333" s="78"/>
      <c r="J333" s="23"/>
      <c r="K333" s="57"/>
    </row>
    <row r="334" ht="14.25" customHeight="1">
      <c r="A334" s="74"/>
      <c r="B334" s="96">
        <v>0.7083333333333334</v>
      </c>
      <c r="C334" s="76" t="s">
        <v>68</v>
      </c>
      <c r="D334" s="77"/>
      <c r="E334" s="37"/>
      <c r="F334" s="72"/>
      <c r="G334" s="72"/>
      <c r="H334" s="72"/>
      <c r="I334" s="78"/>
      <c r="J334" s="23"/>
      <c r="K334" s="57"/>
    </row>
    <row r="335" ht="14.25" customHeight="1">
      <c r="A335" s="82"/>
      <c r="B335" s="98">
        <v>0.75</v>
      </c>
      <c r="C335" s="84" t="s">
        <v>68</v>
      </c>
      <c r="D335" s="85"/>
      <c r="E335" s="86"/>
      <c r="F335" s="87"/>
      <c r="G335" s="87"/>
      <c r="H335" s="87"/>
      <c r="I335" s="88"/>
      <c r="J335" s="23"/>
      <c r="K335" s="57"/>
    </row>
    <row r="336" ht="14.25" customHeight="1">
      <c r="A336" s="65">
        <v>45536.0</v>
      </c>
      <c r="B336" s="93">
        <v>0.375</v>
      </c>
      <c r="C336" s="67" t="s">
        <v>68</v>
      </c>
      <c r="D336" s="68"/>
      <c r="E336" s="69"/>
      <c r="F336" s="70"/>
      <c r="G336" s="70"/>
      <c r="H336" s="70"/>
      <c r="I336" s="94"/>
      <c r="J336" s="23"/>
      <c r="K336" s="57"/>
    </row>
    <row r="337" ht="14.25" customHeight="1">
      <c r="A337" s="74"/>
      <c r="B337" s="96">
        <v>0.4166666666666667</v>
      </c>
      <c r="C337" s="76" t="s">
        <v>68</v>
      </c>
      <c r="D337" s="77"/>
      <c r="E337" s="37"/>
      <c r="F337" s="72"/>
      <c r="G337" s="72"/>
      <c r="H337" s="72"/>
      <c r="I337" s="78"/>
      <c r="J337" s="23"/>
      <c r="K337" s="57"/>
    </row>
    <row r="338" ht="14.25" customHeight="1">
      <c r="A338" s="74"/>
      <c r="B338" s="96">
        <v>0.4583333333333333</v>
      </c>
      <c r="C338" s="76" t="s">
        <v>68</v>
      </c>
      <c r="D338" s="77"/>
      <c r="E338" s="37"/>
      <c r="F338" s="72"/>
      <c r="G338" s="72"/>
      <c r="H338" s="72"/>
      <c r="I338" s="78"/>
      <c r="J338" s="23"/>
      <c r="K338" s="57"/>
    </row>
    <row r="339" ht="14.25" customHeight="1">
      <c r="A339" s="74"/>
      <c r="B339" s="96">
        <v>0.5</v>
      </c>
      <c r="C339" s="76" t="s">
        <v>68</v>
      </c>
      <c r="D339" s="77"/>
      <c r="E339" s="37"/>
      <c r="F339" s="72"/>
      <c r="G339" s="72"/>
      <c r="H339" s="72"/>
      <c r="I339" s="78"/>
      <c r="J339" s="23"/>
      <c r="K339" s="57"/>
    </row>
    <row r="340" ht="14.25" customHeight="1">
      <c r="A340" s="74"/>
      <c r="B340" s="96">
        <v>0.5416666666666666</v>
      </c>
      <c r="C340" s="76" t="s">
        <v>68</v>
      </c>
      <c r="D340" s="77"/>
      <c r="E340" s="37"/>
      <c r="F340" s="72"/>
      <c r="G340" s="72"/>
      <c r="H340" s="72"/>
      <c r="I340" s="78"/>
      <c r="J340" s="23"/>
      <c r="K340" s="57"/>
    </row>
    <row r="341" ht="14.25" customHeight="1">
      <c r="A341" s="74"/>
      <c r="B341" s="96">
        <v>0.5833333333333334</v>
      </c>
      <c r="C341" s="76" t="s">
        <v>68</v>
      </c>
      <c r="D341" s="77"/>
      <c r="E341" s="37"/>
      <c r="F341" s="72"/>
      <c r="G341" s="72"/>
      <c r="H341" s="72"/>
      <c r="I341" s="78"/>
      <c r="J341" s="23"/>
      <c r="K341" s="57"/>
    </row>
    <row r="342" ht="14.25" customHeight="1">
      <c r="A342" s="74"/>
      <c r="B342" s="96">
        <v>0.625</v>
      </c>
      <c r="C342" s="76" t="s">
        <v>68</v>
      </c>
      <c r="D342" s="77"/>
      <c r="E342" s="37"/>
      <c r="F342" s="72"/>
      <c r="G342" s="72"/>
      <c r="H342" s="72"/>
      <c r="I342" s="78"/>
      <c r="J342" s="23"/>
      <c r="K342" s="57"/>
    </row>
    <row r="343" ht="14.25" customHeight="1">
      <c r="A343" s="74"/>
      <c r="B343" s="96">
        <v>0.6666666666666666</v>
      </c>
      <c r="C343" s="76" t="s">
        <v>68</v>
      </c>
      <c r="D343" s="77"/>
      <c r="E343" s="37"/>
      <c r="F343" s="72"/>
      <c r="G343" s="72"/>
      <c r="H343" s="72"/>
      <c r="I343" s="78"/>
      <c r="J343" s="23"/>
      <c r="K343" s="57"/>
    </row>
    <row r="344" ht="14.25" customHeight="1">
      <c r="A344" s="74"/>
      <c r="B344" s="96">
        <v>0.7083333333333334</v>
      </c>
      <c r="C344" s="76" t="s">
        <v>68</v>
      </c>
      <c r="D344" s="77"/>
      <c r="E344" s="37"/>
      <c r="F344" s="72"/>
      <c r="G344" s="72"/>
      <c r="H344" s="72"/>
      <c r="I344" s="78"/>
      <c r="J344" s="23"/>
      <c r="K344" s="57"/>
    </row>
    <row r="345" ht="14.25" customHeight="1">
      <c r="A345" s="82"/>
      <c r="B345" s="98">
        <v>0.75</v>
      </c>
      <c r="C345" s="84" t="s">
        <v>68</v>
      </c>
      <c r="D345" s="85"/>
      <c r="E345" s="86"/>
      <c r="F345" s="87"/>
      <c r="G345" s="87"/>
      <c r="H345" s="87"/>
      <c r="I345" s="88"/>
      <c r="J345" s="23"/>
      <c r="K345" s="57"/>
    </row>
    <row r="346" ht="14.25" customHeight="1">
      <c r="A346" s="92">
        <v>45537.0</v>
      </c>
      <c r="B346" s="93">
        <v>0.375</v>
      </c>
      <c r="C346" s="67" t="s">
        <v>68</v>
      </c>
      <c r="D346" s="68"/>
      <c r="E346" s="69"/>
      <c r="F346" s="70"/>
      <c r="G346" s="70"/>
      <c r="H346" s="70"/>
      <c r="I346" s="94"/>
      <c r="J346" s="23"/>
      <c r="K346" s="57"/>
    </row>
    <row r="347" ht="14.25" customHeight="1">
      <c r="A347" s="95"/>
      <c r="B347" s="96">
        <v>0.4166666666666667</v>
      </c>
      <c r="C347" s="76" t="s">
        <v>822</v>
      </c>
      <c r="D347" s="77">
        <v>1.0</v>
      </c>
      <c r="E347" s="37" t="s">
        <v>828</v>
      </c>
      <c r="F347" s="72" t="s">
        <v>1095</v>
      </c>
      <c r="G347" s="72"/>
      <c r="H347" s="72" t="s">
        <v>825</v>
      </c>
      <c r="I347" s="90" t="s">
        <v>1096</v>
      </c>
      <c r="J347" s="23"/>
      <c r="K347" s="57"/>
    </row>
    <row r="348" ht="14.25" customHeight="1">
      <c r="A348" s="95"/>
      <c r="B348" s="96">
        <v>0.4583333333333333</v>
      </c>
      <c r="C348" s="76"/>
      <c r="D348" s="77"/>
      <c r="E348" s="37"/>
      <c r="F348" s="72"/>
      <c r="G348" s="72"/>
      <c r="H348" s="72"/>
      <c r="I348" s="78"/>
      <c r="J348" s="23"/>
      <c r="K348" s="57"/>
    </row>
    <row r="349" ht="14.25" customHeight="1">
      <c r="A349" s="95"/>
      <c r="B349" s="96">
        <v>0.5</v>
      </c>
      <c r="C349" s="76"/>
      <c r="D349" s="77"/>
      <c r="E349" s="37"/>
      <c r="F349" s="72"/>
      <c r="G349" s="72"/>
      <c r="H349" s="72"/>
      <c r="I349" s="78"/>
      <c r="J349" s="23"/>
      <c r="K349" s="57"/>
    </row>
    <row r="350" ht="14.25" customHeight="1">
      <c r="A350" s="95"/>
      <c r="B350" s="96">
        <v>0.5416666666666666</v>
      </c>
      <c r="C350" s="76"/>
      <c r="D350" s="77"/>
      <c r="E350" s="37"/>
      <c r="F350" s="72"/>
      <c r="G350" s="72"/>
      <c r="H350" s="72"/>
      <c r="I350" s="78"/>
      <c r="J350" s="23"/>
      <c r="K350" s="57"/>
    </row>
    <row r="351" ht="14.25" customHeight="1">
      <c r="A351" s="95"/>
      <c r="B351" s="96">
        <v>0.5833333333333334</v>
      </c>
      <c r="C351" s="76"/>
      <c r="D351" s="77"/>
      <c r="E351" s="37"/>
      <c r="F351" s="72"/>
      <c r="G351" s="72"/>
      <c r="H351" s="72"/>
      <c r="I351" s="78"/>
      <c r="J351" s="23"/>
      <c r="K351" s="57"/>
    </row>
    <row r="352" ht="14.25" customHeight="1">
      <c r="A352" s="95"/>
      <c r="B352" s="96">
        <v>0.625</v>
      </c>
      <c r="C352" s="76"/>
      <c r="D352" s="77"/>
      <c r="E352" s="37"/>
      <c r="F352" s="72"/>
      <c r="G352" s="72"/>
      <c r="H352" s="72"/>
      <c r="I352" s="78"/>
      <c r="J352" s="23"/>
      <c r="K352" s="57"/>
    </row>
    <row r="353" ht="14.25" customHeight="1">
      <c r="A353" s="95"/>
      <c r="B353" s="96">
        <v>0.6666666666666666</v>
      </c>
      <c r="C353" s="76"/>
      <c r="D353" s="77"/>
      <c r="E353" s="37"/>
      <c r="F353" s="72"/>
      <c r="G353" s="72"/>
      <c r="H353" s="72"/>
      <c r="I353" s="78"/>
      <c r="J353" s="23"/>
      <c r="K353" s="57"/>
    </row>
    <row r="354" ht="14.25" customHeight="1">
      <c r="A354" s="95"/>
      <c r="B354" s="96">
        <v>0.7083333333333334</v>
      </c>
      <c r="C354" s="76"/>
      <c r="D354" s="77"/>
      <c r="E354" s="37"/>
      <c r="F354" s="72"/>
      <c r="G354" s="72"/>
      <c r="H354" s="72"/>
      <c r="I354" s="78"/>
      <c r="J354" s="23"/>
      <c r="K354" s="57"/>
    </row>
    <row r="355" ht="14.25" customHeight="1">
      <c r="A355" s="97"/>
      <c r="B355" s="98">
        <v>0.75</v>
      </c>
      <c r="C355" s="84"/>
      <c r="D355" s="85"/>
      <c r="E355" s="86"/>
      <c r="F355" s="87"/>
      <c r="G355" s="87"/>
      <c r="H355" s="87"/>
      <c r="I355" s="88"/>
      <c r="J355" s="23"/>
      <c r="K355" s="57"/>
    </row>
    <row r="356" ht="14.25" customHeight="1">
      <c r="A356" s="65">
        <v>45538.0</v>
      </c>
      <c r="B356" s="93">
        <v>0.375</v>
      </c>
      <c r="C356" s="67"/>
      <c r="D356" s="68"/>
      <c r="E356" s="69"/>
      <c r="F356" s="70"/>
      <c r="G356" s="70"/>
      <c r="H356" s="70"/>
      <c r="I356" s="94"/>
      <c r="J356" s="23"/>
      <c r="K356" s="57"/>
    </row>
    <row r="357" ht="14.25" customHeight="1">
      <c r="A357" s="74"/>
      <c r="B357" s="96">
        <v>0.4166666666666667</v>
      </c>
      <c r="C357" s="76"/>
      <c r="D357" s="77"/>
      <c r="E357" s="37"/>
      <c r="F357" s="72"/>
      <c r="G357" s="72"/>
      <c r="H357" s="72"/>
      <c r="I357" s="78"/>
      <c r="J357" s="23"/>
      <c r="K357" s="57"/>
    </row>
    <row r="358" ht="14.25" customHeight="1">
      <c r="A358" s="74"/>
      <c r="B358" s="96">
        <v>0.4583333333333333</v>
      </c>
      <c r="C358" s="76"/>
      <c r="D358" s="77"/>
      <c r="E358" s="37"/>
      <c r="F358" s="72"/>
      <c r="G358" s="72"/>
      <c r="H358" s="72"/>
      <c r="I358" s="78"/>
      <c r="J358" s="23"/>
      <c r="K358" s="57"/>
    </row>
    <row r="359" ht="14.25" customHeight="1">
      <c r="A359" s="74"/>
      <c r="B359" s="96">
        <v>0.5</v>
      </c>
      <c r="C359" s="76"/>
      <c r="D359" s="77"/>
      <c r="E359" s="37"/>
      <c r="F359" s="72"/>
      <c r="G359" s="72"/>
      <c r="H359" s="72"/>
      <c r="I359" s="78"/>
      <c r="J359" s="23"/>
      <c r="K359" s="57"/>
    </row>
    <row r="360" ht="14.25" customHeight="1">
      <c r="A360" s="74"/>
      <c r="B360" s="96">
        <v>0.5416666666666666</v>
      </c>
      <c r="C360" s="76"/>
      <c r="D360" s="77"/>
      <c r="E360" s="37"/>
      <c r="F360" s="72"/>
      <c r="G360" s="72"/>
      <c r="H360" s="72"/>
      <c r="I360" s="78"/>
      <c r="J360" s="23"/>
      <c r="K360" s="57"/>
    </row>
    <row r="361" ht="14.25" customHeight="1">
      <c r="A361" s="74"/>
      <c r="B361" s="96">
        <v>0.5833333333333334</v>
      </c>
      <c r="C361" s="76"/>
      <c r="D361" s="77"/>
      <c r="E361" s="37"/>
      <c r="F361" s="72"/>
      <c r="G361" s="72"/>
      <c r="H361" s="72"/>
      <c r="I361" s="78"/>
      <c r="J361" s="23"/>
      <c r="K361" s="57"/>
    </row>
    <row r="362" ht="14.25" customHeight="1">
      <c r="A362" s="74"/>
      <c r="B362" s="96">
        <v>0.625</v>
      </c>
      <c r="C362" s="76"/>
      <c r="D362" s="77"/>
      <c r="E362" s="37"/>
      <c r="F362" s="72"/>
      <c r="G362" s="72"/>
      <c r="H362" s="72"/>
      <c r="I362" s="78"/>
      <c r="J362" s="23"/>
      <c r="K362" s="57"/>
    </row>
    <row r="363" ht="14.25" customHeight="1">
      <c r="A363" s="74"/>
      <c r="B363" s="96">
        <v>0.6666666666666666</v>
      </c>
      <c r="C363" s="76"/>
      <c r="D363" s="77"/>
      <c r="E363" s="37"/>
      <c r="F363" s="72"/>
      <c r="G363" s="72"/>
      <c r="H363" s="72"/>
      <c r="I363" s="78"/>
      <c r="J363" s="23"/>
      <c r="K363" s="57"/>
    </row>
    <row r="364" ht="14.25" customHeight="1">
      <c r="A364" s="74"/>
      <c r="B364" s="96">
        <v>0.7083333333333334</v>
      </c>
      <c r="C364" s="76"/>
      <c r="D364" s="77"/>
      <c r="E364" s="37"/>
      <c r="F364" s="72"/>
      <c r="G364" s="72"/>
      <c r="H364" s="72"/>
      <c r="I364" s="78"/>
      <c r="J364" s="23"/>
      <c r="K364" s="57"/>
    </row>
    <row r="365" ht="14.25" customHeight="1">
      <c r="A365" s="82"/>
      <c r="B365" s="98">
        <v>0.75</v>
      </c>
      <c r="C365" s="84"/>
      <c r="D365" s="85"/>
      <c r="E365" s="86"/>
      <c r="F365" s="87"/>
      <c r="G365" s="87"/>
      <c r="H365" s="87"/>
      <c r="I365" s="88"/>
      <c r="J365" s="23"/>
      <c r="K365" s="57"/>
    </row>
    <row r="366" ht="14.25" customHeight="1">
      <c r="A366" s="65">
        <v>45539.0</v>
      </c>
      <c r="B366" s="66">
        <v>0.375</v>
      </c>
      <c r="C366" s="67"/>
      <c r="D366" s="68"/>
      <c r="E366" s="69"/>
      <c r="F366" s="70"/>
      <c r="G366" s="70"/>
      <c r="H366" s="70"/>
      <c r="I366" s="94"/>
      <c r="J366" s="23"/>
      <c r="K366" s="57"/>
    </row>
    <row r="367" ht="14.25" customHeight="1">
      <c r="A367" s="74"/>
      <c r="B367" s="75">
        <v>0.4166666666666667</v>
      </c>
      <c r="C367" s="76"/>
      <c r="D367" s="77"/>
      <c r="E367" s="37"/>
      <c r="F367" s="72"/>
      <c r="G367" s="72"/>
      <c r="H367" s="72"/>
      <c r="I367" s="78"/>
      <c r="J367" s="23"/>
      <c r="K367" s="57"/>
    </row>
    <row r="368" ht="14.25" customHeight="1">
      <c r="A368" s="74"/>
      <c r="B368" s="75">
        <v>0.4583333333333333</v>
      </c>
      <c r="C368" s="76" t="s">
        <v>831</v>
      </c>
      <c r="D368" s="77">
        <v>1.0</v>
      </c>
      <c r="E368" s="37" t="s">
        <v>888</v>
      </c>
      <c r="F368" s="103" t="s">
        <v>1097</v>
      </c>
      <c r="G368" s="72" t="s">
        <v>1098</v>
      </c>
      <c r="H368" s="72"/>
      <c r="I368" s="91" t="s">
        <v>1099</v>
      </c>
      <c r="J368" s="23"/>
      <c r="K368" s="57"/>
    </row>
    <row r="369" ht="14.25" customHeight="1">
      <c r="A369" s="74"/>
      <c r="B369" s="75">
        <v>0.5</v>
      </c>
      <c r="C369" s="76"/>
      <c r="D369" s="77"/>
      <c r="E369" s="37"/>
      <c r="F369" s="72"/>
      <c r="G369" s="72"/>
      <c r="H369" s="72"/>
      <c r="I369" s="78"/>
      <c r="J369" s="23"/>
      <c r="K369" s="57"/>
    </row>
    <row r="370" ht="14.25" customHeight="1">
      <c r="A370" s="74"/>
      <c r="B370" s="75">
        <v>0.5416666666666666</v>
      </c>
      <c r="C370" s="76"/>
      <c r="D370" s="77"/>
      <c r="E370" s="37"/>
      <c r="F370" s="72"/>
      <c r="G370" s="72"/>
      <c r="H370" s="72"/>
      <c r="I370" s="78"/>
      <c r="J370" s="23"/>
      <c r="K370" s="57"/>
    </row>
    <row r="371" ht="14.25" customHeight="1">
      <c r="A371" s="74"/>
      <c r="B371" s="75">
        <v>0.5833333333333334</v>
      </c>
      <c r="C371" s="76" t="s">
        <v>822</v>
      </c>
      <c r="D371" s="77">
        <v>1.0</v>
      </c>
      <c r="E371" s="37" t="s">
        <v>823</v>
      </c>
      <c r="F371" s="72" t="s">
        <v>1100</v>
      </c>
      <c r="G371" s="72"/>
      <c r="H371" s="72" t="s">
        <v>825</v>
      </c>
      <c r="I371" s="90" t="s">
        <v>1101</v>
      </c>
      <c r="J371" s="23"/>
      <c r="K371" s="57"/>
    </row>
    <row r="372" ht="14.25" customHeight="1">
      <c r="A372" s="74"/>
      <c r="B372" s="75">
        <v>0.625</v>
      </c>
      <c r="C372" s="76"/>
      <c r="D372" s="77"/>
      <c r="E372" s="37"/>
      <c r="F372" s="72"/>
      <c r="G372" s="72"/>
      <c r="H372" s="72"/>
      <c r="I372" s="78"/>
      <c r="J372" s="23"/>
      <c r="K372" s="57"/>
    </row>
    <row r="373" ht="14.25" customHeight="1">
      <c r="A373" s="74"/>
      <c r="B373" s="75">
        <v>0.6666666666666666</v>
      </c>
      <c r="C373" s="76"/>
      <c r="D373" s="77"/>
      <c r="E373" s="37"/>
      <c r="F373" s="72"/>
      <c r="G373" s="72"/>
      <c r="H373" s="72"/>
      <c r="I373" s="78"/>
      <c r="J373" s="23"/>
      <c r="K373" s="57"/>
    </row>
    <row r="374" ht="14.25" customHeight="1">
      <c r="A374" s="74"/>
      <c r="B374" s="75">
        <v>0.7083333333333334</v>
      </c>
      <c r="C374" s="76"/>
      <c r="D374" s="77"/>
      <c r="E374" s="37"/>
      <c r="F374" s="72"/>
      <c r="G374" s="72"/>
      <c r="H374" s="72"/>
      <c r="I374" s="78"/>
      <c r="J374" s="23"/>
      <c r="K374" s="57"/>
    </row>
    <row r="375" ht="14.25" customHeight="1">
      <c r="A375" s="82"/>
      <c r="B375" s="83">
        <v>0.75</v>
      </c>
      <c r="C375" s="84"/>
      <c r="D375" s="85"/>
      <c r="E375" s="86"/>
      <c r="F375" s="87"/>
      <c r="G375" s="87"/>
      <c r="H375" s="87"/>
      <c r="I375" s="88"/>
      <c r="J375" s="23"/>
      <c r="K375" s="57"/>
    </row>
    <row r="376" ht="14.25" customHeight="1">
      <c r="A376" s="92">
        <v>45540.0</v>
      </c>
      <c r="B376" s="93">
        <v>0.4166666666666667</v>
      </c>
      <c r="C376" s="67" t="s">
        <v>1102</v>
      </c>
      <c r="D376" s="68">
        <v>1.0</v>
      </c>
      <c r="E376" s="69" t="s">
        <v>888</v>
      </c>
      <c r="F376" s="70" t="s">
        <v>1103</v>
      </c>
      <c r="G376" s="70" t="s">
        <v>976</v>
      </c>
      <c r="H376" s="70"/>
      <c r="I376" s="94" t="s">
        <v>1104</v>
      </c>
      <c r="J376" s="23" t="s">
        <v>968</v>
      </c>
      <c r="K376" s="57"/>
    </row>
    <row r="377" ht="14.25" customHeight="1">
      <c r="A377" s="95"/>
      <c r="B377" s="96">
        <v>0.4375</v>
      </c>
      <c r="C377" s="76" t="s">
        <v>831</v>
      </c>
      <c r="D377" s="77">
        <v>1.0</v>
      </c>
      <c r="E377" s="37" t="s">
        <v>888</v>
      </c>
      <c r="F377" s="72" t="s">
        <v>1105</v>
      </c>
      <c r="G377" s="72" t="s">
        <v>1106</v>
      </c>
      <c r="H377" s="72"/>
      <c r="I377" s="91" t="s">
        <v>1107</v>
      </c>
      <c r="J377" s="23" t="s">
        <v>821</v>
      </c>
      <c r="K377" s="57"/>
    </row>
    <row r="378" ht="14.25" customHeight="1">
      <c r="A378" s="95"/>
      <c r="B378" s="96">
        <v>0.4583333333333333</v>
      </c>
      <c r="C378" s="76"/>
      <c r="D378" s="77"/>
      <c r="E378" s="37"/>
      <c r="F378" s="72"/>
      <c r="G378" s="72"/>
      <c r="H378" s="72"/>
      <c r="I378" s="78"/>
      <c r="J378" s="23"/>
      <c r="K378" s="57"/>
    </row>
    <row r="379" ht="14.25" customHeight="1">
      <c r="A379" s="95"/>
      <c r="B379" s="96">
        <v>0.5</v>
      </c>
      <c r="C379" s="76" t="s">
        <v>876</v>
      </c>
      <c r="D379" s="77">
        <v>1.0</v>
      </c>
      <c r="E379" s="37" t="s">
        <v>818</v>
      </c>
      <c r="F379" s="72">
        <v>5.0</v>
      </c>
      <c r="G379" s="72"/>
      <c r="H379" s="72"/>
      <c r="I379" s="90" t="s">
        <v>1108</v>
      </c>
      <c r="J379" s="23"/>
      <c r="K379" s="57"/>
    </row>
    <row r="380" ht="14.25" customHeight="1">
      <c r="A380" s="95"/>
      <c r="B380" s="96">
        <v>0.5416666666666666</v>
      </c>
      <c r="C380" s="76"/>
      <c r="D380" s="77"/>
      <c r="E380" s="37"/>
      <c r="F380" s="72"/>
      <c r="G380" s="72"/>
      <c r="H380" s="72"/>
      <c r="I380" s="78"/>
      <c r="J380" s="23"/>
      <c r="K380" s="57"/>
    </row>
    <row r="381" ht="14.25" customHeight="1">
      <c r="A381" s="95"/>
      <c r="B381" s="96">
        <v>0.5833333333333334</v>
      </c>
      <c r="C381" s="76"/>
      <c r="D381" s="77"/>
      <c r="E381" s="37"/>
      <c r="F381" s="72"/>
      <c r="G381" s="72"/>
      <c r="H381" s="72"/>
      <c r="I381" s="78"/>
      <c r="J381" s="23"/>
      <c r="K381" s="57"/>
    </row>
    <row r="382" ht="14.25" customHeight="1">
      <c r="A382" s="95"/>
      <c r="B382" s="96">
        <v>0.625</v>
      </c>
      <c r="C382" s="76"/>
      <c r="D382" s="77"/>
      <c r="E382" s="37"/>
      <c r="F382" s="72"/>
      <c r="G382" s="72"/>
      <c r="H382" s="72"/>
      <c r="I382" s="78"/>
      <c r="J382" s="23"/>
      <c r="K382" s="57"/>
    </row>
    <row r="383" ht="14.25" customHeight="1">
      <c r="A383" s="95"/>
      <c r="B383" s="96">
        <v>0.6666666666666666</v>
      </c>
      <c r="C383" s="76"/>
      <c r="D383" s="77"/>
      <c r="E383" s="37"/>
      <c r="F383" s="72"/>
      <c r="G383" s="72"/>
      <c r="H383" s="72"/>
      <c r="I383" s="78"/>
      <c r="J383" s="23"/>
      <c r="K383" s="57"/>
    </row>
    <row r="384" ht="14.25" customHeight="1">
      <c r="A384" s="95"/>
      <c r="B384" s="96">
        <v>0.7083333333333334</v>
      </c>
      <c r="C384" s="76" t="s">
        <v>831</v>
      </c>
      <c r="D384" s="77">
        <v>1.0</v>
      </c>
      <c r="E384" s="37" t="s">
        <v>937</v>
      </c>
      <c r="F384" s="72" t="s">
        <v>1109</v>
      </c>
      <c r="G384" s="72" t="s">
        <v>1110</v>
      </c>
      <c r="H384" s="72"/>
      <c r="I384" s="91" t="s">
        <v>1111</v>
      </c>
      <c r="J384" s="23" t="s">
        <v>821</v>
      </c>
      <c r="K384" s="57" t="s">
        <v>1112</v>
      </c>
    </row>
    <row r="385" ht="14.25" customHeight="1">
      <c r="A385" s="97"/>
      <c r="B385" s="98">
        <v>0.75</v>
      </c>
      <c r="C385" s="84"/>
      <c r="D385" s="85"/>
      <c r="E385" s="86"/>
      <c r="F385" s="87"/>
      <c r="G385" s="87"/>
      <c r="H385" s="87"/>
      <c r="I385" s="88"/>
      <c r="J385" s="23"/>
      <c r="K385" s="57"/>
    </row>
    <row r="386" ht="14.25" customHeight="1">
      <c r="A386" s="65">
        <v>45541.0</v>
      </c>
      <c r="B386" s="93">
        <v>0.375</v>
      </c>
      <c r="C386" s="67"/>
      <c r="D386" s="68"/>
      <c r="E386" s="69"/>
      <c r="F386" s="70"/>
      <c r="G386" s="70"/>
      <c r="H386" s="70"/>
      <c r="I386" s="94"/>
      <c r="J386" s="23"/>
      <c r="K386" s="57"/>
    </row>
    <row r="387" ht="14.25" customHeight="1">
      <c r="A387" s="74"/>
      <c r="B387" s="96">
        <v>0.4166666666666667</v>
      </c>
      <c r="C387" s="76"/>
      <c r="D387" s="77"/>
      <c r="E387" s="37"/>
      <c r="F387" s="72"/>
      <c r="G387" s="72"/>
      <c r="H387" s="72"/>
      <c r="I387" s="78"/>
      <c r="J387" s="23"/>
      <c r="K387" s="57"/>
    </row>
    <row r="388" ht="14.25" customHeight="1">
      <c r="A388" s="74"/>
      <c r="B388" s="96">
        <v>0.4583333333333333</v>
      </c>
      <c r="C388" s="76" t="s">
        <v>879</v>
      </c>
      <c r="D388" s="77">
        <v>1.0</v>
      </c>
      <c r="E388" s="37" t="s">
        <v>823</v>
      </c>
      <c r="F388" s="72" t="s">
        <v>1113</v>
      </c>
      <c r="G388" s="72" t="s">
        <v>1114</v>
      </c>
      <c r="H388" s="72"/>
      <c r="I388" s="90" t="s">
        <v>1067</v>
      </c>
      <c r="J388" s="23"/>
      <c r="K388" s="57"/>
    </row>
    <row r="389" ht="14.25" customHeight="1">
      <c r="A389" s="74"/>
      <c r="B389" s="96">
        <v>0.4791666666666667</v>
      </c>
      <c r="C389" s="76" t="s">
        <v>879</v>
      </c>
      <c r="D389" s="77">
        <v>1.0</v>
      </c>
      <c r="E389" s="37" t="s">
        <v>818</v>
      </c>
      <c r="F389" s="72" t="s">
        <v>1115</v>
      </c>
      <c r="G389" s="72" t="s">
        <v>1116</v>
      </c>
      <c r="H389" s="72"/>
      <c r="I389" s="90" t="s">
        <v>1067</v>
      </c>
      <c r="J389" s="23"/>
      <c r="K389" s="57"/>
    </row>
    <row r="390" ht="14.25" customHeight="1">
      <c r="A390" s="74"/>
      <c r="B390" s="96">
        <v>0.5</v>
      </c>
      <c r="C390" s="76" t="s">
        <v>879</v>
      </c>
      <c r="D390" s="77">
        <v>1.0</v>
      </c>
      <c r="E390" s="37" t="s">
        <v>818</v>
      </c>
      <c r="F390" s="72" t="s">
        <v>1117</v>
      </c>
      <c r="G390" s="72" t="s">
        <v>1118</v>
      </c>
      <c r="H390" s="72"/>
      <c r="I390" s="90" t="s">
        <v>1067</v>
      </c>
      <c r="J390" s="23"/>
      <c r="K390" s="57"/>
    </row>
    <row r="391" ht="14.25" customHeight="1">
      <c r="A391" s="74"/>
      <c r="B391" s="96">
        <v>0.6041666666666666</v>
      </c>
      <c r="C391" s="76" t="s">
        <v>836</v>
      </c>
      <c r="D391" s="77">
        <v>1.0</v>
      </c>
      <c r="E391" s="37" t="s">
        <v>888</v>
      </c>
      <c r="F391" s="72" t="s">
        <v>1119</v>
      </c>
      <c r="G391" s="72"/>
      <c r="H391" s="72"/>
      <c r="I391" s="90" t="s">
        <v>1120</v>
      </c>
      <c r="J391" s="23"/>
      <c r="K391" s="57"/>
    </row>
    <row r="392" ht="14.25" customHeight="1">
      <c r="A392" s="74"/>
      <c r="B392" s="96">
        <v>0.625</v>
      </c>
      <c r="C392" s="76"/>
      <c r="D392" s="77"/>
      <c r="E392" s="37"/>
      <c r="F392" s="72"/>
      <c r="G392" s="72"/>
      <c r="H392" s="72"/>
      <c r="I392" s="78"/>
      <c r="J392" s="23"/>
      <c r="K392" s="57"/>
    </row>
    <row r="393" ht="14.25" customHeight="1">
      <c r="A393" s="74"/>
      <c r="B393" s="96">
        <v>0.6666666666666666</v>
      </c>
      <c r="C393" s="76"/>
      <c r="D393" s="77"/>
      <c r="E393" s="37"/>
      <c r="F393" s="72"/>
      <c r="G393" s="72"/>
      <c r="H393" s="72"/>
      <c r="I393" s="78"/>
      <c r="J393" s="23"/>
      <c r="K393" s="57"/>
    </row>
    <row r="394" ht="14.25" customHeight="1">
      <c r="A394" s="74"/>
      <c r="B394" s="96">
        <v>0.7083333333333334</v>
      </c>
      <c r="C394" s="76"/>
      <c r="D394" s="77"/>
      <c r="E394" s="37"/>
      <c r="F394" s="72"/>
      <c r="G394" s="72"/>
      <c r="H394" s="72"/>
      <c r="I394" s="78"/>
      <c r="J394" s="23"/>
      <c r="K394" s="57"/>
    </row>
    <row r="395" ht="14.25" customHeight="1">
      <c r="A395" s="82"/>
      <c r="B395" s="98">
        <v>0.75</v>
      </c>
      <c r="C395" s="84"/>
      <c r="D395" s="85"/>
      <c r="E395" s="86"/>
      <c r="F395" s="87"/>
      <c r="G395" s="87"/>
      <c r="H395" s="87"/>
      <c r="I395" s="88"/>
      <c r="J395" s="23"/>
      <c r="K395" s="57"/>
    </row>
    <row r="396" ht="14.25" customHeight="1">
      <c r="A396" s="65">
        <v>45542.0</v>
      </c>
      <c r="B396" s="93">
        <v>0.375</v>
      </c>
      <c r="C396" s="76" t="s">
        <v>1075</v>
      </c>
      <c r="D396" s="68">
        <v>2.0</v>
      </c>
      <c r="E396" s="69" t="s">
        <v>818</v>
      </c>
      <c r="F396" s="70" t="s">
        <v>1121</v>
      </c>
      <c r="G396" s="70" t="s">
        <v>1122</v>
      </c>
      <c r="H396" s="72"/>
      <c r="I396" s="90" t="s">
        <v>1077</v>
      </c>
      <c r="J396" s="23"/>
      <c r="K396" s="57"/>
    </row>
    <row r="397" ht="14.25" customHeight="1">
      <c r="A397" s="74"/>
      <c r="B397" s="96">
        <v>0.4166666666666667</v>
      </c>
      <c r="C397" s="76"/>
      <c r="D397" s="77"/>
      <c r="E397" s="37"/>
      <c r="F397" s="72"/>
      <c r="G397" s="72"/>
      <c r="H397" s="72"/>
      <c r="I397" s="78"/>
      <c r="J397" s="23"/>
      <c r="K397" s="57"/>
    </row>
    <row r="398" ht="14.25" customHeight="1">
      <c r="A398" s="74"/>
      <c r="B398" s="96">
        <v>0.4583333333333333</v>
      </c>
      <c r="C398" s="76" t="s">
        <v>831</v>
      </c>
      <c r="D398" s="77">
        <v>1.0</v>
      </c>
      <c r="E398" s="37" t="s">
        <v>888</v>
      </c>
      <c r="F398" s="72" t="s">
        <v>1123</v>
      </c>
      <c r="G398" s="72" t="s">
        <v>1124</v>
      </c>
      <c r="H398" s="72"/>
      <c r="I398" s="91" t="s">
        <v>1125</v>
      </c>
      <c r="J398" s="23"/>
      <c r="K398" s="57"/>
    </row>
    <row r="399" ht="14.25" customHeight="1">
      <c r="A399" s="74"/>
      <c r="B399" s="96">
        <v>0.5</v>
      </c>
      <c r="C399" s="76" t="s">
        <v>68</v>
      </c>
      <c r="D399" s="77" t="s">
        <v>68</v>
      </c>
      <c r="E399" s="37" t="s">
        <v>68</v>
      </c>
      <c r="F399" s="72" t="s">
        <v>68</v>
      </c>
      <c r="G399" s="72" t="s">
        <v>68</v>
      </c>
      <c r="H399" s="72"/>
      <c r="I399" s="78" t="s">
        <v>68</v>
      </c>
      <c r="J399" s="23" t="s">
        <v>68</v>
      </c>
      <c r="K399" s="57"/>
    </row>
    <row r="400" ht="14.25" customHeight="1">
      <c r="A400" s="74"/>
      <c r="B400" s="96">
        <v>0.5416666666666666</v>
      </c>
      <c r="C400" s="76" t="s">
        <v>68</v>
      </c>
      <c r="D400" s="77" t="s">
        <v>68</v>
      </c>
      <c r="E400" s="37" t="s">
        <v>68</v>
      </c>
      <c r="F400" s="72" t="s">
        <v>68</v>
      </c>
      <c r="G400" s="72" t="s">
        <v>68</v>
      </c>
      <c r="H400" s="72"/>
      <c r="I400" s="78" t="s">
        <v>68</v>
      </c>
      <c r="J400" s="23" t="s">
        <v>68</v>
      </c>
      <c r="K400" s="57"/>
    </row>
    <row r="401" ht="14.25" customHeight="1">
      <c r="A401" s="74"/>
      <c r="B401" s="96">
        <v>0.5833333333333334</v>
      </c>
      <c r="C401" s="76" t="s">
        <v>68</v>
      </c>
      <c r="D401" s="77" t="s">
        <v>68</v>
      </c>
      <c r="E401" s="37" t="s">
        <v>68</v>
      </c>
      <c r="F401" s="72" t="s">
        <v>68</v>
      </c>
      <c r="G401" s="72" t="s">
        <v>68</v>
      </c>
      <c r="H401" s="72"/>
      <c r="I401" s="78" t="s">
        <v>68</v>
      </c>
      <c r="J401" s="23" t="s">
        <v>68</v>
      </c>
      <c r="K401" s="57"/>
    </row>
    <row r="402" ht="14.25" customHeight="1">
      <c r="A402" s="74"/>
      <c r="B402" s="96">
        <v>0.625</v>
      </c>
      <c r="C402" s="76" t="s">
        <v>68</v>
      </c>
      <c r="D402" s="77" t="s">
        <v>68</v>
      </c>
      <c r="E402" s="37" t="s">
        <v>68</v>
      </c>
      <c r="F402" s="72" t="s">
        <v>68</v>
      </c>
      <c r="G402" s="72" t="s">
        <v>68</v>
      </c>
      <c r="H402" s="72"/>
      <c r="I402" s="78" t="s">
        <v>68</v>
      </c>
      <c r="J402" s="23" t="s">
        <v>68</v>
      </c>
      <c r="K402" s="57"/>
    </row>
    <row r="403" ht="14.25" customHeight="1">
      <c r="A403" s="74"/>
      <c r="B403" s="96">
        <v>0.6666666666666666</v>
      </c>
      <c r="C403" s="76" t="s">
        <v>68</v>
      </c>
      <c r="D403" s="77" t="s">
        <v>68</v>
      </c>
      <c r="E403" s="37" t="s">
        <v>68</v>
      </c>
      <c r="F403" s="72"/>
      <c r="G403" s="72" t="s">
        <v>68</v>
      </c>
      <c r="H403" s="72"/>
      <c r="I403" s="78" t="s">
        <v>68</v>
      </c>
      <c r="J403" s="23" t="s">
        <v>68</v>
      </c>
      <c r="K403" s="57"/>
    </row>
    <row r="404" ht="14.25" customHeight="1">
      <c r="A404" s="74"/>
      <c r="B404" s="96">
        <v>0.7083333333333334</v>
      </c>
      <c r="C404" s="76" t="s">
        <v>68</v>
      </c>
      <c r="D404" s="77" t="s">
        <v>68</v>
      </c>
      <c r="E404" s="37" t="s">
        <v>68</v>
      </c>
      <c r="F404" s="72" t="s">
        <v>68</v>
      </c>
      <c r="G404" s="72" t="s">
        <v>68</v>
      </c>
      <c r="H404" s="72"/>
      <c r="I404" s="78" t="s">
        <v>68</v>
      </c>
      <c r="J404" s="23" t="s">
        <v>68</v>
      </c>
      <c r="K404" s="57"/>
    </row>
    <row r="405" ht="14.25" customHeight="1">
      <c r="A405" s="82"/>
      <c r="B405" s="98">
        <v>0.75</v>
      </c>
      <c r="C405" s="84" t="s">
        <v>68</v>
      </c>
      <c r="D405" s="85" t="s">
        <v>68</v>
      </c>
      <c r="E405" s="86" t="s">
        <v>68</v>
      </c>
      <c r="F405" s="87" t="s">
        <v>68</v>
      </c>
      <c r="G405" s="87" t="s">
        <v>68</v>
      </c>
      <c r="H405" s="87"/>
      <c r="I405" s="88" t="s">
        <v>68</v>
      </c>
      <c r="J405" s="23" t="s">
        <v>68</v>
      </c>
      <c r="K405" s="57"/>
    </row>
    <row r="406" ht="14.25" customHeight="1">
      <c r="A406" s="92">
        <v>45543.0</v>
      </c>
      <c r="B406" s="93">
        <v>0.375</v>
      </c>
      <c r="C406" s="67" t="s">
        <v>68</v>
      </c>
      <c r="D406" s="68" t="s">
        <v>68</v>
      </c>
      <c r="E406" s="69" t="s">
        <v>68</v>
      </c>
      <c r="F406" s="70" t="s">
        <v>68</v>
      </c>
      <c r="G406" s="70" t="s">
        <v>68</v>
      </c>
      <c r="H406" s="70"/>
      <c r="I406" s="94" t="s">
        <v>68</v>
      </c>
      <c r="J406" s="23" t="s">
        <v>68</v>
      </c>
      <c r="K406" s="57"/>
    </row>
    <row r="407" ht="14.25" customHeight="1">
      <c r="A407" s="95"/>
      <c r="B407" s="96">
        <v>0.4166666666666667</v>
      </c>
      <c r="C407" s="76"/>
      <c r="D407" s="77"/>
      <c r="E407" s="37"/>
      <c r="F407" s="72"/>
      <c r="G407" s="72"/>
      <c r="H407" s="72"/>
      <c r="I407" s="78"/>
      <c r="J407" s="23"/>
      <c r="K407" s="57"/>
    </row>
    <row r="408" ht="14.25" customHeight="1">
      <c r="A408" s="95"/>
      <c r="B408" s="96">
        <v>0.4583333333333333</v>
      </c>
      <c r="C408" s="76"/>
      <c r="D408" s="77"/>
      <c r="E408" s="37"/>
      <c r="F408" s="72"/>
      <c r="G408" s="72"/>
      <c r="H408" s="72"/>
      <c r="I408" s="78"/>
      <c r="J408" s="23"/>
      <c r="K408" s="57"/>
    </row>
    <row r="409" ht="14.25" customHeight="1">
      <c r="A409" s="95"/>
      <c r="B409" s="96">
        <v>0.5</v>
      </c>
      <c r="C409" s="76"/>
      <c r="D409" s="77"/>
      <c r="E409" s="37"/>
      <c r="F409" s="72"/>
      <c r="G409" s="72"/>
      <c r="H409" s="72"/>
      <c r="I409" s="78"/>
      <c r="J409" s="23"/>
      <c r="K409" s="57"/>
    </row>
    <row r="410" ht="14.25" customHeight="1">
      <c r="A410" s="95"/>
      <c r="B410" s="96">
        <v>0.5416666666666666</v>
      </c>
      <c r="C410" s="76"/>
      <c r="D410" s="77"/>
      <c r="E410" s="37"/>
      <c r="F410" s="72"/>
      <c r="G410" s="72"/>
      <c r="H410" s="72"/>
      <c r="I410" s="78"/>
      <c r="J410" s="23"/>
      <c r="K410" s="57"/>
    </row>
    <row r="411" ht="14.25" customHeight="1">
      <c r="A411" s="95"/>
      <c r="B411" s="96">
        <v>0.5833333333333334</v>
      </c>
      <c r="C411" s="76"/>
      <c r="D411" s="77"/>
      <c r="E411" s="37"/>
      <c r="F411" s="72"/>
      <c r="G411" s="72"/>
      <c r="H411" s="72"/>
      <c r="I411" s="78"/>
      <c r="J411" s="23"/>
      <c r="K411" s="57"/>
    </row>
    <row r="412" ht="14.25" customHeight="1">
      <c r="A412" s="95"/>
      <c r="B412" s="96">
        <v>0.625</v>
      </c>
      <c r="C412" s="76"/>
      <c r="D412" s="77"/>
      <c r="E412" s="37"/>
      <c r="F412" s="72"/>
      <c r="G412" s="72"/>
      <c r="H412" s="72"/>
      <c r="I412" s="78"/>
      <c r="J412" s="23"/>
      <c r="K412" s="57"/>
    </row>
    <row r="413" ht="14.25" customHeight="1">
      <c r="A413" s="95"/>
      <c r="B413" s="96">
        <v>0.6666666666666666</v>
      </c>
      <c r="C413" s="76"/>
      <c r="D413" s="77"/>
      <c r="E413" s="37"/>
      <c r="F413" s="72"/>
      <c r="G413" s="72"/>
      <c r="H413" s="72"/>
      <c r="I413" s="78"/>
      <c r="J413" s="23"/>
      <c r="K413" s="57"/>
    </row>
    <row r="414" ht="14.25" customHeight="1">
      <c r="A414" s="95"/>
      <c r="B414" s="96">
        <v>0.7083333333333334</v>
      </c>
      <c r="C414" s="76"/>
      <c r="D414" s="77"/>
      <c r="E414" s="37"/>
      <c r="F414" s="72"/>
      <c r="G414" s="72"/>
      <c r="H414" s="72"/>
      <c r="I414" s="78"/>
      <c r="J414" s="23"/>
      <c r="K414" s="57"/>
    </row>
    <row r="415" ht="14.25" customHeight="1">
      <c r="A415" s="95"/>
      <c r="B415" s="96">
        <v>0.75</v>
      </c>
      <c r="C415" s="76"/>
      <c r="D415" s="77"/>
      <c r="E415" s="37"/>
      <c r="F415" s="72"/>
      <c r="G415" s="72"/>
      <c r="H415" s="72"/>
      <c r="I415" s="78"/>
      <c r="J415" s="23"/>
      <c r="K415" s="57"/>
    </row>
    <row r="416" ht="15.0" customHeight="1">
      <c r="A416" s="104">
        <v>45544.0</v>
      </c>
      <c r="B416" s="66">
        <v>0.375</v>
      </c>
      <c r="C416" s="67" t="s">
        <v>68</v>
      </c>
      <c r="D416" s="68" t="s">
        <v>68</v>
      </c>
      <c r="E416" s="69" t="s">
        <v>68</v>
      </c>
      <c r="F416" s="70" t="s">
        <v>68</v>
      </c>
      <c r="G416" s="70" t="s">
        <v>68</v>
      </c>
      <c r="H416" s="70"/>
      <c r="I416" s="94" t="s">
        <v>68</v>
      </c>
      <c r="J416" s="23" t="s">
        <v>68</v>
      </c>
      <c r="K416" s="57"/>
    </row>
    <row r="417" ht="14.25" customHeight="1">
      <c r="A417" s="104"/>
      <c r="B417" s="75">
        <v>0.4166666666666667</v>
      </c>
      <c r="C417" s="76" t="s">
        <v>1126</v>
      </c>
      <c r="D417" s="77">
        <v>1.0</v>
      </c>
      <c r="E417" s="37" t="s">
        <v>846</v>
      </c>
      <c r="F417" s="72" t="s">
        <v>888</v>
      </c>
      <c r="G417" s="72" t="s">
        <v>1127</v>
      </c>
      <c r="H417" s="72"/>
      <c r="I417" s="90" t="s">
        <v>1128</v>
      </c>
      <c r="J417" s="23" t="s">
        <v>821</v>
      </c>
      <c r="K417" s="57"/>
    </row>
    <row r="418" ht="14.25" customHeight="1">
      <c r="A418" s="104"/>
      <c r="B418" s="75">
        <v>0.4375</v>
      </c>
      <c r="C418" s="76" t="s">
        <v>934</v>
      </c>
      <c r="D418" s="77">
        <v>1.0</v>
      </c>
      <c r="E418" s="37" t="s">
        <v>888</v>
      </c>
      <c r="F418" s="72" t="s">
        <v>1129</v>
      </c>
      <c r="G418" s="72"/>
      <c r="H418" s="72"/>
      <c r="I418" s="90" t="s">
        <v>1130</v>
      </c>
      <c r="J418" s="23" t="s">
        <v>821</v>
      </c>
      <c r="K418" s="57"/>
    </row>
    <row r="419" ht="14.25" customHeight="1">
      <c r="A419" s="104"/>
      <c r="B419" s="75">
        <v>0.4791666666666667</v>
      </c>
      <c r="C419" s="76" t="s">
        <v>822</v>
      </c>
      <c r="D419" s="77">
        <v>1.0</v>
      </c>
      <c r="E419" s="37" t="s">
        <v>818</v>
      </c>
      <c r="F419" s="72" t="s">
        <v>1131</v>
      </c>
      <c r="G419" s="72" t="s">
        <v>1132</v>
      </c>
      <c r="H419" s="72" t="s">
        <v>825</v>
      </c>
      <c r="I419" s="90" t="s">
        <v>1133</v>
      </c>
      <c r="J419" s="23" t="s">
        <v>821</v>
      </c>
      <c r="K419" s="57"/>
    </row>
    <row r="420" ht="14.25" customHeight="1">
      <c r="A420" s="104"/>
      <c r="B420" s="75">
        <v>0.5</v>
      </c>
      <c r="C420" s="76" t="s">
        <v>822</v>
      </c>
      <c r="D420" s="77">
        <v>1.0</v>
      </c>
      <c r="E420" s="37" t="s">
        <v>823</v>
      </c>
      <c r="F420" s="72" t="s">
        <v>1134</v>
      </c>
      <c r="G420" s="72" t="s">
        <v>1135</v>
      </c>
      <c r="H420" s="72" t="s">
        <v>825</v>
      </c>
      <c r="I420" s="90" t="s">
        <v>1136</v>
      </c>
      <c r="J420" s="23" t="s">
        <v>821</v>
      </c>
      <c r="K420" s="57"/>
    </row>
    <row r="421" ht="14.25" customHeight="1">
      <c r="A421" s="104"/>
      <c r="B421" s="75">
        <v>0.5416666666666666</v>
      </c>
      <c r="C421" s="76"/>
      <c r="D421" s="77"/>
      <c r="E421" s="37"/>
      <c r="F421" s="72"/>
      <c r="G421" s="72"/>
      <c r="H421" s="72"/>
      <c r="I421" s="78"/>
      <c r="J421" s="23"/>
      <c r="K421" s="57"/>
    </row>
    <row r="422" ht="14.25" customHeight="1">
      <c r="A422" s="104"/>
      <c r="B422" s="75">
        <v>0.5833333333333334</v>
      </c>
      <c r="C422" s="76"/>
      <c r="D422" s="77"/>
      <c r="E422" s="37"/>
      <c r="F422" s="72"/>
      <c r="G422" s="72"/>
      <c r="H422" s="72"/>
      <c r="I422" s="78"/>
      <c r="J422" s="23"/>
      <c r="K422" s="57"/>
    </row>
    <row r="423" ht="14.25" customHeight="1">
      <c r="A423" s="104"/>
      <c r="B423" s="75">
        <v>0.625</v>
      </c>
      <c r="C423" s="76" t="s">
        <v>1126</v>
      </c>
      <c r="D423" s="77">
        <v>1.0</v>
      </c>
      <c r="E423" s="37" t="s">
        <v>888</v>
      </c>
      <c r="F423" s="72"/>
      <c r="G423" s="72" t="s">
        <v>1137</v>
      </c>
      <c r="H423" s="72"/>
      <c r="I423" s="90" t="s">
        <v>1138</v>
      </c>
      <c r="J423" s="23" t="s">
        <v>821</v>
      </c>
      <c r="K423" s="57"/>
    </row>
    <row r="424" ht="14.25" customHeight="1">
      <c r="A424" s="104"/>
      <c r="B424" s="75">
        <v>0.6875</v>
      </c>
      <c r="C424" s="76" t="s">
        <v>1139</v>
      </c>
      <c r="D424" s="77">
        <v>2.0</v>
      </c>
      <c r="E424" s="37" t="s">
        <v>846</v>
      </c>
      <c r="F424" s="57" t="s">
        <v>1140</v>
      </c>
      <c r="G424" s="72" t="s">
        <v>1141</v>
      </c>
      <c r="H424" s="72"/>
      <c r="I424" s="90" t="s">
        <v>1142</v>
      </c>
      <c r="J424" s="23" t="s">
        <v>68</v>
      </c>
      <c r="K424" s="57" t="s">
        <v>1140</v>
      </c>
    </row>
    <row r="425" ht="14.25" customHeight="1">
      <c r="A425" s="104"/>
      <c r="B425" s="75">
        <v>0.7083333333333334</v>
      </c>
      <c r="C425" s="76" t="s">
        <v>831</v>
      </c>
      <c r="D425" s="77">
        <v>1.0</v>
      </c>
      <c r="E425" s="37" t="s">
        <v>888</v>
      </c>
      <c r="F425" s="72" t="s">
        <v>1143</v>
      </c>
      <c r="G425" s="72" t="s">
        <v>1144</v>
      </c>
      <c r="H425" s="72"/>
      <c r="I425" s="91" t="s">
        <v>1145</v>
      </c>
      <c r="J425" s="23" t="s">
        <v>827</v>
      </c>
      <c r="K425" s="57"/>
    </row>
    <row r="426" ht="14.25" customHeight="1">
      <c r="A426" s="104"/>
      <c r="B426" s="75">
        <v>0.75</v>
      </c>
      <c r="C426" s="76" t="s">
        <v>1146</v>
      </c>
      <c r="D426" s="77">
        <v>1.0</v>
      </c>
      <c r="E426" s="37" t="s">
        <v>846</v>
      </c>
      <c r="F426" s="57" t="s">
        <v>1140</v>
      </c>
      <c r="G426" s="72" t="s">
        <v>1147</v>
      </c>
      <c r="H426" s="72"/>
      <c r="I426" s="90" t="s">
        <v>1148</v>
      </c>
      <c r="J426" s="23" t="s">
        <v>68</v>
      </c>
      <c r="K426" s="57" t="s">
        <v>1140</v>
      </c>
    </row>
    <row r="427" ht="14.25" customHeight="1">
      <c r="A427" s="104"/>
      <c r="B427" s="83">
        <v>0.8125</v>
      </c>
      <c r="C427" s="84" t="s">
        <v>1149</v>
      </c>
      <c r="D427" s="85">
        <v>1.0</v>
      </c>
      <c r="E427" s="86" t="s">
        <v>888</v>
      </c>
      <c r="F427" s="105" t="s">
        <v>1150</v>
      </c>
      <c r="G427" s="87" t="s">
        <v>1151</v>
      </c>
      <c r="H427" s="87"/>
      <c r="I427" s="106" t="s">
        <v>1152</v>
      </c>
      <c r="J427" s="23" t="s">
        <v>827</v>
      </c>
      <c r="K427" s="57"/>
    </row>
    <row r="428" ht="14.25" customHeight="1">
      <c r="A428" s="65">
        <v>45545.0</v>
      </c>
      <c r="B428" s="96">
        <v>0.375</v>
      </c>
      <c r="C428" s="76"/>
      <c r="D428" s="77"/>
      <c r="E428" s="37"/>
      <c r="F428" s="72"/>
      <c r="G428" s="72"/>
      <c r="H428" s="72"/>
      <c r="I428" s="78"/>
      <c r="J428" s="23"/>
      <c r="K428" s="57"/>
    </row>
    <row r="429" ht="14.25" customHeight="1">
      <c r="A429" s="74"/>
      <c r="B429" s="96">
        <v>0.4375</v>
      </c>
      <c r="C429" s="76"/>
      <c r="D429" s="77"/>
      <c r="E429" s="37"/>
      <c r="F429" s="72"/>
      <c r="G429" s="72"/>
      <c r="H429" s="72"/>
      <c r="I429" s="90"/>
      <c r="J429" s="23"/>
      <c r="K429" s="57"/>
    </row>
    <row r="430" ht="14.25" customHeight="1">
      <c r="A430" s="74"/>
      <c r="B430" s="96">
        <v>0.4583333333333333</v>
      </c>
      <c r="C430" s="76" t="s">
        <v>1139</v>
      </c>
      <c r="D430" s="77">
        <v>4.0</v>
      </c>
      <c r="E430" s="37" t="s">
        <v>818</v>
      </c>
      <c r="F430" s="72" t="s">
        <v>1153</v>
      </c>
      <c r="G430" s="72" t="s">
        <v>1141</v>
      </c>
      <c r="H430" s="72"/>
      <c r="I430" s="90" t="s">
        <v>1154</v>
      </c>
      <c r="J430" s="23" t="s">
        <v>821</v>
      </c>
      <c r="K430" s="57"/>
    </row>
    <row r="431" ht="14.25" customHeight="1">
      <c r="A431" s="74"/>
      <c r="B431" s="96">
        <v>0.5</v>
      </c>
      <c r="C431" s="76"/>
      <c r="D431" s="77"/>
      <c r="E431" s="37"/>
      <c r="F431" s="72"/>
      <c r="G431" s="72"/>
      <c r="H431" s="72"/>
      <c r="I431" s="78"/>
      <c r="J431" s="23"/>
      <c r="K431" s="57"/>
    </row>
    <row r="432" ht="14.25" customHeight="1">
      <c r="A432" s="74"/>
      <c r="B432" s="96">
        <v>0.5625</v>
      </c>
      <c r="C432" s="76" t="s">
        <v>879</v>
      </c>
      <c r="D432" s="77">
        <v>1.0</v>
      </c>
      <c r="E432" s="37" t="s">
        <v>823</v>
      </c>
      <c r="F432" s="72"/>
      <c r="G432" s="72" t="s">
        <v>1155</v>
      </c>
      <c r="H432" s="72"/>
      <c r="I432" s="90" t="s">
        <v>1156</v>
      </c>
      <c r="J432" s="23" t="s">
        <v>995</v>
      </c>
      <c r="K432" s="57"/>
    </row>
    <row r="433" ht="14.25" customHeight="1">
      <c r="A433" s="74"/>
      <c r="B433" s="96">
        <v>0.5833333333333334</v>
      </c>
      <c r="C433" s="76" t="s">
        <v>1157</v>
      </c>
      <c r="D433" s="77">
        <v>1.0</v>
      </c>
      <c r="E433" s="37" t="s">
        <v>888</v>
      </c>
      <c r="F433" s="72" t="s">
        <v>1158</v>
      </c>
      <c r="G433" s="72" t="s">
        <v>1159</v>
      </c>
      <c r="H433" s="72"/>
      <c r="I433" s="90" t="s">
        <v>1160</v>
      </c>
      <c r="J433" s="23" t="s">
        <v>821</v>
      </c>
      <c r="K433" s="57"/>
    </row>
    <row r="434" ht="14.25" customHeight="1">
      <c r="A434" s="74"/>
      <c r="B434" s="96">
        <v>0.625</v>
      </c>
      <c r="C434" s="76" t="s">
        <v>68</v>
      </c>
      <c r="D434" s="77" t="s">
        <v>68</v>
      </c>
      <c r="E434" s="37" t="s">
        <v>68</v>
      </c>
      <c r="F434" s="72" t="s">
        <v>68</v>
      </c>
      <c r="G434" s="72" t="s">
        <v>68</v>
      </c>
      <c r="H434" s="72"/>
      <c r="I434" s="78" t="s">
        <v>68</v>
      </c>
      <c r="J434" s="23" t="s">
        <v>68</v>
      </c>
      <c r="K434" s="57"/>
    </row>
    <row r="435" ht="14.25" customHeight="1">
      <c r="A435" s="74"/>
      <c r="B435" s="96">
        <v>0.6666666666666666</v>
      </c>
      <c r="C435" s="76" t="s">
        <v>822</v>
      </c>
      <c r="D435" s="77">
        <v>1.0</v>
      </c>
      <c r="E435" s="37" t="s">
        <v>828</v>
      </c>
      <c r="F435" s="72" t="s">
        <v>1161</v>
      </c>
      <c r="G435" s="72" t="s">
        <v>1162</v>
      </c>
      <c r="H435" s="72"/>
      <c r="I435" s="78"/>
      <c r="J435" s="23" t="s">
        <v>821</v>
      </c>
      <c r="K435" s="57"/>
    </row>
    <row r="436" ht="14.25" customHeight="1">
      <c r="A436" s="74"/>
      <c r="B436" s="96">
        <v>0.7083333333333334</v>
      </c>
      <c r="C436" s="76" t="s">
        <v>934</v>
      </c>
      <c r="D436" s="77">
        <v>2.0</v>
      </c>
      <c r="E436" s="37" t="s">
        <v>823</v>
      </c>
      <c r="F436" s="72" t="s">
        <v>1163</v>
      </c>
      <c r="G436" s="72" t="s">
        <v>1164</v>
      </c>
      <c r="H436" s="72"/>
      <c r="I436" s="90"/>
      <c r="J436" s="23" t="s">
        <v>821</v>
      </c>
      <c r="K436" s="57"/>
    </row>
    <row r="437" ht="14.25" customHeight="1">
      <c r="A437" s="74"/>
      <c r="B437" s="96">
        <v>0.7291666666666666</v>
      </c>
      <c r="C437" s="76" t="s">
        <v>934</v>
      </c>
      <c r="D437" s="77">
        <v>2.0</v>
      </c>
      <c r="E437" s="37" t="s">
        <v>828</v>
      </c>
      <c r="F437" s="72" t="s">
        <v>1165</v>
      </c>
      <c r="G437" s="72" t="s">
        <v>1166</v>
      </c>
      <c r="H437" s="72"/>
      <c r="I437" s="90" t="s">
        <v>1167</v>
      </c>
      <c r="J437" s="23" t="s">
        <v>821</v>
      </c>
      <c r="K437" s="57"/>
    </row>
    <row r="438" ht="14.25" customHeight="1">
      <c r="A438" s="82"/>
      <c r="B438" s="98">
        <v>0.75</v>
      </c>
      <c r="C438" s="84" t="s">
        <v>1146</v>
      </c>
      <c r="D438" s="85">
        <v>1.0</v>
      </c>
      <c r="E438" s="86" t="s">
        <v>828</v>
      </c>
      <c r="F438" s="87"/>
      <c r="G438" s="87" t="s">
        <v>1147</v>
      </c>
      <c r="H438" s="87"/>
      <c r="I438" s="106" t="s">
        <v>1148</v>
      </c>
      <c r="J438" s="23" t="s">
        <v>821</v>
      </c>
      <c r="K438" s="57"/>
    </row>
    <row r="439" ht="14.25" customHeight="1">
      <c r="A439" s="92">
        <v>45546.0</v>
      </c>
      <c r="B439" s="93">
        <v>0.375</v>
      </c>
      <c r="C439" s="67" t="s">
        <v>1168</v>
      </c>
      <c r="D439" s="68">
        <v>1.0</v>
      </c>
      <c r="E439" s="69" t="s">
        <v>888</v>
      </c>
      <c r="F439" s="70" t="s">
        <v>1169</v>
      </c>
      <c r="G439" s="70" t="s">
        <v>1170</v>
      </c>
      <c r="H439" s="70"/>
      <c r="I439" s="89" t="s">
        <v>1171</v>
      </c>
      <c r="J439" s="23" t="s">
        <v>821</v>
      </c>
      <c r="K439" s="57"/>
    </row>
    <row r="440" ht="14.25" customHeight="1">
      <c r="A440" s="95"/>
      <c r="B440" s="96">
        <v>0.4166666666666667</v>
      </c>
      <c r="C440" s="76" t="s">
        <v>68</v>
      </c>
      <c r="D440" s="77" t="s">
        <v>68</v>
      </c>
      <c r="E440" s="37" t="s">
        <v>68</v>
      </c>
      <c r="F440" s="72" t="s">
        <v>68</v>
      </c>
      <c r="G440" s="72" t="s">
        <v>68</v>
      </c>
      <c r="H440" s="72"/>
      <c r="I440" s="90" t="s">
        <v>68</v>
      </c>
      <c r="J440" s="23" t="s">
        <v>68</v>
      </c>
      <c r="K440" s="57"/>
    </row>
    <row r="441" ht="14.25" customHeight="1">
      <c r="A441" s="95"/>
      <c r="B441" s="96">
        <v>0.4583333333333333</v>
      </c>
      <c r="C441" s="76" t="s">
        <v>1172</v>
      </c>
      <c r="D441" s="77">
        <v>1.0</v>
      </c>
      <c r="E441" s="37" t="s">
        <v>888</v>
      </c>
      <c r="F441" s="72"/>
      <c r="G441" s="72" t="s">
        <v>1173</v>
      </c>
      <c r="H441" s="72"/>
      <c r="I441" s="90" t="s">
        <v>1174</v>
      </c>
      <c r="J441" s="23" t="s">
        <v>821</v>
      </c>
      <c r="K441" s="57"/>
    </row>
    <row r="442" ht="14.25" customHeight="1">
      <c r="A442" s="95"/>
      <c r="B442" s="96">
        <v>0.5</v>
      </c>
      <c r="C442" s="76" t="s">
        <v>68</v>
      </c>
      <c r="D442" s="77" t="s">
        <v>68</v>
      </c>
      <c r="E442" s="37" t="s">
        <v>68</v>
      </c>
      <c r="F442" s="72" t="s">
        <v>68</v>
      </c>
      <c r="G442" s="72" t="s">
        <v>68</v>
      </c>
      <c r="H442" s="72"/>
      <c r="I442" s="78" t="s">
        <v>68</v>
      </c>
      <c r="J442" s="23" t="s">
        <v>68</v>
      </c>
      <c r="K442" s="57"/>
    </row>
    <row r="443" ht="14.25" customHeight="1">
      <c r="A443" s="95"/>
      <c r="B443" s="96">
        <v>0.5416666666666666</v>
      </c>
      <c r="C443" s="76" t="s">
        <v>68</v>
      </c>
      <c r="D443" s="77" t="s">
        <v>68</v>
      </c>
      <c r="E443" s="37" t="s">
        <v>68</v>
      </c>
      <c r="F443" s="72" t="s">
        <v>68</v>
      </c>
      <c r="G443" s="72" t="s">
        <v>68</v>
      </c>
      <c r="H443" s="72"/>
      <c r="I443" s="78" t="s">
        <v>68</v>
      </c>
      <c r="J443" s="23" t="s">
        <v>68</v>
      </c>
      <c r="K443" s="57"/>
    </row>
    <row r="444" ht="14.25" customHeight="1">
      <c r="A444" s="95"/>
      <c r="B444" s="96">
        <v>0.5833333333333334</v>
      </c>
      <c r="C444" s="76" t="s">
        <v>68</v>
      </c>
      <c r="D444" s="77" t="s">
        <v>68</v>
      </c>
      <c r="E444" s="37" t="s">
        <v>68</v>
      </c>
      <c r="F444" s="72" t="s">
        <v>68</v>
      </c>
      <c r="G444" s="72" t="s">
        <v>68</v>
      </c>
      <c r="H444" s="72"/>
      <c r="I444" s="78" t="s">
        <v>68</v>
      </c>
      <c r="J444" s="23" t="s">
        <v>68</v>
      </c>
      <c r="K444" s="57"/>
    </row>
    <row r="445" ht="14.25" customHeight="1">
      <c r="A445" s="95"/>
      <c r="B445" s="96">
        <v>0.625</v>
      </c>
      <c r="C445" s="76" t="s">
        <v>68</v>
      </c>
      <c r="D445" s="77" t="s">
        <v>68</v>
      </c>
      <c r="E445" s="37" t="s">
        <v>68</v>
      </c>
      <c r="F445" s="72" t="s">
        <v>68</v>
      </c>
      <c r="G445" s="72" t="s">
        <v>68</v>
      </c>
      <c r="H445" s="72"/>
      <c r="I445" s="78" t="s">
        <v>68</v>
      </c>
      <c r="J445" s="23" t="s">
        <v>68</v>
      </c>
      <c r="K445" s="57"/>
    </row>
    <row r="446" ht="14.25" customHeight="1">
      <c r="A446" s="95"/>
      <c r="B446" s="96">
        <v>0.6666666666666666</v>
      </c>
      <c r="C446" s="76" t="s">
        <v>68</v>
      </c>
      <c r="D446" s="77" t="s">
        <v>68</v>
      </c>
      <c r="E446" s="37" t="s">
        <v>68</v>
      </c>
      <c r="F446" s="72" t="s">
        <v>68</v>
      </c>
      <c r="G446" s="72" t="s">
        <v>68</v>
      </c>
      <c r="H446" s="72"/>
      <c r="I446" s="78" t="s">
        <v>68</v>
      </c>
      <c r="J446" s="23" t="s">
        <v>68</v>
      </c>
      <c r="K446" s="57"/>
    </row>
    <row r="447" ht="14.25" customHeight="1">
      <c r="A447" s="95"/>
      <c r="B447" s="96">
        <v>0.7083333333333334</v>
      </c>
      <c r="C447" s="76" t="s">
        <v>831</v>
      </c>
      <c r="D447" s="77">
        <v>1.0</v>
      </c>
      <c r="E447" s="37" t="s">
        <v>888</v>
      </c>
      <c r="F447" s="72" t="s">
        <v>1109</v>
      </c>
      <c r="G447" s="72" t="s">
        <v>1175</v>
      </c>
      <c r="H447" s="72"/>
      <c r="I447" s="91" t="s">
        <v>1111</v>
      </c>
      <c r="J447" s="23" t="s">
        <v>821</v>
      </c>
      <c r="K447" s="57"/>
    </row>
    <row r="448" ht="14.25" customHeight="1">
      <c r="A448" s="97"/>
      <c r="B448" s="98">
        <v>0.75</v>
      </c>
      <c r="C448" s="84" t="s">
        <v>68</v>
      </c>
      <c r="D448" s="85" t="s">
        <v>68</v>
      </c>
      <c r="E448" s="86" t="s">
        <v>68</v>
      </c>
      <c r="F448" s="87" t="s">
        <v>68</v>
      </c>
      <c r="G448" s="87" t="s">
        <v>68</v>
      </c>
      <c r="H448" s="87"/>
      <c r="I448" s="88" t="s">
        <v>68</v>
      </c>
      <c r="J448" s="23" t="s">
        <v>68</v>
      </c>
      <c r="K448" s="57"/>
    </row>
    <row r="449" ht="14.25" customHeight="1">
      <c r="A449" s="65">
        <v>45547.0</v>
      </c>
      <c r="B449" s="93">
        <v>0.375</v>
      </c>
      <c r="C449" s="67" t="s">
        <v>68</v>
      </c>
      <c r="D449" s="68" t="s">
        <v>68</v>
      </c>
      <c r="E449" s="69" t="s">
        <v>68</v>
      </c>
      <c r="F449" s="70" t="s">
        <v>68</v>
      </c>
      <c r="G449" s="70" t="s">
        <v>68</v>
      </c>
      <c r="H449" s="70"/>
      <c r="I449" s="94" t="s">
        <v>68</v>
      </c>
      <c r="J449" s="23" t="s">
        <v>68</v>
      </c>
      <c r="K449" s="57"/>
    </row>
    <row r="450" ht="14.25" customHeight="1">
      <c r="A450" s="74"/>
      <c r="B450" s="96">
        <v>0.4166666666666667</v>
      </c>
      <c r="C450" s="76" t="s">
        <v>68</v>
      </c>
      <c r="D450" s="77" t="s">
        <v>68</v>
      </c>
      <c r="E450" s="37" t="s">
        <v>68</v>
      </c>
      <c r="F450" s="72" t="s">
        <v>68</v>
      </c>
      <c r="G450" s="72" t="s">
        <v>68</v>
      </c>
      <c r="H450" s="72"/>
      <c r="I450" s="78" t="s">
        <v>68</v>
      </c>
      <c r="J450" s="23" t="s">
        <v>68</v>
      </c>
      <c r="K450" s="57"/>
    </row>
    <row r="451" ht="14.25" customHeight="1">
      <c r="A451" s="74"/>
      <c r="B451" s="96">
        <v>0.4583333333333333</v>
      </c>
      <c r="C451" s="76" t="s">
        <v>68</v>
      </c>
      <c r="D451" s="77" t="s">
        <v>68</v>
      </c>
      <c r="E451" s="37" t="s">
        <v>68</v>
      </c>
      <c r="F451" s="72" t="s">
        <v>68</v>
      </c>
      <c r="G451" s="72" t="s">
        <v>68</v>
      </c>
      <c r="H451" s="72"/>
      <c r="I451" s="78" t="s">
        <v>68</v>
      </c>
      <c r="J451" s="23" t="s">
        <v>68</v>
      </c>
      <c r="K451" s="57"/>
    </row>
    <row r="452" ht="14.25" customHeight="1">
      <c r="A452" s="74"/>
      <c r="B452" s="96">
        <v>0.5</v>
      </c>
      <c r="C452" s="76" t="s">
        <v>68</v>
      </c>
      <c r="D452" s="77" t="s">
        <v>68</v>
      </c>
      <c r="E452" s="37" t="s">
        <v>68</v>
      </c>
      <c r="F452" s="72" t="s">
        <v>68</v>
      </c>
      <c r="G452" s="72" t="s">
        <v>68</v>
      </c>
      <c r="H452" s="72"/>
      <c r="I452" s="78" t="s">
        <v>68</v>
      </c>
      <c r="J452" s="23" t="s">
        <v>68</v>
      </c>
      <c r="K452" s="57"/>
    </row>
    <row r="453" ht="14.25" customHeight="1">
      <c r="A453" s="74"/>
      <c r="B453" s="96">
        <v>0.5416666666666666</v>
      </c>
      <c r="C453" s="76" t="s">
        <v>68</v>
      </c>
      <c r="D453" s="77" t="s">
        <v>68</v>
      </c>
      <c r="E453" s="37" t="s">
        <v>68</v>
      </c>
      <c r="F453" s="72" t="s">
        <v>68</v>
      </c>
      <c r="G453" s="72" t="s">
        <v>68</v>
      </c>
      <c r="H453" s="72"/>
      <c r="I453" s="78" t="s">
        <v>68</v>
      </c>
      <c r="J453" s="23" t="s">
        <v>68</v>
      </c>
      <c r="K453" s="57"/>
    </row>
    <row r="454" ht="14.25" customHeight="1">
      <c r="A454" s="74"/>
      <c r="B454" s="96">
        <v>0.5833333333333334</v>
      </c>
      <c r="C454" s="76" t="s">
        <v>68</v>
      </c>
      <c r="D454" s="77" t="s">
        <v>68</v>
      </c>
      <c r="E454" s="37" t="s">
        <v>68</v>
      </c>
      <c r="F454" s="72" t="s">
        <v>68</v>
      </c>
      <c r="G454" s="72" t="s">
        <v>68</v>
      </c>
      <c r="H454" s="72"/>
      <c r="I454" s="78" t="s">
        <v>68</v>
      </c>
      <c r="J454" s="23" t="s">
        <v>68</v>
      </c>
      <c r="K454" s="57"/>
    </row>
    <row r="455" ht="14.25" customHeight="1">
      <c r="A455" s="74"/>
      <c r="B455" s="96">
        <v>0.625</v>
      </c>
      <c r="C455" s="76" t="s">
        <v>1176</v>
      </c>
      <c r="D455" s="77">
        <v>1.0</v>
      </c>
      <c r="E455" s="37" t="s">
        <v>888</v>
      </c>
      <c r="F455" s="72" t="s">
        <v>1177</v>
      </c>
      <c r="G455" s="72" t="s">
        <v>976</v>
      </c>
      <c r="H455" s="72"/>
      <c r="I455" s="90" t="s">
        <v>1178</v>
      </c>
      <c r="J455" s="23" t="s">
        <v>821</v>
      </c>
      <c r="K455" s="57"/>
    </row>
    <row r="456" ht="14.25" customHeight="1">
      <c r="A456" s="74"/>
      <c r="B456" s="96">
        <v>0.6666666666666666</v>
      </c>
      <c r="C456" s="76" t="s">
        <v>68</v>
      </c>
      <c r="D456" s="77" t="s">
        <v>68</v>
      </c>
      <c r="E456" s="37" t="s">
        <v>68</v>
      </c>
      <c r="F456" s="72" t="s">
        <v>68</v>
      </c>
      <c r="G456" s="72" t="s">
        <v>68</v>
      </c>
      <c r="H456" s="72"/>
      <c r="I456" s="78" t="s">
        <v>68</v>
      </c>
      <c r="J456" s="23" t="s">
        <v>68</v>
      </c>
      <c r="K456" s="57"/>
    </row>
    <row r="457" ht="14.25" customHeight="1">
      <c r="A457" s="74"/>
      <c r="B457" s="96">
        <v>0.7083333333333334</v>
      </c>
      <c r="C457" s="76"/>
      <c r="D457" s="77"/>
      <c r="E457" s="37"/>
      <c r="F457" s="72"/>
      <c r="G457" s="72"/>
      <c r="H457" s="72"/>
      <c r="I457" s="78"/>
      <c r="J457" s="23"/>
      <c r="K457" s="57"/>
    </row>
    <row r="458" ht="14.25" customHeight="1">
      <c r="A458" s="82"/>
      <c r="B458" s="98">
        <v>0.75</v>
      </c>
      <c r="C458" s="84"/>
      <c r="D458" s="85"/>
      <c r="E458" s="86"/>
      <c r="F458" s="87"/>
      <c r="G458" s="87"/>
      <c r="H458" s="87"/>
      <c r="I458" s="88"/>
      <c r="J458" s="23"/>
      <c r="K458" s="57"/>
    </row>
    <row r="459" ht="14.25" customHeight="1">
      <c r="A459" s="65">
        <v>45548.0</v>
      </c>
      <c r="B459" s="93">
        <v>0.375</v>
      </c>
      <c r="C459" s="67" t="s">
        <v>68</v>
      </c>
      <c r="D459" s="68" t="s">
        <v>68</v>
      </c>
      <c r="E459" s="69" t="s">
        <v>68</v>
      </c>
      <c r="F459" s="70" t="s">
        <v>68</v>
      </c>
      <c r="G459" s="70" t="s">
        <v>68</v>
      </c>
      <c r="H459" s="70"/>
      <c r="I459" s="94" t="s">
        <v>68</v>
      </c>
      <c r="J459" s="23" t="s">
        <v>68</v>
      </c>
      <c r="K459" s="57"/>
    </row>
    <row r="460" ht="14.25" customHeight="1">
      <c r="A460" s="74"/>
      <c r="B460" s="96">
        <v>0.4166666666666667</v>
      </c>
      <c r="C460" s="76" t="s">
        <v>839</v>
      </c>
      <c r="D460" s="77">
        <v>1.0</v>
      </c>
      <c r="E460" s="37" t="s">
        <v>861</v>
      </c>
      <c r="F460" s="72" t="s">
        <v>1179</v>
      </c>
      <c r="G460" s="107">
        <v>3740.0</v>
      </c>
      <c r="H460" s="107"/>
      <c r="I460" s="90" t="s">
        <v>855</v>
      </c>
      <c r="J460" s="23" t="s">
        <v>968</v>
      </c>
      <c r="K460" s="57"/>
    </row>
    <row r="461" ht="14.25" customHeight="1">
      <c r="A461" s="74"/>
      <c r="B461" s="96">
        <v>0.4583333333333333</v>
      </c>
      <c r="C461" s="76" t="s">
        <v>879</v>
      </c>
      <c r="D461" s="77">
        <v>1.0</v>
      </c>
      <c r="E461" s="37" t="s">
        <v>823</v>
      </c>
      <c r="F461" s="72" t="s">
        <v>1180</v>
      </c>
      <c r="G461" s="72" t="s">
        <v>1181</v>
      </c>
      <c r="H461" s="72"/>
      <c r="I461" s="90" t="s">
        <v>1067</v>
      </c>
      <c r="J461" s="23" t="s">
        <v>968</v>
      </c>
      <c r="K461" s="57"/>
    </row>
    <row r="462" ht="14.25" customHeight="1">
      <c r="A462" s="74"/>
      <c r="B462" s="96">
        <v>0.5</v>
      </c>
      <c r="C462" s="76" t="s">
        <v>1182</v>
      </c>
      <c r="D462" s="77">
        <v>2.0</v>
      </c>
      <c r="E462" s="37" t="s">
        <v>1183</v>
      </c>
      <c r="F462" s="72" t="s">
        <v>1184</v>
      </c>
      <c r="G462" s="72" t="s">
        <v>1185</v>
      </c>
      <c r="H462" s="72"/>
      <c r="I462" s="90" t="s">
        <v>1186</v>
      </c>
      <c r="J462" s="23" t="s">
        <v>821</v>
      </c>
      <c r="K462" s="57" t="s">
        <v>1187</v>
      </c>
    </row>
    <row r="463" ht="14.25" customHeight="1">
      <c r="A463" s="74"/>
      <c r="B463" s="96">
        <v>0.5416666666666666</v>
      </c>
      <c r="C463" s="76" t="s">
        <v>68</v>
      </c>
      <c r="D463" s="77" t="s">
        <v>68</v>
      </c>
      <c r="E463" s="37" t="s">
        <v>68</v>
      </c>
      <c r="F463" s="72" t="s">
        <v>68</v>
      </c>
      <c r="G463" s="72" t="s">
        <v>68</v>
      </c>
      <c r="H463" s="72"/>
      <c r="I463" s="78" t="s">
        <v>68</v>
      </c>
      <c r="J463" s="23" t="s">
        <v>68</v>
      </c>
      <c r="K463" s="57"/>
    </row>
    <row r="464" ht="14.25" customHeight="1">
      <c r="A464" s="74"/>
      <c r="B464" s="96">
        <v>0.5833333333333334</v>
      </c>
      <c r="C464" s="76" t="s">
        <v>816</v>
      </c>
      <c r="D464" s="77">
        <v>1.0</v>
      </c>
      <c r="E464" s="37" t="s">
        <v>818</v>
      </c>
      <c r="F464" s="72" t="s">
        <v>1188</v>
      </c>
      <c r="G464" s="72" t="s">
        <v>1189</v>
      </c>
      <c r="H464" s="72"/>
      <c r="I464" s="90" t="s">
        <v>1190</v>
      </c>
      <c r="J464" s="23" t="s">
        <v>821</v>
      </c>
      <c r="K464" s="57"/>
    </row>
    <row r="465" ht="14.25" customHeight="1">
      <c r="A465" s="74"/>
      <c r="B465" s="96">
        <v>0.625</v>
      </c>
      <c r="C465" s="76" t="s">
        <v>1191</v>
      </c>
      <c r="D465" s="77">
        <v>3.0</v>
      </c>
      <c r="E465" s="37" t="s">
        <v>1183</v>
      </c>
      <c r="F465" s="72"/>
      <c r="G465" s="72" t="s">
        <v>1192</v>
      </c>
      <c r="H465" s="72"/>
      <c r="I465" s="90" t="s">
        <v>1193</v>
      </c>
      <c r="J465" s="23" t="s">
        <v>821</v>
      </c>
      <c r="K465" s="57"/>
    </row>
    <row r="466" ht="14.25" customHeight="1">
      <c r="A466" s="74"/>
      <c r="B466" s="96">
        <v>0.6666666666666666</v>
      </c>
      <c r="C466" s="76" t="s">
        <v>68</v>
      </c>
      <c r="D466" s="77" t="s">
        <v>68</v>
      </c>
      <c r="E466" s="37" t="s">
        <v>68</v>
      </c>
      <c r="F466" s="72" t="s">
        <v>68</v>
      </c>
      <c r="G466" s="72" t="s">
        <v>68</v>
      </c>
      <c r="H466" s="72"/>
      <c r="I466" s="78" t="s">
        <v>68</v>
      </c>
      <c r="J466" s="23" t="s">
        <v>68</v>
      </c>
      <c r="K466" s="57"/>
    </row>
    <row r="467" ht="14.25" customHeight="1">
      <c r="A467" s="74"/>
      <c r="B467" s="96">
        <v>0.7083333333333334</v>
      </c>
      <c r="C467" s="76"/>
      <c r="D467" s="77"/>
      <c r="E467" s="37"/>
      <c r="F467" s="72"/>
      <c r="G467" s="72"/>
      <c r="H467" s="72"/>
      <c r="I467" s="78"/>
      <c r="J467" s="23"/>
      <c r="K467" s="57"/>
    </row>
    <row r="468" ht="14.25" customHeight="1">
      <c r="A468" s="82"/>
      <c r="B468" s="98">
        <v>0.75</v>
      </c>
      <c r="C468" s="84" t="s">
        <v>1194</v>
      </c>
      <c r="D468" s="85">
        <v>1.0</v>
      </c>
      <c r="E468" s="86" t="s">
        <v>1183</v>
      </c>
      <c r="F468" s="87"/>
      <c r="G468" s="87" t="s">
        <v>1195</v>
      </c>
      <c r="H468" s="87"/>
      <c r="I468" s="106" t="s">
        <v>1196</v>
      </c>
      <c r="J468" s="23" t="s">
        <v>821</v>
      </c>
      <c r="K468" s="57"/>
    </row>
    <row r="469" ht="14.25" customHeight="1">
      <c r="A469" s="92">
        <v>45549.0</v>
      </c>
      <c r="B469" s="93">
        <v>0.375</v>
      </c>
      <c r="C469" s="67" t="s">
        <v>822</v>
      </c>
      <c r="D469" s="68">
        <v>1.0</v>
      </c>
      <c r="E469" s="69" t="s">
        <v>823</v>
      </c>
      <c r="F469" s="70" t="s">
        <v>1197</v>
      </c>
      <c r="G469" s="70"/>
      <c r="H469" s="72" t="s">
        <v>825</v>
      </c>
      <c r="I469" s="90" t="s">
        <v>1198</v>
      </c>
      <c r="J469" s="23" t="s">
        <v>821</v>
      </c>
      <c r="K469" s="57"/>
    </row>
    <row r="470" ht="14.25" customHeight="1">
      <c r="A470" s="95"/>
      <c r="B470" s="96">
        <v>0.4166666666666667</v>
      </c>
      <c r="C470" s="76" t="s">
        <v>1182</v>
      </c>
      <c r="D470" s="77">
        <v>1.0</v>
      </c>
      <c r="E470" s="37" t="s">
        <v>1183</v>
      </c>
      <c r="F470" s="72"/>
      <c r="G470" s="72" t="s">
        <v>1185</v>
      </c>
      <c r="H470" s="72"/>
      <c r="I470" s="90" t="s">
        <v>1186</v>
      </c>
      <c r="J470" s="23" t="s">
        <v>827</v>
      </c>
      <c r="K470" s="57"/>
    </row>
    <row r="471" ht="14.25" customHeight="1">
      <c r="A471" s="95"/>
      <c r="B471" s="96">
        <v>0.4166666666666667</v>
      </c>
      <c r="C471" s="76" t="s">
        <v>934</v>
      </c>
      <c r="D471" s="77">
        <v>1.0</v>
      </c>
      <c r="E471" s="37" t="s">
        <v>823</v>
      </c>
      <c r="F471" s="72" t="s">
        <v>1199</v>
      </c>
      <c r="G471" s="72" t="s">
        <v>1200</v>
      </c>
      <c r="H471" s="72"/>
      <c r="I471" s="90" t="s">
        <v>1201</v>
      </c>
      <c r="J471" s="23" t="s">
        <v>821</v>
      </c>
      <c r="K471" s="57"/>
    </row>
    <row r="472" ht="14.25" customHeight="1">
      <c r="A472" s="95"/>
      <c r="B472" s="96">
        <v>0.4375</v>
      </c>
      <c r="C472" s="76" t="s">
        <v>934</v>
      </c>
      <c r="D472" s="77">
        <v>1.0</v>
      </c>
      <c r="E472" s="37" t="s">
        <v>828</v>
      </c>
      <c r="F472" s="72" t="s">
        <v>1202</v>
      </c>
      <c r="G472" s="72" t="s">
        <v>1200</v>
      </c>
      <c r="H472" s="72"/>
      <c r="I472" s="90" t="s">
        <v>1203</v>
      </c>
      <c r="J472" s="23" t="s">
        <v>821</v>
      </c>
      <c r="K472" s="57"/>
    </row>
    <row r="473" ht="14.25" customHeight="1">
      <c r="A473" s="95"/>
      <c r="B473" s="96">
        <v>0.4583333333333333</v>
      </c>
      <c r="C473" s="76" t="s">
        <v>934</v>
      </c>
      <c r="D473" s="77">
        <v>1.0</v>
      </c>
      <c r="E473" s="37" t="s">
        <v>823</v>
      </c>
      <c r="F473" s="72" t="s">
        <v>1204</v>
      </c>
      <c r="G473" s="72" t="s">
        <v>1200</v>
      </c>
      <c r="H473" s="72"/>
      <c r="I473" s="90" t="s">
        <v>1205</v>
      </c>
      <c r="J473" s="23" t="s">
        <v>821</v>
      </c>
      <c r="K473" s="57"/>
    </row>
    <row r="474" ht="14.25" customHeight="1">
      <c r="A474" s="95"/>
      <c r="B474" s="96">
        <v>0.4791666666666667</v>
      </c>
      <c r="C474" s="76" t="s">
        <v>934</v>
      </c>
      <c r="D474" s="77">
        <v>1.0</v>
      </c>
      <c r="E474" s="37" t="s">
        <v>828</v>
      </c>
      <c r="F474" s="72" t="s">
        <v>1206</v>
      </c>
      <c r="G474" s="72" t="s">
        <v>1207</v>
      </c>
      <c r="H474" s="72" t="s">
        <v>1060</v>
      </c>
      <c r="I474" s="90" t="s">
        <v>1208</v>
      </c>
      <c r="J474" s="23" t="s">
        <v>821</v>
      </c>
      <c r="K474" s="57"/>
    </row>
    <row r="475" ht="14.25" customHeight="1">
      <c r="A475" s="95"/>
      <c r="B475" s="96">
        <v>0.5</v>
      </c>
      <c r="C475" s="76" t="s">
        <v>1146</v>
      </c>
      <c r="D475" s="77">
        <v>1.0</v>
      </c>
      <c r="E475" s="37" t="s">
        <v>828</v>
      </c>
      <c r="F475" s="72"/>
      <c r="G475" s="72" t="s">
        <v>1147</v>
      </c>
      <c r="H475" s="72"/>
      <c r="I475" s="91" t="s">
        <v>1148</v>
      </c>
      <c r="J475" s="23" t="s">
        <v>821</v>
      </c>
      <c r="K475" s="57"/>
    </row>
    <row r="476" ht="14.25" customHeight="1">
      <c r="A476" s="95"/>
      <c r="B476" s="96">
        <v>0.5625</v>
      </c>
      <c r="C476" s="76" t="s">
        <v>1209</v>
      </c>
      <c r="D476" s="77">
        <v>1.0</v>
      </c>
      <c r="E476" s="37" t="s">
        <v>1183</v>
      </c>
      <c r="F476" s="72"/>
      <c r="G476" s="72" t="s">
        <v>1210</v>
      </c>
      <c r="H476" s="72"/>
      <c r="I476" s="90" t="s">
        <v>1211</v>
      </c>
      <c r="J476" s="23" t="s">
        <v>821</v>
      </c>
      <c r="K476" s="57"/>
    </row>
    <row r="477" ht="14.25" customHeight="1">
      <c r="A477" s="95"/>
      <c r="B477" s="96">
        <v>0.625</v>
      </c>
      <c r="C477" s="76" t="s">
        <v>1194</v>
      </c>
      <c r="D477" s="77">
        <v>1.0</v>
      </c>
      <c r="E477" s="37" t="s">
        <v>818</v>
      </c>
      <c r="F477" s="72" t="s">
        <v>1212</v>
      </c>
      <c r="G477" s="72" t="s">
        <v>1213</v>
      </c>
      <c r="H477" s="72"/>
      <c r="I477" s="106" t="s">
        <v>1196</v>
      </c>
      <c r="J477" s="23" t="s">
        <v>827</v>
      </c>
      <c r="K477" s="57"/>
    </row>
    <row r="478" ht="14.25" customHeight="1">
      <c r="A478" s="97"/>
      <c r="B478" s="98">
        <v>0.6875</v>
      </c>
      <c r="C478" s="84" t="s">
        <v>1214</v>
      </c>
      <c r="D478" s="85">
        <v>2.0</v>
      </c>
      <c r="E478" s="86" t="s">
        <v>1183</v>
      </c>
      <c r="F478" s="87" t="s">
        <v>1215</v>
      </c>
      <c r="G478" s="87" t="s">
        <v>1216</v>
      </c>
      <c r="H478" s="87"/>
      <c r="I478" s="106" t="s">
        <v>1217</v>
      </c>
      <c r="J478" s="23" t="s">
        <v>821</v>
      </c>
      <c r="K478" s="57"/>
    </row>
    <row r="479" ht="14.25" customHeight="1">
      <c r="A479" s="65">
        <v>45550.0</v>
      </c>
      <c r="B479" s="93">
        <v>0.375</v>
      </c>
      <c r="C479" s="67"/>
      <c r="D479" s="68"/>
      <c r="E479" s="69"/>
      <c r="F479" s="70"/>
      <c r="G479" s="70"/>
      <c r="H479" s="70"/>
      <c r="I479" s="94"/>
      <c r="J479" s="23"/>
      <c r="K479" s="57"/>
    </row>
    <row r="480" ht="14.25" customHeight="1">
      <c r="A480" s="74"/>
      <c r="B480" s="96">
        <v>0.4166666666666667</v>
      </c>
      <c r="C480" s="76"/>
      <c r="D480" s="77"/>
      <c r="E480" s="37"/>
      <c r="F480" s="72"/>
      <c r="G480" s="72"/>
      <c r="H480" s="72"/>
      <c r="I480" s="78"/>
      <c r="J480" s="23"/>
      <c r="K480" s="57"/>
    </row>
    <row r="481" ht="14.25" customHeight="1">
      <c r="A481" s="74"/>
      <c r="B481" s="96">
        <v>0.4583333333333333</v>
      </c>
      <c r="C481" s="76"/>
      <c r="D481" s="77"/>
      <c r="E481" s="37"/>
      <c r="F481" s="72"/>
      <c r="G481" s="72"/>
      <c r="H481" s="72"/>
      <c r="I481" s="78"/>
      <c r="J481" s="23"/>
      <c r="K481" s="57"/>
    </row>
    <row r="482" ht="14.25" customHeight="1">
      <c r="A482" s="74"/>
      <c r="B482" s="96">
        <v>0.5</v>
      </c>
      <c r="C482" s="76"/>
      <c r="D482" s="77"/>
      <c r="E482" s="37"/>
      <c r="F482" s="72"/>
      <c r="G482" s="72"/>
      <c r="H482" s="72"/>
      <c r="I482" s="78"/>
      <c r="J482" s="23"/>
      <c r="K482" s="57"/>
    </row>
    <row r="483" ht="14.25" customHeight="1">
      <c r="A483" s="74"/>
      <c r="B483" s="96">
        <v>0.5416666666666666</v>
      </c>
      <c r="C483" s="76"/>
      <c r="D483" s="77"/>
      <c r="E483" s="37"/>
      <c r="F483" s="72"/>
      <c r="G483" s="72"/>
      <c r="H483" s="72"/>
      <c r="I483" s="78"/>
      <c r="J483" s="23"/>
      <c r="K483" s="57"/>
    </row>
    <row r="484" ht="14.25" customHeight="1">
      <c r="A484" s="74"/>
      <c r="B484" s="96">
        <v>0.5833333333333334</v>
      </c>
      <c r="C484" s="76"/>
      <c r="D484" s="77"/>
      <c r="E484" s="37"/>
      <c r="F484" s="72"/>
      <c r="G484" s="72"/>
      <c r="H484" s="72"/>
      <c r="I484" s="78"/>
      <c r="J484" s="23"/>
      <c r="K484" s="57"/>
    </row>
    <row r="485" ht="14.25" customHeight="1">
      <c r="A485" s="74"/>
      <c r="B485" s="96">
        <v>0.625</v>
      </c>
      <c r="C485" s="76"/>
      <c r="D485" s="77"/>
      <c r="E485" s="37"/>
      <c r="F485" s="72"/>
      <c r="G485" s="72"/>
      <c r="H485" s="72"/>
      <c r="I485" s="78"/>
      <c r="J485" s="23"/>
      <c r="K485" s="57"/>
    </row>
    <row r="486" ht="14.25" customHeight="1">
      <c r="A486" s="74"/>
      <c r="B486" s="96">
        <v>0.6666666666666666</v>
      </c>
      <c r="C486" s="76"/>
      <c r="D486" s="77"/>
      <c r="E486" s="37"/>
      <c r="F486" s="72"/>
      <c r="G486" s="72"/>
      <c r="H486" s="72"/>
      <c r="I486" s="78"/>
      <c r="J486" s="23"/>
      <c r="K486" s="57"/>
    </row>
    <row r="487" ht="14.25" customHeight="1">
      <c r="A487" s="74"/>
      <c r="B487" s="96">
        <v>0.7083333333333334</v>
      </c>
      <c r="C487" s="76"/>
      <c r="D487" s="77"/>
      <c r="E487" s="37"/>
      <c r="F487" s="72"/>
      <c r="G487" s="72"/>
      <c r="H487" s="72"/>
      <c r="I487" s="78"/>
      <c r="J487" s="23"/>
      <c r="K487" s="57"/>
    </row>
    <row r="488" ht="14.25" customHeight="1">
      <c r="A488" s="82"/>
      <c r="B488" s="98">
        <v>0.75</v>
      </c>
      <c r="C488" s="84"/>
      <c r="D488" s="85"/>
      <c r="E488" s="86"/>
      <c r="F488" s="87"/>
      <c r="G488" s="87"/>
      <c r="H488" s="87"/>
      <c r="I488" s="88"/>
      <c r="J488" s="23"/>
      <c r="K488" s="57"/>
    </row>
    <row r="489" ht="14.25" customHeight="1">
      <c r="A489" s="65">
        <v>45551.0</v>
      </c>
      <c r="B489" s="93">
        <v>0.375</v>
      </c>
      <c r="C489" s="67"/>
      <c r="D489" s="68"/>
      <c r="E489" s="69"/>
      <c r="F489" s="70"/>
      <c r="G489" s="70"/>
      <c r="H489" s="70"/>
      <c r="I489" s="94"/>
      <c r="J489" s="23"/>
      <c r="K489" s="57"/>
    </row>
    <row r="490" ht="14.25" customHeight="1">
      <c r="A490" s="74"/>
      <c r="B490" s="96">
        <v>0.4166666666666667</v>
      </c>
      <c r="C490" s="76"/>
      <c r="D490" s="77"/>
      <c r="E490" s="37"/>
      <c r="F490" s="72"/>
      <c r="G490" s="72"/>
      <c r="H490" s="72"/>
      <c r="I490" s="78"/>
      <c r="J490" s="23"/>
      <c r="K490" s="57"/>
    </row>
    <row r="491" ht="14.25" customHeight="1">
      <c r="A491" s="74"/>
      <c r="B491" s="96">
        <v>0.4583333333333333</v>
      </c>
      <c r="C491" s="76"/>
      <c r="D491" s="77"/>
      <c r="E491" s="37"/>
      <c r="F491" s="72"/>
      <c r="G491" s="72"/>
      <c r="H491" s="72"/>
      <c r="I491" s="78"/>
      <c r="J491" s="23"/>
      <c r="K491" s="57"/>
    </row>
    <row r="492" ht="14.25" customHeight="1">
      <c r="A492" s="74"/>
      <c r="B492" s="96">
        <v>0.5</v>
      </c>
      <c r="C492" s="76"/>
      <c r="D492" s="77"/>
      <c r="E492" s="37"/>
      <c r="F492" s="72"/>
      <c r="G492" s="72"/>
      <c r="H492" s="72"/>
      <c r="I492" s="78"/>
      <c r="J492" s="23"/>
      <c r="K492" s="57"/>
    </row>
    <row r="493" ht="14.25" customHeight="1">
      <c r="A493" s="74"/>
      <c r="B493" s="96">
        <v>0.5416666666666666</v>
      </c>
      <c r="C493" s="76"/>
      <c r="D493" s="77"/>
      <c r="E493" s="37"/>
      <c r="F493" s="72"/>
      <c r="G493" s="72"/>
      <c r="H493" s="72"/>
      <c r="I493" s="78"/>
      <c r="J493" s="23"/>
      <c r="K493" s="57"/>
    </row>
    <row r="494" ht="14.25" customHeight="1">
      <c r="A494" s="74"/>
      <c r="B494" s="96">
        <v>0.5833333333333334</v>
      </c>
      <c r="C494" s="76"/>
      <c r="D494" s="77"/>
      <c r="E494" s="37"/>
      <c r="F494" s="72"/>
      <c r="G494" s="72"/>
      <c r="H494" s="72"/>
      <c r="I494" s="78"/>
      <c r="J494" s="23"/>
      <c r="K494" s="57"/>
    </row>
    <row r="495" ht="14.25" customHeight="1">
      <c r="A495" s="74"/>
      <c r="B495" s="96">
        <v>0.625</v>
      </c>
      <c r="C495" s="76"/>
      <c r="D495" s="77"/>
      <c r="E495" s="37"/>
      <c r="F495" s="72"/>
      <c r="G495" s="72"/>
      <c r="H495" s="72"/>
      <c r="I495" s="78"/>
      <c r="J495" s="23"/>
      <c r="K495" s="57"/>
    </row>
    <row r="496" ht="14.25" customHeight="1">
      <c r="A496" s="74"/>
      <c r="B496" s="96">
        <v>0.6666666666666666</v>
      </c>
      <c r="C496" s="76"/>
      <c r="D496" s="77"/>
      <c r="E496" s="37"/>
      <c r="F496" s="72"/>
      <c r="G496" s="72"/>
      <c r="H496" s="72"/>
      <c r="I496" s="78"/>
      <c r="J496" s="23"/>
      <c r="K496" s="57"/>
    </row>
    <row r="497" ht="14.25" customHeight="1">
      <c r="A497" s="74"/>
      <c r="B497" s="96">
        <v>0.7083333333333334</v>
      </c>
      <c r="C497" s="76"/>
      <c r="D497" s="77"/>
      <c r="E497" s="37"/>
      <c r="F497" s="72"/>
      <c r="G497" s="72"/>
      <c r="H497" s="72"/>
      <c r="I497" s="78"/>
      <c r="J497" s="23"/>
      <c r="K497" s="57"/>
    </row>
    <row r="498" ht="14.25" customHeight="1">
      <c r="A498" s="82"/>
      <c r="B498" s="98">
        <v>0.75</v>
      </c>
      <c r="C498" s="84"/>
      <c r="D498" s="85"/>
      <c r="E498" s="86"/>
      <c r="F498" s="87"/>
      <c r="G498" s="87"/>
      <c r="H498" s="87"/>
      <c r="I498" s="88"/>
      <c r="J498" s="23"/>
      <c r="K498" s="57"/>
    </row>
    <row r="499" ht="14.25" customHeight="1">
      <c r="A499" s="92">
        <v>45552.0</v>
      </c>
      <c r="B499" s="93">
        <v>0.375</v>
      </c>
      <c r="C499" s="67" t="s">
        <v>822</v>
      </c>
      <c r="D499" s="68">
        <v>1.0</v>
      </c>
      <c r="E499" s="69" t="s">
        <v>823</v>
      </c>
      <c r="F499" s="70" t="s">
        <v>1218</v>
      </c>
      <c r="G499" s="70"/>
      <c r="H499" s="72" t="s">
        <v>825</v>
      </c>
      <c r="I499" s="90" t="s">
        <v>1219</v>
      </c>
      <c r="J499" s="23"/>
      <c r="K499" s="57"/>
    </row>
    <row r="500" ht="14.25" customHeight="1">
      <c r="A500" s="95"/>
      <c r="B500" s="96">
        <v>0.4166666666666667</v>
      </c>
      <c r="C500" s="76"/>
      <c r="D500" s="77"/>
      <c r="E500" s="37"/>
      <c r="F500" s="72"/>
      <c r="G500" s="72"/>
      <c r="H500" s="72"/>
      <c r="I500" s="78"/>
      <c r="J500" s="23"/>
      <c r="K500" s="57"/>
    </row>
    <row r="501" ht="14.25" customHeight="1">
      <c r="A501" s="95"/>
      <c r="B501" s="96">
        <v>0.4583333333333333</v>
      </c>
      <c r="C501" s="76"/>
      <c r="D501" s="77"/>
      <c r="E501" s="37"/>
      <c r="F501" s="72"/>
      <c r="G501" s="72"/>
      <c r="H501" s="72"/>
      <c r="I501" s="78"/>
      <c r="J501" s="23"/>
      <c r="K501" s="57"/>
    </row>
    <row r="502" ht="14.25" customHeight="1">
      <c r="A502" s="95"/>
      <c r="B502" s="96">
        <v>0.5</v>
      </c>
      <c r="C502" s="76"/>
      <c r="D502" s="77"/>
      <c r="E502" s="37"/>
      <c r="F502" s="72"/>
      <c r="G502" s="72"/>
      <c r="H502" s="72"/>
      <c r="I502" s="78"/>
      <c r="J502" s="23"/>
      <c r="K502" s="57"/>
    </row>
    <row r="503" ht="14.25" customHeight="1">
      <c r="A503" s="95"/>
      <c r="B503" s="96">
        <v>0.5416666666666666</v>
      </c>
      <c r="C503" s="76"/>
      <c r="D503" s="77"/>
      <c r="E503" s="37"/>
      <c r="F503" s="72"/>
      <c r="G503" s="72"/>
      <c r="H503" s="72"/>
      <c r="I503" s="78"/>
      <c r="J503" s="23"/>
      <c r="K503" s="57"/>
    </row>
    <row r="504" ht="14.25" customHeight="1">
      <c r="A504" s="95"/>
      <c r="B504" s="96">
        <v>0.5833333333333334</v>
      </c>
      <c r="C504" s="76"/>
      <c r="D504" s="77"/>
      <c r="E504" s="37"/>
      <c r="F504" s="72"/>
      <c r="G504" s="72"/>
      <c r="H504" s="72"/>
      <c r="I504" s="78"/>
      <c r="J504" s="23"/>
      <c r="K504" s="57"/>
    </row>
    <row r="505" ht="14.25" customHeight="1">
      <c r="A505" s="95"/>
      <c r="B505" s="96">
        <v>0.625</v>
      </c>
      <c r="C505" s="76"/>
      <c r="D505" s="77"/>
      <c r="E505" s="37"/>
      <c r="F505" s="72"/>
      <c r="G505" s="72"/>
      <c r="H505" s="72"/>
      <c r="I505" s="78"/>
      <c r="J505" s="23"/>
      <c r="K505" s="57"/>
    </row>
    <row r="506" ht="14.25" customHeight="1">
      <c r="A506" s="95"/>
      <c r="B506" s="96">
        <v>0.6666666666666666</v>
      </c>
      <c r="C506" s="76"/>
      <c r="D506" s="77"/>
      <c r="E506" s="37"/>
      <c r="F506" s="72"/>
      <c r="G506" s="72"/>
      <c r="H506" s="72"/>
      <c r="I506" s="78"/>
      <c r="J506" s="23"/>
      <c r="K506" s="57"/>
    </row>
    <row r="507" ht="14.25" customHeight="1">
      <c r="A507" s="95"/>
      <c r="B507" s="96">
        <v>0.7083333333333334</v>
      </c>
      <c r="C507" s="76"/>
      <c r="D507" s="77"/>
      <c r="E507" s="37"/>
      <c r="F507" s="72"/>
      <c r="G507" s="72"/>
      <c r="H507" s="72"/>
      <c r="I507" s="78"/>
      <c r="J507" s="23"/>
      <c r="K507" s="57"/>
    </row>
    <row r="508" ht="14.25" customHeight="1">
      <c r="A508" s="97"/>
      <c r="B508" s="98">
        <v>0.75</v>
      </c>
      <c r="C508" s="84"/>
      <c r="D508" s="85"/>
      <c r="E508" s="86"/>
      <c r="F508" s="87"/>
      <c r="G508" s="87"/>
      <c r="H508" s="87"/>
      <c r="I508" s="88"/>
      <c r="J508" s="23"/>
      <c r="K508" s="57"/>
    </row>
    <row r="509" ht="14.25" customHeight="1">
      <c r="A509" s="65">
        <v>45553.0</v>
      </c>
      <c r="B509" s="93">
        <v>0.375</v>
      </c>
      <c r="C509" s="67"/>
      <c r="D509" s="68"/>
      <c r="E509" s="69"/>
      <c r="F509" s="70"/>
      <c r="G509" s="70"/>
      <c r="H509" s="70"/>
      <c r="I509" s="94"/>
      <c r="J509" s="23"/>
      <c r="K509" s="57"/>
    </row>
    <row r="510" ht="14.25" customHeight="1">
      <c r="A510" s="74"/>
      <c r="B510" s="96">
        <v>0.4375</v>
      </c>
      <c r="C510" s="76" t="s">
        <v>1220</v>
      </c>
      <c r="D510" s="77">
        <v>1.0</v>
      </c>
      <c r="E510" s="37" t="s">
        <v>1183</v>
      </c>
      <c r="F510" s="72" t="s">
        <v>1221</v>
      </c>
      <c r="G510" s="72" t="s">
        <v>1222</v>
      </c>
      <c r="H510" s="72"/>
      <c r="I510" s="90" t="s">
        <v>1223</v>
      </c>
      <c r="J510" s="23"/>
      <c r="K510" s="57"/>
    </row>
    <row r="511" ht="14.25" customHeight="1">
      <c r="A511" s="74"/>
      <c r="B511" s="96">
        <v>0.4861111111111111</v>
      </c>
      <c r="C511" s="76" t="s">
        <v>1224</v>
      </c>
      <c r="D511" s="77">
        <v>1.0</v>
      </c>
      <c r="E511" s="37" t="s">
        <v>888</v>
      </c>
      <c r="F511" s="72" t="s">
        <v>1015</v>
      </c>
      <c r="G511" s="72" t="s">
        <v>1225</v>
      </c>
      <c r="H511" s="72"/>
      <c r="I511" s="90" t="s">
        <v>1226</v>
      </c>
      <c r="J511" s="23"/>
      <c r="K511" s="57"/>
    </row>
    <row r="512" ht="14.25" customHeight="1">
      <c r="A512" s="74"/>
      <c r="B512" s="96">
        <v>0.5</v>
      </c>
      <c r="C512" s="76"/>
      <c r="D512" s="77"/>
      <c r="E512" s="37"/>
      <c r="F512" s="72"/>
      <c r="G512" s="72"/>
      <c r="H512" s="72"/>
      <c r="I512" s="78"/>
      <c r="J512" s="23"/>
      <c r="K512" s="57"/>
    </row>
    <row r="513" ht="14.25" customHeight="1">
      <c r="A513" s="74"/>
      <c r="B513" s="96">
        <v>0.5416666666666666</v>
      </c>
      <c r="C513" s="76"/>
      <c r="D513" s="77"/>
      <c r="E513" s="37"/>
      <c r="F513" s="72"/>
      <c r="G513" s="72"/>
      <c r="H513" s="72"/>
      <c r="I513" s="78"/>
      <c r="J513" s="23"/>
      <c r="K513" s="57"/>
    </row>
    <row r="514" ht="14.25" customHeight="1">
      <c r="A514" s="74"/>
      <c r="B514" s="96">
        <v>0.5833333333333334</v>
      </c>
      <c r="C514" s="76"/>
      <c r="D514" s="77"/>
      <c r="E514" s="37"/>
      <c r="F514" s="72"/>
      <c r="G514" s="72"/>
      <c r="H514" s="72"/>
      <c r="I514" s="78"/>
      <c r="J514" s="23"/>
      <c r="K514" s="57"/>
    </row>
    <row r="515" ht="14.25" customHeight="1">
      <c r="A515" s="74"/>
      <c r="B515" s="96">
        <v>0.6527777777777778</v>
      </c>
      <c r="C515" s="76" t="s">
        <v>1227</v>
      </c>
      <c r="D515" s="77">
        <v>1.0</v>
      </c>
      <c r="E515" s="37" t="s">
        <v>888</v>
      </c>
      <c r="F515" s="72" t="s">
        <v>1228</v>
      </c>
      <c r="G515" s="72" t="s">
        <v>1229</v>
      </c>
      <c r="H515" s="72"/>
      <c r="I515" s="90" t="s">
        <v>1230</v>
      </c>
      <c r="J515" s="23"/>
      <c r="K515" s="57"/>
    </row>
    <row r="516" ht="14.25" customHeight="1">
      <c r="A516" s="74"/>
      <c r="B516" s="96">
        <v>0.6666666666666666</v>
      </c>
      <c r="C516" s="76"/>
      <c r="D516" s="77"/>
      <c r="E516" s="37"/>
      <c r="F516" s="72"/>
      <c r="G516" s="72"/>
      <c r="H516" s="72"/>
      <c r="I516" s="78"/>
      <c r="J516" s="23"/>
      <c r="K516" s="57"/>
    </row>
    <row r="517" ht="14.25" customHeight="1">
      <c r="A517" s="74"/>
      <c r="B517" s="96">
        <v>0.7083333333333334</v>
      </c>
      <c r="C517" s="76"/>
      <c r="D517" s="77"/>
      <c r="E517" s="37"/>
      <c r="F517" s="72"/>
      <c r="G517" s="72"/>
      <c r="H517" s="72"/>
      <c r="I517" s="78"/>
      <c r="J517" s="23"/>
      <c r="K517" s="57"/>
    </row>
    <row r="518" ht="14.25" customHeight="1">
      <c r="A518" s="82"/>
      <c r="B518" s="98">
        <v>0.7847222222222222</v>
      </c>
      <c r="C518" s="84" t="s">
        <v>831</v>
      </c>
      <c r="D518" s="85">
        <v>1.0</v>
      </c>
      <c r="E518" s="86" t="s">
        <v>888</v>
      </c>
      <c r="F518" s="87" t="s">
        <v>1231</v>
      </c>
      <c r="G518" s="87" t="s">
        <v>1232</v>
      </c>
      <c r="H518" s="87"/>
      <c r="I518" s="108" t="s">
        <v>1233</v>
      </c>
      <c r="J518" s="23"/>
      <c r="K518" s="57"/>
    </row>
    <row r="519" ht="14.25" customHeight="1">
      <c r="A519" s="65">
        <v>45554.0</v>
      </c>
      <c r="B519" s="93">
        <v>0.375</v>
      </c>
      <c r="C519" s="67" t="s">
        <v>1234</v>
      </c>
      <c r="D519" s="68">
        <v>1.0</v>
      </c>
      <c r="E519" s="69" t="s">
        <v>823</v>
      </c>
      <c r="F519" s="70" t="s">
        <v>1235</v>
      </c>
      <c r="G519" s="70" t="s">
        <v>1236</v>
      </c>
      <c r="H519" s="70"/>
      <c r="I519" s="100" t="s">
        <v>1237</v>
      </c>
      <c r="J519" s="23"/>
      <c r="K519" s="57"/>
    </row>
    <row r="520" ht="14.25" customHeight="1">
      <c r="A520" s="74"/>
      <c r="B520" s="96">
        <v>0.3958333333333333</v>
      </c>
      <c r="C520" s="76" t="s">
        <v>1234</v>
      </c>
      <c r="D520" s="77">
        <v>1.0</v>
      </c>
      <c r="E520" s="37" t="s">
        <v>828</v>
      </c>
      <c r="F520" s="72" t="s">
        <v>1238</v>
      </c>
      <c r="G520" s="70" t="s">
        <v>1236</v>
      </c>
      <c r="H520" s="70"/>
      <c r="I520" s="100" t="s">
        <v>1237</v>
      </c>
      <c r="J520" s="23"/>
      <c r="K520" s="57"/>
    </row>
    <row r="521" ht="14.25" customHeight="1">
      <c r="A521" s="74"/>
      <c r="B521" s="96">
        <v>0.4513888888888889</v>
      </c>
      <c r="C521" s="76" t="s">
        <v>822</v>
      </c>
      <c r="D521" s="77">
        <v>1.0</v>
      </c>
      <c r="E521" s="37" t="s">
        <v>828</v>
      </c>
      <c r="F521" s="72" t="s">
        <v>1239</v>
      </c>
      <c r="G521" s="72"/>
      <c r="H521" s="72" t="s">
        <v>825</v>
      </c>
      <c r="I521" s="90" t="s">
        <v>1240</v>
      </c>
      <c r="J521" s="23"/>
      <c r="K521" s="57"/>
    </row>
    <row r="522" ht="14.25" customHeight="1">
      <c r="A522" s="74"/>
      <c r="B522" s="96">
        <v>0.46875</v>
      </c>
      <c r="C522" s="76" t="s">
        <v>822</v>
      </c>
      <c r="D522" s="77">
        <v>1.0</v>
      </c>
      <c r="E522" s="37" t="s">
        <v>828</v>
      </c>
      <c r="F522" s="72" t="s">
        <v>1241</v>
      </c>
      <c r="G522" s="72"/>
      <c r="H522" s="72" t="s">
        <v>825</v>
      </c>
      <c r="I522" s="90" t="s">
        <v>1242</v>
      </c>
      <c r="J522" s="23"/>
      <c r="K522" s="57"/>
    </row>
    <row r="523" ht="14.25" customHeight="1">
      <c r="A523" s="74"/>
      <c r="B523" s="96">
        <v>0.5</v>
      </c>
      <c r="C523" s="76" t="s">
        <v>1243</v>
      </c>
      <c r="D523" s="77">
        <v>1.0</v>
      </c>
      <c r="E523" s="37" t="s">
        <v>888</v>
      </c>
      <c r="F523" s="72" t="s">
        <v>1244</v>
      </c>
      <c r="G523" s="72"/>
      <c r="H523" s="72"/>
      <c r="I523" s="90" t="s">
        <v>1245</v>
      </c>
      <c r="J523" s="23"/>
      <c r="K523" s="57"/>
    </row>
    <row r="524" ht="14.25" customHeight="1">
      <c r="A524" s="74"/>
      <c r="B524" s="96">
        <v>0.5625</v>
      </c>
      <c r="C524" s="76" t="s">
        <v>876</v>
      </c>
      <c r="D524" s="77">
        <v>1.0</v>
      </c>
      <c r="E524" s="37" t="s">
        <v>818</v>
      </c>
      <c r="F524" s="72" t="s">
        <v>1246</v>
      </c>
      <c r="G524" s="72" t="s">
        <v>1247</v>
      </c>
      <c r="H524" s="72"/>
      <c r="I524" s="91" t="s">
        <v>1248</v>
      </c>
      <c r="J524" s="23"/>
      <c r="K524" s="57"/>
    </row>
    <row r="525" ht="14.25" customHeight="1">
      <c r="A525" s="74"/>
      <c r="B525" s="96">
        <v>0.5833333333333334</v>
      </c>
      <c r="C525" s="76"/>
      <c r="D525" s="77"/>
      <c r="E525" s="37"/>
      <c r="F525" s="72"/>
      <c r="G525" s="72"/>
      <c r="H525" s="72"/>
      <c r="I525" s="78"/>
      <c r="J525" s="23"/>
      <c r="K525" s="57"/>
    </row>
    <row r="526" ht="14.25" customHeight="1">
      <c r="A526" s="74"/>
      <c r="B526" s="96">
        <v>0.625</v>
      </c>
      <c r="C526" s="76"/>
      <c r="D526" s="77"/>
      <c r="E526" s="37"/>
      <c r="F526" s="72"/>
      <c r="G526" s="72"/>
      <c r="H526" s="72"/>
      <c r="I526" s="78"/>
      <c r="J526" s="23"/>
      <c r="K526" s="57"/>
    </row>
    <row r="527" ht="14.25" customHeight="1">
      <c r="A527" s="74"/>
      <c r="B527" s="96">
        <v>0.6666666666666666</v>
      </c>
      <c r="C527" s="76"/>
      <c r="D527" s="77"/>
      <c r="E527" s="37"/>
      <c r="F527" s="72"/>
      <c r="G527" s="72"/>
      <c r="H527" s="72"/>
      <c r="I527" s="78"/>
      <c r="J527" s="23"/>
      <c r="K527" s="57"/>
    </row>
    <row r="528" ht="14.25" customHeight="1">
      <c r="A528" s="74"/>
      <c r="B528" s="96">
        <v>0.6875</v>
      </c>
      <c r="C528" s="76" t="s">
        <v>1249</v>
      </c>
      <c r="D528" s="77">
        <v>1.0</v>
      </c>
      <c r="E528" s="37" t="s">
        <v>823</v>
      </c>
      <c r="F528" s="72" t="s">
        <v>1250</v>
      </c>
      <c r="G528" s="72" t="s">
        <v>1251</v>
      </c>
      <c r="H528" s="72"/>
      <c r="I528" s="90" t="s">
        <v>1252</v>
      </c>
      <c r="J528" s="23"/>
      <c r="K528" s="57"/>
    </row>
    <row r="529" ht="14.25" customHeight="1">
      <c r="A529" s="82"/>
      <c r="B529" s="98">
        <v>0.75</v>
      </c>
      <c r="C529" s="84"/>
      <c r="D529" s="85"/>
      <c r="E529" s="86"/>
      <c r="F529" s="87"/>
      <c r="G529" s="87"/>
      <c r="H529" s="87"/>
      <c r="I529" s="88"/>
      <c r="J529" s="23"/>
      <c r="K529" s="57"/>
    </row>
    <row r="530" ht="14.25" customHeight="1">
      <c r="A530" s="92">
        <v>45555.0</v>
      </c>
      <c r="B530" s="93">
        <v>0.375</v>
      </c>
      <c r="C530" s="67"/>
      <c r="D530" s="68"/>
      <c r="E530" s="69"/>
      <c r="F530" s="70"/>
      <c r="G530" s="70"/>
      <c r="H530" s="70"/>
      <c r="I530" s="94"/>
      <c r="J530" s="23"/>
      <c r="K530" s="57"/>
    </row>
    <row r="531" ht="14.25" customHeight="1">
      <c r="A531" s="95"/>
      <c r="B531" s="96">
        <v>0.4166666666666667</v>
      </c>
      <c r="C531" s="76" t="s">
        <v>879</v>
      </c>
      <c r="D531" s="77">
        <v>1.0</v>
      </c>
      <c r="E531" s="37" t="s">
        <v>823</v>
      </c>
      <c r="F531" s="72" t="s">
        <v>1253</v>
      </c>
      <c r="G531" s="72" t="s">
        <v>1254</v>
      </c>
      <c r="H531" s="72"/>
      <c r="I531" s="90" t="s">
        <v>1067</v>
      </c>
      <c r="J531" s="23"/>
      <c r="K531" s="57"/>
    </row>
    <row r="532" ht="14.25" customHeight="1">
      <c r="A532" s="95"/>
      <c r="B532" s="96">
        <v>0.4791666666666667</v>
      </c>
      <c r="C532" s="76" t="s">
        <v>822</v>
      </c>
      <c r="D532" s="77">
        <v>1.0</v>
      </c>
      <c r="E532" s="37" t="s">
        <v>823</v>
      </c>
      <c r="F532" s="72" t="s">
        <v>1255</v>
      </c>
      <c r="G532" s="72"/>
      <c r="H532" s="72" t="s">
        <v>825</v>
      </c>
      <c r="I532" s="90" t="s">
        <v>1256</v>
      </c>
      <c r="J532" s="23"/>
      <c r="K532" s="57"/>
    </row>
    <row r="533" ht="14.25" customHeight="1">
      <c r="A533" s="95"/>
      <c r="B533" s="96">
        <v>0.5</v>
      </c>
      <c r="C533" s="76"/>
      <c r="D533" s="77"/>
      <c r="E533" s="37"/>
      <c r="F533" s="72"/>
      <c r="G533" s="72"/>
      <c r="H533" s="72"/>
      <c r="I533" s="78"/>
      <c r="J533" s="23"/>
      <c r="K533" s="57"/>
    </row>
    <row r="534" ht="14.25" customHeight="1">
      <c r="A534" s="95"/>
      <c r="B534" s="96">
        <v>0.5416666666666666</v>
      </c>
      <c r="C534" s="76"/>
      <c r="D534" s="77"/>
      <c r="E534" s="37"/>
      <c r="F534" s="72"/>
      <c r="G534" s="72"/>
      <c r="H534" s="72"/>
      <c r="I534" s="78"/>
      <c r="J534" s="23"/>
      <c r="K534" s="57"/>
    </row>
    <row r="535" ht="14.25" customHeight="1">
      <c r="A535" s="95"/>
      <c r="B535" s="96">
        <v>0.5833333333333334</v>
      </c>
      <c r="C535" s="76"/>
      <c r="D535" s="77"/>
      <c r="E535" s="37"/>
      <c r="F535" s="72"/>
      <c r="G535" s="72"/>
      <c r="H535" s="72"/>
      <c r="I535" s="78"/>
      <c r="J535" s="23"/>
      <c r="K535" s="57"/>
    </row>
    <row r="536" ht="14.25" customHeight="1">
      <c r="A536" s="95"/>
      <c r="B536" s="96">
        <v>0.625</v>
      </c>
      <c r="C536" s="76"/>
      <c r="D536" s="77"/>
      <c r="E536" s="37"/>
      <c r="F536" s="72"/>
      <c r="G536" s="72"/>
      <c r="H536" s="72"/>
      <c r="I536" s="78"/>
      <c r="J536" s="23"/>
      <c r="K536" s="57"/>
    </row>
    <row r="537" ht="14.25" customHeight="1">
      <c r="A537" s="95"/>
      <c r="B537" s="96">
        <v>0.6666666666666666</v>
      </c>
      <c r="C537" s="76"/>
      <c r="D537" s="77"/>
      <c r="E537" s="37"/>
      <c r="F537" s="72"/>
      <c r="G537" s="72"/>
      <c r="H537" s="72"/>
      <c r="I537" s="78"/>
      <c r="J537" s="23"/>
      <c r="K537" s="57"/>
    </row>
    <row r="538" ht="14.25" customHeight="1">
      <c r="A538" s="95"/>
      <c r="B538" s="96">
        <v>0.7083333333333334</v>
      </c>
      <c r="C538" s="76"/>
      <c r="D538" s="77"/>
      <c r="E538" s="37"/>
      <c r="F538" s="72"/>
      <c r="G538" s="72"/>
      <c r="H538" s="72"/>
      <c r="I538" s="78"/>
      <c r="J538" s="23"/>
      <c r="K538" s="57"/>
    </row>
    <row r="539" ht="14.25" customHeight="1">
      <c r="A539" s="97"/>
      <c r="B539" s="98">
        <v>0.75</v>
      </c>
      <c r="C539" s="84"/>
      <c r="D539" s="85"/>
      <c r="E539" s="86"/>
      <c r="F539" s="87"/>
      <c r="G539" s="87"/>
      <c r="H539" s="87"/>
      <c r="I539" s="88"/>
      <c r="J539" s="23"/>
      <c r="K539" s="57"/>
    </row>
    <row r="540" ht="14.25" customHeight="1">
      <c r="A540" s="65">
        <v>45556.0</v>
      </c>
      <c r="B540" s="93">
        <v>0.3541666666666667</v>
      </c>
      <c r="C540" s="67" t="s">
        <v>1257</v>
      </c>
      <c r="D540" s="68">
        <v>1.0</v>
      </c>
      <c r="E540" s="69" t="s">
        <v>818</v>
      </c>
      <c r="F540" s="70" t="s">
        <v>1258</v>
      </c>
      <c r="G540" s="70"/>
      <c r="H540" s="70" t="s">
        <v>1259</v>
      </c>
      <c r="I540" s="100" t="s">
        <v>1260</v>
      </c>
      <c r="J540" s="23" t="s">
        <v>821</v>
      </c>
      <c r="K540" s="57"/>
    </row>
    <row r="541" ht="14.25" customHeight="1">
      <c r="A541" s="74"/>
      <c r="B541" s="96">
        <v>0.4166666666666667</v>
      </c>
      <c r="C541" s="76" t="s">
        <v>876</v>
      </c>
      <c r="D541" s="77">
        <v>1.0</v>
      </c>
      <c r="E541" s="37" t="s">
        <v>846</v>
      </c>
      <c r="F541" s="72" t="s">
        <v>1246</v>
      </c>
      <c r="G541" s="72" t="s">
        <v>1247</v>
      </c>
      <c r="H541" s="72" t="s">
        <v>1259</v>
      </c>
      <c r="I541" s="91" t="s">
        <v>1248</v>
      </c>
      <c r="J541" s="23"/>
      <c r="K541" s="57" t="s">
        <v>1261</v>
      </c>
    </row>
    <row r="542" ht="14.25" customHeight="1">
      <c r="A542" s="74"/>
      <c r="B542" s="96">
        <v>0.4166666666666667</v>
      </c>
      <c r="C542" s="76" t="s">
        <v>822</v>
      </c>
      <c r="D542" s="77">
        <v>1.0</v>
      </c>
      <c r="E542" s="37" t="s">
        <v>823</v>
      </c>
      <c r="F542" s="72" t="s">
        <v>1262</v>
      </c>
      <c r="G542" s="72"/>
      <c r="H542" s="72" t="s">
        <v>825</v>
      </c>
      <c r="I542" s="90" t="s">
        <v>1263</v>
      </c>
      <c r="J542" s="23" t="s">
        <v>968</v>
      </c>
      <c r="K542" s="57"/>
    </row>
    <row r="543" ht="14.25" customHeight="1">
      <c r="A543" s="74"/>
      <c r="B543" s="96">
        <v>0.4583333333333333</v>
      </c>
      <c r="C543" s="76" t="s">
        <v>831</v>
      </c>
      <c r="D543" s="77">
        <v>1.0</v>
      </c>
      <c r="E543" s="37" t="s">
        <v>888</v>
      </c>
      <c r="F543" s="72" t="s">
        <v>1264</v>
      </c>
      <c r="G543" s="72" t="s">
        <v>1265</v>
      </c>
      <c r="H543" s="72"/>
      <c r="I543" s="91" t="s">
        <v>1266</v>
      </c>
      <c r="J543" s="23" t="s">
        <v>821</v>
      </c>
      <c r="K543" s="57"/>
    </row>
    <row r="544" ht="14.25" customHeight="1">
      <c r="A544" s="74"/>
      <c r="B544" s="96">
        <v>0.5</v>
      </c>
      <c r="C544" s="76"/>
      <c r="D544" s="77"/>
      <c r="E544" s="37"/>
      <c r="F544" s="72"/>
      <c r="G544" s="72"/>
      <c r="H544" s="72"/>
      <c r="I544" s="78"/>
      <c r="J544" s="23"/>
      <c r="K544" s="57"/>
    </row>
    <row r="545" ht="14.25" customHeight="1">
      <c r="A545" s="74"/>
      <c r="B545" s="96">
        <v>0.5416666666666666</v>
      </c>
      <c r="C545" s="76" t="s">
        <v>871</v>
      </c>
      <c r="D545" s="77">
        <v>1.0</v>
      </c>
      <c r="E545" s="37" t="s">
        <v>888</v>
      </c>
      <c r="F545" s="72" t="s">
        <v>1267</v>
      </c>
      <c r="G545" s="72" t="s">
        <v>1268</v>
      </c>
      <c r="H545" s="72"/>
      <c r="I545" s="90" t="s">
        <v>1269</v>
      </c>
      <c r="J545" s="23" t="s">
        <v>821</v>
      </c>
      <c r="K545" s="57"/>
    </row>
    <row r="546" ht="14.25" customHeight="1">
      <c r="A546" s="82"/>
      <c r="B546" s="98">
        <v>0.6875</v>
      </c>
      <c r="C546" s="84" t="s">
        <v>1270</v>
      </c>
      <c r="D546" s="85">
        <v>1.0</v>
      </c>
      <c r="E546" s="86" t="s">
        <v>888</v>
      </c>
      <c r="F546" s="87" t="s">
        <v>1271</v>
      </c>
      <c r="G546" s="87"/>
      <c r="H546" s="87"/>
      <c r="I546" s="88"/>
      <c r="J546" s="23"/>
      <c r="K546" s="57"/>
    </row>
    <row r="547" ht="14.25" customHeight="1">
      <c r="A547" s="65">
        <v>45557.0</v>
      </c>
      <c r="B547" s="93">
        <v>0.375</v>
      </c>
      <c r="C547" s="67" t="s">
        <v>68</v>
      </c>
      <c r="D547" s="68" t="s">
        <v>68</v>
      </c>
      <c r="E547" s="69" t="s">
        <v>68</v>
      </c>
      <c r="F547" s="70" t="s">
        <v>68</v>
      </c>
      <c r="G547" s="70" t="s">
        <v>68</v>
      </c>
      <c r="H547" s="70"/>
      <c r="I547" s="94" t="s">
        <v>68</v>
      </c>
      <c r="J547" s="23" t="s">
        <v>68</v>
      </c>
      <c r="K547" s="57"/>
    </row>
    <row r="548" ht="14.25" customHeight="1">
      <c r="A548" s="74"/>
      <c r="B548" s="96">
        <v>0.4166666666666667</v>
      </c>
      <c r="C548" s="76" t="s">
        <v>68</v>
      </c>
      <c r="D548" s="77" t="s">
        <v>68</v>
      </c>
      <c r="E548" s="37" t="s">
        <v>68</v>
      </c>
      <c r="F548" s="72" t="s">
        <v>68</v>
      </c>
      <c r="G548" s="72" t="s">
        <v>68</v>
      </c>
      <c r="H548" s="72"/>
      <c r="I548" s="78" t="s">
        <v>68</v>
      </c>
      <c r="J548" s="23" t="s">
        <v>68</v>
      </c>
      <c r="K548" s="57"/>
    </row>
    <row r="549" ht="14.25" customHeight="1">
      <c r="A549" s="74"/>
      <c r="B549" s="96">
        <v>0.4583333333333333</v>
      </c>
      <c r="C549" s="76" t="s">
        <v>68</v>
      </c>
      <c r="D549" s="77" t="s">
        <v>68</v>
      </c>
      <c r="E549" s="37" t="s">
        <v>68</v>
      </c>
      <c r="F549" s="72" t="s">
        <v>68</v>
      </c>
      <c r="G549" s="72" t="s">
        <v>68</v>
      </c>
      <c r="H549" s="72"/>
      <c r="I549" s="78" t="s">
        <v>68</v>
      </c>
      <c r="J549" s="23" t="s">
        <v>68</v>
      </c>
      <c r="K549" s="57"/>
    </row>
    <row r="550" ht="14.25" customHeight="1">
      <c r="A550" s="74"/>
      <c r="B550" s="96">
        <v>0.5</v>
      </c>
      <c r="C550" s="76" t="s">
        <v>68</v>
      </c>
      <c r="D550" s="77" t="s">
        <v>68</v>
      </c>
      <c r="E550" s="37" t="s">
        <v>68</v>
      </c>
      <c r="F550" s="72" t="s">
        <v>68</v>
      </c>
      <c r="G550" s="72" t="s">
        <v>68</v>
      </c>
      <c r="H550" s="72"/>
      <c r="I550" s="78" t="s">
        <v>68</v>
      </c>
      <c r="J550" s="23" t="s">
        <v>68</v>
      </c>
      <c r="K550" s="57"/>
    </row>
    <row r="551" ht="14.25" customHeight="1">
      <c r="A551" s="74"/>
      <c r="B551" s="96">
        <v>0.5416666666666666</v>
      </c>
      <c r="C551" s="76" t="s">
        <v>68</v>
      </c>
      <c r="D551" s="77" t="s">
        <v>68</v>
      </c>
      <c r="E551" s="37" t="s">
        <v>68</v>
      </c>
      <c r="F551" s="72" t="s">
        <v>68</v>
      </c>
      <c r="G551" s="72" t="s">
        <v>68</v>
      </c>
      <c r="H551" s="72"/>
      <c r="I551" s="78" t="s">
        <v>68</v>
      </c>
      <c r="J551" s="23" t="s">
        <v>68</v>
      </c>
      <c r="K551" s="57"/>
    </row>
    <row r="552" ht="14.25" customHeight="1">
      <c r="A552" s="74"/>
      <c r="B552" s="96">
        <v>0.5833333333333334</v>
      </c>
      <c r="C552" s="76" t="s">
        <v>68</v>
      </c>
      <c r="D552" s="77" t="s">
        <v>68</v>
      </c>
      <c r="E552" s="37" t="s">
        <v>68</v>
      </c>
      <c r="F552" s="72" t="s">
        <v>68</v>
      </c>
      <c r="G552" s="72" t="s">
        <v>68</v>
      </c>
      <c r="H552" s="72"/>
      <c r="I552" s="78" t="s">
        <v>68</v>
      </c>
      <c r="J552" s="23" t="s">
        <v>68</v>
      </c>
      <c r="K552" s="57"/>
    </row>
    <row r="553" ht="14.25" customHeight="1">
      <c r="A553" s="74"/>
      <c r="B553" s="96">
        <v>0.625</v>
      </c>
      <c r="C553" s="76" t="s">
        <v>68</v>
      </c>
      <c r="D553" s="77" t="s">
        <v>68</v>
      </c>
      <c r="E553" s="37" t="s">
        <v>68</v>
      </c>
      <c r="F553" s="72" t="s">
        <v>68</v>
      </c>
      <c r="G553" s="72" t="s">
        <v>68</v>
      </c>
      <c r="H553" s="72"/>
      <c r="I553" s="78" t="s">
        <v>68</v>
      </c>
      <c r="J553" s="23" t="s">
        <v>68</v>
      </c>
      <c r="K553" s="57"/>
    </row>
    <row r="554" ht="14.25" customHeight="1">
      <c r="A554" s="74"/>
      <c r="B554" s="96">
        <v>0.6666666666666666</v>
      </c>
      <c r="C554" s="76" t="s">
        <v>68</v>
      </c>
      <c r="D554" s="77" t="s">
        <v>68</v>
      </c>
      <c r="E554" s="37" t="s">
        <v>68</v>
      </c>
      <c r="F554" s="72" t="s">
        <v>68</v>
      </c>
      <c r="G554" s="72" t="s">
        <v>68</v>
      </c>
      <c r="H554" s="72"/>
      <c r="I554" s="78" t="s">
        <v>68</v>
      </c>
      <c r="J554" s="23" t="s">
        <v>68</v>
      </c>
      <c r="K554" s="57"/>
    </row>
    <row r="555" ht="14.25" customHeight="1">
      <c r="A555" s="74"/>
      <c r="B555" s="96">
        <v>0.7083333333333334</v>
      </c>
      <c r="C555" s="76" t="s">
        <v>68</v>
      </c>
      <c r="D555" s="77" t="s">
        <v>68</v>
      </c>
      <c r="E555" s="37" t="s">
        <v>68</v>
      </c>
      <c r="F555" s="72" t="s">
        <v>68</v>
      </c>
      <c r="G555" s="72" t="s">
        <v>68</v>
      </c>
      <c r="H555" s="72"/>
      <c r="I555" s="78" t="s">
        <v>68</v>
      </c>
      <c r="J555" s="23" t="s">
        <v>68</v>
      </c>
      <c r="K555" s="57"/>
    </row>
    <row r="556" ht="14.25" customHeight="1">
      <c r="A556" s="82"/>
      <c r="B556" s="98">
        <v>0.75</v>
      </c>
      <c r="C556" s="84" t="s">
        <v>68</v>
      </c>
      <c r="D556" s="85" t="s">
        <v>68</v>
      </c>
      <c r="E556" s="86" t="s">
        <v>68</v>
      </c>
      <c r="F556" s="87" t="s">
        <v>68</v>
      </c>
      <c r="G556" s="87" t="s">
        <v>68</v>
      </c>
      <c r="H556" s="87"/>
      <c r="I556" s="88" t="s">
        <v>68</v>
      </c>
      <c r="J556" s="23" t="s">
        <v>68</v>
      </c>
      <c r="K556" s="57"/>
    </row>
    <row r="557" ht="14.25" customHeight="1">
      <c r="A557" s="92">
        <v>45558.0</v>
      </c>
      <c r="B557" s="93">
        <v>0.375</v>
      </c>
      <c r="C557" s="67" t="s">
        <v>876</v>
      </c>
      <c r="D557" s="68">
        <v>1.0</v>
      </c>
      <c r="E557" s="69" t="s">
        <v>818</v>
      </c>
      <c r="F557" s="72" t="s">
        <v>1246</v>
      </c>
      <c r="G557" s="72" t="s">
        <v>1247</v>
      </c>
      <c r="H557" s="72"/>
      <c r="I557" s="91" t="s">
        <v>1248</v>
      </c>
      <c r="J557" s="23" t="s">
        <v>821</v>
      </c>
      <c r="K557" s="57"/>
    </row>
    <row r="558" ht="14.25" customHeight="1">
      <c r="A558" s="95"/>
      <c r="B558" s="96">
        <v>0.4166666666666667</v>
      </c>
      <c r="C558" s="76" t="s">
        <v>68</v>
      </c>
      <c r="D558" s="77" t="s">
        <v>68</v>
      </c>
      <c r="E558" s="37" t="s">
        <v>68</v>
      </c>
      <c r="F558" s="72" t="s">
        <v>68</v>
      </c>
      <c r="G558" s="72" t="s">
        <v>68</v>
      </c>
      <c r="H558" s="72"/>
      <c r="I558" s="78" t="s">
        <v>68</v>
      </c>
      <c r="J558" s="23" t="s">
        <v>68</v>
      </c>
      <c r="K558" s="57"/>
    </row>
    <row r="559" ht="14.25" customHeight="1">
      <c r="A559" s="95"/>
      <c r="B559" s="96">
        <v>0.4583333333333333</v>
      </c>
      <c r="C559" s="76" t="s">
        <v>68</v>
      </c>
      <c r="D559" s="77" t="s">
        <v>68</v>
      </c>
      <c r="E559" s="37" t="s">
        <v>68</v>
      </c>
      <c r="F559" s="72" t="s">
        <v>68</v>
      </c>
      <c r="G559" s="72" t="s">
        <v>68</v>
      </c>
      <c r="H559" s="72"/>
      <c r="I559" s="78" t="s">
        <v>68</v>
      </c>
      <c r="J559" s="23" t="s">
        <v>68</v>
      </c>
      <c r="K559" s="57"/>
    </row>
    <row r="560" ht="14.25" customHeight="1">
      <c r="A560" s="95"/>
      <c r="B560" s="96">
        <v>0.5</v>
      </c>
      <c r="C560" s="76" t="s">
        <v>68</v>
      </c>
      <c r="D560" s="77" t="s">
        <v>68</v>
      </c>
      <c r="E560" s="37" t="s">
        <v>68</v>
      </c>
      <c r="F560" s="72" t="s">
        <v>68</v>
      </c>
      <c r="G560" s="72" t="s">
        <v>68</v>
      </c>
      <c r="H560" s="72"/>
      <c r="I560" s="78" t="s">
        <v>68</v>
      </c>
      <c r="J560" s="23" t="s">
        <v>68</v>
      </c>
      <c r="K560" s="57"/>
    </row>
    <row r="561" ht="14.25" customHeight="1">
      <c r="A561" s="95"/>
      <c r="B561" s="96">
        <v>0.5416666666666666</v>
      </c>
      <c r="C561" s="76"/>
      <c r="D561" s="77"/>
      <c r="E561" s="37"/>
      <c r="F561" s="72"/>
      <c r="G561" s="72"/>
      <c r="H561" s="72"/>
      <c r="I561" s="78"/>
      <c r="J561" s="23"/>
      <c r="K561" s="57"/>
    </row>
    <row r="562" ht="14.25" customHeight="1">
      <c r="A562" s="95"/>
      <c r="B562" s="96">
        <v>0.5833333333333334</v>
      </c>
      <c r="C562" s="76" t="s">
        <v>68</v>
      </c>
      <c r="D562" s="77" t="s">
        <v>68</v>
      </c>
      <c r="E562" s="37" t="s">
        <v>68</v>
      </c>
      <c r="F562" s="72" t="s">
        <v>68</v>
      </c>
      <c r="G562" s="72" t="s">
        <v>68</v>
      </c>
      <c r="H562" s="72"/>
      <c r="I562" s="78" t="s">
        <v>68</v>
      </c>
      <c r="J562" s="23" t="s">
        <v>68</v>
      </c>
      <c r="K562" s="57"/>
    </row>
    <row r="563" ht="14.25" customHeight="1">
      <c r="A563" s="95"/>
      <c r="B563" s="96">
        <v>0.625</v>
      </c>
      <c r="C563" s="76" t="s">
        <v>879</v>
      </c>
      <c r="D563" s="77">
        <v>1.0</v>
      </c>
      <c r="E563" s="37" t="s">
        <v>846</v>
      </c>
      <c r="F563" s="72" t="s">
        <v>1272</v>
      </c>
      <c r="G563" s="72" t="s">
        <v>1273</v>
      </c>
      <c r="H563" s="72"/>
      <c r="I563" s="90" t="s">
        <v>1067</v>
      </c>
      <c r="J563" s="23" t="s">
        <v>821</v>
      </c>
      <c r="K563" s="57" t="s">
        <v>1274</v>
      </c>
    </row>
    <row r="564" ht="14.25" customHeight="1">
      <c r="A564" s="95"/>
      <c r="B564" s="96">
        <v>0.6666666666666666</v>
      </c>
      <c r="C564" s="76" t="s">
        <v>68</v>
      </c>
      <c r="D564" s="77" t="s">
        <v>68</v>
      </c>
      <c r="E564" s="37" t="s">
        <v>68</v>
      </c>
      <c r="F564" s="72" t="s">
        <v>68</v>
      </c>
      <c r="G564" s="72" t="s">
        <v>68</v>
      </c>
      <c r="H564" s="72"/>
      <c r="I564" s="78" t="s">
        <v>68</v>
      </c>
      <c r="J564" s="23" t="s">
        <v>68</v>
      </c>
      <c r="K564" s="57"/>
    </row>
    <row r="565" ht="14.25" customHeight="1">
      <c r="A565" s="95"/>
      <c r="B565" s="96">
        <v>0.7083333333333334</v>
      </c>
      <c r="C565" s="76" t="s">
        <v>831</v>
      </c>
      <c r="D565" s="77">
        <v>1.0</v>
      </c>
      <c r="E565" s="37" t="s">
        <v>888</v>
      </c>
      <c r="F565" s="72" t="s">
        <v>1275</v>
      </c>
      <c r="G565" s="72" t="s">
        <v>1276</v>
      </c>
      <c r="H565" s="72"/>
      <c r="I565" s="91" t="s">
        <v>1277</v>
      </c>
      <c r="J565" s="23" t="s">
        <v>821</v>
      </c>
      <c r="K565" s="57"/>
    </row>
    <row r="566" ht="14.25" customHeight="1">
      <c r="A566" s="97"/>
      <c r="B566" s="98">
        <v>0.75</v>
      </c>
      <c r="C566" s="84" t="s">
        <v>68</v>
      </c>
      <c r="D566" s="85" t="s">
        <v>68</v>
      </c>
      <c r="E566" s="86" t="s">
        <v>68</v>
      </c>
      <c r="F566" s="87" t="s">
        <v>68</v>
      </c>
      <c r="G566" s="87" t="s">
        <v>68</v>
      </c>
      <c r="H566" s="87"/>
      <c r="I566" s="88" t="s">
        <v>68</v>
      </c>
      <c r="J566" s="23" t="s">
        <v>68</v>
      </c>
      <c r="K566" s="57"/>
    </row>
    <row r="567" ht="14.25" customHeight="1">
      <c r="A567" s="65">
        <v>45559.0</v>
      </c>
      <c r="B567" s="93">
        <v>0.2916666666666667</v>
      </c>
      <c r="C567" s="67" t="s">
        <v>1278</v>
      </c>
      <c r="D567" s="68">
        <v>5.0</v>
      </c>
      <c r="E567" s="69" t="s">
        <v>888</v>
      </c>
      <c r="F567" s="70"/>
      <c r="G567" s="70" t="s">
        <v>1279</v>
      </c>
      <c r="H567" s="70"/>
      <c r="I567" s="100" t="s">
        <v>1280</v>
      </c>
      <c r="J567" s="23" t="s">
        <v>821</v>
      </c>
      <c r="K567" s="57"/>
    </row>
    <row r="568" ht="14.25" customHeight="1">
      <c r="A568" s="74"/>
      <c r="B568" s="96">
        <v>0.375</v>
      </c>
      <c r="C568" s="76" t="s">
        <v>68</v>
      </c>
      <c r="D568" s="77" t="s">
        <v>68</v>
      </c>
      <c r="E568" s="37" t="s">
        <v>68</v>
      </c>
      <c r="F568" s="72" t="s">
        <v>68</v>
      </c>
      <c r="G568" s="72" t="s">
        <v>68</v>
      </c>
      <c r="H568" s="72"/>
      <c r="I568" s="90" t="s">
        <v>68</v>
      </c>
      <c r="J568" s="23" t="s">
        <v>68</v>
      </c>
      <c r="K568" s="57"/>
    </row>
    <row r="569" ht="14.25" customHeight="1">
      <c r="A569" s="74"/>
      <c r="B569" s="96">
        <v>0.4375</v>
      </c>
      <c r="C569" s="76" t="s">
        <v>816</v>
      </c>
      <c r="D569" s="77">
        <v>1.0</v>
      </c>
      <c r="E569" s="37" t="s">
        <v>818</v>
      </c>
      <c r="F569" s="72" t="s">
        <v>1281</v>
      </c>
      <c r="G569" s="72" t="s">
        <v>1282</v>
      </c>
      <c r="H569" s="72"/>
      <c r="I569" s="90" t="s">
        <v>1283</v>
      </c>
      <c r="J569" s="23" t="s">
        <v>968</v>
      </c>
      <c r="K569" s="57"/>
    </row>
    <row r="570" ht="14.25" customHeight="1">
      <c r="A570" s="74"/>
      <c r="B570" s="96">
        <v>0.4583333333333333</v>
      </c>
      <c r="C570" s="76" t="s">
        <v>68</v>
      </c>
      <c r="D570" s="77" t="s">
        <v>68</v>
      </c>
      <c r="E570" s="37" t="s">
        <v>68</v>
      </c>
      <c r="F570" s="72" t="s">
        <v>68</v>
      </c>
      <c r="G570" s="72" t="s">
        <v>68</v>
      </c>
      <c r="H570" s="72"/>
      <c r="I570" s="78" t="s">
        <v>68</v>
      </c>
      <c r="J570" s="23" t="s">
        <v>68</v>
      </c>
      <c r="K570" s="57"/>
    </row>
    <row r="571" ht="14.25" customHeight="1">
      <c r="A571" s="74"/>
      <c r="B571" s="96">
        <v>0.5</v>
      </c>
      <c r="C571" s="76" t="s">
        <v>822</v>
      </c>
      <c r="D571" s="77">
        <v>1.0</v>
      </c>
      <c r="E571" s="37" t="s">
        <v>828</v>
      </c>
      <c r="F571" s="72" t="s">
        <v>1284</v>
      </c>
      <c r="G571" s="72"/>
      <c r="H571" s="72" t="s">
        <v>825</v>
      </c>
      <c r="I571" s="90" t="s">
        <v>1285</v>
      </c>
      <c r="J571" s="23" t="s">
        <v>821</v>
      </c>
      <c r="K571" s="57"/>
    </row>
    <row r="572" ht="14.25" customHeight="1">
      <c r="A572" s="74"/>
      <c r="B572" s="96">
        <v>0.5416666666666666</v>
      </c>
      <c r="C572" s="76" t="s">
        <v>68</v>
      </c>
      <c r="D572" s="77" t="s">
        <v>68</v>
      </c>
      <c r="E572" s="37" t="s">
        <v>68</v>
      </c>
      <c r="F572" s="72" t="s">
        <v>68</v>
      </c>
      <c r="G572" s="72" t="s">
        <v>68</v>
      </c>
      <c r="H572" s="72"/>
      <c r="I572" s="78" t="s">
        <v>68</v>
      </c>
      <c r="J572" s="23" t="s">
        <v>68</v>
      </c>
      <c r="K572" s="57"/>
    </row>
    <row r="573" ht="14.25" customHeight="1">
      <c r="A573" s="74"/>
      <c r="B573" s="96">
        <v>0.5833333333333334</v>
      </c>
      <c r="C573" s="76" t="s">
        <v>1286</v>
      </c>
      <c r="D573" s="77">
        <v>1.0</v>
      </c>
      <c r="E573" s="37" t="s">
        <v>818</v>
      </c>
      <c r="F573" s="72" t="s">
        <v>1287</v>
      </c>
      <c r="G573" s="72" t="s">
        <v>1288</v>
      </c>
      <c r="H573" s="72"/>
      <c r="I573" s="90" t="s">
        <v>1289</v>
      </c>
      <c r="J573" s="23" t="s">
        <v>821</v>
      </c>
      <c r="K573" s="57"/>
    </row>
    <row r="574" ht="14.25" customHeight="1">
      <c r="A574" s="74"/>
      <c r="B574" s="96">
        <v>0.625</v>
      </c>
      <c r="C574" s="76" t="s">
        <v>68</v>
      </c>
      <c r="D574" s="77" t="s">
        <v>68</v>
      </c>
      <c r="E574" s="37" t="s">
        <v>68</v>
      </c>
      <c r="F574" s="72" t="s">
        <v>68</v>
      </c>
      <c r="G574" s="72" t="s">
        <v>68</v>
      </c>
      <c r="H574" s="72"/>
      <c r="I574" s="78" t="s">
        <v>68</v>
      </c>
      <c r="J574" s="23" t="s">
        <v>68</v>
      </c>
      <c r="K574" s="57"/>
    </row>
    <row r="575" ht="14.25" customHeight="1">
      <c r="A575" s="74"/>
      <c r="B575" s="96">
        <v>0.6666666666666666</v>
      </c>
      <c r="C575" s="76" t="s">
        <v>68</v>
      </c>
      <c r="D575" s="77" t="s">
        <v>68</v>
      </c>
      <c r="E575" s="37" t="s">
        <v>68</v>
      </c>
      <c r="F575" s="72" t="s">
        <v>68</v>
      </c>
      <c r="G575" s="72" t="s">
        <v>68</v>
      </c>
      <c r="H575" s="72"/>
      <c r="I575" s="78" t="s">
        <v>68</v>
      </c>
      <c r="J575" s="23" t="s">
        <v>68</v>
      </c>
      <c r="K575" s="57"/>
    </row>
    <row r="576" ht="14.25" customHeight="1">
      <c r="A576" s="74"/>
      <c r="B576" s="96">
        <v>0.7083333333333334</v>
      </c>
      <c r="C576" s="76" t="s">
        <v>1290</v>
      </c>
      <c r="D576" s="77">
        <v>1.0</v>
      </c>
      <c r="E576" s="37" t="s">
        <v>888</v>
      </c>
      <c r="F576" s="72"/>
      <c r="G576" s="72" t="s">
        <v>1291</v>
      </c>
      <c r="H576" s="72"/>
      <c r="I576" s="90" t="s">
        <v>1292</v>
      </c>
      <c r="J576" s="23" t="s">
        <v>821</v>
      </c>
      <c r="K576" s="57"/>
    </row>
    <row r="577" ht="14.25" customHeight="1">
      <c r="A577" s="82"/>
      <c r="B577" s="98">
        <v>0.75</v>
      </c>
      <c r="C577" s="84" t="s">
        <v>68</v>
      </c>
      <c r="D577" s="85" t="s">
        <v>68</v>
      </c>
      <c r="E577" s="86" t="s">
        <v>68</v>
      </c>
      <c r="F577" s="87" t="s">
        <v>68</v>
      </c>
      <c r="G577" s="87" t="s">
        <v>68</v>
      </c>
      <c r="H577" s="87"/>
      <c r="I577" s="88" t="s">
        <v>68</v>
      </c>
      <c r="J577" s="23" t="s">
        <v>68</v>
      </c>
      <c r="K577" s="57"/>
    </row>
    <row r="578" ht="14.25" customHeight="1">
      <c r="A578" s="65">
        <v>45560.0</v>
      </c>
      <c r="B578" s="93">
        <v>0.2916666666666667</v>
      </c>
      <c r="C578" s="67" t="s">
        <v>1278</v>
      </c>
      <c r="D578" s="68">
        <v>6.0</v>
      </c>
      <c r="E578" s="69" t="s">
        <v>888</v>
      </c>
      <c r="F578" s="70"/>
      <c r="G578" s="70" t="s">
        <v>1279</v>
      </c>
      <c r="H578" s="70"/>
      <c r="I578" s="100" t="s">
        <v>1280</v>
      </c>
      <c r="J578" s="23" t="s">
        <v>821</v>
      </c>
      <c r="K578" s="57"/>
    </row>
    <row r="579" ht="14.25" customHeight="1">
      <c r="A579" s="74"/>
      <c r="B579" s="96">
        <v>0.3333333333333333</v>
      </c>
      <c r="C579" s="76" t="s">
        <v>816</v>
      </c>
      <c r="D579" s="77">
        <v>1.0</v>
      </c>
      <c r="E579" s="37" t="s">
        <v>818</v>
      </c>
      <c r="F579" s="72" t="s">
        <v>1293</v>
      </c>
      <c r="G579" s="72" t="s">
        <v>1294</v>
      </c>
      <c r="H579" s="72"/>
      <c r="I579" s="90" t="s">
        <v>1295</v>
      </c>
      <c r="J579" s="23" t="s">
        <v>1296</v>
      </c>
      <c r="K579" s="57"/>
    </row>
    <row r="580" ht="14.25" customHeight="1">
      <c r="A580" s="74"/>
      <c r="B580" s="96">
        <v>0.375</v>
      </c>
      <c r="C580" s="76" t="s">
        <v>822</v>
      </c>
      <c r="D580" s="77">
        <v>1.0</v>
      </c>
      <c r="E580" s="37" t="s">
        <v>823</v>
      </c>
      <c r="F580" s="72" t="s">
        <v>1262</v>
      </c>
      <c r="G580" s="72"/>
      <c r="H580" s="72" t="s">
        <v>825</v>
      </c>
      <c r="I580" s="90" t="s">
        <v>1297</v>
      </c>
      <c r="J580" s="23" t="s">
        <v>968</v>
      </c>
      <c r="K580" s="57"/>
    </row>
    <row r="581" ht="14.25" customHeight="1">
      <c r="A581" s="74"/>
      <c r="B581" s="96">
        <v>0.4166666666666667</v>
      </c>
      <c r="C581" s="76" t="s">
        <v>68</v>
      </c>
      <c r="D581" s="77" t="s">
        <v>68</v>
      </c>
      <c r="E581" s="37" t="s">
        <v>68</v>
      </c>
      <c r="F581" s="72" t="s">
        <v>68</v>
      </c>
      <c r="G581" s="72" t="s">
        <v>68</v>
      </c>
      <c r="H581" s="72"/>
      <c r="I581" s="78" t="s">
        <v>68</v>
      </c>
      <c r="J581" s="23" t="s">
        <v>68</v>
      </c>
      <c r="K581" s="57"/>
    </row>
    <row r="582" ht="14.25" customHeight="1">
      <c r="A582" s="74"/>
      <c r="B582" s="96">
        <v>0.4583333333333333</v>
      </c>
      <c r="C582" s="76" t="s">
        <v>1028</v>
      </c>
      <c r="D582" s="77">
        <v>1.0</v>
      </c>
      <c r="E582" s="37" t="s">
        <v>888</v>
      </c>
      <c r="F582" s="72" t="s">
        <v>1298</v>
      </c>
      <c r="G582" s="72" t="s">
        <v>1299</v>
      </c>
      <c r="H582" s="72"/>
      <c r="I582" s="90" t="s">
        <v>1300</v>
      </c>
      <c r="J582" s="23" t="s">
        <v>821</v>
      </c>
      <c r="K582" s="57"/>
    </row>
    <row r="583" ht="14.25" customHeight="1">
      <c r="A583" s="74"/>
      <c r="B583" s="96">
        <v>0.4791666666666667</v>
      </c>
      <c r="C583" s="76" t="s">
        <v>879</v>
      </c>
      <c r="D583" s="77">
        <v>1.0</v>
      </c>
      <c r="E583" s="37" t="s">
        <v>818</v>
      </c>
      <c r="F583" s="72" t="s">
        <v>1301</v>
      </c>
      <c r="G583" s="72" t="s">
        <v>1302</v>
      </c>
      <c r="H583" s="72"/>
      <c r="I583" s="90" t="s">
        <v>1303</v>
      </c>
      <c r="J583" s="23"/>
      <c r="K583" s="57"/>
    </row>
    <row r="584" ht="14.25" customHeight="1">
      <c r="A584" s="74"/>
      <c r="B584" s="96">
        <v>0.5</v>
      </c>
      <c r="C584" s="76" t="s">
        <v>1304</v>
      </c>
      <c r="D584" s="77">
        <v>1.0</v>
      </c>
      <c r="E584" s="37" t="s">
        <v>888</v>
      </c>
      <c r="F584" s="72" t="s">
        <v>1305</v>
      </c>
      <c r="G584" s="72" t="s">
        <v>1306</v>
      </c>
      <c r="H584" s="72"/>
      <c r="I584" s="90"/>
      <c r="J584" s="23" t="s">
        <v>968</v>
      </c>
      <c r="K584" s="57"/>
    </row>
    <row r="585" ht="14.25" customHeight="1">
      <c r="A585" s="74"/>
      <c r="B585" s="96">
        <v>0.5</v>
      </c>
      <c r="C585" s="76" t="s">
        <v>831</v>
      </c>
      <c r="D585" s="77">
        <v>1.0</v>
      </c>
      <c r="E585" s="37" t="s">
        <v>888</v>
      </c>
      <c r="F585" s="72" t="s">
        <v>1307</v>
      </c>
      <c r="G585" s="72" t="s">
        <v>1308</v>
      </c>
      <c r="H585" s="72"/>
      <c r="I585" s="91" t="s">
        <v>1309</v>
      </c>
      <c r="J585" s="23" t="s">
        <v>821</v>
      </c>
      <c r="K585" s="57"/>
    </row>
    <row r="586" ht="14.25" customHeight="1">
      <c r="A586" s="74"/>
      <c r="B586" s="96">
        <v>0.5208333333333334</v>
      </c>
      <c r="C586" s="76" t="s">
        <v>831</v>
      </c>
      <c r="D586" s="77">
        <v>1.0</v>
      </c>
      <c r="E586" s="37" t="s">
        <v>888</v>
      </c>
      <c r="F586" s="72" t="s">
        <v>1310</v>
      </c>
      <c r="G586" s="72" t="s">
        <v>1311</v>
      </c>
      <c r="H586" s="72"/>
      <c r="I586" s="91" t="s">
        <v>1312</v>
      </c>
      <c r="J586" s="23" t="s">
        <v>821</v>
      </c>
      <c r="K586" s="57"/>
    </row>
    <row r="587" ht="14.25" customHeight="1">
      <c r="A587" s="74"/>
      <c r="B587" s="96">
        <v>0.5416666666666666</v>
      </c>
      <c r="C587" s="76" t="s">
        <v>831</v>
      </c>
      <c r="D587" s="77">
        <v>1.0</v>
      </c>
      <c r="E587" s="37" t="s">
        <v>888</v>
      </c>
      <c r="F587" s="72" t="s">
        <v>1313</v>
      </c>
      <c r="G587" s="72" t="s">
        <v>1314</v>
      </c>
      <c r="H587" s="72"/>
      <c r="I587" s="91" t="s">
        <v>1315</v>
      </c>
      <c r="J587" s="23" t="s">
        <v>821</v>
      </c>
      <c r="K587" s="57"/>
    </row>
    <row r="588" ht="14.25" customHeight="1">
      <c r="A588" s="74"/>
      <c r="B588" s="96">
        <v>0.5833333333333334</v>
      </c>
      <c r="C588" s="76"/>
      <c r="D588" s="77"/>
      <c r="E588" s="37"/>
      <c r="F588" s="72"/>
      <c r="G588" s="72"/>
      <c r="H588" s="72"/>
      <c r="I588" s="78"/>
      <c r="J588" s="23"/>
      <c r="K588" s="57"/>
    </row>
    <row r="589" ht="14.25" customHeight="1">
      <c r="A589" s="74"/>
      <c r="B589" s="96">
        <v>0.625</v>
      </c>
      <c r="C589" s="76" t="s">
        <v>879</v>
      </c>
      <c r="D589" s="77">
        <v>1.0</v>
      </c>
      <c r="E589" s="37" t="s">
        <v>818</v>
      </c>
      <c r="F589" s="72" t="s">
        <v>1316</v>
      </c>
      <c r="G589" s="72" t="s">
        <v>1317</v>
      </c>
      <c r="H589" s="72"/>
      <c r="I589" s="90" t="s">
        <v>1318</v>
      </c>
      <c r="J589" s="23" t="s">
        <v>821</v>
      </c>
      <c r="K589" s="57"/>
    </row>
    <row r="590" ht="14.25" customHeight="1">
      <c r="A590" s="74"/>
      <c r="B590" s="96">
        <v>0.6666666666666666</v>
      </c>
      <c r="C590" s="76" t="s">
        <v>1319</v>
      </c>
      <c r="D590" s="77">
        <v>1.0</v>
      </c>
      <c r="E590" s="37" t="s">
        <v>818</v>
      </c>
      <c r="F590" s="72" t="s">
        <v>1320</v>
      </c>
      <c r="G590" s="72" t="s">
        <v>1321</v>
      </c>
      <c r="H590" s="72"/>
      <c r="I590" s="90" t="s">
        <v>1322</v>
      </c>
      <c r="J590" s="23" t="s">
        <v>1323</v>
      </c>
      <c r="K590" s="57"/>
    </row>
    <row r="591" ht="14.25" customHeight="1">
      <c r="A591" s="74"/>
      <c r="B591" s="96">
        <v>0.7083333333333334</v>
      </c>
      <c r="C591" s="76" t="s">
        <v>839</v>
      </c>
      <c r="D591" s="77">
        <v>1.0</v>
      </c>
      <c r="E591" s="37" t="s">
        <v>861</v>
      </c>
      <c r="F591" s="72" t="s">
        <v>1324</v>
      </c>
      <c r="G591" s="72" t="s">
        <v>1325</v>
      </c>
      <c r="H591" s="72"/>
      <c r="I591" s="78"/>
      <c r="J591" s="23" t="s">
        <v>821</v>
      </c>
      <c r="K591" s="57"/>
    </row>
    <row r="592" ht="14.25" customHeight="1">
      <c r="A592" s="74"/>
      <c r="B592" s="96">
        <v>0.75</v>
      </c>
      <c r="C592" s="76" t="s">
        <v>1326</v>
      </c>
      <c r="D592" s="77">
        <v>1.0</v>
      </c>
      <c r="E592" s="37" t="s">
        <v>888</v>
      </c>
      <c r="F592" s="72" t="s">
        <v>1327</v>
      </c>
      <c r="G592" s="72" t="s">
        <v>1328</v>
      </c>
      <c r="H592" s="72"/>
      <c r="I592" s="78" t="s">
        <v>1329</v>
      </c>
      <c r="J592" s="23" t="s">
        <v>827</v>
      </c>
      <c r="K592" s="57"/>
    </row>
    <row r="593" ht="14.25" customHeight="1">
      <c r="A593" s="82"/>
      <c r="B593" s="98">
        <v>0.7916666666666666</v>
      </c>
      <c r="C593" s="84" t="s">
        <v>68</v>
      </c>
      <c r="D593" s="85" t="s">
        <v>68</v>
      </c>
      <c r="E593" s="86" t="s">
        <v>68</v>
      </c>
      <c r="F593" s="87" t="s">
        <v>68</v>
      </c>
      <c r="G593" s="87" t="s">
        <v>68</v>
      </c>
      <c r="H593" s="87"/>
      <c r="I593" s="88" t="s">
        <v>68</v>
      </c>
      <c r="J593" s="23" t="s">
        <v>68</v>
      </c>
      <c r="K593" s="57"/>
    </row>
    <row r="594" ht="14.25" customHeight="1">
      <c r="A594" s="92">
        <v>45561.0</v>
      </c>
      <c r="B594" s="93">
        <v>0.375</v>
      </c>
      <c r="C594" s="76" t="s">
        <v>1330</v>
      </c>
      <c r="D594" s="77">
        <v>1.0</v>
      </c>
      <c r="E594" s="37" t="s">
        <v>888</v>
      </c>
      <c r="F594" s="72" t="s">
        <v>1331</v>
      </c>
      <c r="G594" s="72" t="s">
        <v>1332</v>
      </c>
      <c r="H594" s="72"/>
      <c r="I594" s="90" t="s">
        <v>1333</v>
      </c>
      <c r="J594" s="23" t="s">
        <v>821</v>
      </c>
      <c r="K594" s="57"/>
    </row>
    <row r="595" ht="14.25" customHeight="1">
      <c r="A595" s="95"/>
      <c r="B595" s="96">
        <v>0.4375</v>
      </c>
      <c r="C595" s="76" t="s">
        <v>1334</v>
      </c>
      <c r="D595" s="77">
        <v>1.0</v>
      </c>
      <c r="E595" s="37" t="s">
        <v>818</v>
      </c>
      <c r="F595" s="72" t="s">
        <v>1335</v>
      </c>
      <c r="G595" s="72" t="s">
        <v>1336</v>
      </c>
      <c r="H595" s="72"/>
      <c r="I595" s="90" t="s">
        <v>1337</v>
      </c>
      <c r="J595" s="23" t="s">
        <v>821</v>
      </c>
      <c r="K595" s="57"/>
    </row>
    <row r="596" ht="14.25" customHeight="1">
      <c r="A596" s="95"/>
      <c r="B596" s="96">
        <v>0.4861111111111111</v>
      </c>
      <c r="C596" s="76" t="s">
        <v>1338</v>
      </c>
      <c r="D596" s="77">
        <v>1.0</v>
      </c>
      <c r="E596" s="37" t="s">
        <v>818</v>
      </c>
      <c r="F596" s="72" t="s">
        <v>1339</v>
      </c>
      <c r="G596" s="72" t="s">
        <v>1340</v>
      </c>
      <c r="H596" s="72"/>
      <c r="I596" s="90" t="s">
        <v>1341</v>
      </c>
      <c r="J596" s="23" t="s">
        <v>821</v>
      </c>
      <c r="K596" s="57"/>
    </row>
    <row r="597" ht="14.25" customHeight="1">
      <c r="A597" s="95"/>
      <c r="B597" s="96">
        <v>0.5208333333333334</v>
      </c>
      <c r="C597" s="76" t="s">
        <v>1334</v>
      </c>
      <c r="D597" s="77">
        <v>1.0</v>
      </c>
      <c r="E597" s="37" t="s">
        <v>818</v>
      </c>
      <c r="F597" s="72" t="s">
        <v>1342</v>
      </c>
      <c r="G597" s="72" t="s">
        <v>1336</v>
      </c>
      <c r="H597" s="72"/>
      <c r="I597" s="90" t="s">
        <v>1343</v>
      </c>
      <c r="J597" s="23" t="s">
        <v>821</v>
      </c>
      <c r="K597" s="57"/>
    </row>
    <row r="598" ht="14.25" customHeight="1">
      <c r="A598" s="95"/>
      <c r="B598" s="96">
        <v>0.5416666666666666</v>
      </c>
      <c r="C598" s="76"/>
      <c r="D598" s="77"/>
      <c r="E598" s="37"/>
      <c r="F598" s="72"/>
      <c r="G598" s="72"/>
      <c r="H598" s="72"/>
      <c r="I598" s="90"/>
      <c r="J598" s="23"/>
      <c r="K598" s="57"/>
    </row>
    <row r="599" ht="14.25" customHeight="1">
      <c r="A599" s="95"/>
      <c r="B599" s="96">
        <v>0.5833333333333334</v>
      </c>
      <c r="C599" s="76"/>
      <c r="D599" s="77"/>
      <c r="E599" s="37"/>
      <c r="F599" s="72"/>
      <c r="G599" s="72"/>
      <c r="H599" s="72"/>
      <c r="I599" s="78"/>
      <c r="J599" s="23"/>
      <c r="K599" s="57"/>
    </row>
    <row r="600" ht="14.25" customHeight="1">
      <c r="A600" s="95"/>
      <c r="B600" s="96">
        <v>0.625</v>
      </c>
      <c r="C600" s="76" t="s">
        <v>839</v>
      </c>
      <c r="D600" s="77">
        <v>1.0</v>
      </c>
      <c r="E600" s="37" t="s">
        <v>823</v>
      </c>
      <c r="F600" s="72" t="s">
        <v>1344</v>
      </c>
      <c r="G600" s="72" t="s">
        <v>1345</v>
      </c>
      <c r="H600" s="72"/>
      <c r="I600" s="90" t="s">
        <v>1346</v>
      </c>
      <c r="J600" s="23" t="s">
        <v>968</v>
      </c>
      <c r="K600" s="57"/>
    </row>
    <row r="601" ht="14.25" customHeight="1">
      <c r="A601" s="95"/>
      <c r="B601" s="96">
        <v>0.6666666666666666</v>
      </c>
      <c r="C601" s="76" t="s">
        <v>879</v>
      </c>
      <c r="D601" s="77">
        <v>1.0</v>
      </c>
      <c r="E601" s="37" t="s">
        <v>846</v>
      </c>
      <c r="F601" s="72" t="s">
        <v>1301</v>
      </c>
      <c r="G601" s="72" t="s">
        <v>1347</v>
      </c>
      <c r="H601" s="72"/>
      <c r="I601" s="90" t="s">
        <v>1303</v>
      </c>
      <c r="J601" s="23" t="s">
        <v>68</v>
      </c>
      <c r="K601" s="57"/>
    </row>
    <row r="602" ht="14.25" customHeight="1">
      <c r="A602" s="95"/>
      <c r="B602" s="96">
        <v>0.7291666666666666</v>
      </c>
      <c r="C602" s="76" t="s">
        <v>1348</v>
      </c>
      <c r="D602" s="77">
        <v>1.0</v>
      </c>
      <c r="E602" s="37"/>
      <c r="F602" s="72"/>
      <c r="G602" s="72"/>
      <c r="H602" s="72"/>
      <c r="I602" s="78"/>
      <c r="J602" s="23"/>
      <c r="K602" s="57"/>
    </row>
    <row r="603" ht="14.25" customHeight="1">
      <c r="A603" s="97"/>
      <c r="B603" s="98">
        <v>0.75</v>
      </c>
      <c r="C603" s="84"/>
      <c r="D603" s="85"/>
      <c r="E603" s="86"/>
      <c r="F603" s="87"/>
      <c r="G603" s="87"/>
      <c r="H603" s="87"/>
      <c r="I603" s="88"/>
      <c r="J603" s="23"/>
      <c r="K603" s="57"/>
    </row>
    <row r="604" ht="14.25" customHeight="1">
      <c r="A604" s="65">
        <v>45562.0</v>
      </c>
      <c r="B604" s="93">
        <v>0.375</v>
      </c>
      <c r="C604" s="76" t="s">
        <v>879</v>
      </c>
      <c r="D604" s="77">
        <v>1.0</v>
      </c>
      <c r="E604" s="69" t="s">
        <v>818</v>
      </c>
      <c r="F604" s="70" t="s">
        <v>1349</v>
      </c>
      <c r="G604" s="70" t="s">
        <v>1350</v>
      </c>
      <c r="H604" s="72"/>
      <c r="I604" s="90" t="s">
        <v>1067</v>
      </c>
      <c r="J604" s="23"/>
      <c r="K604" s="57"/>
    </row>
    <row r="605" ht="14.25" customHeight="1">
      <c r="A605" s="74"/>
      <c r="B605" s="96">
        <v>0.4166666666666667</v>
      </c>
      <c r="C605" s="76" t="s">
        <v>68</v>
      </c>
      <c r="D605" s="77" t="s">
        <v>68</v>
      </c>
      <c r="E605" s="37" t="s">
        <v>68</v>
      </c>
      <c r="F605" s="72" t="s">
        <v>68</v>
      </c>
      <c r="G605" s="72" t="s">
        <v>68</v>
      </c>
      <c r="H605" s="72"/>
      <c r="I605" s="78" t="s">
        <v>68</v>
      </c>
      <c r="J605" s="23"/>
      <c r="K605" s="57"/>
    </row>
    <row r="606" ht="14.25" customHeight="1">
      <c r="A606" s="74"/>
      <c r="B606" s="96">
        <v>0.4583333333333333</v>
      </c>
      <c r="C606" s="76" t="s">
        <v>879</v>
      </c>
      <c r="D606" s="77">
        <v>1.0</v>
      </c>
      <c r="E606" s="37" t="s">
        <v>828</v>
      </c>
      <c r="F606" s="72" t="s">
        <v>1301</v>
      </c>
      <c r="G606" s="72" t="s">
        <v>1347</v>
      </c>
      <c r="H606" s="72"/>
      <c r="I606" s="90" t="s">
        <v>1303</v>
      </c>
      <c r="J606" s="23"/>
      <c r="K606" s="57"/>
    </row>
    <row r="607" ht="14.25" customHeight="1">
      <c r="A607" s="74"/>
      <c r="B607" s="96">
        <v>0.5</v>
      </c>
      <c r="C607" s="76" t="s">
        <v>1351</v>
      </c>
      <c r="D607" s="77">
        <v>1.0</v>
      </c>
      <c r="E607" s="37" t="s">
        <v>818</v>
      </c>
      <c r="F607" s="72" t="s">
        <v>1352</v>
      </c>
      <c r="G607" s="72" t="s">
        <v>1353</v>
      </c>
      <c r="H607" s="72"/>
      <c r="I607" s="90" t="s">
        <v>1354</v>
      </c>
      <c r="J607" s="23"/>
      <c r="K607" s="57"/>
    </row>
    <row r="608" ht="14.25" customHeight="1">
      <c r="A608" s="74"/>
      <c r="B608" s="96">
        <v>0.5416666666666666</v>
      </c>
      <c r="C608" s="76" t="s">
        <v>1351</v>
      </c>
      <c r="D608" s="77">
        <v>2.0</v>
      </c>
      <c r="E608" s="37" t="s">
        <v>818</v>
      </c>
      <c r="F608" s="72" t="s">
        <v>1355</v>
      </c>
      <c r="G608" s="72" t="s">
        <v>1353</v>
      </c>
      <c r="H608" s="72"/>
      <c r="I608" s="90" t="s">
        <v>1356</v>
      </c>
      <c r="J608" s="23"/>
      <c r="K608" s="57"/>
    </row>
    <row r="609" ht="14.25" customHeight="1">
      <c r="A609" s="74"/>
      <c r="B609" s="96">
        <v>0.5833333333333334</v>
      </c>
      <c r="C609" s="76"/>
      <c r="D609" s="77"/>
      <c r="E609" s="37"/>
      <c r="F609" s="72"/>
      <c r="G609" s="72"/>
      <c r="H609" s="72"/>
      <c r="I609" s="78"/>
      <c r="J609" s="23"/>
      <c r="K609" s="57"/>
    </row>
    <row r="610" ht="14.25" customHeight="1">
      <c r="A610" s="74"/>
      <c r="B610" s="96">
        <v>0.625</v>
      </c>
      <c r="C610" s="76" t="s">
        <v>879</v>
      </c>
      <c r="D610" s="77">
        <v>1.0</v>
      </c>
      <c r="E610" s="37" t="s">
        <v>937</v>
      </c>
      <c r="F610" s="72" t="s">
        <v>1357</v>
      </c>
      <c r="G610" s="72" t="s">
        <v>1358</v>
      </c>
      <c r="H610" s="72"/>
      <c r="I610" s="90" t="s">
        <v>1067</v>
      </c>
      <c r="J610" s="23"/>
      <c r="K610" s="57"/>
    </row>
    <row r="611" ht="14.25" customHeight="1">
      <c r="A611" s="74"/>
      <c r="B611" s="96">
        <v>0.6666666666666666</v>
      </c>
      <c r="C611" s="76"/>
      <c r="D611" s="77"/>
      <c r="E611" s="37"/>
      <c r="F611" s="72"/>
      <c r="G611" s="72"/>
      <c r="H611" s="72"/>
      <c r="I611" s="78"/>
      <c r="J611" s="23"/>
      <c r="K611" s="57"/>
    </row>
    <row r="612" ht="14.25" customHeight="1">
      <c r="A612" s="74"/>
      <c r="B612" s="96">
        <v>0.7083333333333334</v>
      </c>
      <c r="C612" s="76"/>
      <c r="D612" s="77"/>
      <c r="E612" s="37"/>
      <c r="F612" s="72"/>
      <c r="G612" s="72"/>
      <c r="H612" s="72"/>
      <c r="I612" s="78"/>
      <c r="J612" s="23"/>
      <c r="K612" s="57"/>
    </row>
    <row r="613" ht="14.25" customHeight="1">
      <c r="A613" s="82"/>
      <c r="B613" s="98">
        <v>0.75</v>
      </c>
      <c r="C613" s="84"/>
      <c r="D613" s="85"/>
      <c r="E613" s="86"/>
      <c r="F613" s="87"/>
      <c r="G613" s="87"/>
      <c r="H613" s="87"/>
      <c r="I613" s="88"/>
      <c r="J613" s="23"/>
      <c r="K613" s="57"/>
    </row>
    <row r="614" ht="14.25" customHeight="1">
      <c r="A614" s="65">
        <v>45563.0</v>
      </c>
      <c r="B614" s="93">
        <v>0.375</v>
      </c>
      <c r="C614" s="67" t="s">
        <v>822</v>
      </c>
      <c r="D614" s="68">
        <v>1.0</v>
      </c>
      <c r="E614" s="69" t="s">
        <v>828</v>
      </c>
      <c r="F614" s="70" t="s">
        <v>1359</v>
      </c>
      <c r="G614" s="72"/>
      <c r="H614" s="72" t="s">
        <v>825</v>
      </c>
      <c r="I614" s="90" t="s">
        <v>1360</v>
      </c>
      <c r="J614" s="23" t="s">
        <v>968</v>
      </c>
      <c r="K614" s="57" t="s">
        <v>1361</v>
      </c>
    </row>
    <row r="615" ht="14.25" customHeight="1">
      <c r="A615" s="74"/>
      <c r="B615" s="96">
        <v>0.3958333333333333</v>
      </c>
      <c r="C615" s="76" t="s">
        <v>1362</v>
      </c>
      <c r="D615" s="77">
        <v>1.0</v>
      </c>
      <c r="E615" s="37" t="s">
        <v>818</v>
      </c>
      <c r="F615" s="72" t="s">
        <v>1363</v>
      </c>
      <c r="G615" s="72" t="s">
        <v>1364</v>
      </c>
      <c r="H615" s="72"/>
      <c r="I615" s="90" t="s">
        <v>1365</v>
      </c>
      <c r="J615" s="23" t="s">
        <v>821</v>
      </c>
      <c r="K615" s="57" t="s">
        <v>1366</v>
      </c>
    </row>
    <row r="616" ht="14.25" customHeight="1">
      <c r="A616" s="74"/>
      <c r="B616" s="96">
        <v>0.4166666666666667</v>
      </c>
      <c r="C616" s="76" t="s">
        <v>68</v>
      </c>
      <c r="D616" s="77" t="s">
        <v>68</v>
      </c>
      <c r="E616" s="37" t="s">
        <v>68</v>
      </c>
      <c r="F616" s="72" t="s">
        <v>68</v>
      </c>
      <c r="G616" s="72" t="s">
        <v>68</v>
      </c>
      <c r="H616" s="72"/>
      <c r="I616" s="78" t="s">
        <v>68</v>
      </c>
      <c r="J616" s="23" t="s">
        <v>68</v>
      </c>
      <c r="K616" s="57"/>
    </row>
    <row r="617" ht="14.25" customHeight="1">
      <c r="A617" s="74"/>
      <c r="B617" s="96">
        <v>0.4583333333333333</v>
      </c>
      <c r="C617" s="76" t="s">
        <v>68</v>
      </c>
      <c r="D617" s="77" t="s">
        <v>68</v>
      </c>
      <c r="E617" s="37" t="s">
        <v>68</v>
      </c>
      <c r="F617" s="72" t="s">
        <v>68</v>
      </c>
      <c r="G617" s="72" t="s">
        <v>68</v>
      </c>
      <c r="H617" s="72"/>
      <c r="I617" s="78" t="s">
        <v>68</v>
      </c>
      <c r="J617" s="23" t="s">
        <v>68</v>
      </c>
      <c r="K617" s="57"/>
    </row>
    <row r="618" ht="14.25" customHeight="1">
      <c r="A618" s="74"/>
      <c r="B618" s="96">
        <v>0.5</v>
      </c>
      <c r="C618" s="76" t="s">
        <v>1367</v>
      </c>
      <c r="D618" s="77">
        <v>1.0</v>
      </c>
      <c r="E618" s="37" t="s">
        <v>818</v>
      </c>
      <c r="F618" s="72" t="s">
        <v>1368</v>
      </c>
      <c r="G618" s="72" t="s">
        <v>1369</v>
      </c>
      <c r="H618" s="72"/>
      <c r="I618" s="90" t="s">
        <v>1370</v>
      </c>
      <c r="J618" s="23" t="s">
        <v>821</v>
      </c>
      <c r="K618" s="57" t="s">
        <v>1371</v>
      </c>
    </row>
    <row r="619" ht="14.25" customHeight="1">
      <c r="A619" s="74"/>
      <c r="B619" s="96">
        <v>0.5416666666666666</v>
      </c>
      <c r="C619" s="76" t="s">
        <v>68</v>
      </c>
      <c r="D619" s="77" t="s">
        <v>68</v>
      </c>
      <c r="E619" s="37" t="s">
        <v>68</v>
      </c>
      <c r="F619" s="72" t="s">
        <v>68</v>
      </c>
      <c r="G619" s="72" t="s">
        <v>68</v>
      </c>
      <c r="H619" s="72"/>
      <c r="I619" s="78" t="s">
        <v>68</v>
      </c>
      <c r="J619" s="23" t="s">
        <v>68</v>
      </c>
      <c r="K619" s="57"/>
    </row>
    <row r="620" ht="14.25" customHeight="1">
      <c r="A620" s="74"/>
      <c r="B620" s="96">
        <v>0.5833333333333334</v>
      </c>
      <c r="C620" s="76" t="s">
        <v>831</v>
      </c>
      <c r="D620" s="77">
        <v>1.0</v>
      </c>
      <c r="E620" s="37" t="s">
        <v>888</v>
      </c>
      <c r="F620" s="72" t="s">
        <v>1372</v>
      </c>
      <c r="G620" s="72" t="s">
        <v>1373</v>
      </c>
      <c r="H620" s="72"/>
      <c r="I620" s="91" t="s">
        <v>1374</v>
      </c>
      <c r="J620" s="23" t="s">
        <v>821</v>
      </c>
      <c r="K620" s="57"/>
    </row>
    <row r="621" ht="14.25" customHeight="1">
      <c r="A621" s="82"/>
      <c r="B621" s="98">
        <v>0.625</v>
      </c>
      <c r="C621" s="84"/>
      <c r="D621" s="85"/>
      <c r="E621" s="86"/>
      <c r="F621" s="87"/>
      <c r="G621" s="87"/>
      <c r="H621" s="87"/>
      <c r="I621" s="88"/>
      <c r="J621" s="23"/>
      <c r="K621" s="57"/>
    </row>
    <row r="622" ht="14.25" customHeight="1">
      <c r="A622" s="92">
        <v>45564.0</v>
      </c>
      <c r="B622" s="93">
        <v>0.375</v>
      </c>
      <c r="C622" s="67"/>
      <c r="D622" s="68"/>
      <c r="E622" s="69"/>
      <c r="F622" s="70"/>
      <c r="G622" s="70"/>
      <c r="H622" s="70"/>
      <c r="I622" s="94"/>
      <c r="J622" s="23"/>
      <c r="K622" s="57"/>
    </row>
    <row r="623" ht="14.25" customHeight="1">
      <c r="A623" s="95"/>
      <c r="B623" s="96">
        <v>0.4166666666666667</v>
      </c>
      <c r="C623" s="76"/>
      <c r="D623" s="77"/>
      <c r="E623" s="37"/>
      <c r="F623" s="72"/>
      <c r="G623" s="72"/>
      <c r="H623" s="72"/>
      <c r="I623" s="78"/>
      <c r="J623" s="23"/>
      <c r="K623" s="57"/>
    </row>
    <row r="624" ht="14.25" customHeight="1">
      <c r="A624" s="95"/>
      <c r="B624" s="96">
        <v>0.4583333333333333</v>
      </c>
      <c r="C624" s="76"/>
      <c r="D624" s="77"/>
      <c r="E624" s="37"/>
      <c r="F624" s="72"/>
      <c r="G624" s="72"/>
      <c r="H624" s="72"/>
      <c r="I624" s="78"/>
      <c r="J624" s="23"/>
      <c r="K624" s="57"/>
    </row>
    <row r="625" ht="14.25" customHeight="1">
      <c r="A625" s="95"/>
      <c r="B625" s="96">
        <v>0.5</v>
      </c>
      <c r="C625" s="76"/>
      <c r="D625" s="77"/>
      <c r="E625" s="37"/>
      <c r="F625" s="72"/>
      <c r="G625" s="72"/>
      <c r="H625" s="72"/>
      <c r="I625" s="78"/>
      <c r="J625" s="23"/>
      <c r="K625" s="57"/>
    </row>
    <row r="626" ht="14.25" customHeight="1">
      <c r="A626" s="95"/>
      <c r="B626" s="96">
        <v>0.5416666666666666</v>
      </c>
      <c r="C626" s="76"/>
      <c r="D626" s="77"/>
      <c r="E626" s="37"/>
      <c r="F626" s="72"/>
      <c r="G626" s="72"/>
      <c r="H626" s="72"/>
      <c r="I626" s="78"/>
      <c r="J626" s="23"/>
      <c r="K626" s="57"/>
    </row>
    <row r="627" ht="14.25" customHeight="1">
      <c r="A627" s="95"/>
      <c r="B627" s="96">
        <v>0.5833333333333334</v>
      </c>
      <c r="C627" s="76"/>
      <c r="D627" s="77"/>
      <c r="E627" s="37"/>
      <c r="F627" s="72"/>
      <c r="G627" s="72"/>
      <c r="H627" s="72"/>
      <c r="I627" s="78"/>
      <c r="J627" s="23"/>
      <c r="K627" s="57"/>
    </row>
    <row r="628" ht="14.25" customHeight="1">
      <c r="A628" s="95"/>
      <c r="B628" s="96">
        <v>0.625</v>
      </c>
      <c r="C628" s="76"/>
      <c r="D628" s="77"/>
      <c r="E628" s="37"/>
      <c r="F628" s="72"/>
      <c r="G628" s="72"/>
      <c r="H628" s="72"/>
      <c r="I628" s="78"/>
      <c r="J628" s="23"/>
      <c r="K628" s="57"/>
    </row>
    <row r="629" ht="14.25" customHeight="1">
      <c r="A629" s="95"/>
      <c r="B629" s="96">
        <v>0.6666666666666666</v>
      </c>
      <c r="C629" s="76"/>
      <c r="D629" s="77"/>
      <c r="E629" s="37"/>
      <c r="F629" s="72"/>
      <c r="G629" s="72"/>
      <c r="H629" s="72"/>
      <c r="I629" s="78"/>
      <c r="J629" s="23"/>
      <c r="K629" s="57"/>
    </row>
    <row r="630" ht="14.25" customHeight="1">
      <c r="A630" s="95"/>
      <c r="B630" s="96">
        <v>0.7083333333333334</v>
      </c>
      <c r="C630" s="76"/>
      <c r="D630" s="77"/>
      <c r="E630" s="37"/>
      <c r="F630" s="72"/>
      <c r="G630" s="72"/>
      <c r="H630" s="72"/>
      <c r="I630" s="78"/>
      <c r="J630" s="23"/>
      <c r="K630" s="57"/>
    </row>
    <row r="631" ht="14.25" customHeight="1">
      <c r="A631" s="97"/>
      <c r="B631" s="98">
        <v>0.75</v>
      </c>
      <c r="C631" s="84"/>
      <c r="D631" s="85"/>
      <c r="E631" s="86"/>
      <c r="F631" s="87"/>
      <c r="G631" s="87"/>
      <c r="H631" s="87"/>
      <c r="I631" s="88"/>
      <c r="J631" s="23"/>
      <c r="K631" s="57"/>
    </row>
    <row r="632" ht="14.25" customHeight="1">
      <c r="A632" s="92">
        <v>45565.0</v>
      </c>
      <c r="B632" s="93">
        <v>0.375</v>
      </c>
      <c r="C632" s="109"/>
      <c r="D632" s="68"/>
      <c r="E632" s="69"/>
      <c r="F632" s="70"/>
      <c r="G632" s="70"/>
      <c r="H632" s="70"/>
      <c r="I632" s="94"/>
      <c r="J632" s="23"/>
      <c r="K632" s="57"/>
    </row>
    <row r="633" ht="14.25" customHeight="1">
      <c r="A633" s="95"/>
      <c r="B633" s="96">
        <v>0.4166666666666667</v>
      </c>
      <c r="C633" s="110" t="s">
        <v>934</v>
      </c>
      <c r="D633" s="77">
        <v>1.0</v>
      </c>
      <c r="E633" s="37" t="s">
        <v>823</v>
      </c>
      <c r="F633" s="72" t="s">
        <v>1375</v>
      </c>
      <c r="G633" s="72"/>
      <c r="H633" s="72"/>
      <c r="I633" s="90" t="s">
        <v>1376</v>
      </c>
      <c r="J633" s="23" t="s">
        <v>821</v>
      </c>
      <c r="K633" s="57"/>
    </row>
    <row r="634" ht="14.25" customHeight="1">
      <c r="A634" s="95"/>
      <c r="B634" s="96">
        <v>0.4583333333333333</v>
      </c>
      <c r="C634" s="110" t="s">
        <v>822</v>
      </c>
      <c r="D634" s="77">
        <v>1.0</v>
      </c>
      <c r="E634" s="37" t="s">
        <v>828</v>
      </c>
      <c r="F634" s="72" t="s">
        <v>1377</v>
      </c>
      <c r="G634" s="72"/>
      <c r="H634" s="72" t="s">
        <v>825</v>
      </c>
      <c r="I634" s="90" t="s">
        <v>1378</v>
      </c>
      <c r="J634" s="23" t="s">
        <v>821</v>
      </c>
      <c r="K634" s="57"/>
    </row>
    <row r="635" ht="14.25" customHeight="1">
      <c r="A635" s="95"/>
      <c r="B635" s="96">
        <v>0.5</v>
      </c>
      <c r="C635" s="110" t="s">
        <v>68</v>
      </c>
      <c r="D635" s="77" t="s">
        <v>68</v>
      </c>
      <c r="E635" s="37" t="s">
        <v>68</v>
      </c>
      <c r="F635" s="72" t="s">
        <v>68</v>
      </c>
      <c r="G635" s="72" t="s">
        <v>68</v>
      </c>
      <c r="H635" s="72"/>
      <c r="I635" s="78" t="s">
        <v>68</v>
      </c>
      <c r="J635" s="23" t="s">
        <v>68</v>
      </c>
      <c r="K635" s="57"/>
    </row>
    <row r="636" ht="14.25" customHeight="1">
      <c r="A636" s="95"/>
      <c r="B636" s="96">
        <v>0.5416666666666666</v>
      </c>
      <c r="C636" s="110" t="s">
        <v>831</v>
      </c>
      <c r="D636" s="77">
        <v>1.0</v>
      </c>
      <c r="E636" s="37" t="s">
        <v>888</v>
      </c>
      <c r="F636" s="72" t="s">
        <v>1379</v>
      </c>
      <c r="G636" s="72" t="s">
        <v>1380</v>
      </c>
      <c r="H636" s="72"/>
      <c r="I636" s="91" t="s">
        <v>1381</v>
      </c>
      <c r="J636" s="23" t="s">
        <v>821</v>
      </c>
      <c r="K636" s="57"/>
    </row>
    <row r="637" ht="14.25" customHeight="1">
      <c r="A637" s="95"/>
      <c r="B637" s="96">
        <v>0.5833333333333334</v>
      </c>
      <c r="C637" s="110" t="s">
        <v>831</v>
      </c>
      <c r="D637" s="77">
        <v>1.0</v>
      </c>
      <c r="E637" s="37" t="s">
        <v>888</v>
      </c>
      <c r="F637" s="72" t="s">
        <v>1382</v>
      </c>
      <c r="G637" s="72" t="s">
        <v>1383</v>
      </c>
      <c r="H637" s="72"/>
      <c r="I637" s="91" t="s">
        <v>1384</v>
      </c>
      <c r="J637" s="23" t="s">
        <v>821</v>
      </c>
      <c r="K637" s="57"/>
    </row>
    <row r="638" ht="14.25" customHeight="1">
      <c r="A638" s="95"/>
      <c r="B638" s="96">
        <v>0.625</v>
      </c>
      <c r="C638" s="110" t="s">
        <v>68</v>
      </c>
      <c r="D638" s="77" t="s">
        <v>68</v>
      </c>
      <c r="E638" s="37" t="s">
        <v>68</v>
      </c>
      <c r="F638" s="72" t="s">
        <v>68</v>
      </c>
      <c r="G638" s="72" t="s">
        <v>68</v>
      </c>
      <c r="H638" s="72"/>
      <c r="I638" s="78" t="s">
        <v>68</v>
      </c>
      <c r="J638" s="23" t="s">
        <v>68</v>
      </c>
      <c r="K638" s="57"/>
    </row>
    <row r="639" ht="14.25" customHeight="1">
      <c r="A639" s="95"/>
      <c r="B639" s="96">
        <v>0.6666666666666666</v>
      </c>
      <c r="C639" s="110" t="s">
        <v>879</v>
      </c>
      <c r="D639" s="77">
        <v>1.0</v>
      </c>
      <c r="E639" s="37" t="s">
        <v>823</v>
      </c>
      <c r="F639" s="72" t="s">
        <v>1385</v>
      </c>
      <c r="G639" s="72" t="s">
        <v>1386</v>
      </c>
      <c r="H639" s="72"/>
      <c r="I639" s="90" t="s">
        <v>1387</v>
      </c>
      <c r="J639" s="23" t="s">
        <v>821</v>
      </c>
      <c r="K639" s="57"/>
    </row>
    <row r="640" ht="14.25" customHeight="1">
      <c r="A640" s="95"/>
      <c r="B640" s="96">
        <v>0.6875</v>
      </c>
      <c r="C640" s="110" t="s">
        <v>879</v>
      </c>
      <c r="D640" s="77">
        <v>1.0</v>
      </c>
      <c r="E640" s="37" t="s">
        <v>1388</v>
      </c>
      <c r="F640" s="72" t="s">
        <v>1389</v>
      </c>
      <c r="G640" s="72" t="s">
        <v>1390</v>
      </c>
      <c r="H640" s="72"/>
      <c r="I640" s="90" t="s">
        <v>1391</v>
      </c>
      <c r="J640" s="23" t="s">
        <v>821</v>
      </c>
      <c r="K640" s="57"/>
    </row>
    <row r="641" ht="14.25" customHeight="1">
      <c r="A641" s="95"/>
      <c r="B641" s="96">
        <v>0.7083333333333334</v>
      </c>
      <c r="C641" s="110" t="s">
        <v>879</v>
      </c>
      <c r="D641" s="77">
        <v>1.0</v>
      </c>
      <c r="E641" s="37" t="s">
        <v>1388</v>
      </c>
      <c r="F641" s="102" t="s">
        <v>1392</v>
      </c>
      <c r="G641" s="72" t="s">
        <v>1393</v>
      </c>
      <c r="H641" s="72"/>
      <c r="I641" s="90" t="s">
        <v>1394</v>
      </c>
      <c r="J641" s="23" t="s">
        <v>821</v>
      </c>
      <c r="K641" s="57"/>
    </row>
    <row r="642" ht="14.25" customHeight="1">
      <c r="A642" s="97"/>
      <c r="B642" s="98">
        <v>0.75</v>
      </c>
      <c r="C642" s="111"/>
      <c r="D642" s="85"/>
      <c r="E642" s="86"/>
      <c r="F642" s="87"/>
      <c r="G642" s="87"/>
      <c r="H642" s="87"/>
      <c r="I642" s="88"/>
      <c r="J642" s="23"/>
      <c r="K642" s="57"/>
    </row>
    <row r="643" ht="14.25" customHeight="1">
      <c r="A643" s="65">
        <v>45566.0</v>
      </c>
      <c r="B643" s="93">
        <v>0.375</v>
      </c>
      <c r="C643" s="109" t="s">
        <v>1395</v>
      </c>
      <c r="D643" s="68" t="s">
        <v>68</v>
      </c>
      <c r="E643" s="69" t="s">
        <v>68</v>
      </c>
      <c r="F643" s="70" t="s">
        <v>68</v>
      </c>
      <c r="G643" s="70" t="s">
        <v>68</v>
      </c>
      <c r="H643" s="70"/>
      <c r="I643" s="94" t="s">
        <v>68</v>
      </c>
      <c r="J643" s="23" t="s">
        <v>68</v>
      </c>
      <c r="K643" s="57"/>
    </row>
    <row r="644" ht="14.25" customHeight="1">
      <c r="A644" s="74"/>
      <c r="B644" s="96">
        <v>0.4166666666666667</v>
      </c>
      <c r="C644" s="76" t="s">
        <v>1395</v>
      </c>
      <c r="D644" s="77" t="s">
        <v>68</v>
      </c>
      <c r="E644" s="37" t="s">
        <v>68</v>
      </c>
      <c r="F644" s="72" t="s">
        <v>68</v>
      </c>
      <c r="G644" s="72" t="s">
        <v>68</v>
      </c>
      <c r="H644" s="72"/>
      <c r="I644" s="78" t="s">
        <v>68</v>
      </c>
      <c r="J644" s="23" t="s">
        <v>68</v>
      </c>
      <c r="K644" s="57"/>
    </row>
    <row r="645" ht="14.25" customHeight="1">
      <c r="A645" s="74"/>
      <c r="B645" s="96">
        <v>0.4583333333333333</v>
      </c>
      <c r="C645" s="76" t="s">
        <v>1395</v>
      </c>
      <c r="D645" s="77" t="s">
        <v>68</v>
      </c>
      <c r="E645" s="37" t="s">
        <v>68</v>
      </c>
      <c r="F645" s="72" t="s">
        <v>68</v>
      </c>
      <c r="G645" s="72" t="s">
        <v>68</v>
      </c>
      <c r="H645" s="72"/>
      <c r="I645" s="78" t="s">
        <v>68</v>
      </c>
      <c r="J645" s="23" t="s">
        <v>68</v>
      </c>
      <c r="K645" s="57"/>
    </row>
    <row r="646" ht="14.25" customHeight="1">
      <c r="A646" s="74"/>
      <c r="B646" s="96">
        <v>0.5</v>
      </c>
      <c r="C646" s="76" t="s">
        <v>1395</v>
      </c>
      <c r="D646" s="77" t="s">
        <v>68</v>
      </c>
      <c r="E646" s="37" t="s">
        <v>68</v>
      </c>
      <c r="F646" s="72" t="s">
        <v>68</v>
      </c>
      <c r="G646" s="72" t="s">
        <v>68</v>
      </c>
      <c r="H646" s="72"/>
      <c r="I646" s="78" t="s">
        <v>68</v>
      </c>
      <c r="J646" s="23" t="s">
        <v>68</v>
      </c>
      <c r="K646" s="57"/>
    </row>
    <row r="647" ht="14.25" customHeight="1">
      <c r="A647" s="74"/>
      <c r="B647" s="96">
        <v>0.5416666666666666</v>
      </c>
      <c r="C647" s="76" t="s">
        <v>1395</v>
      </c>
      <c r="D647" s="77" t="s">
        <v>68</v>
      </c>
      <c r="E647" s="37" t="s">
        <v>68</v>
      </c>
      <c r="F647" s="72" t="s">
        <v>68</v>
      </c>
      <c r="G647" s="72" t="s">
        <v>68</v>
      </c>
      <c r="H647" s="72"/>
      <c r="I647" s="78" t="s">
        <v>68</v>
      </c>
      <c r="J647" s="23" t="s">
        <v>68</v>
      </c>
      <c r="K647" s="57"/>
    </row>
    <row r="648" ht="14.25" customHeight="1">
      <c r="A648" s="74"/>
      <c r="B648" s="96">
        <v>0.5833333333333334</v>
      </c>
      <c r="C648" s="76" t="s">
        <v>1395</v>
      </c>
      <c r="D648" s="77" t="s">
        <v>68</v>
      </c>
      <c r="E648" s="37" t="s">
        <v>68</v>
      </c>
      <c r="F648" s="72" t="s">
        <v>68</v>
      </c>
      <c r="G648" s="72" t="s">
        <v>68</v>
      </c>
      <c r="H648" s="72"/>
      <c r="I648" s="78" t="s">
        <v>68</v>
      </c>
      <c r="J648" s="23" t="s">
        <v>68</v>
      </c>
      <c r="K648" s="57"/>
    </row>
    <row r="649" ht="14.25" customHeight="1">
      <c r="A649" s="74"/>
      <c r="B649" s="96">
        <v>0.625</v>
      </c>
      <c r="C649" s="76" t="s">
        <v>1395</v>
      </c>
      <c r="D649" s="77" t="s">
        <v>68</v>
      </c>
      <c r="E649" s="37" t="s">
        <v>68</v>
      </c>
      <c r="F649" s="72" t="s">
        <v>68</v>
      </c>
      <c r="G649" s="72" t="s">
        <v>68</v>
      </c>
      <c r="H649" s="72"/>
      <c r="I649" s="78" t="s">
        <v>68</v>
      </c>
      <c r="J649" s="23" t="s">
        <v>68</v>
      </c>
      <c r="K649" s="57"/>
    </row>
    <row r="650" ht="14.25" customHeight="1">
      <c r="A650" s="74"/>
      <c r="B650" s="96">
        <v>0.6666666666666666</v>
      </c>
      <c r="C650" s="76" t="s">
        <v>1395</v>
      </c>
      <c r="D650" s="77" t="s">
        <v>68</v>
      </c>
      <c r="E650" s="37" t="s">
        <v>68</v>
      </c>
      <c r="F650" s="72" t="s">
        <v>68</v>
      </c>
      <c r="G650" s="72" t="s">
        <v>68</v>
      </c>
      <c r="H650" s="72"/>
      <c r="I650" s="78" t="s">
        <v>68</v>
      </c>
      <c r="J650" s="23" t="s">
        <v>68</v>
      </c>
      <c r="K650" s="57"/>
    </row>
    <row r="651" ht="14.25" customHeight="1">
      <c r="A651" s="74"/>
      <c r="B651" s="96">
        <v>0.7083333333333334</v>
      </c>
      <c r="C651" s="76" t="s">
        <v>1395</v>
      </c>
      <c r="D651" s="77" t="s">
        <v>68</v>
      </c>
      <c r="E651" s="37" t="s">
        <v>68</v>
      </c>
      <c r="F651" s="72" t="s">
        <v>68</v>
      </c>
      <c r="G651" s="72" t="s">
        <v>68</v>
      </c>
      <c r="H651" s="72"/>
      <c r="I651" s="78" t="s">
        <v>68</v>
      </c>
      <c r="J651" s="23" t="s">
        <v>68</v>
      </c>
      <c r="K651" s="57"/>
    </row>
    <row r="652" ht="14.25" customHeight="1">
      <c r="A652" s="82"/>
      <c r="B652" s="98">
        <v>0.75</v>
      </c>
      <c r="C652" s="111" t="s">
        <v>1395</v>
      </c>
      <c r="D652" s="85" t="s">
        <v>68</v>
      </c>
      <c r="E652" s="86" t="s">
        <v>68</v>
      </c>
      <c r="F652" s="87" t="s">
        <v>68</v>
      </c>
      <c r="G652" s="87" t="s">
        <v>68</v>
      </c>
      <c r="H652" s="87"/>
      <c r="I652" s="88" t="s">
        <v>68</v>
      </c>
      <c r="J652" s="23" t="s">
        <v>68</v>
      </c>
      <c r="K652" s="57"/>
    </row>
    <row r="653" ht="14.25" customHeight="1">
      <c r="A653" s="92">
        <v>45567.0</v>
      </c>
      <c r="B653" s="96">
        <v>0.375</v>
      </c>
      <c r="C653" s="110" t="s">
        <v>1319</v>
      </c>
      <c r="D653" s="77">
        <v>1.0</v>
      </c>
      <c r="E653" s="37" t="s">
        <v>1396</v>
      </c>
      <c r="F653" s="72" t="s">
        <v>1320</v>
      </c>
      <c r="G653" s="72" t="s">
        <v>1397</v>
      </c>
      <c r="H653" s="72"/>
      <c r="I653" s="90" t="s">
        <v>1398</v>
      </c>
      <c r="J653" s="23" t="s">
        <v>821</v>
      </c>
      <c r="K653" s="57"/>
    </row>
    <row r="654" ht="14.25" customHeight="1">
      <c r="A654" s="95"/>
      <c r="B654" s="96">
        <v>0.4166666666666667</v>
      </c>
      <c r="C654" s="110" t="s">
        <v>879</v>
      </c>
      <c r="D654" s="77">
        <v>1.0</v>
      </c>
      <c r="E654" s="37" t="s">
        <v>1399</v>
      </c>
      <c r="F654" s="72" t="s">
        <v>1400</v>
      </c>
      <c r="G654" s="72" t="s">
        <v>1401</v>
      </c>
      <c r="H654" s="72"/>
      <c r="I654" s="90" t="s">
        <v>1402</v>
      </c>
      <c r="J654" s="23" t="s">
        <v>968</v>
      </c>
      <c r="K654" s="57"/>
    </row>
    <row r="655" ht="14.25" customHeight="1">
      <c r="A655" s="95"/>
      <c r="B655" s="96">
        <v>0.4583333333333333</v>
      </c>
      <c r="C655" s="110" t="s">
        <v>68</v>
      </c>
      <c r="D655" s="77" t="s">
        <v>68</v>
      </c>
      <c r="E655" s="37" t="s">
        <v>68</v>
      </c>
      <c r="F655" s="72" t="s">
        <v>68</v>
      </c>
      <c r="G655" s="72" t="s">
        <v>68</v>
      </c>
      <c r="H655" s="72"/>
      <c r="I655" s="78" t="s">
        <v>68</v>
      </c>
      <c r="J655" s="23" t="s">
        <v>68</v>
      </c>
      <c r="K655" s="57"/>
    </row>
    <row r="656" ht="14.25" customHeight="1">
      <c r="A656" s="95"/>
      <c r="B656" s="96">
        <v>0.5</v>
      </c>
      <c r="C656" s="110" t="s">
        <v>831</v>
      </c>
      <c r="D656" s="77">
        <v>1.0</v>
      </c>
      <c r="E656" s="37" t="s">
        <v>888</v>
      </c>
      <c r="F656" s="72" t="s">
        <v>1403</v>
      </c>
      <c r="G656" s="72" t="s">
        <v>1404</v>
      </c>
      <c r="H656" s="72"/>
      <c r="I656" s="91" t="s">
        <v>1405</v>
      </c>
      <c r="J656" s="23" t="s">
        <v>821</v>
      </c>
      <c r="K656" s="57"/>
    </row>
    <row r="657" ht="14.25" customHeight="1">
      <c r="A657" s="95"/>
      <c r="B657" s="96">
        <v>0.5416666666666666</v>
      </c>
      <c r="C657" s="110" t="s">
        <v>1362</v>
      </c>
      <c r="D657" s="77">
        <v>1.0</v>
      </c>
      <c r="E657" s="37" t="s">
        <v>818</v>
      </c>
      <c r="F657" s="72" t="s">
        <v>1363</v>
      </c>
      <c r="G657" s="72"/>
      <c r="H657" s="72"/>
      <c r="I657" s="112" t="s">
        <v>1406</v>
      </c>
      <c r="J657" s="23" t="s">
        <v>821</v>
      </c>
      <c r="K657" s="57" t="s">
        <v>1407</v>
      </c>
    </row>
    <row r="658" ht="14.25" customHeight="1">
      <c r="A658" s="95"/>
      <c r="B658" s="96">
        <v>0.5833333333333334</v>
      </c>
      <c r="C658" s="110" t="s">
        <v>831</v>
      </c>
      <c r="D658" s="77">
        <v>1.0</v>
      </c>
      <c r="E658" s="37" t="s">
        <v>846</v>
      </c>
      <c r="F658" s="72" t="s">
        <v>1408</v>
      </c>
      <c r="G658" s="72" t="s">
        <v>1409</v>
      </c>
      <c r="H658" s="72"/>
      <c r="I658" s="91" t="s">
        <v>1410</v>
      </c>
      <c r="J658" s="23" t="s">
        <v>821</v>
      </c>
      <c r="K658" s="57" t="s">
        <v>1411</v>
      </c>
    </row>
    <row r="659" ht="14.25" customHeight="1">
      <c r="A659" s="95"/>
      <c r="B659" s="96">
        <v>0.6041666666666666</v>
      </c>
      <c r="C659" s="110" t="s">
        <v>831</v>
      </c>
      <c r="D659" s="77">
        <v>1.0</v>
      </c>
      <c r="E659" s="37" t="s">
        <v>846</v>
      </c>
      <c r="F659" s="72" t="s">
        <v>1412</v>
      </c>
      <c r="G659" s="72" t="s">
        <v>1409</v>
      </c>
      <c r="H659" s="72"/>
      <c r="I659" s="91" t="s">
        <v>1413</v>
      </c>
      <c r="J659" s="23" t="s">
        <v>821</v>
      </c>
      <c r="K659" s="57" t="s">
        <v>1414</v>
      </c>
    </row>
    <row r="660" ht="14.25" customHeight="1">
      <c r="A660" s="95"/>
      <c r="B660" s="96">
        <v>0.611111111111111</v>
      </c>
      <c r="C660" s="110" t="s">
        <v>839</v>
      </c>
      <c r="D660" s="77">
        <v>1.0</v>
      </c>
      <c r="E660" s="37" t="s">
        <v>1078</v>
      </c>
      <c r="F660" s="72" t="s">
        <v>1415</v>
      </c>
      <c r="G660" s="72" t="s">
        <v>1416</v>
      </c>
      <c r="H660" s="72"/>
      <c r="I660" s="90" t="s">
        <v>1417</v>
      </c>
      <c r="J660" s="23" t="s">
        <v>821</v>
      </c>
      <c r="K660" s="57"/>
    </row>
    <row r="661" ht="14.25" customHeight="1">
      <c r="A661" s="95"/>
      <c r="B661" s="96">
        <v>0.6458333333333334</v>
      </c>
      <c r="C661" s="110" t="s">
        <v>836</v>
      </c>
      <c r="D661" s="77">
        <v>1.0</v>
      </c>
      <c r="E661" s="37" t="s">
        <v>888</v>
      </c>
      <c r="F661" s="72" t="s">
        <v>1418</v>
      </c>
      <c r="G661" s="72"/>
      <c r="H661" s="72"/>
      <c r="I661" s="90" t="s">
        <v>1419</v>
      </c>
      <c r="J661" s="23" t="s">
        <v>821</v>
      </c>
      <c r="K661" s="57"/>
    </row>
    <row r="662" ht="14.25" customHeight="1">
      <c r="A662" s="95"/>
      <c r="B662" s="96">
        <v>0.7083333333333334</v>
      </c>
      <c r="C662" s="110" t="s">
        <v>934</v>
      </c>
      <c r="D662" s="77">
        <v>1.0</v>
      </c>
      <c r="E662" s="37" t="s">
        <v>828</v>
      </c>
      <c r="F662" s="72" t="s">
        <v>1420</v>
      </c>
      <c r="G662" s="72"/>
      <c r="H662" s="72" t="s">
        <v>1060</v>
      </c>
      <c r="I662" s="90" t="s">
        <v>1421</v>
      </c>
      <c r="J662" s="23" t="s">
        <v>821</v>
      </c>
      <c r="K662" s="57"/>
    </row>
    <row r="663" ht="14.25" customHeight="1">
      <c r="A663" s="97"/>
      <c r="B663" s="98">
        <v>0.75</v>
      </c>
      <c r="C663" s="111"/>
      <c r="D663" s="85"/>
      <c r="E663" s="86"/>
      <c r="F663" s="87"/>
      <c r="G663" s="87"/>
      <c r="H663" s="87"/>
      <c r="I663" s="88"/>
      <c r="J663" s="23"/>
      <c r="K663" s="57"/>
    </row>
    <row r="664" ht="14.25" customHeight="1">
      <c r="A664" s="92">
        <v>45568.0</v>
      </c>
      <c r="B664" s="93">
        <v>0.375</v>
      </c>
      <c r="C664" s="109" t="s">
        <v>68</v>
      </c>
      <c r="D664" s="68" t="s">
        <v>68</v>
      </c>
      <c r="E664" s="69" t="s">
        <v>68</v>
      </c>
      <c r="F664" s="70" t="s">
        <v>68</v>
      </c>
      <c r="G664" s="70" t="s">
        <v>68</v>
      </c>
      <c r="H664" s="70"/>
      <c r="I664" s="94" t="s">
        <v>68</v>
      </c>
      <c r="J664" s="23" t="s">
        <v>68</v>
      </c>
      <c r="K664" s="57"/>
    </row>
    <row r="665" ht="14.25" customHeight="1">
      <c r="A665" s="95"/>
      <c r="B665" s="96">
        <v>0.4166666666666667</v>
      </c>
      <c r="C665" s="110" t="s">
        <v>1422</v>
      </c>
      <c r="D665" s="77">
        <v>1.0</v>
      </c>
      <c r="E665" s="37" t="s">
        <v>888</v>
      </c>
      <c r="F665" s="72"/>
      <c r="G665" s="72"/>
      <c r="H665" s="72"/>
      <c r="I665" s="90" t="s">
        <v>1423</v>
      </c>
      <c r="J665" s="23" t="s">
        <v>821</v>
      </c>
      <c r="K665" s="57"/>
    </row>
    <row r="666" ht="14.25" customHeight="1">
      <c r="A666" s="95"/>
      <c r="B666" s="96">
        <v>0.4583333333333333</v>
      </c>
      <c r="C666" s="110" t="s">
        <v>68</v>
      </c>
      <c r="D666" s="77" t="s">
        <v>68</v>
      </c>
      <c r="E666" s="37" t="s">
        <v>68</v>
      </c>
      <c r="F666" s="72" t="s">
        <v>68</v>
      </c>
      <c r="G666" s="72" t="s">
        <v>68</v>
      </c>
      <c r="H666" s="72"/>
      <c r="I666" s="78" t="s">
        <v>68</v>
      </c>
      <c r="J666" s="23" t="s">
        <v>68</v>
      </c>
      <c r="K666" s="57"/>
    </row>
    <row r="667" ht="14.25" customHeight="1">
      <c r="A667" s="95"/>
      <c r="B667" s="96">
        <v>0.5</v>
      </c>
      <c r="C667" s="110" t="s">
        <v>1424</v>
      </c>
      <c r="D667" s="77">
        <v>1.0</v>
      </c>
      <c r="E667" s="37" t="s">
        <v>888</v>
      </c>
      <c r="F667" s="72"/>
      <c r="G667" s="72" t="s">
        <v>1425</v>
      </c>
      <c r="H667" s="72"/>
      <c r="I667" s="113" t="s">
        <v>1426</v>
      </c>
      <c r="J667" s="23" t="s">
        <v>821</v>
      </c>
      <c r="K667" s="57"/>
    </row>
    <row r="668" ht="14.25" customHeight="1">
      <c r="A668" s="95"/>
      <c r="B668" s="96">
        <v>0.5416666666666666</v>
      </c>
      <c r="C668" s="110"/>
      <c r="D668" s="77"/>
      <c r="E668" s="37"/>
      <c r="F668" s="72"/>
      <c r="G668" s="72"/>
      <c r="H668" s="72"/>
      <c r="I668" s="78"/>
      <c r="J668" s="23"/>
      <c r="K668" s="57"/>
    </row>
    <row r="669" ht="14.25" customHeight="1">
      <c r="A669" s="95"/>
      <c r="B669" s="96">
        <v>0.5833333333333334</v>
      </c>
      <c r="C669" s="110" t="s">
        <v>1427</v>
      </c>
      <c r="D669" s="77">
        <v>1.0</v>
      </c>
      <c r="E669" s="37" t="s">
        <v>1428</v>
      </c>
      <c r="F669" s="72">
        <v>1.0</v>
      </c>
      <c r="G669" s="72"/>
      <c r="H669" s="72"/>
      <c r="I669" s="78"/>
      <c r="J669" s="23" t="s">
        <v>821</v>
      </c>
      <c r="K669" s="57"/>
    </row>
    <row r="670" ht="14.25" customHeight="1">
      <c r="A670" s="95"/>
      <c r="B670" s="96">
        <v>0.638888888888889</v>
      </c>
      <c r="C670" s="110" t="s">
        <v>879</v>
      </c>
      <c r="D670" s="77">
        <v>1.0</v>
      </c>
      <c r="E670" s="37" t="s">
        <v>818</v>
      </c>
      <c r="F670" s="72" t="s">
        <v>1429</v>
      </c>
      <c r="G670" s="72" t="s">
        <v>1430</v>
      </c>
      <c r="H670" s="72"/>
      <c r="I670" s="90" t="s">
        <v>1431</v>
      </c>
      <c r="J670" s="23" t="s">
        <v>821</v>
      </c>
      <c r="K670" s="57"/>
    </row>
    <row r="671" ht="14.25" customHeight="1">
      <c r="A671" s="95"/>
      <c r="B671" s="96">
        <v>0.6875</v>
      </c>
      <c r="C671" s="110" t="s">
        <v>1432</v>
      </c>
      <c r="D671" s="77">
        <v>1.0</v>
      </c>
      <c r="E671" s="37" t="s">
        <v>888</v>
      </c>
      <c r="F671" s="72"/>
      <c r="G671" s="72" t="s">
        <v>37</v>
      </c>
      <c r="H671" s="72" t="s">
        <v>1433</v>
      </c>
      <c r="I671" s="90" t="s">
        <v>1434</v>
      </c>
      <c r="J671" s="23" t="s">
        <v>821</v>
      </c>
      <c r="K671" s="57"/>
    </row>
    <row r="672" ht="14.25" customHeight="1">
      <c r="A672" s="95"/>
      <c r="B672" s="96">
        <v>0.7083333333333334</v>
      </c>
      <c r="C672" s="110" t="s">
        <v>68</v>
      </c>
      <c r="D672" s="77" t="s">
        <v>68</v>
      </c>
      <c r="E672" s="37" t="s">
        <v>68</v>
      </c>
      <c r="F672" s="72" t="s">
        <v>68</v>
      </c>
      <c r="G672" s="72" t="s">
        <v>68</v>
      </c>
      <c r="H672" s="72"/>
      <c r="I672" s="90" t="s">
        <v>68</v>
      </c>
      <c r="J672" s="23" t="s">
        <v>68</v>
      </c>
      <c r="K672" s="57"/>
    </row>
    <row r="673" ht="14.25" customHeight="1">
      <c r="A673" s="97"/>
      <c r="B673" s="98">
        <v>0.75</v>
      </c>
      <c r="C673" s="111" t="s">
        <v>68</v>
      </c>
      <c r="D673" s="85" t="s">
        <v>68</v>
      </c>
      <c r="E673" s="86" t="s">
        <v>68</v>
      </c>
      <c r="F673" s="87" t="s">
        <v>68</v>
      </c>
      <c r="G673" s="87" t="s">
        <v>68</v>
      </c>
      <c r="H673" s="87"/>
      <c r="I673" s="88" t="s">
        <v>68</v>
      </c>
      <c r="J673" s="23" t="s">
        <v>68</v>
      </c>
      <c r="K673" s="57"/>
    </row>
    <row r="674" ht="14.25" customHeight="1">
      <c r="A674" s="65">
        <v>45569.0</v>
      </c>
      <c r="B674" s="93">
        <v>0.375</v>
      </c>
      <c r="C674" s="109" t="s">
        <v>68</v>
      </c>
      <c r="D674" s="68" t="s">
        <v>68</v>
      </c>
      <c r="E674" s="69" t="s">
        <v>68</v>
      </c>
      <c r="F674" s="70" t="s">
        <v>68</v>
      </c>
      <c r="G674" s="70" t="s">
        <v>68</v>
      </c>
      <c r="H674" s="70"/>
      <c r="I674" s="94" t="s">
        <v>68</v>
      </c>
      <c r="J674" s="23" t="s">
        <v>68</v>
      </c>
      <c r="K674" s="57"/>
    </row>
    <row r="675" ht="14.25" customHeight="1">
      <c r="A675" s="74"/>
      <c r="B675" s="96">
        <v>0.4166666666666667</v>
      </c>
      <c r="C675" s="110" t="s">
        <v>68</v>
      </c>
      <c r="D675" s="77" t="s">
        <v>68</v>
      </c>
      <c r="E675" s="37" t="s">
        <v>68</v>
      </c>
      <c r="F675" s="72" t="s">
        <v>68</v>
      </c>
      <c r="G675" s="72" t="s">
        <v>68</v>
      </c>
      <c r="H675" s="72"/>
      <c r="I675" s="78" t="s">
        <v>68</v>
      </c>
      <c r="J675" s="23" t="s">
        <v>68</v>
      </c>
      <c r="K675" s="57"/>
    </row>
    <row r="676" ht="14.25" customHeight="1">
      <c r="A676" s="74"/>
      <c r="B676" s="96">
        <v>0.4583333333333333</v>
      </c>
      <c r="C676" s="110" t="s">
        <v>68</v>
      </c>
      <c r="D676" s="77" t="s">
        <v>68</v>
      </c>
      <c r="E676" s="37" t="s">
        <v>68</v>
      </c>
      <c r="F676" s="72" t="s">
        <v>68</v>
      </c>
      <c r="G676" s="72" t="s">
        <v>68</v>
      </c>
      <c r="H676" s="72"/>
      <c r="I676" s="78" t="s">
        <v>68</v>
      </c>
      <c r="J676" s="23" t="s">
        <v>68</v>
      </c>
      <c r="K676" s="57"/>
    </row>
    <row r="677" ht="14.25" customHeight="1">
      <c r="A677" s="74"/>
      <c r="B677" s="96">
        <v>0.5</v>
      </c>
      <c r="C677" s="110" t="s">
        <v>68</v>
      </c>
      <c r="D677" s="77" t="s">
        <v>68</v>
      </c>
      <c r="E677" s="37" t="s">
        <v>68</v>
      </c>
      <c r="F677" s="72" t="s">
        <v>68</v>
      </c>
      <c r="G677" s="72" t="s">
        <v>68</v>
      </c>
      <c r="H677" s="72"/>
      <c r="I677" s="78" t="s">
        <v>68</v>
      </c>
      <c r="J677" s="23" t="s">
        <v>68</v>
      </c>
      <c r="K677" s="57"/>
    </row>
    <row r="678" ht="14.25" customHeight="1">
      <c r="A678" s="74"/>
      <c r="B678" s="96">
        <v>0.5416666666666666</v>
      </c>
      <c r="C678" s="110" t="s">
        <v>68</v>
      </c>
      <c r="D678" s="77" t="s">
        <v>68</v>
      </c>
      <c r="E678" s="37" t="s">
        <v>68</v>
      </c>
      <c r="F678" s="72" t="s">
        <v>68</v>
      </c>
      <c r="G678" s="72" t="s">
        <v>68</v>
      </c>
      <c r="H678" s="72"/>
      <c r="I678" s="78" t="s">
        <v>68</v>
      </c>
      <c r="J678" s="23" t="s">
        <v>68</v>
      </c>
      <c r="K678" s="57"/>
    </row>
    <row r="679" ht="14.25" customHeight="1">
      <c r="A679" s="74"/>
      <c r="B679" s="96">
        <v>0.5833333333333334</v>
      </c>
      <c r="C679" s="110" t="s">
        <v>68</v>
      </c>
      <c r="D679" s="77" t="s">
        <v>68</v>
      </c>
      <c r="E679" s="37" t="s">
        <v>68</v>
      </c>
      <c r="F679" s="72" t="s">
        <v>68</v>
      </c>
      <c r="G679" s="72" t="s">
        <v>68</v>
      </c>
      <c r="H679" s="72"/>
      <c r="I679" s="78" t="s">
        <v>68</v>
      </c>
      <c r="J679" s="23" t="s">
        <v>68</v>
      </c>
      <c r="K679" s="57"/>
    </row>
    <row r="680" ht="14.25" customHeight="1">
      <c r="A680" s="74"/>
      <c r="B680" s="96">
        <v>0.625</v>
      </c>
      <c r="C680" s="110" t="s">
        <v>68</v>
      </c>
      <c r="D680" s="77" t="s">
        <v>68</v>
      </c>
      <c r="E680" s="37" t="s">
        <v>68</v>
      </c>
      <c r="F680" s="72" t="s">
        <v>68</v>
      </c>
      <c r="G680" s="72" t="s">
        <v>68</v>
      </c>
      <c r="H680" s="72"/>
      <c r="I680" s="78" t="s">
        <v>68</v>
      </c>
      <c r="J680" s="23" t="s">
        <v>68</v>
      </c>
      <c r="K680" s="57"/>
    </row>
    <row r="681" ht="14.25" customHeight="1">
      <c r="A681" s="74"/>
      <c r="B681" s="96">
        <v>0.6666666666666666</v>
      </c>
      <c r="C681" s="110" t="s">
        <v>68</v>
      </c>
      <c r="D681" s="77" t="s">
        <v>68</v>
      </c>
      <c r="E681" s="37" t="s">
        <v>68</v>
      </c>
      <c r="F681" s="72" t="s">
        <v>68</v>
      </c>
      <c r="G681" s="72" t="s">
        <v>68</v>
      </c>
      <c r="H681" s="72"/>
      <c r="I681" s="78" t="s">
        <v>68</v>
      </c>
      <c r="J681" s="23" t="s">
        <v>68</v>
      </c>
      <c r="K681" s="57"/>
    </row>
    <row r="682" ht="14.25" customHeight="1">
      <c r="A682" s="74"/>
      <c r="B682" s="96">
        <v>0.7083333333333334</v>
      </c>
      <c r="C682" s="110" t="s">
        <v>68</v>
      </c>
      <c r="D682" s="77" t="s">
        <v>68</v>
      </c>
      <c r="E682" s="37" t="s">
        <v>68</v>
      </c>
      <c r="F682" s="72" t="s">
        <v>68</v>
      </c>
      <c r="G682" s="72" t="s">
        <v>68</v>
      </c>
      <c r="H682" s="72"/>
      <c r="I682" s="78" t="s">
        <v>68</v>
      </c>
      <c r="J682" s="23" t="s">
        <v>68</v>
      </c>
      <c r="K682" s="57"/>
    </row>
    <row r="683" ht="14.25" customHeight="1">
      <c r="A683" s="82"/>
      <c r="B683" s="98">
        <v>0.75</v>
      </c>
      <c r="C683" s="111" t="s">
        <v>1032</v>
      </c>
      <c r="D683" s="85">
        <v>1.0</v>
      </c>
      <c r="E683" s="86" t="s">
        <v>818</v>
      </c>
      <c r="F683" s="87" t="s">
        <v>1435</v>
      </c>
      <c r="G683" s="87" t="s">
        <v>1436</v>
      </c>
      <c r="H683" s="87"/>
      <c r="I683" s="106" t="s">
        <v>1437</v>
      </c>
      <c r="J683" s="23" t="s">
        <v>821</v>
      </c>
      <c r="K683" s="57"/>
    </row>
    <row r="684" ht="14.25" customHeight="1">
      <c r="A684" s="92">
        <v>45570.0</v>
      </c>
      <c r="B684" s="93">
        <v>0.375</v>
      </c>
      <c r="C684" s="109" t="s">
        <v>68</v>
      </c>
      <c r="D684" s="68" t="s">
        <v>68</v>
      </c>
      <c r="E684" s="69" t="s">
        <v>68</v>
      </c>
      <c r="F684" s="70" t="s">
        <v>68</v>
      </c>
      <c r="G684" s="70" t="s">
        <v>68</v>
      </c>
      <c r="H684" s="70"/>
      <c r="I684" s="94" t="s">
        <v>68</v>
      </c>
      <c r="J684" s="23" t="s">
        <v>68</v>
      </c>
      <c r="K684" s="57"/>
    </row>
    <row r="685" ht="14.25" customHeight="1">
      <c r="A685" s="95"/>
      <c r="B685" s="96">
        <v>0.4166666666666667</v>
      </c>
      <c r="C685" s="110" t="s">
        <v>68</v>
      </c>
      <c r="D685" s="77" t="s">
        <v>68</v>
      </c>
      <c r="E685" s="37" t="s">
        <v>68</v>
      </c>
      <c r="F685" s="72" t="s">
        <v>68</v>
      </c>
      <c r="G685" s="72" t="s">
        <v>68</v>
      </c>
      <c r="H685" s="72"/>
      <c r="I685" s="78" t="s">
        <v>68</v>
      </c>
      <c r="J685" s="23" t="s">
        <v>68</v>
      </c>
      <c r="K685" s="57"/>
    </row>
    <row r="686" ht="14.25" customHeight="1">
      <c r="A686" s="95"/>
      <c r="B686" s="96">
        <v>0.4583333333333333</v>
      </c>
      <c r="C686" s="110" t="s">
        <v>68</v>
      </c>
      <c r="D686" s="77" t="s">
        <v>68</v>
      </c>
      <c r="E686" s="37" t="s">
        <v>68</v>
      </c>
      <c r="F686" s="72" t="s">
        <v>68</v>
      </c>
      <c r="G686" s="72" t="s">
        <v>68</v>
      </c>
      <c r="H686" s="72"/>
      <c r="I686" s="78" t="s">
        <v>68</v>
      </c>
      <c r="J686" s="23" t="s">
        <v>68</v>
      </c>
      <c r="K686" s="57"/>
    </row>
    <row r="687" ht="14.25" customHeight="1">
      <c r="A687" s="95"/>
      <c r="B687" s="96">
        <v>0.5</v>
      </c>
      <c r="C687" s="110" t="s">
        <v>68</v>
      </c>
      <c r="D687" s="77" t="s">
        <v>68</v>
      </c>
      <c r="E687" s="37" t="s">
        <v>68</v>
      </c>
      <c r="F687" s="72" t="s">
        <v>68</v>
      </c>
      <c r="G687" s="72" t="s">
        <v>68</v>
      </c>
      <c r="H687" s="72"/>
      <c r="I687" s="78" t="s">
        <v>68</v>
      </c>
      <c r="J687" s="23" t="s">
        <v>68</v>
      </c>
      <c r="K687" s="57"/>
    </row>
    <row r="688" ht="14.25" customHeight="1">
      <c r="A688" s="95"/>
      <c r="B688" s="96">
        <v>0.5416666666666666</v>
      </c>
      <c r="C688" s="110" t="s">
        <v>831</v>
      </c>
      <c r="D688" s="77">
        <v>1.0</v>
      </c>
      <c r="E688" s="37" t="s">
        <v>1396</v>
      </c>
      <c r="F688" s="72" t="s">
        <v>1438</v>
      </c>
      <c r="G688" s="72" t="s">
        <v>1439</v>
      </c>
      <c r="H688" s="72"/>
      <c r="I688" s="91" t="s">
        <v>1440</v>
      </c>
      <c r="J688" s="23" t="s">
        <v>821</v>
      </c>
      <c r="K688" s="57"/>
    </row>
    <row r="689" ht="14.25" customHeight="1">
      <c r="A689" s="95"/>
      <c r="B689" s="96">
        <v>0.5833333333333334</v>
      </c>
      <c r="C689" s="110" t="s">
        <v>68</v>
      </c>
      <c r="D689" s="77" t="s">
        <v>68</v>
      </c>
      <c r="E689" s="37" t="s">
        <v>68</v>
      </c>
      <c r="F689" s="72" t="s">
        <v>68</v>
      </c>
      <c r="G689" s="72" t="s">
        <v>68</v>
      </c>
      <c r="H689" s="72"/>
      <c r="I689" s="78" t="s">
        <v>68</v>
      </c>
      <c r="J689" s="23" t="s">
        <v>68</v>
      </c>
      <c r="K689" s="57"/>
    </row>
    <row r="690" ht="14.25" customHeight="1">
      <c r="A690" s="97"/>
      <c r="B690" s="98">
        <v>0.625</v>
      </c>
      <c r="C690" s="111" t="s">
        <v>68</v>
      </c>
      <c r="D690" s="85" t="s">
        <v>68</v>
      </c>
      <c r="E690" s="86" t="s">
        <v>68</v>
      </c>
      <c r="F690" s="87" t="s">
        <v>68</v>
      </c>
      <c r="G690" s="87" t="s">
        <v>68</v>
      </c>
      <c r="H690" s="87"/>
      <c r="I690" s="88" t="s">
        <v>68</v>
      </c>
      <c r="J690" s="23" t="s">
        <v>68</v>
      </c>
      <c r="K690" s="57"/>
    </row>
    <row r="691" ht="14.25" customHeight="1">
      <c r="A691" s="92">
        <v>45571.0</v>
      </c>
      <c r="B691" s="93">
        <v>0.375</v>
      </c>
      <c r="C691" s="109"/>
      <c r="D691" s="68"/>
      <c r="E691" s="69"/>
      <c r="F691" s="70"/>
      <c r="G691" s="70"/>
      <c r="H691" s="70"/>
      <c r="I691" s="94"/>
      <c r="J691" s="23"/>
      <c r="K691" s="57"/>
    </row>
    <row r="692" ht="14.25" customHeight="1">
      <c r="A692" s="95"/>
      <c r="B692" s="96">
        <v>0.4166666666666667</v>
      </c>
      <c r="C692" s="110"/>
      <c r="D692" s="77"/>
      <c r="E692" s="37"/>
      <c r="F692" s="72"/>
      <c r="G692" s="72"/>
      <c r="H692" s="72"/>
      <c r="I692" s="78"/>
      <c r="J692" s="23"/>
      <c r="K692" s="57"/>
    </row>
    <row r="693" ht="14.25" customHeight="1">
      <c r="A693" s="95"/>
      <c r="B693" s="96">
        <v>0.4583333333333333</v>
      </c>
      <c r="C693" s="110"/>
      <c r="D693" s="77"/>
      <c r="E693" s="37"/>
      <c r="F693" s="72"/>
      <c r="G693" s="72"/>
      <c r="H693" s="72"/>
      <c r="I693" s="78"/>
      <c r="J693" s="23"/>
      <c r="K693" s="57"/>
    </row>
    <row r="694" ht="14.25" customHeight="1">
      <c r="A694" s="95"/>
      <c r="B694" s="96">
        <v>0.5</v>
      </c>
      <c r="C694" s="110"/>
      <c r="D694" s="77"/>
      <c r="E694" s="37"/>
      <c r="F694" s="72"/>
      <c r="G694" s="72"/>
      <c r="H694" s="72"/>
      <c r="I694" s="78"/>
      <c r="J694" s="23"/>
      <c r="K694" s="57"/>
    </row>
    <row r="695" ht="14.25" customHeight="1">
      <c r="A695" s="95"/>
      <c r="B695" s="96">
        <v>0.5416666666666666</v>
      </c>
      <c r="C695" s="110"/>
      <c r="D695" s="77"/>
      <c r="E695" s="37"/>
      <c r="F695" s="72"/>
      <c r="G695" s="72"/>
      <c r="H695" s="72"/>
      <c r="I695" s="78"/>
      <c r="J695" s="23"/>
      <c r="K695" s="57"/>
    </row>
    <row r="696" ht="14.25" customHeight="1">
      <c r="A696" s="95"/>
      <c r="B696" s="96">
        <v>0.5833333333333334</v>
      </c>
      <c r="C696" s="110"/>
      <c r="D696" s="77"/>
      <c r="E696" s="37"/>
      <c r="F696" s="72"/>
      <c r="G696" s="72"/>
      <c r="H696" s="72"/>
      <c r="I696" s="78"/>
      <c r="J696" s="23"/>
      <c r="K696" s="57"/>
    </row>
    <row r="697" ht="14.25" customHeight="1">
      <c r="A697" s="95"/>
      <c r="B697" s="96">
        <v>0.625</v>
      </c>
      <c r="C697" s="110"/>
      <c r="D697" s="77"/>
      <c r="E697" s="37"/>
      <c r="F697" s="72"/>
      <c r="G697" s="72"/>
      <c r="H697" s="72"/>
      <c r="I697" s="78"/>
      <c r="J697" s="23"/>
      <c r="K697" s="57"/>
    </row>
    <row r="698" ht="14.25" customHeight="1">
      <c r="A698" s="95"/>
      <c r="B698" s="96">
        <v>0.6666666666666666</v>
      </c>
      <c r="C698" s="110"/>
      <c r="D698" s="77"/>
      <c r="E698" s="37"/>
      <c r="F698" s="72"/>
      <c r="G698" s="72"/>
      <c r="H698" s="72"/>
      <c r="I698" s="78"/>
      <c r="J698" s="23"/>
      <c r="K698" s="57"/>
    </row>
    <row r="699" ht="14.25" customHeight="1">
      <c r="A699" s="95"/>
      <c r="B699" s="96">
        <v>0.7083333333333334</v>
      </c>
      <c r="C699" s="110"/>
      <c r="D699" s="77"/>
      <c r="E699" s="37"/>
      <c r="F699" s="72"/>
      <c r="G699" s="72"/>
      <c r="H699" s="72"/>
      <c r="I699" s="78"/>
      <c r="J699" s="23"/>
      <c r="K699" s="57"/>
    </row>
    <row r="700" ht="14.25" customHeight="1">
      <c r="A700" s="97"/>
      <c r="B700" s="98">
        <v>0.75</v>
      </c>
      <c r="C700" s="111"/>
      <c r="D700" s="85"/>
      <c r="E700" s="86"/>
      <c r="F700" s="87"/>
      <c r="G700" s="87"/>
      <c r="H700" s="87"/>
      <c r="I700" s="88"/>
      <c r="J700" s="23"/>
      <c r="K700" s="57"/>
    </row>
    <row r="701" ht="14.25" customHeight="1">
      <c r="A701" s="65">
        <v>45572.0</v>
      </c>
      <c r="B701" s="93">
        <v>0.375</v>
      </c>
      <c r="C701" s="109" t="s">
        <v>68</v>
      </c>
      <c r="D701" s="68" t="s">
        <v>68</v>
      </c>
      <c r="E701" s="69" t="s">
        <v>68</v>
      </c>
      <c r="F701" s="70" t="s">
        <v>68</v>
      </c>
      <c r="G701" s="70" t="s">
        <v>68</v>
      </c>
      <c r="H701" s="70"/>
      <c r="I701" s="94" t="s">
        <v>68</v>
      </c>
      <c r="J701" s="23" t="s">
        <v>68</v>
      </c>
      <c r="K701" s="57"/>
    </row>
    <row r="702" ht="14.25" customHeight="1">
      <c r="A702" s="74"/>
      <c r="B702" s="96">
        <v>0.4166666666666667</v>
      </c>
      <c r="C702" s="110" t="s">
        <v>68</v>
      </c>
      <c r="D702" s="77" t="s">
        <v>68</v>
      </c>
      <c r="E702" s="37" t="s">
        <v>68</v>
      </c>
      <c r="F702" s="72" t="s">
        <v>68</v>
      </c>
      <c r="G702" s="72" t="s">
        <v>68</v>
      </c>
      <c r="H702" s="72"/>
      <c r="I702" s="78" t="s">
        <v>68</v>
      </c>
      <c r="J702" s="23" t="s">
        <v>68</v>
      </c>
      <c r="K702" s="57"/>
    </row>
    <row r="703" ht="14.25" customHeight="1">
      <c r="A703" s="74"/>
      <c r="B703" s="96">
        <v>0.4791666666666667</v>
      </c>
      <c r="C703" s="110" t="s">
        <v>1441</v>
      </c>
      <c r="D703" s="77">
        <v>1.0</v>
      </c>
      <c r="E703" s="37" t="s">
        <v>888</v>
      </c>
      <c r="F703" s="72" t="s">
        <v>1442</v>
      </c>
      <c r="G703" s="72" t="s">
        <v>1443</v>
      </c>
      <c r="H703" s="72"/>
      <c r="I703" s="90" t="s">
        <v>1444</v>
      </c>
      <c r="J703" s="23" t="s">
        <v>821</v>
      </c>
      <c r="K703" s="57"/>
    </row>
    <row r="704" ht="14.25" customHeight="1">
      <c r="A704" s="74"/>
      <c r="B704" s="96">
        <v>0.5208333333333334</v>
      </c>
      <c r="C704" s="110" t="s">
        <v>1445</v>
      </c>
      <c r="D704" s="77">
        <v>1.0</v>
      </c>
      <c r="E704" s="37" t="s">
        <v>823</v>
      </c>
      <c r="F704" s="72" t="s">
        <v>1446</v>
      </c>
      <c r="G704" s="72" t="s">
        <v>1447</v>
      </c>
      <c r="H704" s="72"/>
      <c r="I704" s="90" t="s">
        <v>1448</v>
      </c>
      <c r="J704" s="23" t="s">
        <v>821</v>
      </c>
      <c r="K704" s="57"/>
    </row>
    <row r="705" ht="14.25" customHeight="1">
      <c r="A705" s="74"/>
      <c r="B705" s="96">
        <v>0.5625</v>
      </c>
      <c r="C705" s="110" t="s">
        <v>1449</v>
      </c>
      <c r="D705" s="77">
        <v>1.0</v>
      </c>
      <c r="E705" s="37" t="s">
        <v>888</v>
      </c>
      <c r="F705" s="72" t="s">
        <v>1450</v>
      </c>
      <c r="G705" s="72" t="s">
        <v>1451</v>
      </c>
      <c r="H705" s="72"/>
      <c r="I705" s="90" t="s">
        <v>1452</v>
      </c>
      <c r="J705" s="23" t="s">
        <v>821</v>
      </c>
      <c r="K705" s="57"/>
    </row>
    <row r="706" ht="14.25" customHeight="1">
      <c r="A706" s="74"/>
      <c r="B706" s="96">
        <v>0.5833333333333334</v>
      </c>
      <c r="C706" s="110" t="s">
        <v>1449</v>
      </c>
      <c r="D706" s="77">
        <v>1.0</v>
      </c>
      <c r="E706" s="37" t="s">
        <v>818</v>
      </c>
      <c r="F706" s="72" t="s">
        <v>1453</v>
      </c>
      <c r="G706" s="72" t="s">
        <v>1454</v>
      </c>
      <c r="H706" s="72"/>
      <c r="I706" s="90" t="s">
        <v>1455</v>
      </c>
      <c r="J706" s="23" t="s">
        <v>821</v>
      </c>
      <c r="K706" s="57"/>
    </row>
    <row r="707" ht="14.25" customHeight="1">
      <c r="A707" s="74"/>
      <c r="B707" s="96">
        <v>0.625</v>
      </c>
      <c r="C707" s="110"/>
      <c r="D707" s="77"/>
      <c r="E707" s="37"/>
      <c r="F707" s="72"/>
      <c r="G707" s="72"/>
      <c r="H707" s="72"/>
      <c r="I707" s="78"/>
      <c r="J707" s="23"/>
      <c r="K707" s="57"/>
    </row>
    <row r="708" ht="14.25" customHeight="1">
      <c r="A708" s="74"/>
      <c r="B708" s="96">
        <v>0.6666666666666666</v>
      </c>
      <c r="C708" s="110"/>
      <c r="D708" s="77"/>
      <c r="E708" s="37"/>
      <c r="F708" s="72"/>
      <c r="G708" s="72"/>
      <c r="H708" s="72"/>
      <c r="I708" s="78"/>
      <c r="J708" s="23"/>
      <c r="K708" s="57"/>
    </row>
    <row r="709" ht="14.25" customHeight="1">
      <c r="A709" s="74"/>
      <c r="B709" s="96">
        <v>0.7083333333333334</v>
      </c>
      <c r="C709" s="110"/>
      <c r="D709" s="77"/>
      <c r="E709" s="37"/>
      <c r="F709" s="72"/>
      <c r="G709" s="72"/>
      <c r="H709" s="72"/>
      <c r="I709" s="78"/>
      <c r="J709" s="23"/>
      <c r="K709" s="57"/>
    </row>
    <row r="710" ht="14.25" customHeight="1">
      <c r="A710" s="82"/>
      <c r="B710" s="98">
        <v>0.75</v>
      </c>
      <c r="C710" s="111"/>
      <c r="D710" s="85"/>
      <c r="E710" s="86"/>
      <c r="F710" s="87"/>
      <c r="G710" s="87"/>
      <c r="H710" s="87"/>
      <c r="I710" s="88"/>
      <c r="J710" s="23"/>
      <c r="K710" s="57"/>
    </row>
    <row r="711" ht="14.25" customHeight="1">
      <c r="A711" s="92">
        <v>45573.0</v>
      </c>
      <c r="B711" s="93">
        <v>0.375</v>
      </c>
      <c r="C711" s="109" t="s">
        <v>68</v>
      </c>
      <c r="D711" s="68" t="s">
        <v>68</v>
      </c>
      <c r="E711" s="69" t="s">
        <v>68</v>
      </c>
      <c r="F711" s="70" t="s">
        <v>68</v>
      </c>
      <c r="G711" s="70" t="s">
        <v>68</v>
      </c>
      <c r="H711" s="70"/>
      <c r="I711" s="94" t="s">
        <v>68</v>
      </c>
      <c r="J711" s="23" t="s">
        <v>68</v>
      </c>
      <c r="K711" s="57"/>
    </row>
    <row r="712" ht="14.25" customHeight="1">
      <c r="A712" s="95"/>
      <c r="B712" s="96">
        <v>0.4166666666666667</v>
      </c>
      <c r="C712" s="110" t="s">
        <v>68</v>
      </c>
      <c r="D712" s="77" t="s">
        <v>68</v>
      </c>
      <c r="E712" s="37" t="s">
        <v>68</v>
      </c>
      <c r="F712" s="72" t="s">
        <v>68</v>
      </c>
      <c r="G712" s="72" t="s">
        <v>68</v>
      </c>
      <c r="H712" s="72"/>
      <c r="I712" s="78" t="s">
        <v>68</v>
      </c>
      <c r="J712" s="23" t="s">
        <v>68</v>
      </c>
      <c r="K712" s="57"/>
    </row>
    <row r="713" ht="14.25" customHeight="1">
      <c r="A713" s="95"/>
      <c r="B713" s="96">
        <v>0.4583333333333333</v>
      </c>
      <c r="C713" s="110" t="s">
        <v>68</v>
      </c>
      <c r="D713" s="77" t="s">
        <v>68</v>
      </c>
      <c r="E713" s="37" t="s">
        <v>68</v>
      </c>
      <c r="F713" s="72" t="s">
        <v>68</v>
      </c>
      <c r="G713" s="72" t="s">
        <v>68</v>
      </c>
      <c r="H713" s="72"/>
      <c r="I713" s="78" t="s">
        <v>68</v>
      </c>
      <c r="J713" s="23" t="s">
        <v>68</v>
      </c>
      <c r="K713" s="57"/>
    </row>
    <row r="714" ht="14.25" customHeight="1">
      <c r="A714" s="95"/>
      <c r="B714" s="96">
        <v>0.5</v>
      </c>
      <c r="C714" s="110" t="s">
        <v>68</v>
      </c>
      <c r="D714" s="77" t="s">
        <v>68</v>
      </c>
      <c r="E714" s="37" t="s">
        <v>68</v>
      </c>
      <c r="F714" s="72" t="s">
        <v>68</v>
      </c>
      <c r="G714" s="72" t="s">
        <v>68</v>
      </c>
      <c r="H714" s="72"/>
      <c r="I714" s="78" t="s">
        <v>68</v>
      </c>
      <c r="J714" s="23" t="s">
        <v>68</v>
      </c>
      <c r="K714" s="57"/>
    </row>
    <row r="715" ht="14.25" customHeight="1">
      <c r="A715" s="95"/>
      <c r="B715" s="96">
        <v>0.5416666666666666</v>
      </c>
      <c r="C715" s="110" t="s">
        <v>1456</v>
      </c>
      <c r="D715" s="77">
        <v>4.0</v>
      </c>
      <c r="E715" s="37" t="s">
        <v>818</v>
      </c>
      <c r="F715" s="72" t="s">
        <v>1457</v>
      </c>
      <c r="G715" s="72" t="s">
        <v>1458</v>
      </c>
      <c r="H715" s="72"/>
      <c r="I715" s="90" t="s">
        <v>1459</v>
      </c>
      <c r="J715" s="23" t="s">
        <v>821</v>
      </c>
      <c r="K715" s="57"/>
    </row>
    <row r="716" ht="14.25" customHeight="1">
      <c r="A716" s="95"/>
      <c r="B716" s="96">
        <v>0.5833333333333334</v>
      </c>
      <c r="C716" s="110" t="s">
        <v>68</v>
      </c>
      <c r="D716" s="77" t="s">
        <v>68</v>
      </c>
      <c r="E716" s="37" t="s">
        <v>68</v>
      </c>
      <c r="F716" s="72" t="s">
        <v>68</v>
      </c>
      <c r="G716" s="72" t="s">
        <v>68</v>
      </c>
      <c r="H716" s="72"/>
      <c r="I716" s="78" t="s">
        <v>68</v>
      </c>
      <c r="J716" s="23" t="s">
        <v>68</v>
      </c>
      <c r="K716" s="57"/>
    </row>
    <row r="717" ht="14.25" customHeight="1">
      <c r="A717" s="95"/>
      <c r="B717" s="96">
        <v>0.625</v>
      </c>
      <c r="C717" s="110" t="s">
        <v>68</v>
      </c>
      <c r="D717" s="77" t="s">
        <v>68</v>
      </c>
      <c r="E717" s="37" t="s">
        <v>68</v>
      </c>
      <c r="F717" s="72" t="s">
        <v>68</v>
      </c>
      <c r="G717" s="72" t="s">
        <v>68</v>
      </c>
      <c r="H717" s="72"/>
      <c r="I717" s="78" t="s">
        <v>68</v>
      </c>
      <c r="J717" s="23" t="s">
        <v>68</v>
      </c>
      <c r="K717" s="57"/>
    </row>
    <row r="718" ht="14.25" customHeight="1">
      <c r="A718" s="95"/>
      <c r="B718" s="96">
        <v>0.6666666666666666</v>
      </c>
      <c r="C718" s="110"/>
      <c r="D718" s="77"/>
      <c r="E718" s="37"/>
      <c r="F718" s="72"/>
      <c r="G718" s="72"/>
      <c r="H718" s="72"/>
      <c r="I718" s="78"/>
      <c r="J718" s="23"/>
      <c r="K718" s="57"/>
    </row>
    <row r="719" ht="14.25" customHeight="1">
      <c r="A719" s="95"/>
      <c r="B719" s="96">
        <v>0.7083333333333334</v>
      </c>
      <c r="C719" s="110" t="s">
        <v>831</v>
      </c>
      <c r="D719" s="77">
        <v>2.0</v>
      </c>
      <c r="E719" s="37" t="s">
        <v>888</v>
      </c>
      <c r="F719" s="72" t="s">
        <v>1460</v>
      </c>
      <c r="G719" s="72"/>
      <c r="H719" s="72"/>
      <c r="I719" s="91" t="s">
        <v>1461</v>
      </c>
      <c r="J719" s="23"/>
      <c r="K719" s="57"/>
    </row>
    <row r="720" ht="14.25" customHeight="1">
      <c r="A720" s="97"/>
      <c r="B720" s="98">
        <v>0.75</v>
      </c>
      <c r="C720" s="111"/>
      <c r="D720" s="85"/>
      <c r="E720" s="86"/>
      <c r="F720" s="87"/>
      <c r="G720" s="87"/>
      <c r="H720" s="87"/>
      <c r="I720" s="88"/>
      <c r="J720" s="23"/>
      <c r="K720" s="57"/>
    </row>
    <row r="721" ht="14.25" customHeight="1">
      <c r="A721" s="92">
        <v>45574.0</v>
      </c>
      <c r="B721" s="93">
        <v>0.375</v>
      </c>
      <c r="C721" s="109" t="s">
        <v>1462</v>
      </c>
      <c r="D721" s="68">
        <v>1.0</v>
      </c>
      <c r="E721" s="69" t="s">
        <v>888</v>
      </c>
      <c r="F721" s="70"/>
      <c r="G721" s="70" t="s">
        <v>1463</v>
      </c>
      <c r="H721" s="70"/>
      <c r="I721" s="100" t="s">
        <v>1464</v>
      </c>
      <c r="J721" s="23" t="s">
        <v>821</v>
      </c>
      <c r="K721" s="57"/>
    </row>
    <row r="722" ht="14.25" customHeight="1">
      <c r="A722" s="95"/>
      <c r="B722" s="96">
        <v>0.4166666666666667</v>
      </c>
      <c r="C722" s="110" t="s">
        <v>68</v>
      </c>
      <c r="D722" s="77" t="s">
        <v>68</v>
      </c>
      <c r="E722" s="37" t="s">
        <v>68</v>
      </c>
      <c r="F722" s="72" t="s">
        <v>68</v>
      </c>
      <c r="G722" s="72" t="s">
        <v>68</v>
      </c>
      <c r="H722" s="72"/>
      <c r="I722" s="78" t="s">
        <v>68</v>
      </c>
      <c r="J722" s="23" t="s">
        <v>68</v>
      </c>
      <c r="K722" s="57"/>
    </row>
    <row r="723" ht="14.25" customHeight="1">
      <c r="A723" s="95"/>
      <c r="B723" s="96">
        <v>0.4791666666666667</v>
      </c>
      <c r="C723" s="110" t="s">
        <v>839</v>
      </c>
      <c r="D723" s="77">
        <v>1.0</v>
      </c>
      <c r="E723" s="37" t="s">
        <v>888</v>
      </c>
      <c r="F723" s="72" t="s">
        <v>1465</v>
      </c>
      <c r="G723" s="72"/>
      <c r="H723" s="72"/>
      <c r="I723" s="90" t="s">
        <v>1466</v>
      </c>
      <c r="J723" s="23" t="s">
        <v>827</v>
      </c>
      <c r="K723" s="57"/>
    </row>
    <row r="724" ht="14.25" customHeight="1">
      <c r="A724" s="95"/>
      <c r="B724" s="96">
        <v>0.4791666666666667</v>
      </c>
      <c r="C724" s="110" t="s">
        <v>817</v>
      </c>
      <c r="D724" s="77">
        <v>1.0</v>
      </c>
      <c r="E724" s="37" t="s">
        <v>823</v>
      </c>
      <c r="F724" s="72"/>
      <c r="G724" s="72" t="s">
        <v>1467</v>
      </c>
      <c r="H724" s="72"/>
      <c r="I724" s="91" t="s">
        <v>1468</v>
      </c>
      <c r="J724" s="23" t="s">
        <v>821</v>
      </c>
      <c r="K724" s="57"/>
    </row>
    <row r="725" ht="14.25" customHeight="1">
      <c r="A725" s="95"/>
      <c r="B725" s="96">
        <v>0.5</v>
      </c>
      <c r="C725" s="110" t="s">
        <v>817</v>
      </c>
      <c r="D725" s="77">
        <v>1.0</v>
      </c>
      <c r="E725" s="37" t="s">
        <v>828</v>
      </c>
      <c r="F725" s="72"/>
      <c r="G725" s="72" t="s">
        <v>1467</v>
      </c>
      <c r="H725" s="72"/>
      <c r="I725" s="91" t="s">
        <v>1469</v>
      </c>
      <c r="J725" s="23" t="s">
        <v>821</v>
      </c>
      <c r="K725" s="57"/>
    </row>
    <row r="726" ht="14.25" customHeight="1">
      <c r="A726" s="95"/>
      <c r="B726" s="96">
        <v>0.5416666666666666</v>
      </c>
      <c r="C726" s="110" t="s">
        <v>68</v>
      </c>
      <c r="D726" s="77" t="s">
        <v>68</v>
      </c>
      <c r="E726" s="37" t="s">
        <v>68</v>
      </c>
      <c r="F726" s="72" t="s">
        <v>68</v>
      </c>
      <c r="G726" s="72" t="s">
        <v>68</v>
      </c>
      <c r="H726" s="72"/>
      <c r="I726" s="78" t="s">
        <v>68</v>
      </c>
      <c r="J726" s="23" t="s">
        <v>68</v>
      </c>
      <c r="K726" s="57"/>
    </row>
    <row r="727" ht="14.25" customHeight="1">
      <c r="A727" s="95"/>
      <c r="B727" s="96">
        <v>0.5833333333333334</v>
      </c>
      <c r="C727" s="110" t="s">
        <v>68</v>
      </c>
      <c r="D727" s="77" t="s">
        <v>68</v>
      </c>
      <c r="E727" s="37" t="s">
        <v>68</v>
      </c>
      <c r="F727" s="72" t="s">
        <v>68</v>
      </c>
      <c r="G727" s="72" t="s">
        <v>68</v>
      </c>
      <c r="H727" s="72"/>
      <c r="I727" s="78" t="s">
        <v>68</v>
      </c>
      <c r="J727" s="23" t="s">
        <v>68</v>
      </c>
      <c r="K727" s="57"/>
    </row>
    <row r="728" ht="14.25" customHeight="1">
      <c r="A728" s="95"/>
      <c r="B728" s="96">
        <v>0.625</v>
      </c>
      <c r="C728" s="110" t="s">
        <v>68</v>
      </c>
      <c r="D728" s="77" t="s">
        <v>68</v>
      </c>
      <c r="E728" s="37" t="s">
        <v>68</v>
      </c>
      <c r="F728" s="72" t="s">
        <v>68</v>
      </c>
      <c r="G728" s="72" t="s">
        <v>68</v>
      </c>
      <c r="H728" s="72"/>
      <c r="I728" s="78" t="s">
        <v>68</v>
      </c>
      <c r="J728" s="23" t="s">
        <v>68</v>
      </c>
      <c r="K728" s="57"/>
    </row>
    <row r="729" ht="14.25" customHeight="1">
      <c r="A729" s="95"/>
      <c r="B729" s="96">
        <v>0.6666666666666666</v>
      </c>
      <c r="C729" s="110" t="s">
        <v>822</v>
      </c>
      <c r="D729" s="77">
        <v>1.0</v>
      </c>
      <c r="E729" s="37" t="s">
        <v>828</v>
      </c>
      <c r="F729" s="72" t="s">
        <v>1470</v>
      </c>
      <c r="G729" s="72" t="s">
        <v>68</v>
      </c>
      <c r="H729" s="72" t="s">
        <v>825</v>
      </c>
      <c r="I729" s="90" t="s">
        <v>1471</v>
      </c>
      <c r="J729" s="23" t="s">
        <v>821</v>
      </c>
      <c r="K729" s="57"/>
    </row>
    <row r="730" ht="14.25" customHeight="1">
      <c r="A730" s="95"/>
      <c r="B730" s="96">
        <v>0.7083333333333334</v>
      </c>
      <c r="C730" s="110" t="s">
        <v>68</v>
      </c>
      <c r="D730" s="77" t="s">
        <v>68</v>
      </c>
      <c r="E730" s="37" t="s">
        <v>68</v>
      </c>
      <c r="F730" s="72" t="s">
        <v>68</v>
      </c>
      <c r="G730" s="72" t="s">
        <v>68</v>
      </c>
      <c r="H730" s="72"/>
      <c r="I730" s="78" t="s">
        <v>68</v>
      </c>
      <c r="J730" s="23" t="s">
        <v>68</v>
      </c>
      <c r="K730" s="57"/>
    </row>
    <row r="731" ht="14.25" customHeight="1">
      <c r="A731" s="97"/>
      <c r="B731" s="98">
        <v>0.75</v>
      </c>
      <c r="C731" s="111" t="s">
        <v>839</v>
      </c>
      <c r="D731" s="85">
        <v>1.0</v>
      </c>
      <c r="E731" s="86" t="s">
        <v>888</v>
      </c>
      <c r="F731" s="87" t="s">
        <v>1472</v>
      </c>
      <c r="G731" s="87" t="s">
        <v>68</v>
      </c>
      <c r="H731" s="72"/>
      <c r="I731" s="90" t="s">
        <v>1473</v>
      </c>
      <c r="J731" s="23" t="s">
        <v>821</v>
      </c>
      <c r="K731" s="57"/>
    </row>
    <row r="732" ht="14.25" customHeight="1">
      <c r="A732" s="65">
        <v>45575.0</v>
      </c>
      <c r="B732" s="93">
        <v>0.375</v>
      </c>
      <c r="C732" s="109" t="s">
        <v>1462</v>
      </c>
      <c r="D732" s="68">
        <v>1.0</v>
      </c>
      <c r="E732" s="69" t="s">
        <v>888</v>
      </c>
      <c r="F732" s="70"/>
      <c r="G732" s="70" t="s">
        <v>1463</v>
      </c>
      <c r="H732" s="70"/>
      <c r="I732" s="100" t="s">
        <v>1474</v>
      </c>
      <c r="J732" s="23" t="s">
        <v>821</v>
      </c>
      <c r="K732" s="57"/>
    </row>
    <row r="733" ht="14.25" customHeight="1">
      <c r="A733" s="74"/>
      <c r="B733" s="96">
        <v>0.4166666666666667</v>
      </c>
      <c r="C733" s="110" t="s">
        <v>68</v>
      </c>
      <c r="D733" s="77" t="s">
        <v>68</v>
      </c>
      <c r="E733" s="37" t="s">
        <v>68</v>
      </c>
      <c r="F733" s="72" t="s">
        <v>68</v>
      </c>
      <c r="G733" s="72" t="s">
        <v>68</v>
      </c>
      <c r="H733" s="72"/>
      <c r="I733" s="78" t="s">
        <v>68</v>
      </c>
      <c r="J733" s="23" t="s">
        <v>68</v>
      </c>
      <c r="K733" s="57"/>
    </row>
    <row r="734" ht="14.25" customHeight="1">
      <c r="A734" s="74"/>
      <c r="B734" s="96">
        <v>0.4583333333333333</v>
      </c>
      <c r="C734" s="110" t="s">
        <v>1475</v>
      </c>
      <c r="D734" s="77" t="s">
        <v>68</v>
      </c>
      <c r="E734" s="37" t="s">
        <v>818</v>
      </c>
      <c r="F734" s="37" t="s">
        <v>1476</v>
      </c>
      <c r="G734" s="72" t="s">
        <v>68</v>
      </c>
      <c r="H734" s="72"/>
      <c r="I734" s="78" t="s">
        <v>68</v>
      </c>
      <c r="J734" s="23" t="s">
        <v>821</v>
      </c>
      <c r="K734" s="57"/>
    </row>
    <row r="735" ht="14.25" customHeight="1">
      <c r="A735" s="74"/>
      <c r="B735" s="96">
        <v>0.5</v>
      </c>
      <c r="C735" s="110" t="s">
        <v>68</v>
      </c>
      <c r="D735" s="77" t="s">
        <v>68</v>
      </c>
      <c r="E735" s="37" t="s">
        <v>68</v>
      </c>
      <c r="F735" s="72" t="s">
        <v>68</v>
      </c>
      <c r="G735" s="72" t="s">
        <v>68</v>
      </c>
      <c r="H735" s="72"/>
      <c r="I735" s="78" t="s">
        <v>68</v>
      </c>
      <c r="J735" s="23" t="s">
        <v>68</v>
      </c>
      <c r="K735" s="57"/>
    </row>
    <row r="736" ht="14.25" customHeight="1">
      <c r="A736" s="74"/>
      <c r="B736" s="96">
        <v>0.5625</v>
      </c>
      <c r="C736" s="76" t="s">
        <v>831</v>
      </c>
      <c r="D736" s="77">
        <v>1.0</v>
      </c>
      <c r="E736" s="37" t="s">
        <v>888</v>
      </c>
      <c r="F736" s="72" t="s">
        <v>1477</v>
      </c>
      <c r="G736" s="72" t="s">
        <v>1478</v>
      </c>
      <c r="H736" s="72"/>
      <c r="I736" s="91" t="s">
        <v>1479</v>
      </c>
      <c r="J736" s="23" t="s">
        <v>821</v>
      </c>
      <c r="K736" s="57"/>
    </row>
    <row r="737" ht="14.25" customHeight="1">
      <c r="A737" s="74"/>
      <c r="B737" s="96">
        <v>0.5833333333333334</v>
      </c>
      <c r="C737" s="110" t="s">
        <v>68</v>
      </c>
      <c r="D737" s="77" t="s">
        <v>68</v>
      </c>
      <c r="E737" s="37" t="s">
        <v>68</v>
      </c>
      <c r="F737" s="72" t="s">
        <v>68</v>
      </c>
      <c r="G737" s="72" t="s">
        <v>68</v>
      </c>
      <c r="H737" s="72"/>
      <c r="I737" s="114" t="s">
        <v>68</v>
      </c>
      <c r="J737" s="23" t="s">
        <v>68</v>
      </c>
      <c r="K737" s="57"/>
    </row>
    <row r="738" ht="14.25" customHeight="1">
      <c r="A738" s="74"/>
      <c r="B738" s="96">
        <v>0.625</v>
      </c>
      <c r="C738" s="110" t="s">
        <v>1424</v>
      </c>
      <c r="D738" s="77">
        <v>1.0</v>
      </c>
      <c r="E738" s="37" t="s">
        <v>888</v>
      </c>
      <c r="F738" s="72" t="s">
        <v>1480</v>
      </c>
      <c r="G738" s="72" t="s">
        <v>1481</v>
      </c>
      <c r="H738" s="72"/>
      <c r="I738" s="113" t="s">
        <v>1482</v>
      </c>
      <c r="J738" s="23" t="s">
        <v>821</v>
      </c>
      <c r="K738" s="57"/>
    </row>
    <row r="739" ht="14.25" customHeight="1">
      <c r="A739" s="74"/>
      <c r="B739" s="96">
        <v>0.6666666666666666</v>
      </c>
      <c r="C739" s="110" t="s">
        <v>1483</v>
      </c>
      <c r="D739" s="77">
        <v>2.0</v>
      </c>
      <c r="E739" s="37" t="s">
        <v>888</v>
      </c>
      <c r="F739" s="72" t="s">
        <v>1484</v>
      </c>
      <c r="G739" s="72" t="s">
        <v>1485</v>
      </c>
      <c r="H739" s="72"/>
      <c r="I739" s="90" t="s">
        <v>1486</v>
      </c>
      <c r="J739" s="23"/>
      <c r="K739" s="57"/>
    </row>
    <row r="740" ht="14.25" customHeight="1">
      <c r="A740" s="74"/>
      <c r="B740" s="96">
        <v>0.7083333333333334</v>
      </c>
      <c r="C740" s="110" t="s">
        <v>822</v>
      </c>
      <c r="D740" s="77">
        <v>1.0</v>
      </c>
      <c r="E740" s="37" t="s">
        <v>828</v>
      </c>
      <c r="F740" s="72" t="s">
        <v>1487</v>
      </c>
      <c r="G740" s="72"/>
      <c r="H740" s="72" t="s">
        <v>825</v>
      </c>
      <c r="I740" s="90" t="s">
        <v>1488</v>
      </c>
      <c r="J740" s="23"/>
      <c r="K740" s="57"/>
    </row>
    <row r="741" ht="14.25" customHeight="1">
      <c r="A741" s="82"/>
      <c r="B741" s="98">
        <v>0.7291666666666666</v>
      </c>
      <c r="C741" s="111" t="s">
        <v>934</v>
      </c>
      <c r="D741" s="85">
        <v>1.0</v>
      </c>
      <c r="E741" s="86" t="s">
        <v>888</v>
      </c>
      <c r="F741" s="87"/>
      <c r="G741" s="87"/>
      <c r="H741" s="87"/>
      <c r="I741" s="106"/>
      <c r="J741" s="23"/>
      <c r="K741" s="57"/>
    </row>
    <row r="742" ht="14.25" customHeight="1">
      <c r="A742" s="92">
        <v>45576.0</v>
      </c>
      <c r="B742" s="96">
        <v>0.375</v>
      </c>
      <c r="C742" s="110" t="s">
        <v>822</v>
      </c>
      <c r="D742" s="77">
        <v>1.0</v>
      </c>
      <c r="E742" s="37" t="s">
        <v>823</v>
      </c>
      <c r="F742" s="72"/>
      <c r="G742" s="72"/>
      <c r="H742" s="72" t="s">
        <v>825</v>
      </c>
      <c r="I742" s="90" t="s">
        <v>1489</v>
      </c>
      <c r="J742" s="23" t="s">
        <v>968</v>
      </c>
      <c r="K742" s="57"/>
    </row>
    <row r="743" ht="14.25" customHeight="1">
      <c r="A743" s="95"/>
      <c r="B743" s="96">
        <v>0.3958333333333333</v>
      </c>
      <c r="C743" s="110" t="s">
        <v>1490</v>
      </c>
      <c r="D743" s="77">
        <v>3.0</v>
      </c>
      <c r="E743" s="37" t="s">
        <v>888</v>
      </c>
      <c r="F743" s="72"/>
      <c r="G743" s="72" t="s">
        <v>1491</v>
      </c>
      <c r="H743" s="72"/>
      <c r="I743" s="90" t="s">
        <v>1492</v>
      </c>
      <c r="J743" s="23" t="s">
        <v>821</v>
      </c>
      <c r="K743" s="57"/>
    </row>
    <row r="744" ht="14.25" customHeight="1">
      <c r="A744" s="95"/>
      <c r="B744" s="96">
        <v>0.4583333333333333</v>
      </c>
      <c r="C744" s="110" t="s">
        <v>68</v>
      </c>
      <c r="D744" s="77" t="s">
        <v>68</v>
      </c>
      <c r="E744" s="37" t="s">
        <v>68</v>
      </c>
      <c r="F744" s="72" t="s">
        <v>68</v>
      </c>
      <c r="G744" s="72" t="s">
        <v>68</v>
      </c>
      <c r="H744" s="72"/>
      <c r="I744" s="90" t="s">
        <v>68</v>
      </c>
      <c r="J744" s="23"/>
      <c r="K744" s="57"/>
    </row>
    <row r="745" ht="14.25" customHeight="1">
      <c r="A745" s="95"/>
      <c r="B745" s="96">
        <v>0.5</v>
      </c>
      <c r="C745" s="110" t="s">
        <v>68</v>
      </c>
      <c r="D745" s="77" t="s">
        <v>68</v>
      </c>
      <c r="E745" s="37" t="s">
        <v>68</v>
      </c>
      <c r="F745" s="72" t="s">
        <v>68</v>
      </c>
      <c r="G745" s="72" t="s">
        <v>68</v>
      </c>
      <c r="H745" s="72"/>
      <c r="I745" s="78" t="s">
        <v>68</v>
      </c>
      <c r="J745" s="23" t="s">
        <v>68</v>
      </c>
      <c r="K745" s="57"/>
    </row>
    <row r="746" ht="14.25" customHeight="1">
      <c r="A746" s="95"/>
      <c r="B746" s="96">
        <v>0.5416666666666666</v>
      </c>
      <c r="C746" s="110" t="s">
        <v>68</v>
      </c>
      <c r="D746" s="77" t="s">
        <v>68</v>
      </c>
      <c r="E746" s="37" t="s">
        <v>68</v>
      </c>
      <c r="F746" s="72" t="s">
        <v>68</v>
      </c>
      <c r="G746" s="72" t="s">
        <v>68</v>
      </c>
      <c r="H746" s="72"/>
      <c r="I746" s="78" t="s">
        <v>68</v>
      </c>
      <c r="J746" s="23" t="s">
        <v>68</v>
      </c>
      <c r="K746" s="57"/>
    </row>
    <row r="747" ht="14.25" customHeight="1">
      <c r="A747" s="95"/>
      <c r="B747" s="96">
        <v>0.5833333333333334</v>
      </c>
      <c r="C747" s="110" t="s">
        <v>68</v>
      </c>
      <c r="D747" s="77" t="s">
        <v>68</v>
      </c>
      <c r="E747" s="37" t="s">
        <v>68</v>
      </c>
      <c r="F747" s="72" t="s">
        <v>68</v>
      </c>
      <c r="G747" s="72" t="s">
        <v>68</v>
      </c>
      <c r="H747" s="72"/>
      <c r="I747" s="78" t="s">
        <v>68</v>
      </c>
      <c r="J747" s="23" t="s">
        <v>68</v>
      </c>
      <c r="K747" s="57"/>
    </row>
    <row r="748" ht="14.25" customHeight="1">
      <c r="A748" s="95"/>
      <c r="B748" s="96">
        <v>0.625</v>
      </c>
      <c r="C748" s="110" t="s">
        <v>1493</v>
      </c>
      <c r="D748" s="77">
        <v>6.0</v>
      </c>
      <c r="E748" s="37" t="s">
        <v>888</v>
      </c>
      <c r="F748" s="72" t="s">
        <v>1215</v>
      </c>
      <c r="G748" s="72" t="s">
        <v>1494</v>
      </c>
      <c r="H748" s="72"/>
      <c r="I748" s="90" t="s">
        <v>1495</v>
      </c>
      <c r="J748" s="23" t="s">
        <v>821</v>
      </c>
      <c r="K748" s="57"/>
    </row>
    <row r="749" ht="14.25" customHeight="1">
      <c r="A749" s="95"/>
      <c r="B749" s="96">
        <v>0.6458333333333334</v>
      </c>
      <c r="C749" s="110" t="s">
        <v>822</v>
      </c>
      <c r="D749" s="77">
        <v>1.0</v>
      </c>
      <c r="E749" s="37" t="s">
        <v>846</v>
      </c>
      <c r="F749" s="72" t="s">
        <v>68</v>
      </c>
      <c r="G749" s="72" t="s">
        <v>68</v>
      </c>
      <c r="H749" s="72" t="s">
        <v>825</v>
      </c>
      <c r="I749" s="90" t="s">
        <v>1496</v>
      </c>
      <c r="J749" s="23" t="s">
        <v>68</v>
      </c>
      <c r="K749" s="57"/>
    </row>
    <row r="750" ht="14.25" customHeight="1">
      <c r="A750" s="95"/>
      <c r="B750" s="96">
        <v>0.6666666666666666</v>
      </c>
      <c r="C750" s="110" t="s">
        <v>68</v>
      </c>
      <c r="D750" s="77" t="s">
        <v>68</v>
      </c>
      <c r="E750" s="37" t="s">
        <v>68</v>
      </c>
      <c r="F750" s="72" t="s">
        <v>68</v>
      </c>
      <c r="G750" s="72" t="s">
        <v>68</v>
      </c>
      <c r="H750" s="72"/>
      <c r="I750" s="78" t="s">
        <v>68</v>
      </c>
      <c r="J750" s="23" t="s">
        <v>68</v>
      </c>
      <c r="K750" s="57"/>
    </row>
    <row r="751" ht="14.25" customHeight="1">
      <c r="A751" s="95"/>
      <c r="B751" s="96">
        <v>0.7083333333333334</v>
      </c>
      <c r="C751" s="110" t="s">
        <v>68</v>
      </c>
      <c r="D751" s="77" t="s">
        <v>68</v>
      </c>
      <c r="E751" s="37" t="s">
        <v>68</v>
      </c>
      <c r="F751" s="72" t="s">
        <v>68</v>
      </c>
      <c r="G751" s="72" t="s">
        <v>68</v>
      </c>
      <c r="H751" s="72"/>
      <c r="I751" s="78" t="s">
        <v>68</v>
      </c>
      <c r="J751" s="23"/>
      <c r="K751" s="57"/>
    </row>
    <row r="752" ht="14.25" customHeight="1">
      <c r="A752" s="97"/>
      <c r="B752" s="98">
        <v>0.75</v>
      </c>
      <c r="C752" s="111" t="s">
        <v>68</v>
      </c>
      <c r="D752" s="85" t="s">
        <v>68</v>
      </c>
      <c r="E752" s="86" t="s">
        <v>68</v>
      </c>
      <c r="F752" s="87" t="s">
        <v>68</v>
      </c>
      <c r="G752" s="87" t="s">
        <v>68</v>
      </c>
      <c r="H752" s="87"/>
      <c r="I752" s="88" t="s">
        <v>68</v>
      </c>
      <c r="J752" s="23" t="s">
        <v>68</v>
      </c>
      <c r="K752" s="57"/>
    </row>
    <row r="753" ht="14.25" customHeight="1">
      <c r="A753" s="92">
        <v>45577.0</v>
      </c>
      <c r="B753" s="93">
        <v>0.375</v>
      </c>
      <c r="C753" s="109" t="s">
        <v>1497</v>
      </c>
      <c r="D753" s="68">
        <v>3.0</v>
      </c>
      <c r="E753" s="69" t="s">
        <v>823</v>
      </c>
      <c r="F753" s="70"/>
      <c r="G753" s="72" t="s">
        <v>1498</v>
      </c>
      <c r="H753" s="72"/>
      <c r="I753" s="100" t="s">
        <v>1499</v>
      </c>
      <c r="J753" s="23" t="s">
        <v>821</v>
      </c>
      <c r="K753" s="57"/>
    </row>
    <row r="754" ht="14.25" customHeight="1">
      <c r="A754" s="95"/>
      <c r="B754" s="96">
        <v>0.4166666666666667</v>
      </c>
      <c r="C754" s="76" t="s">
        <v>1497</v>
      </c>
      <c r="D754" s="77">
        <v>1.0</v>
      </c>
      <c r="E754" s="37" t="s">
        <v>823</v>
      </c>
      <c r="F754" s="72"/>
      <c r="G754" s="72" t="s">
        <v>1498</v>
      </c>
      <c r="H754" s="72"/>
      <c r="I754" s="90" t="s">
        <v>1500</v>
      </c>
      <c r="J754" s="23" t="s">
        <v>821</v>
      </c>
      <c r="K754" s="57"/>
    </row>
    <row r="755" ht="14.25" customHeight="1">
      <c r="A755" s="95"/>
      <c r="B755" s="96">
        <v>0.4583333333333333</v>
      </c>
      <c r="C755" s="110" t="s">
        <v>68</v>
      </c>
      <c r="D755" s="77" t="s">
        <v>68</v>
      </c>
      <c r="E755" s="37" t="s">
        <v>68</v>
      </c>
      <c r="F755" s="72" t="s">
        <v>68</v>
      </c>
      <c r="G755" s="72" t="s">
        <v>68</v>
      </c>
      <c r="H755" s="72"/>
      <c r="I755" s="78" t="s">
        <v>68</v>
      </c>
      <c r="J755" s="23" t="s">
        <v>68</v>
      </c>
      <c r="K755" s="57"/>
    </row>
    <row r="756" ht="14.25" customHeight="1">
      <c r="A756" s="95"/>
      <c r="B756" s="96">
        <v>0.5</v>
      </c>
      <c r="C756" s="110" t="s">
        <v>68</v>
      </c>
      <c r="D756" s="77" t="s">
        <v>68</v>
      </c>
      <c r="E756" s="37" t="s">
        <v>68</v>
      </c>
      <c r="F756" s="72" t="s">
        <v>68</v>
      </c>
      <c r="G756" s="72" t="s">
        <v>68</v>
      </c>
      <c r="H756" s="72"/>
      <c r="I756" s="78" t="s">
        <v>68</v>
      </c>
      <c r="J756" s="23" t="s">
        <v>68</v>
      </c>
      <c r="K756" s="57"/>
    </row>
    <row r="757" ht="14.25" customHeight="1">
      <c r="A757" s="95"/>
      <c r="B757" s="96">
        <v>0.5625</v>
      </c>
      <c r="C757" s="110" t="s">
        <v>68</v>
      </c>
      <c r="D757" s="77" t="s">
        <v>68</v>
      </c>
      <c r="E757" s="37" t="s">
        <v>68</v>
      </c>
      <c r="F757" s="72" t="s">
        <v>68</v>
      </c>
      <c r="G757" s="72" t="s">
        <v>68</v>
      </c>
      <c r="H757" s="72"/>
      <c r="I757" s="90" t="s">
        <v>68</v>
      </c>
      <c r="J757" s="23" t="s">
        <v>68</v>
      </c>
      <c r="K757" s="57"/>
    </row>
    <row r="758" ht="14.25" customHeight="1">
      <c r="A758" s="97"/>
      <c r="B758" s="98">
        <v>0.5833333333333334</v>
      </c>
      <c r="C758" s="111" t="s">
        <v>68</v>
      </c>
      <c r="D758" s="85" t="s">
        <v>68</v>
      </c>
      <c r="E758" s="86" t="s">
        <v>68</v>
      </c>
      <c r="F758" s="87" t="s">
        <v>68</v>
      </c>
      <c r="G758" s="87" t="s">
        <v>68</v>
      </c>
      <c r="H758" s="87"/>
      <c r="I758" s="88" t="s">
        <v>68</v>
      </c>
      <c r="J758" s="23" t="s">
        <v>68</v>
      </c>
      <c r="K758" s="57"/>
    </row>
    <row r="759" ht="14.25" customHeight="1">
      <c r="A759" s="92">
        <v>45578.0</v>
      </c>
      <c r="B759" s="93">
        <v>0.375</v>
      </c>
      <c r="C759" s="109" t="s">
        <v>68</v>
      </c>
      <c r="D759" s="68" t="s">
        <v>68</v>
      </c>
      <c r="E759" s="69" t="s">
        <v>68</v>
      </c>
      <c r="F759" s="70" t="s">
        <v>68</v>
      </c>
      <c r="G759" s="70" t="s">
        <v>68</v>
      </c>
      <c r="H759" s="70"/>
      <c r="I759" s="94" t="s">
        <v>68</v>
      </c>
      <c r="J759" s="23" t="s">
        <v>68</v>
      </c>
      <c r="K759" s="57"/>
    </row>
    <row r="760" ht="14.25" customHeight="1">
      <c r="A760" s="95"/>
      <c r="B760" s="96">
        <v>0.4166666666666667</v>
      </c>
      <c r="C760" s="110" t="s">
        <v>68</v>
      </c>
      <c r="D760" s="77" t="s">
        <v>68</v>
      </c>
      <c r="E760" s="37" t="s">
        <v>68</v>
      </c>
      <c r="F760" s="72" t="s">
        <v>68</v>
      </c>
      <c r="G760" s="72" t="s">
        <v>68</v>
      </c>
      <c r="H760" s="72"/>
      <c r="I760" s="78" t="s">
        <v>68</v>
      </c>
      <c r="J760" s="23" t="s">
        <v>68</v>
      </c>
      <c r="K760" s="57"/>
    </row>
    <row r="761" ht="14.25" customHeight="1">
      <c r="A761" s="95"/>
      <c r="B761" s="96">
        <v>0.4583333333333333</v>
      </c>
      <c r="C761" s="110" t="s">
        <v>68</v>
      </c>
      <c r="D761" s="77" t="s">
        <v>68</v>
      </c>
      <c r="E761" s="37" t="s">
        <v>68</v>
      </c>
      <c r="F761" s="72" t="s">
        <v>68</v>
      </c>
      <c r="G761" s="72" t="s">
        <v>68</v>
      </c>
      <c r="H761" s="72"/>
      <c r="I761" s="78" t="s">
        <v>68</v>
      </c>
      <c r="J761" s="23" t="s">
        <v>68</v>
      </c>
      <c r="K761" s="57"/>
    </row>
    <row r="762" ht="14.25" customHeight="1">
      <c r="A762" s="95"/>
      <c r="B762" s="96">
        <v>0.5</v>
      </c>
      <c r="C762" s="110" t="s">
        <v>68</v>
      </c>
      <c r="D762" s="77" t="s">
        <v>68</v>
      </c>
      <c r="E762" s="37" t="s">
        <v>68</v>
      </c>
      <c r="F762" s="72" t="s">
        <v>68</v>
      </c>
      <c r="G762" s="72" t="s">
        <v>68</v>
      </c>
      <c r="H762" s="72"/>
      <c r="I762" s="78" t="s">
        <v>68</v>
      </c>
      <c r="J762" s="23" t="s">
        <v>68</v>
      </c>
      <c r="K762" s="57"/>
    </row>
    <row r="763" ht="14.25" customHeight="1">
      <c r="A763" s="95"/>
      <c r="B763" s="96">
        <v>0.5416666666666666</v>
      </c>
      <c r="C763" s="110" t="s">
        <v>68</v>
      </c>
      <c r="D763" s="77" t="s">
        <v>68</v>
      </c>
      <c r="E763" s="37" t="s">
        <v>68</v>
      </c>
      <c r="F763" s="72" t="s">
        <v>68</v>
      </c>
      <c r="G763" s="72" t="s">
        <v>68</v>
      </c>
      <c r="H763" s="72"/>
      <c r="I763" s="78" t="s">
        <v>68</v>
      </c>
      <c r="J763" s="23" t="s">
        <v>68</v>
      </c>
      <c r="K763" s="57"/>
    </row>
    <row r="764" ht="14.25" customHeight="1">
      <c r="A764" s="95"/>
      <c r="B764" s="96">
        <v>0.5833333333333334</v>
      </c>
      <c r="C764" s="110" t="s">
        <v>68</v>
      </c>
      <c r="D764" s="77" t="s">
        <v>68</v>
      </c>
      <c r="E764" s="37" t="s">
        <v>68</v>
      </c>
      <c r="F764" s="72" t="s">
        <v>68</v>
      </c>
      <c r="G764" s="72" t="s">
        <v>68</v>
      </c>
      <c r="H764" s="72"/>
      <c r="I764" s="78" t="s">
        <v>68</v>
      </c>
      <c r="J764" s="23" t="s">
        <v>68</v>
      </c>
      <c r="K764" s="57"/>
    </row>
    <row r="765" ht="14.25" customHeight="1">
      <c r="A765" s="95"/>
      <c r="B765" s="96">
        <v>0.625</v>
      </c>
      <c r="C765" s="110" t="s">
        <v>68</v>
      </c>
      <c r="D765" s="77" t="s">
        <v>68</v>
      </c>
      <c r="E765" s="37" t="s">
        <v>68</v>
      </c>
      <c r="F765" s="72" t="s">
        <v>68</v>
      </c>
      <c r="G765" s="72" t="s">
        <v>68</v>
      </c>
      <c r="H765" s="72"/>
      <c r="I765" s="78" t="s">
        <v>68</v>
      </c>
      <c r="J765" s="23" t="s">
        <v>68</v>
      </c>
      <c r="K765" s="57"/>
    </row>
    <row r="766" ht="14.25" customHeight="1">
      <c r="A766" s="95"/>
      <c r="B766" s="96">
        <v>0.6666666666666666</v>
      </c>
      <c r="C766" s="110" t="s">
        <v>68</v>
      </c>
      <c r="D766" s="77" t="s">
        <v>68</v>
      </c>
      <c r="E766" s="37" t="s">
        <v>68</v>
      </c>
      <c r="F766" s="72" t="s">
        <v>68</v>
      </c>
      <c r="G766" s="72" t="s">
        <v>68</v>
      </c>
      <c r="H766" s="72"/>
      <c r="I766" s="78" t="s">
        <v>68</v>
      </c>
      <c r="J766" s="23" t="s">
        <v>68</v>
      </c>
      <c r="K766" s="57"/>
    </row>
    <row r="767" ht="14.25" customHeight="1">
      <c r="A767" s="95"/>
      <c r="B767" s="96">
        <v>0.7083333333333334</v>
      </c>
      <c r="C767" s="110" t="s">
        <v>68</v>
      </c>
      <c r="D767" s="77" t="s">
        <v>68</v>
      </c>
      <c r="E767" s="37" t="s">
        <v>68</v>
      </c>
      <c r="F767" s="72" t="s">
        <v>68</v>
      </c>
      <c r="G767" s="72" t="s">
        <v>68</v>
      </c>
      <c r="H767" s="72"/>
      <c r="I767" s="78" t="s">
        <v>68</v>
      </c>
      <c r="J767" s="23" t="s">
        <v>68</v>
      </c>
      <c r="K767" s="57" t="s">
        <v>68</v>
      </c>
    </row>
    <row r="768" ht="14.25" customHeight="1">
      <c r="A768" s="97"/>
      <c r="B768" s="98">
        <v>0.75</v>
      </c>
      <c r="C768" s="111" t="s">
        <v>68</v>
      </c>
      <c r="D768" s="85" t="s">
        <v>68</v>
      </c>
      <c r="E768" s="86" t="s">
        <v>68</v>
      </c>
      <c r="F768" s="87" t="s">
        <v>68</v>
      </c>
      <c r="G768" s="87" t="s">
        <v>68</v>
      </c>
      <c r="H768" s="87"/>
      <c r="I768" s="88" t="s">
        <v>68</v>
      </c>
      <c r="J768" s="23" t="s">
        <v>68</v>
      </c>
      <c r="K768" s="57"/>
    </row>
    <row r="769" ht="14.25" customHeight="1">
      <c r="A769" s="65">
        <v>45579.0</v>
      </c>
      <c r="B769" s="93">
        <v>0.375</v>
      </c>
      <c r="C769" s="109" t="s">
        <v>68</v>
      </c>
      <c r="D769" s="68" t="s">
        <v>68</v>
      </c>
      <c r="E769" s="69" t="s">
        <v>68</v>
      </c>
      <c r="F769" s="70" t="s">
        <v>68</v>
      </c>
      <c r="G769" s="70" t="s">
        <v>68</v>
      </c>
      <c r="H769" s="70"/>
      <c r="I769" s="94" t="s">
        <v>68</v>
      </c>
      <c r="J769" s="23" t="s">
        <v>68</v>
      </c>
      <c r="K769" s="57"/>
    </row>
    <row r="770" ht="14.25" customHeight="1">
      <c r="A770" s="74"/>
      <c r="B770" s="96">
        <v>0.4166666666666667</v>
      </c>
      <c r="C770" s="110" t="s">
        <v>68</v>
      </c>
      <c r="D770" s="77" t="s">
        <v>68</v>
      </c>
      <c r="E770" s="37" t="s">
        <v>68</v>
      </c>
      <c r="F770" s="72" t="s">
        <v>68</v>
      </c>
      <c r="G770" s="72" t="s">
        <v>68</v>
      </c>
      <c r="H770" s="72"/>
      <c r="I770" s="78" t="s">
        <v>68</v>
      </c>
      <c r="J770" s="23" t="s">
        <v>68</v>
      </c>
      <c r="K770" s="57"/>
    </row>
    <row r="771" ht="14.25" customHeight="1">
      <c r="A771" s="74"/>
      <c r="B771" s="96">
        <v>0.4791666666666667</v>
      </c>
      <c r="C771" s="110" t="s">
        <v>822</v>
      </c>
      <c r="D771" s="77">
        <v>1.0</v>
      </c>
      <c r="E771" s="37" t="s">
        <v>888</v>
      </c>
      <c r="F771" s="72" t="s">
        <v>1501</v>
      </c>
      <c r="G771" s="72"/>
      <c r="H771" s="72" t="s">
        <v>825</v>
      </c>
      <c r="I771" s="90" t="s">
        <v>1502</v>
      </c>
      <c r="J771" s="23" t="s">
        <v>821</v>
      </c>
      <c r="K771" s="57"/>
    </row>
    <row r="772" ht="14.25" customHeight="1">
      <c r="A772" s="74"/>
      <c r="B772" s="96">
        <v>0.5</v>
      </c>
      <c r="C772" s="110" t="s">
        <v>822</v>
      </c>
      <c r="D772" s="77">
        <v>1.0</v>
      </c>
      <c r="E772" s="37" t="s">
        <v>888</v>
      </c>
      <c r="F772" s="72" t="s">
        <v>1501</v>
      </c>
      <c r="G772" s="72"/>
      <c r="H772" s="72" t="s">
        <v>825</v>
      </c>
      <c r="I772" s="90" t="s">
        <v>1503</v>
      </c>
      <c r="J772" s="23" t="s">
        <v>821</v>
      </c>
      <c r="K772" s="57"/>
    </row>
    <row r="773" ht="14.25" customHeight="1">
      <c r="A773" s="74"/>
      <c r="B773" s="96">
        <v>0.5416666666666666</v>
      </c>
      <c r="C773" s="110" t="s">
        <v>68</v>
      </c>
      <c r="D773" s="77" t="s">
        <v>68</v>
      </c>
      <c r="E773" s="37" t="s">
        <v>68</v>
      </c>
      <c r="F773" s="72" t="s">
        <v>68</v>
      </c>
      <c r="G773" s="72" t="s">
        <v>68</v>
      </c>
      <c r="H773" s="72"/>
      <c r="I773" s="78" t="s">
        <v>68</v>
      </c>
      <c r="J773" s="23" t="s">
        <v>68</v>
      </c>
      <c r="K773" s="57"/>
    </row>
    <row r="774" ht="14.25" customHeight="1">
      <c r="A774" s="74"/>
      <c r="B774" s="96">
        <v>0.5833333333333334</v>
      </c>
      <c r="C774" s="110" t="s">
        <v>68</v>
      </c>
      <c r="D774" s="77" t="s">
        <v>68</v>
      </c>
      <c r="E774" s="37" t="s">
        <v>68</v>
      </c>
      <c r="F774" s="72" t="s">
        <v>68</v>
      </c>
      <c r="G774" s="72" t="s">
        <v>68</v>
      </c>
      <c r="H774" s="72"/>
      <c r="I774" s="78" t="s">
        <v>68</v>
      </c>
      <c r="J774" s="23" t="s">
        <v>68</v>
      </c>
      <c r="K774" s="57"/>
    </row>
    <row r="775" ht="14.25" customHeight="1">
      <c r="A775" s="74"/>
      <c r="B775" s="96">
        <v>0.625</v>
      </c>
      <c r="C775" s="110" t="s">
        <v>68</v>
      </c>
      <c r="D775" s="77" t="s">
        <v>68</v>
      </c>
      <c r="E775" s="37" t="s">
        <v>68</v>
      </c>
      <c r="F775" s="72" t="s">
        <v>68</v>
      </c>
      <c r="G775" s="72" t="s">
        <v>68</v>
      </c>
      <c r="H775" s="72"/>
      <c r="I775" s="78" t="s">
        <v>68</v>
      </c>
      <c r="J775" s="23" t="s">
        <v>68</v>
      </c>
      <c r="K775" s="57"/>
    </row>
    <row r="776" ht="14.25" customHeight="1">
      <c r="A776" s="74"/>
      <c r="B776" s="96">
        <v>0.6666666666666666</v>
      </c>
      <c r="C776" s="110" t="s">
        <v>68</v>
      </c>
      <c r="D776" s="77" t="s">
        <v>68</v>
      </c>
      <c r="E776" s="37" t="s">
        <v>68</v>
      </c>
      <c r="F776" s="72" t="s">
        <v>68</v>
      </c>
      <c r="G776" s="72" t="s">
        <v>68</v>
      </c>
      <c r="H776" s="72"/>
      <c r="I776" s="78" t="s">
        <v>68</v>
      </c>
      <c r="J776" s="23" t="s">
        <v>68</v>
      </c>
      <c r="K776" s="57"/>
    </row>
    <row r="777" ht="14.25" customHeight="1">
      <c r="A777" s="74"/>
      <c r="B777" s="96">
        <v>0.7083333333333334</v>
      </c>
      <c r="C777" s="110" t="s">
        <v>68</v>
      </c>
      <c r="D777" s="77" t="s">
        <v>68</v>
      </c>
      <c r="E777" s="37" t="s">
        <v>68</v>
      </c>
      <c r="F777" s="72" t="s">
        <v>68</v>
      </c>
      <c r="G777" s="72" t="s">
        <v>68</v>
      </c>
      <c r="H777" s="72"/>
      <c r="I777" s="78" t="s">
        <v>68</v>
      </c>
      <c r="J777" s="23" t="s">
        <v>68</v>
      </c>
      <c r="K777" s="57"/>
    </row>
    <row r="778" ht="14.25" customHeight="1">
      <c r="A778" s="82"/>
      <c r="B778" s="98">
        <v>0.75</v>
      </c>
      <c r="C778" s="111" t="s">
        <v>68</v>
      </c>
      <c r="D778" s="85" t="s">
        <v>68</v>
      </c>
      <c r="E778" s="86" t="s">
        <v>68</v>
      </c>
      <c r="F778" s="87" t="s">
        <v>68</v>
      </c>
      <c r="G778" s="87" t="s">
        <v>68</v>
      </c>
      <c r="H778" s="87"/>
      <c r="I778" s="88" t="s">
        <v>68</v>
      </c>
      <c r="J778" s="23" t="s">
        <v>68</v>
      </c>
      <c r="K778" s="57"/>
    </row>
    <row r="779" ht="14.25" customHeight="1">
      <c r="A779" s="92">
        <v>45580.0</v>
      </c>
      <c r="B779" s="93">
        <v>0.375</v>
      </c>
      <c r="C779" s="109" t="s">
        <v>68</v>
      </c>
      <c r="D779" s="68" t="s">
        <v>68</v>
      </c>
      <c r="E779" s="69" t="s">
        <v>68</v>
      </c>
      <c r="F779" s="70" t="s">
        <v>68</v>
      </c>
      <c r="G779" s="70" t="s">
        <v>68</v>
      </c>
      <c r="H779" s="70"/>
      <c r="I779" s="94" t="s">
        <v>68</v>
      </c>
      <c r="J779" s="23" t="s">
        <v>68</v>
      </c>
      <c r="K779" s="57"/>
    </row>
    <row r="780" ht="14.25" customHeight="1">
      <c r="A780" s="95"/>
      <c r="B780" s="96">
        <v>0.4166666666666667</v>
      </c>
      <c r="C780" s="110" t="s">
        <v>68</v>
      </c>
      <c r="D780" s="77" t="s">
        <v>68</v>
      </c>
      <c r="E780" s="37" t="s">
        <v>68</v>
      </c>
      <c r="F780" s="72" t="s">
        <v>68</v>
      </c>
      <c r="G780" s="72" t="s">
        <v>68</v>
      </c>
      <c r="H780" s="72"/>
      <c r="I780" s="78" t="s">
        <v>68</v>
      </c>
      <c r="J780" s="23" t="s">
        <v>68</v>
      </c>
      <c r="K780" s="57"/>
    </row>
    <row r="781" ht="14.25" customHeight="1">
      <c r="A781" s="95"/>
      <c r="B781" s="96">
        <v>0.4583333333333333</v>
      </c>
      <c r="C781" s="110" t="s">
        <v>1504</v>
      </c>
      <c r="D781" s="77">
        <v>1.0</v>
      </c>
      <c r="E781" s="37" t="s">
        <v>888</v>
      </c>
      <c r="F781" s="72" t="s">
        <v>1505</v>
      </c>
      <c r="G781" s="72" t="s">
        <v>1506</v>
      </c>
      <c r="H781" s="72"/>
      <c r="I781" s="90" t="s">
        <v>1507</v>
      </c>
      <c r="J781" s="23"/>
      <c r="K781" s="57"/>
    </row>
    <row r="782" ht="14.25" customHeight="1">
      <c r="A782" s="95"/>
      <c r="B782" s="96">
        <v>0.5</v>
      </c>
      <c r="C782" s="110" t="s">
        <v>68</v>
      </c>
      <c r="D782" s="77" t="s">
        <v>68</v>
      </c>
      <c r="E782" s="37" t="s">
        <v>68</v>
      </c>
      <c r="F782" s="72" t="s">
        <v>68</v>
      </c>
      <c r="G782" s="72" t="s">
        <v>68</v>
      </c>
      <c r="H782" s="72"/>
      <c r="I782" s="78" t="s">
        <v>68</v>
      </c>
      <c r="J782" s="23" t="s">
        <v>68</v>
      </c>
      <c r="K782" s="57"/>
    </row>
    <row r="783" ht="14.25" customHeight="1">
      <c r="A783" s="95"/>
      <c r="B783" s="96">
        <v>0.5416666666666666</v>
      </c>
      <c r="C783" s="110" t="s">
        <v>1508</v>
      </c>
      <c r="D783" s="77">
        <v>1.0</v>
      </c>
      <c r="E783" s="37" t="s">
        <v>818</v>
      </c>
      <c r="F783" s="72" t="s">
        <v>1509</v>
      </c>
      <c r="G783" s="72" t="s">
        <v>1510</v>
      </c>
      <c r="H783" s="72"/>
      <c r="I783" s="90" t="s">
        <v>1511</v>
      </c>
      <c r="J783" s="23"/>
      <c r="K783" s="57"/>
    </row>
    <row r="784" ht="14.25" customHeight="1">
      <c r="A784" s="95"/>
      <c r="B784" s="96">
        <v>0.5833333333333334</v>
      </c>
      <c r="C784" s="110"/>
      <c r="D784" s="77"/>
      <c r="E784" s="37"/>
      <c r="F784" s="72"/>
      <c r="G784" s="72"/>
      <c r="H784" s="72"/>
      <c r="I784" s="78"/>
      <c r="J784" s="23"/>
      <c r="K784" s="57"/>
    </row>
    <row r="785" ht="14.25" customHeight="1">
      <c r="A785" s="95"/>
      <c r="B785" s="96">
        <v>0.625</v>
      </c>
      <c r="C785" s="110"/>
      <c r="D785" s="77"/>
      <c r="E785" s="37"/>
      <c r="F785" s="72"/>
      <c r="G785" s="72"/>
      <c r="H785" s="72"/>
      <c r="I785" s="78"/>
      <c r="J785" s="23"/>
      <c r="K785" s="57"/>
    </row>
    <row r="786" ht="14.25" customHeight="1">
      <c r="A786" s="95"/>
      <c r="B786" s="96">
        <v>0.6666666666666666</v>
      </c>
      <c r="C786" s="110"/>
      <c r="D786" s="77"/>
      <c r="E786" s="37"/>
      <c r="F786" s="72"/>
      <c r="G786" s="72"/>
      <c r="H786" s="72"/>
      <c r="I786" s="78"/>
      <c r="J786" s="23"/>
      <c r="K786" s="57"/>
    </row>
    <row r="787" ht="14.25" customHeight="1">
      <c r="A787" s="95"/>
      <c r="B787" s="96">
        <v>0.7083333333333334</v>
      </c>
      <c r="C787" s="110"/>
      <c r="D787" s="77"/>
      <c r="E787" s="37"/>
      <c r="F787" s="72"/>
      <c r="G787" s="72"/>
      <c r="H787" s="72"/>
      <c r="I787" s="78"/>
      <c r="J787" s="23"/>
      <c r="K787" s="57"/>
    </row>
    <row r="788" ht="14.25" customHeight="1">
      <c r="A788" s="97"/>
      <c r="B788" s="98">
        <v>0.75</v>
      </c>
      <c r="C788" s="111"/>
      <c r="D788" s="85"/>
      <c r="E788" s="86"/>
      <c r="F788" s="87"/>
      <c r="G788" s="87"/>
      <c r="H788" s="87"/>
      <c r="I788" s="88"/>
      <c r="J788" s="23"/>
      <c r="K788" s="57"/>
    </row>
    <row r="789" ht="14.25" customHeight="1">
      <c r="A789" s="92">
        <v>45581.0</v>
      </c>
      <c r="B789" s="93">
        <v>0.375</v>
      </c>
      <c r="C789" s="109" t="s">
        <v>822</v>
      </c>
      <c r="D789" s="68">
        <v>1.0</v>
      </c>
      <c r="E789" s="69" t="s">
        <v>818</v>
      </c>
      <c r="F789" s="70" t="s">
        <v>1512</v>
      </c>
      <c r="G789" s="70" t="s">
        <v>1513</v>
      </c>
      <c r="H789" s="72" t="s">
        <v>825</v>
      </c>
      <c r="I789" s="90" t="s">
        <v>1514</v>
      </c>
      <c r="J789" s="23" t="s">
        <v>821</v>
      </c>
      <c r="K789" s="57"/>
    </row>
    <row r="790" ht="14.25" customHeight="1">
      <c r="A790" s="95"/>
      <c r="B790" s="96">
        <v>0.4166666666666667</v>
      </c>
      <c r="C790" s="110" t="s">
        <v>68</v>
      </c>
      <c r="D790" s="77" t="s">
        <v>68</v>
      </c>
      <c r="E790" s="37" t="s">
        <v>68</v>
      </c>
      <c r="F790" s="72" t="s">
        <v>68</v>
      </c>
      <c r="G790" s="72" t="s">
        <v>68</v>
      </c>
      <c r="H790" s="72"/>
      <c r="I790" s="78" t="s">
        <v>68</v>
      </c>
      <c r="J790" s="23" t="s">
        <v>68</v>
      </c>
      <c r="K790" s="57"/>
    </row>
    <row r="791" ht="14.25" customHeight="1">
      <c r="A791" s="95"/>
      <c r="B791" s="96">
        <v>0.4583333333333333</v>
      </c>
      <c r="C791" s="110" t="s">
        <v>1010</v>
      </c>
      <c r="D791" s="77">
        <v>1.0</v>
      </c>
      <c r="E791" s="37" t="s">
        <v>888</v>
      </c>
      <c r="F791" s="72" t="s">
        <v>1515</v>
      </c>
      <c r="G791" s="72" t="s">
        <v>1516</v>
      </c>
      <c r="H791" s="72"/>
      <c r="I791" s="90" t="s">
        <v>1517</v>
      </c>
      <c r="J791" s="23" t="s">
        <v>821</v>
      </c>
      <c r="K791" s="57"/>
    </row>
    <row r="792" ht="14.25" customHeight="1">
      <c r="A792" s="95"/>
      <c r="B792" s="96">
        <v>0.5</v>
      </c>
      <c r="C792" s="110" t="s">
        <v>68</v>
      </c>
      <c r="D792" s="77" t="s">
        <v>68</v>
      </c>
      <c r="E792" s="37" t="s">
        <v>68</v>
      </c>
      <c r="F792" s="72" t="s">
        <v>68</v>
      </c>
      <c r="G792" s="72" t="s">
        <v>68</v>
      </c>
      <c r="H792" s="72"/>
      <c r="I792" s="78" t="s">
        <v>68</v>
      </c>
      <c r="J792" s="23" t="s">
        <v>68</v>
      </c>
      <c r="K792" s="57"/>
    </row>
    <row r="793" ht="14.25" customHeight="1">
      <c r="A793" s="95"/>
      <c r="B793" s="96">
        <v>0.5416666666666666</v>
      </c>
      <c r="C793" s="110" t="s">
        <v>1518</v>
      </c>
      <c r="D793" s="77">
        <v>2.0</v>
      </c>
      <c r="E793" s="37" t="s">
        <v>888</v>
      </c>
      <c r="F793" s="72" t="s">
        <v>1519</v>
      </c>
      <c r="G793" s="72" t="s">
        <v>1520</v>
      </c>
      <c r="H793" s="72"/>
      <c r="I793" s="90" t="s">
        <v>1521</v>
      </c>
      <c r="J793" s="23" t="s">
        <v>821</v>
      </c>
      <c r="K793" s="57"/>
    </row>
    <row r="794" ht="14.25" customHeight="1">
      <c r="A794" s="95"/>
      <c r="B794" s="96">
        <v>0.5833333333333334</v>
      </c>
      <c r="C794" s="110" t="s">
        <v>68</v>
      </c>
      <c r="D794" s="77" t="s">
        <v>68</v>
      </c>
      <c r="E794" s="37" t="s">
        <v>68</v>
      </c>
      <c r="F794" s="72" t="s">
        <v>68</v>
      </c>
      <c r="G794" s="72" t="s">
        <v>68</v>
      </c>
      <c r="H794" s="72"/>
      <c r="I794" s="78" t="s">
        <v>68</v>
      </c>
      <c r="J794" s="23" t="s">
        <v>68</v>
      </c>
      <c r="K794" s="57"/>
    </row>
    <row r="795" ht="14.25" customHeight="1">
      <c r="A795" s="95"/>
      <c r="B795" s="96">
        <v>0.625</v>
      </c>
      <c r="C795" s="110" t="s">
        <v>68</v>
      </c>
      <c r="D795" s="77" t="s">
        <v>68</v>
      </c>
      <c r="E795" s="37" t="s">
        <v>68</v>
      </c>
      <c r="F795" s="72" t="s">
        <v>68</v>
      </c>
      <c r="G795" s="72" t="s">
        <v>68</v>
      </c>
      <c r="H795" s="72"/>
      <c r="I795" s="78" t="s">
        <v>68</v>
      </c>
      <c r="J795" s="23" t="s">
        <v>68</v>
      </c>
      <c r="K795" s="57"/>
    </row>
    <row r="796" ht="14.25" customHeight="1">
      <c r="A796" s="95"/>
      <c r="B796" s="96">
        <v>0.6666666666666666</v>
      </c>
      <c r="C796" s="110" t="s">
        <v>68</v>
      </c>
      <c r="D796" s="77" t="s">
        <v>68</v>
      </c>
      <c r="E796" s="37" t="s">
        <v>68</v>
      </c>
      <c r="F796" s="72" t="s">
        <v>68</v>
      </c>
      <c r="G796" s="72" t="s">
        <v>68</v>
      </c>
      <c r="H796" s="72"/>
      <c r="I796" s="78" t="s">
        <v>68</v>
      </c>
      <c r="J796" s="23" t="s">
        <v>68</v>
      </c>
      <c r="K796" s="57"/>
    </row>
    <row r="797" ht="14.25" customHeight="1">
      <c r="A797" s="95"/>
      <c r="B797" s="96">
        <v>0.7083333333333334</v>
      </c>
      <c r="C797" s="110" t="s">
        <v>831</v>
      </c>
      <c r="D797" s="77">
        <v>1.0</v>
      </c>
      <c r="E797" s="37" t="s">
        <v>823</v>
      </c>
      <c r="F797" s="72" t="s">
        <v>1522</v>
      </c>
      <c r="G797" s="72" t="s">
        <v>1523</v>
      </c>
      <c r="H797" s="72"/>
      <c r="I797" s="91" t="s">
        <v>1524</v>
      </c>
      <c r="J797" s="23" t="s">
        <v>821</v>
      </c>
      <c r="K797" s="57"/>
    </row>
    <row r="798" ht="14.25" customHeight="1">
      <c r="A798" s="97"/>
      <c r="B798" s="98">
        <v>0.75</v>
      </c>
      <c r="C798" s="111" t="s">
        <v>68</v>
      </c>
      <c r="D798" s="85" t="s">
        <v>68</v>
      </c>
      <c r="E798" s="86" t="s">
        <v>68</v>
      </c>
      <c r="F798" s="87" t="s">
        <v>68</v>
      </c>
      <c r="G798" s="87" t="s">
        <v>68</v>
      </c>
      <c r="H798" s="87"/>
      <c r="I798" s="88" t="s">
        <v>68</v>
      </c>
      <c r="J798" s="23" t="s">
        <v>68</v>
      </c>
      <c r="K798" s="57"/>
    </row>
    <row r="799" ht="14.25" customHeight="1">
      <c r="A799" s="92">
        <v>45582.0</v>
      </c>
      <c r="B799" s="93">
        <v>0.3333333333333333</v>
      </c>
      <c r="C799" s="110" t="s">
        <v>831</v>
      </c>
      <c r="D799" s="68">
        <v>1.0</v>
      </c>
      <c r="E799" s="69" t="s">
        <v>888</v>
      </c>
      <c r="F799" s="70" t="s">
        <v>1525</v>
      </c>
      <c r="G799" s="70" t="s">
        <v>1526</v>
      </c>
      <c r="H799" s="70"/>
      <c r="I799" s="89" t="s">
        <v>1527</v>
      </c>
      <c r="J799" s="23" t="s">
        <v>821</v>
      </c>
      <c r="K799" s="57"/>
    </row>
    <row r="800" ht="14.25" customHeight="1">
      <c r="A800" s="95"/>
      <c r="B800" s="96">
        <v>0.3958333333333333</v>
      </c>
      <c r="C800" s="110" t="s">
        <v>1528</v>
      </c>
      <c r="D800" s="77">
        <v>1.0</v>
      </c>
      <c r="E800" s="37" t="s">
        <v>888</v>
      </c>
      <c r="F800" s="72" t="s">
        <v>1529</v>
      </c>
      <c r="G800" s="72" t="s">
        <v>1530</v>
      </c>
      <c r="H800" s="72"/>
      <c r="I800" s="100" t="s">
        <v>1531</v>
      </c>
      <c r="J800" s="23" t="s">
        <v>821</v>
      </c>
      <c r="K800" s="57"/>
    </row>
    <row r="801" ht="14.25" customHeight="1">
      <c r="A801" s="95"/>
      <c r="B801" s="96">
        <v>0.4166666666666667</v>
      </c>
      <c r="C801" s="110" t="s">
        <v>68</v>
      </c>
      <c r="D801" s="77" t="s">
        <v>68</v>
      </c>
      <c r="E801" s="37" t="s">
        <v>68</v>
      </c>
      <c r="F801" s="72" t="s">
        <v>68</v>
      </c>
      <c r="G801" s="72" t="s">
        <v>68</v>
      </c>
      <c r="H801" s="72"/>
      <c r="I801" s="78" t="s">
        <v>68</v>
      </c>
      <c r="J801" s="23" t="s">
        <v>68</v>
      </c>
      <c r="K801" s="57"/>
    </row>
    <row r="802" ht="14.25" customHeight="1">
      <c r="A802" s="95"/>
      <c r="B802" s="96">
        <v>0.4583333333333333</v>
      </c>
      <c r="C802" s="110" t="s">
        <v>68</v>
      </c>
      <c r="D802" s="77" t="s">
        <v>68</v>
      </c>
      <c r="E802" s="37" t="s">
        <v>68</v>
      </c>
      <c r="F802" s="72" t="s">
        <v>68</v>
      </c>
      <c r="G802" s="72" t="s">
        <v>68</v>
      </c>
      <c r="H802" s="72"/>
      <c r="I802" s="78" t="s">
        <v>68</v>
      </c>
      <c r="J802" s="23" t="s">
        <v>68</v>
      </c>
      <c r="K802" s="57"/>
    </row>
    <row r="803" ht="14.25" customHeight="1">
      <c r="A803" s="95"/>
      <c r="B803" s="96">
        <v>0.5</v>
      </c>
      <c r="C803" s="110" t="s">
        <v>68</v>
      </c>
      <c r="D803" s="77" t="s">
        <v>68</v>
      </c>
      <c r="E803" s="37" t="s">
        <v>68</v>
      </c>
      <c r="F803" s="72" t="s">
        <v>68</v>
      </c>
      <c r="G803" s="72" t="s">
        <v>68</v>
      </c>
      <c r="H803" s="72"/>
      <c r="I803" s="78" t="s">
        <v>68</v>
      </c>
      <c r="J803" s="23" t="s">
        <v>68</v>
      </c>
      <c r="K803" s="57"/>
    </row>
    <row r="804" ht="14.25" customHeight="1">
      <c r="A804" s="95"/>
      <c r="B804" s="96">
        <v>0.5625</v>
      </c>
      <c r="C804" s="110" t="s">
        <v>1532</v>
      </c>
      <c r="D804" s="77">
        <v>1.0</v>
      </c>
      <c r="E804" s="37" t="s">
        <v>888</v>
      </c>
      <c r="F804" s="102" t="s">
        <v>1533</v>
      </c>
      <c r="G804" s="72" t="s">
        <v>1534</v>
      </c>
      <c r="H804" s="72"/>
      <c r="I804" s="90" t="s">
        <v>1535</v>
      </c>
      <c r="J804" s="23" t="s">
        <v>821</v>
      </c>
      <c r="K804" s="57"/>
    </row>
    <row r="805" ht="14.25" customHeight="1">
      <c r="A805" s="95"/>
      <c r="B805" s="96">
        <v>0.5833333333333334</v>
      </c>
      <c r="C805" s="110" t="s">
        <v>68</v>
      </c>
      <c r="D805" s="77" t="s">
        <v>68</v>
      </c>
      <c r="E805" s="37" t="s">
        <v>68</v>
      </c>
      <c r="F805" s="72" t="s">
        <v>68</v>
      </c>
      <c r="G805" s="72" t="s">
        <v>68</v>
      </c>
      <c r="H805" s="72"/>
      <c r="I805" s="78" t="s">
        <v>68</v>
      </c>
      <c r="J805" s="23" t="s">
        <v>68</v>
      </c>
      <c r="K805" s="57"/>
    </row>
    <row r="806" ht="14.25" customHeight="1">
      <c r="A806" s="95"/>
      <c r="B806" s="96">
        <v>0.625</v>
      </c>
      <c r="C806" s="110" t="s">
        <v>68</v>
      </c>
      <c r="D806" s="77" t="s">
        <v>68</v>
      </c>
      <c r="E806" s="37" t="s">
        <v>68</v>
      </c>
      <c r="F806" s="72" t="s">
        <v>68</v>
      </c>
      <c r="G806" s="72" t="s">
        <v>68</v>
      </c>
      <c r="H806" s="72"/>
      <c r="I806" s="78" t="s">
        <v>68</v>
      </c>
      <c r="J806" s="23" t="s">
        <v>68</v>
      </c>
      <c r="K806" s="57"/>
    </row>
    <row r="807" ht="14.25" customHeight="1">
      <c r="A807" s="95"/>
      <c r="B807" s="96">
        <v>0.6666666666666666</v>
      </c>
      <c r="C807" s="110" t="s">
        <v>68</v>
      </c>
      <c r="D807" s="77" t="s">
        <v>68</v>
      </c>
      <c r="E807" s="37" t="s">
        <v>68</v>
      </c>
      <c r="F807" s="72" t="s">
        <v>68</v>
      </c>
      <c r="G807" s="72" t="s">
        <v>68</v>
      </c>
      <c r="H807" s="72"/>
      <c r="I807" s="78" t="s">
        <v>68</v>
      </c>
      <c r="J807" s="23" t="s">
        <v>68</v>
      </c>
      <c r="K807" s="57"/>
    </row>
    <row r="808" ht="14.25" customHeight="1">
      <c r="A808" s="95"/>
      <c r="B808" s="96">
        <v>0.7083333333333334</v>
      </c>
      <c r="C808" s="110" t="s">
        <v>68</v>
      </c>
      <c r="D808" s="77" t="s">
        <v>68</v>
      </c>
      <c r="E808" s="37" t="s">
        <v>68</v>
      </c>
      <c r="F808" s="72" t="s">
        <v>68</v>
      </c>
      <c r="G808" s="72" t="s">
        <v>68</v>
      </c>
      <c r="H808" s="72"/>
      <c r="I808" s="78" t="s">
        <v>68</v>
      </c>
      <c r="J808" s="23" t="s">
        <v>68</v>
      </c>
      <c r="K808" s="57"/>
    </row>
    <row r="809" ht="14.25" customHeight="1">
      <c r="A809" s="97"/>
      <c r="B809" s="98">
        <v>0.75</v>
      </c>
      <c r="C809" s="111" t="s">
        <v>68</v>
      </c>
      <c r="D809" s="85" t="s">
        <v>68</v>
      </c>
      <c r="E809" s="86" t="s">
        <v>68</v>
      </c>
      <c r="F809" s="87" t="s">
        <v>68</v>
      </c>
      <c r="G809" s="87" t="s">
        <v>68</v>
      </c>
      <c r="H809" s="87"/>
      <c r="I809" s="88" t="s">
        <v>68</v>
      </c>
      <c r="J809" s="23" t="s">
        <v>68</v>
      </c>
      <c r="K809" s="57"/>
    </row>
    <row r="810" ht="14.25" customHeight="1">
      <c r="A810" s="65">
        <v>45583.0</v>
      </c>
      <c r="B810" s="93">
        <v>0.375</v>
      </c>
      <c r="C810" s="109" t="s">
        <v>68</v>
      </c>
      <c r="D810" s="68" t="s">
        <v>68</v>
      </c>
      <c r="E810" s="69" t="s">
        <v>68</v>
      </c>
      <c r="F810" s="70" t="s">
        <v>68</v>
      </c>
      <c r="G810" s="70" t="s">
        <v>68</v>
      </c>
      <c r="H810" s="70"/>
      <c r="I810" s="94" t="s">
        <v>68</v>
      </c>
      <c r="J810" s="23" t="s">
        <v>68</v>
      </c>
      <c r="K810" s="57"/>
    </row>
    <row r="811" ht="14.25" customHeight="1">
      <c r="A811" s="74"/>
      <c r="B811" s="96">
        <v>0.4166666666666667</v>
      </c>
      <c r="C811" s="110" t="s">
        <v>1536</v>
      </c>
      <c r="D811" s="77">
        <v>1.0</v>
      </c>
      <c r="E811" s="37" t="s">
        <v>888</v>
      </c>
      <c r="F811" s="72" t="s">
        <v>1537</v>
      </c>
      <c r="G811" s="72" t="s">
        <v>1538</v>
      </c>
      <c r="H811" s="72"/>
      <c r="I811" s="90" t="s">
        <v>1539</v>
      </c>
      <c r="J811" s="23" t="s">
        <v>971</v>
      </c>
      <c r="K811" s="57"/>
    </row>
    <row r="812" ht="14.25" customHeight="1">
      <c r="A812" s="74"/>
      <c r="B812" s="96">
        <v>0.4583333333333333</v>
      </c>
      <c r="C812" s="110" t="s">
        <v>68</v>
      </c>
      <c r="D812" s="77" t="s">
        <v>68</v>
      </c>
      <c r="E812" s="37" t="s">
        <v>68</v>
      </c>
      <c r="F812" s="72" t="s">
        <v>68</v>
      </c>
      <c r="G812" s="72" t="s">
        <v>68</v>
      </c>
      <c r="H812" s="72"/>
      <c r="I812" s="78" t="s">
        <v>68</v>
      </c>
      <c r="J812" s="23" t="s">
        <v>68</v>
      </c>
      <c r="K812" s="57"/>
    </row>
    <row r="813" ht="14.25" customHeight="1">
      <c r="A813" s="74"/>
      <c r="B813" s="96">
        <v>0.5</v>
      </c>
      <c r="C813" s="110" t="s">
        <v>68</v>
      </c>
      <c r="D813" s="77" t="s">
        <v>68</v>
      </c>
      <c r="E813" s="37" t="s">
        <v>68</v>
      </c>
      <c r="F813" s="72" t="s">
        <v>68</v>
      </c>
      <c r="G813" s="72" t="s">
        <v>68</v>
      </c>
      <c r="H813" s="72"/>
      <c r="I813" s="78" t="s">
        <v>68</v>
      </c>
      <c r="J813" s="23" t="s">
        <v>68</v>
      </c>
      <c r="K813" s="57"/>
    </row>
    <row r="814" ht="14.25" customHeight="1">
      <c r="A814" s="74"/>
      <c r="B814" s="96">
        <v>0.5416666666666666</v>
      </c>
      <c r="C814" s="110" t="s">
        <v>68</v>
      </c>
      <c r="D814" s="77" t="s">
        <v>68</v>
      </c>
      <c r="E814" s="37" t="s">
        <v>68</v>
      </c>
      <c r="F814" s="72" t="s">
        <v>68</v>
      </c>
      <c r="G814" s="72" t="s">
        <v>68</v>
      </c>
      <c r="H814" s="72"/>
      <c r="I814" s="78" t="s">
        <v>68</v>
      </c>
      <c r="J814" s="23" t="s">
        <v>68</v>
      </c>
      <c r="K814" s="57"/>
    </row>
    <row r="815" ht="14.25" customHeight="1">
      <c r="A815" s="74"/>
      <c r="B815" s="96">
        <v>0.5833333333333334</v>
      </c>
      <c r="C815" s="110" t="s">
        <v>68</v>
      </c>
      <c r="D815" s="77" t="s">
        <v>68</v>
      </c>
      <c r="E815" s="37" t="s">
        <v>68</v>
      </c>
      <c r="F815" s="72" t="s">
        <v>68</v>
      </c>
      <c r="G815" s="72" t="s">
        <v>68</v>
      </c>
      <c r="H815" s="72"/>
      <c r="I815" s="78" t="s">
        <v>68</v>
      </c>
      <c r="J815" s="23" t="s">
        <v>68</v>
      </c>
      <c r="K815" s="57"/>
    </row>
    <row r="816" ht="14.25" customHeight="1">
      <c r="A816" s="74"/>
      <c r="B816" s="96">
        <v>0.625</v>
      </c>
      <c r="C816" s="110" t="s">
        <v>1532</v>
      </c>
      <c r="D816" s="77">
        <v>1.0</v>
      </c>
      <c r="E816" s="37" t="s">
        <v>937</v>
      </c>
      <c r="F816" s="102" t="s">
        <v>1533</v>
      </c>
      <c r="G816" s="72" t="s">
        <v>1534</v>
      </c>
      <c r="H816" s="72"/>
      <c r="I816" s="90" t="s">
        <v>1540</v>
      </c>
      <c r="J816" s="23" t="s">
        <v>821</v>
      </c>
      <c r="K816" s="57" t="s">
        <v>1541</v>
      </c>
    </row>
    <row r="817" ht="14.25" customHeight="1">
      <c r="A817" s="74"/>
      <c r="B817" s="96">
        <v>0.6458333333333334</v>
      </c>
      <c r="C817" s="110" t="s">
        <v>822</v>
      </c>
      <c r="D817" s="77">
        <v>1.0</v>
      </c>
      <c r="E817" s="37" t="s">
        <v>823</v>
      </c>
      <c r="F817" s="72" t="s">
        <v>1542</v>
      </c>
      <c r="G817" s="72"/>
      <c r="H817" s="72" t="s">
        <v>825</v>
      </c>
      <c r="I817" s="90" t="s">
        <v>1543</v>
      </c>
      <c r="J817" s="23" t="s">
        <v>827</v>
      </c>
      <c r="K817" s="57"/>
    </row>
    <row r="818" ht="14.25" customHeight="1">
      <c r="A818" s="74"/>
      <c r="B818" s="96">
        <v>0.6666666666666666</v>
      </c>
      <c r="C818" s="110" t="s">
        <v>822</v>
      </c>
      <c r="D818" s="77">
        <v>1.0</v>
      </c>
      <c r="E818" s="37" t="s">
        <v>828</v>
      </c>
      <c r="F818" s="72" t="s">
        <v>1544</v>
      </c>
      <c r="G818" s="72"/>
      <c r="H818" s="72" t="s">
        <v>825</v>
      </c>
      <c r="I818" s="90" t="s">
        <v>1545</v>
      </c>
      <c r="J818" s="23" t="s">
        <v>827</v>
      </c>
      <c r="K818" s="57"/>
    </row>
    <row r="819" ht="14.25" customHeight="1">
      <c r="A819" s="74"/>
      <c r="B819" s="96">
        <v>0.7083333333333334</v>
      </c>
      <c r="C819" s="110" t="s">
        <v>831</v>
      </c>
      <c r="D819" s="77">
        <v>1.0</v>
      </c>
      <c r="E819" s="37" t="s">
        <v>818</v>
      </c>
      <c r="F819" s="72" t="s">
        <v>1546</v>
      </c>
      <c r="G819" s="72" t="s">
        <v>1547</v>
      </c>
      <c r="H819" s="72"/>
      <c r="I819" s="91" t="s">
        <v>1548</v>
      </c>
      <c r="J819" s="23" t="s">
        <v>821</v>
      </c>
      <c r="K819" s="57"/>
    </row>
    <row r="820" ht="14.25" customHeight="1">
      <c r="A820" s="82"/>
      <c r="B820" s="98">
        <v>0.75</v>
      </c>
      <c r="C820" s="111" t="s">
        <v>68</v>
      </c>
      <c r="D820" s="85" t="s">
        <v>68</v>
      </c>
      <c r="E820" s="86" t="s">
        <v>68</v>
      </c>
      <c r="F820" s="87" t="s">
        <v>68</v>
      </c>
      <c r="G820" s="87" t="s">
        <v>68</v>
      </c>
      <c r="H820" s="87"/>
      <c r="I820" s="88" t="s">
        <v>68</v>
      </c>
      <c r="J820" s="23" t="s">
        <v>68</v>
      </c>
      <c r="K820" s="57"/>
    </row>
    <row r="821" ht="14.25" customHeight="1">
      <c r="A821" s="92">
        <v>45584.0</v>
      </c>
      <c r="B821" s="93">
        <v>0.3333333333333333</v>
      </c>
      <c r="C821" s="109" t="s">
        <v>1549</v>
      </c>
      <c r="D821" s="68">
        <v>2.0</v>
      </c>
      <c r="E821" s="69" t="s">
        <v>1550</v>
      </c>
      <c r="F821" s="70"/>
      <c r="G821" s="70"/>
      <c r="H821" s="72" t="s">
        <v>1551</v>
      </c>
      <c r="I821" s="115" t="s">
        <v>1552</v>
      </c>
      <c r="J821" s="23" t="s">
        <v>821</v>
      </c>
      <c r="K821" s="57" t="s">
        <v>1553</v>
      </c>
    </row>
    <row r="822" ht="14.25" customHeight="1">
      <c r="A822" s="95"/>
      <c r="B822" s="96">
        <v>0.4166666666666667</v>
      </c>
      <c r="C822" s="110" t="s">
        <v>68</v>
      </c>
      <c r="D822" s="77" t="s">
        <v>68</v>
      </c>
      <c r="E822" s="37" t="s">
        <v>68</v>
      </c>
      <c r="F822" s="72" t="s">
        <v>68</v>
      </c>
      <c r="G822" s="72" t="s">
        <v>68</v>
      </c>
      <c r="H822" s="72"/>
      <c r="I822" s="78" t="s">
        <v>68</v>
      </c>
      <c r="J822" s="23" t="s">
        <v>68</v>
      </c>
      <c r="K822" s="57"/>
    </row>
    <row r="823" ht="14.25" customHeight="1">
      <c r="A823" s="95"/>
      <c r="B823" s="96">
        <v>0.4583333333333333</v>
      </c>
      <c r="C823" s="110" t="s">
        <v>68</v>
      </c>
      <c r="D823" s="77" t="s">
        <v>68</v>
      </c>
      <c r="E823" s="37" t="s">
        <v>68</v>
      </c>
      <c r="F823" s="72" t="s">
        <v>68</v>
      </c>
      <c r="G823" s="72" t="s">
        <v>68</v>
      </c>
      <c r="H823" s="72"/>
      <c r="I823" s="78" t="s">
        <v>68</v>
      </c>
      <c r="J823" s="23" t="s">
        <v>68</v>
      </c>
      <c r="K823" s="57"/>
    </row>
    <row r="824" ht="14.25" customHeight="1">
      <c r="A824" s="95"/>
      <c r="B824" s="96">
        <v>0.5</v>
      </c>
      <c r="C824" s="110" t="s">
        <v>850</v>
      </c>
      <c r="D824" s="77">
        <v>1.0</v>
      </c>
      <c r="E824" s="37" t="s">
        <v>888</v>
      </c>
      <c r="F824" s="72" t="s">
        <v>1554</v>
      </c>
      <c r="G824" s="72" t="s">
        <v>68</v>
      </c>
      <c r="H824" s="72"/>
      <c r="I824" s="90" t="s">
        <v>1555</v>
      </c>
      <c r="J824" s="23" t="s">
        <v>821</v>
      </c>
      <c r="K824" s="57"/>
    </row>
    <row r="825" ht="14.25" customHeight="1">
      <c r="A825" s="95"/>
      <c r="B825" s="96">
        <v>0.5416666666666666</v>
      </c>
      <c r="C825" s="110"/>
      <c r="D825" s="77"/>
      <c r="E825" s="37"/>
      <c r="F825" s="72"/>
      <c r="G825" s="72"/>
      <c r="H825" s="72"/>
      <c r="I825" s="78"/>
      <c r="J825" s="23"/>
      <c r="K825" s="57"/>
    </row>
    <row r="826" ht="14.25" customHeight="1">
      <c r="A826" s="95"/>
      <c r="B826" s="96">
        <v>0.5833333333333334</v>
      </c>
      <c r="C826" s="110"/>
      <c r="D826" s="77"/>
      <c r="E826" s="37"/>
      <c r="F826" s="72"/>
      <c r="G826" s="72"/>
      <c r="H826" s="72"/>
      <c r="I826" s="78"/>
      <c r="J826" s="23"/>
      <c r="K826" s="57"/>
    </row>
    <row r="827" ht="14.25" customHeight="1">
      <c r="A827" s="97"/>
      <c r="B827" s="98">
        <v>0.625</v>
      </c>
      <c r="C827" s="111"/>
      <c r="D827" s="85"/>
      <c r="E827" s="86"/>
      <c r="F827" s="87"/>
      <c r="G827" s="87"/>
      <c r="H827" s="87"/>
      <c r="I827" s="88"/>
      <c r="J827" s="23"/>
      <c r="K827" s="57"/>
    </row>
    <row r="828" ht="14.25" customHeight="1">
      <c r="A828" s="92">
        <v>45585.0</v>
      </c>
      <c r="B828" s="93">
        <v>0.375</v>
      </c>
      <c r="C828" s="109" t="s">
        <v>68</v>
      </c>
      <c r="D828" s="68" t="s">
        <v>68</v>
      </c>
      <c r="E828" s="69" t="s">
        <v>68</v>
      </c>
      <c r="F828" s="70" t="s">
        <v>68</v>
      </c>
      <c r="G828" s="70" t="s">
        <v>68</v>
      </c>
      <c r="H828" s="70"/>
      <c r="I828" s="94" t="s">
        <v>68</v>
      </c>
      <c r="J828" s="23" t="s">
        <v>68</v>
      </c>
      <c r="K828" s="57"/>
    </row>
    <row r="829" ht="14.25" customHeight="1">
      <c r="A829" s="95"/>
      <c r="B829" s="96">
        <v>0.4166666666666667</v>
      </c>
      <c r="C829" s="110" t="s">
        <v>68</v>
      </c>
      <c r="D829" s="77" t="s">
        <v>68</v>
      </c>
      <c r="E829" s="37" t="s">
        <v>68</v>
      </c>
      <c r="F829" s="72" t="s">
        <v>68</v>
      </c>
      <c r="G829" s="72" t="s">
        <v>68</v>
      </c>
      <c r="H829" s="72"/>
      <c r="I829" s="78" t="s">
        <v>68</v>
      </c>
      <c r="J829" s="23" t="s">
        <v>68</v>
      </c>
      <c r="K829" s="57"/>
    </row>
    <row r="830" ht="14.25" customHeight="1">
      <c r="A830" s="95"/>
      <c r="B830" s="96">
        <v>0.4583333333333333</v>
      </c>
      <c r="C830" s="110" t="s">
        <v>68</v>
      </c>
      <c r="D830" s="77" t="s">
        <v>68</v>
      </c>
      <c r="E830" s="37" t="s">
        <v>68</v>
      </c>
      <c r="F830" s="72" t="s">
        <v>68</v>
      </c>
      <c r="G830" s="72" t="s">
        <v>68</v>
      </c>
      <c r="H830" s="72"/>
      <c r="I830" s="78" t="s">
        <v>68</v>
      </c>
      <c r="J830" s="23" t="s">
        <v>68</v>
      </c>
      <c r="K830" s="57"/>
    </row>
    <row r="831" ht="14.25" customHeight="1">
      <c r="A831" s="95"/>
      <c r="B831" s="96">
        <v>0.5</v>
      </c>
      <c r="C831" s="110" t="s">
        <v>68</v>
      </c>
      <c r="D831" s="77" t="s">
        <v>68</v>
      </c>
      <c r="E831" s="37" t="s">
        <v>68</v>
      </c>
      <c r="F831" s="72" t="s">
        <v>68</v>
      </c>
      <c r="G831" s="72" t="s">
        <v>68</v>
      </c>
      <c r="H831" s="72"/>
      <c r="I831" s="78" t="s">
        <v>68</v>
      </c>
      <c r="J831" s="23" t="s">
        <v>68</v>
      </c>
      <c r="K831" s="57"/>
    </row>
    <row r="832" ht="14.25" customHeight="1">
      <c r="A832" s="95"/>
      <c r="B832" s="96">
        <v>0.5416666666666666</v>
      </c>
      <c r="C832" s="110" t="s">
        <v>68</v>
      </c>
      <c r="D832" s="77" t="s">
        <v>68</v>
      </c>
      <c r="E832" s="37" t="s">
        <v>68</v>
      </c>
      <c r="F832" s="72" t="s">
        <v>68</v>
      </c>
      <c r="G832" s="72" t="s">
        <v>68</v>
      </c>
      <c r="H832" s="72"/>
      <c r="I832" s="78" t="s">
        <v>68</v>
      </c>
      <c r="J832" s="23" t="s">
        <v>68</v>
      </c>
      <c r="K832" s="57"/>
    </row>
    <row r="833" ht="14.25" customHeight="1">
      <c r="A833" s="95"/>
      <c r="B833" s="96">
        <v>0.5833333333333334</v>
      </c>
      <c r="C833" s="110" t="s">
        <v>68</v>
      </c>
      <c r="D833" s="77" t="s">
        <v>68</v>
      </c>
      <c r="E833" s="37" t="s">
        <v>68</v>
      </c>
      <c r="F833" s="72" t="s">
        <v>68</v>
      </c>
      <c r="G833" s="72" t="s">
        <v>68</v>
      </c>
      <c r="H833" s="72"/>
      <c r="I833" s="78" t="s">
        <v>68</v>
      </c>
      <c r="J833" s="23" t="s">
        <v>68</v>
      </c>
      <c r="K833" s="57"/>
    </row>
    <row r="834" ht="14.25" customHeight="1">
      <c r="A834" s="95"/>
      <c r="B834" s="96">
        <v>0.625</v>
      </c>
      <c r="C834" s="110" t="s">
        <v>68</v>
      </c>
      <c r="D834" s="77" t="s">
        <v>68</v>
      </c>
      <c r="E834" s="37" t="s">
        <v>68</v>
      </c>
      <c r="F834" s="72" t="s">
        <v>68</v>
      </c>
      <c r="G834" s="72" t="s">
        <v>68</v>
      </c>
      <c r="H834" s="72"/>
      <c r="I834" s="78" t="s">
        <v>68</v>
      </c>
      <c r="J834" s="23" t="s">
        <v>68</v>
      </c>
      <c r="K834" s="57"/>
    </row>
    <row r="835" ht="14.25" customHeight="1">
      <c r="A835" s="95"/>
      <c r="B835" s="96">
        <v>0.6666666666666666</v>
      </c>
      <c r="C835" s="110" t="s">
        <v>68</v>
      </c>
      <c r="D835" s="77" t="s">
        <v>68</v>
      </c>
      <c r="E835" s="37" t="s">
        <v>68</v>
      </c>
      <c r="F835" s="72" t="s">
        <v>68</v>
      </c>
      <c r="G835" s="72" t="s">
        <v>68</v>
      </c>
      <c r="H835" s="72"/>
      <c r="I835" s="78" t="s">
        <v>68</v>
      </c>
      <c r="J835" s="23" t="s">
        <v>68</v>
      </c>
      <c r="K835" s="57"/>
    </row>
    <row r="836" ht="14.25" customHeight="1">
      <c r="A836" s="95"/>
      <c r="B836" s="96">
        <v>0.7083333333333334</v>
      </c>
      <c r="C836" s="110" t="s">
        <v>68</v>
      </c>
      <c r="D836" s="77" t="s">
        <v>68</v>
      </c>
      <c r="E836" s="37" t="s">
        <v>68</v>
      </c>
      <c r="F836" s="72" t="s">
        <v>68</v>
      </c>
      <c r="G836" s="72" t="s">
        <v>68</v>
      </c>
      <c r="H836" s="72"/>
      <c r="I836" s="78" t="s">
        <v>68</v>
      </c>
      <c r="J836" s="23" t="s">
        <v>68</v>
      </c>
      <c r="K836" s="57"/>
    </row>
    <row r="837" ht="14.25" customHeight="1">
      <c r="A837" s="97"/>
      <c r="B837" s="98">
        <v>0.75</v>
      </c>
      <c r="C837" s="111" t="s">
        <v>68</v>
      </c>
      <c r="D837" s="85" t="s">
        <v>68</v>
      </c>
      <c r="E837" s="86" t="s">
        <v>68</v>
      </c>
      <c r="F837" s="87" t="s">
        <v>68</v>
      </c>
      <c r="G837" s="87" t="s">
        <v>68</v>
      </c>
      <c r="H837" s="87"/>
      <c r="I837" s="88" t="s">
        <v>68</v>
      </c>
      <c r="J837" s="23" t="s">
        <v>68</v>
      </c>
      <c r="K837" s="57"/>
    </row>
    <row r="838" ht="14.25" customHeight="1">
      <c r="A838" s="92">
        <v>45586.0</v>
      </c>
      <c r="B838" s="93">
        <v>0.375</v>
      </c>
      <c r="C838" s="109" t="s">
        <v>68</v>
      </c>
      <c r="D838" s="68" t="s">
        <v>68</v>
      </c>
      <c r="E838" s="69" t="s">
        <v>68</v>
      </c>
      <c r="F838" s="70" t="s">
        <v>68</v>
      </c>
      <c r="G838" s="70" t="s">
        <v>68</v>
      </c>
      <c r="H838" s="70"/>
      <c r="I838" s="94" t="s">
        <v>68</v>
      </c>
      <c r="J838" s="23" t="s">
        <v>68</v>
      </c>
      <c r="K838" s="57"/>
      <c r="L838" s="116" t="s">
        <v>1556</v>
      </c>
    </row>
    <row r="839" ht="14.25" customHeight="1">
      <c r="A839" s="95"/>
      <c r="B839" s="96">
        <v>0.4166666666666667</v>
      </c>
      <c r="C839" s="110" t="s">
        <v>1557</v>
      </c>
      <c r="D839" s="77">
        <v>1.0</v>
      </c>
      <c r="E839" s="37" t="s">
        <v>828</v>
      </c>
      <c r="F839" s="72" t="s">
        <v>1558</v>
      </c>
      <c r="G839" s="72" t="s">
        <v>1559</v>
      </c>
      <c r="H839" s="72"/>
      <c r="I839" s="112" t="s">
        <v>1560</v>
      </c>
      <c r="J839" s="23" t="s">
        <v>821</v>
      </c>
      <c r="K839" s="57"/>
    </row>
    <row r="840" ht="14.25" customHeight="1">
      <c r="A840" s="95"/>
      <c r="B840" s="96">
        <v>0.4583333333333333</v>
      </c>
      <c r="C840" s="110" t="s">
        <v>68</v>
      </c>
      <c r="D840" s="77" t="s">
        <v>68</v>
      </c>
      <c r="E840" s="37" t="s">
        <v>68</v>
      </c>
      <c r="F840" s="72" t="s">
        <v>68</v>
      </c>
      <c r="G840" s="72" t="s">
        <v>68</v>
      </c>
      <c r="H840" s="72"/>
      <c r="I840" s="78" t="s">
        <v>68</v>
      </c>
      <c r="J840" s="23" t="s">
        <v>68</v>
      </c>
      <c r="K840" s="57"/>
    </row>
    <row r="841" ht="14.25" customHeight="1">
      <c r="A841" s="95"/>
      <c r="B841" s="96">
        <v>0.5</v>
      </c>
      <c r="C841" s="110" t="s">
        <v>1532</v>
      </c>
      <c r="D841" s="77">
        <v>2.0</v>
      </c>
      <c r="E841" s="37" t="s">
        <v>823</v>
      </c>
      <c r="F841" s="103" t="s">
        <v>1561</v>
      </c>
      <c r="G841" s="72" t="s">
        <v>1534</v>
      </c>
      <c r="H841" s="72"/>
      <c r="I841" s="90" t="s">
        <v>1562</v>
      </c>
      <c r="J841" s="23" t="s">
        <v>821</v>
      </c>
      <c r="K841" s="57"/>
    </row>
    <row r="842" ht="14.25" customHeight="1">
      <c r="A842" s="95"/>
      <c r="B842" s="96">
        <v>0.5208333333333334</v>
      </c>
      <c r="C842" s="110" t="s">
        <v>1532</v>
      </c>
      <c r="D842" s="77">
        <v>1.0</v>
      </c>
      <c r="E842" s="37" t="s">
        <v>888</v>
      </c>
      <c r="F842" s="103" t="s">
        <v>894</v>
      </c>
      <c r="G842" s="72" t="s">
        <v>1534</v>
      </c>
      <c r="H842" s="72"/>
      <c r="I842" s="90" t="s">
        <v>1563</v>
      </c>
      <c r="J842" s="23" t="s">
        <v>821</v>
      </c>
      <c r="K842" s="57"/>
    </row>
    <row r="843" ht="14.25" customHeight="1">
      <c r="A843" s="95"/>
      <c r="B843" s="96">
        <v>0.5208333333333334</v>
      </c>
      <c r="C843" s="110" t="s">
        <v>822</v>
      </c>
      <c r="D843" s="77">
        <v>2.0</v>
      </c>
      <c r="E843" s="37" t="s">
        <v>828</v>
      </c>
      <c r="F843" s="103" t="s">
        <v>1564</v>
      </c>
      <c r="G843" s="72"/>
      <c r="H843" s="72" t="s">
        <v>825</v>
      </c>
      <c r="I843" s="90" t="s">
        <v>1565</v>
      </c>
      <c r="J843" s="23" t="s">
        <v>827</v>
      </c>
      <c r="K843" s="57"/>
    </row>
    <row r="844" ht="14.25" customHeight="1">
      <c r="A844" s="95"/>
      <c r="B844" s="96">
        <v>0.5416666666666666</v>
      </c>
      <c r="C844" s="110" t="s">
        <v>68</v>
      </c>
      <c r="D844" s="77" t="s">
        <v>68</v>
      </c>
      <c r="E844" s="37" t="s">
        <v>68</v>
      </c>
      <c r="F844" s="72" t="s">
        <v>68</v>
      </c>
      <c r="G844" s="72" t="s">
        <v>68</v>
      </c>
      <c r="H844" s="72"/>
      <c r="I844" s="78" t="s">
        <v>68</v>
      </c>
      <c r="J844" s="23" t="s">
        <v>68</v>
      </c>
      <c r="K844" s="57"/>
    </row>
    <row r="845" ht="14.25" customHeight="1">
      <c r="A845" s="95"/>
      <c r="B845" s="96">
        <v>0.5833333333333334</v>
      </c>
      <c r="C845" s="110" t="s">
        <v>1566</v>
      </c>
      <c r="D845" s="77">
        <v>2.0</v>
      </c>
      <c r="E845" s="37" t="s">
        <v>888</v>
      </c>
      <c r="F845" s="72" t="s">
        <v>68</v>
      </c>
      <c r="G845" s="72" t="s">
        <v>1567</v>
      </c>
      <c r="H845" s="72"/>
      <c r="I845" s="90" t="s">
        <v>1568</v>
      </c>
      <c r="J845" s="23" t="s">
        <v>827</v>
      </c>
      <c r="K845" s="57" t="s">
        <v>1569</v>
      </c>
    </row>
    <row r="846" ht="14.25" customHeight="1">
      <c r="A846" s="95"/>
      <c r="B846" s="96">
        <v>0.6527777777777778</v>
      </c>
      <c r="C846" s="76" t="s">
        <v>1549</v>
      </c>
      <c r="D846" s="77">
        <v>2.0</v>
      </c>
      <c r="E846" s="37" t="s">
        <v>1550</v>
      </c>
      <c r="F846" s="72"/>
      <c r="G846" s="72"/>
      <c r="H846" s="72" t="s">
        <v>1551</v>
      </c>
      <c r="I846" s="112" t="s">
        <v>1570</v>
      </c>
      <c r="J846" s="23" t="s">
        <v>821</v>
      </c>
      <c r="K846" s="57"/>
    </row>
    <row r="847" ht="14.25" customHeight="1">
      <c r="A847" s="95"/>
      <c r="B847" s="96">
        <v>0.6666666666666666</v>
      </c>
      <c r="C847" s="110" t="s">
        <v>68</v>
      </c>
      <c r="D847" s="77" t="s">
        <v>68</v>
      </c>
      <c r="E847" s="37" t="s">
        <v>68</v>
      </c>
      <c r="F847" s="72" t="s">
        <v>68</v>
      </c>
      <c r="G847" s="72" t="s">
        <v>68</v>
      </c>
      <c r="H847" s="72"/>
      <c r="I847" s="78" t="s">
        <v>68</v>
      </c>
      <c r="J847" s="23" t="s">
        <v>68</v>
      </c>
      <c r="K847" s="57"/>
    </row>
    <row r="848" ht="14.25" customHeight="1">
      <c r="A848" s="95"/>
      <c r="B848" s="96">
        <v>0.7361111111111112</v>
      </c>
      <c r="C848" s="110" t="s">
        <v>831</v>
      </c>
      <c r="D848" s="77">
        <v>1.0</v>
      </c>
      <c r="E848" s="37" t="s">
        <v>888</v>
      </c>
      <c r="F848" s="72" t="s">
        <v>1571</v>
      </c>
      <c r="G848" s="72" t="s">
        <v>1572</v>
      </c>
      <c r="H848" s="72"/>
      <c r="I848" s="91" t="s">
        <v>1573</v>
      </c>
      <c r="J848" s="23" t="s">
        <v>821</v>
      </c>
      <c r="K848" s="57"/>
    </row>
    <row r="849" ht="14.25" customHeight="1">
      <c r="A849" s="97"/>
      <c r="B849" s="98">
        <v>0.75</v>
      </c>
      <c r="C849" s="111"/>
      <c r="D849" s="85"/>
      <c r="E849" s="86"/>
      <c r="F849" s="87"/>
      <c r="G849" s="87"/>
      <c r="H849" s="87"/>
      <c r="I849" s="88"/>
      <c r="J849" s="23"/>
      <c r="K849" s="57"/>
    </row>
    <row r="850" ht="14.25" customHeight="1">
      <c r="A850" s="65">
        <v>45587.0</v>
      </c>
      <c r="B850" s="93">
        <v>0.3333333333333333</v>
      </c>
      <c r="C850" s="109" t="s">
        <v>816</v>
      </c>
      <c r="D850" s="68">
        <v>1.0</v>
      </c>
      <c r="E850" s="69" t="s">
        <v>818</v>
      </c>
      <c r="F850" s="70" t="s">
        <v>1574</v>
      </c>
      <c r="G850" s="70" t="s">
        <v>1575</v>
      </c>
      <c r="H850" s="70"/>
      <c r="I850" s="100" t="s">
        <v>1576</v>
      </c>
      <c r="J850" s="23"/>
      <c r="K850" s="57" t="s">
        <v>1577</v>
      </c>
    </row>
    <row r="851" ht="14.25" customHeight="1">
      <c r="A851" s="74"/>
      <c r="B851" s="96">
        <v>0.4166666666666667</v>
      </c>
      <c r="C851" s="110" t="s">
        <v>68</v>
      </c>
      <c r="D851" s="77" t="s">
        <v>68</v>
      </c>
      <c r="E851" s="37" t="s">
        <v>68</v>
      </c>
      <c r="F851" s="72" t="s">
        <v>68</v>
      </c>
      <c r="G851" s="72" t="s">
        <v>68</v>
      </c>
      <c r="H851" s="72"/>
      <c r="I851" s="78" t="s">
        <v>68</v>
      </c>
      <c r="J851" s="23" t="s">
        <v>68</v>
      </c>
      <c r="K851" s="57"/>
    </row>
    <row r="852" ht="14.25" customHeight="1">
      <c r="A852" s="74"/>
      <c r="B852" s="96">
        <v>0.4583333333333333</v>
      </c>
      <c r="C852" s="110" t="s">
        <v>68</v>
      </c>
      <c r="D852" s="77" t="s">
        <v>68</v>
      </c>
      <c r="E852" s="37" t="s">
        <v>68</v>
      </c>
      <c r="F852" s="72" t="s">
        <v>68</v>
      </c>
      <c r="G852" s="72" t="s">
        <v>68</v>
      </c>
      <c r="H852" s="72"/>
      <c r="I852" s="78" t="s">
        <v>68</v>
      </c>
      <c r="J852" s="23" t="s">
        <v>68</v>
      </c>
      <c r="K852" s="57"/>
    </row>
    <row r="853" ht="14.25" customHeight="1">
      <c r="A853" s="74"/>
      <c r="B853" s="96">
        <v>0.5</v>
      </c>
      <c r="C853" s="110" t="s">
        <v>68</v>
      </c>
      <c r="D853" s="77" t="s">
        <v>68</v>
      </c>
      <c r="E853" s="37" t="s">
        <v>68</v>
      </c>
      <c r="F853" s="72" t="s">
        <v>68</v>
      </c>
      <c r="G853" s="72" t="s">
        <v>68</v>
      </c>
      <c r="H853" s="72"/>
      <c r="I853" s="78" t="s">
        <v>68</v>
      </c>
      <c r="J853" s="23" t="s">
        <v>68</v>
      </c>
      <c r="K853" s="57"/>
    </row>
    <row r="854" ht="14.25" customHeight="1">
      <c r="A854" s="74"/>
      <c r="B854" s="96">
        <v>0.5416666666666666</v>
      </c>
      <c r="C854" s="110" t="s">
        <v>68</v>
      </c>
      <c r="D854" s="77" t="s">
        <v>68</v>
      </c>
      <c r="E854" s="37" t="s">
        <v>68</v>
      </c>
      <c r="F854" s="72" t="s">
        <v>68</v>
      </c>
      <c r="G854" s="72" t="s">
        <v>68</v>
      </c>
      <c r="H854" s="72"/>
      <c r="I854" s="78" t="s">
        <v>68</v>
      </c>
      <c r="J854" s="23" t="s">
        <v>68</v>
      </c>
      <c r="K854" s="57"/>
    </row>
    <row r="855" ht="14.25" customHeight="1">
      <c r="A855" s="74"/>
      <c r="B855" s="96">
        <v>0.5833333333333334</v>
      </c>
      <c r="C855" s="110" t="s">
        <v>1578</v>
      </c>
      <c r="D855" s="77">
        <v>1.0</v>
      </c>
      <c r="E855" s="37" t="s">
        <v>13</v>
      </c>
      <c r="F855" s="72" t="s">
        <v>1579</v>
      </c>
      <c r="G855" s="72" t="s">
        <v>1580</v>
      </c>
      <c r="H855" s="72"/>
      <c r="I855" s="78" t="s">
        <v>68</v>
      </c>
      <c r="J855" s="23" t="s">
        <v>68</v>
      </c>
      <c r="K855" s="57"/>
    </row>
    <row r="856" ht="14.25" customHeight="1">
      <c r="A856" s="74"/>
      <c r="B856" s="96">
        <v>0.625</v>
      </c>
      <c r="C856" s="110" t="s">
        <v>68</v>
      </c>
      <c r="D856" s="77" t="s">
        <v>68</v>
      </c>
      <c r="E856" s="37" t="s">
        <v>68</v>
      </c>
      <c r="F856" s="72" t="s">
        <v>68</v>
      </c>
      <c r="G856" s="72" t="s">
        <v>68</v>
      </c>
      <c r="H856" s="72"/>
      <c r="I856" s="78" t="s">
        <v>68</v>
      </c>
      <c r="J856" s="23" t="s">
        <v>68</v>
      </c>
      <c r="K856" s="57"/>
    </row>
    <row r="857" ht="14.25" customHeight="1">
      <c r="A857" s="74"/>
      <c r="B857" s="96">
        <v>0.6666666666666666</v>
      </c>
      <c r="C857" s="110" t="s">
        <v>68</v>
      </c>
      <c r="D857" s="77" t="s">
        <v>68</v>
      </c>
      <c r="E857" s="37" t="s">
        <v>68</v>
      </c>
      <c r="F857" s="72" t="s">
        <v>68</v>
      </c>
      <c r="G857" s="72" t="s">
        <v>68</v>
      </c>
      <c r="H857" s="72"/>
      <c r="I857" s="78" t="s">
        <v>68</v>
      </c>
      <c r="J857" s="23" t="s">
        <v>68</v>
      </c>
      <c r="K857" s="57"/>
    </row>
    <row r="858" ht="14.25" customHeight="1">
      <c r="A858" s="74"/>
      <c r="B858" s="96">
        <v>0.7083333333333334</v>
      </c>
      <c r="C858" s="110" t="s">
        <v>68</v>
      </c>
      <c r="D858" s="77" t="s">
        <v>68</v>
      </c>
      <c r="E858" s="37" t="s">
        <v>68</v>
      </c>
      <c r="F858" s="72" t="s">
        <v>68</v>
      </c>
      <c r="G858" s="72" t="s">
        <v>68</v>
      </c>
      <c r="H858" s="72"/>
      <c r="I858" s="78" t="s">
        <v>68</v>
      </c>
      <c r="J858" s="23" t="s">
        <v>68</v>
      </c>
      <c r="K858" s="57"/>
    </row>
    <row r="859" ht="14.25" customHeight="1">
      <c r="A859" s="82"/>
      <c r="B859" s="98">
        <v>0.75</v>
      </c>
      <c r="C859" s="111" t="s">
        <v>68</v>
      </c>
      <c r="D859" s="85" t="s">
        <v>68</v>
      </c>
      <c r="E859" s="86" t="s">
        <v>68</v>
      </c>
      <c r="F859" s="87" t="s">
        <v>68</v>
      </c>
      <c r="G859" s="87" t="s">
        <v>68</v>
      </c>
      <c r="H859" s="87"/>
      <c r="I859" s="88" t="s">
        <v>68</v>
      </c>
      <c r="J859" s="23" t="s">
        <v>68</v>
      </c>
      <c r="K859" s="57"/>
    </row>
    <row r="860" ht="14.25" customHeight="1">
      <c r="A860" s="92">
        <v>45588.0</v>
      </c>
      <c r="B860" s="93">
        <v>0.375</v>
      </c>
      <c r="C860" s="109" t="s">
        <v>68</v>
      </c>
      <c r="D860" s="68" t="s">
        <v>68</v>
      </c>
      <c r="E860" s="69" t="s">
        <v>68</v>
      </c>
      <c r="F860" s="70" t="s">
        <v>68</v>
      </c>
      <c r="G860" s="70" t="s">
        <v>68</v>
      </c>
      <c r="H860" s="70"/>
      <c r="I860" s="94" t="s">
        <v>68</v>
      </c>
      <c r="J860" s="23" t="s">
        <v>68</v>
      </c>
      <c r="K860" s="57"/>
    </row>
    <row r="861" ht="14.25" customHeight="1">
      <c r="A861" s="95"/>
      <c r="B861" s="96">
        <v>0.4166666666666667</v>
      </c>
      <c r="C861" s="110" t="s">
        <v>68</v>
      </c>
      <c r="D861" s="77" t="s">
        <v>68</v>
      </c>
      <c r="E861" s="37" t="s">
        <v>68</v>
      </c>
      <c r="F861" s="72" t="s">
        <v>68</v>
      </c>
      <c r="G861" s="72" t="s">
        <v>68</v>
      </c>
      <c r="H861" s="72"/>
      <c r="I861" s="78" t="s">
        <v>68</v>
      </c>
      <c r="J861" s="23" t="s">
        <v>68</v>
      </c>
      <c r="K861" s="57"/>
    </row>
    <row r="862" ht="14.25" customHeight="1">
      <c r="A862" s="95"/>
      <c r="B862" s="96">
        <v>0.4583333333333333</v>
      </c>
      <c r="C862" s="110" t="s">
        <v>68</v>
      </c>
      <c r="D862" s="77" t="s">
        <v>68</v>
      </c>
      <c r="E862" s="37" t="s">
        <v>68</v>
      </c>
      <c r="F862" s="72" t="s">
        <v>68</v>
      </c>
      <c r="G862" s="72" t="s">
        <v>68</v>
      </c>
      <c r="H862" s="72"/>
      <c r="I862" s="78" t="s">
        <v>68</v>
      </c>
      <c r="J862" s="23" t="s">
        <v>68</v>
      </c>
      <c r="K862" s="57"/>
    </row>
    <row r="863" ht="14.25" customHeight="1">
      <c r="A863" s="95"/>
      <c r="B863" s="96">
        <v>0.5</v>
      </c>
      <c r="C863" s="110" t="s">
        <v>68</v>
      </c>
      <c r="D863" s="77" t="s">
        <v>68</v>
      </c>
      <c r="E863" s="37" t="s">
        <v>68</v>
      </c>
      <c r="F863" s="72" t="s">
        <v>68</v>
      </c>
      <c r="G863" s="72" t="s">
        <v>68</v>
      </c>
      <c r="H863" s="72"/>
      <c r="I863" s="78" t="s">
        <v>68</v>
      </c>
      <c r="J863" s="23" t="s">
        <v>68</v>
      </c>
      <c r="K863" s="57"/>
    </row>
    <row r="864" ht="14.25" customHeight="1">
      <c r="A864" s="95"/>
      <c r="B864" s="96">
        <v>0.5625</v>
      </c>
      <c r="C864" s="110" t="s">
        <v>1566</v>
      </c>
      <c r="D864" s="77">
        <v>2.0</v>
      </c>
      <c r="E864" s="37" t="s">
        <v>13</v>
      </c>
      <c r="F864" s="72" t="s">
        <v>1581</v>
      </c>
      <c r="G864" s="72" t="s">
        <v>1582</v>
      </c>
      <c r="H864" s="72"/>
      <c r="I864" s="90" t="s">
        <v>1583</v>
      </c>
      <c r="J864" s="23" t="s">
        <v>821</v>
      </c>
      <c r="K864" s="57" t="s">
        <v>1584</v>
      </c>
    </row>
    <row r="865" ht="14.25" customHeight="1">
      <c r="A865" s="95"/>
      <c r="B865" s="96">
        <v>0.5833333333333334</v>
      </c>
      <c r="C865" s="110" t="s">
        <v>68</v>
      </c>
      <c r="D865" s="77" t="s">
        <v>68</v>
      </c>
      <c r="E865" s="37" t="s">
        <v>68</v>
      </c>
      <c r="F865" s="72"/>
      <c r="G865" s="72" t="s">
        <v>68</v>
      </c>
      <c r="H865" s="72"/>
      <c r="I865" s="78" t="s">
        <v>68</v>
      </c>
      <c r="J865" s="23" t="s">
        <v>68</v>
      </c>
      <c r="K865" s="57"/>
    </row>
    <row r="866" ht="14.25" customHeight="1">
      <c r="A866" s="95"/>
      <c r="B866" s="96">
        <v>0.625</v>
      </c>
      <c r="C866" s="110" t="s">
        <v>68</v>
      </c>
      <c r="D866" s="77" t="s">
        <v>68</v>
      </c>
      <c r="E866" s="37" t="s">
        <v>68</v>
      </c>
      <c r="F866" s="72" t="s">
        <v>68</v>
      </c>
      <c r="G866" s="72" t="s">
        <v>68</v>
      </c>
      <c r="H866" s="72"/>
      <c r="I866" s="78" t="s">
        <v>68</v>
      </c>
      <c r="J866" s="23" t="s">
        <v>68</v>
      </c>
      <c r="K866" s="57"/>
    </row>
    <row r="867" ht="14.25" customHeight="1">
      <c r="A867" s="95"/>
      <c r="B867" s="96">
        <v>0.6666666666666666</v>
      </c>
      <c r="C867" s="110" t="s">
        <v>68</v>
      </c>
      <c r="D867" s="77" t="s">
        <v>68</v>
      </c>
      <c r="E867" s="37" t="s">
        <v>68</v>
      </c>
      <c r="F867" s="72" t="s">
        <v>68</v>
      </c>
      <c r="G867" s="72" t="s">
        <v>68</v>
      </c>
      <c r="H867" s="72"/>
      <c r="I867" s="78" t="s">
        <v>68</v>
      </c>
      <c r="J867" s="23" t="s">
        <v>68</v>
      </c>
      <c r="K867" s="57"/>
    </row>
    <row r="868" ht="14.25" customHeight="1">
      <c r="A868" s="95"/>
      <c r="B868" s="96">
        <v>0.7083333333333334</v>
      </c>
      <c r="C868" s="110" t="s">
        <v>68</v>
      </c>
      <c r="D868" s="77" t="s">
        <v>68</v>
      </c>
      <c r="E868" s="37" t="s">
        <v>68</v>
      </c>
      <c r="F868" s="72" t="s">
        <v>68</v>
      </c>
      <c r="G868" s="72" t="s">
        <v>68</v>
      </c>
      <c r="H868" s="72"/>
      <c r="I868" s="78" t="s">
        <v>68</v>
      </c>
      <c r="J868" s="23" t="s">
        <v>68</v>
      </c>
      <c r="K868" s="57"/>
    </row>
    <row r="869" ht="14.25" customHeight="1">
      <c r="A869" s="97"/>
      <c r="B869" s="98">
        <v>0.75</v>
      </c>
      <c r="C869" s="111" t="s">
        <v>68</v>
      </c>
      <c r="D869" s="85" t="s">
        <v>68</v>
      </c>
      <c r="E869" s="86" t="s">
        <v>68</v>
      </c>
      <c r="F869" s="87" t="s">
        <v>68</v>
      </c>
      <c r="G869" s="87" t="s">
        <v>68</v>
      </c>
      <c r="H869" s="87"/>
      <c r="I869" s="88" t="s">
        <v>68</v>
      </c>
      <c r="J869" s="23" t="s">
        <v>68</v>
      </c>
      <c r="K869" s="57"/>
    </row>
    <row r="870" ht="14.25" customHeight="1">
      <c r="A870" s="92">
        <v>45589.0</v>
      </c>
      <c r="B870" s="93">
        <v>0.375</v>
      </c>
      <c r="C870" s="109" t="s">
        <v>68</v>
      </c>
      <c r="D870" s="68" t="s">
        <v>68</v>
      </c>
      <c r="E870" s="69" t="s">
        <v>68</v>
      </c>
      <c r="F870" s="70" t="s">
        <v>68</v>
      </c>
      <c r="G870" s="70" t="s">
        <v>68</v>
      </c>
      <c r="H870" s="70"/>
      <c r="I870" s="94" t="s">
        <v>68</v>
      </c>
      <c r="J870" s="23" t="s">
        <v>68</v>
      </c>
      <c r="K870" s="57"/>
    </row>
    <row r="871" ht="14.25" customHeight="1">
      <c r="A871" s="95"/>
      <c r="B871" s="96">
        <v>0.4166666666666667</v>
      </c>
      <c r="C871" s="110" t="s">
        <v>68</v>
      </c>
      <c r="D871" s="77" t="s">
        <v>68</v>
      </c>
      <c r="E871" s="37" t="s">
        <v>68</v>
      </c>
      <c r="F871" s="72" t="s">
        <v>68</v>
      </c>
      <c r="G871" s="72" t="s">
        <v>68</v>
      </c>
      <c r="H871" s="72"/>
      <c r="I871" s="78" t="s">
        <v>68</v>
      </c>
      <c r="J871" s="23" t="s">
        <v>68</v>
      </c>
      <c r="K871" s="57"/>
    </row>
    <row r="872" ht="14.25" customHeight="1">
      <c r="A872" s="95"/>
      <c r="B872" s="96">
        <v>0.4583333333333333</v>
      </c>
      <c r="C872" s="110" t="s">
        <v>68</v>
      </c>
      <c r="D872" s="77" t="s">
        <v>68</v>
      </c>
      <c r="E872" s="37" t="s">
        <v>68</v>
      </c>
      <c r="F872" s="72" t="s">
        <v>68</v>
      </c>
      <c r="G872" s="72" t="s">
        <v>68</v>
      </c>
      <c r="H872" s="72"/>
      <c r="I872" s="78" t="s">
        <v>68</v>
      </c>
      <c r="J872" s="23" t="s">
        <v>68</v>
      </c>
      <c r="K872" s="57"/>
    </row>
    <row r="873" ht="14.25" customHeight="1">
      <c r="A873" s="95"/>
      <c r="B873" s="96">
        <v>0.5</v>
      </c>
      <c r="C873" s="110" t="s">
        <v>879</v>
      </c>
      <c r="D873" s="77">
        <v>1.0</v>
      </c>
      <c r="E873" s="37" t="s">
        <v>823</v>
      </c>
      <c r="F873" s="72" t="s">
        <v>1585</v>
      </c>
      <c r="G873" s="72" t="s">
        <v>1586</v>
      </c>
      <c r="H873" s="72"/>
      <c r="I873" s="90" t="s">
        <v>1587</v>
      </c>
      <c r="J873" s="23" t="s">
        <v>821</v>
      </c>
      <c r="K873" s="57"/>
    </row>
    <row r="874" ht="14.25" customHeight="1">
      <c r="A874" s="95"/>
      <c r="B874" s="96">
        <v>0.5416666666666666</v>
      </c>
      <c r="C874" s="110" t="s">
        <v>68</v>
      </c>
      <c r="D874" s="77" t="s">
        <v>68</v>
      </c>
      <c r="E874" s="37" t="s">
        <v>68</v>
      </c>
      <c r="F874" s="72" t="s">
        <v>68</v>
      </c>
      <c r="G874" s="72" t="s">
        <v>68</v>
      </c>
      <c r="H874" s="72"/>
      <c r="I874" s="78" t="s">
        <v>68</v>
      </c>
      <c r="J874" s="23" t="s">
        <v>68</v>
      </c>
      <c r="K874" s="57"/>
    </row>
    <row r="875" ht="14.25" customHeight="1">
      <c r="A875" s="95"/>
      <c r="B875" s="96">
        <v>0.5833333333333334</v>
      </c>
      <c r="C875" s="110" t="s">
        <v>1083</v>
      </c>
      <c r="D875" s="77">
        <v>1.0</v>
      </c>
      <c r="E875" s="37" t="s">
        <v>1588</v>
      </c>
      <c r="F875" s="72" t="s">
        <v>1589</v>
      </c>
      <c r="G875" s="72" t="s">
        <v>1590</v>
      </c>
      <c r="H875" s="72"/>
      <c r="I875" s="90" t="s">
        <v>1591</v>
      </c>
      <c r="J875" s="23" t="s">
        <v>827</v>
      </c>
      <c r="K875" s="57"/>
    </row>
    <row r="876" ht="14.25" customHeight="1">
      <c r="A876" s="95"/>
      <c r="B876" s="96">
        <v>0.6458333333333334</v>
      </c>
      <c r="C876" s="110" t="s">
        <v>934</v>
      </c>
      <c r="D876" s="77">
        <v>1.0</v>
      </c>
      <c r="E876" s="37" t="s">
        <v>13</v>
      </c>
      <c r="F876" s="72" t="s">
        <v>1592</v>
      </c>
      <c r="G876" s="72"/>
      <c r="H876" s="72" t="s">
        <v>1060</v>
      </c>
      <c r="I876" s="90" t="s">
        <v>1593</v>
      </c>
      <c r="J876" s="23" t="s">
        <v>1594</v>
      </c>
      <c r="K876" s="57"/>
    </row>
    <row r="877" ht="14.25" customHeight="1">
      <c r="A877" s="95"/>
      <c r="B877" s="96">
        <v>0.6666666666666666</v>
      </c>
      <c r="C877" s="110" t="s">
        <v>1483</v>
      </c>
      <c r="D877" s="77">
        <v>1.0</v>
      </c>
      <c r="E877" s="37" t="s">
        <v>13</v>
      </c>
      <c r="F877" s="72" t="s">
        <v>1595</v>
      </c>
      <c r="G877" s="72" t="s">
        <v>1596</v>
      </c>
      <c r="H877" s="72"/>
      <c r="I877" s="90" t="s">
        <v>1597</v>
      </c>
      <c r="J877" s="23" t="s">
        <v>827</v>
      </c>
      <c r="K877" s="57"/>
    </row>
    <row r="878" ht="14.25" customHeight="1">
      <c r="A878" s="95"/>
      <c r="B878" s="96">
        <v>0.7083333333333334</v>
      </c>
      <c r="C878" s="110" t="s">
        <v>1483</v>
      </c>
      <c r="D878" s="77">
        <v>2.0</v>
      </c>
      <c r="E878" s="37" t="s">
        <v>1598</v>
      </c>
      <c r="F878" s="72"/>
      <c r="G878" s="72" t="s">
        <v>1596</v>
      </c>
      <c r="H878" s="72"/>
      <c r="I878" s="90" t="s">
        <v>1599</v>
      </c>
      <c r="J878" s="23" t="s">
        <v>827</v>
      </c>
      <c r="K878" s="57"/>
    </row>
    <row r="879" ht="14.25" customHeight="1">
      <c r="A879" s="97"/>
      <c r="B879" s="98">
        <v>0.75</v>
      </c>
      <c r="C879" s="111" t="s">
        <v>68</v>
      </c>
      <c r="D879" s="85" t="s">
        <v>68</v>
      </c>
      <c r="E879" s="86" t="s">
        <v>68</v>
      </c>
      <c r="F879" s="87" t="s">
        <v>68</v>
      </c>
      <c r="G879" s="87" t="s">
        <v>68</v>
      </c>
      <c r="H879" s="87"/>
      <c r="I879" s="88" t="s">
        <v>68</v>
      </c>
      <c r="J879" s="23" t="s">
        <v>68</v>
      </c>
      <c r="K879" s="57"/>
    </row>
    <row r="880" ht="14.25" customHeight="1">
      <c r="A880" s="92">
        <v>45590.0</v>
      </c>
      <c r="B880" s="93">
        <v>0.375</v>
      </c>
      <c r="C880" s="109" t="s">
        <v>68</v>
      </c>
      <c r="D880" s="68" t="s">
        <v>68</v>
      </c>
      <c r="E880" s="69" t="s">
        <v>68</v>
      </c>
      <c r="F880" s="70" t="s">
        <v>68</v>
      </c>
      <c r="G880" s="70" t="s">
        <v>68</v>
      </c>
      <c r="H880" s="70"/>
      <c r="I880" s="94" t="s">
        <v>68</v>
      </c>
      <c r="J880" s="23" t="s">
        <v>68</v>
      </c>
      <c r="K880" s="57"/>
    </row>
    <row r="881" ht="14.25" customHeight="1">
      <c r="A881" s="95"/>
      <c r="B881" s="96">
        <v>0.4166666666666667</v>
      </c>
      <c r="C881" s="110" t="s">
        <v>68</v>
      </c>
      <c r="D881" s="77" t="s">
        <v>68</v>
      </c>
      <c r="E881" s="37" t="s">
        <v>68</v>
      </c>
      <c r="F881" s="72" t="s">
        <v>68</v>
      </c>
      <c r="G881" s="72" t="s">
        <v>68</v>
      </c>
      <c r="H881" s="72"/>
      <c r="I881" s="78" t="s">
        <v>68</v>
      </c>
      <c r="J881" s="23" t="s">
        <v>68</v>
      </c>
      <c r="K881" s="57"/>
    </row>
    <row r="882" ht="14.25" customHeight="1">
      <c r="A882" s="95"/>
      <c r="B882" s="96">
        <v>0.4791666666666667</v>
      </c>
      <c r="C882" s="110" t="s">
        <v>816</v>
      </c>
      <c r="D882" s="77">
        <v>1.0</v>
      </c>
      <c r="E882" s="37" t="s">
        <v>818</v>
      </c>
      <c r="F882" s="72" t="s">
        <v>1600</v>
      </c>
      <c r="G882" s="72" t="s">
        <v>1601</v>
      </c>
      <c r="H882" s="72"/>
      <c r="I882" s="112" t="s">
        <v>1602</v>
      </c>
      <c r="J882" s="23" t="s">
        <v>827</v>
      </c>
      <c r="K882" s="57" t="s">
        <v>1603</v>
      </c>
    </row>
    <row r="883" ht="14.25" customHeight="1">
      <c r="A883" s="95"/>
      <c r="B883" s="96">
        <v>0.5</v>
      </c>
      <c r="C883" s="110" t="s">
        <v>68</v>
      </c>
      <c r="D883" s="77" t="s">
        <v>68</v>
      </c>
      <c r="E883" s="37" t="s">
        <v>68</v>
      </c>
      <c r="F883" s="72" t="s">
        <v>68</v>
      </c>
      <c r="G883" s="72" t="s">
        <v>68</v>
      </c>
      <c r="H883" s="72"/>
      <c r="I883" s="78" t="s">
        <v>68</v>
      </c>
      <c r="J883" s="23" t="s">
        <v>68</v>
      </c>
      <c r="K883" s="57"/>
    </row>
    <row r="884" ht="14.25" customHeight="1">
      <c r="A884" s="95"/>
      <c r="B884" s="96">
        <v>0.5416666666666666</v>
      </c>
      <c r="C884" s="110" t="s">
        <v>831</v>
      </c>
      <c r="D884" s="77">
        <v>1.0</v>
      </c>
      <c r="E884" s="37" t="s">
        <v>13</v>
      </c>
      <c r="F884" s="72" t="s">
        <v>1604</v>
      </c>
      <c r="G884" s="72" t="s">
        <v>1605</v>
      </c>
      <c r="H884" s="72"/>
      <c r="I884" s="91" t="s">
        <v>1606</v>
      </c>
      <c r="J884" s="23" t="s">
        <v>827</v>
      </c>
      <c r="K884" s="57"/>
    </row>
    <row r="885" ht="14.25" customHeight="1">
      <c r="A885" s="95"/>
      <c r="B885" s="96">
        <v>0.5833333333333334</v>
      </c>
      <c r="C885" s="110" t="s">
        <v>879</v>
      </c>
      <c r="D885" s="77">
        <v>1.0</v>
      </c>
      <c r="E885" s="37" t="s">
        <v>818</v>
      </c>
      <c r="F885" s="72" t="s">
        <v>1607</v>
      </c>
      <c r="G885" s="72" t="s">
        <v>1608</v>
      </c>
      <c r="H885" s="72"/>
      <c r="I885" s="90" t="s">
        <v>1609</v>
      </c>
      <c r="J885" s="23"/>
      <c r="K885" s="57"/>
    </row>
    <row r="886" ht="14.25" customHeight="1">
      <c r="A886" s="95"/>
      <c r="B886" s="96">
        <v>0.625</v>
      </c>
      <c r="C886" s="110" t="s">
        <v>68</v>
      </c>
      <c r="D886" s="77" t="s">
        <v>68</v>
      </c>
      <c r="E886" s="37" t="s">
        <v>68</v>
      </c>
      <c r="F886" s="72" t="s">
        <v>68</v>
      </c>
      <c r="G886" s="72" t="s">
        <v>68</v>
      </c>
      <c r="H886" s="72"/>
      <c r="I886" s="78" t="s">
        <v>68</v>
      </c>
      <c r="J886" s="23" t="s">
        <v>68</v>
      </c>
      <c r="K886" s="57"/>
    </row>
    <row r="887" ht="14.25" customHeight="1">
      <c r="A887" s="95"/>
      <c r="B887" s="96">
        <v>0.6666666666666666</v>
      </c>
      <c r="C887" s="110" t="s">
        <v>68</v>
      </c>
      <c r="D887" s="77" t="s">
        <v>68</v>
      </c>
      <c r="E887" s="37" t="s">
        <v>68</v>
      </c>
      <c r="F887" s="72" t="s">
        <v>68</v>
      </c>
      <c r="G887" s="72" t="s">
        <v>68</v>
      </c>
      <c r="H887" s="72"/>
      <c r="I887" s="78" t="s">
        <v>68</v>
      </c>
      <c r="J887" s="23" t="s">
        <v>68</v>
      </c>
      <c r="K887" s="57"/>
    </row>
    <row r="888" ht="14.25" customHeight="1">
      <c r="A888" s="95"/>
      <c r="B888" s="96">
        <v>0.7083333333333334</v>
      </c>
      <c r="C888" s="110" t="s">
        <v>68</v>
      </c>
      <c r="D888" s="77" t="s">
        <v>68</v>
      </c>
      <c r="E888" s="37" t="s">
        <v>68</v>
      </c>
      <c r="F888" s="72" t="s">
        <v>68</v>
      </c>
      <c r="G888" s="72" t="s">
        <v>68</v>
      </c>
      <c r="H888" s="72"/>
      <c r="I888" s="78" t="s">
        <v>68</v>
      </c>
      <c r="J888" s="23" t="s">
        <v>68</v>
      </c>
      <c r="K888" s="57"/>
    </row>
    <row r="889" ht="14.25" customHeight="1">
      <c r="A889" s="97"/>
      <c r="B889" s="98">
        <v>0.75</v>
      </c>
      <c r="C889" s="111" t="s">
        <v>68</v>
      </c>
      <c r="D889" s="85" t="s">
        <v>68</v>
      </c>
      <c r="E889" s="86" t="s">
        <v>68</v>
      </c>
      <c r="F889" s="87" t="s">
        <v>68</v>
      </c>
      <c r="G889" s="87" t="s">
        <v>68</v>
      </c>
      <c r="H889" s="87"/>
      <c r="I889" s="88" t="s">
        <v>68</v>
      </c>
      <c r="J889" s="23" t="s">
        <v>68</v>
      </c>
      <c r="K889" s="57"/>
    </row>
    <row r="890" ht="14.25" customHeight="1">
      <c r="A890" s="65">
        <v>45591.0</v>
      </c>
      <c r="B890" s="93">
        <v>0.375</v>
      </c>
      <c r="C890" s="109" t="s">
        <v>1278</v>
      </c>
      <c r="D890" s="68">
        <v>1.0</v>
      </c>
      <c r="E890" s="69" t="s">
        <v>13</v>
      </c>
      <c r="F890" s="70" t="s">
        <v>1610</v>
      </c>
      <c r="G890" s="70" t="s">
        <v>1279</v>
      </c>
      <c r="H890" s="70"/>
      <c r="I890" s="100" t="s">
        <v>1611</v>
      </c>
      <c r="J890" s="23"/>
      <c r="K890" s="57"/>
    </row>
    <row r="891" ht="14.25" customHeight="1">
      <c r="A891" s="74"/>
      <c r="B891" s="96">
        <v>0.4166666666666667</v>
      </c>
      <c r="C891" s="110" t="s">
        <v>831</v>
      </c>
      <c r="D891" s="77">
        <v>1.0</v>
      </c>
      <c r="E891" s="37" t="s">
        <v>13</v>
      </c>
      <c r="F891" s="72" t="s">
        <v>1372</v>
      </c>
      <c r="G891" s="72" t="s">
        <v>1612</v>
      </c>
      <c r="H891" s="72"/>
      <c r="I891" s="117" t="s">
        <v>1613</v>
      </c>
      <c r="J891" s="23"/>
      <c r="K891" s="57"/>
    </row>
    <row r="892" ht="14.25" customHeight="1">
      <c r="A892" s="74"/>
      <c r="B892" s="96">
        <v>0.4583333333333333</v>
      </c>
      <c r="C892" s="110" t="s">
        <v>68</v>
      </c>
      <c r="D892" s="77" t="s">
        <v>68</v>
      </c>
      <c r="E892" s="37" t="s">
        <v>68</v>
      </c>
      <c r="F892" s="72" t="s">
        <v>68</v>
      </c>
      <c r="G892" s="72" t="s">
        <v>68</v>
      </c>
      <c r="H892" s="72"/>
      <c r="I892" s="78" t="s">
        <v>68</v>
      </c>
      <c r="J892" s="23" t="s">
        <v>68</v>
      </c>
      <c r="K892" s="57"/>
    </row>
    <row r="893" ht="14.25" customHeight="1">
      <c r="A893" s="74"/>
      <c r="B893" s="96">
        <v>0.5</v>
      </c>
      <c r="C893" s="110" t="s">
        <v>68</v>
      </c>
      <c r="D893" s="77" t="s">
        <v>68</v>
      </c>
      <c r="E893" s="37" t="s">
        <v>68</v>
      </c>
      <c r="F893" s="72" t="s">
        <v>68</v>
      </c>
      <c r="G893" s="72" t="s">
        <v>68</v>
      </c>
      <c r="H893" s="72"/>
      <c r="I893" s="78" t="s">
        <v>68</v>
      </c>
      <c r="J893" s="23" t="s">
        <v>68</v>
      </c>
      <c r="K893" s="57"/>
    </row>
    <row r="894" ht="14.25" customHeight="1">
      <c r="A894" s="74"/>
      <c r="B894" s="96">
        <v>0.5416666666666666</v>
      </c>
      <c r="C894" s="110" t="s">
        <v>68</v>
      </c>
      <c r="D894" s="77" t="s">
        <v>68</v>
      </c>
      <c r="E894" s="37" t="s">
        <v>68</v>
      </c>
      <c r="F894" s="72" t="s">
        <v>68</v>
      </c>
      <c r="G894" s="72" t="s">
        <v>68</v>
      </c>
      <c r="H894" s="72"/>
      <c r="I894" s="78" t="s">
        <v>68</v>
      </c>
      <c r="J894" s="23" t="s">
        <v>68</v>
      </c>
      <c r="K894" s="57"/>
    </row>
    <row r="895" ht="14.25" customHeight="1">
      <c r="A895" s="82"/>
      <c r="B895" s="98">
        <v>0.5833333333333334</v>
      </c>
      <c r="C895" s="111" t="s">
        <v>68</v>
      </c>
      <c r="D895" s="85" t="s">
        <v>68</v>
      </c>
      <c r="E895" s="86" t="s">
        <v>68</v>
      </c>
      <c r="F895" s="87" t="s">
        <v>68</v>
      </c>
      <c r="G895" s="87" t="s">
        <v>68</v>
      </c>
      <c r="H895" s="87"/>
      <c r="I895" s="88" t="s">
        <v>68</v>
      </c>
      <c r="J895" s="23" t="s">
        <v>68</v>
      </c>
      <c r="K895" s="57"/>
    </row>
    <row r="896" ht="14.25" customHeight="1">
      <c r="A896" s="92">
        <v>45592.0</v>
      </c>
      <c r="B896" s="93">
        <v>0.375</v>
      </c>
      <c r="C896" s="109" t="s">
        <v>68</v>
      </c>
      <c r="D896" s="68" t="s">
        <v>68</v>
      </c>
      <c r="E896" s="69" t="s">
        <v>68</v>
      </c>
      <c r="F896" s="70" t="s">
        <v>68</v>
      </c>
      <c r="G896" s="70" t="s">
        <v>68</v>
      </c>
      <c r="H896" s="70"/>
      <c r="I896" s="94" t="s">
        <v>68</v>
      </c>
      <c r="J896" s="23" t="s">
        <v>68</v>
      </c>
      <c r="K896" s="57"/>
    </row>
    <row r="897" ht="14.25" customHeight="1">
      <c r="A897" s="95"/>
      <c r="B897" s="96">
        <v>0.4166666666666667</v>
      </c>
      <c r="C897" s="110" t="s">
        <v>68</v>
      </c>
      <c r="D897" s="77" t="s">
        <v>68</v>
      </c>
      <c r="E897" s="37" t="s">
        <v>68</v>
      </c>
      <c r="F897" s="72" t="s">
        <v>68</v>
      </c>
      <c r="G897" s="72" t="s">
        <v>68</v>
      </c>
      <c r="H897" s="72"/>
      <c r="I897" s="78" t="s">
        <v>68</v>
      </c>
      <c r="J897" s="23" t="s">
        <v>68</v>
      </c>
      <c r="K897" s="57"/>
    </row>
    <row r="898" ht="14.25" customHeight="1">
      <c r="A898" s="95"/>
      <c r="B898" s="96">
        <v>0.4583333333333333</v>
      </c>
      <c r="C898" s="110" t="s">
        <v>68</v>
      </c>
      <c r="D898" s="77" t="s">
        <v>68</v>
      </c>
      <c r="E898" s="37" t="s">
        <v>68</v>
      </c>
      <c r="F898" s="72" t="s">
        <v>68</v>
      </c>
      <c r="G898" s="72" t="s">
        <v>68</v>
      </c>
      <c r="H898" s="72"/>
      <c r="I898" s="78" t="s">
        <v>68</v>
      </c>
      <c r="J898" s="23" t="s">
        <v>68</v>
      </c>
      <c r="K898" s="57"/>
    </row>
    <row r="899" ht="14.25" customHeight="1">
      <c r="A899" s="95"/>
      <c r="B899" s="96">
        <v>0.5</v>
      </c>
      <c r="C899" s="110" t="s">
        <v>68</v>
      </c>
      <c r="D899" s="77" t="s">
        <v>68</v>
      </c>
      <c r="E899" s="37" t="s">
        <v>68</v>
      </c>
      <c r="F899" s="72" t="s">
        <v>68</v>
      </c>
      <c r="G899" s="72" t="s">
        <v>68</v>
      </c>
      <c r="H899" s="72"/>
      <c r="I899" s="78" t="s">
        <v>68</v>
      </c>
      <c r="J899" s="23" t="s">
        <v>68</v>
      </c>
      <c r="K899" s="57"/>
    </row>
    <row r="900" ht="14.25" customHeight="1">
      <c r="A900" s="95"/>
      <c r="B900" s="96">
        <v>0.5416666666666666</v>
      </c>
      <c r="C900" s="110" t="s">
        <v>68</v>
      </c>
      <c r="D900" s="77" t="s">
        <v>68</v>
      </c>
      <c r="E900" s="37" t="s">
        <v>68</v>
      </c>
      <c r="F900" s="72" t="s">
        <v>68</v>
      </c>
      <c r="G900" s="72" t="s">
        <v>68</v>
      </c>
      <c r="H900" s="72"/>
      <c r="I900" s="78" t="s">
        <v>68</v>
      </c>
      <c r="J900" s="23" t="s">
        <v>68</v>
      </c>
      <c r="K900" s="57"/>
    </row>
    <row r="901" ht="14.25" customHeight="1">
      <c r="A901" s="95"/>
      <c r="B901" s="96">
        <v>0.5833333333333334</v>
      </c>
      <c r="C901" s="110" t="s">
        <v>68</v>
      </c>
      <c r="D901" s="77" t="s">
        <v>68</v>
      </c>
      <c r="E901" s="37" t="s">
        <v>68</v>
      </c>
      <c r="F901" s="72" t="s">
        <v>68</v>
      </c>
      <c r="G901" s="72" t="s">
        <v>68</v>
      </c>
      <c r="H901" s="72"/>
      <c r="I901" s="78" t="s">
        <v>68</v>
      </c>
      <c r="J901" s="23" t="s">
        <v>68</v>
      </c>
      <c r="K901" s="57"/>
    </row>
    <row r="902" ht="14.25" customHeight="1">
      <c r="A902" s="95"/>
      <c r="B902" s="96">
        <v>0.625</v>
      </c>
      <c r="C902" s="110" t="s">
        <v>68</v>
      </c>
      <c r="D902" s="77" t="s">
        <v>68</v>
      </c>
      <c r="E902" s="37" t="s">
        <v>68</v>
      </c>
      <c r="F902" s="72" t="s">
        <v>68</v>
      </c>
      <c r="G902" s="72" t="s">
        <v>68</v>
      </c>
      <c r="H902" s="72"/>
      <c r="I902" s="78" t="s">
        <v>68</v>
      </c>
      <c r="J902" s="23" t="s">
        <v>68</v>
      </c>
      <c r="K902" s="57"/>
    </row>
    <row r="903" ht="14.25" customHeight="1">
      <c r="A903" s="95"/>
      <c r="B903" s="96">
        <v>0.6666666666666666</v>
      </c>
      <c r="C903" s="110" t="s">
        <v>68</v>
      </c>
      <c r="D903" s="77" t="s">
        <v>68</v>
      </c>
      <c r="E903" s="37" t="s">
        <v>68</v>
      </c>
      <c r="F903" s="72" t="s">
        <v>68</v>
      </c>
      <c r="G903" s="72" t="s">
        <v>68</v>
      </c>
      <c r="H903" s="72"/>
      <c r="I903" s="78" t="s">
        <v>68</v>
      </c>
      <c r="J903" s="23" t="s">
        <v>68</v>
      </c>
      <c r="K903" s="57"/>
    </row>
    <row r="904" ht="14.25" customHeight="1">
      <c r="A904" s="95"/>
      <c r="B904" s="96">
        <v>0.7083333333333334</v>
      </c>
      <c r="C904" s="110" t="s">
        <v>68</v>
      </c>
      <c r="D904" s="77" t="s">
        <v>68</v>
      </c>
      <c r="E904" s="37" t="s">
        <v>68</v>
      </c>
      <c r="F904" s="72" t="s">
        <v>68</v>
      </c>
      <c r="G904" s="72" t="s">
        <v>68</v>
      </c>
      <c r="H904" s="72"/>
      <c r="I904" s="78" t="s">
        <v>68</v>
      </c>
      <c r="J904" s="23" t="s">
        <v>68</v>
      </c>
      <c r="K904" s="57"/>
    </row>
    <row r="905" ht="14.25" customHeight="1">
      <c r="A905" s="97"/>
      <c r="B905" s="98">
        <v>0.75</v>
      </c>
      <c r="C905" s="111" t="s">
        <v>68</v>
      </c>
      <c r="D905" s="85" t="s">
        <v>68</v>
      </c>
      <c r="E905" s="86" t="s">
        <v>68</v>
      </c>
      <c r="F905" s="87" t="s">
        <v>68</v>
      </c>
      <c r="G905" s="87" t="s">
        <v>68</v>
      </c>
      <c r="H905" s="87"/>
      <c r="I905" s="88" t="s">
        <v>68</v>
      </c>
      <c r="J905" s="23" t="s">
        <v>68</v>
      </c>
      <c r="K905" s="57"/>
    </row>
    <row r="906" ht="14.25" customHeight="1">
      <c r="A906" s="92">
        <v>45593.0</v>
      </c>
      <c r="B906" s="93">
        <v>0.375</v>
      </c>
      <c r="C906" s="109" t="s">
        <v>68</v>
      </c>
      <c r="D906" s="68" t="s">
        <v>68</v>
      </c>
      <c r="E906" s="69" t="s">
        <v>68</v>
      </c>
      <c r="F906" s="70" t="s">
        <v>68</v>
      </c>
      <c r="G906" s="70" t="s">
        <v>68</v>
      </c>
      <c r="H906" s="70"/>
      <c r="I906" s="94" t="s">
        <v>68</v>
      </c>
      <c r="J906" s="23" t="s">
        <v>68</v>
      </c>
      <c r="K906" s="57"/>
    </row>
    <row r="907" ht="14.25" customHeight="1">
      <c r="A907" s="95"/>
      <c r="B907" s="96">
        <v>0.4166666666666667</v>
      </c>
      <c r="C907" s="110" t="s">
        <v>68</v>
      </c>
      <c r="D907" s="77" t="s">
        <v>68</v>
      </c>
      <c r="E907" s="37" t="s">
        <v>68</v>
      </c>
      <c r="F907" s="72" t="s">
        <v>68</v>
      </c>
      <c r="G907" s="72" t="s">
        <v>68</v>
      </c>
      <c r="H907" s="72"/>
      <c r="I907" s="78" t="s">
        <v>68</v>
      </c>
      <c r="J907" s="23" t="s">
        <v>68</v>
      </c>
      <c r="K907" s="57"/>
    </row>
    <row r="908" ht="14.25" customHeight="1">
      <c r="A908" s="95"/>
      <c r="B908" s="96">
        <v>0.4583333333333333</v>
      </c>
      <c r="C908" s="110" t="s">
        <v>68</v>
      </c>
      <c r="D908" s="77" t="s">
        <v>68</v>
      </c>
      <c r="E908" s="37" t="s">
        <v>68</v>
      </c>
      <c r="F908" s="72" t="s">
        <v>68</v>
      </c>
      <c r="G908" s="72" t="s">
        <v>68</v>
      </c>
      <c r="H908" s="72"/>
      <c r="I908" s="78" t="s">
        <v>68</v>
      </c>
      <c r="J908" s="23" t="s">
        <v>68</v>
      </c>
      <c r="K908" s="57"/>
    </row>
    <row r="909" ht="14.25" customHeight="1">
      <c r="A909" s="95"/>
      <c r="B909" s="96">
        <v>0.5</v>
      </c>
      <c r="C909" s="110" t="s">
        <v>68</v>
      </c>
      <c r="D909" s="77" t="s">
        <v>68</v>
      </c>
      <c r="E909" s="37" t="s">
        <v>68</v>
      </c>
      <c r="F909" s="72" t="s">
        <v>68</v>
      </c>
      <c r="G909" s="72" t="s">
        <v>68</v>
      </c>
      <c r="H909" s="72"/>
      <c r="I909" s="78" t="s">
        <v>68</v>
      </c>
      <c r="J909" s="23" t="s">
        <v>68</v>
      </c>
      <c r="K909" s="57"/>
    </row>
    <row r="910" ht="14.25" customHeight="1">
      <c r="A910" s="95"/>
      <c r="B910" s="96">
        <v>0.5416666666666666</v>
      </c>
      <c r="C910" s="110" t="s">
        <v>68</v>
      </c>
      <c r="D910" s="77" t="s">
        <v>68</v>
      </c>
      <c r="E910" s="37" t="s">
        <v>68</v>
      </c>
      <c r="F910" s="72" t="s">
        <v>68</v>
      </c>
      <c r="G910" s="72" t="s">
        <v>68</v>
      </c>
      <c r="H910" s="72"/>
      <c r="I910" s="78" t="s">
        <v>68</v>
      </c>
      <c r="J910" s="23" t="s">
        <v>68</v>
      </c>
      <c r="K910" s="57"/>
    </row>
    <row r="911" ht="14.25" customHeight="1">
      <c r="A911" s="95"/>
      <c r="B911" s="96">
        <v>0.5833333333333334</v>
      </c>
      <c r="C911" s="110" t="s">
        <v>68</v>
      </c>
      <c r="D911" s="77" t="s">
        <v>68</v>
      </c>
      <c r="E911" s="37" t="s">
        <v>68</v>
      </c>
      <c r="F911" s="72" t="s">
        <v>68</v>
      </c>
      <c r="G911" s="72" t="s">
        <v>68</v>
      </c>
      <c r="H911" s="72"/>
      <c r="I911" s="78" t="s">
        <v>68</v>
      </c>
      <c r="J911" s="23" t="s">
        <v>68</v>
      </c>
      <c r="K911" s="57"/>
    </row>
    <row r="912" ht="14.25" customHeight="1">
      <c r="A912" s="95"/>
      <c r="B912" s="96">
        <v>0.625</v>
      </c>
      <c r="C912" s="110" t="s">
        <v>68</v>
      </c>
      <c r="D912" s="77" t="s">
        <v>68</v>
      </c>
      <c r="E912" s="37" t="s">
        <v>68</v>
      </c>
      <c r="F912" s="72" t="s">
        <v>68</v>
      </c>
      <c r="G912" s="72" t="s">
        <v>68</v>
      </c>
      <c r="H912" s="72"/>
      <c r="I912" s="78" t="s">
        <v>68</v>
      </c>
      <c r="J912" s="23" t="s">
        <v>68</v>
      </c>
      <c r="K912" s="57"/>
    </row>
    <row r="913" ht="14.25" customHeight="1">
      <c r="A913" s="95"/>
      <c r="B913" s="96">
        <v>0.6666666666666666</v>
      </c>
      <c r="C913" s="110" t="s">
        <v>68</v>
      </c>
      <c r="D913" s="77" t="s">
        <v>68</v>
      </c>
      <c r="E913" s="37" t="s">
        <v>68</v>
      </c>
      <c r="F913" s="72" t="s">
        <v>68</v>
      </c>
      <c r="G913" s="72" t="s">
        <v>68</v>
      </c>
      <c r="H913" s="72"/>
      <c r="I913" s="78" t="s">
        <v>68</v>
      </c>
      <c r="J913" s="23" t="s">
        <v>68</v>
      </c>
      <c r="K913" s="57"/>
    </row>
    <row r="914" ht="14.25" customHeight="1">
      <c r="A914" s="95"/>
      <c r="B914" s="96">
        <v>0.7083333333333334</v>
      </c>
      <c r="C914" s="110" t="s">
        <v>1614</v>
      </c>
      <c r="D914" s="77">
        <v>2.0</v>
      </c>
      <c r="E914" s="37" t="s">
        <v>823</v>
      </c>
      <c r="F914" s="72" t="s">
        <v>1615</v>
      </c>
      <c r="G914" s="72" t="s">
        <v>1616</v>
      </c>
      <c r="H914" s="72" t="s">
        <v>68</v>
      </c>
      <c r="I914" s="90" t="s">
        <v>1617</v>
      </c>
      <c r="J914" s="23" t="s">
        <v>995</v>
      </c>
      <c r="K914" s="57"/>
    </row>
    <row r="915" ht="14.25" customHeight="1">
      <c r="A915" s="95"/>
      <c r="B915" s="96">
        <v>0.7291666666666666</v>
      </c>
      <c r="C915" s="110" t="s">
        <v>1614</v>
      </c>
      <c r="D915" s="77">
        <v>2.0</v>
      </c>
      <c r="E915" s="37" t="s">
        <v>823</v>
      </c>
      <c r="F915" s="72" t="s">
        <v>1618</v>
      </c>
      <c r="G915" s="72" t="s">
        <v>1616</v>
      </c>
      <c r="H915" s="72" t="s">
        <v>68</v>
      </c>
      <c r="I915" s="90" t="s">
        <v>1619</v>
      </c>
      <c r="J915" s="23" t="s">
        <v>995</v>
      </c>
      <c r="K915" s="57"/>
    </row>
    <row r="916" ht="14.25" customHeight="1">
      <c r="A916" s="97"/>
      <c r="B916" s="98">
        <v>0.75</v>
      </c>
      <c r="C916" s="111" t="s">
        <v>68</v>
      </c>
      <c r="D916" s="85" t="s">
        <v>68</v>
      </c>
      <c r="E916" s="86" t="s">
        <v>68</v>
      </c>
      <c r="F916" s="87" t="s">
        <v>68</v>
      </c>
      <c r="G916" s="87" t="s">
        <v>68</v>
      </c>
      <c r="H916" s="87"/>
      <c r="I916" s="88" t="s">
        <v>68</v>
      </c>
      <c r="J916" s="23" t="s">
        <v>68</v>
      </c>
      <c r="K916" s="57"/>
    </row>
    <row r="917" ht="14.25" customHeight="1">
      <c r="A917" s="92">
        <v>45594.0</v>
      </c>
      <c r="B917" s="93">
        <v>0.375</v>
      </c>
      <c r="C917" s="109" t="s">
        <v>1620</v>
      </c>
      <c r="D917" s="68">
        <v>1.0</v>
      </c>
      <c r="E917" s="69" t="s">
        <v>818</v>
      </c>
      <c r="F917" s="70" t="s">
        <v>1621</v>
      </c>
      <c r="G917" s="70" t="s">
        <v>1622</v>
      </c>
      <c r="H917" s="70"/>
      <c r="I917" s="100" t="s">
        <v>1623</v>
      </c>
      <c r="J917" s="23" t="s">
        <v>821</v>
      </c>
      <c r="K917" s="57"/>
    </row>
    <row r="918" ht="14.25" customHeight="1">
      <c r="A918" s="95"/>
      <c r="B918" s="96">
        <v>0.4166666666666667</v>
      </c>
      <c r="C918" s="110" t="s">
        <v>68</v>
      </c>
      <c r="D918" s="77" t="s">
        <v>68</v>
      </c>
      <c r="E918" s="37" t="s">
        <v>68</v>
      </c>
      <c r="F918" s="72" t="s">
        <v>68</v>
      </c>
      <c r="G918" s="72" t="s">
        <v>68</v>
      </c>
      <c r="H918" s="72"/>
      <c r="I918" s="78" t="s">
        <v>68</v>
      </c>
      <c r="J918" s="23" t="s">
        <v>68</v>
      </c>
      <c r="K918" s="57"/>
    </row>
    <row r="919" ht="14.25" customHeight="1">
      <c r="A919" s="95"/>
      <c r="B919" s="96">
        <v>0.4791666666666667</v>
      </c>
      <c r="C919" s="110" t="s">
        <v>816</v>
      </c>
      <c r="D919" s="77">
        <v>1.0</v>
      </c>
      <c r="E919" s="37" t="s">
        <v>937</v>
      </c>
      <c r="F919" s="72" t="s">
        <v>1624</v>
      </c>
      <c r="G919" s="72" t="s">
        <v>1625</v>
      </c>
      <c r="H919" s="72"/>
      <c r="I919" s="90" t="s">
        <v>1626</v>
      </c>
      <c r="J919" s="23" t="s">
        <v>827</v>
      </c>
      <c r="K919" s="57" t="s">
        <v>1627</v>
      </c>
    </row>
    <row r="920" ht="14.25" customHeight="1">
      <c r="A920" s="95"/>
      <c r="B920" s="96">
        <v>0.5</v>
      </c>
      <c r="C920" s="110" t="s">
        <v>1532</v>
      </c>
      <c r="D920" s="77">
        <v>1.0</v>
      </c>
      <c r="E920" s="37" t="s">
        <v>818</v>
      </c>
      <c r="F920" s="72" t="s">
        <v>1628</v>
      </c>
      <c r="G920" s="72" t="s">
        <v>1629</v>
      </c>
      <c r="H920" s="72"/>
      <c r="I920" s="90" t="s">
        <v>1630</v>
      </c>
      <c r="J920" s="23" t="s">
        <v>821</v>
      </c>
      <c r="K920" s="57"/>
    </row>
    <row r="921" ht="14.25" customHeight="1">
      <c r="A921" s="95"/>
      <c r="B921" s="96">
        <v>0.5416666666666666</v>
      </c>
      <c r="C921" s="110" t="s">
        <v>946</v>
      </c>
      <c r="D921" s="77">
        <v>1.0</v>
      </c>
      <c r="E921" s="37" t="s">
        <v>818</v>
      </c>
      <c r="F921" s="72" t="s">
        <v>1631</v>
      </c>
      <c r="G921" s="72" t="s">
        <v>1632</v>
      </c>
      <c r="H921" s="72"/>
      <c r="I921" s="90" t="s">
        <v>1633</v>
      </c>
      <c r="J921" s="23" t="s">
        <v>821</v>
      </c>
      <c r="K921" s="57" t="s">
        <v>1634</v>
      </c>
    </row>
    <row r="922" ht="14.25" customHeight="1">
      <c r="A922" s="95"/>
      <c r="B922" s="96">
        <v>0.5833333333333334</v>
      </c>
      <c r="C922" s="110" t="s">
        <v>1635</v>
      </c>
      <c r="D922" s="77">
        <v>1.0</v>
      </c>
      <c r="E922" s="37" t="s">
        <v>13</v>
      </c>
      <c r="F922" s="72" t="s">
        <v>1636</v>
      </c>
      <c r="G922" s="72" t="s">
        <v>1637</v>
      </c>
      <c r="H922" s="72"/>
      <c r="I922" s="112" t="s">
        <v>1638</v>
      </c>
      <c r="J922" s="23" t="s">
        <v>827</v>
      </c>
      <c r="K922" s="57" t="s">
        <v>1639</v>
      </c>
    </row>
    <row r="923" ht="14.25" customHeight="1">
      <c r="A923" s="95"/>
      <c r="B923" s="96">
        <v>0.625</v>
      </c>
      <c r="C923" s="110" t="s">
        <v>68</v>
      </c>
      <c r="D923" s="77" t="s">
        <v>68</v>
      </c>
      <c r="E923" s="37" t="s">
        <v>68</v>
      </c>
      <c r="F923" s="72" t="s">
        <v>68</v>
      </c>
      <c r="G923" s="72" t="s">
        <v>68</v>
      </c>
      <c r="H923" s="72"/>
      <c r="I923" s="78" t="s">
        <v>68</v>
      </c>
      <c r="J923" s="23" t="s">
        <v>68</v>
      </c>
      <c r="K923" s="57"/>
    </row>
    <row r="924" ht="14.25" customHeight="1">
      <c r="A924" s="95"/>
      <c r="B924" s="96">
        <v>0.6666666666666666</v>
      </c>
      <c r="C924" s="110" t="s">
        <v>1640</v>
      </c>
      <c r="D924" s="77">
        <v>1.0</v>
      </c>
      <c r="E924" s="37" t="s">
        <v>13</v>
      </c>
      <c r="F924" s="72" t="s">
        <v>1641</v>
      </c>
      <c r="G924" s="72" t="s">
        <v>1642</v>
      </c>
      <c r="H924" s="72"/>
      <c r="I924" s="112" t="s">
        <v>1643</v>
      </c>
      <c r="J924" s="23"/>
      <c r="K924" s="57"/>
    </row>
    <row r="925" ht="14.25" customHeight="1">
      <c r="A925" s="95"/>
      <c r="B925" s="96">
        <v>0.7083333333333334</v>
      </c>
      <c r="C925" s="110" t="s">
        <v>1644</v>
      </c>
      <c r="D925" s="77">
        <v>1.0</v>
      </c>
      <c r="E925" s="37" t="s">
        <v>13</v>
      </c>
      <c r="F925" s="72" t="s">
        <v>1645</v>
      </c>
      <c r="G925" s="72"/>
      <c r="H925" s="72"/>
      <c r="I925" s="118" t="s">
        <v>1646</v>
      </c>
      <c r="J925" s="23"/>
      <c r="K925" s="57"/>
    </row>
    <row r="926" ht="14.25" customHeight="1">
      <c r="A926" s="97"/>
      <c r="B926" s="98">
        <v>0.75</v>
      </c>
      <c r="C926" s="110" t="s">
        <v>1614</v>
      </c>
      <c r="D926" s="85">
        <v>2.0</v>
      </c>
      <c r="E926" s="86" t="s">
        <v>13</v>
      </c>
      <c r="F926" s="102" t="s">
        <v>1647</v>
      </c>
      <c r="G926" s="87" t="s">
        <v>1648</v>
      </c>
      <c r="H926" s="87" t="s">
        <v>1534</v>
      </c>
      <c r="I926" s="106" t="s">
        <v>1649</v>
      </c>
      <c r="J926" s="23" t="s">
        <v>995</v>
      </c>
      <c r="K926" s="57"/>
    </row>
    <row r="927" ht="14.25" customHeight="1">
      <c r="A927" s="65">
        <v>45595.0</v>
      </c>
      <c r="B927" s="93">
        <v>0.375</v>
      </c>
      <c r="C927" s="109" t="s">
        <v>68</v>
      </c>
      <c r="D927" s="68" t="s">
        <v>68</v>
      </c>
      <c r="E927" s="69" t="s">
        <v>68</v>
      </c>
      <c r="F927" s="70" t="s">
        <v>68</v>
      </c>
      <c r="G927" s="70" t="s">
        <v>68</v>
      </c>
      <c r="H927" s="70"/>
      <c r="I927" s="94" t="s">
        <v>68</v>
      </c>
      <c r="J927" s="23" t="s">
        <v>68</v>
      </c>
      <c r="K927" s="57"/>
    </row>
    <row r="928" ht="14.25" customHeight="1">
      <c r="A928" s="74"/>
      <c r="B928" s="96">
        <v>0.4166666666666667</v>
      </c>
      <c r="C928" s="110" t="s">
        <v>68</v>
      </c>
      <c r="D928" s="77" t="s">
        <v>68</v>
      </c>
      <c r="E928" s="37" t="s">
        <v>68</v>
      </c>
      <c r="F928" s="72" t="s">
        <v>68</v>
      </c>
      <c r="G928" s="72" t="s">
        <v>68</v>
      </c>
      <c r="H928" s="72"/>
      <c r="I928" s="78" t="s">
        <v>68</v>
      </c>
      <c r="J928" s="23" t="s">
        <v>68</v>
      </c>
      <c r="K928" s="57"/>
    </row>
    <row r="929" ht="14.25" customHeight="1">
      <c r="A929" s="74"/>
      <c r="B929" s="96">
        <v>0.4583333333333333</v>
      </c>
      <c r="C929" s="110" t="s">
        <v>68</v>
      </c>
      <c r="D929" s="77" t="s">
        <v>68</v>
      </c>
      <c r="E929" s="37" t="s">
        <v>68</v>
      </c>
      <c r="F929" s="72" t="s">
        <v>68</v>
      </c>
      <c r="G929" s="72" t="s">
        <v>68</v>
      </c>
      <c r="H929" s="72"/>
      <c r="I929" s="78" t="s">
        <v>68</v>
      </c>
      <c r="J929" s="23" t="s">
        <v>68</v>
      </c>
      <c r="K929" s="57"/>
    </row>
    <row r="930" ht="14.25" customHeight="1">
      <c r="A930" s="74"/>
      <c r="B930" s="96">
        <v>0.5208333333333334</v>
      </c>
      <c r="C930" s="110" t="s">
        <v>1257</v>
      </c>
      <c r="D930" s="77">
        <v>1.0</v>
      </c>
      <c r="E930" s="37" t="s">
        <v>823</v>
      </c>
      <c r="F930" s="72" t="s">
        <v>1650</v>
      </c>
      <c r="G930" s="72"/>
      <c r="H930" s="72" t="s">
        <v>1259</v>
      </c>
      <c r="I930" s="90" t="s">
        <v>1651</v>
      </c>
      <c r="J930" s="23" t="s">
        <v>827</v>
      </c>
      <c r="K930" s="57"/>
    </row>
    <row r="931" ht="14.25" customHeight="1">
      <c r="A931" s="74"/>
      <c r="B931" s="96">
        <v>0.5416666666666666</v>
      </c>
      <c r="C931" s="110" t="s">
        <v>1257</v>
      </c>
      <c r="D931" s="77">
        <v>1.0</v>
      </c>
      <c r="E931" s="37" t="s">
        <v>828</v>
      </c>
      <c r="F931" s="72" t="s">
        <v>1652</v>
      </c>
      <c r="G931" s="72"/>
      <c r="H931" s="72" t="s">
        <v>1259</v>
      </c>
      <c r="I931" s="90" t="s">
        <v>1653</v>
      </c>
      <c r="J931" s="23" t="s">
        <v>827</v>
      </c>
      <c r="K931" s="57"/>
    </row>
    <row r="932" ht="14.25" customHeight="1">
      <c r="A932" s="74"/>
      <c r="B932" s="96">
        <v>0.5625</v>
      </c>
      <c r="C932" s="110" t="s">
        <v>816</v>
      </c>
      <c r="D932" s="77">
        <v>1.0</v>
      </c>
      <c r="E932" s="37" t="s">
        <v>937</v>
      </c>
      <c r="F932" s="72" t="s">
        <v>1624</v>
      </c>
      <c r="G932" s="72" t="s">
        <v>1625</v>
      </c>
      <c r="H932" s="72"/>
      <c r="I932" s="90" t="s">
        <v>1654</v>
      </c>
      <c r="J932" s="23" t="s">
        <v>821</v>
      </c>
      <c r="K932" s="57"/>
    </row>
    <row r="933" ht="14.25" customHeight="1">
      <c r="A933" s="74"/>
      <c r="B933" s="96">
        <v>0.5833333333333334</v>
      </c>
      <c r="C933" s="110" t="s">
        <v>1504</v>
      </c>
      <c r="D933" s="77">
        <v>1.0</v>
      </c>
      <c r="E933" s="37" t="s">
        <v>13</v>
      </c>
      <c r="F933" s="72"/>
      <c r="G933" s="72" t="s">
        <v>1655</v>
      </c>
      <c r="H933" s="72"/>
      <c r="I933" s="90" t="s">
        <v>1656</v>
      </c>
      <c r="J933" s="23" t="s">
        <v>827</v>
      </c>
      <c r="K933" s="57"/>
    </row>
    <row r="934" ht="14.25" customHeight="1">
      <c r="A934" s="74"/>
      <c r="B934" s="96">
        <v>0.625</v>
      </c>
      <c r="C934" s="110" t="s">
        <v>1657</v>
      </c>
      <c r="D934" s="77">
        <v>1.0</v>
      </c>
      <c r="E934" s="37" t="s">
        <v>1658</v>
      </c>
      <c r="F934" s="72" t="s">
        <v>1659</v>
      </c>
      <c r="G934" s="72" t="s">
        <v>1660</v>
      </c>
      <c r="H934" s="72"/>
      <c r="I934" s="90" t="s">
        <v>1661</v>
      </c>
      <c r="J934" s="23" t="s">
        <v>827</v>
      </c>
      <c r="K934" s="57"/>
    </row>
    <row r="935" ht="14.25" customHeight="1">
      <c r="A935" s="74"/>
      <c r="B935" s="96">
        <v>0.625</v>
      </c>
      <c r="C935" s="110" t="s">
        <v>1657</v>
      </c>
      <c r="D935" s="77">
        <v>4.0</v>
      </c>
      <c r="E935" s="37" t="s">
        <v>1658</v>
      </c>
      <c r="F935" s="72" t="s">
        <v>1659</v>
      </c>
      <c r="G935" s="72" t="s">
        <v>1660</v>
      </c>
      <c r="H935" s="72"/>
      <c r="I935" s="90" t="s">
        <v>1662</v>
      </c>
      <c r="J935" s="23" t="s">
        <v>827</v>
      </c>
      <c r="K935" s="57"/>
    </row>
    <row r="936" ht="14.25" customHeight="1">
      <c r="A936" s="74"/>
      <c r="B936" s="96">
        <v>0.6666666666666666</v>
      </c>
      <c r="C936" s="110" t="s">
        <v>1483</v>
      </c>
      <c r="D936" s="77">
        <v>3.0</v>
      </c>
      <c r="E936" s="37" t="s">
        <v>818</v>
      </c>
      <c r="F936" s="72" t="s">
        <v>1663</v>
      </c>
      <c r="G936" s="72" t="s">
        <v>1485</v>
      </c>
      <c r="H936" s="72"/>
      <c r="I936" s="90" t="s">
        <v>1664</v>
      </c>
      <c r="J936" s="23" t="s">
        <v>821</v>
      </c>
      <c r="K936" s="57"/>
    </row>
    <row r="937" ht="14.25" customHeight="1">
      <c r="A937" s="74"/>
      <c r="B937" s="96">
        <v>0.7291666666666666</v>
      </c>
      <c r="C937" s="110" t="s">
        <v>836</v>
      </c>
      <c r="D937" s="77">
        <v>1.0</v>
      </c>
      <c r="E937" s="37" t="s">
        <v>13</v>
      </c>
      <c r="F937" s="72" t="s">
        <v>1665</v>
      </c>
      <c r="G937" s="72"/>
      <c r="H937" s="72"/>
      <c r="I937" s="90" t="s">
        <v>1666</v>
      </c>
      <c r="J937" s="23" t="s">
        <v>827</v>
      </c>
      <c r="K937" s="57"/>
    </row>
    <row r="938" ht="14.25" customHeight="1">
      <c r="A938" s="82"/>
      <c r="B938" s="98">
        <v>0.75</v>
      </c>
      <c r="C938" s="111" t="s">
        <v>836</v>
      </c>
      <c r="D938" s="85">
        <v>1.0</v>
      </c>
      <c r="E938" s="86" t="s">
        <v>1667</v>
      </c>
      <c r="F938" s="87" t="s">
        <v>1668</v>
      </c>
      <c r="G938" s="87"/>
      <c r="H938" s="72"/>
      <c r="I938" s="90" t="s">
        <v>1669</v>
      </c>
      <c r="J938" s="23" t="s">
        <v>827</v>
      </c>
      <c r="K938" s="57"/>
    </row>
    <row r="939" ht="14.25" customHeight="1">
      <c r="A939" s="92">
        <v>45596.0</v>
      </c>
      <c r="B939" s="93">
        <v>0.375</v>
      </c>
      <c r="C939" s="109" t="s">
        <v>1670</v>
      </c>
      <c r="D939" s="68">
        <v>1.0</v>
      </c>
      <c r="E939" s="69" t="s">
        <v>13</v>
      </c>
      <c r="F939" s="70"/>
      <c r="G939" s="70" t="s">
        <v>1671</v>
      </c>
      <c r="H939" s="72"/>
      <c r="I939" s="90" t="s">
        <v>1672</v>
      </c>
      <c r="J939" s="23" t="s">
        <v>827</v>
      </c>
      <c r="K939" s="57"/>
    </row>
    <row r="940" ht="14.25" customHeight="1">
      <c r="A940" s="95"/>
      <c r="B940" s="96">
        <v>0.4166666666666667</v>
      </c>
      <c r="C940" s="110" t="s">
        <v>934</v>
      </c>
      <c r="D940" s="77">
        <v>1.0</v>
      </c>
      <c r="E940" s="37" t="s">
        <v>1667</v>
      </c>
      <c r="F940" s="72" t="s">
        <v>1673</v>
      </c>
      <c r="G940" s="72"/>
      <c r="H940" s="72" t="s">
        <v>1060</v>
      </c>
      <c r="I940" s="90" t="s">
        <v>1674</v>
      </c>
      <c r="J940" s="23" t="s">
        <v>821</v>
      </c>
      <c r="K940" s="57"/>
    </row>
    <row r="941" ht="14.25" customHeight="1">
      <c r="A941" s="95"/>
      <c r="B941" s="96">
        <v>0.4583333333333333</v>
      </c>
      <c r="C941" s="110" t="s">
        <v>1028</v>
      </c>
      <c r="D941" s="77">
        <v>1.0</v>
      </c>
      <c r="E941" s="37" t="s">
        <v>1675</v>
      </c>
      <c r="F941" s="72" t="s">
        <v>1676</v>
      </c>
      <c r="G941" s="72" t="s">
        <v>1677</v>
      </c>
      <c r="H941" s="72"/>
      <c r="I941" s="90" t="s">
        <v>1678</v>
      </c>
      <c r="J941" s="23" t="s">
        <v>821</v>
      </c>
      <c r="K941" s="57"/>
    </row>
    <row r="942" ht="14.25" customHeight="1">
      <c r="A942" s="95"/>
      <c r="B942" s="96">
        <v>0.5</v>
      </c>
      <c r="C942" s="110" t="s">
        <v>68</v>
      </c>
      <c r="D942" s="77" t="s">
        <v>68</v>
      </c>
      <c r="E942" s="37" t="s">
        <v>68</v>
      </c>
      <c r="F942" s="72" t="s">
        <v>68</v>
      </c>
      <c r="G942" s="72" t="s">
        <v>68</v>
      </c>
      <c r="H942" s="72"/>
      <c r="I942" s="78" t="s">
        <v>68</v>
      </c>
      <c r="J942" s="23" t="s">
        <v>68</v>
      </c>
      <c r="K942" s="57"/>
    </row>
    <row r="943" ht="14.25" customHeight="1">
      <c r="A943" s="95"/>
      <c r="B943" s="96">
        <v>0.5416666666666666</v>
      </c>
      <c r="C943" s="110" t="s">
        <v>68</v>
      </c>
      <c r="D943" s="77" t="s">
        <v>68</v>
      </c>
      <c r="E943" s="37" t="s">
        <v>68</v>
      </c>
      <c r="F943" s="72" t="s">
        <v>68</v>
      </c>
      <c r="G943" s="72" t="s">
        <v>68</v>
      </c>
      <c r="H943" s="72"/>
      <c r="I943" s="78" t="s">
        <v>68</v>
      </c>
      <c r="J943" s="23" t="s">
        <v>68</v>
      </c>
      <c r="K943" s="57"/>
    </row>
    <row r="944" ht="14.25" customHeight="1">
      <c r="A944" s="95"/>
      <c r="B944" s="96">
        <v>0.5833333333333334</v>
      </c>
      <c r="C944" s="110" t="s">
        <v>1532</v>
      </c>
      <c r="D944" s="77">
        <v>1.0</v>
      </c>
      <c r="E944" s="37" t="s">
        <v>818</v>
      </c>
      <c r="F944" s="72" t="s">
        <v>1628</v>
      </c>
      <c r="G944" s="72" t="s">
        <v>1679</v>
      </c>
      <c r="H944" s="72"/>
      <c r="I944" s="90" t="s">
        <v>1680</v>
      </c>
      <c r="J944" s="23" t="s">
        <v>821</v>
      </c>
      <c r="K944" s="57"/>
    </row>
    <row r="945" ht="14.25" customHeight="1">
      <c r="A945" s="95"/>
      <c r="B945" s="96">
        <v>0.5833333333333334</v>
      </c>
      <c r="C945" s="110" t="s">
        <v>816</v>
      </c>
      <c r="D945" s="77">
        <v>1.0</v>
      </c>
      <c r="E945" s="37" t="s">
        <v>818</v>
      </c>
      <c r="F945" s="72" t="s">
        <v>1624</v>
      </c>
      <c r="G945" s="72" t="s">
        <v>1625</v>
      </c>
      <c r="H945" s="72"/>
      <c r="I945" s="90" t="s">
        <v>1681</v>
      </c>
      <c r="J945" s="23" t="s">
        <v>827</v>
      </c>
      <c r="K945" s="57"/>
    </row>
    <row r="946" ht="14.25" customHeight="1">
      <c r="A946" s="95"/>
      <c r="B946" s="96">
        <v>0.625</v>
      </c>
      <c r="C946" s="110" t="s">
        <v>68</v>
      </c>
      <c r="D946" s="77" t="s">
        <v>68</v>
      </c>
      <c r="E946" s="37" t="s">
        <v>68</v>
      </c>
      <c r="F946" s="72" t="s">
        <v>68</v>
      </c>
      <c r="G946" s="72" t="s">
        <v>68</v>
      </c>
      <c r="H946" s="72"/>
      <c r="I946" s="78" t="s">
        <v>68</v>
      </c>
      <c r="J946" s="23" t="s">
        <v>68</v>
      </c>
      <c r="K946" s="57"/>
    </row>
    <row r="947" ht="14.25" customHeight="1">
      <c r="A947" s="95"/>
      <c r="B947" s="96">
        <v>0.6666666666666666</v>
      </c>
      <c r="C947" s="110" t="s">
        <v>1532</v>
      </c>
      <c r="D947" s="77">
        <v>1.0</v>
      </c>
      <c r="E947" s="37" t="s">
        <v>13</v>
      </c>
      <c r="F947" s="72" t="s">
        <v>1682</v>
      </c>
      <c r="G947" s="72" t="s">
        <v>1683</v>
      </c>
      <c r="H947" s="72"/>
      <c r="I947" s="90" t="s">
        <v>1684</v>
      </c>
      <c r="J947" s="23" t="s">
        <v>827</v>
      </c>
      <c r="K947" s="57"/>
    </row>
    <row r="948" ht="14.25" customHeight="1">
      <c r="A948" s="95"/>
      <c r="B948" s="96">
        <v>0.7083333333333334</v>
      </c>
      <c r="C948" s="110"/>
      <c r="D948" s="77"/>
      <c r="E948" s="37"/>
      <c r="F948" s="72"/>
      <c r="G948" s="72"/>
      <c r="H948" s="72"/>
      <c r="I948" s="90"/>
      <c r="J948" s="23"/>
      <c r="K948" s="57"/>
    </row>
    <row r="949" ht="14.25" customHeight="1">
      <c r="A949" s="97"/>
      <c r="B949" s="98">
        <v>0.75</v>
      </c>
      <c r="C949" s="111"/>
      <c r="D949" s="85"/>
      <c r="E949" s="86"/>
      <c r="F949" s="87"/>
      <c r="G949" s="87"/>
      <c r="H949" s="87"/>
      <c r="I949" s="88"/>
      <c r="J949" s="23"/>
      <c r="K949" s="57"/>
    </row>
    <row r="950" ht="14.25" customHeight="1">
      <c r="A950" s="95"/>
      <c r="B950" s="96">
        <v>0.3333333333333333</v>
      </c>
      <c r="C950" s="110" t="s">
        <v>1685</v>
      </c>
      <c r="D950" s="77">
        <v>1.0</v>
      </c>
      <c r="E950" s="37" t="s">
        <v>1667</v>
      </c>
      <c r="F950" s="72" t="s">
        <v>1686</v>
      </c>
      <c r="G950" s="72"/>
      <c r="H950" s="72"/>
      <c r="I950" s="90" t="s">
        <v>1687</v>
      </c>
      <c r="J950" s="23" t="s">
        <v>827</v>
      </c>
      <c r="K950" s="57"/>
    </row>
    <row r="951" ht="14.25" customHeight="1">
      <c r="A951" s="92">
        <v>45597.0</v>
      </c>
      <c r="B951" s="93">
        <v>0.375</v>
      </c>
      <c r="C951" s="110" t="s">
        <v>822</v>
      </c>
      <c r="D951" s="77">
        <v>1.0</v>
      </c>
      <c r="E951" s="37" t="s">
        <v>937</v>
      </c>
      <c r="F951" s="72" t="s">
        <v>1688</v>
      </c>
      <c r="G951" s="72"/>
      <c r="H951" s="72" t="s">
        <v>825</v>
      </c>
      <c r="I951" s="90" t="s">
        <v>1689</v>
      </c>
      <c r="J951" s="23" t="s">
        <v>821</v>
      </c>
      <c r="K951" s="57" t="s">
        <v>1690</v>
      </c>
    </row>
    <row r="952" ht="14.25" customHeight="1">
      <c r="A952" s="95"/>
      <c r="B952" s="96">
        <v>0.4166666666666667</v>
      </c>
      <c r="C952" s="110" t="s">
        <v>1691</v>
      </c>
      <c r="D952" s="77">
        <v>1.0</v>
      </c>
      <c r="E952" s="37" t="s">
        <v>13</v>
      </c>
      <c r="F952" s="72" t="s">
        <v>1692</v>
      </c>
      <c r="G952" s="72" t="s">
        <v>1693</v>
      </c>
      <c r="H952" s="72"/>
      <c r="I952" s="90" t="s">
        <v>1694</v>
      </c>
      <c r="J952" s="23" t="s">
        <v>827</v>
      </c>
      <c r="K952" s="57"/>
    </row>
    <row r="953" ht="14.25" customHeight="1">
      <c r="A953" s="95"/>
      <c r="B953" s="96">
        <v>0.4166666666666667</v>
      </c>
      <c r="C953" s="110" t="s">
        <v>1695</v>
      </c>
      <c r="D953" s="77">
        <v>1.0</v>
      </c>
      <c r="E953" s="37" t="s">
        <v>1667</v>
      </c>
      <c r="F953" s="72" t="s">
        <v>1696</v>
      </c>
      <c r="G953" s="72" t="s">
        <v>1697</v>
      </c>
      <c r="H953" s="72"/>
      <c r="I953" s="90" t="s">
        <v>1698</v>
      </c>
      <c r="J953" s="23" t="s">
        <v>821</v>
      </c>
      <c r="K953" s="57"/>
    </row>
    <row r="954" ht="14.25" customHeight="1">
      <c r="A954" s="95"/>
      <c r="B954" s="96">
        <v>0.4583333333333333</v>
      </c>
      <c r="C954" s="110" t="s">
        <v>822</v>
      </c>
      <c r="D954" s="77">
        <v>1.0</v>
      </c>
      <c r="E954" s="37" t="s">
        <v>13</v>
      </c>
      <c r="F954" s="72" t="s">
        <v>1699</v>
      </c>
      <c r="G954" s="72"/>
      <c r="H954" s="72" t="s">
        <v>825</v>
      </c>
      <c r="I954" s="90" t="s">
        <v>1700</v>
      </c>
      <c r="J954" s="23" t="s">
        <v>827</v>
      </c>
      <c r="K954" s="57"/>
    </row>
    <row r="955" ht="14.25" customHeight="1">
      <c r="A955" s="95"/>
      <c r="B955" s="96">
        <v>0.5</v>
      </c>
      <c r="C955" s="110" t="s">
        <v>1701</v>
      </c>
      <c r="D955" s="77">
        <v>1.0</v>
      </c>
      <c r="E955" s="37" t="s">
        <v>13</v>
      </c>
      <c r="F955" s="72" t="s">
        <v>1702</v>
      </c>
      <c r="G955" s="72" t="s">
        <v>1703</v>
      </c>
      <c r="H955" s="72"/>
      <c r="I955" s="90" t="s">
        <v>1704</v>
      </c>
      <c r="J955" s="23" t="s">
        <v>821</v>
      </c>
      <c r="K955" s="57"/>
    </row>
    <row r="956" ht="14.25" customHeight="1">
      <c r="A956" s="95"/>
      <c r="B956" s="96">
        <v>0.5416666666666666</v>
      </c>
      <c r="C956" s="110"/>
      <c r="D956" s="77"/>
      <c r="E956" s="37"/>
      <c r="F956" s="72"/>
      <c r="G956" s="72"/>
      <c r="H956" s="72"/>
      <c r="I956" s="90"/>
      <c r="J956" s="23"/>
      <c r="K956" s="57"/>
    </row>
    <row r="957" ht="14.25" customHeight="1">
      <c r="A957" s="95"/>
      <c r="B957" s="96">
        <v>0.5625</v>
      </c>
      <c r="C957" s="110" t="s">
        <v>1424</v>
      </c>
      <c r="D957" s="77">
        <v>1.0</v>
      </c>
      <c r="E957" s="37" t="s">
        <v>13</v>
      </c>
      <c r="F957" s="72"/>
      <c r="G957" s="72" t="s">
        <v>1705</v>
      </c>
      <c r="H957" s="72"/>
      <c r="I957" s="90" t="s">
        <v>1706</v>
      </c>
      <c r="J957" s="23"/>
      <c r="K957" s="57"/>
    </row>
    <row r="958" ht="14.25" customHeight="1">
      <c r="A958" s="95"/>
      <c r="B958" s="96">
        <v>0.5833333333333334</v>
      </c>
      <c r="C958" s="110"/>
      <c r="D958" s="77"/>
      <c r="E958" s="37"/>
      <c r="F958" s="72"/>
      <c r="G958" s="72"/>
      <c r="H958" s="72"/>
      <c r="I958" s="78"/>
      <c r="J958" s="23"/>
      <c r="K958" s="57"/>
    </row>
    <row r="959" ht="14.25" customHeight="1">
      <c r="A959" s="95"/>
      <c r="B959" s="96">
        <v>0.625</v>
      </c>
      <c r="C959" s="110" t="s">
        <v>822</v>
      </c>
      <c r="D959" s="77">
        <v>1.0</v>
      </c>
      <c r="E959" s="37" t="s">
        <v>823</v>
      </c>
      <c r="F959" s="72" t="s">
        <v>1707</v>
      </c>
      <c r="G959" s="72"/>
      <c r="H959" s="72" t="s">
        <v>825</v>
      </c>
      <c r="I959" s="90" t="s">
        <v>1708</v>
      </c>
      <c r="J959" s="23" t="s">
        <v>827</v>
      </c>
      <c r="K959" s="57"/>
    </row>
    <row r="960" ht="14.25" customHeight="1">
      <c r="A960" s="95"/>
      <c r="B960" s="96">
        <v>0.6666666666666666</v>
      </c>
      <c r="C960" s="110" t="s">
        <v>1010</v>
      </c>
      <c r="D960" s="77">
        <v>1.0</v>
      </c>
      <c r="E960" s="37" t="s">
        <v>818</v>
      </c>
      <c r="F960" s="72" t="s">
        <v>1709</v>
      </c>
      <c r="G960" s="72" t="s">
        <v>1710</v>
      </c>
      <c r="H960" s="72"/>
      <c r="I960" s="90" t="s">
        <v>1711</v>
      </c>
      <c r="J960" s="23"/>
      <c r="K960" s="57"/>
    </row>
    <row r="961" ht="14.25" customHeight="1">
      <c r="A961" s="95"/>
      <c r="B961" s="96">
        <v>0.7083333333333334</v>
      </c>
      <c r="C961" s="110" t="s">
        <v>839</v>
      </c>
      <c r="D961" s="77">
        <v>1.0</v>
      </c>
      <c r="E961" s="37" t="s">
        <v>13</v>
      </c>
      <c r="F961" s="72" t="s">
        <v>1712</v>
      </c>
      <c r="G961" s="72"/>
      <c r="H961" s="72"/>
      <c r="I961" s="90" t="s">
        <v>1713</v>
      </c>
      <c r="J961" s="23"/>
      <c r="K961" s="57"/>
    </row>
    <row r="962" ht="14.25" customHeight="1">
      <c r="A962" s="97"/>
      <c r="B962" s="98">
        <v>0.75</v>
      </c>
      <c r="C962" s="111"/>
      <c r="D962" s="85"/>
      <c r="E962" s="86"/>
      <c r="F962" s="87"/>
      <c r="G962" s="87"/>
      <c r="H962" s="87"/>
      <c r="I962" s="88"/>
      <c r="J962" s="23"/>
      <c r="K962" s="57"/>
    </row>
    <row r="963" ht="14.25" customHeight="1">
      <c r="A963" s="92">
        <v>45598.0</v>
      </c>
      <c r="B963" s="93">
        <v>0.375</v>
      </c>
      <c r="C963" s="109" t="s">
        <v>68</v>
      </c>
      <c r="D963" s="68" t="s">
        <v>68</v>
      </c>
      <c r="E963" s="69" t="s">
        <v>68</v>
      </c>
      <c r="F963" s="70" t="s">
        <v>68</v>
      </c>
      <c r="G963" s="70" t="s">
        <v>68</v>
      </c>
      <c r="H963" s="70"/>
      <c r="I963" s="94" t="s">
        <v>68</v>
      </c>
      <c r="J963" s="23" t="s">
        <v>68</v>
      </c>
      <c r="K963" s="57"/>
    </row>
    <row r="964" ht="14.25" customHeight="1">
      <c r="A964" s="95"/>
      <c r="B964" s="96">
        <v>0.4166666666666667</v>
      </c>
      <c r="C964" s="110" t="s">
        <v>68</v>
      </c>
      <c r="D964" s="77" t="s">
        <v>68</v>
      </c>
      <c r="E964" s="37" t="s">
        <v>68</v>
      </c>
      <c r="F964" s="72" t="s">
        <v>68</v>
      </c>
      <c r="G964" s="72" t="s">
        <v>68</v>
      </c>
      <c r="H964" s="72"/>
      <c r="I964" s="78" t="s">
        <v>68</v>
      </c>
      <c r="J964" s="23" t="s">
        <v>68</v>
      </c>
      <c r="K964" s="57"/>
    </row>
    <row r="965" ht="14.25" customHeight="1">
      <c r="A965" s="95"/>
      <c r="B965" s="96">
        <v>0.4583333333333333</v>
      </c>
      <c r="C965" s="110" t="s">
        <v>68</v>
      </c>
      <c r="D965" s="77" t="s">
        <v>68</v>
      </c>
      <c r="E965" s="37" t="s">
        <v>68</v>
      </c>
      <c r="F965" s="72" t="s">
        <v>68</v>
      </c>
      <c r="G965" s="72" t="s">
        <v>68</v>
      </c>
      <c r="H965" s="72"/>
      <c r="I965" s="78" t="s">
        <v>68</v>
      </c>
      <c r="J965" s="23" t="s">
        <v>68</v>
      </c>
      <c r="K965" s="57"/>
    </row>
    <row r="966" ht="14.25" customHeight="1">
      <c r="A966" s="95"/>
      <c r="B966" s="96">
        <v>0.5</v>
      </c>
      <c r="C966" s="110" t="s">
        <v>68</v>
      </c>
      <c r="D966" s="77" t="s">
        <v>68</v>
      </c>
      <c r="E966" s="37" t="s">
        <v>68</v>
      </c>
      <c r="F966" s="72" t="s">
        <v>68</v>
      </c>
      <c r="G966" s="72" t="s">
        <v>68</v>
      </c>
      <c r="H966" s="72"/>
      <c r="I966" s="78" t="s">
        <v>68</v>
      </c>
      <c r="J966" s="23" t="s">
        <v>68</v>
      </c>
      <c r="K966" s="57"/>
    </row>
    <row r="967" ht="14.25" customHeight="1">
      <c r="A967" s="95"/>
      <c r="B967" s="96">
        <v>0.5416666666666666</v>
      </c>
      <c r="C967" s="110" t="s">
        <v>68</v>
      </c>
      <c r="D967" s="77" t="s">
        <v>68</v>
      </c>
      <c r="E967" s="37" t="s">
        <v>68</v>
      </c>
      <c r="F967" s="72" t="s">
        <v>68</v>
      </c>
      <c r="G967" s="72" t="s">
        <v>68</v>
      </c>
      <c r="H967" s="72"/>
      <c r="I967" s="78" t="s">
        <v>68</v>
      </c>
      <c r="J967" s="23" t="s">
        <v>68</v>
      </c>
      <c r="K967" s="57"/>
    </row>
    <row r="968" ht="14.25" customHeight="1">
      <c r="A968" s="95"/>
      <c r="B968" s="96">
        <v>0.6041666666666666</v>
      </c>
      <c r="C968" s="110" t="s">
        <v>1504</v>
      </c>
      <c r="D968" s="77">
        <v>1.0</v>
      </c>
      <c r="E968" s="37" t="s">
        <v>13</v>
      </c>
      <c r="F968" s="72" t="s">
        <v>1714</v>
      </c>
      <c r="G968" s="72" t="s">
        <v>1715</v>
      </c>
      <c r="H968" s="72"/>
      <c r="I968" s="90" t="s">
        <v>1716</v>
      </c>
      <c r="J968" s="23"/>
      <c r="K968" s="57"/>
    </row>
    <row r="969" ht="14.25" customHeight="1">
      <c r="A969" s="95"/>
      <c r="B969" s="96">
        <v>0.625</v>
      </c>
      <c r="C969" s="110" t="s">
        <v>1504</v>
      </c>
      <c r="D969" s="77">
        <v>1.0</v>
      </c>
      <c r="E969" s="37" t="s">
        <v>828</v>
      </c>
      <c r="F969" s="72" t="s">
        <v>1714</v>
      </c>
      <c r="G969" s="72" t="s">
        <v>1715</v>
      </c>
      <c r="H969" s="72"/>
      <c r="I969" s="90" t="s">
        <v>1717</v>
      </c>
      <c r="J969" s="23"/>
      <c r="K969" s="57"/>
    </row>
    <row r="970" ht="14.25" customHeight="1">
      <c r="A970" s="97"/>
      <c r="B970" s="98">
        <v>0.6666666666666666</v>
      </c>
      <c r="C970" s="111"/>
      <c r="D970" s="85"/>
      <c r="E970" s="86"/>
      <c r="F970" s="87"/>
      <c r="G970" s="87"/>
      <c r="H970" s="87"/>
      <c r="I970" s="88"/>
      <c r="J970" s="23"/>
      <c r="K970" s="57"/>
    </row>
    <row r="971" ht="14.25" customHeight="1">
      <c r="A971" s="65">
        <v>45599.0</v>
      </c>
      <c r="B971" s="93">
        <v>0.375</v>
      </c>
      <c r="C971" s="109"/>
      <c r="D971" s="68"/>
      <c r="E971" s="69"/>
      <c r="F971" s="70"/>
      <c r="G971" s="70"/>
      <c r="H971" s="70"/>
      <c r="I971" s="94"/>
      <c r="J971" s="23"/>
      <c r="K971" s="57"/>
    </row>
    <row r="972" ht="14.25" customHeight="1">
      <c r="A972" s="74"/>
      <c r="B972" s="96">
        <v>0.4166666666666667</v>
      </c>
      <c r="C972" s="110"/>
      <c r="D972" s="77"/>
      <c r="E972" s="37"/>
      <c r="F972" s="72"/>
      <c r="G972" s="72"/>
      <c r="H972" s="72"/>
      <c r="I972" s="78"/>
      <c r="J972" s="23"/>
      <c r="K972" s="57"/>
    </row>
    <row r="973" ht="14.25" customHeight="1">
      <c r="A973" s="74"/>
      <c r="B973" s="96">
        <v>0.4583333333333333</v>
      </c>
      <c r="C973" s="110"/>
      <c r="D973" s="77"/>
      <c r="E973" s="37"/>
      <c r="F973" s="72"/>
      <c r="G973" s="72"/>
      <c r="H973" s="72"/>
      <c r="I973" s="78"/>
      <c r="J973" s="23"/>
      <c r="K973" s="57"/>
    </row>
    <row r="974" ht="14.25" customHeight="1">
      <c r="A974" s="74"/>
      <c r="B974" s="96">
        <v>0.5</v>
      </c>
      <c r="C974" s="110"/>
      <c r="D974" s="77"/>
      <c r="E974" s="37"/>
      <c r="F974" s="72"/>
      <c r="G974" s="72"/>
      <c r="H974" s="72"/>
      <c r="I974" s="78"/>
      <c r="J974" s="23"/>
      <c r="K974" s="57"/>
    </row>
    <row r="975" ht="14.25" customHeight="1">
      <c r="A975" s="74"/>
      <c r="B975" s="96">
        <v>0.5416666666666666</v>
      </c>
      <c r="C975" s="110"/>
      <c r="D975" s="77"/>
      <c r="E975" s="37"/>
      <c r="F975" s="72"/>
      <c r="G975" s="72"/>
      <c r="H975" s="72"/>
      <c r="I975" s="78"/>
      <c r="J975" s="23"/>
      <c r="K975" s="57"/>
    </row>
    <row r="976" ht="14.25" customHeight="1">
      <c r="A976" s="74"/>
      <c r="B976" s="96">
        <v>0.5833333333333334</v>
      </c>
      <c r="C976" s="110"/>
      <c r="D976" s="77"/>
      <c r="E976" s="37"/>
      <c r="F976" s="72"/>
      <c r="G976" s="72"/>
      <c r="H976" s="72"/>
      <c r="I976" s="78"/>
      <c r="J976" s="23"/>
      <c r="K976" s="57"/>
    </row>
    <row r="977" ht="14.25" customHeight="1">
      <c r="A977" s="74"/>
      <c r="B977" s="96">
        <v>0.625</v>
      </c>
      <c r="C977" s="110"/>
      <c r="D977" s="77"/>
      <c r="E977" s="37"/>
      <c r="F977" s="72"/>
      <c r="G977" s="72"/>
      <c r="H977" s="72"/>
      <c r="I977" s="78"/>
      <c r="J977" s="23"/>
      <c r="K977" s="57"/>
    </row>
    <row r="978" ht="14.25" customHeight="1">
      <c r="A978" s="74"/>
      <c r="B978" s="96">
        <v>0.6666666666666666</v>
      </c>
      <c r="C978" s="110"/>
      <c r="D978" s="77"/>
      <c r="E978" s="37"/>
      <c r="F978" s="72"/>
      <c r="G978" s="72"/>
      <c r="H978" s="72"/>
      <c r="I978" s="78"/>
      <c r="J978" s="23"/>
      <c r="K978" s="57"/>
    </row>
    <row r="979" ht="14.25" customHeight="1">
      <c r="A979" s="74"/>
      <c r="B979" s="96">
        <v>0.7083333333333334</v>
      </c>
      <c r="C979" s="110"/>
      <c r="D979" s="77"/>
      <c r="E979" s="37"/>
      <c r="F979" s="72"/>
      <c r="G979" s="72"/>
      <c r="H979" s="72"/>
      <c r="I979" s="78"/>
      <c r="J979" s="23"/>
      <c r="K979" s="57"/>
    </row>
    <row r="980" ht="14.25" customHeight="1">
      <c r="A980" s="82"/>
      <c r="B980" s="98">
        <v>0.75</v>
      </c>
      <c r="C980" s="111"/>
      <c r="D980" s="85"/>
      <c r="E980" s="86"/>
      <c r="F980" s="87"/>
      <c r="G980" s="87"/>
      <c r="H980" s="87"/>
      <c r="I980" s="88"/>
      <c r="J980" s="23"/>
      <c r="K980" s="57"/>
    </row>
    <row r="981" ht="14.25" customHeight="1">
      <c r="A981" s="92">
        <v>45600.0</v>
      </c>
      <c r="B981" s="93">
        <v>0.375</v>
      </c>
      <c r="C981" s="109" t="s">
        <v>68</v>
      </c>
      <c r="D981" s="68" t="s">
        <v>68</v>
      </c>
      <c r="E981" s="69" t="s">
        <v>68</v>
      </c>
      <c r="F981" s="70" t="s">
        <v>68</v>
      </c>
      <c r="G981" s="70" t="s">
        <v>68</v>
      </c>
      <c r="H981" s="70" t="s">
        <v>68</v>
      </c>
      <c r="I981" s="100" t="s">
        <v>68</v>
      </c>
      <c r="J981" s="23" t="s">
        <v>68</v>
      </c>
      <c r="K981" s="57"/>
    </row>
    <row r="982" ht="14.25" customHeight="1">
      <c r="A982" s="95"/>
      <c r="B982" s="96">
        <v>0.4166666666666667</v>
      </c>
      <c r="C982" s="110" t="s">
        <v>68</v>
      </c>
      <c r="D982" s="77" t="s">
        <v>68</v>
      </c>
      <c r="E982" s="37" t="s">
        <v>68</v>
      </c>
      <c r="F982" s="72" t="s">
        <v>68</v>
      </c>
      <c r="G982" s="72" t="s">
        <v>68</v>
      </c>
      <c r="H982" s="72" t="s">
        <v>68</v>
      </c>
      <c r="I982" s="78" t="s">
        <v>68</v>
      </c>
      <c r="J982" s="23" t="s">
        <v>68</v>
      </c>
      <c r="K982" s="57"/>
    </row>
    <row r="983" ht="14.25" customHeight="1">
      <c r="A983" s="95"/>
      <c r="B983" s="96">
        <v>0.4583333333333333</v>
      </c>
      <c r="C983" s="110" t="s">
        <v>1323</v>
      </c>
      <c r="D983" s="77">
        <v>1.0</v>
      </c>
      <c r="E983" s="37" t="s">
        <v>1718</v>
      </c>
      <c r="F983" s="72"/>
      <c r="G983" s="72"/>
      <c r="H983" s="72"/>
      <c r="I983" s="90" t="s">
        <v>1719</v>
      </c>
      <c r="J983" s="23" t="s">
        <v>821</v>
      </c>
      <c r="K983" s="57" t="s">
        <v>1720</v>
      </c>
    </row>
    <row r="984" ht="14.25" customHeight="1">
      <c r="A984" s="95"/>
      <c r="B984" s="96">
        <v>0.4583333333333333</v>
      </c>
      <c r="C984" s="110" t="s">
        <v>822</v>
      </c>
      <c r="D984" s="77">
        <v>1.0</v>
      </c>
      <c r="E984" s="37" t="s">
        <v>937</v>
      </c>
      <c r="F984" s="72" t="s">
        <v>1721</v>
      </c>
      <c r="G984" s="72"/>
      <c r="H984" s="72" t="s">
        <v>825</v>
      </c>
      <c r="I984" s="90" t="s">
        <v>1722</v>
      </c>
      <c r="J984" s="23" t="s">
        <v>827</v>
      </c>
      <c r="K984" s="57" t="s">
        <v>1723</v>
      </c>
    </row>
    <row r="985" ht="14.25" customHeight="1">
      <c r="A985" s="95"/>
      <c r="B985" s="96">
        <v>0.4791666666666667</v>
      </c>
      <c r="C985" s="110" t="s">
        <v>1724</v>
      </c>
      <c r="D985" s="77">
        <v>1.0</v>
      </c>
      <c r="E985" s="37" t="s">
        <v>13</v>
      </c>
      <c r="F985" s="72" t="s">
        <v>1725</v>
      </c>
      <c r="G985" s="72" t="s">
        <v>68</v>
      </c>
      <c r="H985" s="72" t="s">
        <v>902</v>
      </c>
      <c r="I985" s="90"/>
      <c r="J985" s="23" t="s">
        <v>1726</v>
      </c>
      <c r="K985" s="57"/>
    </row>
    <row r="986" ht="14.25" customHeight="1">
      <c r="A986" s="95"/>
      <c r="B986" s="96">
        <v>0.4791666666666667</v>
      </c>
      <c r="C986" s="110" t="s">
        <v>1724</v>
      </c>
      <c r="D986" s="77">
        <v>1.0</v>
      </c>
      <c r="E986" s="37" t="s">
        <v>13</v>
      </c>
      <c r="F986" s="72" t="s">
        <v>1727</v>
      </c>
      <c r="G986" s="72" t="s">
        <v>68</v>
      </c>
      <c r="H986" s="72" t="s">
        <v>902</v>
      </c>
      <c r="I986" s="90"/>
      <c r="J986" s="23" t="s">
        <v>1726</v>
      </c>
      <c r="K986" s="57"/>
    </row>
    <row r="987" ht="14.25" customHeight="1">
      <c r="A987" s="95"/>
      <c r="B987" s="96">
        <v>0.5</v>
      </c>
      <c r="C987" s="110" t="s">
        <v>68</v>
      </c>
      <c r="D987" s="77" t="s">
        <v>68</v>
      </c>
      <c r="E987" s="37" t="s">
        <v>68</v>
      </c>
      <c r="F987" s="72" t="s">
        <v>68</v>
      </c>
      <c r="G987" s="72" t="s">
        <v>68</v>
      </c>
      <c r="H987" s="72" t="s">
        <v>68</v>
      </c>
      <c r="I987" s="78" t="s">
        <v>68</v>
      </c>
      <c r="J987" s="23" t="s">
        <v>68</v>
      </c>
      <c r="K987" s="57"/>
    </row>
    <row r="988" ht="14.25" customHeight="1">
      <c r="A988" s="95"/>
      <c r="B988" s="96">
        <v>0.5625</v>
      </c>
      <c r="C988" s="110" t="s">
        <v>68</v>
      </c>
      <c r="D988" s="77" t="s">
        <v>68</v>
      </c>
      <c r="E988" s="37" t="s">
        <v>68</v>
      </c>
      <c r="F988" s="72" t="s">
        <v>68</v>
      </c>
      <c r="G988" s="72" t="s">
        <v>68</v>
      </c>
      <c r="H988" s="72" t="s">
        <v>68</v>
      </c>
      <c r="I988" s="114" t="s">
        <v>68</v>
      </c>
      <c r="J988" s="23" t="s">
        <v>68</v>
      </c>
      <c r="K988" s="57"/>
    </row>
    <row r="989" ht="14.25" customHeight="1">
      <c r="A989" s="95"/>
      <c r="B989" s="96">
        <v>0.5833333333333334</v>
      </c>
      <c r="C989" s="110" t="s">
        <v>68</v>
      </c>
      <c r="D989" s="77" t="s">
        <v>68</v>
      </c>
      <c r="E989" s="37" t="s">
        <v>68</v>
      </c>
      <c r="F989" s="72" t="s">
        <v>68</v>
      </c>
      <c r="G989" s="72" t="s">
        <v>68</v>
      </c>
      <c r="H989" s="72" t="s">
        <v>68</v>
      </c>
      <c r="I989" s="78" t="s">
        <v>68</v>
      </c>
      <c r="J989" s="23" t="s">
        <v>68</v>
      </c>
      <c r="K989" s="57"/>
    </row>
    <row r="990" ht="14.25" customHeight="1">
      <c r="A990" s="95"/>
      <c r="B990" s="96">
        <v>0.625</v>
      </c>
      <c r="C990" s="110" t="s">
        <v>1614</v>
      </c>
      <c r="D990" s="77">
        <v>1.0</v>
      </c>
      <c r="E990" s="37" t="s">
        <v>937</v>
      </c>
      <c r="F990" s="72" t="s">
        <v>1728</v>
      </c>
      <c r="G990" s="72" t="s">
        <v>1729</v>
      </c>
      <c r="H990" s="72" t="s">
        <v>1730</v>
      </c>
      <c r="I990" s="90" t="s">
        <v>1731</v>
      </c>
      <c r="J990" s="23" t="s">
        <v>995</v>
      </c>
      <c r="K990" s="57" t="s">
        <v>1732</v>
      </c>
    </row>
    <row r="991" ht="14.25" customHeight="1">
      <c r="A991" s="95"/>
      <c r="B991" s="96">
        <v>0.6666666666666666</v>
      </c>
      <c r="C991" s="110" t="s">
        <v>68</v>
      </c>
      <c r="D991" s="77" t="s">
        <v>68</v>
      </c>
      <c r="E991" s="37" t="s">
        <v>68</v>
      </c>
      <c r="F991" s="72" t="s">
        <v>68</v>
      </c>
      <c r="G991" s="72" t="s">
        <v>68</v>
      </c>
      <c r="H991" s="72" t="s">
        <v>68</v>
      </c>
      <c r="I991" s="78" t="s">
        <v>68</v>
      </c>
      <c r="J991" s="23" t="s">
        <v>68</v>
      </c>
      <c r="K991" s="57"/>
    </row>
    <row r="992" ht="14.25" customHeight="1">
      <c r="A992" s="95"/>
      <c r="B992" s="96">
        <v>0.7291666666666666</v>
      </c>
      <c r="C992" s="110" t="s">
        <v>822</v>
      </c>
      <c r="D992" s="77">
        <v>1.0</v>
      </c>
      <c r="E992" s="37" t="s">
        <v>828</v>
      </c>
      <c r="F992" s="72" t="s">
        <v>1733</v>
      </c>
      <c r="G992" s="72" t="s">
        <v>68</v>
      </c>
      <c r="H992" s="72" t="s">
        <v>825</v>
      </c>
      <c r="I992" s="90" t="s">
        <v>1734</v>
      </c>
      <c r="J992" s="23" t="s">
        <v>827</v>
      </c>
      <c r="K992" s="57"/>
    </row>
    <row r="993" ht="14.25" customHeight="1">
      <c r="A993" s="97"/>
      <c r="B993" s="98">
        <v>0.75</v>
      </c>
      <c r="C993" s="111" t="s">
        <v>68</v>
      </c>
      <c r="D993" s="85" t="s">
        <v>68</v>
      </c>
      <c r="E993" s="86" t="s">
        <v>68</v>
      </c>
      <c r="F993" s="87" t="s">
        <v>68</v>
      </c>
      <c r="G993" s="87" t="s">
        <v>68</v>
      </c>
      <c r="H993" s="87" t="s">
        <v>68</v>
      </c>
      <c r="I993" s="88" t="s">
        <v>68</v>
      </c>
      <c r="J993" s="23" t="s">
        <v>68</v>
      </c>
      <c r="K993" s="57"/>
    </row>
    <row r="994" ht="14.25" customHeight="1">
      <c r="A994" s="92">
        <v>45601.0</v>
      </c>
      <c r="B994" s="93">
        <v>0.375</v>
      </c>
      <c r="C994" s="109" t="s">
        <v>68</v>
      </c>
      <c r="D994" s="68" t="s">
        <v>68</v>
      </c>
      <c r="E994" s="69" t="s">
        <v>68</v>
      </c>
      <c r="F994" s="70" t="s">
        <v>68</v>
      </c>
      <c r="G994" s="70" t="s">
        <v>68</v>
      </c>
      <c r="H994" s="70" t="s">
        <v>68</v>
      </c>
      <c r="I994" s="94" t="s">
        <v>68</v>
      </c>
      <c r="J994" s="23" t="s">
        <v>68</v>
      </c>
      <c r="K994" s="57"/>
    </row>
    <row r="995" ht="14.25" customHeight="1">
      <c r="A995" s="95"/>
      <c r="B995" s="96">
        <v>0.4166666666666667</v>
      </c>
      <c r="C995" s="110" t="s">
        <v>934</v>
      </c>
      <c r="D995" s="77">
        <v>1.0</v>
      </c>
      <c r="E995" s="37" t="s">
        <v>13</v>
      </c>
      <c r="F995" s="72" t="s">
        <v>1735</v>
      </c>
      <c r="G995" s="72" t="s">
        <v>68</v>
      </c>
      <c r="H995" s="72" t="s">
        <v>1060</v>
      </c>
      <c r="I995" s="90" t="s">
        <v>1736</v>
      </c>
      <c r="J995" s="23" t="s">
        <v>827</v>
      </c>
      <c r="K995" s="57"/>
    </row>
    <row r="996" ht="14.25" customHeight="1">
      <c r="A996" s="95"/>
      <c r="B996" s="96">
        <v>0.4375</v>
      </c>
      <c r="C996" s="110" t="s">
        <v>934</v>
      </c>
      <c r="D996" s="77">
        <v>1.0</v>
      </c>
      <c r="E996" s="37" t="s">
        <v>823</v>
      </c>
      <c r="F996" s="72" t="s">
        <v>1737</v>
      </c>
      <c r="G996" s="72" t="s">
        <v>68</v>
      </c>
      <c r="H996" s="72" t="s">
        <v>1738</v>
      </c>
      <c r="I996" s="90" t="s">
        <v>1739</v>
      </c>
      <c r="J996" s="23" t="s">
        <v>827</v>
      </c>
      <c r="K996" s="57"/>
    </row>
    <row r="997" ht="14.25" customHeight="1">
      <c r="A997" s="95"/>
      <c r="B997" s="96">
        <v>0.4583333333333333</v>
      </c>
      <c r="C997" s="110" t="s">
        <v>934</v>
      </c>
      <c r="D997" s="77">
        <v>1.0</v>
      </c>
      <c r="E997" s="37" t="s">
        <v>828</v>
      </c>
      <c r="F997" s="72" t="s">
        <v>1740</v>
      </c>
      <c r="G997" s="72" t="s">
        <v>68</v>
      </c>
      <c r="H997" s="72" t="s">
        <v>1738</v>
      </c>
      <c r="I997" s="90" t="s">
        <v>1741</v>
      </c>
      <c r="J997" s="23" t="s">
        <v>827</v>
      </c>
      <c r="K997" s="57"/>
    </row>
    <row r="998" ht="14.25" customHeight="1">
      <c r="A998" s="95"/>
      <c r="B998" s="96">
        <v>0.5</v>
      </c>
      <c r="C998" s="110" t="s">
        <v>831</v>
      </c>
      <c r="D998" s="77">
        <v>1.0</v>
      </c>
      <c r="E998" s="37" t="s">
        <v>1667</v>
      </c>
      <c r="F998" s="72" t="s">
        <v>1742</v>
      </c>
      <c r="G998" s="72" t="s">
        <v>68</v>
      </c>
      <c r="H998" s="72" t="s">
        <v>1743</v>
      </c>
      <c r="I998" s="91" t="s">
        <v>1744</v>
      </c>
      <c r="J998" s="23" t="s">
        <v>827</v>
      </c>
      <c r="K998" s="57"/>
    </row>
    <row r="999" ht="14.25" customHeight="1">
      <c r="A999" s="95"/>
      <c r="B999" s="96">
        <v>0.5416666666666666</v>
      </c>
      <c r="C999" s="110" t="s">
        <v>68</v>
      </c>
      <c r="D999" s="77" t="s">
        <v>68</v>
      </c>
      <c r="E999" s="37" t="s">
        <v>68</v>
      </c>
      <c r="F999" s="72" t="s">
        <v>68</v>
      </c>
      <c r="G999" s="72" t="s">
        <v>68</v>
      </c>
      <c r="H999" s="72" t="s">
        <v>68</v>
      </c>
      <c r="I999" s="78" t="s">
        <v>68</v>
      </c>
      <c r="J999" s="23" t="s">
        <v>68</v>
      </c>
      <c r="K999" s="57"/>
    </row>
    <row r="1000" ht="14.25" customHeight="1">
      <c r="A1000" s="95"/>
      <c r="B1000" s="96">
        <v>0.5833333333333334</v>
      </c>
      <c r="C1000" s="110" t="s">
        <v>68</v>
      </c>
      <c r="D1000" s="77" t="s">
        <v>68</v>
      </c>
      <c r="E1000" s="37" t="s">
        <v>68</v>
      </c>
      <c r="F1000" s="72" t="s">
        <v>68</v>
      </c>
      <c r="G1000" s="72" t="s">
        <v>68</v>
      </c>
      <c r="H1000" s="72" t="s">
        <v>68</v>
      </c>
      <c r="I1000" s="78" t="s">
        <v>68</v>
      </c>
      <c r="J1000" s="23" t="s">
        <v>68</v>
      </c>
      <c r="K1000" s="57"/>
    </row>
    <row r="1001" ht="14.25" customHeight="1">
      <c r="A1001" s="95"/>
      <c r="B1001" s="96">
        <v>0.625</v>
      </c>
      <c r="C1001" s="110" t="s">
        <v>1745</v>
      </c>
      <c r="D1001" s="77">
        <v>1.0</v>
      </c>
      <c r="E1001" s="37" t="s">
        <v>13</v>
      </c>
      <c r="F1001" s="72" t="s">
        <v>1746</v>
      </c>
      <c r="G1001" s="72" t="s">
        <v>68</v>
      </c>
      <c r="H1001" s="72" t="s">
        <v>1747</v>
      </c>
      <c r="I1001" s="90" t="s">
        <v>1748</v>
      </c>
      <c r="J1001" s="23" t="s">
        <v>827</v>
      </c>
      <c r="K1001" s="57"/>
    </row>
    <row r="1002" ht="14.25" customHeight="1">
      <c r="A1002" s="95"/>
      <c r="B1002" s="96">
        <v>0.6666666666666666</v>
      </c>
      <c r="C1002" s="110" t="s">
        <v>68</v>
      </c>
      <c r="D1002" s="77" t="s">
        <v>68</v>
      </c>
      <c r="E1002" s="37" t="s">
        <v>68</v>
      </c>
      <c r="F1002" s="72" t="s">
        <v>68</v>
      </c>
      <c r="G1002" s="72" t="s">
        <v>68</v>
      </c>
      <c r="H1002" s="72" t="s">
        <v>68</v>
      </c>
      <c r="I1002" s="78" t="s">
        <v>68</v>
      </c>
      <c r="J1002" s="23" t="s">
        <v>68</v>
      </c>
      <c r="K1002" s="57"/>
    </row>
    <row r="1003" ht="14.25" customHeight="1">
      <c r="A1003" s="95"/>
      <c r="B1003" s="96">
        <v>0.7291666666666666</v>
      </c>
      <c r="C1003" s="76" t="s">
        <v>1549</v>
      </c>
      <c r="D1003" s="77">
        <v>6.0</v>
      </c>
      <c r="E1003" s="37" t="s">
        <v>13</v>
      </c>
      <c r="F1003" s="72" t="s">
        <v>1749</v>
      </c>
      <c r="G1003" s="72" t="s">
        <v>68</v>
      </c>
      <c r="H1003" s="72" t="s">
        <v>1551</v>
      </c>
      <c r="I1003" s="90" t="s">
        <v>1750</v>
      </c>
      <c r="J1003" s="23" t="s">
        <v>821</v>
      </c>
      <c r="K1003" s="57" t="s">
        <v>1751</v>
      </c>
    </row>
    <row r="1004" ht="14.25" customHeight="1">
      <c r="A1004" s="95"/>
      <c r="B1004" s="96">
        <v>0.75</v>
      </c>
      <c r="C1004" s="110" t="s">
        <v>1549</v>
      </c>
      <c r="D1004" s="77">
        <v>2.0</v>
      </c>
      <c r="E1004" s="37" t="s">
        <v>13</v>
      </c>
      <c r="F1004" s="72" t="s">
        <v>1749</v>
      </c>
      <c r="G1004" s="72" t="s">
        <v>68</v>
      </c>
      <c r="H1004" s="72" t="s">
        <v>1551</v>
      </c>
      <c r="I1004" s="90" t="s">
        <v>1752</v>
      </c>
      <c r="J1004" s="23" t="s">
        <v>827</v>
      </c>
      <c r="K1004" s="57"/>
    </row>
    <row r="1005" ht="14.25" customHeight="1">
      <c r="A1005" s="97"/>
      <c r="B1005" s="98">
        <v>0.75</v>
      </c>
      <c r="C1005" s="110"/>
      <c r="D1005" s="85">
        <v>1.0</v>
      </c>
      <c r="E1005" s="86" t="s">
        <v>13</v>
      </c>
      <c r="F1005" s="87" t="s">
        <v>1753</v>
      </c>
      <c r="G1005" s="72"/>
      <c r="H1005" s="72"/>
      <c r="I1005" s="90" t="s">
        <v>1754</v>
      </c>
      <c r="J1005" s="23" t="s">
        <v>1755</v>
      </c>
      <c r="K1005" s="57" t="s">
        <v>1756</v>
      </c>
    </row>
    <row r="1006" ht="14.25" customHeight="1">
      <c r="A1006" s="92">
        <v>45602.0</v>
      </c>
      <c r="B1006" s="93">
        <v>0.375</v>
      </c>
      <c r="C1006" s="109" t="s">
        <v>1075</v>
      </c>
      <c r="D1006" s="68">
        <v>3.0</v>
      </c>
      <c r="E1006" s="69" t="s">
        <v>818</v>
      </c>
      <c r="F1006" s="70" t="s">
        <v>1757</v>
      </c>
      <c r="G1006" s="70" t="s">
        <v>1758</v>
      </c>
      <c r="H1006" s="70" t="s">
        <v>1759</v>
      </c>
      <c r="I1006" s="100" t="s">
        <v>1760</v>
      </c>
      <c r="J1006" s="23" t="s">
        <v>827</v>
      </c>
      <c r="K1006" s="57" t="s">
        <v>1761</v>
      </c>
    </row>
    <row r="1007" ht="14.25" customHeight="1">
      <c r="A1007" s="95"/>
      <c r="B1007" s="96">
        <v>0.3958333333333333</v>
      </c>
      <c r="C1007" s="76" t="s">
        <v>1075</v>
      </c>
      <c r="D1007" s="77">
        <v>1.0</v>
      </c>
      <c r="E1007" s="37" t="s">
        <v>818</v>
      </c>
      <c r="F1007" s="72" t="s">
        <v>1762</v>
      </c>
      <c r="G1007" s="72" t="s">
        <v>1758</v>
      </c>
      <c r="H1007" s="72" t="s">
        <v>1759</v>
      </c>
      <c r="I1007" s="90" t="s">
        <v>1763</v>
      </c>
      <c r="J1007" s="23" t="s">
        <v>827</v>
      </c>
      <c r="K1007" s="57" t="s">
        <v>1764</v>
      </c>
    </row>
    <row r="1008" ht="14.25" customHeight="1">
      <c r="A1008" s="95"/>
      <c r="B1008" s="96">
        <v>0.4166666666666667</v>
      </c>
      <c r="C1008" s="110" t="s">
        <v>1075</v>
      </c>
      <c r="D1008" s="77">
        <v>1.0</v>
      </c>
      <c r="E1008" s="37" t="s">
        <v>818</v>
      </c>
      <c r="F1008" s="72" t="s">
        <v>1765</v>
      </c>
      <c r="G1008" s="72" t="s">
        <v>1758</v>
      </c>
      <c r="H1008" s="72" t="s">
        <v>1759</v>
      </c>
      <c r="I1008" s="90" t="s">
        <v>1766</v>
      </c>
      <c r="J1008" s="23" t="s">
        <v>827</v>
      </c>
      <c r="K1008" s="57" t="s">
        <v>1767</v>
      </c>
    </row>
    <row r="1009" ht="14.25" customHeight="1">
      <c r="A1009" s="95"/>
      <c r="B1009" s="96">
        <v>0.4583333333333333</v>
      </c>
      <c r="C1009" s="110" t="s">
        <v>68</v>
      </c>
      <c r="D1009" s="77" t="s">
        <v>68</v>
      </c>
      <c r="E1009" s="37" t="s">
        <v>68</v>
      </c>
      <c r="F1009" s="72" t="s">
        <v>68</v>
      </c>
      <c r="G1009" s="72" t="s">
        <v>68</v>
      </c>
      <c r="H1009" s="72" t="s">
        <v>68</v>
      </c>
      <c r="I1009" s="78" t="s">
        <v>68</v>
      </c>
      <c r="J1009" s="23" t="s">
        <v>68</v>
      </c>
      <c r="K1009" s="57"/>
    </row>
    <row r="1010" ht="14.25" customHeight="1">
      <c r="A1010" s="95"/>
      <c r="B1010" s="96">
        <v>0.5</v>
      </c>
      <c r="C1010" s="110" t="s">
        <v>1745</v>
      </c>
      <c r="D1010" s="77">
        <v>1.0</v>
      </c>
      <c r="E1010" s="37" t="s">
        <v>13</v>
      </c>
      <c r="F1010" s="72" t="s">
        <v>1768</v>
      </c>
      <c r="G1010" s="72" t="s">
        <v>68</v>
      </c>
      <c r="H1010" s="72" t="s">
        <v>1747</v>
      </c>
      <c r="I1010" s="90" t="s">
        <v>1769</v>
      </c>
      <c r="J1010" s="23" t="s">
        <v>821</v>
      </c>
      <c r="K1010" s="57"/>
    </row>
    <row r="1011" ht="14.25" customHeight="1">
      <c r="A1011" s="95"/>
      <c r="B1011" s="96">
        <v>0.5208333333333334</v>
      </c>
      <c r="C1011" s="110" t="s">
        <v>1745</v>
      </c>
      <c r="D1011" s="77">
        <v>1.0</v>
      </c>
      <c r="E1011" s="37" t="s">
        <v>823</v>
      </c>
      <c r="F1011" s="72" t="s">
        <v>1768</v>
      </c>
      <c r="G1011" s="72" t="s">
        <v>68</v>
      </c>
      <c r="H1011" s="72" t="s">
        <v>1747</v>
      </c>
      <c r="I1011" s="90" t="s">
        <v>1770</v>
      </c>
      <c r="J1011" s="23" t="s">
        <v>821</v>
      </c>
      <c r="K1011" s="57" t="s">
        <v>1771</v>
      </c>
    </row>
    <row r="1012" ht="14.25" customHeight="1">
      <c r="A1012" s="95"/>
      <c r="B1012" s="96">
        <v>0.5833333333333334</v>
      </c>
      <c r="C1012" s="110" t="s">
        <v>68</v>
      </c>
      <c r="D1012" s="77" t="s">
        <v>68</v>
      </c>
      <c r="E1012" s="37" t="s">
        <v>68</v>
      </c>
      <c r="F1012" s="72" t="s">
        <v>68</v>
      </c>
      <c r="G1012" s="72" t="s">
        <v>68</v>
      </c>
      <c r="H1012" s="72" t="s">
        <v>68</v>
      </c>
      <c r="I1012" s="78" t="s">
        <v>68</v>
      </c>
      <c r="J1012" s="23" t="s">
        <v>68</v>
      </c>
      <c r="K1012" s="57"/>
    </row>
    <row r="1013" ht="14.25" customHeight="1">
      <c r="A1013" s="95"/>
      <c r="B1013" s="96">
        <v>0.625</v>
      </c>
      <c r="C1013" s="110" t="s">
        <v>68</v>
      </c>
      <c r="D1013" s="77" t="s">
        <v>68</v>
      </c>
      <c r="E1013" s="37" t="s">
        <v>68</v>
      </c>
      <c r="F1013" s="72" t="s">
        <v>68</v>
      </c>
      <c r="G1013" s="72" t="s">
        <v>68</v>
      </c>
      <c r="H1013" s="72" t="s">
        <v>68</v>
      </c>
      <c r="I1013" s="78" t="s">
        <v>68</v>
      </c>
      <c r="J1013" s="23" t="s">
        <v>68</v>
      </c>
      <c r="K1013" s="57"/>
    </row>
    <row r="1014" ht="14.25" customHeight="1">
      <c r="A1014" s="95"/>
      <c r="B1014" s="96">
        <v>0.6666666666666666</v>
      </c>
      <c r="C1014" s="110" t="s">
        <v>1772</v>
      </c>
      <c r="D1014" s="77">
        <v>1.0</v>
      </c>
      <c r="E1014" s="37" t="s">
        <v>818</v>
      </c>
      <c r="F1014" s="72" t="s">
        <v>1773</v>
      </c>
      <c r="G1014" s="72" t="s">
        <v>1774</v>
      </c>
      <c r="H1014" s="72" t="s">
        <v>1775</v>
      </c>
      <c r="I1014" s="90" t="s">
        <v>1776</v>
      </c>
      <c r="J1014" s="23" t="s">
        <v>821</v>
      </c>
      <c r="K1014" s="57"/>
    </row>
    <row r="1015" ht="14.25" customHeight="1">
      <c r="A1015" s="95"/>
      <c r="B1015" s="96">
        <v>0.6875</v>
      </c>
      <c r="C1015" s="110" t="s">
        <v>1772</v>
      </c>
      <c r="D1015" s="77">
        <v>1.0</v>
      </c>
      <c r="E1015" s="37" t="s">
        <v>818</v>
      </c>
      <c r="F1015" s="72" t="s">
        <v>1777</v>
      </c>
      <c r="G1015" s="72" t="s">
        <v>1774</v>
      </c>
      <c r="H1015" s="72" t="s">
        <v>1775</v>
      </c>
      <c r="I1015" s="90" t="s">
        <v>1778</v>
      </c>
      <c r="J1015" s="23" t="s">
        <v>821</v>
      </c>
      <c r="K1015" s="57"/>
    </row>
    <row r="1016" ht="14.25" customHeight="1">
      <c r="A1016" s="95"/>
      <c r="B1016" s="96">
        <v>0.7083333333333334</v>
      </c>
      <c r="C1016" s="110" t="s">
        <v>1772</v>
      </c>
      <c r="D1016" s="77">
        <v>1.0</v>
      </c>
      <c r="E1016" s="37" t="s">
        <v>823</v>
      </c>
      <c r="F1016" s="72" t="s">
        <v>1779</v>
      </c>
      <c r="G1016" s="72" t="s">
        <v>68</v>
      </c>
      <c r="H1016" s="72" t="s">
        <v>68</v>
      </c>
      <c r="I1016" s="90" t="s">
        <v>1780</v>
      </c>
      <c r="J1016" s="23" t="s">
        <v>821</v>
      </c>
      <c r="K1016" s="57" t="s">
        <v>1781</v>
      </c>
    </row>
    <row r="1017" ht="14.25" customHeight="1">
      <c r="A1017" s="97"/>
      <c r="B1017" s="98">
        <v>0.75</v>
      </c>
      <c r="C1017" s="111" t="s">
        <v>68</v>
      </c>
      <c r="D1017" s="85" t="s">
        <v>68</v>
      </c>
      <c r="E1017" s="86" t="s">
        <v>68</v>
      </c>
      <c r="F1017" s="87" t="s">
        <v>68</v>
      </c>
      <c r="G1017" s="87" t="s">
        <v>68</v>
      </c>
      <c r="H1017" s="87" t="s">
        <v>68</v>
      </c>
      <c r="I1017" s="88" t="s">
        <v>68</v>
      </c>
      <c r="J1017" s="23" t="s">
        <v>68</v>
      </c>
      <c r="K1017" s="57"/>
    </row>
    <row r="1018" ht="14.25" customHeight="1">
      <c r="A1018" s="65">
        <v>45603.0</v>
      </c>
      <c r="B1018" s="93">
        <v>0.3333333333333333</v>
      </c>
      <c r="C1018" s="109" t="s">
        <v>992</v>
      </c>
      <c r="D1018" s="68">
        <v>1.0</v>
      </c>
      <c r="E1018" s="69" t="s">
        <v>13</v>
      </c>
      <c r="F1018" s="70" t="s">
        <v>1782</v>
      </c>
      <c r="G1018" s="70" t="s">
        <v>68</v>
      </c>
      <c r="H1018" s="70" t="s">
        <v>1783</v>
      </c>
      <c r="I1018" s="100" t="s">
        <v>1784</v>
      </c>
      <c r="J1018" s="23" t="s">
        <v>995</v>
      </c>
      <c r="K1018" s="57"/>
    </row>
    <row r="1019" ht="14.25" customHeight="1">
      <c r="A1019" s="74"/>
      <c r="B1019" s="96" t="s">
        <v>1785</v>
      </c>
      <c r="C1019" s="76" t="s">
        <v>1786</v>
      </c>
      <c r="D1019" s="77">
        <v>1.0</v>
      </c>
      <c r="E1019" s="37" t="s">
        <v>818</v>
      </c>
      <c r="F1019" s="72" t="s">
        <v>1787</v>
      </c>
      <c r="G1019" s="72" t="s">
        <v>1788</v>
      </c>
      <c r="H1019" s="72" t="s">
        <v>1789</v>
      </c>
      <c r="I1019" s="100" t="s">
        <v>1790</v>
      </c>
      <c r="J1019" s="23" t="s">
        <v>821</v>
      </c>
      <c r="K1019" s="57" t="s">
        <v>1791</v>
      </c>
    </row>
    <row r="1020" ht="14.25" customHeight="1">
      <c r="A1020" s="74"/>
      <c r="B1020" s="96">
        <v>0.3541666666666667</v>
      </c>
      <c r="C1020" s="76" t="s">
        <v>1786</v>
      </c>
      <c r="D1020" s="77">
        <v>1.0</v>
      </c>
      <c r="E1020" s="37" t="s">
        <v>818</v>
      </c>
      <c r="F1020" s="72" t="s">
        <v>1352</v>
      </c>
      <c r="G1020" s="72" t="s">
        <v>1458</v>
      </c>
      <c r="H1020" s="72" t="s">
        <v>1789</v>
      </c>
      <c r="I1020" s="100" t="s">
        <v>1792</v>
      </c>
      <c r="J1020" s="23" t="s">
        <v>821</v>
      </c>
      <c r="K1020" s="57" t="s">
        <v>1793</v>
      </c>
    </row>
    <row r="1021" ht="14.25" customHeight="1">
      <c r="A1021" s="74"/>
      <c r="B1021" s="96">
        <v>0.375</v>
      </c>
      <c r="C1021" s="110" t="s">
        <v>68</v>
      </c>
      <c r="D1021" s="77" t="s">
        <v>68</v>
      </c>
      <c r="E1021" s="37" t="s">
        <v>68</v>
      </c>
      <c r="F1021" s="72" t="s">
        <v>68</v>
      </c>
      <c r="G1021" s="72" t="s">
        <v>68</v>
      </c>
      <c r="H1021" s="72" t="s">
        <v>68</v>
      </c>
      <c r="I1021" s="78" t="s">
        <v>68</v>
      </c>
      <c r="J1021" s="23" t="s">
        <v>68</v>
      </c>
      <c r="K1021" s="57"/>
    </row>
    <row r="1022" ht="14.25" customHeight="1">
      <c r="A1022" s="74"/>
      <c r="B1022" s="96">
        <v>0.4166666666666667</v>
      </c>
      <c r="C1022" s="110" t="s">
        <v>1794</v>
      </c>
      <c r="D1022" s="77">
        <v>1.0</v>
      </c>
      <c r="E1022" s="37" t="s">
        <v>13</v>
      </c>
      <c r="F1022" s="72" t="s">
        <v>1795</v>
      </c>
      <c r="G1022" s="72" t="s">
        <v>1796</v>
      </c>
      <c r="H1022" s="72" t="s">
        <v>1797</v>
      </c>
      <c r="I1022" s="90" t="s">
        <v>1798</v>
      </c>
      <c r="J1022" s="23" t="s">
        <v>827</v>
      </c>
      <c r="K1022" s="57"/>
    </row>
    <row r="1023" ht="14.25" customHeight="1">
      <c r="A1023" s="74"/>
      <c r="B1023" s="96">
        <v>0.4583333333333333</v>
      </c>
      <c r="C1023" s="110" t="s">
        <v>1424</v>
      </c>
      <c r="D1023" s="77">
        <v>1.0</v>
      </c>
      <c r="E1023" s="37" t="s">
        <v>846</v>
      </c>
      <c r="F1023" s="72" t="s">
        <v>1799</v>
      </c>
      <c r="G1023" s="72" t="s">
        <v>1800</v>
      </c>
      <c r="H1023" s="72" t="s">
        <v>1801</v>
      </c>
      <c r="I1023" s="114" t="s">
        <v>1802</v>
      </c>
      <c r="J1023" s="23" t="s">
        <v>821</v>
      </c>
      <c r="K1023" s="57" t="s">
        <v>1803</v>
      </c>
    </row>
    <row r="1024" ht="14.25" customHeight="1">
      <c r="A1024" s="74"/>
      <c r="B1024" s="96">
        <v>0.4861111111111111</v>
      </c>
      <c r="C1024" s="76" t="s">
        <v>1549</v>
      </c>
      <c r="D1024" s="77">
        <v>1.0</v>
      </c>
      <c r="E1024" s="37" t="s">
        <v>818</v>
      </c>
      <c r="F1024" s="72" t="s">
        <v>1804</v>
      </c>
      <c r="G1024" s="72" t="s">
        <v>1805</v>
      </c>
      <c r="H1024" s="72" t="s">
        <v>1551</v>
      </c>
      <c r="I1024" s="114" t="s">
        <v>1806</v>
      </c>
      <c r="J1024" s="23" t="s">
        <v>821</v>
      </c>
      <c r="K1024" s="57" t="s">
        <v>1807</v>
      </c>
    </row>
    <row r="1025" ht="14.25" customHeight="1">
      <c r="A1025" s="74"/>
      <c r="B1025" s="96">
        <v>0.5</v>
      </c>
      <c r="C1025" s="110" t="s">
        <v>1808</v>
      </c>
      <c r="D1025" s="77">
        <v>1.0</v>
      </c>
      <c r="E1025" s="37" t="s">
        <v>818</v>
      </c>
      <c r="F1025" s="72" t="s">
        <v>1809</v>
      </c>
      <c r="G1025" s="72" t="s">
        <v>1810</v>
      </c>
      <c r="H1025" s="72" t="s">
        <v>1811</v>
      </c>
      <c r="I1025" s="90" t="s">
        <v>1812</v>
      </c>
      <c r="J1025" s="23" t="s">
        <v>827</v>
      </c>
      <c r="K1025" s="57"/>
    </row>
    <row r="1026" ht="14.25" customHeight="1">
      <c r="A1026" s="74"/>
      <c r="B1026" s="96">
        <v>0.5416666666666666</v>
      </c>
      <c r="C1026" s="110" t="s">
        <v>68</v>
      </c>
      <c r="D1026" s="77" t="s">
        <v>68</v>
      </c>
      <c r="E1026" s="37" t="s">
        <v>68</v>
      </c>
      <c r="F1026" s="72" t="s">
        <v>68</v>
      </c>
      <c r="G1026" s="72" t="s">
        <v>68</v>
      </c>
      <c r="H1026" s="72" t="s">
        <v>68</v>
      </c>
      <c r="I1026" s="78" t="s">
        <v>68</v>
      </c>
      <c r="J1026" s="23" t="s">
        <v>68</v>
      </c>
      <c r="K1026" s="57"/>
    </row>
    <row r="1027" ht="14.25" customHeight="1">
      <c r="A1027" s="74"/>
      <c r="B1027" s="96">
        <v>0.5833333333333334</v>
      </c>
      <c r="C1027" s="110" t="s">
        <v>68</v>
      </c>
      <c r="D1027" s="77" t="s">
        <v>68</v>
      </c>
      <c r="E1027" s="37" t="s">
        <v>68</v>
      </c>
      <c r="F1027" s="72" t="s">
        <v>68</v>
      </c>
      <c r="G1027" s="72" t="s">
        <v>68</v>
      </c>
      <c r="H1027" s="72" t="s">
        <v>68</v>
      </c>
      <c r="I1027" s="78" t="s">
        <v>68</v>
      </c>
      <c r="J1027" s="23" t="s">
        <v>68</v>
      </c>
      <c r="K1027" s="57"/>
    </row>
    <row r="1028" ht="14.25" customHeight="1">
      <c r="A1028" s="74"/>
      <c r="B1028" s="96">
        <v>0.625</v>
      </c>
      <c r="C1028" s="110" t="s">
        <v>68</v>
      </c>
      <c r="D1028" s="77" t="s">
        <v>68</v>
      </c>
      <c r="E1028" s="37" t="s">
        <v>68</v>
      </c>
      <c r="F1028" s="72" t="s">
        <v>68</v>
      </c>
      <c r="G1028" s="72" t="s">
        <v>68</v>
      </c>
      <c r="H1028" s="72" t="s">
        <v>68</v>
      </c>
      <c r="I1028" s="78" t="s">
        <v>68</v>
      </c>
      <c r="J1028" s="23" t="s">
        <v>68</v>
      </c>
      <c r="K1028" s="57"/>
    </row>
    <row r="1029" ht="14.25" customHeight="1">
      <c r="A1029" s="74"/>
      <c r="B1029" s="96">
        <v>0.6666666666666666</v>
      </c>
      <c r="C1029" s="110" t="s">
        <v>822</v>
      </c>
      <c r="D1029" s="77">
        <v>1.0</v>
      </c>
      <c r="E1029" s="37" t="s">
        <v>13</v>
      </c>
      <c r="F1029" s="72" t="s">
        <v>1813</v>
      </c>
      <c r="G1029" s="72" t="s">
        <v>68</v>
      </c>
      <c r="H1029" s="72" t="s">
        <v>825</v>
      </c>
      <c r="I1029" s="90" t="s">
        <v>1814</v>
      </c>
      <c r="J1029" s="23" t="s">
        <v>821</v>
      </c>
      <c r="K1029" s="57"/>
    </row>
    <row r="1030" ht="14.25" customHeight="1">
      <c r="A1030" s="74"/>
      <c r="B1030" s="96">
        <v>0.7083333333333334</v>
      </c>
      <c r="C1030" s="110" t="s">
        <v>68</v>
      </c>
      <c r="D1030" s="77" t="s">
        <v>68</v>
      </c>
      <c r="E1030" s="37" t="s">
        <v>68</v>
      </c>
      <c r="F1030" s="72" t="s">
        <v>68</v>
      </c>
      <c r="G1030" s="72" t="s">
        <v>68</v>
      </c>
      <c r="H1030" s="72" t="s">
        <v>68</v>
      </c>
      <c r="I1030" s="78" t="s">
        <v>68</v>
      </c>
      <c r="J1030" s="23" t="s">
        <v>68</v>
      </c>
      <c r="K1030" s="57"/>
    </row>
    <row r="1031" ht="14.25" customHeight="1">
      <c r="A1031" s="82"/>
      <c r="B1031" s="98">
        <v>0.75</v>
      </c>
      <c r="C1031" s="111" t="s">
        <v>68</v>
      </c>
      <c r="D1031" s="85" t="s">
        <v>68</v>
      </c>
      <c r="E1031" s="86" t="s">
        <v>68</v>
      </c>
      <c r="F1031" s="87" t="s">
        <v>68</v>
      </c>
      <c r="G1031" s="87" t="s">
        <v>68</v>
      </c>
      <c r="H1031" s="87" t="s">
        <v>68</v>
      </c>
      <c r="I1031" s="88" t="s">
        <v>68</v>
      </c>
      <c r="J1031" s="23" t="s">
        <v>68</v>
      </c>
      <c r="K1031" s="57"/>
    </row>
    <row r="1032" ht="14.25" customHeight="1">
      <c r="A1032" s="92">
        <v>45604.0</v>
      </c>
      <c r="B1032" s="93">
        <v>0.375</v>
      </c>
      <c r="C1032" s="109" t="s">
        <v>68</v>
      </c>
      <c r="D1032" s="68" t="s">
        <v>68</v>
      </c>
      <c r="E1032" s="69" t="s">
        <v>68</v>
      </c>
      <c r="F1032" s="70" t="s">
        <v>68</v>
      </c>
      <c r="G1032" s="70" t="s">
        <v>68</v>
      </c>
      <c r="H1032" s="70" t="s">
        <v>68</v>
      </c>
      <c r="I1032" s="94" t="s">
        <v>68</v>
      </c>
      <c r="J1032" s="23" t="s">
        <v>68</v>
      </c>
      <c r="K1032" s="57"/>
    </row>
    <row r="1033" ht="14.25" customHeight="1">
      <c r="A1033" s="95"/>
      <c r="B1033" s="96">
        <v>0.4166666666666667</v>
      </c>
      <c r="C1033" s="110" t="s">
        <v>68</v>
      </c>
      <c r="D1033" s="77" t="s">
        <v>68</v>
      </c>
      <c r="E1033" s="37" t="s">
        <v>68</v>
      </c>
      <c r="F1033" s="72" t="s">
        <v>68</v>
      </c>
      <c r="G1033" s="72" t="s">
        <v>68</v>
      </c>
      <c r="H1033" s="72" t="s">
        <v>68</v>
      </c>
      <c r="I1033" s="78" t="s">
        <v>68</v>
      </c>
      <c r="J1033" s="23" t="s">
        <v>68</v>
      </c>
      <c r="K1033" s="57"/>
    </row>
    <row r="1034" ht="14.25" customHeight="1">
      <c r="A1034" s="95"/>
      <c r="B1034" s="96">
        <v>0.4583333333333333</v>
      </c>
      <c r="C1034" s="110" t="s">
        <v>68</v>
      </c>
      <c r="D1034" s="77" t="s">
        <v>68</v>
      </c>
      <c r="E1034" s="37" t="s">
        <v>68</v>
      </c>
      <c r="F1034" s="72" t="s">
        <v>68</v>
      </c>
      <c r="G1034" s="72" t="s">
        <v>68</v>
      </c>
      <c r="H1034" s="72" t="s">
        <v>68</v>
      </c>
      <c r="I1034" s="78" t="s">
        <v>68</v>
      </c>
      <c r="J1034" s="23" t="s">
        <v>68</v>
      </c>
      <c r="K1034" s="57"/>
    </row>
    <row r="1035" ht="14.25" customHeight="1">
      <c r="A1035" s="95"/>
      <c r="B1035" s="96">
        <v>0.5</v>
      </c>
      <c r="C1035" s="110" t="s">
        <v>1493</v>
      </c>
      <c r="D1035" s="77">
        <v>2.0</v>
      </c>
      <c r="E1035" s="37" t="s">
        <v>13</v>
      </c>
      <c r="F1035" s="72" t="s">
        <v>1815</v>
      </c>
      <c r="G1035" s="72" t="s">
        <v>68</v>
      </c>
      <c r="H1035" s="72" t="s">
        <v>1816</v>
      </c>
      <c r="I1035" s="90" t="s">
        <v>1817</v>
      </c>
      <c r="J1035" s="23" t="s">
        <v>821</v>
      </c>
      <c r="K1035" s="57"/>
    </row>
    <row r="1036" ht="14.25" customHeight="1">
      <c r="A1036" s="95"/>
      <c r="B1036" s="96">
        <v>0.5416666666666666</v>
      </c>
      <c r="C1036" s="110" t="s">
        <v>1493</v>
      </c>
      <c r="D1036" s="77">
        <v>2.0</v>
      </c>
      <c r="E1036" s="37" t="s">
        <v>13</v>
      </c>
      <c r="F1036" s="72" t="s">
        <v>1818</v>
      </c>
      <c r="G1036" s="72" t="s">
        <v>68</v>
      </c>
      <c r="H1036" s="72" t="s">
        <v>1816</v>
      </c>
      <c r="I1036" s="90" t="s">
        <v>1819</v>
      </c>
      <c r="J1036" s="23" t="s">
        <v>821</v>
      </c>
      <c r="K1036" s="57"/>
    </row>
    <row r="1037" ht="14.25" customHeight="1">
      <c r="A1037" s="95"/>
      <c r="B1037" s="96">
        <v>0.5833333333333334</v>
      </c>
      <c r="C1037" s="110" t="s">
        <v>68</v>
      </c>
      <c r="D1037" s="77" t="s">
        <v>68</v>
      </c>
      <c r="E1037" s="37" t="s">
        <v>68</v>
      </c>
      <c r="F1037" s="72" t="s">
        <v>68</v>
      </c>
      <c r="G1037" s="72" t="s">
        <v>68</v>
      </c>
      <c r="H1037" s="72" t="s">
        <v>68</v>
      </c>
      <c r="I1037" s="90" t="s">
        <v>68</v>
      </c>
      <c r="J1037" s="23" t="s">
        <v>68</v>
      </c>
      <c r="K1037" s="57"/>
    </row>
    <row r="1038" ht="14.25" customHeight="1">
      <c r="A1038" s="95"/>
      <c r="B1038" s="96">
        <v>0.625</v>
      </c>
      <c r="C1038" s="110" t="s">
        <v>831</v>
      </c>
      <c r="D1038" s="77">
        <v>1.0</v>
      </c>
      <c r="E1038" s="37" t="s">
        <v>13</v>
      </c>
      <c r="F1038" s="72" t="s">
        <v>1820</v>
      </c>
      <c r="G1038" s="72" t="s">
        <v>1821</v>
      </c>
      <c r="H1038" s="72" t="s">
        <v>1822</v>
      </c>
      <c r="I1038" s="91" t="s">
        <v>1823</v>
      </c>
      <c r="J1038" s="23" t="s">
        <v>827</v>
      </c>
      <c r="K1038" s="57"/>
    </row>
    <row r="1039" ht="14.25" customHeight="1">
      <c r="A1039" s="95"/>
      <c r="B1039" s="96">
        <v>0.6666666666666666</v>
      </c>
      <c r="C1039" s="110" t="s">
        <v>831</v>
      </c>
      <c r="D1039" s="77">
        <v>1.0</v>
      </c>
      <c r="E1039" s="37" t="s">
        <v>13</v>
      </c>
      <c r="F1039" s="72" t="s">
        <v>1824</v>
      </c>
      <c r="G1039" s="72" t="s">
        <v>1825</v>
      </c>
      <c r="H1039" s="72" t="s">
        <v>1826</v>
      </c>
      <c r="I1039" s="91" t="s">
        <v>1827</v>
      </c>
      <c r="J1039" s="23" t="s">
        <v>68</v>
      </c>
      <c r="K1039" s="57"/>
    </row>
    <row r="1040" ht="14.25" customHeight="1">
      <c r="A1040" s="95"/>
      <c r="B1040" s="96">
        <v>0.7083333333333334</v>
      </c>
      <c r="C1040" s="110" t="s">
        <v>1432</v>
      </c>
      <c r="D1040" s="77">
        <v>1.0</v>
      </c>
      <c r="E1040" s="37" t="s">
        <v>13</v>
      </c>
      <c r="F1040" s="72"/>
      <c r="G1040" s="72" t="s">
        <v>37</v>
      </c>
      <c r="H1040" s="72" t="s">
        <v>1433</v>
      </c>
      <c r="I1040" s="90" t="s">
        <v>1828</v>
      </c>
      <c r="J1040" s="23"/>
      <c r="K1040" s="57"/>
    </row>
    <row r="1041" ht="14.25" customHeight="1">
      <c r="A1041" s="97"/>
      <c r="B1041" s="98">
        <v>0.75</v>
      </c>
      <c r="C1041" s="111"/>
      <c r="D1041" s="85"/>
      <c r="E1041" s="86"/>
      <c r="F1041" s="87"/>
      <c r="G1041" s="87"/>
      <c r="H1041" s="87"/>
      <c r="I1041" s="88"/>
      <c r="J1041" s="23"/>
      <c r="K1041" s="57"/>
    </row>
    <row r="1042" ht="14.25" customHeight="1">
      <c r="A1042" s="92">
        <v>45605.0</v>
      </c>
      <c r="B1042" s="93">
        <v>0.3333333333333333</v>
      </c>
      <c r="C1042" s="110" t="s">
        <v>816</v>
      </c>
      <c r="D1042" s="77">
        <v>1.0</v>
      </c>
      <c r="E1042" s="37" t="s">
        <v>818</v>
      </c>
      <c r="F1042" s="70" t="s">
        <v>1829</v>
      </c>
      <c r="G1042" s="70" t="s">
        <v>1830</v>
      </c>
      <c r="H1042" s="70" t="s">
        <v>1831</v>
      </c>
      <c r="I1042" s="90" t="s">
        <v>1832</v>
      </c>
      <c r="J1042" s="23" t="s">
        <v>821</v>
      </c>
      <c r="K1042" s="57" t="s">
        <v>1833</v>
      </c>
    </row>
    <row r="1043" ht="14.25" customHeight="1">
      <c r="A1043" s="95"/>
      <c r="B1043" s="96">
        <v>0.3958333333333333</v>
      </c>
      <c r="C1043" s="110" t="s">
        <v>822</v>
      </c>
      <c r="D1043" s="77">
        <v>1.0</v>
      </c>
      <c r="E1043" s="37" t="s">
        <v>13</v>
      </c>
      <c r="F1043" s="72" t="s">
        <v>1834</v>
      </c>
      <c r="G1043" s="72" t="s">
        <v>68</v>
      </c>
      <c r="H1043" s="72" t="s">
        <v>825</v>
      </c>
      <c r="I1043" s="90" t="s">
        <v>1835</v>
      </c>
      <c r="J1043" s="23" t="s">
        <v>827</v>
      </c>
      <c r="K1043" s="57"/>
    </row>
    <row r="1044" ht="14.25" customHeight="1">
      <c r="A1044" s="95"/>
      <c r="B1044" s="96">
        <v>0.4166666666666667</v>
      </c>
      <c r="C1044" s="110" t="s">
        <v>68</v>
      </c>
      <c r="D1044" s="77" t="s">
        <v>68</v>
      </c>
      <c r="E1044" s="37" t="s">
        <v>68</v>
      </c>
      <c r="F1044" s="72" t="s">
        <v>68</v>
      </c>
      <c r="G1044" s="72" t="s">
        <v>68</v>
      </c>
      <c r="H1044" s="72" t="s">
        <v>68</v>
      </c>
      <c r="I1044" s="90" t="s">
        <v>68</v>
      </c>
      <c r="J1044" s="23" t="s">
        <v>68</v>
      </c>
      <c r="K1044" s="57"/>
    </row>
    <row r="1045" ht="14.25" customHeight="1">
      <c r="A1045" s="95"/>
      <c r="B1045" s="96">
        <v>0.4583333333333333</v>
      </c>
      <c r="C1045" s="110" t="s">
        <v>1532</v>
      </c>
      <c r="D1045" s="77">
        <v>1.0</v>
      </c>
      <c r="E1045" s="37" t="s">
        <v>823</v>
      </c>
      <c r="F1045" s="72" t="s">
        <v>1836</v>
      </c>
      <c r="G1045" s="72"/>
      <c r="H1045" s="72" t="s">
        <v>1730</v>
      </c>
      <c r="I1045" s="90" t="s">
        <v>1837</v>
      </c>
      <c r="J1045" s="23" t="s">
        <v>827</v>
      </c>
      <c r="K1045" s="57" t="s">
        <v>1838</v>
      </c>
    </row>
    <row r="1046" ht="14.25" customHeight="1">
      <c r="A1046" s="95"/>
      <c r="B1046" s="96">
        <v>0.4583333333333333</v>
      </c>
      <c r="C1046" s="110" t="s">
        <v>1532</v>
      </c>
      <c r="D1046" s="77">
        <v>1.0</v>
      </c>
      <c r="E1046" s="37" t="s">
        <v>823</v>
      </c>
      <c r="F1046" s="72" t="s">
        <v>1839</v>
      </c>
      <c r="G1046" s="72"/>
      <c r="H1046" s="72" t="s">
        <v>1730</v>
      </c>
      <c r="I1046" s="90" t="s">
        <v>1840</v>
      </c>
      <c r="J1046" s="23" t="s">
        <v>827</v>
      </c>
      <c r="K1046" s="57" t="s">
        <v>1838</v>
      </c>
    </row>
    <row r="1047" ht="14.25" customHeight="1">
      <c r="A1047" s="95"/>
      <c r="B1047" s="96">
        <v>0.4375</v>
      </c>
      <c r="C1047" s="110" t="s">
        <v>1614</v>
      </c>
      <c r="D1047" s="77">
        <v>1.0</v>
      </c>
      <c r="E1047" s="37" t="s">
        <v>818</v>
      </c>
      <c r="F1047" s="72" t="s">
        <v>1841</v>
      </c>
      <c r="G1047" s="72" t="s">
        <v>1842</v>
      </c>
      <c r="H1047" s="72" t="s">
        <v>1843</v>
      </c>
      <c r="I1047" s="90" t="s">
        <v>1844</v>
      </c>
      <c r="J1047" s="23" t="s">
        <v>995</v>
      </c>
      <c r="K1047" s="57" t="s">
        <v>1845</v>
      </c>
    </row>
    <row r="1048" ht="14.25" customHeight="1">
      <c r="A1048" s="95"/>
      <c r="B1048" s="96">
        <v>0.4583333333333333</v>
      </c>
      <c r="C1048" s="110" t="s">
        <v>1614</v>
      </c>
      <c r="D1048" s="77">
        <v>1.0</v>
      </c>
      <c r="E1048" s="37" t="s">
        <v>828</v>
      </c>
      <c r="F1048" s="72" t="s">
        <v>1846</v>
      </c>
      <c r="G1048" s="72" t="s">
        <v>1842</v>
      </c>
      <c r="H1048" s="72" t="s">
        <v>1843</v>
      </c>
      <c r="I1048" s="90" t="s">
        <v>1847</v>
      </c>
      <c r="J1048" s="23" t="s">
        <v>995</v>
      </c>
      <c r="K1048" s="57" t="s">
        <v>1848</v>
      </c>
    </row>
    <row r="1049" ht="14.25" customHeight="1">
      <c r="A1049" s="95"/>
      <c r="B1049" s="96">
        <v>0.4583333333333333</v>
      </c>
      <c r="C1049" s="110" t="s">
        <v>1614</v>
      </c>
      <c r="D1049" s="77">
        <v>1.0</v>
      </c>
      <c r="E1049" s="37" t="s">
        <v>937</v>
      </c>
      <c r="F1049" s="72" t="s">
        <v>1849</v>
      </c>
      <c r="G1049" s="72" t="s">
        <v>1842</v>
      </c>
      <c r="H1049" s="72" t="s">
        <v>1843</v>
      </c>
      <c r="I1049" s="90" t="s">
        <v>1850</v>
      </c>
      <c r="J1049" s="23" t="s">
        <v>995</v>
      </c>
      <c r="K1049" s="57" t="s">
        <v>1851</v>
      </c>
    </row>
    <row r="1050" ht="14.25" customHeight="1">
      <c r="A1050" s="95"/>
      <c r="B1050" s="96">
        <v>0.5</v>
      </c>
      <c r="C1050" s="110" t="s">
        <v>1614</v>
      </c>
      <c r="D1050" s="77">
        <v>1.0</v>
      </c>
      <c r="E1050" s="37" t="s">
        <v>937</v>
      </c>
      <c r="F1050" s="72" t="s">
        <v>1852</v>
      </c>
      <c r="G1050" s="72" t="s">
        <v>68</v>
      </c>
      <c r="H1050" s="72" t="s">
        <v>1843</v>
      </c>
      <c r="I1050" s="90" t="s">
        <v>1853</v>
      </c>
      <c r="J1050" s="23" t="s">
        <v>995</v>
      </c>
      <c r="K1050" s="57" t="s">
        <v>1854</v>
      </c>
    </row>
    <row r="1051" ht="14.25" customHeight="1">
      <c r="A1051" s="95"/>
      <c r="B1051" s="96">
        <v>0.5416666666666666</v>
      </c>
      <c r="C1051" s="110" t="s">
        <v>68</v>
      </c>
      <c r="D1051" s="77" t="s">
        <v>68</v>
      </c>
      <c r="E1051" s="37" t="s">
        <v>68</v>
      </c>
      <c r="F1051" s="72" t="s">
        <v>68</v>
      </c>
      <c r="G1051" s="72" t="s">
        <v>68</v>
      </c>
      <c r="H1051" s="72" t="s">
        <v>68</v>
      </c>
      <c r="I1051" s="78" t="s">
        <v>68</v>
      </c>
      <c r="J1051" s="23" t="s">
        <v>68</v>
      </c>
      <c r="K1051" s="57"/>
    </row>
    <row r="1052" ht="14.25" customHeight="1">
      <c r="A1052" s="97"/>
      <c r="B1052" s="98">
        <v>0.5833333333333334</v>
      </c>
      <c r="C1052" s="111" t="s">
        <v>68</v>
      </c>
      <c r="D1052" s="85" t="s">
        <v>68</v>
      </c>
      <c r="E1052" s="86" t="s">
        <v>68</v>
      </c>
      <c r="F1052" s="87" t="s">
        <v>68</v>
      </c>
      <c r="G1052" s="87" t="s">
        <v>68</v>
      </c>
      <c r="H1052" s="87" t="s">
        <v>68</v>
      </c>
      <c r="I1052" s="88" t="s">
        <v>68</v>
      </c>
      <c r="J1052" s="23" t="s">
        <v>68</v>
      </c>
      <c r="K1052" s="57"/>
    </row>
    <row r="1053" ht="14.25" customHeight="1">
      <c r="A1053" s="119">
        <v>45606.0</v>
      </c>
      <c r="B1053" s="93">
        <v>0.375</v>
      </c>
      <c r="C1053" s="109" t="s">
        <v>68</v>
      </c>
      <c r="D1053" s="68" t="s">
        <v>68</v>
      </c>
      <c r="E1053" s="69" t="s">
        <v>68</v>
      </c>
      <c r="F1053" s="70" t="s">
        <v>68</v>
      </c>
      <c r="G1053" s="70" t="s">
        <v>68</v>
      </c>
      <c r="H1053" s="70" t="s">
        <v>68</v>
      </c>
      <c r="I1053" s="94" t="s">
        <v>68</v>
      </c>
      <c r="J1053" s="23" t="s">
        <v>68</v>
      </c>
      <c r="K1053" s="57"/>
    </row>
    <row r="1054" ht="14.25" customHeight="1">
      <c r="A1054" s="120"/>
      <c r="B1054" s="96">
        <v>0.4166666666666667</v>
      </c>
      <c r="C1054" s="110" t="s">
        <v>68</v>
      </c>
      <c r="D1054" s="77" t="s">
        <v>68</v>
      </c>
      <c r="E1054" s="37" t="s">
        <v>68</v>
      </c>
      <c r="F1054" s="72" t="s">
        <v>68</v>
      </c>
      <c r="G1054" s="72" t="s">
        <v>68</v>
      </c>
      <c r="H1054" s="72" t="s">
        <v>68</v>
      </c>
      <c r="I1054" s="78" t="s">
        <v>68</v>
      </c>
      <c r="J1054" s="23" t="s">
        <v>68</v>
      </c>
      <c r="K1054" s="57"/>
    </row>
    <row r="1055" ht="14.25" customHeight="1">
      <c r="A1055" s="120"/>
      <c r="B1055" s="96">
        <v>0.4583333333333333</v>
      </c>
      <c r="C1055" s="110" t="s">
        <v>68</v>
      </c>
      <c r="D1055" s="77" t="s">
        <v>68</v>
      </c>
      <c r="E1055" s="37" t="s">
        <v>68</v>
      </c>
      <c r="F1055" s="72" t="s">
        <v>68</v>
      </c>
      <c r="G1055" s="72" t="s">
        <v>68</v>
      </c>
      <c r="H1055" s="72" t="s">
        <v>68</v>
      </c>
      <c r="I1055" s="78" t="s">
        <v>68</v>
      </c>
      <c r="J1055" s="23" t="s">
        <v>68</v>
      </c>
      <c r="K1055" s="57"/>
    </row>
    <row r="1056" ht="14.25" customHeight="1">
      <c r="A1056" s="120"/>
      <c r="B1056" s="96">
        <v>0.5</v>
      </c>
      <c r="C1056" s="110" t="s">
        <v>68</v>
      </c>
      <c r="D1056" s="77" t="s">
        <v>68</v>
      </c>
      <c r="E1056" s="37" t="s">
        <v>68</v>
      </c>
      <c r="F1056" s="72" t="s">
        <v>68</v>
      </c>
      <c r="G1056" s="72" t="s">
        <v>68</v>
      </c>
      <c r="H1056" s="72" t="s">
        <v>68</v>
      </c>
      <c r="I1056" s="78" t="s">
        <v>68</v>
      </c>
      <c r="J1056" s="23" t="s">
        <v>68</v>
      </c>
      <c r="K1056" s="57"/>
    </row>
    <row r="1057" ht="14.25" customHeight="1">
      <c r="A1057" s="120"/>
      <c r="B1057" s="96">
        <v>0.5416666666666666</v>
      </c>
      <c r="C1057" s="110" t="s">
        <v>68</v>
      </c>
      <c r="D1057" s="77" t="s">
        <v>68</v>
      </c>
      <c r="E1057" s="37" t="s">
        <v>68</v>
      </c>
      <c r="F1057" s="72" t="s">
        <v>68</v>
      </c>
      <c r="G1057" s="72" t="s">
        <v>68</v>
      </c>
      <c r="H1057" s="72" t="s">
        <v>68</v>
      </c>
      <c r="I1057" s="78" t="s">
        <v>68</v>
      </c>
      <c r="J1057" s="23" t="s">
        <v>68</v>
      </c>
      <c r="K1057" s="57"/>
    </row>
    <row r="1058" ht="14.25" customHeight="1">
      <c r="A1058" s="120"/>
      <c r="B1058" s="96">
        <v>0.5833333333333334</v>
      </c>
      <c r="C1058" s="110" t="s">
        <v>68</v>
      </c>
      <c r="D1058" s="77" t="s">
        <v>68</v>
      </c>
      <c r="E1058" s="37" t="s">
        <v>68</v>
      </c>
      <c r="F1058" s="72" t="s">
        <v>68</v>
      </c>
      <c r="G1058" s="72" t="s">
        <v>68</v>
      </c>
      <c r="H1058" s="72" t="s">
        <v>68</v>
      </c>
      <c r="I1058" s="78" t="s">
        <v>68</v>
      </c>
      <c r="J1058" s="23" t="s">
        <v>68</v>
      </c>
      <c r="K1058" s="57"/>
    </row>
    <row r="1059" ht="14.25" customHeight="1">
      <c r="A1059" s="120"/>
      <c r="B1059" s="96">
        <v>0.625</v>
      </c>
      <c r="C1059" s="110" t="s">
        <v>68</v>
      </c>
      <c r="D1059" s="77" t="s">
        <v>68</v>
      </c>
      <c r="E1059" s="37" t="s">
        <v>68</v>
      </c>
      <c r="F1059" s="72" t="s">
        <v>68</v>
      </c>
      <c r="G1059" s="72" t="s">
        <v>68</v>
      </c>
      <c r="H1059" s="72" t="s">
        <v>68</v>
      </c>
      <c r="I1059" s="78" t="s">
        <v>68</v>
      </c>
      <c r="J1059" s="23" t="s">
        <v>68</v>
      </c>
      <c r="K1059" s="57"/>
    </row>
    <row r="1060" ht="14.25" customHeight="1">
      <c r="A1060" s="121"/>
      <c r="B1060" s="98">
        <v>0.6666666666666666</v>
      </c>
      <c r="C1060" s="111" t="s">
        <v>68</v>
      </c>
      <c r="D1060" s="85" t="s">
        <v>68</v>
      </c>
      <c r="E1060" s="86" t="s">
        <v>68</v>
      </c>
      <c r="F1060" s="87" t="s">
        <v>68</v>
      </c>
      <c r="G1060" s="87" t="s">
        <v>68</v>
      </c>
      <c r="H1060" s="87" t="s">
        <v>68</v>
      </c>
      <c r="I1060" s="88" t="s">
        <v>68</v>
      </c>
      <c r="J1060" s="23" t="s">
        <v>68</v>
      </c>
      <c r="K1060" s="57"/>
    </row>
    <row r="1061" ht="14.25" customHeight="1">
      <c r="A1061" s="65">
        <v>45607.0</v>
      </c>
      <c r="B1061" s="93">
        <v>0.375</v>
      </c>
      <c r="C1061" s="109" t="s">
        <v>68</v>
      </c>
      <c r="D1061" s="68" t="s">
        <v>68</v>
      </c>
      <c r="E1061" s="69" t="s">
        <v>68</v>
      </c>
      <c r="F1061" s="70" t="s">
        <v>68</v>
      </c>
      <c r="G1061" s="70" t="s">
        <v>68</v>
      </c>
      <c r="H1061" s="70" t="s">
        <v>68</v>
      </c>
      <c r="I1061" s="94" t="s">
        <v>68</v>
      </c>
      <c r="J1061" s="23" t="s">
        <v>68</v>
      </c>
      <c r="K1061" s="57"/>
    </row>
    <row r="1062" ht="14.25" customHeight="1">
      <c r="A1062" s="74"/>
      <c r="B1062" s="96">
        <v>0.4375</v>
      </c>
      <c r="C1062" s="110" t="s">
        <v>822</v>
      </c>
      <c r="D1062" s="77">
        <v>1.0</v>
      </c>
      <c r="E1062" s="37" t="s">
        <v>13</v>
      </c>
      <c r="F1062" s="72" t="s">
        <v>1688</v>
      </c>
      <c r="G1062" s="72" t="s">
        <v>68</v>
      </c>
      <c r="H1062" s="72" t="s">
        <v>825</v>
      </c>
      <c r="I1062" s="90" t="s">
        <v>1855</v>
      </c>
      <c r="J1062" s="23" t="s">
        <v>827</v>
      </c>
      <c r="K1062" s="57"/>
    </row>
    <row r="1063" ht="14.25" customHeight="1">
      <c r="A1063" s="74"/>
      <c r="B1063" s="96">
        <v>0.4583333333333333</v>
      </c>
      <c r="C1063" s="110" t="s">
        <v>831</v>
      </c>
      <c r="D1063" s="77">
        <v>1.0</v>
      </c>
      <c r="E1063" s="37" t="s">
        <v>937</v>
      </c>
      <c r="F1063" s="72" t="s">
        <v>1856</v>
      </c>
      <c r="G1063" s="72" t="s">
        <v>1825</v>
      </c>
      <c r="H1063" s="72" t="s">
        <v>1826</v>
      </c>
      <c r="I1063" s="91" t="s">
        <v>1857</v>
      </c>
      <c r="J1063" s="23" t="s">
        <v>821</v>
      </c>
      <c r="K1063" s="57" t="s">
        <v>1858</v>
      </c>
    </row>
    <row r="1064" ht="14.25" customHeight="1">
      <c r="A1064" s="74"/>
      <c r="B1064" s="96">
        <v>0.9791666666666666</v>
      </c>
      <c r="C1064" s="110" t="s">
        <v>1532</v>
      </c>
      <c r="D1064" s="77">
        <v>1.0</v>
      </c>
      <c r="E1064" s="37" t="s">
        <v>823</v>
      </c>
      <c r="F1064" s="72" t="s">
        <v>1839</v>
      </c>
      <c r="G1064" s="72"/>
      <c r="H1064" s="72" t="s">
        <v>1730</v>
      </c>
      <c r="I1064" s="90" t="s">
        <v>1859</v>
      </c>
      <c r="J1064" s="23" t="s">
        <v>827</v>
      </c>
      <c r="K1064" s="57" t="s">
        <v>1860</v>
      </c>
    </row>
    <row r="1065" ht="14.25" customHeight="1">
      <c r="A1065" s="74"/>
      <c r="B1065" s="96">
        <v>0.5</v>
      </c>
      <c r="C1065" s="110" t="s">
        <v>1532</v>
      </c>
      <c r="D1065" s="77">
        <v>1.0</v>
      </c>
      <c r="E1065" s="37" t="s">
        <v>937</v>
      </c>
      <c r="F1065" s="72" t="s">
        <v>1836</v>
      </c>
      <c r="G1065" s="72"/>
      <c r="H1065" s="72" t="s">
        <v>1730</v>
      </c>
      <c r="I1065" s="90" t="s">
        <v>1861</v>
      </c>
      <c r="J1065" s="23" t="s">
        <v>827</v>
      </c>
      <c r="K1065" s="57" t="s">
        <v>1862</v>
      </c>
    </row>
    <row r="1066" ht="14.25" customHeight="1">
      <c r="A1066" s="74"/>
      <c r="B1066" s="96">
        <v>0.5</v>
      </c>
      <c r="C1066" s="110" t="s">
        <v>1863</v>
      </c>
      <c r="D1066" s="77">
        <v>1.0</v>
      </c>
      <c r="E1066" s="37" t="s">
        <v>818</v>
      </c>
      <c r="F1066" s="72" t="s">
        <v>1864</v>
      </c>
      <c r="G1066" s="72" t="s">
        <v>1865</v>
      </c>
      <c r="H1066" s="72" t="s">
        <v>1866</v>
      </c>
      <c r="I1066" s="112" t="s">
        <v>1867</v>
      </c>
      <c r="J1066" s="23" t="s">
        <v>821</v>
      </c>
      <c r="K1066" s="57" t="s">
        <v>1868</v>
      </c>
    </row>
    <row r="1067" ht="14.25" customHeight="1">
      <c r="A1067" s="74"/>
      <c r="B1067" s="96">
        <v>0.5833333333333334</v>
      </c>
      <c r="C1067" s="110" t="s">
        <v>822</v>
      </c>
      <c r="D1067" s="77">
        <v>1.0</v>
      </c>
      <c r="E1067" s="37" t="s">
        <v>13</v>
      </c>
      <c r="F1067" s="72" t="s">
        <v>1869</v>
      </c>
      <c r="G1067" s="72" t="s">
        <v>68</v>
      </c>
      <c r="H1067" s="72" t="s">
        <v>825</v>
      </c>
      <c r="I1067" s="90" t="s">
        <v>1870</v>
      </c>
      <c r="J1067" s="23" t="s">
        <v>827</v>
      </c>
      <c r="K1067" s="57"/>
    </row>
    <row r="1068" ht="14.25" customHeight="1">
      <c r="A1068" s="74"/>
      <c r="B1068" s="96">
        <v>0.625</v>
      </c>
      <c r="C1068" s="110" t="s">
        <v>68</v>
      </c>
      <c r="D1068" s="77" t="s">
        <v>68</v>
      </c>
      <c r="E1068" s="37" t="s">
        <v>68</v>
      </c>
      <c r="F1068" s="72" t="s">
        <v>68</v>
      </c>
      <c r="G1068" s="72" t="s">
        <v>68</v>
      </c>
      <c r="H1068" s="72" t="s">
        <v>68</v>
      </c>
      <c r="I1068" s="78" t="s">
        <v>68</v>
      </c>
      <c r="J1068" s="23" t="s">
        <v>68</v>
      </c>
      <c r="K1068" s="57"/>
    </row>
    <row r="1069" ht="14.25" customHeight="1">
      <c r="A1069" s="74"/>
      <c r="B1069" s="96">
        <v>0.6666666666666666</v>
      </c>
      <c r="C1069" s="110" t="s">
        <v>68</v>
      </c>
      <c r="D1069" s="77" t="s">
        <v>68</v>
      </c>
      <c r="E1069" s="37" t="s">
        <v>68</v>
      </c>
      <c r="F1069" s="72" t="s">
        <v>68</v>
      </c>
      <c r="G1069" s="72" t="s">
        <v>68</v>
      </c>
      <c r="H1069" s="72" t="s">
        <v>68</v>
      </c>
      <c r="I1069" s="78" t="s">
        <v>68</v>
      </c>
      <c r="J1069" s="23" t="s">
        <v>68</v>
      </c>
      <c r="K1069" s="57"/>
    </row>
    <row r="1070" ht="14.25" customHeight="1">
      <c r="A1070" s="74"/>
      <c r="B1070" s="96">
        <v>0.7083333333333334</v>
      </c>
      <c r="C1070" s="110" t="s">
        <v>68</v>
      </c>
      <c r="D1070" s="77" t="s">
        <v>68</v>
      </c>
      <c r="E1070" s="37" t="s">
        <v>68</v>
      </c>
      <c r="F1070" s="72" t="s">
        <v>68</v>
      </c>
      <c r="G1070" s="72" t="s">
        <v>68</v>
      </c>
      <c r="H1070" s="72" t="s">
        <v>68</v>
      </c>
      <c r="I1070" s="78" t="s">
        <v>68</v>
      </c>
      <c r="J1070" s="23" t="s">
        <v>68</v>
      </c>
      <c r="K1070" s="57"/>
    </row>
    <row r="1071" ht="14.25" customHeight="1">
      <c r="A1071" s="82"/>
      <c r="B1071" s="98">
        <v>0.7708333333333334</v>
      </c>
      <c r="C1071" s="111" t="s">
        <v>839</v>
      </c>
      <c r="D1071" s="85">
        <v>1.0</v>
      </c>
      <c r="E1071" s="86" t="s">
        <v>818</v>
      </c>
      <c r="F1071" s="87"/>
      <c r="G1071" s="87"/>
      <c r="H1071" s="87"/>
      <c r="I1071" s="122" t="s">
        <v>1871</v>
      </c>
      <c r="J1071" s="23" t="s">
        <v>821</v>
      </c>
      <c r="K1071" s="57"/>
    </row>
    <row r="1072" ht="14.25" customHeight="1">
      <c r="A1072" s="92">
        <v>45608.0</v>
      </c>
      <c r="B1072" s="93">
        <v>0.375</v>
      </c>
      <c r="C1072" s="109"/>
      <c r="D1072" s="68"/>
      <c r="E1072" s="69"/>
      <c r="F1072" s="70"/>
      <c r="G1072" s="70"/>
      <c r="H1072" s="70"/>
      <c r="I1072" s="94"/>
      <c r="J1072" s="23"/>
      <c r="K1072" s="57"/>
    </row>
    <row r="1073" ht="14.25" customHeight="1">
      <c r="A1073" s="95"/>
      <c r="B1073" s="96">
        <v>0.4166666666666667</v>
      </c>
      <c r="C1073" s="110"/>
      <c r="D1073" s="77"/>
      <c r="E1073" s="37"/>
      <c r="F1073" s="72"/>
      <c r="G1073" s="72"/>
      <c r="H1073" s="72"/>
      <c r="I1073" s="78"/>
      <c r="J1073" s="23"/>
      <c r="K1073" s="57"/>
    </row>
    <row r="1074" ht="14.25" customHeight="1">
      <c r="A1074" s="95"/>
      <c r="B1074" s="96">
        <v>0.4583333333333333</v>
      </c>
      <c r="C1074" s="110" t="s">
        <v>1872</v>
      </c>
      <c r="D1074" s="77">
        <v>1.0</v>
      </c>
      <c r="E1074" s="37" t="s">
        <v>13</v>
      </c>
      <c r="F1074" s="72"/>
      <c r="G1074" s="72"/>
      <c r="H1074" s="72" t="s">
        <v>1873</v>
      </c>
      <c r="I1074" s="90" t="s">
        <v>1874</v>
      </c>
      <c r="J1074" s="23" t="s">
        <v>827</v>
      </c>
      <c r="K1074" s="57"/>
    </row>
    <row r="1075" ht="14.25" customHeight="1">
      <c r="A1075" s="95"/>
      <c r="B1075" s="96">
        <v>0.5</v>
      </c>
      <c r="C1075" s="110" t="s">
        <v>831</v>
      </c>
      <c r="D1075" s="77">
        <v>1.0</v>
      </c>
      <c r="E1075" s="37" t="s">
        <v>13</v>
      </c>
      <c r="F1075" s="72" t="s">
        <v>1856</v>
      </c>
      <c r="G1075" s="72" t="s">
        <v>1825</v>
      </c>
      <c r="H1075" s="72" t="s">
        <v>1875</v>
      </c>
      <c r="I1075" s="91" t="s">
        <v>1876</v>
      </c>
      <c r="J1075" s="23" t="s">
        <v>821</v>
      </c>
      <c r="K1075" s="57"/>
    </row>
    <row r="1076" ht="14.25" customHeight="1">
      <c r="A1076" s="95"/>
      <c r="B1076" s="96">
        <v>0.5416666666666666</v>
      </c>
      <c r="C1076" s="110" t="s">
        <v>1877</v>
      </c>
      <c r="D1076" s="77">
        <v>1.0</v>
      </c>
      <c r="E1076" s="37" t="s">
        <v>823</v>
      </c>
      <c r="F1076" s="72" t="s">
        <v>1878</v>
      </c>
      <c r="G1076" s="72" t="s">
        <v>1879</v>
      </c>
      <c r="H1076" s="72" t="s">
        <v>1880</v>
      </c>
      <c r="I1076" s="90" t="s">
        <v>1881</v>
      </c>
      <c r="J1076" s="23" t="s">
        <v>821</v>
      </c>
      <c r="K1076" s="57"/>
    </row>
    <row r="1077" ht="14.25" customHeight="1">
      <c r="A1077" s="95"/>
      <c r="B1077" s="96">
        <v>0.5833333333333334</v>
      </c>
      <c r="C1077" s="110" t="s">
        <v>1532</v>
      </c>
      <c r="D1077" s="77">
        <v>1.0</v>
      </c>
      <c r="E1077" s="37" t="s">
        <v>823</v>
      </c>
      <c r="F1077" s="72" t="s">
        <v>1882</v>
      </c>
      <c r="G1077" s="72" t="s">
        <v>1883</v>
      </c>
      <c r="H1077" s="72" t="s">
        <v>1884</v>
      </c>
      <c r="I1077" s="90" t="s">
        <v>1885</v>
      </c>
      <c r="J1077" s="23" t="s">
        <v>827</v>
      </c>
      <c r="K1077" s="57"/>
    </row>
    <row r="1078" ht="14.25" customHeight="1">
      <c r="A1078" s="95"/>
      <c r="B1078" s="96">
        <v>0.625</v>
      </c>
      <c r="C1078" s="110" t="s">
        <v>831</v>
      </c>
      <c r="D1078" s="77">
        <v>1.0</v>
      </c>
      <c r="E1078" s="37" t="s">
        <v>13</v>
      </c>
      <c r="F1078" s="72" t="s">
        <v>1382</v>
      </c>
      <c r="G1078" s="72" t="s">
        <v>1825</v>
      </c>
      <c r="H1078" s="72" t="s">
        <v>1886</v>
      </c>
      <c r="I1078" s="91" t="s">
        <v>1887</v>
      </c>
      <c r="J1078" s="23" t="s">
        <v>821</v>
      </c>
      <c r="K1078" s="57"/>
    </row>
    <row r="1079" ht="14.25" customHeight="1">
      <c r="A1079" s="95"/>
      <c r="B1079" s="96">
        <v>0.6666666666666666</v>
      </c>
      <c r="C1079" s="110"/>
      <c r="D1079" s="77"/>
      <c r="E1079" s="37"/>
      <c r="F1079" s="72"/>
      <c r="G1079" s="72"/>
      <c r="H1079" s="72"/>
      <c r="I1079" s="78"/>
      <c r="J1079" s="23"/>
      <c r="K1079" s="57"/>
    </row>
    <row r="1080" ht="14.25" customHeight="1">
      <c r="A1080" s="95"/>
      <c r="B1080" s="96">
        <v>0.7083333333333334</v>
      </c>
      <c r="C1080" s="110"/>
      <c r="D1080" s="77"/>
      <c r="E1080" s="37"/>
      <c r="F1080" s="72"/>
      <c r="G1080" s="72"/>
      <c r="H1080" s="72"/>
      <c r="I1080" s="78"/>
      <c r="J1080" s="23"/>
      <c r="K1080" s="57"/>
    </row>
    <row r="1081" ht="14.25" customHeight="1">
      <c r="A1081" s="97"/>
      <c r="B1081" s="98">
        <v>0.7708333333333334</v>
      </c>
      <c r="C1081" s="111" t="s">
        <v>1888</v>
      </c>
      <c r="D1081" s="85">
        <v>3.0</v>
      </c>
      <c r="E1081" s="86" t="s">
        <v>1183</v>
      </c>
      <c r="F1081" s="87"/>
      <c r="G1081" s="87"/>
      <c r="H1081" s="87" t="s">
        <v>1889</v>
      </c>
      <c r="I1081" s="106" t="s">
        <v>1890</v>
      </c>
      <c r="J1081" s="23"/>
      <c r="K1081" s="57"/>
    </row>
    <row r="1082" ht="14.25" customHeight="1">
      <c r="A1082" s="123">
        <v>45609.0</v>
      </c>
      <c r="B1082" s="93">
        <v>0.3611111111111111</v>
      </c>
      <c r="C1082" s="109"/>
      <c r="D1082" s="68">
        <v>4.0</v>
      </c>
      <c r="E1082" s="69" t="s">
        <v>13</v>
      </c>
      <c r="F1082" s="70" t="s">
        <v>1891</v>
      </c>
      <c r="G1082" s="70" t="s">
        <v>68</v>
      </c>
      <c r="H1082" s="70" t="s">
        <v>68</v>
      </c>
      <c r="I1082" s="124" t="s">
        <v>1892</v>
      </c>
      <c r="J1082" s="23" t="s">
        <v>827</v>
      </c>
      <c r="K1082" s="57"/>
    </row>
    <row r="1083" ht="14.25" customHeight="1">
      <c r="A1083" s="125"/>
      <c r="B1083" s="96">
        <v>0.4166666666666667</v>
      </c>
      <c r="C1083" s="110" t="s">
        <v>1532</v>
      </c>
      <c r="D1083" s="77">
        <v>1.0</v>
      </c>
      <c r="E1083" s="37" t="s">
        <v>823</v>
      </c>
      <c r="F1083" s="72" t="s">
        <v>1893</v>
      </c>
      <c r="G1083" s="72" t="s">
        <v>68</v>
      </c>
      <c r="H1083" s="72" t="s">
        <v>1894</v>
      </c>
      <c r="I1083" s="112" t="s">
        <v>1895</v>
      </c>
      <c r="J1083" s="23" t="s">
        <v>821</v>
      </c>
      <c r="K1083" s="57"/>
    </row>
    <row r="1084" ht="14.25" customHeight="1">
      <c r="A1084" s="125"/>
      <c r="B1084" s="96">
        <v>0.4583333333333333</v>
      </c>
      <c r="C1084" s="110" t="s">
        <v>68</v>
      </c>
      <c r="D1084" s="77" t="s">
        <v>68</v>
      </c>
      <c r="E1084" s="37" t="s">
        <v>68</v>
      </c>
      <c r="F1084" s="72" t="s">
        <v>68</v>
      </c>
      <c r="G1084" s="72" t="s">
        <v>68</v>
      </c>
      <c r="H1084" s="72" t="s">
        <v>68</v>
      </c>
      <c r="I1084" s="78" t="s">
        <v>68</v>
      </c>
      <c r="J1084" s="23" t="s">
        <v>68</v>
      </c>
      <c r="K1084" s="57"/>
    </row>
    <row r="1085" ht="14.25" customHeight="1">
      <c r="A1085" s="125"/>
      <c r="B1085" s="96">
        <v>0.5</v>
      </c>
      <c r="C1085" s="110" t="s">
        <v>1257</v>
      </c>
      <c r="D1085" s="77">
        <v>2.0</v>
      </c>
      <c r="E1085" s="37" t="s">
        <v>823</v>
      </c>
      <c r="F1085" s="72"/>
      <c r="G1085" s="72" t="s">
        <v>68</v>
      </c>
      <c r="H1085" s="72" t="s">
        <v>1259</v>
      </c>
      <c r="I1085" s="112" t="s">
        <v>1896</v>
      </c>
      <c r="J1085" s="23" t="s">
        <v>821</v>
      </c>
      <c r="K1085" s="57"/>
    </row>
    <row r="1086" ht="14.25" customHeight="1">
      <c r="A1086" s="125"/>
      <c r="B1086" s="96">
        <v>12.0</v>
      </c>
      <c r="C1086" s="110" t="s">
        <v>1614</v>
      </c>
      <c r="D1086" s="77">
        <v>1.0</v>
      </c>
      <c r="E1086" s="37" t="s">
        <v>818</v>
      </c>
      <c r="F1086" s="72" t="s">
        <v>1897</v>
      </c>
      <c r="G1086" s="72" t="s">
        <v>1898</v>
      </c>
      <c r="H1086" s="72" t="s">
        <v>1843</v>
      </c>
      <c r="I1086" s="90" t="s">
        <v>1899</v>
      </c>
      <c r="J1086" s="23" t="s">
        <v>995</v>
      </c>
      <c r="K1086" s="57"/>
    </row>
    <row r="1087" ht="14.25" customHeight="1">
      <c r="A1087" s="125"/>
      <c r="B1087" s="96">
        <v>0.5416666666666666</v>
      </c>
      <c r="C1087" s="110" t="s">
        <v>1257</v>
      </c>
      <c r="D1087" s="77">
        <v>1.0</v>
      </c>
      <c r="E1087" s="37" t="s">
        <v>828</v>
      </c>
      <c r="F1087" s="72" t="s">
        <v>1900</v>
      </c>
      <c r="G1087" s="72"/>
      <c r="H1087" s="72" t="s">
        <v>1901</v>
      </c>
      <c r="I1087" s="112" t="s">
        <v>1902</v>
      </c>
      <c r="J1087" s="23"/>
      <c r="K1087" s="57"/>
    </row>
    <row r="1088" ht="14.25" customHeight="1">
      <c r="A1088" s="125"/>
      <c r="B1088" s="96">
        <v>0.5833333333333334</v>
      </c>
      <c r="C1088" s="110"/>
      <c r="D1088" s="77"/>
      <c r="E1088" s="37"/>
      <c r="F1088" s="72"/>
      <c r="G1088" s="72"/>
      <c r="H1088" s="72"/>
      <c r="I1088" s="78"/>
      <c r="J1088" s="23"/>
      <c r="K1088" s="57"/>
    </row>
    <row r="1089" ht="14.25" customHeight="1">
      <c r="A1089" s="125"/>
      <c r="B1089" s="96">
        <v>0.625</v>
      </c>
      <c r="C1089" s="110"/>
      <c r="D1089" s="77"/>
      <c r="E1089" s="37"/>
      <c r="F1089" s="72"/>
      <c r="G1089" s="72"/>
      <c r="H1089" s="72"/>
      <c r="I1089" s="78"/>
      <c r="J1089" s="23"/>
      <c r="K1089" s="57"/>
    </row>
    <row r="1090" ht="14.25" customHeight="1">
      <c r="A1090" s="125"/>
      <c r="B1090" s="96">
        <v>0.6666666666666666</v>
      </c>
      <c r="C1090" s="76"/>
      <c r="D1090" s="77"/>
      <c r="E1090" s="37"/>
      <c r="F1090" s="72"/>
      <c r="G1090" s="72"/>
      <c r="H1090" s="72"/>
      <c r="I1090" s="78"/>
      <c r="J1090" s="23"/>
      <c r="K1090" s="57"/>
    </row>
    <row r="1091" ht="14.25" customHeight="1">
      <c r="A1091" s="125"/>
      <c r="B1091" s="96">
        <v>0.7291666666666666</v>
      </c>
      <c r="C1091" s="110" t="s">
        <v>1549</v>
      </c>
      <c r="D1091" s="77">
        <v>1.0</v>
      </c>
      <c r="E1091" s="37" t="s">
        <v>13</v>
      </c>
      <c r="F1091" s="72" t="s">
        <v>1749</v>
      </c>
      <c r="G1091" s="72" t="s">
        <v>68</v>
      </c>
      <c r="H1091" s="72" t="s">
        <v>1551</v>
      </c>
      <c r="I1091" s="90" t="s">
        <v>1903</v>
      </c>
      <c r="J1091" s="23"/>
      <c r="K1091" s="57"/>
    </row>
    <row r="1092" ht="14.25" customHeight="1">
      <c r="A1092" s="126"/>
      <c r="B1092" s="98">
        <v>0.75</v>
      </c>
      <c r="C1092" s="111"/>
      <c r="D1092" s="85"/>
      <c r="E1092" s="86"/>
      <c r="F1092" s="87"/>
      <c r="G1092" s="87"/>
      <c r="H1092" s="87"/>
      <c r="I1092" s="88"/>
      <c r="J1092" s="23"/>
      <c r="K1092" s="57"/>
    </row>
    <row r="1093" ht="14.25" customHeight="1">
      <c r="A1093" s="123">
        <v>45610.0</v>
      </c>
      <c r="B1093" s="93">
        <v>0.375</v>
      </c>
      <c r="C1093" s="110" t="s">
        <v>1549</v>
      </c>
      <c r="D1093" s="77">
        <v>1.0</v>
      </c>
      <c r="E1093" s="37" t="s">
        <v>818</v>
      </c>
      <c r="F1093" s="72" t="s">
        <v>1904</v>
      </c>
      <c r="G1093" s="72" t="s">
        <v>1905</v>
      </c>
      <c r="H1093" s="72" t="s">
        <v>1551</v>
      </c>
      <c r="I1093" s="90" t="s">
        <v>1906</v>
      </c>
      <c r="J1093" s="23"/>
      <c r="K1093" s="57"/>
    </row>
    <row r="1094" ht="14.25" customHeight="1">
      <c r="A1094" s="125"/>
      <c r="B1094" s="96">
        <v>0.4166666666666667</v>
      </c>
      <c r="C1094" s="110"/>
      <c r="D1094" s="77"/>
      <c r="E1094" s="37"/>
      <c r="F1094" s="72"/>
      <c r="G1094" s="72"/>
      <c r="H1094" s="72"/>
      <c r="I1094" s="78"/>
      <c r="J1094" s="23"/>
      <c r="K1094" s="57"/>
    </row>
    <row r="1095" ht="14.25" customHeight="1">
      <c r="A1095" s="125"/>
      <c r="B1095" s="96">
        <v>0.4583333333333333</v>
      </c>
      <c r="C1095" s="110"/>
      <c r="D1095" s="77"/>
      <c r="E1095" s="37"/>
      <c r="F1095" s="72"/>
      <c r="G1095" s="72"/>
      <c r="H1095" s="72"/>
      <c r="I1095" s="78"/>
      <c r="J1095" s="23"/>
      <c r="K1095" s="57"/>
    </row>
    <row r="1096" ht="14.25" customHeight="1">
      <c r="A1096" s="125"/>
      <c r="B1096" s="96">
        <v>0.5</v>
      </c>
      <c r="C1096" s="110"/>
      <c r="D1096" s="77"/>
      <c r="E1096" s="37"/>
      <c r="F1096" s="72"/>
      <c r="G1096" s="72"/>
      <c r="H1096" s="72"/>
      <c r="I1096" s="78"/>
      <c r="J1096" s="23"/>
      <c r="K1096" s="57"/>
    </row>
    <row r="1097" ht="14.25" customHeight="1">
      <c r="A1097" s="125"/>
      <c r="B1097" s="96">
        <v>0.5416666666666666</v>
      </c>
      <c r="C1097" s="110"/>
      <c r="D1097" s="77"/>
      <c r="E1097" s="37"/>
      <c r="F1097" s="72"/>
      <c r="G1097" s="72"/>
      <c r="H1097" s="72"/>
      <c r="I1097" s="78"/>
      <c r="J1097" s="23"/>
      <c r="K1097" s="57"/>
    </row>
    <row r="1098" ht="14.25" customHeight="1">
      <c r="A1098" s="125"/>
      <c r="B1098" s="96">
        <v>0.5833333333333334</v>
      </c>
      <c r="C1098" s="110"/>
      <c r="D1098" s="77"/>
      <c r="E1098" s="37"/>
      <c r="F1098" s="72"/>
      <c r="G1098" s="72"/>
      <c r="H1098" s="72"/>
      <c r="I1098" s="78"/>
      <c r="J1098" s="23"/>
      <c r="K1098" s="57"/>
    </row>
    <row r="1099" ht="14.25" customHeight="1">
      <c r="A1099" s="125"/>
      <c r="B1099" s="96">
        <v>0.625</v>
      </c>
      <c r="C1099" s="110" t="s">
        <v>934</v>
      </c>
      <c r="D1099" s="77">
        <v>1.0</v>
      </c>
      <c r="E1099" s="37" t="s">
        <v>13</v>
      </c>
      <c r="F1099" s="72" t="s">
        <v>1907</v>
      </c>
      <c r="G1099" s="72" t="s">
        <v>68</v>
      </c>
      <c r="H1099" s="72" t="s">
        <v>1060</v>
      </c>
      <c r="I1099" s="90" t="s">
        <v>1908</v>
      </c>
      <c r="J1099" s="23"/>
      <c r="K1099" s="57"/>
    </row>
    <row r="1100" ht="14.25" customHeight="1">
      <c r="A1100" s="125"/>
      <c r="B1100" s="96">
        <v>0.6666666666666666</v>
      </c>
      <c r="C1100" s="110" t="s">
        <v>1909</v>
      </c>
      <c r="D1100" s="77">
        <v>1.0</v>
      </c>
      <c r="E1100" s="37" t="s">
        <v>13</v>
      </c>
      <c r="F1100" s="72" t="s">
        <v>1910</v>
      </c>
      <c r="G1100" s="72"/>
      <c r="H1100" s="72" t="s">
        <v>1911</v>
      </c>
      <c r="I1100" s="90" t="s">
        <v>1912</v>
      </c>
      <c r="J1100" s="23"/>
      <c r="K1100" s="57"/>
    </row>
    <row r="1101" ht="14.25" customHeight="1">
      <c r="A1101" s="125"/>
      <c r="B1101" s="96">
        <v>0.6875</v>
      </c>
      <c r="C1101" s="110" t="s">
        <v>1532</v>
      </c>
      <c r="D1101" s="77">
        <v>1.0</v>
      </c>
      <c r="E1101" s="37" t="s">
        <v>13</v>
      </c>
      <c r="F1101" s="72" t="s">
        <v>1913</v>
      </c>
      <c r="G1101" s="72" t="s">
        <v>68</v>
      </c>
      <c r="H1101" s="72" t="s">
        <v>1730</v>
      </c>
      <c r="I1101" s="90" t="s">
        <v>1914</v>
      </c>
      <c r="J1101" s="23"/>
      <c r="K1101" s="57"/>
    </row>
    <row r="1102" ht="14.25" customHeight="1">
      <c r="A1102" s="125"/>
      <c r="B1102" s="96">
        <v>0.7083333333333334</v>
      </c>
      <c r="C1102" s="110"/>
      <c r="D1102" s="77"/>
      <c r="E1102" s="37"/>
      <c r="F1102" s="72"/>
      <c r="G1102" s="72"/>
      <c r="H1102" s="72"/>
      <c r="I1102" s="78"/>
      <c r="J1102" s="23"/>
      <c r="K1102" s="57"/>
    </row>
    <row r="1103" ht="14.25" customHeight="1">
      <c r="A1103" s="126"/>
      <c r="B1103" s="98">
        <v>0.75</v>
      </c>
      <c r="C1103" s="111"/>
      <c r="D1103" s="85"/>
      <c r="E1103" s="86"/>
      <c r="F1103" s="87"/>
      <c r="G1103" s="87"/>
      <c r="H1103" s="87"/>
      <c r="I1103" s="88"/>
      <c r="J1103" s="23"/>
      <c r="K1103" s="57"/>
    </row>
    <row r="1104" ht="14.25" customHeight="1">
      <c r="A1104" s="127">
        <v>45611.0</v>
      </c>
      <c r="B1104" s="93">
        <v>0.375</v>
      </c>
      <c r="C1104" s="109" t="s">
        <v>68</v>
      </c>
      <c r="D1104" s="68" t="s">
        <v>68</v>
      </c>
      <c r="E1104" s="69" t="s">
        <v>68</v>
      </c>
      <c r="F1104" s="70" t="s">
        <v>68</v>
      </c>
      <c r="G1104" s="70" t="s">
        <v>68</v>
      </c>
      <c r="H1104" s="70" t="s">
        <v>68</v>
      </c>
      <c r="I1104" s="94" t="s">
        <v>68</v>
      </c>
      <c r="J1104" s="23" t="s">
        <v>68</v>
      </c>
      <c r="K1104" s="57"/>
    </row>
    <row r="1105" ht="14.25" customHeight="1">
      <c r="A1105" s="128"/>
      <c r="B1105" s="96">
        <v>0.4166666666666667</v>
      </c>
      <c r="C1105" s="110" t="s">
        <v>68</v>
      </c>
      <c r="D1105" s="77" t="s">
        <v>68</v>
      </c>
      <c r="E1105" s="37" t="s">
        <v>68</v>
      </c>
      <c r="F1105" s="72" t="s">
        <v>68</v>
      </c>
      <c r="G1105" s="72" t="s">
        <v>68</v>
      </c>
      <c r="H1105" s="72" t="s">
        <v>68</v>
      </c>
      <c r="I1105" s="78" t="s">
        <v>68</v>
      </c>
      <c r="J1105" s="23" t="s">
        <v>68</v>
      </c>
      <c r="K1105" s="57"/>
    </row>
    <row r="1106" ht="14.25" customHeight="1">
      <c r="A1106" s="128"/>
      <c r="B1106" s="96">
        <v>0.4583333333333333</v>
      </c>
      <c r="C1106" s="110" t="s">
        <v>68</v>
      </c>
      <c r="D1106" s="77" t="s">
        <v>68</v>
      </c>
      <c r="E1106" s="37" t="s">
        <v>68</v>
      </c>
      <c r="F1106" s="72" t="s">
        <v>68</v>
      </c>
      <c r="G1106" s="72" t="s">
        <v>68</v>
      </c>
      <c r="H1106" s="72" t="s">
        <v>68</v>
      </c>
      <c r="I1106" s="78" t="s">
        <v>68</v>
      </c>
      <c r="J1106" s="23" t="s">
        <v>68</v>
      </c>
      <c r="K1106" s="57"/>
    </row>
    <row r="1107" ht="14.25" customHeight="1">
      <c r="A1107" s="128"/>
      <c r="B1107" s="96">
        <v>0.5</v>
      </c>
      <c r="C1107" s="110" t="s">
        <v>1614</v>
      </c>
      <c r="D1107" s="77">
        <v>2.0</v>
      </c>
      <c r="E1107" s="37" t="s">
        <v>823</v>
      </c>
      <c r="F1107" s="72" t="s">
        <v>1915</v>
      </c>
      <c r="G1107" s="72" t="s">
        <v>1916</v>
      </c>
      <c r="H1107" s="72" t="s">
        <v>1843</v>
      </c>
      <c r="I1107" s="90" t="s">
        <v>1917</v>
      </c>
      <c r="J1107" s="23" t="s">
        <v>995</v>
      </c>
      <c r="K1107" s="57" t="s">
        <v>1918</v>
      </c>
    </row>
    <row r="1108" ht="14.25" customHeight="1">
      <c r="A1108" s="128"/>
      <c r="B1108" s="96">
        <v>0.5416666666666666</v>
      </c>
      <c r="C1108" s="110" t="s">
        <v>68</v>
      </c>
      <c r="D1108" s="77" t="s">
        <v>68</v>
      </c>
      <c r="E1108" s="37" t="s">
        <v>68</v>
      </c>
      <c r="F1108" s="72" t="s">
        <v>68</v>
      </c>
      <c r="G1108" s="72" t="s">
        <v>68</v>
      </c>
      <c r="H1108" s="72" t="s">
        <v>68</v>
      </c>
      <c r="I1108" s="78" t="s">
        <v>68</v>
      </c>
      <c r="J1108" s="23" t="s">
        <v>68</v>
      </c>
      <c r="K1108" s="57"/>
    </row>
    <row r="1109" ht="14.25" customHeight="1">
      <c r="A1109" s="128"/>
      <c r="B1109" s="96">
        <v>0.5833333333333334</v>
      </c>
      <c r="C1109" s="110" t="s">
        <v>68</v>
      </c>
      <c r="D1109" s="77" t="s">
        <v>68</v>
      </c>
      <c r="E1109" s="37" t="s">
        <v>68</v>
      </c>
      <c r="F1109" s="72" t="s">
        <v>68</v>
      </c>
      <c r="G1109" s="72" t="s">
        <v>68</v>
      </c>
      <c r="H1109" s="72" t="s">
        <v>68</v>
      </c>
      <c r="I1109" s="78" t="s">
        <v>68</v>
      </c>
      <c r="J1109" s="23" t="s">
        <v>68</v>
      </c>
      <c r="K1109" s="57"/>
    </row>
    <row r="1110" ht="14.25" customHeight="1">
      <c r="A1110" s="128"/>
      <c r="B1110" s="96">
        <v>0.625</v>
      </c>
      <c r="C1110" s="110" t="s">
        <v>68</v>
      </c>
      <c r="D1110" s="77" t="s">
        <v>68</v>
      </c>
      <c r="E1110" s="37" t="s">
        <v>68</v>
      </c>
      <c r="F1110" s="72" t="s">
        <v>68</v>
      </c>
      <c r="G1110" s="72" t="s">
        <v>68</v>
      </c>
      <c r="H1110" s="72" t="s">
        <v>68</v>
      </c>
      <c r="I1110" s="78" t="s">
        <v>68</v>
      </c>
      <c r="J1110" s="23" t="s">
        <v>68</v>
      </c>
      <c r="K1110" s="57"/>
    </row>
    <row r="1111" ht="14.25" customHeight="1">
      <c r="A1111" s="128"/>
      <c r="B1111" s="96">
        <v>0.6666666666666666</v>
      </c>
      <c r="C1111" s="110" t="s">
        <v>68</v>
      </c>
      <c r="D1111" s="77" t="s">
        <v>68</v>
      </c>
      <c r="E1111" s="37" t="s">
        <v>68</v>
      </c>
      <c r="F1111" s="72" t="s">
        <v>68</v>
      </c>
      <c r="G1111" s="72" t="s">
        <v>68</v>
      </c>
      <c r="H1111" s="72" t="s">
        <v>68</v>
      </c>
      <c r="I1111" s="78" t="s">
        <v>68</v>
      </c>
      <c r="J1111" s="23" t="s">
        <v>68</v>
      </c>
      <c r="K1111" s="57"/>
    </row>
    <row r="1112" ht="14.25" customHeight="1">
      <c r="A1112" s="128"/>
      <c r="B1112" s="96">
        <v>0.7291666666666666</v>
      </c>
      <c r="C1112" s="110" t="s">
        <v>831</v>
      </c>
      <c r="D1112" s="77">
        <v>1.0</v>
      </c>
      <c r="E1112" s="37" t="s">
        <v>13</v>
      </c>
      <c r="F1112" s="72" t="s">
        <v>1919</v>
      </c>
      <c r="G1112" s="72" t="s">
        <v>68</v>
      </c>
      <c r="H1112" s="72" t="s">
        <v>1920</v>
      </c>
      <c r="I1112" s="91" t="s">
        <v>1921</v>
      </c>
      <c r="J1112" s="23" t="s">
        <v>821</v>
      </c>
      <c r="K1112" s="57"/>
    </row>
    <row r="1113" ht="14.25" customHeight="1">
      <c r="A1113" s="129"/>
      <c r="B1113" s="98">
        <v>0.75</v>
      </c>
      <c r="C1113" s="111" t="s">
        <v>831</v>
      </c>
      <c r="D1113" s="85">
        <v>1.0</v>
      </c>
      <c r="E1113" s="86" t="s">
        <v>937</v>
      </c>
      <c r="F1113" s="87" t="s">
        <v>1922</v>
      </c>
      <c r="G1113" s="87" t="s">
        <v>68</v>
      </c>
      <c r="H1113" s="87" t="s">
        <v>1923</v>
      </c>
      <c r="I1113" s="91" t="s">
        <v>1924</v>
      </c>
      <c r="J1113" s="23" t="s">
        <v>821</v>
      </c>
      <c r="K1113" s="57" t="s">
        <v>1925</v>
      </c>
    </row>
    <row r="1114" ht="14.25" customHeight="1">
      <c r="A1114" s="130">
        <v>45612.0</v>
      </c>
      <c r="B1114" s="93">
        <v>0.375</v>
      </c>
      <c r="C1114" s="109" t="s">
        <v>68</v>
      </c>
      <c r="D1114" s="68" t="s">
        <v>68</v>
      </c>
      <c r="E1114" s="69" t="s">
        <v>68</v>
      </c>
      <c r="F1114" s="70" t="s">
        <v>68</v>
      </c>
      <c r="G1114" s="70" t="s">
        <v>68</v>
      </c>
      <c r="H1114" s="70" t="s">
        <v>68</v>
      </c>
      <c r="I1114" s="94" t="s">
        <v>68</v>
      </c>
      <c r="J1114" s="23" t="s">
        <v>68</v>
      </c>
      <c r="K1114" s="57"/>
    </row>
    <row r="1115" ht="14.25" customHeight="1">
      <c r="A1115" s="131"/>
      <c r="B1115" s="96">
        <v>0.4166666666666667</v>
      </c>
      <c r="C1115" s="110" t="s">
        <v>68</v>
      </c>
      <c r="D1115" s="77" t="s">
        <v>68</v>
      </c>
      <c r="E1115" s="37" t="s">
        <v>68</v>
      </c>
      <c r="F1115" s="72" t="s">
        <v>68</v>
      </c>
      <c r="G1115" s="72" t="s">
        <v>68</v>
      </c>
      <c r="H1115" s="72" t="s">
        <v>68</v>
      </c>
      <c r="I1115" s="78" t="s">
        <v>68</v>
      </c>
      <c r="J1115" s="23" t="s">
        <v>68</v>
      </c>
      <c r="K1115" s="57"/>
    </row>
    <row r="1116" ht="14.25" customHeight="1">
      <c r="A1116" s="131"/>
      <c r="B1116" s="96">
        <v>0.4583333333333333</v>
      </c>
      <c r="C1116" s="110" t="s">
        <v>831</v>
      </c>
      <c r="D1116" s="77">
        <v>1.0</v>
      </c>
      <c r="E1116" s="37" t="s">
        <v>13</v>
      </c>
      <c r="F1116" s="72" t="s">
        <v>1926</v>
      </c>
      <c r="G1116" s="72" t="s">
        <v>68</v>
      </c>
      <c r="H1116" s="72" t="s">
        <v>1927</v>
      </c>
      <c r="I1116" s="91" t="s">
        <v>1928</v>
      </c>
      <c r="J1116" s="23" t="s">
        <v>821</v>
      </c>
      <c r="K1116" s="57"/>
    </row>
    <row r="1117" ht="14.25" customHeight="1">
      <c r="A1117" s="131"/>
      <c r="B1117" s="96">
        <v>0.5</v>
      </c>
      <c r="C1117" s="110" t="s">
        <v>1614</v>
      </c>
      <c r="D1117" s="77">
        <v>2.0</v>
      </c>
      <c r="E1117" s="37" t="s">
        <v>823</v>
      </c>
      <c r="F1117" s="72" t="s">
        <v>1929</v>
      </c>
      <c r="G1117" s="72" t="s">
        <v>1930</v>
      </c>
      <c r="H1117" s="72" t="s">
        <v>1843</v>
      </c>
      <c r="I1117" s="90" t="s">
        <v>1931</v>
      </c>
      <c r="J1117" s="23" t="s">
        <v>995</v>
      </c>
      <c r="K1117" s="57" t="s">
        <v>1918</v>
      </c>
    </row>
    <row r="1118" ht="14.25" customHeight="1">
      <c r="A1118" s="131"/>
      <c r="B1118" s="96">
        <v>0.5416666666666666</v>
      </c>
      <c r="C1118" s="110" t="s">
        <v>831</v>
      </c>
      <c r="D1118" s="77">
        <v>1.0</v>
      </c>
      <c r="E1118" s="37" t="s">
        <v>13</v>
      </c>
      <c r="F1118" s="72" t="s">
        <v>1922</v>
      </c>
      <c r="G1118" s="72"/>
      <c r="H1118" s="72" t="s">
        <v>1923</v>
      </c>
      <c r="I1118" s="91" t="s">
        <v>1932</v>
      </c>
      <c r="J1118" s="23" t="s">
        <v>821</v>
      </c>
      <c r="K1118" s="57"/>
    </row>
    <row r="1119" ht="14.25" customHeight="1">
      <c r="A1119" s="132"/>
      <c r="B1119" s="98">
        <v>0.5833333333333334</v>
      </c>
      <c r="C1119" s="111"/>
      <c r="D1119" s="85"/>
      <c r="E1119" s="86"/>
      <c r="F1119" s="87"/>
      <c r="G1119" s="87"/>
      <c r="H1119" s="87"/>
      <c r="I1119" s="88"/>
      <c r="J1119" s="23"/>
      <c r="K1119" s="57"/>
    </row>
    <row r="1120" ht="14.25" customHeight="1">
      <c r="A1120" s="133">
        <v>45613.0</v>
      </c>
      <c r="B1120" s="93">
        <v>0.375</v>
      </c>
      <c r="C1120" s="109" t="s">
        <v>68</v>
      </c>
      <c r="D1120" s="68" t="s">
        <v>68</v>
      </c>
      <c r="E1120" s="69" t="s">
        <v>68</v>
      </c>
      <c r="F1120" s="70" t="s">
        <v>68</v>
      </c>
      <c r="G1120" s="70" t="s">
        <v>68</v>
      </c>
      <c r="H1120" s="70" t="s">
        <v>68</v>
      </c>
      <c r="I1120" s="94" t="s">
        <v>68</v>
      </c>
      <c r="J1120" s="23" t="s">
        <v>68</v>
      </c>
      <c r="K1120" s="57"/>
    </row>
    <row r="1121" ht="14.25" customHeight="1">
      <c r="A1121" s="134"/>
      <c r="B1121" s="96">
        <v>0.4166666666666667</v>
      </c>
      <c r="C1121" s="110" t="s">
        <v>68</v>
      </c>
      <c r="D1121" s="77" t="s">
        <v>68</v>
      </c>
      <c r="E1121" s="37" t="s">
        <v>68</v>
      </c>
      <c r="F1121" s="72" t="s">
        <v>68</v>
      </c>
      <c r="G1121" s="72" t="s">
        <v>68</v>
      </c>
      <c r="H1121" s="72" t="s">
        <v>68</v>
      </c>
      <c r="I1121" s="78" t="s">
        <v>68</v>
      </c>
      <c r="J1121" s="23" t="s">
        <v>68</v>
      </c>
      <c r="K1121" s="57"/>
    </row>
    <row r="1122" ht="14.25" customHeight="1">
      <c r="A1122" s="134"/>
      <c r="B1122" s="96">
        <v>0.4583333333333333</v>
      </c>
      <c r="C1122" s="110" t="s">
        <v>68</v>
      </c>
      <c r="D1122" s="77" t="s">
        <v>68</v>
      </c>
      <c r="E1122" s="37" t="s">
        <v>68</v>
      </c>
      <c r="F1122" s="72" t="s">
        <v>68</v>
      </c>
      <c r="G1122" s="72" t="s">
        <v>68</v>
      </c>
      <c r="H1122" s="72" t="s">
        <v>68</v>
      </c>
      <c r="I1122" s="78" t="s">
        <v>68</v>
      </c>
      <c r="J1122" s="23" t="s">
        <v>68</v>
      </c>
      <c r="K1122" s="57"/>
    </row>
    <row r="1123" ht="14.25" customHeight="1">
      <c r="A1123" s="134"/>
      <c r="B1123" s="96">
        <v>0.5</v>
      </c>
      <c r="C1123" s="110" t="s">
        <v>68</v>
      </c>
      <c r="D1123" s="77" t="s">
        <v>68</v>
      </c>
      <c r="E1123" s="37" t="s">
        <v>68</v>
      </c>
      <c r="F1123" s="72" t="s">
        <v>68</v>
      </c>
      <c r="G1123" s="72" t="s">
        <v>68</v>
      </c>
      <c r="H1123" s="72" t="s">
        <v>68</v>
      </c>
      <c r="I1123" s="78" t="s">
        <v>68</v>
      </c>
      <c r="J1123" s="23" t="s">
        <v>68</v>
      </c>
      <c r="K1123" s="57"/>
    </row>
    <row r="1124" ht="14.25" customHeight="1">
      <c r="A1124" s="134"/>
      <c r="B1124" s="96">
        <v>0.5416666666666666</v>
      </c>
      <c r="C1124" s="110" t="s">
        <v>68</v>
      </c>
      <c r="D1124" s="77" t="s">
        <v>68</v>
      </c>
      <c r="E1124" s="37" t="s">
        <v>68</v>
      </c>
      <c r="F1124" s="72" t="s">
        <v>68</v>
      </c>
      <c r="G1124" s="72" t="s">
        <v>68</v>
      </c>
      <c r="H1124" s="72" t="s">
        <v>68</v>
      </c>
      <c r="I1124" s="78" t="s">
        <v>68</v>
      </c>
      <c r="J1124" s="23" t="s">
        <v>68</v>
      </c>
      <c r="K1124" s="57"/>
    </row>
    <row r="1125" ht="14.25" customHeight="1">
      <c r="A1125" s="134"/>
      <c r="B1125" s="96">
        <v>0.5833333333333334</v>
      </c>
      <c r="C1125" s="110" t="s">
        <v>68</v>
      </c>
      <c r="D1125" s="77" t="s">
        <v>68</v>
      </c>
      <c r="E1125" s="37" t="s">
        <v>68</v>
      </c>
      <c r="F1125" s="72" t="s">
        <v>68</v>
      </c>
      <c r="G1125" s="72" t="s">
        <v>68</v>
      </c>
      <c r="H1125" s="72" t="s">
        <v>68</v>
      </c>
      <c r="I1125" s="78" t="s">
        <v>68</v>
      </c>
      <c r="J1125" s="23" t="s">
        <v>68</v>
      </c>
      <c r="K1125" s="57"/>
    </row>
    <row r="1126" ht="14.25" customHeight="1">
      <c r="A1126" s="134"/>
      <c r="B1126" s="96">
        <v>0.625</v>
      </c>
      <c r="C1126" s="110"/>
      <c r="D1126" s="77" t="s">
        <v>68</v>
      </c>
      <c r="E1126" s="37" t="s">
        <v>68</v>
      </c>
      <c r="F1126" s="72" t="s">
        <v>68</v>
      </c>
      <c r="G1126" s="72" t="s">
        <v>68</v>
      </c>
      <c r="H1126" s="72" t="s">
        <v>68</v>
      </c>
      <c r="I1126" s="78" t="s">
        <v>68</v>
      </c>
      <c r="J1126" s="23" t="s">
        <v>68</v>
      </c>
      <c r="K1126" s="57"/>
    </row>
    <row r="1127" ht="14.25" customHeight="1">
      <c r="A1127" s="134"/>
      <c r="B1127" s="96">
        <v>0.6666666666666666</v>
      </c>
      <c r="C1127" s="110"/>
      <c r="D1127" s="77"/>
      <c r="E1127" s="37" t="s">
        <v>68</v>
      </c>
      <c r="F1127" s="72" t="s">
        <v>68</v>
      </c>
      <c r="G1127" s="72" t="s">
        <v>68</v>
      </c>
      <c r="H1127" s="72" t="s">
        <v>68</v>
      </c>
      <c r="I1127" s="78" t="s">
        <v>68</v>
      </c>
      <c r="J1127" s="23" t="s">
        <v>68</v>
      </c>
      <c r="K1127" s="57"/>
    </row>
    <row r="1128" ht="14.25" customHeight="1">
      <c r="A1128" s="134"/>
      <c r="B1128" s="96">
        <v>0.7083333333333334</v>
      </c>
      <c r="C1128" s="110"/>
      <c r="D1128" s="77"/>
      <c r="E1128" s="37" t="s">
        <v>68</v>
      </c>
      <c r="F1128" s="72" t="s">
        <v>68</v>
      </c>
      <c r="G1128" s="72" t="s">
        <v>68</v>
      </c>
      <c r="H1128" s="72" t="s">
        <v>68</v>
      </c>
      <c r="I1128" s="78" t="s">
        <v>68</v>
      </c>
      <c r="J1128" s="23" t="s">
        <v>68</v>
      </c>
      <c r="K1128" s="57"/>
    </row>
    <row r="1129" ht="14.25" customHeight="1">
      <c r="A1129" s="135"/>
      <c r="B1129" s="98">
        <v>0.75</v>
      </c>
      <c r="C1129" s="111"/>
      <c r="D1129" s="85"/>
      <c r="E1129" s="86" t="s">
        <v>68</v>
      </c>
      <c r="F1129" s="87" t="s">
        <v>68</v>
      </c>
      <c r="G1129" s="87" t="s">
        <v>68</v>
      </c>
      <c r="H1129" s="87" t="s">
        <v>68</v>
      </c>
      <c r="I1129" s="88" t="s">
        <v>68</v>
      </c>
      <c r="J1129" s="23" t="s">
        <v>68</v>
      </c>
      <c r="K1129" s="57"/>
    </row>
    <row r="1130" ht="14.25" customHeight="1">
      <c r="A1130" s="92">
        <v>45614.0</v>
      </c>
      <c r="B1130" s="93">
        <v>0.375</v>
      </c>
      <c r="C1130" s="109" t="s">
        <v>1395</v>
      </c>
      <c r="D1130" s="68" t="s">
        <v>68</v>
      </c>
      <c r="E1130" s="69" t="s">
        <v>68</v>
      </c>
      <c r="F1130" s="70" t="s">
        <v>68</v>
      </c>
      <c r="G1130" s="70" t="s">
        <v>68</v>
      </c>
      <c r="H1130" s="70" t="s">
        <v>68</v>
      </c>
      <c r="I1130" s="94" t="s">
        <v>68</v>
      </c>
      <c r="J1130" s="23" t="s">
        <v>68</v>
      </c>
      <c r="K1130" s="57"/>
    </row>
    <row r="1131" ht="14.25" customHeight="1">
      <c r="A1131" s="95"/>
      <c r="B1131" s="96">
        <v>0.4166666666666667</v>
      </c>
      <c r="C1131" s="110" t="s">
        <v>1395</v>
      </c>
      <c r="D1131" s="77" t="s">
        <v>68</v>
      </c>
      <c r="E1131" s="37" t="s">
        <v>68</v>
      </c>
      <c r="F1131" s="72" t="s">
        <v>68</v>
      </c>
      <c r="G1131" s="72" t="s">
        <v>68</v>
      </c>
      <c r="H1131" s="72" t="s">
        <v>68</v>
      </c>
      <c r="I1131" s="78" t="s">
        <v>68</v>
      </c>
      <c r="J1131" s="23" t="s">
        <v>68</v>
      </c>
      <c r="K1131" s="57"/>
    </row>
    <row r="1132" ht="14.25" customHeight="1">
      <c r="A1132" s="95"/>
      <c r="B1132" s="96">
        <v>0.4583333333333333</v>
      </c>
      <c r="C1132" s="110" t="s">
        <v>1395</v>
      </c>
      <c r="D1132" s="77" t="s">
        <v>68</v>
      </c>
      <c r="E1132" s="37" t="s">
        <v>68</v>
      </c>
      <c r="F1132" s="72" t="s">
        <v>68</v>
      </c>
      <c r="G1132" s="72" t="s">
        <v>68</v>
      </c>
      <c r="H1132" s="72" t="s">
        <v>68</v>
      </c>
      <c r="I1132" s="78" t="s">
        <v>68</v>
      </c>
      <c r="J1132" s="23" t="s">
        <v>68</v>
      </c>
      <c r="K1132" s="57"/>
    </row>
    <row r="1133" ht="14.25" customHeight="1">
      <c r="A1133" s="95"/>
      <c r="B1133" s="96">
        <v>0.5</v>
      </c>
      <c r="C1133" s="110" t="s">
        <v>1395</v>
      </c>
      <c r="D1133" s="77" t="s">
        <v>68</v>
      </c>
      <c r="E1133" s="37" t="s">
        <v>68</v>
      </c>
      <c r="F1133" s="72" t="s">
        <v>68</v>
      </c>
      <c r="G1133" s="72" t="s">
        <v>68</v>
      </c>
      <c r="H1133" s="72" t="s">
        <v>68</v>
      </c>
      <c r="I1133" s="78" t="s">
        <v>68</v>
      </c>
      <c r="J1133" s="23" t="s">
        <v>68</v>
      </c>
      <c r="K1133" s="57"/>
    </row>
    <row r="1134" ht="14.25" customHeight="1">
      <c r="A1134" s="95"/>
      <c r="B1134" s="96">
        <v>0.5416666666666666</v>
      </c>
      <c r="C1134" s="110" t="s">
        <v>1395</v>
      </c>
      <c r="D1134" s="77" t="s">
        <v>68</v>
      </c>
      <c r="E1134" s="37" t="s">
        <v>68</v>
      </c>
      <c r="F1134" s="72" t="s">
        <v>68</v>
      </c>
      <c r="G1134" s="72" t="s">
        <v>68</v>
      </c>
      <c r="H1134" s="72" t="s">
        <v>68</v>
      </c>
      <c r="I1134" s="78" t="s">
        <v>68</v>
      </c>
      <c r="J1134" s="23" t="s">
        <v>68</v>
      </c>
      <c r="K1134" s="57"/>
    </row>
    <row r="1135" ht="14.25" customHeight="1">
      <c r="A1135" s="95"/>
      <c r="B1135" s="96">
        <v>0.5833333333333334</v>
      </c>
      <c r="C1135" s="110" t="s">
        <v>1395</v>
      </c>
      <c r="D1135" s="77" t="s">
        <v>68</v>
      </c>
      <c r="E1135" s="37" t="s">
        <v>68</v>
      </c>
      <c r="F1135" s="72" t="s">
        <v>68</v>
      </c>
      <c r="G1135" s="72" t="s">
        <v>68</v>
      </c>
      <c r="H1135" s="72" t="s">
        <v>68</v>
      </c>
      <c r="I1135" s="78" t="s">
        <v>68</v>
      </c>
      <c r="J1135" s="23" t="s">
        <v>68</v>
      </c>
      <c r="K1135" s="57"/>
    </row>
    <row r="1136" ht="14.25" customHeight="1">
      <c r="A1136" s="95"/>
      <c r="B1136" s="96">
        <v>0.625</v>
      </c>
      <c r="C1136" s="110" t="s">
        <v>1395</v>
      </c>
      <c r="D1136" s="77" t="s">
        <v>68</v>
      </c>
      <c r="E1136" s="37" t="s">
        <v>68</v>
      </c>
      <c r="F1136" s="72" t="s">
        <v>68</v>
      </c>
      <c r="G1136" s="72" t="s">
        <v>68</v>
      </c>
      <c r="H1136" s="72" t="s">
        <v>68</v>
      </c>
      <c r="I1136" s="78" t="s">
        <v>68</v>
      </c>
      <c r="J1136" s="23" t="s">
        <v>68</v>
      </c>
      <c r="K1136" s="57"/>
    </row>
    <row r="1137" ht="14.25" customHeight="1">
      <c r="A1137" s="95"/>
      <c r="B1137" s="96">
        <v>0.6875</v>
      </c>
      <c r="C1137" s="110" t="s">
        <v>1395</v>
      </c>
      <c r="D1137" s="77" t="s">
        <v>68</v>
      </c>
      <c r="E1137" s="37" t="s">
        <v>68</v>
      </c>
      <c r="F1137" s="72" t="s">
        <v>68</v>
      </c>
      <c r="G1137" s="72" t="s">
        <v>68</v>
      </c>
      <c r="H1137" s="72" t="s">
        <v>68</v>
      </c>
      <c r="I1137" s="114" t="s">
        <v>68</v>
      </c>
      <c r="J1137" s="23" t="s">
        <v>68</v>
      </c>
      <c r="K1137" s="57"/>
    </row>
    <row r="1138" ht="14.25" customHeight="1">
      <c r="A1138" s="95"/>
      <c r="B1138" s="96">
        <v>0.7083333333333334</v>
      </c>
      <c r="C1138" s="110" t="s">
        <v>1395</v>
      </c>
      <c r="D1138" s="77" t="s">
        <v>68</v>
      </c>
      <c r="E1138" s="37" t="s">
        <v>68</v>
      </c>
      <c r="F1138" s="72" t="s">
        <v>68</v>
      </c>
      <c r="G1138" s="72" t="s">
        <v>68</v>
      </c>
      <c r="H1138" s="72" t="s">
        <v>68</v>
      </c>
      <c r="I1138" s="78" t="s">
        <v>68</v>
      </c>
      <c r="J1138" s="23" t="s">
        <v>68</v>
      </c>
      <c r="K1138" s="57"/>
    </row>
    <row r="1139" ht="14.25" customHeight="1">
      <c r="A1139" s="97"/>
      <c r="B1139" s="98">
        <v>0.75</v>
      </c>
      <c r="C1139" s="111" t="s">
        <v>1395</v>
      </c>
      <c r="D1139" s="85" t="s">
        <v>68</v>
      </c>
      <c r="E1139" s="86" t="s">
        <v>68</v>
      </c>
      <c r="F1139" s="87" t="s">
        <v>68</v>
      </c>
      <c r="G1139" s="87" t="s">
        <v>68</v>
      </c>
      <c r="H1139" s="87" t="s">
        <v>68</v>
      </c>
      <c r="I1139" s="88" t="s">
        <v>68</v>
      </c>
      <c r="J1139" s="23" t="s">
        <v>68</v>
      </c>
      <c r="K1139" s="57"/>
    </row>
    <row r="1140" ht="14.25" customHeight="1">
      <c r="A1140" s="136">
        <v>45615.0</v>
      </c>
      <c r="B1140" s="93">
        <v>0.375</v>
      </c>
      <c r="C1140" s="109" t="s">
        <v>68</v>
      </c>
      <c r="D1140" s="68" t="s">
        <v>68</v>
      </c>
      <c r="E1140" s="69" t="s">
        <v>68</v>
      </c>
      <c r="F1140" s="70" t="s">
        <v>68</v>
      </c>
      <c r="G1140" s="70" t="s">
        <v>68</v>
      </c>
      <c r="H1140" s="70" t="s">
        <v>68</v>
      </c>
      <c r="I1140" s="94" t="s">
        <v>68</v>
      </c>
      <c r="J1140" s="23" t="s">
        <v>68</v>
      </c>
      <c r="K1140" s="57"/>
    </row>
    <row r="1141" ht="14.25" customHeight="1">
      <c r="A1141" s="137"/>
      <c r="B1141" s="96">
        <v>0.4166666666666667</v>
      </c>
      <c r="C1141" s="110" t="s">
        <v>68</v>
      </c>
      <c r="D1141" s="77" t="s">
        <v>68</v>
      </c>
      <c r="E1141" s="37" t="s">
        <v>68</v>
      </c>
      <c r="F1141" s="72" t="s">
        <v>68</v>
      </c>
      <c r="G1141" s="72" t="s">
        <v>68</v>
      </c>
      <c r="H1141" s="72" t="s">
        <v>68</v>
      </c>
      <c r="I1141" s="78" t="s">
        <v>68</v>
      </c>
      <c r="J1141" s="23" t="s">
        <v>68</v>
      </c>
      <c r="K1141" s="57"/>
    </row>
    <row r="1142" ht="14.25" customHeight="1">
      <c r="A1142" s="137"/>
      <c r="B1142" s="96">
        <v>0.4583333333333333</v>
      </c>
      <c r="C1142" s="110" t="s">
        <v>68</v>
      </c>
      <c r="D1142" s="77" t="s">
        <v>68</v>
      </c>
      <c r="E1142" s="37" t="s">
        <v>68</v>
      </c>
      <c r="F1142" s="72" t="s">
        <v>68</v>
      </c>
      <c r="G1142" s="72" t="s">
        <v>68</v>
      </c>
      <c r="H1142" s="72" t="s">
        <v>68</v>
      </c>
      <c r="I1142" s="78" t="s">
        <v>68</v>
      </c>
      <c r="J1142" s="23" t="s">
        <v>68</v>
      </c>
      <c r="K1142" s="57"/>
    </row>
    <row r="1143" ht="14.25" customHeight="1">
      <c r="A1143" s="137"/>
      <c r="B1143" s="96">
        <v>0.5</v>
      </c>
      <c r="C1143" s="110" t="s">
        <v>68</v>
      </c>
      <c r="D1143" s="77" t="s">
        <v>68</v>
      </c>
      <c r="E1143" s="37" t="s">
        <v>68</v>
      </c>
      <c r="F1143" s="72" t="s">
        <v>68</v>
      </c>
      <c r="G1143" s="72" t="s">
        <v>68</v>
      </c>
      <c r="H1143" s="72" t="s">
        <v>68</v>
      </c>
      <c r="I1143" s="78" t="s">
        <v>68</v>
      </c>
      <c r="J1143" s="23" t="s">
        <v>68</v>
      </c>
      <c r="K1143" s="57"/>
    </row>
    <row r="1144" ht="14.25" customHeight="1">
      <c r="A1144" s="137"/>
      <c r="B1144" s="96">
        <v>0.5416666666666666</v>
      </c>
      <c r="C1144" s="110" t="s">
        <v>68</v>
      </c>
      <c r="D1144" s="77" t="s">
        <v>68</v>
      </c>
      <c r="E1144" s="37" t="s">
        <v>68</v>
      </c>
      <c r="F1144" s="72" t="s">
        <v>68</v>
      </c>
      <c r="G1144" s="72" t="s">
        <v>68</v>
      </c>
      <c r="H1144" s="72" t="s">
        <v>68</v>
      </c>
      <c r="I1144" s="78" t="s">
        <v>68</v>
      </c>
      <c r="J1144" s="23" t="s">
        <v>68</v>
      </c>
      <c r="K1144" s="57"/>
    </row>
    <row r="1145" ht="14.25" customHeight="1">
      <c r="A1145" s="137"/>
      <c r="B1145" s="96">
        <v>0.5833333333333334</v>
      </c>
      <c r="C1145" s="110" t="s">
        <v>68</v>
      </c>
      <c r="D1145" s="77" t="s">
        <v>68</v>
      </c>
      <c r="E1145" s="37" t="s">
        <v>68</v>
      </c>
      <c r="F1145" s="72" t="s">
        <v>68</v>
      </c>
      <c r="G1145" s="72" t="s">
        <v>68</v>
      </c>
      <c r="H1145" s="72" t="s">
        <v>68</v>
      </c>
      <c r="I1145" s="78" t="s">
        <v>68</v>
      </c>
      <c r="J1145" s="23" t="s">
        <v>68</v>
      </c>
      <c r="K1145" s="57"/>
    </row>
    <row r="1146" ht="14.25" customHeight="1">
      <c r="A1146" s="137"/>
      <c r="B1146" s="96">
        <v>0.625</v>
      </c>
      <c r="C1146" s="110" t="s">
        <v>68</v>
      </c>
      <c r="D1146" s="77" t="s">
        <v>68</v>
      </c>
      <c r="E1146" s="37" t="s">
        <v>68</v>
      </c>
      <c r="F1146" s="72" t="s">
        <v>68</v>
      </c>
      <c r="G1146" s="72" t="s">
        <v>68</v>
      </c>
      <c r="H1146" s="72" t="s">
        <v>68</v>
      </c>
      <c r="I1146" s="78" t="s">
        <v>68</v>
      </c>
      <c r="J1146" s="23" t="s">
        <v>68</v>
      </c>
      <c r="K1146" s="57"/>
    </row>
    <row r="1147" ht="14.25" customHeight="1">
      <c r="A1147" s="137"/>
      <c r="B1147" s="96">
        <v>0.6666666666666666</v>
      </c>
      <c r="C1147" s="110" t="s">
        <v>822</v>
      </c>
      <c r="D1147" s="77">
        <v>1.0</v>
      </c>
      <c r="E1147" s="37" t="s">
        <v>823</v>
      </c>
      <c r="F1147" s="72" t="s">
        <v>1933</v>
      </c>
      <c r="G1147" s="72" t="s">
        <v>68</v>
      </c>
      <c r="H1147" s="72" t="s">
        <v>825</v>
      </c>
      <c r="I1147" s="90" t="s">
        <v>1934</v>
      </c>
      <c r="J1147" s="23" t="s">
        <v>821</v>
      </c>
      <c r="K1147" s="57"/>
    </row>
    <row r="1148" ht="14.25" customHeight="1">
      <c r="A1148" s="137"/>
      <c r="B1148" s="96" t="s">
        <v>1935</v>
      </c>
      <c r="C1148" s="110" t="s">
        <v>822</v>
      </c>
      <c r="D1148" s="77">
        <v>1.0</v>
      </c>
      <c r="E1148" s="37" t="s">
        <v>828</v>
      </c>
      <c r="F1148" s="72" t="s">
        <v>1936</v>
      </c>
      <c r="G1148" s="72" t="s">
        <v>68</v>
      </c>
      <c r="H1148" s="72" t="s">
        <v>825</v>
      </c>
      <c r="I1148" s="90" t="s">
        <v>1937</v>
      </c>
      <c r="J1148" s="23"/>
      <c r="K1148" s="57"/>
    </row>
    <row r="1149" ht="14.25" customHeight="1">
      <c r="A1149" s="137"/>
      <c r="B1149" s="96">
        <v>0.7083333333333334</v>
      </c>
      <c r="C1149" s="110" t="s">
        <v>68</v>
      </c>
      <c r="D1149" s="77" t="s">
        <v>68</v>
      </c>
      <c r="E1149" s="37" t="s">
        <v>68</v>
      </c>
      <c r="F1149" s="72" t="s">
        <v>68</v>
      </c>
      <c r="G1149" s="72" t="s">
        <v>68</v>
      </c>
      <c r="H1149" s="72" t="s">
        <v>68</v>
      </c>
      <c r="I1149" s="78" t="s">
        <v>68</v>
      </c>
      <c r="J1149" s="23" t="s">
        <v>68</v>
      </c>
      <c r="K1149" s="57"/>
    </row>
    <row r="1150" ht="14.25" customHeight="1">
      <c r="A1150" s="138"/>
      <c r="B1150" s="98">
        <v>0.75</v>
      </c>
      <c r="C1150" s="111" t="s">
        <v>68</v>
      </c>
      <c r="D1150" s="85" t="s">
        <v>68</v>
      </c>
      <c r="E1150" s="86" t="s">
        <v>68</v>
      </c>
      <c r="F1150" s="87" t="s">
        <v>68</v>
      </c>
      <c r="G1150" s="87" t="s">
        <v>68</v>
      </c>
      <c r="H1150" s="87" t="s">
        <v>68</v>
      </c>
      <c r="I1150" s="88" t="s">
        <v>68</v>
      </c>
      <c r="J1150" s="23" t="s">
        <v>68</v>
      </c>
      <c r="K1150" s="57"/>
    </row>
    <row r="1151" ht="14.25" customHeight="1">
      <c r="A1151" s="123">
        <v>45616.0</v>
      </c>
      <c r="B1151" s="93">
        <v>0.375</v>
      </c>
      <c r="C1151" s="109" t="s">
        <v>68</v>
      </c>
      <c r="D1151" s="68" t="s">
        <v>68</v>
      </c>
      <c r="E1151" s="69" t="s">
        <v>68</v>
      </c>
      <c r="F1151" s="70" t="s">
        <v>68</v>
      </c>
      <c r="G1151" s="70" t="s">
        <v>68</v>
      </c>
      <c r="H1151" s="70" t="s">
        <v>68</v>
      </c>
      <c r="I1151" s="94" t="s">
        <v>68</v>
      </c>
      <c r="J1151" s="23" t="s">
        <v>68</v>
      </c>
      <c r="K1151" s="57"/>
    </row>
    <row r="1152" ht="14.25" customHeight="1">
      <c r="A1152" s="125"/>
      <c r="B1152" s="96">
        <v>0.4375</v>
      </c>
      <c r="C1152" s="110" t="s">
        <v>879</v>
      </c>
      <c r="D1152" s="77">
        <v>1.0</v>
      </c>
      <c r="E1152" s="37" t="s">
        <v>823</v>
      </c>
      <c r="F1152" s="72" t="s">
        <v>1938</v>
      </c>
      <c r="G1152" s="77" t="s">
        <v>68</v>
      </c>
      <c r="H1152" s="72" t="s">
        <v>1939</v>
      </c>
      <c r="I1152" s="90" t="s">
        <v>1940</v>
      </c>
      <c r="J1152" s="72" t="s">
        <v>1941</v>
      </c>
      <c r="K1152" s="72" t="s">
        <v>1942</v>
      </c>
      <c r="L1152" s="139"/>
    </row>
    <row r="1153" ht="14.25" customHeight="1">
      <c r="A1153" s="125"/>
      <c r="B1153" s="96">
        <v>0.4583333333333333</v>
      </c>
      <c r="C1153" s="110" t="s">
        <v>1943</v>
      </c>
      <c r="D1153" s="77">
        <v>1.0</v>
      </c>
      <c r="E1153" s="37" t="s">
        <v>818</v>
      </c>
      <c r="F1153" s="72" t="s">
        <v>1944</v>
      </c>
      <c r="G1153" s="72" t="s">
        <v>1945</v>
      </c>
      <c r="H1153" s="72" t="s">
        <v>1946</v>
      </c>
      <c r="I1153" s="90" t="s">
        <v>1947</v>
      </c>
      <c r="J1153" s="23" t="s">
        <v>821</v>
      </c>
      <c r="K1153" s="57" t="s">
        <v>1948</v>
      </c>
    </row>
    <row r="1154" ht="14.25" customHeight="1">
      <c r="A1154" s="125"/>
      <c r="B1154" s="96">
        <v>0.5</v>
      </c>
      <c r="C1154" s="110" t="s">
        <v>68</v>
      </c>
      <c r="D1154" s="77" t="s">
        <v>68</v>
      </c>
      <c r="E1154" s="37" t="s">
        <v>68</v>
      </c>
      <c r="F1154" s="72" t="s">
        <v>68</v>
      </c>
      <c r="G1154" s="72" t="s">
        <v>68</v>
      </c>
      <c r="H1154" s="72" t="s">
        <v>68</v>
      </c>
      <c r="I1154" s="78" t="s">
        <v>68</v>
      </c>
      <c r="J1154" s="23" t="s">
        <v>68</v>
      </c>
      <c r="K1154" s="57"/>
    </row>
    <row r="1155" ht="14.25" customHeight="1">
      <c r="A1155" s="125"/>
      <c r="B1155" s="96">
        <v>0.5625</v>
      </c>
      <c r="C1155" s="110" t="s">
        <v>879</v>
      </c>
      <c r="D1155" s="77">
        <v>1.0</v>
      </c>
      <c r="E1155" s="37" t="s">
        <v>823</v>
      </c>
      <c r="F1155" s="72" t="s">
        <v>1949</v>
      </c>
      <c r="G1155" s="72" t="s">
        <v>1950</v>
      </c>
      <c r="H1155" s="72" t="s">
        <v>1951</v>
      </c>
      <c r="I1155" s="90" t="s">
        <v>1952</v>
      </c>
      <c r="J1155" s="23" t="s">
        <v>1941</v>
      </c>
      <c r="K1155" s="57"/>
    </row>
    <row r="1156" ht="14.25" customHeight="1">
      <c r="A1156" s="125"/>
      <c r="B1156" s="96">
        <v>0.6041666666666666</v>
      </c>
      <c r="C1156" s="110" t="s">
        <v>831</v>
      </c>
      <c r="D1156" s="77">
        <v>1.0</v>
      </c>
      <c r="E1156" s="37" t="s">
        <v>13</v>
      </c>
      <c r="F1156" s="72" t="s">
        <v>1953</v>
      </c>
      <c r="G1156" s="72" t="s">
        <v>1954</v>
      </c>
      <c r="H1156" s="72" t="s">
        <v>1955</v>
      </c>
      <c r="I1156" s="91" t="s">
        <v>1956</v>
      </c>
      <c r="J1156" s="23" t="s">
        <v>821</v>
      </c>
      <c r="K1156" s="57" t="s">
        <v>1957</v>
      </c>
    </row>
    <row r="1157" ht="14.25" customHeight="1">
      <c r="A1157" s="125"/>
      <c r="B1157" s="96">
        <v>0.6458333333333334</v>
      </c>
      <c r="C1157" s="110" t="s">
        <v>934</v>
      </c>
      <c r="D1157" s="77">
        <v>1.0</v>
      </c>
      <c r="E1157" s="37" t="s">
        <v>937</v>
      </c>
      <c r="F1157" s="72" t="s">
        <v>1958</v>
      </c>
      <c r="G1157" s="72" t="s">
        <v>1959</v>
      </c>
      <c r="H1157" s="72" t="s">
        <v>1738</v>
      </c>
      <c r="I1157" s="90" t="s">
        <v>1960</v>
      </c>
      <c r="J1157" s="23" t="s">
        <v>827</v>
      </c>
      <c r="K1157" s="57" t="s">
        <v>1961</v>
      </c>
    </row>
    <row r="1158" ht="14.25" customHeight="1">
      <c r="A1158" s="125"/>
      <c r="B1158" s="96">
        <v>0.6354166666666666</v>
      </c>
      <c r="C1158" s="110" t="s">
        <v>934</v>
      </c>
      <c r="D1158" s="77">
        <v>1.0</v>
      </c>
      <c r="E1158" s="37" t="s">
        <v>823</v>
      </c>
      <c r="F1158" s="72" t="s">
        <v>1962</v>
      </c>
      <c r="G1158" s="72" t="s">
        <v>68</v>
      </c>
      <c r="H1158" s="72" t="s">
        <v>1738</v>
      </c>
      <c r="I1158" s="90" t="s">
        <v>1963</v>
      </c>
      <c r="J1158" s="23"/>
      <c r="K1158" s="57"/>
    </row>
    <row r="1159" ht="14.25" customHeight="1">
      <c r="A1159" s="125"/>
      <c r="B1159" s="96">
        <v>0.6666666666666666</v>
      </c>
      <c r="C1159" s="110" t="s">
        <v>934</v>
      </c>
      <c r="D1159" s="77">
        <v>1.0</v>
      </c>
      <c r="E1159" s="37" t="s">
        <v>828</v>
      </c>
      <c r="F1159" s="72" t="s">
        <v>1964</v>
      </c>
      <c r="G1159" s="72" t="s">
        <v>68</v>
      </c>
      <c r="H1159" s="72" t="s">
        <v>1060</v>
      </c>
      <c r="I1159" s="90" t="s">
        <v>1965</v>
      </c>
      <c r="J1159" s="23" t="s">
        <v>827</v>
      </c>
      <c r="K1159" s="57"/>
    </row>
    <row r="1160" ht="14.25" customHeight="1">
      <c r="A1160" s="125"/>
      <c r="B1160" s="96">
        <v>0.6736111111111112</v>
      </c>
      <c r="C1160" s="110" t="s">
        <v>934</v>
      </c>
      <c r="D1160" s="77">
        <v>1.0</v>
      </c>
      <c r="E1160" s="37" t="s">
        <v>823</v>
      </c>
      <c r="F1160" s="72" t="s">
        <v>1958</v>
      </c>
      <c r="G1160" s="72" t="s">
        <v>68</v>
      </c>
      <c r="H1160" s="72" t="s">
        <v>1738</v>
      </c>
      <c r="I1160" s="90" t="s">
        <v>1966</v>
      </c>
      <c r="J1160" s="23" t="s">
        <v>68</v>
      </c>
      <c r="K1160" s="57"/>
    </row>
    <row r="1161" ht="14.25" customHeight="1">
      <c r="A1161" s="125"/>
      <c r="B1161" s="96">
        <v>0.7083333333333334</v>
      </c>
      <c r="C1161" s="110" t="s">
        <v>68</v>
      </c>
      <c r="D1161" s="77" t="s">
        <v>68</v>
      </c>
      <c r="E1161" s="37" t="s">
        <v>68</v>
      </c>
      <c r="F1161" s="72" t="s">
        <v>68</v>
      </c>
      <c r="G1161" s="72" t="s">
        <v>68</v>
      </c>
      <c r="H1161" s="72" t="s">
        <v>68</v>
      </c>
      <c r="I1161" s="78" t="s">
        <v>68</v>
      </c>
      <c r="J1161" s="23" t="s">
        <v>68</v>
      </c>
      <c r="K1161" s="57"/>
    </row>
    <row r="1162" ht="14.25" customHeight="1">
      <c r="A1162" s="126"/>
      <c r="B1162" s="98">
        <v>0.75</v>
      </c>
      <c r="C1162" s="111" t="s">
        <v>839</v>
      </c>
      <c r="D1162" s="85">
        <v>1.0</v>
      </c>
      <c r="E1162" s="86" t="s">
        <v>13</v>
      </c>
      <c r="F1162" s="87" t="s">
        <v>68</v>
      </c>
      <c r="G1162" s="87" t="s">
        <v>68</v>
      </c>
      <c r="H1162" s="87" t="s">
        <v>1967</v>
      </c>
      <c r="I1162" s="88" t="s">
        <v>68</v>
      </c>
      <c r="J1162" s="23" t="s">
        <v>68</v>
      </c>
      <c r="K1162" s="57"/>
    </row>
    <row r="1163" ht="14.25" customHeight="1">
      <c r="A1163" s="123">
        <v>45617.0</v>
      </c>
      <c r="B1163" s="93">
        <v>0.375</v>
      </c>
      <c r="C1163" s="109" t="s">
        <v>1139</v>
      </c>
      <c r="D1163" s="68">
        <v>1.0</v>
      </c>
      <c r="E1163" s="69" t="s">
        <v>1396</v>
      </c>
      <c r="F1163" s="70" t="s">
        <v>1968</v>
      </c>
      <c r="G1163" s="70" t="s">
        <v>1458</v>
      </c>
      <c r="H1163" s="70" t="s">
        <v>1969</v>
      </c>
      <c r="I1163" s="90" t="s">
        <v>1970</v>
      </c>
      <c r="J1163" s="23" t="s">
        <v>821</v>
      </c>
      <c r="K1163" s="57"/>
    </row>
    <row r="1164" ht="14.25" customHeight="1">
      <c r="A1164" s="125"/>
      <c r="B1164" s="96">
        <v>0.3958333333333333</v>
      </c>
      <c r="C1164" s="110" t="s">
        <v>822</v>
      </c>
      <c r="D1164" s="77">
        <v>1.0</v>
      </c>
      <c r="E1164" s="37" t="s">
        <v>13</v>
      </c>
      <c r="F1164" s="72" t="s">
        <v>1971</v>
      </c>
      <c r="G1164" s="72" t="s">
        <v>68</v>
      </c>
      <c r="H1164" s="72" t="s">
        <v>825</v>
      </c>
      <c r="I1164" s="90" t="s">
        <v>1972</v>
      </c>
      <c r="J1164" s="23" t="s">
        <v>827</v>
      </c>
      <c r="K1164" s="57"/>
    </row>
    <row r="1165" ht="14.25" customHeight="1">
      <c r="A1165" s="125"/>
      <c r="B1165" s="96">
        <v>0.40277777777777773</v>
      </c>
      <c r="C1165" s="110" t="s">
        <v>822</v>
      </c>
      <c r="D1165" s="77">
        <v>1.0</v>
      </c>
      <c r="E1165" s="37" t="s">
        <v>13</v>
      </c>
      <c r="F1165" s="72" t="s">
        <v>1973</v>
      </c>
      <c r="G1165" s="72" t="s">
        <v>68</v>
      </c>
      <c r="H1165" s="72" t="s">
        <v>825</v>
      </c>
      <c r="I1165" s="90" t="s">
        <v>1974</v>
      </c>
      <c r="J1165" s="23" t="s">
        <v>827</v>
      </c>
      <c r="K1165" s="57"/>
    </row>
    <row r="1166" ht="14.25" customHeight="1">
      <c r="A1166" s="125"/>
      <c r="B1166" s="96">
        <v>0.4166666666666667</v>
      </c>
      <c r="C1166" s="110" t="s">
        <v>1139</v>
      </c>
      <c r="D1166" s="77">
        <v>1.0</v>
      </c>
      <c r="E1166" s="37" t="s">
        <v>818</v>
      </c>
      <c r="F1166" s="72" t="s">
        <v>1975</v>
      </c>
      <c r="G1166" s="72" t="s">
        <v>1976</v>
      </c>
      <c r="H1166" s="72" t="s">
        <v>1969</v>
      </c>
      <c r="I1166" s="90" t="s">
        <v>1977</v>
      </c>
      <c r="J1166" s="23" t="s">
        <v>821</v>
      </c>
      <c r="K1166" s="57"/>
    </row>
    <row r="1167" ht="14.25" customHeight="1">
      <c r="A1167" s="125"/>
      <c r="B1167" s="96">
        <v>0.4375</v>
      </c>
      <c r="C1167" s="110" t="s">
        <v>1139</v>
      </c>
      <c r="D1167" s="77">
        <v>1.0</v>
      </c>
      <c r="E1167" s="37" t="s">
        <v>818</v>
      </c>
      <c r="F1167" s="72" t="s">
        <v>1978</v>
      </c>
      <c r="G1167" s="72" t="s">
        <v>1976</v>
      </c>
      <c r="H1167" s="72" t="s">
        <v>1969</v>
      </c>
      <c r="I1167" s="90" t="s">
        <v>1979</v>
      </c>
      <c r="J1167" s="23" t="s">
        <v>821</v>
      </c>
      <c r="K1167" s="57"/>
    </row>
    <row r="1168" ht="14.25" customHeight="1">
      <c r="A1168" s="125"/>
      <c r="B1168" s="96">
        <v>0.4583333333333333</v>
      </c>
      <c r="C1168" s="110" t="s">
        <v>831</v>
      </c>
      <c r="D1168" s="77">
        <v>1.0</v>
      </c>
      <c r="E1168" s="37" t="s">
        <v>13</v>
      </c>
      <c r="F1168" s="72" t="s">
        <v>1980</v>
      </c>
      <c r="G1168" s="72" t="s">
        <v>1825</v>
      </c>
      <c r="H1168" s="72" t="s">
        <v>1981</v>
      </c>
      <c r="I1168" s="91" t="s">
        <v>1982</v>
      </c>
      <c r="J1168" s="23" t="s">
        <v>821</v>
      </c>
      <c r="K1168" s="57"/>
    </row>
    <row r="1169" ht="14.25" customHeight="1">
      <c r="A1169" s="125"/>
      <c r="B1169" s="96">
        <v>0.5</v>
      </c>
      <c r="C1169" s="110"/>
      <c r="D1169" s="77"/>
      <c r="E1169" s="37"/>
      <c r="F1169" s="72"/>
      <c r="G1169" s="72"/>
      <c r="H1169" s="72"/>
      <c r="I1169" s="78"/>
      <c r="J1169" s="23"/>
      <c r="K1169" s="57"/>
    </row>
    <row r="1170" ht="14.25" customHeight="1">
      <c r="A1170" s="125"/>
      <c r="B1170" s="96">
        <v>0.5416666666666666</v>
      </c>
      <c r="C1170" s="110"/>
      <c r="D1170" s="77"/>
      <c r="E1170" s="37"/>
      <c r="F1170" s="72"/>
      <c r="G1170" s="72"/>
      <c r="H1170" s="72"/>
      <c r="I1170" s="78"/>
      <c r="J1170" s="23"/>
      <c r="K1170" s="57"/>
    </row>
    <row r="1171" ht="14.25" customHeight="1">
      <c r="A1171" s="125"/>
      <c r="B1171" s="96">
        <v>0.5833333333333334</v>
      </c>
      <c r="C1171" s="110"/>
      <c r="D1171" s="77"/>
      <c r="E1171" s="37"/>
      <c r="F1171" s="72"/>
      <c r="G1171" s="72"/>
      <c r="H1171" s="72"/>
      <c r="I1171" s="78"/>
      <c r="J1171" s="23"/>
      <c r="K1171" s="57"/>
    </row>
    <row r="1172" ht="14.25" customHeight="1">
      <c r="A1172" s="125"/>
      <c r="B1172" s="96">
        <v>0.625</v>
      </c>
      <c r="C1172" s="110" t="s">
        <v>1724</v>
      </c>
      <c r="D1172" s="77">
        <v>1.0</v>
      </c>
      <c r="E1172" s="37" t="s">
        <v>13</v>
      </c>
      <c r="F1172" s="72" t="s">
        <v>1983</v>
      </c>
      <c r="G1172" s="72" t="s">
        <v>1984</v>
      </c>
      <c r="H1172" s="72" t="s">
        <v>1985</v>
      </c>
      <c r="I1172" s="90" t="s">
        <v>1986</v>
      </c>
      <c r="J1172" s="23" t="s">
        <v>1987</v>
      </c>
      <c r="K1172" s="57"/>
    </row>
    <row r="1173" ht="14.25" customHeight="1">
      <c r="A1173" s="125"/>
      <c r="B1173" s="96">
        <v>0.6666666666666666</v>
      </c>
      <c r="C1173" s="110" t="s">
        <v>1724</v>
      </c>
      <c r="D1173" s="77">
        <v>1.0</v>
      </c>
      <c r="E1173" s="37" t="s">
        <v>13</v>
      </c>
      <c r="F1173" s="72" t="s">
        <v>1988</v>
      </c>
      <c r="G1173" s="72" t="s">
        <v>1984</v>
      </c>
      <c r="H1173" s="72" t="s">
        <v>1985</v>
      </c>
      <c r="I1173" s="90" t="s">
        <v>1989</v>
      </c>
      <c r="J1173" s="23" t="s">
        <v>1987</v>
      </c>
      <c r="K1173" s="57"/>
    </row>
    <row r="1174" ht="14.25" customHeight="1">
      <c r="A1174" s="125"/>
      <c r="B1174" s="96">
        <v>0.6875</v>
      </c>
      <c r="C1174" s="110" t="s">
        <v>1532</v>
      </c>
      <c r="D1174" s="77">
        <v>1.0</v>
      </c>
      <c r="E1174" s="37" t="s">
        <v>823</v>
      </c>
      <c r="F1174" s="72" t="s">
        <v>1990</v>
      </c>
      <c r="G1174" s="72" t="s">
        <v>68</v>
      </c>
      <c r="H1174" s="72" t="s">
        <v>1730</v>
      </c>
      <c r="I1174" s="90" t="s">
        <v>1991</v>
      </c>
      <c r="J1174" s="23" t="s">
        <v>821</v>
      </c>
      <c r="K1174" s="57"/>
    </row>
    <row r="1175" ht="14.25" customHeight="1">
      <c r="A1175" s="125"/>
      <c r="B1175" s="96">
        <v>0.7083333333333334</v>
      </c>
      <c r="C1175" s="110"/>
      <c r="D1175" s="77"/>
      <c r="E1175" s="37"/>
      <c r="F1175" s="72"/>
      <c r="G1175" s="72"/>
      <c r="H1175" s="72"/>
      <c r="I1175" s="78"/>
      <c r="J1175" s="23"/>
      <c r="K1175" s="57"/>
    </row>
    <row r="1176" ht="14.25" customHeight="1">
      <c r="A1176" s="126"/>
      <c r="B1176" s="98">
        <v>0.7708333333333334</v>
      </c>
      <c r="C1176" s="110" t="s">
        <v>1532</v>
      </c>
      <c r="D1176" s="85">
        <v>2.0</v>
      </c>
      <c r="E1176" s="86" t="s">
        <v>13</v>
      </c>
      <c r="F1176" s="87" t="s">
        <v>1992</v>
      </c>
      <c r="G1176" s="87"/>
      <c r="H1176" s="87" t="s">
        <v>1730</v>
      </c>
      <c r="I1176" s="106" t="s">
        <v>1993</v>
      </c>
      <c r="J1176" s="23" t="s">
        <v>821</v>
      </c>
      <c r="K1176" s="57"/>
    </row>
    <row r="1177" ht="15.0" customHeight="1">
      <c r="A1177" s="140">
        <v>45618.0</v>
      </c>
      <c r="B1177" s="93">
        <v>0.375</v>
      </c>
      <c r="C1177" s="109"/>
      <c r="D1177" s="68"/>
      <c r="E1177" s="69"/>
      <c r="F1177" s="70"/>
      <c r="G1177" s="70"/>
      <c r="H1177" s="70"/>
      <c r="I1177" s="94"/>
      <c r="J1177" s="23"/>
      <c r="K1177" s="57"/>
    </row>
    <row r="1178" ht="14.25" customHeight="1">
      <c r="A1178" s="141"/>
      <c r="B1178" s="96">
        <v>0.4166666666666667</v>
      </c>
      <c r="C1178" s="110" t="s">
        <v>879</v>
      </c>
      <c r="D1178" s="77">
        <v>1.0</v>
      </c>
      <c r="E1178" s="37" t="s">
        <v>823</v>
      </c>
      <c r="F1178" s="72" t="s">
        <v>1994</v>
      </c>
      <c r="G1178" s="72" t="s">
        <v>1954</v>
      </c>
      <c r="H1178" s="72" t="s">
        <v>1951</v>
      </c>
      <c r="I1178" s="112" t="s">
        <v>1995</v>
      </c>
      <c r="J1178" s="23" t="s">
        <v>827</v>
      </c>
      <c r="K1178" s="57"/>
    </row>
    <row r="1179" ht="14.25" customHeight="1">
      <c r="A1179" s="141"/>
      <c r="B1179" s="96">
        <v>0.4583333333333333</v>
      </c>
      <c r="C1179" s="110" t="s">
        <v>879</v>
      </c>
      <c r="D1179" s="77">
        <v>1.0</v>
      </c>
      <c r="E1179" s="37" t="s">
        <v>823</v>
      </c>
      <c r="F1179" s="72" t="s">
        <v>1996</v>
      </c>
      <c r="G1179" s="72" t="s">
        <v>1959</v>
      </c>
      <c r="H1179" s="72" t="s">
        <v>1951</v>
      </c>
      <c r="I1179" s="112" t="s">
        <v>1997</v>
      </c>
      <c r="J1179" s="23" t="s">
        <v>827</v>
      </c>
      <c r="K1179" s="57"/>
    </row>
    <row r="1180" ht="14.25" customHeight="1">
      <c r="A1180" s="141"/>
      <c r="B1180" s="96">
        <v>0.5208333333333334</v>
      </c>
      <c r="C1180" s="110" t="s">
        <v>1432</v>
      </c>
      <c r="D1180" s="77">
        <v>1.0</v>
      </c>
      <c r="E1180" s="37" t="s">
        <v>13</v>
      </c>
      <c r="F1180" s="72" t="s">
        <v>1998</v>
      </c>
      <c r="G1180" s="72" t="s">
        <v>68</v>
      </c>
      <c r="H1180" s="72" t="s">
        <v>1433</v>
      </c>
      <c r="I1180" s="112" t="s">
        <v>1999</v>
      </c>
      <c r="J1180" s="23" t="s">
        <v>827</v>
      </c>
      <c r="K1180" s="57"/>
    </row>
    <row r="1181" ht="14.25" customHeight="1">
      <c r="A1181" s="141"/>
      <c r="B1181" s="96">
        <v>0.5416666666666666</v>
      </c>
      <c r="C1181" s="110"/>
      <c r="D1181" s="77"/>
      <c r="E1181" s="37"/>
      <c r="F1181" s="72"/>
      <c r="G1181" s="72"/>
      <c r="H1181" s="72"/>
      <c r="I1181" s="78"/>
      <c r="J1181" s="23"/>
      <c r="K1181" s="57"/>
    </row>
    <row r="1182" ht="14.25" customHeight="1">
      <c r="A1182" s="141"/>
      <c r="B1182" s="96">
        <v>0.5833333333333334</v>
      </c>
      <c r="C1182" s="110"/>
      <c r="D1182" s="77"/>
      <c r="E1182" s="37"/>
      <c r="F1182" s="72"/>
      <c r="G1182" s="72"/>
      <c r="H1182" s="72"/>
      <c r="I1182" s="78"/>
      <c r="J1182" s="23"/>
      <c r="K1182" s="57"/>
    </row>
    <row r="1183" ht="14.25" customHeight="1">
      <c r="A1183" s="141"/>
      <c r="B1183" s="96">
        <v>0.625</v>
      </c>
      <c r="C1183" s="110"/>
      <c r="D1183" s="77"/>
      <c r="E1183" s="37"/>
      <c r="F1183" s="72"/>
      <c r="G1183" s="72"/>
      <c r="H1183" s="72"/>
      <c r="I1183" s="78"/>
      <c r="J1183" s="23"/>
      <c r="K1183" s="57"/>
    </row>
    <row r="1184" ht="14.25" customHeight="1">
      <c r="A1184" s="141"/>
      <c r="B1184" s="96">
        <v>0.6666666666666666</v>
      </c>
      <c r="C1184" s="110" t="s">
        <v>879</v>
      </c>
      <c r="D1184" s="77">
        <v>1.0</v>
      </c>
      <c r="E1184" s="37" t="s">
        <v>823</v>
      </c>
      <c r="F1184" s="72" t="s">
        <v>2000</v>
      </c>
      <c r="G1184" s="72" t="s">
        <v>2001</v>
      </c>
      <c r="H1184" s="72" t="s">
        <v>1951</v>
      </c>
      <c r="I1184" s="112" t="s">
        <v>2002</v>
      </c>
      <c r="J1184" s="23" t="s">
        <v>821</v>
      </c>
      <c r="K1184" s="57"/>
    </row>
    <row r="1185" ht="14.25" customHeight="1">
      <c r="A1185" s="141"/>
      <c r="B1185" s="96">
        <v>0.7083333333333334</v>
      </c>
      <c r="C1185" s="110" t="s">
        <v>879</v>
      </c>
      <c r="D1185" s="77">
        <v>1.0</v>
      </c>
      <c r="E1185" s="37" t="s">
        <v>823</v>
      </c>
      <c r="F1185" s="72" t="s">
        <v>2003</v>
      </c>
      <c r="G1185" s="72" t="s">
        <v>2004</v>
      </c>
      <c r="H1185" s="72" t="s">
        <v>1951</v>
      </c>
      <c r="I1185" s="112" t="s">
        <v>2005</v>
      </c>
      <c r="J1185" s="23" t="s">
        <v>821</v>
      </c>
      <c r="K1185" s="57"/>
    </row>
    <row r="1186" ht="14.25" customHeight="1">
      <c r="A1186" s="125"/>
      <c r="B1186" s="75">
        <v>0.75</v>
      </c>
      <c r="C1186" s="76" t="s">
        <v>879</v>
      </c>
      <c r="D1186" s="77">
        <v>1.0</v>
      </c>
      <c r="E1186" s="37" t="s">
        <v>823</v>
      </c>
      <c r="F1186" s="72" t="s">
        <v>2006</v>
      </c>
      <c r="G1186" s="72" t="s">
        <v>2007</v>
      </c>
      <c r="H1186" s="72" t="s">
        <v>1951</v>
      </c>
      <c r="I1186" s="113" t="s">
        <v>2008</v>
      </c>
      <c r="J1186" s="23" t="s">
        <v>1941</v>
      </c>
      <c r="K1186" s="57"/>
    </row>
    <row r="1187" ht="14.25" customHeight="1">
      <c r="A1187" s="142"/>
      <c r="B1187" s="98">
        <v>0.75</v>
      </c>
      <c r="C1187" s="111" t="s">
        <v>2009</v>
      </c>
      <c r="D1187" s="85">
        <v>2.0</v>
      </c>
      <c r="E1187" s="86" t="s">
        <v>13</v>
      </c>
      <c r="F1187" s="87" t="s">
        <v>2010</v>
      </c>
      <c r="G1187" s="72" t="s">
        <v>2004</v>
      </c>
      <c r="H1187" s="87" t="s">
        <v>2011</v>
      </c>
      <c r="I1187" s="106" t="s">
        <v>2012</v>
      </c>
      <c r="J1187" s="23" t="s">
        <v>821</v>
      </c>
      <c r="K1187" s="57"/>
    </row>
    <row r="1188" ht="14.25" customHeight="1">
      <c r="A1188" s="143">
        <v>45619.0</v>
      </c>
      <c r="B1188" s="93">
        <v>0.375</v>
      </c>
      <c r="C1188" s="109" t="s">
        <v>68</v>
      </c>
      <c r="D1188" s="68" t="s">
        <v>68</v>
      </c>
      <c r="E1188" s="69" t="s">
        <v>68</v>
      </c>
      <c r="F1188" s="70" t="s">
        <v>68</v>
      </c>
      <c r="G1188" s="72" t="s">
        <v>2007</v>
      </c>
      <c r="H1188" s="70" t="s">
        <v>68</v>
      </c>
      <c r="I1188" s="94" t="s">
        <v>68</v>
      </c>
      <c r="J1188" s="23" t="s">
        <v>68</v>
      </c>
      <c r="K1188" s="57"/>
    </row>
    <row r="1189" ht="14.25" customHeight="1">
      <c r="A1189" s="144"/>
      <c r="B1189" s="96">
        <v>0.4166666666666667</v>
      </c>
      <c r="C1189" s="110" t="s">
        <v>831</v>
      </c>
      <c r="D1189" s="77">
        <v>1.0</v>
      </c>
      <c r="E1189" s="37" t="s">
        <v>13</v>
      </c>
      <c r="F1189" s="72" t="s">
        <v>2013</v>
      </c>
      <c r="G1189" s="72"/>
      <c r="H1189" s="72" t="s">
        <v>2014</v>
      </c>
      <c r="I1189" s="91" t="s">
        <v>2015</v>
      </c>
      <c r="J1189" s="23" t="s">
        <v>827</v>
      </c>
      <c r="K1189" s="57" t="s">
        <v>2016</v>
      </c>
    </row>
    <row r="1190" ht="14.25" customHeight="1">
      <c r="A1190" s="144"/>
      <c r="B1190" s="96">
        <v>0.4583333333333333</v>
      </c>
      <c r="C1190" s="110" t="s">
        <v>68</v>
      </c>
      <c r="D1190" s="77" t="s">
        <v>68</v>
      </c>
      <c r="E1190" s="37" t="s">
        <v>68</v>
      </c>
      <c r="F1190" s="72" t="s">
        <v>68</v>
      </c>
      <c r="G1190" s="72" t="s">
        <v>68</v>
      </c>
      <c r="H1190" s="72" t="s">
        <v>68</v>
      </c>
      <c r="I1190" s="114" t="s">
        <v>68</v>
      </c>
      <c r="J1190" s="23"/>
      <c r="K1190" s="57"/>
    </row>
    <row r="1191" ht="14.25" customHeight="1">
      <c r="A1191" s="144"/>
      <c r="B1191" s="96">
        <v>0.5</v>
      </c>
      <c r="C1191" s="110" t="s">
        <v>2017</v>
      </c>
      <c r="D1191" s="77">
        <v>1.0</v>
      </c>
      <c r="E1191" s="37" t="s">
        <v>13</v>
      </c>
      <c r="F1191" s="72" t="s">
        <v>2018</v>
      </c>
      <c r="G1191" s="72" t="s">
        <v>68</v>
      </c>
      <c r="H1191" s="72" t="s">
        <v>2019</v>
      </c>
      <c r="I1191" s="90" t="s">
        <v>2020</v>
      </c>
      <c r="J1191" s="23"/>
      <c r="K1191" s="57"/>
    </row>
    <row r="1192" ht="14.25" customHeight="1">
      <c r="A1192" s="144"/>
      <c r="B1192" s="96">
        <v>0.5416666666666666</v>
      </c>
      <c r="C1192" s="110" t="s">
        <v>1424</v>
      </c>
      <c r="D1192" s="77">
        <v>1.0</v>
      </c>
      <c r="E1192" s="37" t="s">
        <v>1388</v>
      </c>
      <c r="F1192" s="72" t="s">
        <v>1799</v>
      </c>
      <c r="G1192" s="72"/>
      <c r="H1192" s="72" t="s">
        <v>1801</v>
      </c>
      <c r="I1192" s="114" t="s">
        <v>2021</v>
      </c>
      <c r="J1192" s="23"/>
      <c r="K1192" s="57"/>
    </row>
    <row r="1193" ht="14.25" customHeight="1">
      <c r="A1193" s="144"/>
      <c r="B1193" s="96">
        <v>0.5833333333333334</v>
      </c>
      <c r="C1193" s="110" t="s">
        <v>1909</v>
      </c>
      <c r="D1193" s="77">
        <v>1.0</v>
      </c>
      <c r="E1193" s="37" t="s">
        <v>818</v>
      </c>
      <c r="F1193" s="72" t="s">
        <v>2022</v>
      </c>
      <c r="G1193" s="72"/>
      <c r="H1193" s="72" t="s">
        <v>2023</v>
      </c>
      <c r="I1193" s="90" t="s">
        <v>2024</v>
      </c>
      <c r="J1193" s="23"/>
      <c r="K1193" s="57"/>
    </row>
    <row r="1194" ht="14.25" customHeight="1">
      <c r="A1194" s="145"/>
      <c r="B1194" s="98">
        <v>0.625</v>
      </c>
      <c r="C1194" s="111"/>
      <c r="D1194" s="85"/>
      <c r="E1194" s="86"/>
      <c r="F1194" s="87"/>
      <c r="G1194" s="87"/>
      <c r="H1194" s="87"/>
      <c r="I1194" s="88"/>
      <c r="J1194" s="23"/>
      <c r="K1194" s="57"/>
    </row>
    <row r="1195" ht="14.25" customHeight="1">
      <c r="A1195" s="133">
        <v>45620.0</v>
      </c>
      <c r="B1195" s="93">
        <v>0.375</v>
      </c>
      <c r="C1195" s="109" t="s">
        <v>68</v>
      </c>
      <c r="D1195" s="68" t="s">
        <v>68</v>
      </c>
      <c r="E1195" s="69" t="s">
        <v>68</v>
      </c>
      <c r="F1195" s="70" t="s">
        <v>68</v>
      </c>
      <c r="G1195" s="70" t="s">
        <v>68</v>
      </c>
      <c r="H1195" s="70" t="s">
        <v>68</v>
      </c>
      <c r="I1195" s="94" t="s">
        <v>68</v>
      </c>
      <c r="J1195" s="23" t="s">
        <v>68</v>
      </c>
      <c r="K1195" s="57"/>
    </row>
    <row r="1196" ht="14.25" customHeight="1">
      <c r="A1196" s="134"/>
      <c r="B1196" s="96">
        <v>0.4166666666666667</v>
      </c>
      <c r="C1196" s="110" t="s">
        <v>68</v>
      </c>
      <c r="D1196" s="77" t="s">
        <v>68</v>
      </c>
      <c r="E1196" s="37" t="s">
        <v>68</v>
      </c>
      <c r="F1196" s="72" t="s">
        <v>68</v>
      </c>
      <c r="G1196" s="72" t="s">
        <v>68</v>
      </c>
      <c r="H1196" s="72" t="s">
        <v>68</v>
      </c>
      <c r="I1196" s="78" t="s">
        <v>68</v>
      </c>
      <c r="J1196" s="23" t="s">
        <v>68</v>
      </c>
      <c r="K1196" s="57"/>
    </row>
    <row r="1197" ht="14.25" customHeight="1">
      <c r="A1197" s="134"/>
      <c r="B1197" s="96">
        <v>0.4583333333333333</v>
      </c>
      <c r="C1197" s="110" t="s">
        <v>68</v>
      </c>
      <c r="D1197" s="77" t="s">
        <v>68</v>
      </c>
      <c r="E1197" s="37" t="s">
        <v>68</v>
      </c>
      <c r="F1197" s="72" t="s">
        <v>68</v>
      </c>
      <c r="G1197" s="72" t="s">
        <v>68</v>
      </c>
      <c r="H1197" s="72" t="s">
        <v>68</v>
      </c>
      <c r="I1197" s="78" t="s">
        <v>68</v>
      </c>
      <c r="J1197" s="23" t="s">
        <v>68</v>
      </c>
      <c r="K1197" s="57"/>
    </row>
    <row r="1198" ht="14.25" customHeight="1">
      <c r="A1198" s="134"/>
      <c r="B1198" s="96">
        <v>0.5</v>
      </c>
      <c r="C1198" s="110" t="s">
        <v>68</v>
      </c>
      <c r="D1198" s="77" t="s">
        <v>68</v>
      </c>
      <c r="E1198" s="37" t="s">
        <v>68</v>
      </c>
      <c r="F1198" s="72" t="s">
        <v>68</v>
      </c>
      <c r="G1198" s="72" t="s">
        <v>68</v>
      </c>
      <c r="H1198" s="72" t="s">
        <v>68</v>
      </c>
      <c r="I1198" s="78" t="s">
        <v>68</v>
      </c>
      <c r="J1198" s="23" t="s">
        <v>68</v>
      </c>
      <c r="K1198" s="57"/>
    </row>
    <row r="1199" ht="14.25" customHeight="1">
      <c r="A1199" s="134"/>
      <c r="B1199" s="96">
        <v>0.5416666666666666</v>
      </c>
      <c r="C1199" s="110" t="s">
        <v>68</v>
      </c>
      <c r="D1199" s="77" t="s">
        <v>68</v>
      </c>
      <c r="E1199" s="37" t="s">
        <v>68</v>
      </c>
      <c r="F1199" s="72" t="s">
        <v>68</v>
      </c>
      <c r="G1199" s="72" t="s">
        <v>68</v>
      </c>
      <c r="H1199" s="72" t="s">
        <v>68</v>
      </c>
      <c r="I1199" s="78" t="s">
        <v>68</v>
      </c>
      <c r="J1199" s="23" t="s">
        <v>68</v>
      </c>
      <c r="K1199" s="57"/>
    </row>
    <row r="1200" ht="14.25" customHeight="1">
      <c r="A1200" s="134"/>
      <c r="B1200" s="96">
        <v>0.5833333333333334</v>
      </c>
      <c r="C1200" s="110" t="s">
        <v>68</v>
      </c>
      <c r="D1200" s="77" t="s">
        <v>68</v>
      </c>
      <c r="E1200" s="37" t="s">
        <v>68</v>
      </c>
      <c r="F1200" s="72" t="s">
        <v>68</v>
      </c>
      <c r="G1200" s="72" t="s">
        <v>68</v>
      </c>
      <c r="H1200" s="72" t="s">
        <v>68</v>
      </c>
      <c r="I1200" s="78" t="s">
        <v>68</v>
      </c>
      <c r="J1200" s="23" t="s">
        <v>68</v>
      </c>
      <c r="K1200" s="57"/>
    </row>
    <row r="1201" ht="14.25" customHeight="1">
      <c r="A1201" s="134"/>
      <c r="B1201" s="96">
        <v>0.625</v>
      </c>
      <c r="C1201" s="110" t="s">
        <v>68</v>
      </c>
      <c r="D1201" s="77" t="s">
        <v>68</v>
      </c>
      <c r="E1201" s="37" t="s">
        <v>68</v>
      </c>
      <c r="F1201" s="72" t="s">
        <v>68</v>
      </c>
      <c r="G1201" s="72" t="s">
        <v>68</v>
      </c>
      <c r="H1201" s="72" t="s">
        <v>68</v>
      </c>
      <c r="I1201" s="78" t="s">
        <v>68</v>
      </c>
      <c r="J1201" s="23" t="s">
        <v>68</v>
      </c>
      <c r="K1201" s="57"/>
    </row>
    <row r="1202" ht="14.25" customHeight="1">
      <c r="A1202" s="134"/>
      <c r="B1202" s="96">
        <v>0.6666666666666666</v>
      </c>
      <c r="C1202" s="110" t="s">
        <v>68</v>
      </c>
      <c r="D1202" s="77" t="s">
        <v>68</v>
      </c>
      <c r="E1202" s="37" t="s">
        <v>68</v>
      </c>
      <c r="F1202" s="72" t="s">
        <v>68</v>
      </c>
      <c r="G1202" s="72" t="s">
        <v>68</v>
      </c>
      <c r="H1202" s="72" t="s">
        <v>68</v>
      </c>
      <c r="I1202" s="78" t="s">
        <v>68</v>
      </c>
      <c r="J1202" s="23" t="s">
        <v>68</v>
      </c>
      <c r="K1202" s="57"/>
    </row>
    <row r="1203" ht="14.25" customHeight="1">
      <c r="A1203" s="134"/>
      <c r="B1203" s="96">
        <v>0.7083333333333334</v>
      </c>
      <c r="C1203" s="110" t="s">
        <v>68</v>
      </c>
      <c r="D1203" s="77" t="s">
        <v>68</v>
      </c>
      <c r="E1203" s="37" t="s">
        <v>68</v>
      </c>
      <c r="F1203" s="72" t="s">
        <v>68</v>
      </c>
      <c r="G1203" s="72" t="s">
        <v>68</v>
      </c>
      <c r="H1203" s="72" t="s">
        <v>68</v>
      </c>
      <c r="I1203" s="78"/>
      <c r="J1203" s="23" t="s">
        <v>68</v>
      </c>
      <c r="K1203" s="57"/>
    </row>
    <row r="1204" ht="14.25" customHeight="1">
      <c r="A1204" s="135"/>
      <c r="B1204" s="98">
        <v>0.75</v>
      </c>
      <c r="C1204" s="111" t="s">
        <v>68</v>
      </c>
      <c r="D1204" s="85" t="s">
        <v>68</v>
      </c>
      <c r="E1204" s="86" t="s">
        <v>68</v>
      </c>
      <c r="F1204" s="87" t="s">
        <v>68</v>
      </c>
      <c r="G1204" s="87" t="s">
        <v>68</v>
      </c>
      <c r="H1204" s="87" t="s">
        <v>68</v>
      </c>
      <c r="I1204" s="88" t="s">
        <v>68</v>
      </c>
      <c r="J1204" s="23" t="s">
        <v>68</v>
      </c>
      <c r="K1204" s="57"/>
    </row>
    <row r="1205" ht="14.25" customHeight="1">
      <c r="A1205" s="123">
        <v>45621.0</v>
      </c>
      <c r="B1205" s="93">
        <v>0.375</v>
      </c>
      <c r="C1205" s="109" t="s">
        <v>68</v>
      </c>
      <c r="D1205" s="68" t="s">
        <v>68</v>
      </c>
      <c r="E1205" s="69" t="s">
        <v>68</v>
      </c>
      <c r="F1205" s="70" t="s">
        <v>68</v>
      </c>
      <c r="G1205" s="70" t="s">
        <v>68</v>
      </c>
      <c r="H1205" s="70" t="s">
        <v>68</v>
      </c>
      <c r="I1205" s="94" t="s">
        <v>68</v>
      </c>
      <c r="J1205" s="23" t="s">
        <v>68</v>
      </c>
      <c r="K1205" s="57"/>
      <c r="L1205" s="146" t="s">
        <v>2025</v>
      </c>
    </row>
    <row r="1206" ht="14.25" customHeight="1">
      <c r="A1206" s="125"/>
      <c r="B1206" s="96">
        <v>0.4166666666666667</v>
      </c>
      <c r="C1206" s="110" t="s">
        <v>68</v>
      </c>
      <c r="D1206" s="77" t="s">
        <v>68</v>
      </c>
      <c r="E1206" s="37" t="s">
        <v>68</v>
      </c>
      <c r="F1206" s="72" t="s">
        <v>68</v>
      </c>
      <c r="G1206" s="72" t="s">
        <v>68</v>
      </c>
      <c r="H1206" s="72" t="s">
        <v>68</v>
      </c>
      <c r="I1206" s="78" t="s">
        <v>68</v>
      </c>
      <c r="J1206" s="23" t="s">
        <v>68</v>
      </c>
      <c r="K1206" s="57"/>
    </row>
    <row r="1207" ht="14.25" customHeight="1">
      <c r="A1207" s="125"/>
      <c r="B1207" s="96">
        <v>0.4583333333333333</v>
      </c>
      <c r="C1207" s="110" t="s">
        <v>68</v>
      </c>
      <c r="D1207" s="77" t="s">
        <v>68</v>
      </c>
      <c r="E1207" s="37" t="s">
        <v>68</v>
      </c>
      <c r="F1207" s="72" t="s">
        <v>68</v>
      </c>
      <c r="G1207" s="72" t="s">
        <v>68</v>
      </c>
      <c r="H1207" s="72" t="s">
        <v>68</v>
      </c>
      <c r="I1207" s="78" t="s">
        <v>68</v>
      </c>
      <c r="J1207" s="23" t="s">
        <v>68</v>
      </c>
      <c r="K1207" s="57"/>
    </row>
    <row r="1208" ht="14.25" customHeight="1">
      <c r="A1208" s="125"/>
      <c r="B1208" s="96">
        <v>0.5</v>
      </c>
      <c r="C1208" s="110" t="s">
        <v>2026</v>
      </c>
      <c r="D1208" s="77">
        <v>1.0</v>
      </c>
      <c r="E1208" s="37" t="s">
        <v>818</v>
      </c>
      <c r="F1208" s="72" t="s">
        <v>2027</v>
      </c>
      <c r="G1208" s="72"/>
      <c r="H1208" s="72" t="s">
        <v>2028</v>
      </c>
      <c r="I1208" s="90" t="s">
        <v>2029</v>
      </c>
      <c r="J1208" s="23" t="s">
        <v>821</v>
      </c>
      <c r="K1208" s="57" t="s">
        <v>2030</v>
      </c>
    </row>
    <row r="1209" ht="14.25" customHeight="1">
      <c r="A1209" s="125"/>
      <c r="B1209" s="96">
        <v>0.5416666666666666</v>
      </c>
      <c r="C1209" s="110" t="s">
        <v>1614</v>
      </c>
      <c r="D1209" s="77">
        <v>1.0</v>
      </c>
      <c r="E1209" s="37" t="s">
        <v>846</v>
      </c>
      <c r="F1209" s="72" t="s">
        <v>2031</v>
      </c>
      <c r="G1209" s="72" t="s">
        <v>2032</v>
      </c>
      <c r="H1209" s="72" t="s">
        <v>2033</v>
      </c>
      <c r="I1209" s="90" t="s">
        <v>2034</v>
      </c>
      <c r="J1209" s="23" t="s">
        <v>995</v>
      </c>
      <c r="K1209" s="57" t="s">
        <v>2035</v>
      </c>
    </row>
    <row r="1210" ht="14.25" customHeight="1">
      <c r="A1210" s="125"/>
      <c r="B1210" s="96">
        <v>0.5416666666666666</v>
      </c>
      <c r="C1210" s="110" t="s">
        <v>1614</v>
      </c>
      <c r="D1210" s="77">
        <v>1.0</v>
      </c>
      <c r="E1210" s="37" t="s">
        <v>823</v>
      </c>
      <c r="F1210" s="72" t="s">
        <v>2036</v>
      </c>
      <c r="G1210" s="72" t="s">
        <v>2037</v>
      </c>
      <c r="H1210" s="72" t="s">
        <v>2038</v>
      </c>
      <c r="I1210" s="90" t="s">
        <v>2039</v>
      </c>
      <c r="J1210" s="23" t="s">
        <v>995</v>
      </c>
      <c r="K1210" s="57"/>
    </row>
    <row r="1211" ht="14.25" customHeight="1">
      <c r="A1211" s="125"/>
      <c r="B1211" s="96">
        <v>0.5625</v>
      </c>
      <c r="C1211" s="110" t="s">
        <v>1614</v>
      </c>
      <c r="D1211" s="77">
        <v>1.0</v>
      </c>
      <c r="E1211" s="37" t="s">
        <v>13</v>
      </c>
      <c r="F1211" s="72" t="s">
        <v>2036</v>
      </c>
      <c r="G1211" s="72" t="s">
        <v>2040</v>
      </c>
      <c r="H1211" s="72" t="s">
        <v>2038</v>
      </c>
      <c r="I1211" s="90" t="s">
        <v>2041</v>
      </c>
      <c r="J1211" s="23" t="s">
        <v>995</v>
      </c>
      <c r="K1211" s="57"/>
    </row>
    <row r="1212" ht="14.25" customHeight="1">
      <c r="A1212" s="125"/>
      <c r="B1212" s="96">
        <v>0.5833333333333334</v>
      </c>
      <c r="C1212" s="110" t="s">
        <v>1614</v>
      </c>
      <c r="D1212" s="77">
        <v>1.0</v>
      </c>
      <c r="E1212" s="37" t="s">
        <v>13</v>
      </c>
      <c r="F1212" s="72" t="s">
        <v>2036</v>
      </c>
      <c r="G1212" s="72" t="s">
        <v>2042</v>
      </c>
      <c r="H1212" s="72" t="s">
        <v>2038</v>
      </c>
      <c r="I1212" s="90" t="s">
        <v>2043</v>
      </c>
      <c r="J1212" s="23" t="s">
        <v>995</v>
      </c>
      <c r="K1212" s="57"/>
    </row>
    <row r="1213" ht="14.25" customHeight="1">
      <c r="A1213" s="125"/>
      <c r="B1213" s="96">
        <v>0.625</v>
      </c>
      <c r="C1213" s="110" t="s">
        <v>992</v>
      </c>
      <c r="D1213" s="77">
        <v>1.0</v>
      </c>
      <c r="E1213" s="37" t="s">
        <v>937</v>
      </c>
      <c r="F1213" s="72" t="s">
        <v>2044</v>
      </c>
      <c r="G1213" s="72" t="s">
        <v>68</v>
      </c>
      <c r="H1213" s="72" t="s">
        <v>1783</v>
      </c>
      <c r="I1213" s="100" t="s">
        <v>2045</v>
      </c>
      <c r="J1213" s="23" t="s">
        <v>995</v>
      </c>
      <c r="K1213" s="57" t="s">
        <v>2046</v>
      </c>
    </row>
    <row r="1214" ht="14.25" customHeight="1">
      <c r="A1214" s="125"/>
      <c r="B1214" s="96">
        <v>0.6458333333333334</v>
      </c>
      <c r="C1214" s="110" t="s">
        <v>992</v>
      </c>
      <c r="D1214" s="77">
        <v>1.0</v>
      </c>
      <c r="E1214" s="37" t="s">
        <v>13</v>
      </c>
      <c r="F1214" s="72" t="s">
        <v>2047</v>
      </c>
      <c r="G1214" s="72" t="s">
        <v>68</v>
      </c>
      <c r="H1214" s="72" t="s">
        <v>1783</v>
      </c>
      <c r="I1214" s="90" t="s">
        <v>2048</v>
      </c>
      <c r="J1214" s="23" t="s">
        <v>995</v>
      </c>
      <c r="K1214" s="57"/>
    </row>
    <row r="1215" ht="14.25" customHeight="1">
      <c r="A1215" s="125"/>
      <c r="B1215" s="96">
        <v>0.6666666666666666</v>
      </c>
      <c r="C1215" s="110" t="s">
        <v>2049</v>
      </c>
      <c r="D1215" s="77">
        <v>5.0</v>
      </c>
      <c r="E1215" s="37" t="s">
        <v>888</v>
      </c>
      <c r="F1215" s="72" t="s">
        <v>2050</v>
      </c>
      <c r="G1215" s="72" t="s">
        <v>2051</v>
      </c>
      <c r="H1215" s="72" t="s">
        <v>2052</v>
      </c>
      <c r="I1215" s="90" t="s">
        <v>2053</v>
      </c>
      <c r="J1215" s="23"/>
      <c r="K1215" s="57"/>
    </row>
    <row r="1216" ht="14.25" customHeight="1">
      <c r="A1216" s="125"/>
      <c r="B1216" s="96">
        <v>0.7083333333333334</v>
      </c>
      <c r="C1216" s="110"/>
      <c r="D1216" s="77"/>
      <c r="E1216" s="37"/>
      <c r="F1216" s="72"/>
      <c r="G1216" s="72"/>
      <c r="H1216" s="72"/>
      <c r="I1216" s="78"/>
      <c r="J1216" s="23"/>
      <c r="K1216" s="57"/>
    </row>
    <row r="1217" ht="14.25" customHeight="1">
      <c r="A1217" s="126"/>
      <c r="B1217" s="98">
        <v>0.75</v>
      </c>
      <c r="C1217" s="111"/>
      <c r="D1217" s="85"/>
      <c r="E1217" s="86"/>
      <c r="F1217" s="87"/>
      <c r="G1217" s="87"/>
      <c r="H1217" s="87"/>
      <c r="I1217" s="88"/>
      <c r="J1217" s="23"/>
      <c r="K1217" s="57"/>
    </row>
    <row r="1218" ht="14.25" customHeight="1">
      <c r="A1218" s="123">
        <v>45622.0</v>
      </c>
      <c r="B1218" s="93">
        <v>0.375</v>
      </c>
      <c r="C1218" s="109" t="s">
        <v>68</v>
      </c>
      <c r="D1218" s="68" t="s">
        <v>68</v>
      </c>
      <c r="E1218" s="69" t="s">
        <v>68</v>
      </c>
      <c r="F1218" s="70" t="s">
        <v>68</v>
      </c>
      <c r="G1218" s="70" t="s">
        <v>68</v>
      </c>
      <c r="H1218" s="70" t="s">
        <v>68</v>
      </c>
      <c r="I1218" s="94" t="s">
        <v>68</v>
      </c>
      <c r="J1218" s="23" t="s">
        <v>68</v>
      </c>
      <c r="K1218" s="57"/>
    </row>
    <row r="1219" ht="14.25" customHeight="1">
      <c r="A1219" s="125"/>
      <c r="B1219" s="96">
        <v>0.4166666666666667</v>
      </c>
      <c r="C1219" s="110" t="s">
        <v>2054</v>
      </c>
      <c r="D1219" s="77">
        <v>1.0</v>
      </c>
      <c r="E1219" s="37" t="s">
        <v>13</v>
      </c>
      <c r="F1219" s="72" t="s">
        <v>2055</v>
      </c>
      <c r="G1219" s="72" t="s">
        <v>68</v>
      </c>
      <c r="H1219" s="72" t="s">
        <v>2056</v>
      </c>
      <c r="I1219" s="114" t="s">
        <v>2057</v>
      </c>
      <c r="J1219" s="23" t="s">
        <v>827</v>
      </c>
      <c r="K1219" s="57"/>
    </row>
    <row r="1220" ht="14.25" customHeight="1">
      <c r="A1220" s="125"/>
      <c r="B1220" s="96">
        <v>0.4583333333333333</v>
      </c>
      <c r="C1220" s="110" t="s">
        <v>831</v>
      </c>
      <c r="D1220" s="77">
        <v>1.0</v>
      </c>
      <c r="E1220" s="37" t="s">
        <v>13</v>
      </c>
      <c r="F1220" s="72" t="s">
        <v>2058</v>
      </c>
      <c r="G1220" s="72" t="s">
        <v>68</v>
      </c>
      <c r="H1220" s="72" t="s">
        <v>2059</v>
      </c>
      <c r="I1220" s="91" t="s">
        <v>2060</v>
      </c>
      <c r="J1220" s="23" t="s">
        <v>827</v>
      </c>
      <c r="K1220" s="57"/>
    </row>
    <row r="1221" ht="14.25" customHeight="1">
      <c r="A1221" s="125"/>
      <c r="B1221" s="96">
        <v>0.5</v>
      </c>
      <c r="C1221" s="110" t="s">
        <v>68</v>
      </c>
      <c r="D1221" s="77" t="s">
        <v>68</v>
      </c>
      <c r="E1221" s="37" t="s">
        <v>68</v>
      </c>
      <c r="F1221" s="72" t="s">
        <v>68</v>
      </c>
      <c r="G1221" s="72" t="s">
        <v>68</v>
      </c>
      <c r="H1221" s="72" t="s">
        <v>68</v>
      </c>
      <c r="I1221" s="78" t="s">
        <v>68</v>
      </c>
      <c r="J1221" s="23" t="s">
        <v>68</v>
      </c>
      <c r="K1221" s="57"/>
    </row>
    <row r="1222" ht="14.25" customHeight="1">
      <c r="A1222" s="125"/>
      <c r="B1222" s="96">
        <v>0.5416666666666666</v>
      </c>
      <c r="C1222" s="110" t="s">
        <v>68</v>
      </c>
      <c r="D1222" s="77" t="s">
        <v>68</v>
      </c>
      <c r="E1222" s="37" t="s">
        <v>68</v>
      </c>
      <c r="F1222" s="72" t="s">
        <v>68</v>
      </c>
      <c r="G1222" s="72" t="s">
        <v>68</v>
      </c>
      <c r="H1222" s="72" t="s">
        <v>68</v>
      </c>
      <c r="I1222" s="78" t="s">
        <v>68</v>
      </c>
      <c r="J1222" s="23" t="s">
        <v>68</v>
      </c>
      <c r="K1222" s="57"/>
    </row>
    <row r="1223" ht="14.25" customHeight="1">
      <c r="A1223" s="125"/>
      <c r="B1223" s="96">
        <v>0.5833333333333334</v>
      </c>
      <c r="C1223" s="110" t="s">
        <v>2061</v>
      </c>
      <c r="D1223" s="77">
        <v>1.0</v>
      </c>
      <c r="E1223" s="37" t="s">
        <v>846</v>
      </c>
      <c r="F1223" s="72"/>
      <c r="G1223" s="72" t="s">
        <v>47</v>
      </c>
      <c r="H1223" s="72" t="s">
        <v>2061</v>
      </c>
      <c r="I1223" s="90" t="s">
        <v>2062</v>
      </c>
      <c r="J1223" s="23" t="s">
        <v>821</v>
      </c>
      <c r="K1223" s="57" t="s">
        <v>2063</v>
      </c>
    </row>
    <row r="1224" ht="14.25" customHeight="1">
      <c r="A1224" s="125"/>
      <c r="B1224" s="96">
        <v>0.625</v>
      </c>
      <c r="C1224" s="110" t="s">
        <v>2061</v>
      </c>
      <c r="D1224" s="77">
        <v>1.0</v>
      </c>
      <c r="E1224" s="37" t="s">
        <v>846</v>
      </c>
      <c r="F1224" s="72"/>
      <c r="G1224" s="72" t="s">
        <v>1588</v>
      </c>
      <c r="H1224" s="72" t="s">
        <v>2061</v>
      </c>
      <c r="I1224" s="90" t="s">
        <v>2064</v>
      </c>
      <c r="J1224" s="23" t="s">
        <v>821</v>
      </c>
      <c r="K1224" s="57" t="s">
        <v>2063</v>
      </c>
    </row>
    <row r="1225" ht="14.25" customHeight="1">
      <c r="A1225" s="125"/>
      <c r="B1225" s="96">
        <v>0.6666666666666666</v>
      </c>
      <c r="C1225" s="110" t="s">
        <v>68</v>
      </c>
      <c r="D1225" s="77" t="s">
        <v>68</v>
      </c>
      <c r="E1225" s="37" t="s">
        <v>68</v>
      </c>
      <c r="F1225" s="72" t="s">
        <v>68</v>
      </c>
      <c r="G1225" s="72" t="s">
        <v>68</v>
      </c>
      <c r="H1225" s="72" t="s">
        <v>68</v>
      </c>
      <c r="I1225" s="78" t="s">
        <v>68</v>
      </c>
      <c r="J1225" s="23" t="s">
        <v>68</v>
      </c>
      <c r="K1225" s="57"/>
    </row>
    <row r="1226" ht="14.25" customHeight="1">
      <c r="A1226" s="125"/>
      <c r="B1226" s="96">
        <v>0.7222222222222222</v>
      </c>
      <c r="C1226" s="110" t="s">
        <v>822</v>
      </c>
      <c r="D1226" s="77">
        <v>1.0</v>
      </c>
      <c r="E1226" s="37" t="s">
        <v>13</v>
      </c>
      <c r="F1226" s="72" t="s">
        <v>2065</v>
      </c>
      <c r="G1226" s="72" t="s">
        <v>68</v>
      </c>
      <c r="H1226" s="72" t="s">
        <v>2066</v>
      </c>
      <c r="I1226" s="90" t="s">
        <v>2067</v>
      </c>
      <c r="J1226" s="23" t="s">
        <v>821</v>
      </c>
      <c r="K1226" s="57"/>
    </row>
    <row r="1227" ht="14.25" customHeight="1">
      <c r="A1227" s="126"/>
      <c r="B1227" s="98">
        <v>0.75</v>
      </c>
      <c r="C1227" s="111" t="s">
        <v>68</v>
      </c>
      <c r="D1227" s="85" t="s">
        <v>68</v>
      </c>
      <c r="E1227" s="86" t="s">
        <v>68</v>
      </c>
      <c r="F1227" s="87" t="s">
        <v>68</v>
      </c>
      <c r="G1227" s="87" t="s">
        <v>68</v>
      </c>
      <c r="H1227" s="87" t="s">
        <v>68</v>
      </c>
      <c r="I1227" s="88" t="s">
        <v>68</v>
      </c>
      <c r="J1227" s="23" t="s">
        <v>68</v>
      </c>
      <c r="K1227" s="57"/>
    </row>
    <row r="1228" ht="14.25" customHeight="1">
      <c r="A1228" s="140">
        <v>45623.0</v>
      </c>
      <c r="B1228" s="93">
        <v>0.375</v>
      </c>
      <c r="C1228" s="109" t="s">
        <v>68</v>
      </c>
      <c r="D1228" s="68" t="s">
        <v>68</v>
      </c>
      <c r="E1228" s="69" t="s">
        <v>68</v>
      </c>
      <c r="F1228" s="70" t="s">
        <v>68</v>
      </c>
      <c r="G1228" s="70" t="s">
        <v>68</v>
      </c>
      <c r="H1228" s="70" t="s">
        <v>68</v>
      </c>
      <c r="I1228" s="94" t="s">
        <v>68</v>
      </c>
      <c r="J1228" s="23" t="s">
        <v>68</v>
      </c>
      <c r="K1228" s="57"/>
    </row>
    <row r="1229" ht="14.25" customHeight="1">
      <c r="A1229" s="141"/>
      <c r="B1229" s="96">
        <v>0.4166666666666667</v>
      </c>
      <c r="C1229" s="110" t="s">
        <v>68</v>
      </c>
      <c r="D1229" s="77" t="s">
        <v>68</v>
      </c>
      <c r="E1229" s="37" t="s">
        <v>68</v>
      </c>
      <c r="F1229" s="72" t="s">
        <v>68</v>
      </c>
      <c r="G1229" s="72" t="s">
        <v>68</v>
      </c>
      <c r="H1229" s="72" t="s">
        <v>68</v>
      </c>
      <c r="I1229" s="78" t="s">
        <v>68</v>
      </c>
      <c r="J1229" s="23" t="s">
        <v>68</v>
      </c>
      <c r="K1229" s="57"/>
    </row>
    <row r="1230" ht="14.25" customHeight="1">
      <c r="A1230" s="141"/>
      <c r="B1230" s="96">
        <v>0.4583333333333333</v>
      </c>
      <c r="C1230" s="110" t="s">
        <v>2068</v>
      </c>
      <c r="D1230" s="77">
        <v>1.0</v>
      </c>
      <c r="E1230" s="37" t="s">
        <v>823</v>
      </c>
      <c r="F1230" s="72" t="s">
        <v>2069</v>
      </c>
      <c r="G1230" s="72" t="s">
        <v>68</v>
      </c>
      <c r="H1230" s="72" t="s">
        <v>2070</v>
      </c>
      <c r="I1230" s="90" t="s">
        <v>2071</v>
      </c>
      <c r="J1230" s="23" t="s">
        <v>2072</v>
      </c>
      <c r="K1230" s="57"/>
    </row>
    <row r="1231" ht="14.25" customHeight="1">
      <c r="A1231" s="141"/>
      <c r="B1231" s="96">
        <v>0.4791666666666667</v>
      </c>
      <c r="C1231" s="110" t="s">
        <v>2068</v>
      </c>
      <c r="D1231" s="77">
        <v>1.0</v>
      </c>
      <c r="E1231" s="37" t="s">
        <v>828</v>
      </c>
      <c r="F1231" s="72" t="s">
        <v>2073</v>
      </c>
      <c r="G1231" s="72" t="s">
        <v>68</v>
      </c>
      <c r="H1231" s="72" t="s">
        <v>2070</v>
      </c>
      <c r="I1231" s="90" t="s">
        <v>2074</v>
      </c>
      <c r="J1231" s="23" t="s">
        <v>2072</v>
      </c>
      <c r="K1231" s="57"/>
    </row>
    <row r="1232" ht="14.25" customHeight="1">
      <c r="A1232" s="141"/>
      <c r="B1232" s="96">
        <v>0.5</v>
      </c>
      <c r="C1232" s="110" t="s">
        <v>1614</v>
      </c>
      <c r="D1232" s="77">
        <v>1.0</v>
      </c>
      <c r="E1232" s="37" t="s">
        <v>823</v>
      </c>
      <c r="F1232" s="72" t="s">
        <v>2075</v>
      </c>
      <c r="G1232" s="72" t="s">
        <v>2076</v>
      </c>
      <c r="H1232" s="72" t="s">
        <v>2077</v>
      </c>
      <c r="I1232" s="90" t="s">
        <v>2078</v>
      </c>
      <c r="J1232" s="23" t="s">
        <v>995</v>
      </c>
      <c r="K1232" s="57"/>
    </row>
    <row r="1233" ht="14.25" customHeight="1">
      <c r="A1233" s="141"/>
      <c r="B1233" s="96">
        <v>0.5416666666666666</v>
      </c>
      <c r="C1233" s="110" t="s">
        <v>68</v>
      </c>
      <c r="D1233" s="77" t="s">
        <v>68</v>
      </c>
      <c r="E1233" s="37" t="s">
        <v>68</v>
      </c>
      <c r="F1233" s="72" t="s">
        <v>68</v>
      </c>
      <c r="G1233" s="72" t="s">
        <v>68</v>
      </c>
      <c r="H1233" s="72" t="s">
        <v>68</v>
      </c>
      <c r="I1233" s="78" t="s">
        <v>68</v>
      </c>
      <c r="J1233" s="23" t="s">
        <v>68</v>
      </c>
      <c r="K1233" s="57"/>
      <c r="L1233" s="57" t="s">
        <v>2079</v>
      </c>
    </row>
    <row r="1234" ht="14.25" customHeight="1">
      <c r="A1234" s="141"/>
      <c r="B1234" s="96">
        <v>0.5833333333333334</v>
      </c>
      <c r="C1234" s="110" t="s">
        <v>68</v>
      </c>
      <c r="D1234" s="77" t="s">
        <v>68</v>
      </c>
      <c r="E1234" s="37" t="s">
        <v>68</v>
      </c>
      <c r="F1234" s="72" t="s">
        <v>68</v>
      </c>
      <c r="G1234" s="72" t="s">
        <v>68</v>
      </c>
      <c r="H1234" s="72" t="s">
        <v>68</v>
      </c>
      <c r="I1234" s="78" t="s">
        <v>68</v>
      </c>
      <c r="J1234" s="23" t="s">
        <v>68</v>
      </c>
      <c r="K1234" s="57"/>
    </row>
    <row r="1235" ht="14.25" customHeight="1">
      <c r="A1235" s="141"/>
      <c r="B1235" s="96">
        <v>0.625</v>
      </c>
      <c r="C1235" s="110" t="s">
        <v>1490</v>
      </c>
      <c r="D1235" s="77">
        <v>1.0</v>
      </c>
      <c r="E1235" s="37" t="s">
        <v>823</v>
      </c>
      <c r="F1235" s="72" t="s">
        <v>2080</v>
      </c>
      <c r="G1235" s="72" t="s">
        <v>68</v>
      </c>
      <c r="H1235" s="72" t="s">
        <v>2081</v>
      </c>
      <c r="I1235" s="90" t="s">
        <v>2082</v>
      </c>
      <c r="J1235" s="23" t="s">
        <v>827</v>
      </c>
      <c r="K1235" s="57"/>
    </row>
    <row r="1236" ht="14.25" customHeight="1">
      <c r="A1236" s="141"/>
      <c r="B1236" s="96">
        <v>0.6458333333333334</v>
      </c>
      <c r="C1236" s="110" t="s">
        <v>1490</v>
      </c>
      <c r="D1236" s="77">
        <v>1.0</v>
      </c>
      <c r="E1236" s="37" t="s">
        <v>823</v>
      </c>
      <c r="F1236" s="72" t="s">
        <v>2083</v>
      </c>
      <c r="G1236" s="72" t="s">
        <v>68</v>
      </c>
      <c r="H1236" s="72" t="s">
        <v>2081</v>
      </c>
      <c r="I1236" s="90" t="s">
        <v>2084</v>
      </c>
      <c r="J1236" s="23" t="s">
        <v>827</v>
      </c>
      <c r="K1236" s="57"/>
    </row>
    <row r="1237" ht="14.25" customHeight="1">
      <c r="A1237" s="141"/>
      <c r="B1237" s="96">
        <v>0.6666666666666666</v>
      </c>
      <c r="C1237" s="110" t="s">
        <v>68</v>
      </c>
      <c r="D1237" s="77" t="s">
        <v>68</v>
      </c>
      <c r="E1237" s="37" t="s">
        <v>68</v>
      </c>
      <c r="F1237" s="72" t="s">
        <v>68</v>
      </c>
      <c r="G1237" s="72"/>
      <c r="H1237" s="72" t="s">
        <v>68</v>
      </c>
      <c r="I1237" s="78" t="s">
        <v>68</v>
      </c>
      <c r="J1237" s="23" t="s">
        <v>68</v>
      </c>
      <c r="K1237" s="57"/>
    </row>
    <row r="1238" ht="14.25" customHeight="1">
      <c r="A1238" s="141"/>
      <c r="B1238" s="96">
        <v>0.7291666666666666</v>
      </c>
      <c r="C1238" s="110" t="s">
        <v>1614</v>
      </c>
      <c r="D1238" s="77">
        <v>1.0</v>
      </c>
      <c r="E1238" s="37" t="s">
        <v>13</v>
      </c>
      <c r="F1238" s="72" t="s">
        <v>2085</v>
      </c>
      <c r="G1238" s="72" t="s">
        <v>2086</v>
      </c>
      <c r="H1238" s="72" t="s">
        <v>2087</v>
      </c>
      <c r="I1238" s="90" t="s">
        <v>2088</v>
      </c>
      <c r="J1238" s="23" t="s">
        <v>995</v>
      </c>
      <c r="K1238" s="57"/>
    </row>
    <row r="1239" ht="14.25" customHeight="1">
      <c r="A1239" s="142"/>
      <c r="B1239" s="98">
        <v>0.75</v>
      </c>
      <c r="C1239" s="111" t="s">
        <v>1614</v>
      </c>
      <c r="D1239" s="85">
        <v>1.0</v>
      </c>
      <c r="E1239" s="86" t="s">
        <v>13</v>
      </c>
      <c r="F1239" s="87" t="s">
        <v>2085</v>
      </c>
      <c r="G1239" s="87" t="s">
        <v>2089</v>
      </c>
      <c r="H1239" s="72" t="s">
        <v>2087</v>
      </c>
      <c r="I1239" s="90" t="s">
        <v>2090</v>
      </c>
      <c r="J1239" s="23" t="s">
        <v>995</v>
      </c>
      <c r="K1239" s="57"/>
    </row>
    <row r="1240" ht="14.25" customHeight="1">
      <c r="A1240" s="123">
        <v>45624.0</v>
      </c>
      <c r="B1240" s="93">
        <v>0.375</v>
      </c>
      <c r="C1240" s="109" t="s">
        <v>1424</v>
      </c>
      <c r="D1240" s="68">
        <v>1.0</v>
      </c>
      <c r="E1240" s="69" t="s">
        <v>823</v>
      </c>
      <c r="F1240" s="70" t="s">
        <v>2091</v>
      </c>
      <c r="G1240" s="70" t="s">
        <v>68</v>
      </c>
      <c r="H1240" s="70" t="s">
        <v>2092</v>
      </c>
      <c r="I1240" s="100" t="s">
        <v>2093</v>
      </c>
      <c r="J1240" s="23" t="s">
        <v>821</v>
      </c>
      <c r="K1240" s="57"/>
    </row>
    <row r="1241" ht="14.25" customHeight="1">
      <c r="A1241" s="125"/>
      <c r="B1241" s="96">
        <v>0.4166666666666667</v>
      </c>
      <c r="C1241" s="110" t="s">
        <v>2094</v>
      </c>
      <c r="D1241" s="77">
        <v>1.0</v>
      </c>
      <c r="E1241" s="37" t="s">
        <v>823</v>
      </c>
      <c r="F1241" s="72" t="s">
        <v>1621</v>
      </c>
      <c r="G1241" s="72"/>
      <c r="H1241" s="72" t="s">
        <v>2095</v>
      </c>
      <c r="I1241" s="90" t="s">
        <v>2096</v>
      </c>
      <c r="J1241" s="23" t="s">
        <v>821</v>
      </c>
      <c r="K1241" s="57"/>
    </row>
    <row r="1242" ht="14.25" customHeight="1">
      <c r="A1242" s="125"/>
      <c r="B1242" s="96">
        <v>0.4583333333333333</v>
      </c>
      <c r="C1242" s="110" t="s">
        <v>68</v>
      </c>
      <c r="D1242" s="77" t="s">
        <v>68</v>
      </c>
      <c r="E1242" s="37" t="s">
        <v>68</v>
      </c>
      <c r="F1242" s="72" t="s">
        <v>68</v>
      </c>
      <c r="G1242" s="72" t="s">
        <v>68</v>
      </c>
      <c r="H1242" s="72" t="s">
        <v>68</v>
      </c>
      <c r="I1242" s="78" t="s">
        <v>68</v>
      </c>
      <c r="J1242" s="23" t="s">
        <v>68</v>
      </c>
      <c r="K1242" s="57"/>
    </row>
    <row r="1243" ht="14.25" customHeight="1">
      <c r="A1243" s="125"/>
      <c r="B1243" s="96">
        <v>0.5</v>
      </c>
      <c r="C1243" s="110" t="s">
        <v>68</v>
      </c>
      <c r="D1243" s="77" t="s">
        <v>68</v>
      </c>
      <c r="E1243" s="37" t="s">
        <v>68</v>
      </c>
      <c r="F1243" s="72" t="s">
        <v>68</v>
      </c>
      <c r="G1243" s="72" t="s">
        <v>68</v>
      </c>
      <c r="H1243" s="72" t="s">
        <v>68</v>
      </c>
      <c r="I1243" s="78" t="s">
        <v>68</v>
      </c>
      <c r="J1243" s="23" t="s">
        <v>68</v>
      </c>
      <c r="K1243" s="57"/>
    </row>
    <row r="1244" ht="14.25" customHeight="1">
      <c r="A1244" s="125"/>
      <c r="B1244" s="96">
        <v>0.5416666666666666</v>
      </c>
      <c r="C1244" s="110" t="s">
        <v>1614</v>
      </c>
      <c r="D1244" s="77">
        <v>1.0</v>
      </c>
      <c r="E1244" s="37" t="s">
        <v>937</v>
      </c>
      <c r="F1244" s="72" t="s">
        <v>2097</v>
      </c>
      <c r="G1244" s="72" t="s">
        <v>2098</v>
      </c>
      <c r="H1244" s="72" t="s">
        <v>2099</v>
      </c>
      <c r="I1244" s="90" t="s">
        <v>2100</v>
      </c>
      <c r="J1244" s="23" t="s">
        <v>995</v>
      </c>
      <c r="K1244" s="57" t="s">
        <v>2101</v>
      </c>
    </row>
    <row r="1245" ht="14.25" customHeight="1">
      <c r="A1245" s="125"/>
      <c r="B1245" s="96">
        <v>0.5833333333333334</v>
      </c>
      <c r="C1245" s="110" t="s">
        <v>1614</v>
      </c>
      <c r="D1245" s="77">
        <v>2.0</v>
      </c>
      <c r="E1245" s="37" t="s">
        <v>823</v>
      </c>
      <c r="F1245" s="72" t="s">
        <v>2102</v>
      </c>
      <c r="G1245" s="72" t="s">
        <v>2103</v>
      </c>
      <c r="H1245" s="72" t="s">
        <v>2104</v>
      </c>
      <c r="I1245" s="90" t="s">
        <v>2105</v>
      </c>
      <c r="J1245" s="23" t="s">
        <v>995</v>
      </c>
      <c r="K1245" s="57" t="s">
        <v>2106</v>
      </c>
    </row>
    <row r="1246" ht="14.25" customHeight="1">
      <c r="A1246" s="125"/>
      <c r="B1246" s="96">
        <v>0.5833333333333334</v>
      </c>
      <c r="C1246" s="110" t="s">
        <v>876</v>
      </c>
      <c r="D1246" s="77">
        <v>1.0</v>
      </c>
      <c r="E1246" s="37" t="s">
        <v>818</v>
      </c>
      <c r="F1246" s="72" t="s">
        <v>2107</v>
      </c>
      <c r="G1246" s="72" t="s">
        <v>2108</v>
      </c>
      <c r="H1246" s="72" t="s">
        <v>2109</v>
      </c>
      <c r="I1246" s="91" t="s">
        <v>2110</v>
      </c>
      <c r="J1246" s="23" t="s">
        <v>821</v>
      </c>
      <c r="K1246" s="57"/>
    </row>
    <row r="1247" ht="14.25" customHeight="1">
      <c r="A1247" s="125"/>
      <c r="B1247" s="96">
        <v>0.6041666666666666</v>
      </c>
      <c r="C1247" s="110" t="s">
        <v>831</v>
      </c>
      <c r="D1247" s="77">
        <v>1.0</v>
      </c>
      <c r="E1247" s="37" t="s">
        <v>13</v>
      </c>
      <c r="F1247" s="72" t="s">
        <v>2111</v>
      </c>
      <c r="G1247" s="72"/>
      <c r="H1247" s="72" t="s">
        <v>2112</v>
      </c>
      <c r="I1247" s="91" t="s">
        <v>2113</v>
      </c>
      <c r="J1247" s="23" t="s">
        <v>827</v>
      </c>
      <c r="K1247" s="57"/>
    </row>
    <row r="1248" ht="14.25" customHeight="1">
      <c r="A1248" s="125"/>
      <c r="B1248" s="96">
        <v>0.625</v>
      </c>
      <c r="C1248" s="110" t="s">
        <v>1614</v>
      </c>
      <c r="D1248" s="77">
        <v>2.0</v>
      </c>
      <c r="E1248" s="37" t="s">
        <v>13</v>
      </c>
      <c r="F1248" s="72" t="s">
        <v>2114</v>
      </c>
      <c r="G1248" s="72" t="s">
        <v>2115</v>
      </c>
      <c r="H1248" s="72"/>
      <c r="I1248" s="90" t="s">
        <v>2116</v>
      </c>
      <c r="J1248" s="23" t="s">
        <v>995</v>
      </c>
      <c r="K1248" s="57"/>
    </row>
    <row r="1249" ht="14.25" customHeight="1">
      <c r="A1249" s="125"/>
      <c r="B1249" s="96">
        <v>0.6666666666666666</v>
      </c>
      <c r="C1249" s="110" t="s">
        <v>68</v>
      </c>
      <c r="D1249" s="77" t="s">
        <v>68</v>
      </c>
      <c r="E1249" s="37" t="s">
        <v>68</v>
      </c>
      <c r="F1249" s="72" t="s">
        <v>68</v>
      </c>
      <c r="G1249" s="72" t="s">
        <v>68</v>
      </c>
      <c r="H1249" s="72" t="s">
        <v>68</v>
      </c>
      <c r="I1249" s="78" t="s">
        <v>68</v>
      </c>
      <c r="J1249" s="23" t="s">
        <v>68</v>
      </c>
      <c r="K1249" s="57"/>
    </row>
    <row r="1250" ht="14.25" customHeight="1">
      <c r="A1250" s="125"/>
      <c r="B1250" s="96">
        <v>0.7083333333333334</v>
      </c>
      <c r="C1250" s="110" t="s">
        <v>68</v>
      </c>
      <c r="D1250" s="77" t="s">
        <v>68</v>
      </c>
      <c r="E1250" s="37" t="s">
        <v>68</v>
      </c>
      <c r="F1250" s="72" t="s">
        <v>68</v>
      </c>
      <c r="G1250" s="72" t="s">
        <v>68</v>
      </c>
      <c r="H1250" s="72" t="s">
        <v>68</v>
      </c>
      <c r="I1250" s="78" t="s">
        <v>68</v>
      </c>
      <c r="J1250" s="23" t="s">
        <v>68</v>
      </c>
      <c r="K1250" s="57"/>
    </row>
    <row r="1251" ht="14.25" customHeight="1">
      <c r="A1251" s="126"/>
      <c r="B1251" s="98">
        <v>0.75</v>
      </c>
      <c r="C1251" s="111" t="s">
        <v>68</v>
      </c>
      <c r="D1251" s="85" t="s">
        <v>68</v>
      </c>
      <c r="E1251" s="86" t="s">
        <v>68</v>
      </c>
      <c r="F1251" s="87" t="s">
        <v>68</v>
      </c>
      <c r="G1251" s="87" t="s">
        <v>68</v>
      </c>
      <c r="H1251" s="87" t="s">
        <v>68</v>
      </c>
      <c r="I1251" s="88" t="s">
        <v>68</v>
      </c>
      <c r="J1251" s="23" t="s">
        <v>68</v>
      </c>
      <c r="K1251" s="57"/>
    </row>
    <row r="1252" ht="14.25" customHeight="1">
      <c r="A1252" s="147">
        <v>45625.0</v>
      </c>
      <c r="B1252" s="93">
        <v>0.375</v>
      </c>
      <c r="C1252" s="109" t="s">
        <v>68</v>
      </c>
      <c r="D1252" s="68" t="s">
        <v>68</v>
      </c>
      <c r="E1252" s="69" t="s">
        <v>68</v>
      </c>
      <c r="F1252" s="70" t="s">
        <v>68</v>
      </c>
      <c r="G1252" s="70" t="s">
        <v>68</v>
      </c>
      <c r="H1252" s="70" t="s">
        <v>68</v>
      </c>
      <c r="I1252" s="94" t="s">
        <v>68</v>
      </c>
      <c r="J1252" s="23" t="s">
        <v>68</v>
      </c>
      <c r="K1252" s="57"/>
    </row>
    <row r="1253" ht="14.25" customHeight="1">
      <c r="A1253" s="148"/>
      <c r="B1253" s="96">
        <v>0.4166666666666667</v>
      </c>
      <c r="C1253" s="110" t="s">
        <v>2117</v>
      </c>
      <c r="D1253" s="77">
        <v>1.0</v>
      </c>
      <c r="E1253" s="37" t="s">
        <v>818</v>
      </c>
      <c r="F1253" s="72" t="s">
        <v>2118</v>
      </c>
      <c r="G1253" s="72" t="s">
        <v>2119</v>
      </c>
      <c r="H1253" s="72" t="s">
        <v>2120</v>
      </c>
      <c r="I1253" s="90" t="s">
        <v>2121</v>
      </c>
      <c r="J1253" s="23" t="s">
        <v>827</v>
      </c>
      <c r="K1253" s="57"/>
    </row>
    <row r="1254" ht="14.25" customHeight="1">
      <c r="A1254" s="148"/>
      <c r="B1254" s="96">
        <v>0.4375</v>
      </c>
      <c r="C1254" s="110" t="s">
        <v>1614</v>
      </c>
      <c r="D1254" s="77">
        <v>2.0</v>
      </c>
      <c r="E1254" s="37" t="s">
        <v>13</v>
      </c>
      <c r="F1254" s="72" t="s">
        <v>2122</v>
      </c>
      <c r="G1254" s="72" t="s">
        <v>2103</v>
      </c>
      <c r="H1254" s="72"/>
      <c r="I1254" s="90" t="s">
        <v>2123</v>
      </c>
      <c r="J1254" s="23" t="s">
        <v>995</v>
      </c>
      <c r="K1254" s="57"/>
    </row>
    <row r="1255" ht="14.25" customHeight="1">
      <c r="A1255" s="148"/>
      <c r="B1255" s="96">
        <v>0.4583333333333333</v>
      </c>
      <c r="C1255" s="110" t="s">
        <v>68</v>
      </c>
      <c r="D1255" s="77" t="s">
        <v>68</v>
      </c>
      <c r="E1255" s="37" t="s">
        <v>68</v>
      </c>
      <c r="F1255" s="72" t="s">
        <v>68</v>
      </c>
      <c r="G1255" s="72" t="s">
        <v>68</v>
      </c>
      <c r="H1255" s="72" t="s">
        <v>68</v>
      </c>
      <c r="I1255" s="78" t="s">
        <v>68</v>
      </c>
      <c r="J1255" s="23" t="s">
        <v>68</v>
      </c>
      <c r="K1255" s="57"/>
    </row>
    <row r="1256" ht="14.25" customHeight="1">
      <c r="A1256" s="148"/>
      <c r="B1256" s="96">
        <v>0.5</v>
      </c>
      <c r="C1256" s="110" t="s">
        <v>68</v>
      </c>
      <c r="D1256" s="77" t="s">
        <v>68</v>
      </c>
      <c r="E1256" s="37" t="s">
        <v>68</v>
      </c>
      <c r="F1256" s="72" t="s">
        <v>68</v>
      </c>
      <c r="G1256" s="72" t="s">
        <v>68</v>
      </c>
      <c r="H1256" s="72" t="s">
        <v>68</v>
      </c>
      <c r="I1256" s="78" t="s">
        <v>68</v>
      </c>
      <c r="J1256" s="23" t="s">
        <v>68</v>
      </c>
      <c r="K1256" s="57"/>
    </row>
    <row r="1257" ht="14.25" customHeight="1">
      <c r="A1257" s="148"/>
      <c r="B1257" s="96">
        <v>0.5416666666666666</v>
      </c>
      <c r="C1257" s="110" t="s">
        <v>68</v>
      </c>
      <c r="D1257" s="77" t="s">
        <v>68</v>
      </c>
      <c r="E1257" s="37" t="s">
        <v>68</v>
      </c>
      <c r="F1257" s="72" t="s">
        <v>68</v>
      </c>
      <c r="G1257" s="72" t="s">
        <v>68</v>
      </c>
      <c r="H1257" s="72" t="s">
        <v>68</v>
      </c>
      <c r="I1257" s="78" t="s">
        <v>68</v>
      </c>
      <c r="J1257" s="23" t="s">
        <v>68</v>
      </c>
      <c r="K1257" s="57"/>
    </row>
    <row r="1258" ht="14.25" customHeight="1">
      <c r="A1258" s="148"/>
      <c r="B1258" s="96">
        <v>0.5833333333333334</v>
      </c>
      <c r="C1258" s="110" t="s">
        <v>1614</v>
      </c>
      <c r="D1258" s="77">
        <v>2.0</v>
      </c>
      <c r="E1258" s="37" t="s">
        <v>823</v>
      </c>
      <c r="F1258" s="72" t="s">
        <v>2097</v>
      </c>
      <c r="G1258" s="72" t="s">
        <v>2098</v>
      </c>
      <c r="H1258" s="72" t="s">
        <v>2099</v>
      </c>
      <c r="I1258" s="90" t="s">
        <v>2124</v>
      </c>
      <c r="J1258" s="23" t="s">
        <v>995</v>
      </c>
      <c r="K1258" s="57"/>
    </row>
    <row r="1259" ht="14.25" customHeight="1">
      <c r="A1259" s="148"/>
      <c r="B1259" s="96">
        <v>0.625</v>
      </c>
      <c r="C1259" s="110" t="s">
        <v>68</v>
      </c>
      <c r="D1259" s="77" t="s">
        <v>68</v>
      </c>
      <c r="E1259" s="37" t="s">
        <v>68</v>
      </c>
      <c r="F1259" s="72" t="s">
        <v>68</v>
      </c>
      <c r="G1259" s="72" t="s">
        <v>68</v>
      </c>
      <c r="H1259" s="72" t="s">
        <v>68</v>
      </c>
      <c r="I1259" s="78" t="s">
        <v>68</v>
      </c>
      <c r="J1259" s="23" t="s">
        <v>68</v>
      </c>
      <c r="K1259" s="57"/>
    </row>
    <row r="1260" ht="14.25" customHeight="1">
      <c r="A1260" s="148"/>
      <c r="B1260" s="96">
        <v>0.6666666666666666</v>
      </c>
      <c r="C1260" s="110" t="s">
        <v>68</v>
      </c>
      <c r="D1260" s="77" t="s">
        <v>68</v>
      </c>
      <c r="E1260" s="37" t="s">
        <v>68</v>
      </c>
      <c r="F1260" s="72" t="s">
        <v>68</v>
      </c>
      <c r="G1260" s="72" t="s">
        <v>68</v>
      </c>
      <c r="H1260" s="72" t="s">
        <v>68</v>
      </c>
      <c r="I1260" s="78" t="s">
        <v>68</v>
      </c>
      <c r="J1260" s="23" t="s">
        <v>68</v>
      </c>
      <c r="K1260" s="57"/>
    </row>
    <row r="1261" ht="14.25" customHeight="1">
      <c r="A1261" s="148"/>
      <c r="B1261" s="96">
        <v>0.7083333333333334</v>
      </c>
      <c r="C1261" s="110" t="s">
        <v>68</v>
      </c>
      <c r="D1261" s="77" t="s">
        <v>68</v>
      </c>
      <c r="E1261" s="37" t="s">
        <v>68</v>
      </c>
      <c r="F1261" s="72" t="s">
        <v>68</v>
      </c>
      <c r="G1261" s="72" t="s">
        <v>68</v>
      </c>
      <c r="H1261" s="72" t="s">
        <v>68</v>
      </c>
      <c r="I1261" s="78" t="s">
        <v>68</v>
      </c>
      <c r="J1261" s="23" t="s">
        <v>68</v>
      </c>
      <c r="K1261" s="57"/>
    </row>
    <row r="1262" ht="14.25" customHeight="1">
      <c r="A1262" s="149"/>
      <c r="B1262" s="98">
        <v>0.75</v>
      </c>
      <c r="C1262" s="111" t="s">
        <v>68</v>
      </c>
      <c r="D1262" s="85" t="s">
        <v>68</v>
      </c>
      <c r="E1262" s="86" t="s">
        <v>68</v>
      </c>
      <c r="F1262" s="87" t="s">
        <v>68</v>
      </c>
      <c r="G1262" s="87" t="s">
        <v>68</v>
      </c>
      <c r="H1262" s="87" t="s">
        <v>68</v>
      </c>
      <c r="I1262" s="88" t="s">
        <v>68</v>
      </c>
      <c r="J1262" s="23" t="s">
        <v>68</v>
      </c>
      <c r="K1262" s="57"/>
    </row>
    <row r="1263" ht="14.25" customHeight="1">
      <c r="A1263" s="150">
        <v>45626.0</v>
      </c>
      <c r="B1263" s="93">
        <v>0.375</v>
      </c>
      <c r="C1263" s="109" t="s">
        <v>831</v>
      </c>
      <c r="D1263" s="68">
        <v>1.0</v>
      </c>
      <c r="E1263" s="69" t="s">
        <v>937</v>
      </c>
      <c r="F1263" s="70" t="s">
        <v>2125</v>
      </c>
      <c r="G1263" s="70" t="s">
        <v>2126</v>
      </c>
      <c r="H1263" s="70" t="s">
        <v>2127</v>
      </c>
      <c r="I1263" s="89" t="s">
        <v>2128</v>
      </c>
      <c r="J1263" s="23" t="s">
        <v>821</v>
      </c>
      <c r="K1263" s="57" t="s">
        <v>2129</v>
      </c>
    </row>
    <row r="1264" ht="14.25" customHeight="1">
      <c r="A1264" s="151"/>
      <c r="B1264" s="96">
        <v>0.4166666666666667</v>
      </c>
      <c r="C1264" s="110" t="s">
        <v>68</v>
      </c>
      <c r="D1264" s="77" t="s">
        <v>68</v>
      </c>
      <c r="E1264" s="37" t="s">
        <v>68</v>
      </c>
      <c r="F1264" s="72" t="s">
        <v>68</v>
      </c>
      <c r="G1264" s="72" t="s">
        <v>68</v>
      </c>
      <c r="H1264" s="72" t="s">
        <v>68</v>
      </c>
      <c r="I1264" s="78" t="s">
        <v>68</v>
      </c>
      <c r="J1264" s="23" t="s">
        <v>68</v>
      </c>
      <c r="K1264" s="57"/>
    </row>
    <row r="1265" ht="14.25" customHeight="1">
      <c r="A1265" s="151"/>
      <c r="B1265" s="96">
        <v>0.4583333333333333</v>
      </c>
      <c r="C1265" s="110" t="s">
        <v>68</v>
      </c>
      <c r="D1265" s="77" t="s">
        <v>68</v>
      </c>
      <c r="E1265" s="37" t="s">
        <v>68</v>
      </c>
      <c r="F1265" s="72" t="s">
        <v>68</v>
      </c>
      <c r="G1265" s="72" t="s">
        <v>68</v>
      </c>
      <c r="H1265" s="72" t="s">
        <v>68</v>
      </c>
      <c r="I1265" s="78" t="s">
        <v>68</v>
      </c>
      <c r="J1265" s="23" t="s">
        <v>68</v>
      </c>
      <c r="K1265" s="57"/>
    </row>
    <row r="1266" ht="14.25" customHeight="1">
      <c r="A1266" s="151"/>
      <c r="B1266" s="96">
        <v>0.5</v>
      </c>
      <c r="C1266" s="110" t="s">
        <v>822</v>
      </c>
      <c r="D1266" s="77">
        <v>1.0</v>
      </c>
      <c r="E1266" s="37" t="s">
        <v>937</v>
      </c>
      <c r="F1266" s="72" t="s">
        <v>2130</v>
      </c>
      <c r="G1266" s="72" t="s">
        <v>68</v>
      </c>
      <c r="H1266" s="72" t="s">
        <v>825</v>
      </c>
      <c r="I1266" s="90" t="s">
        <v>2131</v>
      </c>
      <c r="J1266" s="23" t="s">
        <v>821</v>
      </c>
      <c r="K1266" s="57" t="s">
        <v>2132</v>
      </c>
    </row>
    <row r="1267" ht="14.25" customHeight="1">
      <c r="A1267" s="151"/>
      <c r="B1267" s="96">
        <v>0.5416666666666666</v>
      </c>
      <c r="C1267" s="110"/>
      <c r="D1267" s="77"/>
      <c r="E1267" s="37"/>
      <c r="F1267" s="72"/>
      <c r="G1267" s="72"/>
      <c r="H1267" s="72"/>
      <c r="I1267" s="78"/>
      <c r="J1267" s="23"/>
      <c r="K1267" s="57"/>
    </row>
    <row r="1268" ht="14.25" customHeight="1">
      <c r="A1268" s="151"/>
      <c r="B1268" s="96">
        <v>0.5833333333333334</v>
      </c>
      <c r="C1268" s="110" t="s">
        <v>822</v>
      </c>
      <c r="D1268" s="77">
        <v>1.0</v>
      </c>
      <c r="E1268" s="37" t="s">
        <v>823</v>
      </c>
      <c r="F1268" s="72" t="s">
        <v>2130</v>
      </c>
      <c r="G1268" s="72" t="s">
        <v>68</v>
      </c>
      <c r="H1268" s="72" t="s">
        <v>825</v>
      </c>
      <c r="I1268" s="90" t="s">
        <v>2133</v>
      </c>
      <c r="J1268" s="23" t="s">
        <v>821</v>
      </c>
      <c r="K1268" s="57"/>
    </row>
    <row r="1269" ht="14.25" customHeight="1">
      <c r="A1269" s="152"/>
      <c r="B1269" s="98">
        <v>0.625</v>
      </c>
      <c r="C1269" s="111"/>
      <c r="D1269" s="85"/>
      <c r="E1269" s="86"/>
      <c r="F1269" s="87"/>
      <c r="G1269" s="87"/>
      <c r="H1269" s="87"/>
      <c r="I1269" s="88"/>
      <c r="J1269" s="23"/>
      <c r="K1269" s="57"/>
    </row>
    <row r="1270" ht="14.25" customHeight="1">
      <c r="A1270" s="65">
        <v>45627.0</v>
      </c>
      <c r="B1270" s="93">
        <v>0.375</v>
      </c>
      <c r="C1270" s="109" t="s">
        <v>68</v>
      </c>
      <c r="D1270" s="68" t="s">
        <v>68</v>
      </c>
      <c r="E1270" s="69" t="s">
        <v>68</v>
      </c>
      <c r="F1270" s="70" t="s">
        <v>68</v>
      </c>
      <c r="G1270" s="70" t="s">
        <v>68</v>
      </c>
      <c r="H1270" s="70" t="s">
        <v>68</v>
      </c>
      <c r="I1270" s="94" t="s">
        <v>68</v>
      </c>
      <c r="J1270" s="23" t="s">
        <v>68</v>
      </c>
      <c r="K1270" s="57"/>
    </row>
    <row r="1271" ht="14.25" customHeight="1">
      <c r="A1271" s="74"/>
      <c r="B1271" s="96">
        <v>0.4166666666666667</v>
      </c>
      <c r="C1271" s="110" t="s">
        <v>68</v>
      </c>
      <c r="D1271" s="77" t="s">
        <v>68</v>
      </c>
      <c r="E1271" s="37" t="s">
        <v>68</v>
      </c>
      <c r="F1271" s="72" t="s">
        <v>68</v>
      </c>
      <c r="G1271" s="72" t="s">
        <v>68</v>
      </c>
      <c r="H1271" s="72" t="s">
        <v>68</v>
      </c>
      <c r="I1271" s="78" t="s">
        <v>68</v>
      </c>
      <c r="J1271" s="23" t="s">
        <v>68</v>
      </c>
      <c r="K1271" s="57"/>
    </row>
    <row r="1272" ht="14.25" customHeight="1">
      <c r="A1272" s="74"/>
      <c r="B1272" s="96">
        <v>0.4583333333333333</v>
      </c>
      <c r="C1272" s="110" t="s">
        <v>68</v>
      </c>
      <c r="D1272" s="77" t="s">
        <v>68</v>
      </c>
      <c r="E1272" s="37" t="s">
        <v>68</v>
      </c>
      <c r="F1272" s="72" t="s">
        <v>68</v>
      </c>
      <c r="G1272" s="72" t="s">
        <v>68</v>
      </c>
      <c r="H1272" s="72" t="s">
        <v>68</v>
      </c>
      <c r="I1272" s="78" t="s">
        <v>68</v>
      </c>
      <c r="J1272" s="23" t="s">
        <v>68</v>
      </c>
      <c r="K1272" s="57"/>
    </row>
    <row r="1273" ht="14.25" customHeight="1">
      <c r="A1273" s="74"/>
      <c r="B1273" s="96">
        <v>0.5</v>
      </c>
      <c r="C1273" s="110" t="s">
        <v>68</v>
      </c>
      <c r="D1273" s="77" t="s">
        <v>68</v>
      </c>
      <c r="E1273" s="37" t="s">
        <v>68</v>
      </c>
      <c r="F1273" s="72" t="s">
        <v>68</v>
      </c>
      <c r="G1273" s="72" t="s">
        <v>68</v>
      </c>
      <c r="H1273" s="72" t="s">
        <v>68</v>
      </c>
      <c r="I1273" s="78" t="s">
        <v>68</v>
      </c>
      <c r="J1273" s="23" t="s">
        <v>68</v>
      </c>
      <c r="K1273" s="57"/>
    </row>
    <row r="1274" ht="14.25" customHeight="1">
      <c r="A1274" s="74"/>
      <c r="B1274" s="96">
        <v>0.5416666666666666</v>
      </c>
      <c r="C1274" s="110" t="s">
        <v>68</v>
      </c>
      <c r="D1274" s="77" t="s">
        <v>68</v>
      </c>
      <c r="E1274" s="37" t="s">
        <v>68</v>
      </c>
      <c r="F1274" s="72" t="s">
        <v>68</v>
      </c>
      <c r="G1274" s="72" t="s">
        <v>68</v>
      </c>
      <c r="H1274" s="72" t="s">
        <v>68</v>
      </c>
      <c r="I1274" s="78" t="s">
        <v>68</v>
      </c>
      <c r="J1274" s="23" t="s">
        <v>68</v>
      </c>
      <c r="K1274" s="57"/>
    </row>
    <row r="1275" ht="14.25" customHeight="1">
      <c r="A1275" s="74"/>
      <c r="B1275" s="96">
        <v>0.5833333333333334</v>
      </c>
      <c r="C1275" s="110" t="s">
        <v>68</v>
      </c>
      <c r="D1275" s="77" t="s">
        <v>68</v>
      </c>
      <c r="E1275" s="37" t="s">
        <v>68</v>
      </c>
      <c r="F1275" s="72" t="s">
        <v>68</v>
      </c>
      <c r="G1275" s="72" t="s">
        <v>68</v>
      </c>
      <c r="H1275" s="72" t="s">
        <v>68</v>
      </c>
      <c r="I1275" s="78" t="s">
        <v>68</v>
      </c>
      <c r="J1275" s="23" t="s">
        <v>68</v>
      </c>
      <c r="K1275" s="57"/>
    </row>
    <row r="1276" ht="14.25" customHeight="1">
      <c r="A1276" s="74"/>
      <c r="B1276" s="96">
        <v>0.625</v>
      </c>
      <c r="C1276" s="110" t="s">
        <v>68</v>
      </c>
      <c r="D1276" s="77" t="s">
        <v>68</v>
      </c>
      <c r="E1276" s="37" t="s">
        <v>68</v>
      </c>
      <c r="F1276" s="72" t="s">
        <v>68</v>
      </c>
      <c r="G1276" s="72" t="s">
        <v>68</v>
      </c>
      <c r="H1276" s="72" t="s">
        <v>68</v>
      </c>
      <c r="I1276" s="78" t="s">
        <v>68</v>
      </c>
      <c r="J1276" s="23" t="s">
        <v>68</v>
      </c>
      <c r="K1276" s="57"/>
    </row>
    <row r="1277" ht="14.25" customHeight="1">
      <c r="A1277" s="74"/>
      <c r="B1277" s="96">
        <v>0.6666666666666666</v>
      </c>
      <c r="C1277" s="110" t="s">
        <v>68</v>
      </c>
      <c r="D1277" s="77" t="s">
        <v>68</v>
      </c>
      <c r="E1277" s="37" t="s">
        <v>68</v>
      </c>
      <c r="F1277" s="72" t="s">
        <v>68</v>
      </c>
      <c r="G1277" s="72" t="s">
        <v>68</v>
      </c>
      <c r="H1277" s="72" t="s">
        <v>68</v>
      </c>
      <c r="I1277" s="78" t="s">
        <v>68</v>
      </c>
      <c r="J1277" s="23" t="s">
        <v>68</v>
      </c>
      <c r="K1277" s="57"/>
    </row>
    <row r="1278" ht="14.25" customHeight="1">
      <c r="A1278" s="74"/>
      <c r="B1278" s="96">
        <v>0.7083333333333334</v>
      </c>
      <c r="C1278" s="110" t="s">
        <v>68</v>
      </c>
      <c r="D1278" s="77" t="s">
        <v>68</v>
      </c>
      <c r="E1278" s="37" t="s">
        <v>68</v>
      </c>
      <c r="F1278" s="72" t="s">
        <v>68</v>
      </c>
      <c r="G1278" s="72" t="s">
        <v>68</v>
      </c>
      <c r="H1278" s="72" t="s">
        <v>68</v>
      </c>
      <c r="I1278" s="78" t="s">
        <v>68</v>
      </c>
      <c r="J1278" s="23" t="s">
        <v>68</v>
      </c>
      <c r="K1278" s="57"/>
    </row>
    <row r="1279" ht="14.25" customHeight="1">
      <c r="A1279" s="82"/>
      <c r="B1279" s="98">
        <v>0.75</v>
      </c>
      <c r="C1279" s="111" t="s">
        <v>68</v>
      </c>
      <c r="D1279" s="85" t="s">
        <v>68</v>
      </c>
      <c r="E1279" s="86" t="s">
        <v>68</v>
      </c>
      <c r="F1279" s="87" t="s">
        <v>68</v>
      </c>
      <c r="G1279" s="87" t="s">
        <v>68</v>
      </c>
      <c r="H1279" s="87" t="s">
        <v>68</v>
      </c>
      <c r="I1279" s="88" t="s">
        <v>68</v>
      </c>
      <c r="J1279" s="23" t="s">
        <v>68</v>
      </c>
      <c r="K1279" s="57"/>
    </row>
    <row r="1280" ht="14.25" customHeight="1">
      <c r="A1280" s="147">
        <v>45628.0</v>
      </c>
      <c r="B1280" s="93">
        <v>0.375</v>
      </c>
      <c r="C1280" s="109" t="s">
        <v>68</v>
      </c>
      <c r="D1280" s="68" t="s">
        <v>68</v>
      </c>
      <c r="E1280" s="69" t="s">
        <v>68</v>
      </c>
      <c r="F1280" s="70" t="s">
        <v>68</v>
      </c>
      <c r="G1280" s="70" t="s">
        <v>68</v>
      </c>
      <c r="H1280" s="70" t="s">
        <v>68</v>
      </c>
      <c r="I1280" s="94" t="s">
        <v>68</v>
      </c>
      <c r="J1280" s="23" t="s">
        <v>68</v>
      </c>
      <c r="K1280" s="57"/>
    </row>
    <row r="1281" ht="14.25" customHeight="1">
      <c r="A1281" s="148"/>
      <c r="B1281" s="96">
        <v>0.4166666666666667</v>
      </c>
      <c r="C1281" s="110" t="s">
        <v>817</v>
      </c>
      <c r="D1281" s="77">
        <v>1.0</v>
      </c>
      <c r="E1281" s="37" t="s">
        <v>846</v>
      </c>
      <c r="F1281" s="72" t="s">
        <v>2134</v>
      </c>
      <c r="G1281" s="72" t="s">
        <v>2135</v>
      </c>
      <c r="H1281" s="72" t="s">
        <v>2136</v>
      </c>
      <c r="I1281" s="91" t="s">
        <v>2137</v>
      </c>
      <c r="J1281" s="23" t="s">
        <v>68</v>
      </c>
      <c r="K1281" s="57" t="s">
        <v>2138</v>
      </c>
    </row>
    <row r="1282" ht="14.25" customHeight="1">
      <c r="A1282" s="148"/>
      <c r="B1282" s="96">
        <v>0.4583333333333333</v>
      </c>
      <c r="C1282" s="110" t="s">
        <v>68</v>
      </c>
      <c r="D1282" s="77" t="s">
        <v>68</v>
      </c>
      <c r="E1282" s="37" t="s">
        <v>68</v>
      </c>
      <c r="F1282" s="72" t="s">
        <v>68</v>
      </c>
      <c r="G1282" s="72" t="s">
        <v>68</v>
      </c>
      <c r="H1282" s="72" t="s">
        <v>68</v>
      </c>
      <c r="I1282" s="78" t="s">
        <v>68</v>
      </c>
      <c r="J1282" s="23" t="s">
        <v>68</v>
      </c>
      <c r="K1282" s="57"/>
    </row>
    <row r="1283" ht="14.25" customHeight="1">
      <c r="A1283" s="148"/>
      <c r="B1283" s="96">
        <v>0.5</v>
      </c>
      <c r="C1283" s="110" t="s">
        <v>68</v>
      </c>
      <c r="D1283" s="77" t="s">
        <v>68</v>
      </c>
      <c r="E1283" s="37" t="s">
        <v>68</v>
      </c>
      <c r="F1283" s="72" t="s">
        <v>68</v>
      </c>
      <c r="G1283" s="72" t="s">
        <v>68</v>
      </c>
      <c r="H1283" s="72" t="s">
        <v>68</v>
      </c>
      <c r="I1283" s="78" t="s">
        <v>68</v>
      </c>
      <c r="J1283" s="23" t="s">
        <v>68</v>
      </c>
      <c r="K1283" s="57"/>
    </row>
    <row r="1284" ht="14.25" customHeight="1">
      <c r="A1284" s="148"/>
      <c r="B1284" s="96">
        <v>0.5416666666666666</v>
      </c>
      <c r="C1284" s="110" t="s">
        <v>68</v>
      </c>
      <c r="D1284" s="77" t="s">
        <v>68</v>
      </c>
      <c r="E1284" s="37" t="s">
        <v>68</v>
      </c>
      <c r="F1284" s="72" t="s">
        <v>68</v>
      </c>
      <c r="G1284" s="72" t="s">
        <v>68</v>
      </c>
      <c r="H1284" s="72" t="s">
        <v>68</v>
      </c>
      <c r="I1284" s="78" t="s">
        <v>68</v>
      </c>
      <c r="J1284" s="23" t="s">
        <v>68</v>
      </c>
      <c r="K1284" s="57"/>
    </row>
    <row r="1285" ht="14.25" customHeight="1">
      <c r="A1285" s="148"/>
      <c r="B1285" s="96">
        <v>0.5833333333333334</v>
      </c>
      <c r="C1285" s="110" t="s">
        <v>1532</v>
      </c>
      <c r="D1285" s="77">
        <v>1.0</v>
      </c>
      <c r="E1285" s="37" t="s">
        <v>823</v>
      </c>
      <c r="F1285" s="72" t="s">
        <v>1029</v>
      </c>
      <c r="G1285" s="72" t="s">
        <v>2139</v>
      </c>
      <c r="H1285" s="72" t="s">
        <v>2140</v>
      </c>
      <c r="I1285" s="90" t="s">
        <v>2141</v>
      </c>
      <c r="J1285" s="23" t="s">
        <v>827</v>
      </c>
      <c r="K1285" s="57"/>
    </row>
    <row r="1286" ht="14.25" customHeight="1">
      <c r="A1286" s="148"/>
      <c r="B1286" s="96">
        <v>0.6041666666666666</v>
      </c>
      <c r="C1286" s="110" t="s">
        <v>822</v>
      </c>
      <c r="D1286" s="77">
        <v>1.0</v>
      </c>
      <c r="E1286" s="37" t="s">
        <v>828</v>
      </c>
      <c r="F1286" s="72" t="s">
        <v>2142</v>
      </c>
      <c r="G1286" s="72" t="s">
        <v>68</v>
      </c>
      <c r="H1286" s="72" t="s">
        <v>825</v>
      </c>
      <c r="I1286" s="90" t="s">
        <v>2143</v>
      </c>
      <c r="J1286" s="23" t="s">
        <v>821</v>
      </c>
      <c r="K1286" s="57"/>
    </row>
    <row r="1287" ht="14.25" customHeight="1">
      <c r="A1287" s="148"/>
      <c r="B1287" s="96">
        <v>0.625</v>
      </c>
      <c r="C1287" s="110" t="s">
        <v>68</v>
      </c>
      <c r="D1287" s="77" t="s">
        <v>68</v>
      </c>
      <c r="E1287" s="37" t="s">
        <v>68</v>
      </c>
      <c r="F1287" s="72" t="s">
        <v>68</v>
      </c>
      <c r="G1287" s="72" t="s">
        <v>68</v>
      </c>
      <c r="H1287" s="72" t="s">
        <v>68</v>
      </c>
      <c r="I1287" s="78" t="s">
        <v>68</v>
      </c>
      <c r="J1287" s="23" t="s">
        <v>68</v>
      </c>
      <c r="K1287" s="57"/>
    </row>
    <row r="1288" ht="14.25" customHeight="1">
      <c r="A1288" s="148"/>
      <c r="B1288" s="96">
        <v>0.6666666666666666</v>
      </c>
      <c r="C1288" s="110" t="s">
        <v>68</v>
      </c>
      <c r="D1288" s="77" t="s">
        <v>68</v>
      </c>
      <c r="E1288" s="37" t="s">
        <v>68</v>
      </c>
      <c r="F1288" s="72" t="s">
        <v>68</v>
      </c>
      <c r="G1288" s="72" t="s">
        <v>68</v>
      </c>
      <c r="H1288" s="72" t="s">
        <v>68</v>
      </c>
      <c r="I1288" s="78" t="s">
        <v>68</v>
      </c>
      <c r="J1288" s="23" t="s">
        <v>68</v>
      </c>
      <c r="K1288" s="57"/>
    </row>
    <row r="1289" ht="14.25" customHeight="1">
      <c r="A1289" s="148"/>
      <c r="B1289" s="96">
        <v>0.7083333333333334</v>
      </c>
      <c r="C1289" s="110" t="s">
        <v>68</v>
      </c>
      <c r="D1289" s="77" t="s">
        <v>68</v>
      </c>
      <c r="E1289" s="37" t="s">
        <v>68</v>
      </c>
      <c r="F1289" s="72" t="s">
        <v>68</v>
      </c>
      <c r="G1289" s="72" t="s">
        <v>68</v>
      </c>
      <c r="H1289" s="72" t="s">
        <v>68</v>
      </c>
      <c r="I1289" s="78" t="s">
        <v>68</v>
      </c>
      <c r="J1289" s="23" t="s">
        <v>68</v>
      </c>
      <c r="K1289" s="57"/>
    </row>
    <row r="1290" ht="14.25" customHeight="1">
      <c r="A1290" s="149"/>
      <c r="B1290" s="98">
        <v>0.75</v>
      </c>
      <c r="C1290" s="111" t="s">
        <v>68</v>
      </c>
      <c r="D1290" s="85" t="s">
        <v>68</v>
      </c>
      <c r="E1290" s="86" t="s">
        <v>68</v>
      </c>
      <c r="F1290" s="87" t="s">
        <v>68</v>
      </c>
      <c r="G1290" s="87" t="s">
        <v>68</v>
      </c>
      <c r="H1290" s="87" t="s">
        <v>68</v>
      </c>
      <c r="I1290" s="88" t="s">
        <v>68</v>
      </c>
      <c r="J1290" s="23" t="s">
        <v>68</v>
      </c>
      <c r="K1290" s="57"/>
    </row>
    <row r="1291" ht="14.25" customHeight="1">
      <c r="A1291" s="147">
        <v>45629.0</v>
      </c>
      <c r="B1291" s="93">
        <v>0.375</v>
      </c>
      <c r="C1291" s="109" t="s">
        <v>831</v>
      </c>
      <c r="D1291" s="68">
        <v>1.0</v>
      </c>
      <c r="E1291" s="69" t="s">
        <v>13</v>
      </c>
      <c r="F1291" s="70" t="s">
        <v>2144</v>
      </c>
      <c r="G1291" s="70" t="s">
        <v>2145</v>
      </c>
      <c r="H1291" s="70" t="s">
        <v>2146</v>
      </c>
      <c r="I1291" s="89" t="s">
        <v>2147</v>
      </c>
      <c r="J1291" s="23" t="s">
        <v>827</v>
      </c>
      <c r="K1291" s="57"/>
    </row>
    <row r="1292" ht="14.25" customHeight="1">
      <c r="A1292" s="148"/>
      <c r="B1292" s="96">
        <v>0.4166666666666667</v>
      </c>
      <c r="C1292" s="110" t="s">
        <v>2148</v>
      </c>
      <c r="D1292" s="77">
        <v>2.0</v>
      </c>
      <c r="E1292" s="37" t="s">
        <v>823</v>
      </c>
      <c r="F1292" s="72" t="s">
        <v>2149</v>
      </c>
      <c r="G1292" s="72" t="s">
        <v>2150</v>
      </c>
      <c r="H1292" s="72" t="s">
        <v>1730</v>
      </c>
      <c r="I1292" s="90" t="s">
        <v>2151</v>
      </c>
      <c r="J1292" s="23" t="s">
        <v>995</v>
      </c>
      <c r="K1292" s="57"/>
    </row>
    <row r="1293" ht="14.25" customHeight="1">
      <c r="A1293" s="148"/>
      <c r="B1293" s="96">
        <v>0.4583333333333333</v>
      </c>
      <c r="C1293" s="110" t="s">
        <v>68</v>
      </c>
      <c r="D1293" s="77" t="s">
        <v>68</v>
      </c>
      <c r="E1293" s="37" t="s">
        <v>68</v>
      </c>
      <c r="F1293" s="72" t="s">
        <v>68</v>
      </c>
      <c r="G1293" s="72" t="s">
        <v>68</v>
      </c>
      <c r="H1293" s="72" t="s">
        <v>68</v>
      </c>
      <c r="I1293" s="78" t="s">
        <v>68</v>
      </c>
      <c r="J1293" s="23" t="s">
        <v>68</v>
      </c>
      <c r="K1293" s="57"/>
    </row>
    <row r="1294" ht="14.25" customHeight="1">
      <c r="A1294" s="148"/>
      <c r="B1294" s="96">
        <v>0.5</v>
      </c>
      <c r="C1294" s="110" t="s">
        <v>2152</v>
      </c>
      <c r="D1294" s="77">
        <v>1.0</v>
      </c>
      <c r="E1294" s="37" t="s">
        <v>823</v>
      </c>
      <c r="F1294" s="72" t="s">
        <v>2153</v>
      </c>
      <c r="G1294" s="72" t="s">
        <v>68</v>
      </c>
      <c r="H1294" s="72" t="s">
        <v>2154</v>
      </c>
      <c r="I1294" s="90" t="s">
        <v>2155</v>
      </c>
      <c r="J1294" s="23" t="s">
        <v>827</v>
      </c>
      <c r="K1294" s="57"/>
    </row>
    <row r="1295" ht="14.25" customHeight="1">
      <c r="A1295" s="148"/>
      <c r="B1295" s="96">
        <v>0.5416666666666666</v>
      </c>
      <c r="C1295" s="110" t="s">
        <v>68</v>
      </c>
      <c r="D1295" s="77" t="s">
        <v>68</v>
      </c>
      <c r="E1295" s="37" t="s">
        <v>68</v>
      </c>
      <c r="F1295" s="72" t="s">
        <v>68</v>
      </c>
      <c r="G1295" s="72" t="s">
        <v>68</v>
      </c>
      <c r="H1295" s="72" t="s">
        <v>68</v>
      </c>
      <c r="I1295" s="78" t="s">
        <v>68</v>
      </c>
      <c r="J1295" s="23" t="s">
        <v>68</v>
      </c>
      <c r="K1295" s="57"/>
    </row>
    <row r="1296" ht="14.25" customHeight="1">
      <c r="A1296" s="148"/>
      <c r="B1296" s="96">
        <v>0.5833333333333334</v>
      </c>
      <c r="C1296" s="110" t="s">
        <v>68</v>
      </c>
      <c r="D1296" s="77" t="s">
        <v>68</v>
      </c>
      <c r="E1296" s="37" t="s">
        <v>68</v>
      </c>
      <c r="F1296" s="72" t="s">
        <v>68</v>
      </c>
      <c r="G1296" s="72" t="s">
        <v>68</v>
      </c>
      <c r="H1296" s="72" t="s">
        <v>68</v>
      </c>
      <c r="I1296" s="78" t="s">
        <v>68</v>
      </c>
      <c r="J1296" s="23" t="s">
        <v>68</v>
      </c>
      <c r="K1296" s="57"/>
    </row>
    <row r="1297" ht="14.25" customHeight="1">
      <c r="A1297" s="148"/>
      <c r="B1297" s="96">
        <v>0.625</v>
      </c>
      <c r="C1297" s="110" t="s">
        <v>68</v>
      </c>
      <c r="D1297" s="77" t="s">
        <v>68</v>
      </c>
      <c r="E1297" s="37" t="s">
        <v>68</v>
      </c>
      <c r="F1297" s="72" t="s">
        <v>68</v>
      </c>
      <c r="G1297" s="72" t="s">
        <v>68</v>
      </c>
      <c r="H1297" s="72" t="s">
        <v>68</v>
      </c>
      <c r="I1297" s="78" t="s">
        <v>68</v>
      </c>
      <c r="J1297" s="23" t="s">
        <v>68</v>
      </c>
      <c r="K1297" s="57"/>
    </row>
    <row r="1298" ht="14.25" customHeight="1">
      <c r="A1298" s="148"/>
      <c r="B1298" s="96">
        <v>0.6666666666666666</v>
      </c>
      <c r="C1298" s="110" t="s">
        <v>68</v>
      </c>
      <c r="D1298" s="77" t="s">
        <v>68</v>
      </c>
      <c r="E1298" s="37" t="s">
        <v>68</v>
      </c>
      <c r="F1298" s="72" t="s">
        <v>68</v>
      </c>
      <c r="G1298" s="72" t="s">
        <v>68</v>
      </c>
      <c r="H1298" s="72" t="s">
        <v>68</v>
      </c>
      <c r="I1298" s="78" t="s">
        <v>68</v>
      </c>
      <c r="J1298" s="23" t="s">
        <v>68</v>
      </c>
      <c r="K1298" s="57"/>
    </row>
    <row r="1299" ht="14.25" customHeight="1">
      <c r="A1299" s="148"/>
      <c r="B1299" s="96">
        <v>0.7083333333333334</v>
      </c>
      <c r="C1299" s="110" t="s">
        <v>68</v>
      </c>
      <c r="D1299" s="77" t="s">
        <v>68</v>
      </c>
      <c r="E1299" s="37" t="s">
        <v>68</v>
      </c>
      <c r="F1299" s="72" t="s">
        <v>68</v>
      </c>
      <c r="G1299" s="72" t="s">
        <v>68</v>
      </c>
      <c r="H1299" s="72" t="s">
        <v>68</v>
      </c>
      <c r="I1299" s="78" t="s">
        <v>68</v>
      </c>
      <c r="J1299" s="23" t="s">
        <v>68</v>
      </c>
      <c r="K1299" s="57"/>
    </row>
    <row r="1300" ht="14.25" customHeight="1">
      <c r="A1300" s="149"/>
      <c r="B1300" s="98">
        <v>0.75</v>
      </c>
      <c r="C1300" s="111" t="s">
        <v>68</v>
      </c>
      <c r="D1300" s="85" t="s">
        <v>68</v>
      </c>
      <c r="E1300" s="86" t="s">
        <v>68</v>
      </c>
      <c r="F1300" s="87" t="s">
        <v>68</v>
      </c>
      <c r="G1300" s="87" t="s">
        <v>68</v>
      </c>
      <c r="H1300" s="87" t="s">
        <v>68</v>
      </c>
      <c r="I1300" s="88" t="s">
        <v>68</v>
      </c>
      <c r="J1300" s="23" t="s">
        <v>68</v>
      </c>
      <c r="K1300" s="57"/>
    </row>
    <row r="1301" ht="14.25" customHeight="1">
      <c r="A1301" s="123">
        <v>45630.0</v>
      </c>
      <c r="B1301" s="93">
        <v>0.375</v>
      </c>
      <c r="C1301" s="109" t="s">
        <v>68</v>
      </c>
      <c r="D1301" s="68" t="s">
        <v>68</v>
      </c>
      <c r="E1301" s="69" t="s">
        <v>68</v>
      </c>
      <c r="F1301" s="70" t="s">
        <v>68</v>
      </c>
      <c r="G1301" s="70" t="s">
        <v>68</v>
      </c>
      <c r="H1301" s="70" t="s">
        <v>68</v>
      </c>
      <c r="I1301" s="94" t="s">
        <v>68</v>
      </c>
      <c r="J1301" s="23" t="s">
        <v>68</v>
      </c>
      <c r="K1301" s="57"/>
    </row>
    <row r="1302" ht="14.25" customHeight="1">
      <c r="A1302" s="125"/>
      <c r="B1302" s="96">
        <v>0.4166666666666667</v>
      </c>
      <c r="C1302" s="110" t="s">
        <v>974</v>
      </c>
      <c r="D1302" s="77">
        <v>1.0</v>
      </c>
      <c r="E1302" s="37" t="s">
        <v>13</v>
      </c>
      <c r="F1302" s="72" t="s">
        <v>68</v>
      </c>
      <c r="G1302" s="72" t="s">
        <v>976</v>
      </c>
      <c r="H1302" s="72" t="s">
        <v>2156</v>
      </c>
      <c r="I1302" s="90" t="s">
        <v>2157</v>
      </c>
      <c r="J1302" s="23" t="s">
        <v>821</v>
      </c>
      <c r="K1302" s="57"/>
    </row>
    <row r="1303" ht="14.25" customHeight="1">
      <c r="A1303" s="125"/>
      <c r="B1303" s="96">
        <v>0.4583333333333333</v>
      </c>
      <c r="C1303" s="110" t="s">
        <v>831</v>
      </c>
      <c r="D1303" s="77">
        <v>1.0</v>
      </c>
      <c r="E1303" s="37" t="s">
        <v>13</v>
      </c>
      <c r="F1303" s="72" t="s">
        <v>2158</v>
      </c>
      <c r="G1303" s="72" t="s">
        <v>68</v>
      </c>
      <c r="H1303" s="72" t="s">
        <v>2159</v>
      </c>
      <c r="I1303" s="91" t="s">
        <v>2160</v>
      </c>
      <c r="J1303" s="23" t="s">
        <v>821</v>
      </c>
      <c r="K1303" s="57"/>
    </row>
    <row r="1304" ht="14.25" customHeight="1">
      <c r="A1304" s="125"/>
      <c r="B1304" s="96">
        <v>0.5</v>
      </c>
      <c r="C1304" s="110" t="s">
        <v>68</v>
      </c>
      <c r="D1304" s="77" t="s">
        <v>68</v>
      </c>
      <c r="E1304" s="37" t="s">
        <v>68</v>
      </c>
      <c r="F1304" s="72" t="s">
        <v>68</v>
      </c>
      <c r="G1304" s="72" t="s">
        <v>68</v>
      </c>
      <c r="H1304" s="72" t="s">
        <v>68</v>
      </c>
      <c r="I1304" s="78" t="s">
        <v>68</v>
      </c>
      <c r="J1304" s="23" t="s">
        <v>68</v>
      </c>
      <c r="K1304" s="57"/>
    </row>
    <row r="1305" ht="14.25" customHeight="1">
      <c r="A1305" s="125"/>
      <c r="B1305" s="96">
        <v>0.5555555555555556</v>
      </c>
      <c r="C1305" s="110" t="s">
        <v>2148</v>
      </c>
      <c r="D1305" s="77">
        <v>1.0</v>
      </c>
      <c r="E1305" s="37" t="s">
        <v>818</v>
      </c>
      <c r="F1305" s="72" t="s">
        <v>2161</v>
      </c>
      <c r="G1305" s="72" t="s">
        <v>2162</v>
      </c>
      <c r="H1305" s="72" t="s">
        <v>2163</v>
      </c>
      <c r="I1305" s="90" t="s">
        <v>2164</v>
      </c>
      <c r="J1305" s="23" t="s">
        <v>995</v>
      </c>
      <c r="K1305" s="57"/>
    </row>
    <row r="1306" ht="14.25" customHeight="1">
      <c r="A1306" s="125"/>
      <c r="B1306" s="96">
        <v>0.5833333333333334</v>
      </c>
      <c r="C1306" s="110" t="s">
        <v>2148</v>
      </c>
      <c r="D1306" s="77">
        <v>1.0</v>
      </c>
      <c r="E1306" s="37" t="s">
        <v>828</v>
      </c>
      <c r="F1306" s="72" t="s">
        <v>2161</v>
      </c>
      <c r="G1306" s="72" t="s">
        <v>2162</v>
      </c>
      <c r="H1306" s="72" t="s">
        <v>2163</v>
      </c>
      <c r="I1306" s="90" t="s">
        <v>2165</v>
      </c>
      <c r="J1306" s="23" t="s">
        <v>995</v>
      </c>
      <c r="K1306" s="57"/>
    </row>
    <row r="1307" ht="14.25" customHeight="1">
      <c r="A1307" s="125"/>
      <c r="B1307" s="96">
        <v>0.5833333333333334</v>
      </c>
      <c r="C1307" s="110" t="s">
        <v>68</v>
      </c>
      <c r="D1307" s="77" t="s">
        <v>68</v>
      </c>
      <c r="E1307" s="37" t="s">
        <v>68</v>
      </c>
      <c r="F1307" s="72" t="s">
        <v>68</v>
      </c>
      <c r="G1307" s="72" t="s">
        <v>68</v>
      </c>
      <c r="H1307" s="72" t="s">
        <v>68</v>
      </c>
      <c r="I1307" s="78" t="s">
        <v>68</v>
      </c>
      <c r="J1307" s="23" t="s">
        <v>68</v>
      </c>
      <c r="K1307" s="57"/>
    </row>
    <row r="1308" ht="14.25" customHeight="1">
      <c r="A1308" s="125"/>
      <c r="B1308" s="96">
        <v>0.625</v>
      </c>
      <c r="C1308" s="153" t="s">
        <v>1157</v>
      </c>
      <c r="D1308" s="77">
        <v>1.0</v>
      </c>
      <c r="E1308" s="37" t="s">
        <v>818</v>
      </c>
      <c r="F1308" s="72" t="s">
        <v>2166</v>
      </c>
      <c r="G1308" s="72" t="s">
        <v>68</v>
      </c>
      <c r="H1308" s="72" t="s">
        <v>2167</v>
      </c>
      <c r="I1308" s="90" t="s">
        <v>2168</v>
      </c>
      <c r="J1308" s="23" t="s">
        <v>68</v>
      </c>
      <c r="K1308" s="57"/>
    </row>
    <row r="1309" ht="14.25" customHeight="1">
      <c r="A1309" s="125"/>
      <c r="B1309" s="96">
        <v>0.6666666666666666</v>
      </c>
      <c r="C1309" s="110" t="s">
        <v>2148</v>
      </c>
      <c r="D1309" s="77">
        <v>2.0</v>
      </c>
      <c r="E1309" s="37" t="s">
        <v>13</v>
      </c>
      <c r="F1309" s="72" t="s">
        <v>2169</v>
      </c>
      <c r="G1309" s="72"/>
      <c r="H1309" s="72"/>
      <c r="I1309" s="90" t="s">
        <v>2170</v>
      </c>
      <c r="J1309" s="23" t="s">
        <v>995</v>
      </c>
      <c r="K1309" s="57"/>
    </row>
    <row r="1310" ht="14.25" customHeight="1">
      <c r="A1310" s="125"/>
      <c r="B1310" s="96">
        <v>0.6875</v>
      </c>
      <c r="C1310" s="110" t="s">
        <v>1549</v>
      </c>
      <c r="D1310" s="77">
        <v>1.0</v>
      </c>
      <c r="E1310" s="37" t="s">
        <v>13</v>
      </c>
      <c r="F1310" s="72" t="s">
        <v>2171</v>
      </c>
      <c r="G1310" s="72"/>
      <c r="H1310" s="72" t="s">
        <v>1551</v>
      </c>
      <c r="I1310" s="90" t="s">
        <v>2172</v>
      </c>
      <c r="J1310" s="23"/>
      <c r="K1310" s="57"/>
    </row>
    <row r="1311" ht="14.25" customHeight="1">
      <c r="A1311" s="125"/>
      <c r="B1311" s="96">
        <v>0.7083333333333334</v>
      </c>
      <c r="C1311" s="110" t="s">
        <v>822</v>
      </c>
      <c r="D1311" s="77">
        <v>1.0</v>
      </c>
      <c r="E1311" s="37" t="s">
        <v>823</v>
      </c>
      <c r="F1311" s="72" t="s">
        <v>2173</v>
      </c>
      <c r="G1311" s="72" t="s">
        <v>68</v>
      </c>
      <c r="H1311" s="72" t="s">
        <v>825</v>
      </c>
      <c r="I1311" s="90" t="s">
        <v>2174</v>
      </c>
      <c r="J1311" s="23"/>
      <c r="K1311" s="57"/>
    </row>
    <row r="1312" ht="14.25" customHeight="1">
      <c r="A1312" s="126"/>
      <c r="B1312" s="98">
        <v>0.75</v>
      </c>
      <c r="C1312" s="111"/>
      <c r="D1312" s="85"/>
      <c r="E1312" s="86"/>
      <c r="F1312" s="87"/>
      <c r="G1312" s="87"/>
      <c r="H1312" s="87"/>
      <c r="I1312" s="88"/>
      <c r="J1312" s="23"/>
      <c r="K1312" s="57"/>
    </row>
    <row r="1313" ht="14.25" customHeight="1">
      <c r="A1313" s="140">
        <v>45631.0</v>
      </c>
      <c r="B1313" s="93">
        <v>0.3333333333333333</v>
      </c>
      <c r="C1313" s="109" t="s">
        <v>1010</v>
      </c>
      <c r="D1313" s="68">
        <v>1.0</v>
      </c>
      <c r="E1313" s="69" t="s">
        <v>818</v>
      </c>
      <c r="F1313" s="70" t="s">
        <v>2175</v>
      </c>
      <c r="G1313" s="70" t="s">
        <v>2176</v>
      </c>
      <c r="H1313" s="70" t="s">
        <v>2177</v>
      </c>
      <c r="I1313" s="100" t="s">
        <v>2178</v>
      </c>
      <c r="J1313" s="23" t="s">
        <v>2179</v>
      </c>
      <c r="K1313" s="57"/>
    </row>
    <row r="1314" ht="14.25" customHeight="1">
      <c r="A1314" s="141"/>
      <c r="B1314" s="96">
        <v>0.375</v>
      </c>
      <c r="C1314" s="110" t="s">
        <v>68</v>
      </c>
      <c r="D1314" s="77" t="s">
        <v>68</v>
      </c>
      <c r="E1314" s="37" t="s">
        <v>68</v>
      </c>
      <c r="F1314" s="72" t="s">
        <v>68</v>
      </c>
      <c r="G1314" s="72" t="s">
        <v>68</v>
      </c>
      <c r="H1314" s="72" t="s">
        <v>68</v>
      </c>
      <c r="I1314" s="78" t="s">
        <v>68</v>
      </c>
      <c r="J1314" s="23" t="s">
        <v>68</v>
      </c>
      <c r="K1314" s="57"/>
    </row>
    <row r="1315" ht="14.25" customHeight="1">
      <c r="A1315" s="141"/>
      <c r="B1315" s="96">
        <v>0.4166666666666667</v>
      </c>
      <c r="C1315" s="110" t="s">
        <v>68</v>
      </c>
      <c r="D1315" s="77" t="s">
        <v>68</v>
      </c>
      <c r="E1315" s="37" t="s">
        <v>68</v>
      </c>
      <c r="F1315" s="72" t="s">
        <v>68</v>
      </c>
      <c r="G1315" s="72" t="s">
        <v>68</v>
      </c>
      <c r="H1315" s="72" t="s">
        <v>68</v>
      </c>
      <c r="I1315" s="78" t="s">
        <v>68</v>
      </c>
      <c r="J1315" s="23" t="s">
        <v>68</v>
      </c>
      <c r="K1315" s="57"/>
    </row>
    <row r="1316" ht="14.25" customHeight="1">
      <c r="A1316" s="141"/>
      <c r="B1316" s="96">
        <v>0.4583333333333333</v>
      </c>
      <c r="C1316" s="110" t="s">
        <v>68</v>
      </c>
      <c r="D1316" s="77" t="s">
        <v>68</v>
      </c>
      <c r="E1316" s="37" t="s">
        <v>68</v>
      </c>
      <c r="F1316" s="72" t="s">
        <v>68</v>
      </c>
      <c r="G1316" s="72" t="s">
        <v>68</v>
      </c>
      <c r="H1316" s="72" t="s">
        <v>68</v>
      </c>
      <c r="I1316" s="78" t="s">
        <v>68</v>
      </c>
      <c r="J1316" s="23" t="s">
        <v>68</v>
      </c>
      <c r="K1316" s="57"/>
    </row>
    <row r="1317" ht="14.25" customHeight="1">
      <c r="A1317" s="141"/>
      <c r="B1317" s="96">
        <v>0.5</v>
      </c>
      <c r="C1317" s="110" t="s">
        <v>2180</v>
      </c>
      <c r="D1317" s="77">
        <v>1.0</v>
      </c>
      <c r="E1317" s="37" t="s">
        <v>846</v>
      </c>
      <c r="F1317" s="72" t="s">
        <v>2181</v>
      </c>
      <c r="G1317" s="72" t="s">
        <v>68</v>
      </c>
      <c r="H1317" s="72" t="s">
        <v>2182</v>
      </c>
      <c r="I1317" s="90" t="s">
        <v>2183</v>
      </c>
      <c r="J1317" s="23" t="s">
        <v>68</v>
      </c>
      <c r="K1317" s="57" t="s">
        <v>2184</v>
      </c>
    </row>
    <row r="1318" ht="14.25" customHeight="1">
      <c r="A1318" s="141"/>
      <c r="B1318" s="96">
        <v>0.5416666666666666</v>
      </c>
      <c r="C1318" s="110" t="s">
        <v>68</v>
      </c>
      <c r="D1318" s="77" t="s">
        <v>68</v>
      </c>
      <c r="E1318" s="37" t="s">
        <v>68</v>
      </c>
      <c r="F1318" s="72" t="s">
        <v>68</v>
      </c>
      <c r="G1318" s="72" t="s">
        <v>68</v>
      </c>
      <c r="H1318" s="72" t="s">
        <v>68</v>
      </c>
      <c r="I1318" s="78" t="s">
        <v>68</v>
      </c>
      <c r="J1318" s="23" t="s">
        <v>68</v>
      </c>
      <c r="K1318" s="57"/>
    </row>
    <row r="1319" ht="14.25" customHeight="1">
      <c r="A1319" s="141"/>
      <c r="B1319" s="96">
        <v>0.5833333333333334</v>
      </c>
      <c r="C1319" s="110" t="s">
        <v>2180</v>
      </c>
      <c r="D1319" s="77">
        <v>1.0</v>
      </c>
      <c r="E1319" s="37" t="s">
        <v>13</v>
      </c>
      <c r="F1319" s="72" t="s">
        <v>2181</v>
      </c>
      <c r="G1319" s="72" t="s">
        <v>68</v>
      </c>
      <c r="H1319" s="72" t="s">
        <v>2182</v>
      </c>
      <c r="I1319" s="90" t="s">
        <v>2185</v>
      </c>
      <c r="J1319" s="23" t="s">
        <v>827</v>
      </c>
      <c r="K1319" s="57"/>
    </row>
    <row r="1320" ht="14.25" customHeight="1">
      <c r="A1320" s="141"/>
      <c r="B1320" s="96">
        <v>0.625</v>
      </c>
      <c r="C1320" s="110" t="s">
        <v>822</v>
      </c>
      <c r="D1320" s="77">
        <v>1.0</v>
      </c>
      <c r="E1320" s="37" t="s">
        <v>846</v>
      </c>
      <c r="F1320" s="72" t="s">
        <v>1115</v>
      </c>
      <c r="G1320" s="72" t="s">
        <v>68</v>
      </c>
      <c r="H1320" s="72" t="s">
        <v>825</v>
      </c>
      <c r="I1320" s="90" t="s">
        <v>2186</v>
      </c>
      <c r="J1320" s="23" t="s">
        <v>68</v>
      </c>
      <c r="K1320" s="57" t="s">
        <v>2187</v>
      </c>
    </row>
    <row r="1321" ht="14.25" customHeight="1">
      <c r="A1321" s="141"/>
      <c r="B1321" s="96">
        <v>0.65625</v>
      </c>
      <c r="C1321" s="110" t="s">
        <v>2148</v>
      </c>
      <c r="D1321" s="77">
        <v>1.0</v>
      </c>
      <c r="E1321" s="37" t="s">
        <v>937</v>
      </c>
      <c r="F1321" s="72" t="s">
        <v>2188</v>
      </c>
      <c r="G1321" s="72" t="s">
        <v>2189</v>
      </c>
      <c r="H1321" s="72" t="s">
        <v>2163</v>
      </c>
      <c r="I1321" s="90" t="s">
        <v>2190</v>
      </c>
      <c r="J1321" s="23" t="s">
        <v>995</v>
      </c>
      <c r="K1321" s="57"/>
    </row>
    <row r="1322" ht="14.25" customHeight="1">
      <c r="A1322" s="141"/>
      <c r="B1322" s="96">
        <v>0.6666666666666666</v>
      </c>
      <c r="C1322" s="110" t="s">
        <v>1532</v>
      </c>
      <c r="D1322" s="77">
        <v>1.0</v>
      </c>
      <c r="E1322" s="37" t="s">
        <v>823</v>
      </c>
      <c r="F1322" s="72" t="s">
        <v>2191</v>
      </c>
      <c r="G1322" s="72" t="s">
        <v>2192</v>
      </c>
      <c r="H1322" s="72" t="s">
        <v>2193</v>
      </c>
      <c r="I1322" s="90" t="s">
        <v>2194</v>
      </c>
      <c r="J1322" s="23" t="s">
        <v>2179</v>
      </c>
      <c r="K1322" s="57" t="s">
        <v>2195</v>
      </c>
    </row>
    <row r="1323" ht="14.25" customHeight="1">
      <c r="A1323" s="141"/>
      <c r="B1323" s="96">
        <v>0.7083333333333334</v>
      </c>
      <c r="C1323" s="110" t="s">
        <v>68</v>
      </c>
      <c r="D1323" s="77" t="s">
        <v>68</v>
      </c>
      <c r="E1323" s="37" t="s">
        <v>68</v>
      </c>
      <c r="F1323" s="72" t="s">
        <v>68</v>
      </c>
      <c r="G1323" s="72" t="s">
        <v>68</v>
      </c>
      <c r="H1323" s="72" t="s">
        <v>68</v>
      </c>
      <c r="I1323" s="78" t="s">
        <v>68</v>
      </c>
      <c r="J1323" s="23" t="s">
        <v>68</v>
      </c>
      <c r="K1323" s="57"/>
    </row>
    <row r="1324" ht="14.25" customHeight="1">
      <c r="A1324" s="142"/>
      <c r="B1324" s="98">
        <v>0.75</v>
      </c>
      <c r="C1324" s="111" t="s">
        <v>68</v>
      </c>
      <c r="D1324" s="85" t="s">
        <v>68</v>
      </c>
      <c r="E1324" s="86" t="s">
        <v>68</v>
      </c>
      <c r="F1324" s="87" t="s">
        <v>68</v>
      </c>
      <c r="G1324" s="87" t="s">
        <v>68</v>
      </c>
      <c r="H1324" s="87" t="s">
        <v>68</v>
      </c>
      <c r="I1324" s="88" t="s">
        <v>68</v>
      </c>
      <c r="J1324" s="23" t="s">
        <v>68</v>
      </c>
      <c r="K1324" s="57"/>
    </row>
    <row r="1325" ht="14.25" customHeight="1">
      <c r="A1325" s="123">
        <v>45632.0</v>
      </c>
      <c r="B1325" s="93">
        <v>0.375</v>
      </c>
      <c r="C1325" s="109" t="s">
        <v>68</v>
      </c>
      <c r="D1325" s="68" t="s">
        <v>68</v>
      </c>
      <c r="E1325" s="69" t="s">
        <v>68</v>
      </c>
      <c r="F1325" s="70" t="s">
        <v>68</v>
      </c>
      <c r="G1325" s="70" t="s">
        <v>68</v>
      </c>
      <c r="H1325" s="70" t="s">
        <v>68</v>
      </c>
      <c r="I1325" s="94" t="s">
        <v>68</v>
      </c>
      <c r="J1325" s="23" t="s">
        <v>68</v>
      </c>
      <c r="K1325" s="57"/>
    </row>
    <row r="1326" ht="14.25" customHeight="1">
      <c r="A1326" s="125"/>
      <c r="B1326" s="96">
        <v>0.4166666666666667</v>
      </c>
      <c r="C1326" s="110" t="s">
        <v>2196</v>
      </c>
      <c r="D1326" s="77">
        <v>2.0</v>
      </c>
      <c r="E1326" s="37" t="s">
        <v>13</v>
      </c>
      <c r="F1326" s="72" t="s">
        <v>2197</v>
      </c>
      <c r="G1326" s="72" t="s">
        <v>68</v>
      </c>
      <c r="H1326" s="72"/>
      <c r="I1326" s="90" t="s">
        <v>2198</v>
      </c>
      <c r="J1326" s="23" t="s">
        <v>2179</v>
      </c>
      <c r="K1326" s="57"/>
    </row>
    <row r="1327" ht="14.25" customHeight="1">
      <c r="A1327" s="125"/>
      <c r="B1327" s="96">
        <v>0.4583333333333333</v>
      </c>
      <c r="C1327" s="110" t="s">
        <v>879</v>
      </c>
      <c r="D1327" s="77">
        <v>1.0</v>
      </c>
      <c r="E1327" s="37" t="s">
        <v>828</v>
      </c>
      <c r="F1327" s="72" t="s">
        <v>2199</v>
      </c>
      <c r="G1327" s="72" t="s">
        <v>2200</v>
      </c>
      <c r="H1327" s="72" t="s">
        <v>1951</v>
      </c>
      <c r="I1327" s="112" t="s">
        <v>2201</v>
      </c>
      <c r="J1327" s="23" t="s">
        <v>2179</v>
      </c>
      <c r="K1327" s="57"/>
    </row>
    <row r="1328" ht="14.25" customHeight="1">
      <c r="A1328" s="125"/>
      <c r="B1328" s="96">
        <v>0.5</v>
      </c>
      <c r="C1328" s="110" t="s">
        <v>68</v>
      </c>
      <c r="D1328" s="77" t="s">
        <v>68</v>
      </c>
      <c r="E1328" s="37" t="s">
        <v>68</v>
      </c>
      <c r="F1328" s="72" t="s">
        <v>68</v>
      </c>
      <c r="G1328" s="72" t="s">
        <v>68</v>
      </c>
      <c r="H1328" s="72" t="s">
        <v>68</v>
      </c>
      <c r="I1328" s="78" t="s">
        <v>68</v>
      </c>
      <c r="J1328" s="23" t="s">
        <v>68</v>
      </c>
      <c r="K1328" s="57"/>
    </row>
    <row r="1329" ht="14.25" customHeight="1">
      <c r="A1329" s="125"/>
      <c r="B1329" s="96">
        <v>0.5416666666666666</v>
      </c>
      <c r="C1329" s="110" t="s">
        <v>68</v>
      </c>
      <c r="D1329" s="77" t="s">
        <v>68</v>
      </c>
      <c r="E1329" s="37" t="s">
        <v>68</v>
      </c>
      <c r="F1329" s="72" t="s">
        <v>68</v>
      </c>
      <c r="G1329" s="72" t="s">
        <v>68</v>
      </c>
      <c r="H1329" s="72" t="s">
        <v>68</v>
      </c>
      <c r="I1329" s="78" t="s">
        <v>68</v>
      </c>
      <c r="J1329" s="23" t="s">
        <v>68</v>
      </c>
      <c r="K1329" s="57"/>
    </row>
    <row r="1330" ht="14.25" customHeight="1">
      <c r="A1330" s="125"/>
      <c r="B1330" s="96">
        <v>0.5833333333333334</v>
      </c>
      <c r="C1330" s="110" t="s">
        <v>2202</v>
      </c>
      <c r="D1330" s="77">
        <v>1.0</v>
      </c>
      <c r="E1330" s="37" t="s">
        <v>818</v>
      </c>
      <c r="F1330" s="72" t="s">
        <v>2203</v>
      </c>
      <c r="G1330" s="72"/>
      <c r="H1330" s="72" t="s">
        <v>2204</v>
      </c>
      <c r="I1330" s="90" t="s">
        <v>2205</v>
      </c>
      <c r="J1330" s="23" t="s">
        <v>2179</v>
      </c>
      <c r="K1330" s="57"/>
    </row>
    <row r="1331" ht="14.25" customHeight="1">
      <c r="A1331" s="125"/>
      <c r="B1331" s="96">
        <v>0.625</v>
      </c>
      <c r="C1331" s="110" t="s">
        <v>68</v>
      </c>
      <c r="D1331" s="77" t="s">
        <v>68</v>
      </c>
      <c r="E1331" s="37" t="s">
        <v>68</v>
      </c>
      <c r="F1331" s="72" t="s">
        <v>68</v>
      </c>
      <c r="G1331" s="72" t="s">
        <v>68</v>
      </c>
      <c r="H1331" s="72" t="s">
        <v>68</v>
      </c>
      <c r="I1331" s="78" t="s">
        <v>68</v>
      </c>
      <c r="J1331" s="23" t="s">
        <v>68</v>
      </c>
      <c r="K1331" s="57"/>
    </row>
    <row r="1332" ht="14.25" customHeight="1">
      <c r="A1332" s="125"/>
      <c r="B1332" s="96">
        <v>0.6666666666666666</v>
      </c>
      <c r="C1332" s="110" t="s">
        <v>68</v>
      </c>
      <c r="D1332" s="77" t="s">
        <v>68</v>
      </c>
      <c r="E1332" s="37" t="s">
        <v>68</v>
      </c>
      <c r="F1332" s="72" t="s">
        <v>68</v>
      </c>
      <c r="G1332" s="72" t="s">
        <v>68</v>
      </c>
      <c r="H1332" s="72" t="s">
        <v>68</v>
      </c>
      <c r="I1332" s="78" t="s">
        <v>68</v>
      </c>
      <c r="J1332" s="23"/>
      <c r="K1332" s="57"/>
    </row>
    <row r="1333" ht="14.25" customHeight="1">
      <c r="A1333" s="125"/>
      <c r="B1333" s="96">
        <v>0.7083333333333334</v>
      </c>
      <c r="C1333" s="110" t="s">
        <v>117</v>
      </c>
      <c r="D1333" s="77">
        <v>1.0</v>
      </c>
      <c r="E1333" s="37" t="s">
        <v>13</v>
      </c>
      <c r="F1333" s="72" t="s">
        <v>2206</v>
      </c>
      <c r="G1333" s="72" t="s">
        <v>2051</v>
      </c>
      <c r="H1333" s="72" t="s">
        <v>68</v>
      </c>
      <c r="I1333" s="90" t="s">
        <v>2207</v>
      </c>
      <c r="J1333" s="23" t="s">
        <v>68</v>
      </c>
      <c r="K1333" s="57"/>
    </row>
    <row r="1334" ht="14.25" customHeight="1">
      <c r="A1334" s="126"/>
      <c r="B1334" s="98">
        <v>0.75</v>
      </c>
      <c r="C1334" s="111" t="s">
        <v>831</v>
      </c>
      <c r="D1334" s="85">
        <v>1.0</v>
      </c>
      <c r="E1334" s="86" t="s">
        <v>13</v>
      </c>
      <c r="F1334" s="87" t="s">
        <v>2208</v>
      </c>
      <c r="G1334" s="87" t="s">
        <v>68</v>
      </c>
      <c r="H1334" s="87" t="s">
        <v>2209</v>
      </c>
      <c r="I1334" s="108" t="s">
        <v>2210</v>
      </c>
      <c r="J1334" s="23" t="s">
        <v>821</v>
      </c>
      <c r="K1334" s="57"/>
    </row>
    <row r="1335" ht="14.25" customHeight="1">
      <c r="A1335" s="140">
        <v>45633.0</v>
      </c>
      <c r="B1335" s="66">
        <v>0.375</v>
      </c>
      <c r="C1335" s="110" t="s">
        <v>822</v>
      </c>
      <c r="D1335" s="77">
        <v>1.0</v>
      </c>
      <c r="E1335" s="69" t="s">
        <v>828</v>
      </c>
      <c r="F1335" s="72" t="s">
        <v>1115</v>
      </c>
      <c r="G1335" s="70" t="s">
        <v>68</v>
      </c>
      <c r="H1335" s="72" t="s">
        <v>825</v>
      </c>
      <c r="I1335" s="90" t="s">
        <v>2211</v>
      </c>
      <c r="J1335" s="23" t="s">
        <v>827</v>
      </c>
      <c r="K1335" s="57" t="s">
        <v>2212</v>
      </c>
    </row>
    <row r="1336" ht="14.25" customHeight="1">
      <c r="A1336" s="141"/>
      <c r="B1336" s="75">
        <v>0.375</v>
      </c>
      <c r="C1336" s="76" t="s">
        <v>2213</v>
      </c>
      <c r="D1336" s="77">
        <v>2.0</v>
      </c>
      <c r="E1336" s="37" t="s">
        <v>13</v>
      </c>
      <c r="F1336" s="72" t="s">
        <v>2214</v>
      </c>
      <c r="G1336" s="72"/>
      <c r="H1336" s="72" t="s">
        <v>2215</v>
      </c>
      <c r="I1336" s="90" t="s">
        <v>2216</v>
      </c>
      <c r="J1336" s="23" t="s">
        <v>821</v>
      </c>
      <c r="K1336" s="57"/>
    </row>
    <row r="1337" ht="14.25" customHeight="1">
      <c r="A1337" s="141"/>
      <c r="B1337" s="75">
        <v>0.4166666666666667</v>
      </c>
      <c r="C1337" s="110" t="s">
        <v>831</v>
      </c>
      <c r="D1337" s="77">
        <v>1.0</v>
      </c>
      <c r="E1337" s="37" t="s">
        <v>13</v>
      </c>
      <c r="F1337" s="72" t="s">
        <v>2217</v>
      </c>
      <c r="G1337" s="72" t="s">
        <v>68</v>
      </c>
      <c r="H1337" s="72" t="s">
        <v>2218</v>
      </c>
      <c r="I1337" s="91" t="s">
        <v>2219</v>
      </c>
      <c r="J1337" s="23" t="s">
        <v>827</v>
      </c>
      <c r="K1337" s="57"/>
    </row>
    <row r="1338" ht="14.25" customHeight="1">
      <c r="A1338" s="141"/>
      <c r="B1338" s="75">
        <v>0.4583333333333333</v>
      </c>
      <c r="C1338" s="110" t="s">
        <v>836</v>
      </c>
      <c r="D1338" s="77">
        <v>1.0</v>
      </c>
      <c r="E1338" s="37" t="s">
        <v>1388</v>
      </c>
      <c r="F1338" s="72" t="s">
        <v>2220</v>
      </c>
      <c r="G1338" s="72" t="s">
        <v>68</v>
      </c>
      <c r="H1338" s="72" t="s">
        <v>2221</v>
      </c>
      <c r="I1338" s="90" t="s">
        <v>2222</v>
      </c>
      <c r="J1338" s="23" t="s">
        <v>821</v>
      </c>
      <c r="K1338" s="57"/>
    </row>
    <row r="1339" ht="14.25" customHeight="1">
      <c r="A1339" s="141"/>
      <c r="B1339" s="75">
        <v>0.5</v>
      </c>
      <c r="C1339" s="110" t="s">
        <v>68</v>
      </c>
      <c r="D1339" s="77" t="s">
        <v>68</v>
      </c>
      <c r="E1339" s="37" t="s">
        <v>68</v>
      </c>
      <c r="F1339" s="72" t="s">
        <v>68</v>
      </c>
      <c r="G1339" s="72" t="s">
        <v>68</v>
      </c>
      <c r="H1339" s="72" t="s">
        <v>68</v>
      </c>
      <c r="I1339" s="90" t="s">
        <v>68</v>
      </c>
      <c r="J1339" s="23" t="s">
        <v>68</v>
      </c>
      <c r="K1339" s="57"/>
    </row>
    <row r="1340" ht="14.25" customHeight="1">
      <c r="A1340" s="141"/>
      <c r="B1340" s="75">
        <v>0.5208333333333334</v>
      </c>
      <c r="C1340" s="110" t="s">
        <v>2223</v>
      </c>
      <c r="D1340" s="77">
        <v>1.0</v>
      </c>
      <c r="E1340" s="37" t="s">
        <v>846</v>
      </c>
      <c r="F1340" s="72"/>
      <c r="G1340" s="72" t="s">
        <v>68</v>
      </c>
      <c r="H1340" s="72" t="s">
        <v>2224</v>
      </c>
      <c r="I1340" s="90" t="s">
        <v>2225</v>
      </c>
      <c r="J1340" s="23" t="s">
        <v>68</v>
      </c>
      <c r="K1340" s="57"/>
    </row>
    <row r="1341" ht="14.25" customHeight="1">
      <c r="A1341" s="141"/>
      <c r="B1341" s="75">
        <v>0.5416666666666666</v>
      </c>
      <c r="C1341" s="110" t="s">
        <v>2223</v>
      </c>
      <c r="D1341" s="77">
        <v>1.0</v>
      </c>
      <c r="E1341" s="37" t="s">
        <v>846</v>
      </c>
      <c r="F1341" s="72"/>
      <c r="G1341" s="72" t="s">
        <v>2226</v>
      </c>
      <c r="H1341" s="72" t="s">
        <v>2224</v>
      </c>
      <c r="I1341" s="90" t="s">
        <v>2227</v>
      </c>
      <c r="J1341" s="23" t="s">
        <v>68</v>
      </c>
      <c r="K1341" s="57"/>
    </row>
    <row r="1342" ht="14.25" customHeight="1">
      <c r="A1342" s="141"/>
      <c r="B1342" s="75">
        <v>0.5416666666666666</v>
      </c>
      <c r="C1342" s="110" t="s">
        <v>822</v>
      </c>
      <c r="D1342" s="77">
        <v>1.0</v>
      </c>
      <c r="E1342" s="37" t="s">
        <v>823</v>
      </c>
      <c r="F1342" s="72" t="s">
        <v>2228</v>
      </c>
      <c r="G1342" s="72" t="s">
        <v>68</v>
      </c>
      <c r="H1342" s="72" t="s">
        <v>825</v>
      </c>
      <c r="I1342" s="90" t="s">
        <v>2229</v>
      </c>
      <c r="J1342" s="23" t="s">
        <v>827</v>
      </c>
      <c r="K1342" s="57"/>
    </row>
    <row r="1343" ht="14.25" customHeight="1">
      <c r="A1343" s="142"/>
      <c r="B1343" s="83">
        <v>0.5833333333333334</v>
      </c>
      <c r="C1343" s="110" t="s">
        <v>934</v>
      </c>
      <c r="D1343" s="77">
        <v>1.0</v>
      </c>
      <c r="E1343" s="37" t="s">
        <v>828</v>
      </c>
      <c r="F1343" s="72" t="s">
        <v>2230</v>
      </c>
      <c r="G1343" s="72" t="s">
        <v>68</v>
      </c>
      <c r="H1343" s="72" t="s">
        <v>1060</v>
      </c>
      <c r="I1343" s="90" t="s">
        <v>2231</v>
      </c>
      <c r="J1343" s="23"/>
      <c r="K1343" s="57"/>
    </row>
    <row r="1344" ht="14.25" customHeight="1">
      <c r="A1344" s="92">
        <v>45634.0</v>
      </c>
      <c r="B1344" s="93">
        <v>0.375</v>
      </c>
      <c r="C1344" s="109" t="s">
        <v>68</v>
      </c>
      <c r="D1344" s="68" t="s">
        <v>68</v>
      </c>
      <c r="E1344" s="69" t="s">
        <v>68</v>
      </c>
      <c r="F1344" s="70" t="s">
        <v>68</v>
      </c>
      <c r="G1344" s="70" t="s">
        <v>68</v>
      </c>
      <c r="H1344" s="70" t="s">
        <v>68</v>
      </c>
      <c r="I1344" s="94" t="s">
        <v>68</v>
      </c>
      <c r="J1344" s="23" t="s">
        <v>68</v>
      </c>
      <c r="K1344" s="57"/>
    </row>
    <row r="1345" ht="14.25" customHeight="1">
      <c r="A1345" s="95"/>
      <c r="B1345" s="96">
        <v>0.4166666666666667</v>
      </c>
      <c r="C1345" s="110" t="s">
        <v>68</v>
      </c>
      <c r="D1345" s="77" t="s">
        <v>68</v>
      </c>
      <c r="E1345" s="37" t="s">
        <v>68</v>
      </c>
      <c r="F1345" s="72" t="s">
        <v>68</v>
      </c>
      <c r="G1345" s="72" t="s">
        <v>68</v>
      </c>
      <c r="H1345" s="72" t="s">
        <v>68</v>
      </c>
      <c r="I1345" s="78" t="s">
        <v>68</v>
      </c>
      <c r="J1345" s="23" t="s">
        <v>68</v>
      </c>
      <c r="K1345" s="57"/>
    </row>
    <row r="1346" ht="14.25" customHeight="1">
      <c r="A1346" s="95"/>
      <c r="B1346" s="96">
        <v>0.4583333333333333</v>
      </c>
      <c r="C1346" s="110" t="s">
        <v>68</v>
      </c>
      <c r="D1346" s="77" t="s">
        <v>68</v>
      </c>
      <c r="E1346" s="37" t="s">
        <v>68</v>
      </c>
      <c r="F1346" s="72" t="s">
        <v>68</v>
      </c>
      <c r="G1346" s="72" t="s">
        <v>68</v>
      </c>
      <c r="H1346" s="72" t="s">
        <v>68</v>
      </c>
      <c r="I1346" s="78" t="s">
        <v>68</v>
      </c>
      <c r="J1346" s="23" t="s">
        <v>68</v>
      </c>
      <c r="K1346" s="57"/>
    </row>
    <row r="1347" ht="14.25" customHeight="1">
      <c r="A1347" s="95"/>
      <c r="B1347" s="96">
        <v>0.5</v>
      </c>
      <c r="C1347" s="110" t="s">
        <v>68</v>
      </c>
      <c r="D1347" s="77" t="s">
        <v>68</v>
      </c>
      <c r="E1347" s="37" t="s">
        <v>68</v>
      </c>
      <c r="F1347" s="72" t="s">
        <v>68</v>
      </c>
      <c r="G1347" s="72" t="s">
        <v>68</v>
      </c>
      <c r="H1347" s="72" t="s">
        <v>68</v>
      </c>
      <c r="I1347" s="78" t="s">
        <v>68</v>
      </c>
      <c r="J1347" s="23" t="s">
        <v>68</v>
      </c>
      <c r="K1347" s="57"/>
    </row>
    <row r="1348" ht="14.25" customHeight="1">
      <c r="A1348" s="95"/>
      <c r="B1348" s="96">
        <v>0.5416666666666666</v>
      </c>
      <c r="C1348" s="110" t="s">
        <v>68</v>
      </c>
      <c r="D1348" s="77" t="s">
        <v>68</v>
      </c>
      <c r="E1348" s="37" t="s">
        <v>68</v>
      </c>
      <c r="F1348" s="72" t="s">
        <v>68</v>
      </c>
      <c r="G1348" s="72" t="s">
        <v>68</v>
      </c>
      <c r="H1348" s="72" t="s">
        <v>68</v>
      </c>
      <c r="I1348" s="78" t="s">
        <v>68</v>
      </c>
      <c r="J1348" s="23" t="s">
        <v>68</v>
      </c>
      <c r="K1348" s="57"/>
    </row>
    <row r="1349" ht="14.25" customHeight="1">
      <c r="A1349" s="95"/>
      <c r="B1349" s="96">
        <v>0.5833333333333334</v>
      </c>
      <c r="C1349" s="110" t="s">
        <v>68</v>
      </c>
      <c r="D1349" s="77" t="s">
        <v>68</v>
      </c>
      <c r="E1349" s="37" t="s">
        <v>68</v>
      </c>
      <c r="F1349" s="72" t="s">
        <v>68</v>
      </c>
      <c r="G1349" s="72" t="s">
        <v>68</v>
      </c>
      <c r="H1349" s="72" t="s">
        <v>68</v>
      </c>
      <c r="I1349" s="78" t="s">
        <v>68</v>
      </c>
      <c r="J1349" s="23" t="s">
        <v>68</v>
      </c>
      <c r="K1349" s="57"/>
    </row>
    <row r="1350" ht="14.25" customHeight="1">
      <c r="A1350" s="95"/>
      <c r="B1350" s="96">
        <v>0.625</v>
      </c>
      <c r="C1350" s="110" t="s">
        <v>68</v>
      </c>
      <c r="D1350" s="77" t="s">
        <v>68</v>
      </c>
      <c r="E1350" s="37" t="s">
        <v>68</v>
      </c>
      <c r="F1350" s="72" t="s">
        <v>68</v>
      </c>
      <c r="G1350" s="72" t="s">
        <v>68</v>
      </c>
      <c r="H1350" s="72" t="s">
        <v>68</v>
      </c>
      <c r="I1350" s="78" t="s">
        <v>68</v>
      </c>
      <c r="J1350" s="23" t="s">
        <v>68</v>
      </c>
      <c r="K1350" s="57"/>
    </row>
    <row r="1351" ht="14.25" customHeight="1">
      <c r="A1351" s="95"/>
      <c r="B1351" s="96">
        <v>0.6666666666666666</v>
      </c>
      <c r="C1351" s="110" t="s">
        <v>68</v>
      </c>
      <c r="D1351" s="77" t="s">
        <v>68</v>
      </c>
      <c r="E1351" s="37" t="s">
        <v>68</v>
      </c>
      <c r="F1351" s="72" t="s">
        <v>68</v>
      </c>
      <c r="G1351" s="72" t="s">
        <v>68</v>
      </c>
      <c r="H1351" s="72" t="s">
        <v>68</v>
      </c>
      <c r="I1351" s="78" t="s">
        <v>68</v>
      </c>
      <c r="J1351" s="23" t="s">
        <v>68</v>
      </c>
      <c r="K1351" s="57"/>
    </row>
    <row r="1352" ht="14.25" customHeight="1">
      <c r="A1352" s="95"/>
      <c r="B1352" s="96">
        <v>0.7083333333333334</v>
      </c>
      <c r="C1352" s="110" t="s">
        <v>68</v>
      </c>
      <c r="D1352" s="77" t="s">
        <v>68</v>
      </c>
      <c r="E1352" s="37" t="s">
        <v>68</v>
      </c>
      <c r="F1352" s="72" t="s">
        <v>68</v>
      </c>
      <c r="G1352" s="72" t="s">
        <v>68</v>
      </c>
      <c r="H1352" s="72" t="s">
        <v>68</v>
      </c>
      <c r="I1352" s="78" t="s">
        <v>68</v>
      </c>
      <c r="J1352" s="23" t="s">
        <v>68</v>
      </c>
      <c r="K1352" s="57"/>
    </row>
    <row r="1353" ht="14.25" customHeight="1">
      <c r="A1353" s="97"/>
      <c r="B1353" s="98">
        <v>0.75</v>
      </c>
      <c r="C1353" s="111" t="s">
        <v>68</v>
      </c>
      <c r="D1353" s="85" t="s">
        <v>68</v>
      </c>
      <c r="E1353" s="86" t="s">
        <v>68</v>
      </c>
      <c r="F1353" s="87" t="s">
        <v>68</v>
      </c>
      <c r="G1353" s="87" t="s">
        <v>68</v>
      </c>
      <c r="H1353" s="87" t="s">
        <v>68</v>
      </c>
      <c r="I1353" s="88" t="s">
        <v>68</v>
      </c>
      <c r="J1353" s="23" t="s">
        <v>68</v>
      </c>
      <c r="K1353" s="57"/>
    </row>
    <row r="1354" ht="14.25" customHeight="1">
      <c r="A1354" s="127">
        <v>45635.0</v>
      </c>
      <c r="B1354" s="93">
        <v>0.375</v>
      </c>
      <c r="C1354" s="109" t="s">
        <v>68</v>
      </c>
      <c r="D1354" s="68" t="s">
        <v>68</v>
      </c>
      <c r="E1354" s="69" t="s">
        <v>68</v>
      </c>
      <c r="F1354" s="70" t="s">
        <v>68</v>
      </c>
      <c r="G1354" s="70" t="s">
        <v>68</v>
      </c>
      <c r="H1354" s="70" t="s">
        <v>68</v>
      </c>
      <c r="I1354" s="94" t="s">
        <v>68</v>
      </c>
      <c r="J1354" s="23" t="s">
        <v>68</v>
      </c>
      <c r="K1354" s="57"/>
    </row>
    <row r="1355" ht="14.25" customHeight="1">
      <c r="A1355" s="128"/>
      <c r="B1355" s="96">
        <v>0.4166666666666667</v>
      </c>
      <c r="C1355" s="37" t="s">
        <v>122</v>
      </c>
      <c r="D1355" s="77">
        <v>1.0</v>
      </c>
      <c r="E1355" s="37" t="s">
        <v>13</v>
      </c>
      <c r="F1355" s="72" t="s">
        <v>2232</v>
      </c>
      <c r="G1355" s="72" t="s">
        <v>68</v>
      </c>
      <c r="H1355" s="72" t="s">
        <v>2233</v>
      </c>
      <c r="I1355" s="91" t="s">
        <v>2234</v>
      </c>
      <c r="J1355" s="23" t="s">
        <v>971</v>
      </c>
      <c r="K1355" s="57" t="s">
        <v>2235</v>
      </c>
    </row>
    <row r="1356" ht="14.25" customHeight="1">
      <c r="A1356" s="128"/>
      <c r="B1356" s="96">
        <v>0.4583333333333333</v>
      </c>
      <c r="C1356" s="110" t="s">
        <v>68</v>
      </c>
      <c r="D1356" s="77" t="s">
        <v>68</v>
      </c>
      <c r="E1356" s="37" t="s">
        <v>68</v>
      </c>
      <c r="F1356" s="72" t="s">
        <v>68</v>
      </c>
      <c r="G1356" s="72" t="s">
        <v>68</v>
      </c>
      <c r="H1356" s="72" t="s">
        <v>68</v>
      </c>
      <c r="I1356" s="78" t="s">
        <v>68</v>
      </c>
      <c r="J1356" s="23" t="s">
        <v>68</v>
      </c>
      <c r="K1356" s="57"/>
    </row>
    <row r="1357" ht="14.25" customHeight="1">
      <c r="A1357" s="128"/>
      <c r="B1357" s="96">
        <v>0.5</v>
      </c>
      <c r="C1357" s="110" t="s">
        <v>68</v>
      </c>
      <c r="D1357" s="77" t="s">
        <v>68</v>
      </c>
      <c r="E1357" s="37" t="s">
        <v>68</v>
      </c>
      <c r="F1357" s="72" t="s">
        <v>68</v>
      </c>
      <c r="G1357" s="72" t="s">
        <v>68</v>
      </c>
      <c r="H1357" s="72" t="s">
        <v>68</v>
      </c>
      <c r="I1357" s="78" t="s">
        <v>68</v>
      </c>
      <c r="J1357" s="23" t="s">
        <v>68</v>
      </c>
      <c r="K1357" s="57"/>
    </row>
    <row r="1358" ht="14.25" customHeight="1">
      <c r="A1358" s="128"/>
      <c r="B1358" s="96">
        <v>0.5416666666666666</v>
      </c>
      <c r="C1358" s="110" t="s">
        <v>68</v>
      </c>
      <c r="D1358" s="77" t="s">
        <v>68</v>
      </c>
      <c r="E1358" s="37" t="s">
        <v>68</v>
      </c>
      <c r="F1358" s="72" t="s">
        <v>68</v>
      </c>
      <c r="G1358" s="72" t="s">
        <v>68</v>
      </c>
      <c r="H1358" s="72" t="s">
        <v>68</v>
      </c>
      <c r="I1358" s="78" t="s">
        <v>68</v>
      </c>
      <c r="J1358" s="23" t="s">
        <v>68</v>
      </c>
      <c r="K1358" s="57"/>
    </row>
    <row r="1359" ht="14.25" customHeight="1">
      <c r="A1359" s="128"/>
      <c r="B1359" s="96">
        <v>0.5833333333333334</v>
      </c>
      <c r="C1359" s="110" t="s">
        <v>68</v>
      </c>
      <c r="D1359" s="77" t="s">
        <v>68</v>
      </c>
      <c r="E1359" s="37" t="s">
        <v>68</v>
      </c>
      <c r="F1359" s="72" t="s">
        <v>68</v>
      </c>
      <c r="G1359" s="72" t="s">
        <v>68</v>
      </c>
      <c r="H1359" s="72" t="s">
        <v>68</v>
      </c>
      <c r="I1359" s="78" t="s">
        <v>68</v>
      </c>
      <c r="J1359" s="23" t="s">
        <v>68</v>
      </c>
      <c r="K1359" s="57"/>
    </row>
    <row r="1360" ht="14.25" customHeight="1">
      <c r="A1360" s="128"/>
      <c r="B1360" s="96">
        <v>0.625</v>
      </c>
      <c r="C1360" s="110" t="s">
        <v>68</v>
      </c>
      <c r="D1360" s="77" t="s">
        <v>68</v>
      </c>
      <c r="E1360" s="37" t="s">
        <v>68</v>
      </c>
      <c r="F1360" s="72" t="s">
        <v>68</v>
      </c>
      <c r="G1360" s="72" t="s">
        <v>68</v>
      </c>
      <c r="H1360" s="72" t="s">
        <v>68</v>
      </c>
      <c r="I1360" s="90" t="s">
        <v>68</v>
      </c>
      <c r="J1360" s="23" t="s">
        <v>68</v>
      </c>
      <c r="K1360" s="57"/>
    </row>
    <row r="1361" ht="14.25" customHeight="1">
      <c r="A1361" s="128"/>
      <c r="B1361" s="96">
        <v>0.6666666666666666</v>
      </c>
      <c r="C1361" s="110" t="s">
        <v>831</v>
      </c>
      <c r="D1361" s="77">
        <v>1.0</v>
      </c>
      <c r="E1361" s="37" t="s">
        <v>13</v>
      </c>
      <c r="F1361" s="72" t="s">
        <v>2236</v>
      </c>
      <c r="G1361" s="72" t="s">
        <v>2237</v>
      </c>
      <c r="H1361" s="72">
        <v>8.136191211E9</v>
      </c>
      <c r="I1361" s="91" t="s">
        <v>2238</v>
      </c>
      <c r="J1361" s="23" t="s">
        <v>827</v>
      </c>
      <c r="K1361" s="57"/>
    </row>
    <row r="1362" ht="14.25" customHeight="1">
      <c r="A1362" s="128"/>
      <c r="B1362" s="96">
        <v>0.7083333333333334</v>
      </c>
      <c r="C1362" s="110" t="s">
        <v>1304</v>
      </c>
      <c r="D1362" s="77">
        <v>1.0</v>
      </c>
      <c r="E1362" s="37" t="s">
        <v>13</v>
      </c>
      <c r="F1362" s="72" t="s">
        <v>2239</v>
      </c>
      <c r="G1362" s="72" t="s">
        <v>2237</v>
      </c>
      <c r="H1362" s="72">
        <v>8.136191211E9</v>
      </c>
      <c r="I1362" s="90" t="s">
        <v>2240</v>
      </c>
      <c r="J1362" s="23" t="s">
        <v>827</v>
      </c>
      <c r="K1362" s="57"/>
    </row>
    <row r="1363" ht="14.25" customHeight="1">
      <c r="A1363" s="129"/>
      <c r="B1363" s="98">
        <v>0.75</v>
      </c>
      <c r="C1363" s="111" t="s">
        <v>68</v>
      </c>
      <c r="D1363" s="85" t="s">
        <v>68</v>
      </c>
      <c r="E1363" s="86" t="s">
        <v>68</v>
      </c>
      <c r="F1363" s="87" t="s">
        <v>68</v>
      </c>
      <c r="G1363" s="87" t="s">
        <v>68</v>
      </c>
      <c r="H1363" s="87" t="s">
        <v>68</v>
      </c>
      <c r="I1363" s="88" t="s">
        <v>68</v>
      </c>
      <c r="J1363" s="23" t="s">
        <v>68</v>
      </c>
      <c r="K1363" s="57"/>
    </row>
    <row r="1364" ht="14.25" customHeight="1">
      <c r="A1364" s="123">
        <v>45636.0</v>
      </c>
      <c r="B1364" s="93">
        <v>0.375</v>
      </c>
      <c r="C1364" s="109" t="s">
        <v>68</v>
      </c>
      <c r="D1364" s="68" t="s">
        <v>68</v>
      </c>
      <c r="E1364" s="69" t="s">
        <v>68</v>
      </c>
      <c r="F1364" s="70" t="s">
        <v>68</v>
      </c>
      <c r="G1364" s="70" t="s">
        <v>68</v>
      </c>
      <c r="H1364" s="70" t="s">
        <v>68</v>
      </c>
      <c r="I1364" s="94" t="s">
        <v>68</v>
      </c>
      <c r="J1364" s="23" t="s">
        <v>68</v>
      </c>
      <c r="K1364" s="57"/>
    </row>
    <row r="1365" ht="14.25" customHeight="1">
      <c r="A1365" s="125"/>
      <c r="B1365" s="96">
        <v>0.4166666666666667</v>
      </c>
      <c r="C1365" s="37" t="s">
        <v>122</v>
      </c>
      <c r="D1365" s="77">
        <v>1.0</v>
      </c>
      <c r="E1365" s="37" t="s">
        <v>13</v>
      </c>
      <c r="F1365" s="72" t="s">
        <v>2241</v>
      </c>
      <c r="G1365" s="72" t="s">
        <v>68</v>
      </c>
      <c r="H1365" s="72" t="s">
        <v>2233</v>
      </c>
      <c r="I1365" s="91" t="s">
        <v>2242</v>
      </c>
      <c r="J1365" s="23" t="s">
        <v>821</v>
      </c>
      <c r="K1365" s="57"/>
    </row>
    <row r="1366" ht="14.25" customHeight="1">
      <c r="A1366" s="125"/>
      <c r="B1366" s="96">
        <v>0.4583333333333333</v>
      </c>
      <c r="C1366" s="110" t="s">
        <v>1724</v>
      </c>
      <c r="D1366" s="77">
        <v>1.0</v>
      </c>
      <c r="E1366" s="37" t="s">
        <v>13</v>
      </c>
      <c r="F1366" s="72"/>
      <c r="G1366" s="72" t="s">
        <v>2243</v>
      </c>
      <c r="H1366" s="72" t="s">
        <v>1985</v>
      </c>
      <c r="I1366" s="90" t="s">
        <v>2244</v>
      </c>
      <c r="J1366" s="23" t="s">
        <v>1726</v>
      </c>
      <c r="K1366" s="57"/>
    </row>
    <row r="1367" ht="14.25" customHeight="1">
      <c r="A1367" s="125"/>
      <c r="B1367" s="96">
        <v>0.4791666666666667</v>
      </c>
      <c r="C1367" s="110" t="s">
        <v>1724</v>
      </c>
      <c r="D1367" s="77">
        <v>1.0</v>
      </c>
      <c r="E1367" s="37" t="s">
        <v>13</v>
      </c>
      <c r="F1367" s="72"/>
      <c r="G1367" s="72" t="s">
        <v>2243</v>
      </c>
      <c r="H1367" s="72" t="s">
        <v>1985</v>
      </c>
      <c r="I1367" s="90" t="s">
        <v>2245</v>
      </c>
      <c r="J1367" s="23" t="s">
        <v>1726</v>
      </c>
      <c r="K1367" s="57"/>
    </row>
    <row r="1368" ht="14.25" customHeight="1">
      <c r="A1368" s="125"/>
      <c r="B1368" s="96">
        <v>0.5</v>
      </c>
      <c r="C1368" s="110" t="s">
        <v>1724</v>
      </c>
      <c r="D1368" s="77">
        <v>1.0</v>
      </c>
      <c r="E1368" s="37" t="s">
        <v>13</v>
      </c>
      <c r="F1368" s="72"/>
      <c r="G1368" s="72" t="s">
        <v>2243</v>
      </c>
      <c r="H1368" s="72" t="s">
        <v>1985</v>
      </c>
      <c r="I1368" s="90" t="s">
        <v>2246</v>
      </c>
      <c r="J1368" s="23" t="s">
        <v>1726</v>
      </c>
      <c r="K1368" s="57" t="s">
        <v>2247</v>
      </c>
    </row>
    <row r="1369" ht="14.25" customHeight="1">
      <c r="A1369" s="125"/>
      <c r="B1369" s="96">
        <v>0.5416666666666666</v>
      </c>
      <c r="C1369" s="110" t="s">
        <v>68</v>
      </c>
      <c r="D1369" s="77" t="s">
        <v>68</v>
      </c>
      <c r="E1369" s="37" t="s">
        <v>68</v>
      </c>
      <c r="F1369" s="72" t="s">
        <v>68</v>
      </c>
      <c r="G1369" s="72" t="s">
        <v>68</v>
      </c>
      <c r="H1369" s="72" t="s">
        <v>68</v>
      </c>
      <c r="I1369" s="78" t="s">
        <v>68</v>
      </c>
      <c r="J1369" s="23" t="s">
        <v>68</v>
      </c>
      <c r="K1369" s="57"/>
    </row>
    <row r="1370" ht="14.25" customHeight="1">
      <c r="A1370" s="125"/>
      <c r="B1370" s="96">
        <v>0.5833333333333334</v>
      </c>
      <c r="C1370" s="110" t="s">
        <v>68</v>
      </c>
      <c r="D1370" s="77" t="s">
        <v>68</v>
      </c>
      <c r="E1370" s="37" t="s">
        <v>68</v>
      </c>
      <c r="F1370" s="72" t="s">
        <v>68</v>
      </c>
      <c r="G1370" s="72" t="s">
        <v>68</v>
      </c>
      <c r="H1370" s="72" t="s">
        <v>68</v>
      </c>
      <c r="I1370" s="78" t="s">
        <v>68</v>
      </c>
      <c r="J1370" s="23" t="s">
        <v>68</v>
      </c>
      <c r="K1370" s="57"/>
    </row>
    <row r="1371" ht="14.25" customHeight="1">
      <c r="A1371" s="125"/>
      <c r="B1371" s="96">
        <v>0.625</v>
      </c>
      <c r="C1371" s="110" t="s">
        <v>822</v>
      </c>
      <c r="D1371" s="77">
        <v>1.0</v>
      </c>
      <c r="E1371" s="37" t="s">
        <v>828</v>
      </c>
      <c r="F1371" s="72" t="s">
        <v>2248</v>
      </c>
      <c r="G1371" s="72" t="s">
        <v>68</v>
      </c>
      <c r="H1371" s="72" t="s">
        <v>825</v>
      </c>
      <c r="I1371" s="90" t="s">
        <v>2249</v>
      </c>
      <c r="J1371" s="23" t="s">
        <v>827</v>
      </c>
      <c r="K1371" s="57"/>
    </row>
    <row r="1372" ht="14.25" customHeight="1">
      <c r="A1372" s="125"/>
      <c r="B1372" s="96">
        <v>0.6666666666666666</v>
      </c>
      <c r="C1372" s="110" t="s">
        <v>68</v>
      </c>
      <c r="D1372" s="77" t="s">
        <v>68</v>
      </c>
      <c r="E1372" s="37" t="s">
        <v>68</v>
      </c>
      <c r="F1372" s="72" t="s">
        <v>68</v>
      </c>
      <c r="G1372" s="72" t="s">
        <v>68</v>
      </c>
      <c r="H1372" s="72" t="s">
        <v>68</v>
      </c>
      <c r="I1372" s="78" t="s">
        <v>68</v>
      </c>
      <c r="J1372" s="23" t="s">
        <v>68</v>
      </c>
      <c r="K1372" s="57"/>
    </row>
    <row r="1373" ht="14.25" customHeight="1">
      <c r="A1373" s="125"/>
      <c r="B1373" s="96">
        <v>0.7291666666666666</v>
      </c>
      <c r="C1373" s="110" t="s">
        <v>831</v>
      </c>
      <c r="D1373" s="77">
        <v>1.0</v>
      </c>
      <c r="E1373" s="37" t="s">
        <v>846</v>
      </c>
      <c r="F1373" s="72" t="s">
        <v>2250</v>
      </c>
      <c r="G1373" s="72"/>
      <c r="H1373" s="72" t="s">
        <v>2251</v>
      </c>
      <c r="I1373" s="91" t="s">
        <v>2252</v>
      </c>
      <c r="J1373" s="23" t="s">
        <v>68</v>
      </c>
      <c r="K1373" s="57" t="s">
        <v>2253</v>
      </c>
    </row>
    <row r="1374" ht="14.25" customHeight="1">
      <c r="A1374" s="126"/>
      <c r="B1374" s="98">
        <v>0.75</v>
      </c>
      <c r="C1374" s="111" t="s">
        <v>68</v>
      </c>
      <c r="D1374" s="85" t="s">
        <v>68</v>
      </c>
      <c r="E1374" s="86" t="s">
        <v>68</v>
      </c>
      <c r="F1374" s="87" t="s">
        <v>68</v>
      </c>
      <c r="G1374" s="87" t="s">
        <v>68</v>
      </c>
      <c r="H1374" s="87" t="s">
        <v>68</v>
      </c>
      <c r="I1374" s="88" t="s">
        <v>68</v>
      </c>
      <c r="J1374" s="23" t="s">
        <v>68</v>
      </c>
      <c r="K1374" s="57"/>
    </row>
    <row r="1375" ht="14.25" customHeight="1">
      <c r="A1375" s="154">
        <v>45637.0</v>
      </c>
      <c r="B1375" s="93">
        <v>0.3541666666666667</v>
      </c>
      <c r="C1375" s="109" t="s">
        <v>1518</v>
      </c>
      <c r="D1375" s="68">
        <v>2.0</v>
      </c>
      <c r="E1375" s="37" t="s">
        <v>818</v>
      </c>
      <c r="F1375" s="70" t="s">
        <v>2254</v>
      </c>
      <c r="G1375" s="70" t="s">
        <v>2255</v>
      </c>
      <c r="H1375" s="70" t="s">
        <v>2256</v>
      </c>
      <c r="I1375" s="100" t="s">
        <v>2257</v>
      </c>
      <c r="J1375" s="23"/>
      <c r="K1375" s="57"/>
    </row>
    <row r="1376" ht="14.25" customHeight="1">
      <c r="A1376" s="155"/>
      <c r="B1376" s="96">
        <v>0.4166666666666667</v>
      </c>
      <c r="C1376" s="110" t="s">
        <v>2258</v>
      </c>
      <c r="D1376" s="77">
        <v>1.0</v>
      </c>
      <c r="E1376" s="37" t="s">
        <v>13</v>
      </c>
      <c r="F1376" s="72" t="s">
        <v>2259</v>
      </c>
      <c r="G1376" s="72" t="s">
        <v>68</v>
      </c>
      <c r="H1376" s="72" t="s">
        <v>68</v>
      </c>
      <c r="I1376" s="78" t="s">
        <v>68</v>
      </c>
      <c r="J1376" s="23" t="s">
        <v>68</v>
      </c>
      <c r="K1376" s="57"/>
    </row>
    <row r="1377" ht="14.25" customHeight="1">
      <c r="A1377" s="155"/>
      <c r="B1377" s="96">
        <v>0.4583333333333333</v>
      </c>
      <c r="C1377" s="110" t="s">
        <v>68</v>
      </c>
      <c r="D1377" s="77" t="s">
        <v>68</v>
      </c>
      <c r="E1377" s="37" t="s">
        <v>68</v>
      </c>
      <c r="F1377" s="72" t="s">
        <v>68</v>
      </c>
      <c r="G1377" s="72" t="s">
        <v>68</v>
      </c>
      <c r="H1377" s="72" t="s">
        <v>68</v>
      </c>
      <c r="I1377" s="78" t="s">
        <v>68</v>
      </c>
      <c r="J1377" s="23" t="s">
        <v>68</v>
      </c>
      <c r="K1377" s="57"/>
    </row>
    <row r="1378" ht="14.25" customHeight="1">
      <c r="A1378" s="155"/>
      <c r="B1378" s="96">
        <v>0.5</v>
      </c>
      <c r="C1378" s="110" t="s">
        <v>68</v>
      </c>
      <c r="D1378" s="77" t="s">
        <v>68</v>
      </c>
      <c r="E1378" s="37" t="s">
        <v>68</v>
      </c>
      <c r="F1378" s="72" t="s">
        <v>68</v>
      </c>
      <c r="G1378" s="72" t="s">
        <v>68</v>
      </c>
      <c r="H1378" s="72" t="s">
        <v>68</v>
      </c>
      <c r="I1378" s="78" t="s">
        <v>68</v>
      </c>
      <c r="J1378" s="23" t="s">
        <v>68</v>
      </c>
      <c r="K1378" s="57"/>
    </row>
    <row r="1379" ht="14.25" customHeight="1">
      <c r="A1379" s="155"/>
      <c r="B1379" s="96">
        <v>0.5416666666666666</v>
      </c>
      <c r="C1379" s="110" t="s">
        <v>68</v>
      </c>
      <c r="D1379" s="77" t="s">
        <v>68</v>
      </c>
      <c r="E1379" s="37" t="s">
        <v>68</v>
      </c>
      <c r="F1379" s="72" t="s">
        <v>68</v>
      </c>
      <c r="G1379" s="72" t="s">
        <v>68</v>
      </c>
      <c r="H1379" s="72" t="s">
        <v>68</v>
      </c>
      <c r="I1379" s="78" t="s">
        <v>68</v>
      </c>
      <c r="J1379" s="23" t="s">
        <v>68</v>
      </c>
      <c r="K1379" s="57"/>
    </row>
    <row r="1380" ht="14.25" customHeight="1">
      <c r="A1380" s="155"/>
      <c r="B1380" s="96">
        <v>0.5833333333333334</v>
      </c>
      <c r="C1380" s="110" t="s">
        <v>68</v>
      </c>
      <c r="D1380" s="77" t="s">
        <v>68</v>
      </c>
      <c r="E1380" s="37" t="s">
        <v>68</v>
      </c>
      <c r="F1380" s="72" t="s">
        <v>68</v>
      </c>
      <c r="G1380" s="72" t="s">
        <v>68</v>
      </c>
      <c r="H1380" s="72" t="s">
        <v>68</v>
      </c>
      <c r="I1380" s="78" t="s">
        <v>68</v>
      </c>
      <c r="J1380" s="23" t="s">
        <v>68</v>
      </c>
      <c r="K1380" s="57"/>
    </row>
    <row r="1381" ht="14.25" customHeight="1">
      <c r="A1381" s="155"/>
      <c r="B1381" s="96">
        <v>0.625</v>
      </c>
      <c r="C1381" s="110" t="s">
        <v>68</v>
      </c>
      <c r="D1381" s="77" t="s">
        <v>68</v>
      </c>
      <c r="E1381" s="37" t="s">
        <v>68</v>
      </c>
      <c r="F1381" s="72" t="s">
        <v>68</v>
      </c>
      <c r="G1381" s="72" t="s">
        <v>68</v>
      </c>
      <c r="H1381" s="72" t="s">
        <v>68</v>
      </c>
      <c r="I1381" s="78" t="s">
        <v>68</v>
      </c>
      <c r="J1381" s="23" t="s">
        <v>68</v>
      </c>
      <c r="K1381" s="57"/>
    </row>
    <row r="1382" ht="14.25" customHeight="1">
      <c r="A1382" s="155"/>
      <c r="B1382" s="96">
        <v>0.6666666666666666</v>
      </c>
      <c r="C1382" s="110" t="s">
        <v>68</v>
      </c>
      <c r="D1382" s="77" t="s">
        <v>68</v>
      </c>
      <c r="E1382" s="37" t="s">
        <v>68</v>
      </c>
      <c r="F1382" s="72" t="s">
        <v>68</v>
      </c>
      <c r="G1382" s="72" t="s">
        <v>68</v>
      </c>
      <c r="H1382" s="72" t="s">
        <v>68</v>
      </c>
      <c r="I1382" s="78" t="s">
        <v>68</v>
      </c>
      <c r="J1382" s="23" t="s">
        <v>68</v>
      </c>
      <c r="K1382" s="57"/>
    </row>
    <row r="1383" ht="14.25" customHeight="1">
      <c r="A1383" s="155"/>
      <c r="B1383" s="96">
        <v>0.7083333333333334</v>
      </c>
      <c r="C1383" s="110" t="s">
        <v>68</v>
      </c>
      <c r="D1383" s="77" t="s">
        <v>68</v>
      </c>
      <c r="E1383" s="37" t="s">
        <v>68</v>
      </c>
      <c r="F1383" s="72" t="s">
        <v>68</v>
      </c>
      <c r="G1383" s="72" t="s">
        <v>68</v>
      </c>
      <c r="H1383" s="72" t="s">
        <v>68</v>
      </c>
      <c r="I1383" s="78" t="s">
        <v>68</v>
      </c>
      <c r="J1383" s="23" t="s">
        <v>68</v>
      </c>
      <c r="K1383" s="57"/>
    </row>
    <row r="1384" ht="14.25" customHeight="1">
      <c r="A1384" s="156"/>
      <c r="B1384" s="98">
        <v>0.75</v>
      </c>
      <c r="C1384" s="111" t="s">
        <v>68</v>
      </c>
      <c r="D1384" s="85" t="s">
        <v>68</v>
      </c>
      <c r="E1384" s="86" t="s">
        <v>68</v>
      </c>
      <c r="F1384" s="87" t="s">
        <v>68</v>
      </c>
      <c r="G1384" s="87" t="s">
        <v>68</v>
      </c>
      <c r="H1384" s="87" t="s">
        <v>68</v>
      </c>
      <c r="I1384" s="88" t="s">
        <v>68</v>
      </c>
      <c r="J1384" s="23" t="s">
        <v>68</v>
      </c>
      <c r="K1384" s="57"/>
    </row>
    <row r="1385" ht="14.25" customHeight="1">
      <c r="A1385" s="123">
        <v>45638.0</v>
      </c>
      <c r="B1385" s="93">
        <v>0.375</v>
      </c>
      <c r="C1385" s="109" t="s">
        <v>68</v>
      </c>
      <c r="D1385" s="68" t="s">
        <v>68</v>
      </c>
      <c r="E1385" s="69" t="s">
        <v>68</v>
      </c>
      <c r="F1385" s="70" t="s">
        <v>68</v>
      </c>
      <c r="G1385" s="70" t="s">
        <v>68</v>
      </c>
      <c r="H1385" s="70" t="s">
        <v>68</v>
      </c>
      <c r="I1385" s="94" t="s">
        <v>68</v>
      </c>
      <c r="J1385" s="23" t="s">
        <v>68</v>
      </c>
      <c r="K1385" s="57"/>
    </row>
    <row r="1386" ht="14.25" customHeight="1">
      <c r="A1386" s="125"/>
      <c r="B1386" s="96">
        <v>0.4166666666666667</v>
      </c>
      <c r="C1386" s="110" t="s">
        <v>68</v>
      </c>
      <c r="D1386" s="77" t="s">
        <v>68</v>
      </c>
      <c r="E1386" s="37" t="s">
        <v>68</v>
      </c>
      <c r="F1386" s="72" t="s">
        <v>68</v>
      </c>
      <c r="G1386" s="72" t="s">
        <v>68</v>
      </c>
      <c r="H1386" s="72" t="s">
        <v>68</v>
      </c>
      <c r="I1386" s="90" t="s">
        <v>68</v>
      </c>
      <c r="J1386" s="23" t="s">
        <v>68</v>
      </c>
      <c r="K1386" s="57"/>
    </row>
    <row r="1387" ht="14.25" customHeight="1">
      <c r="A1387" s="125"/>
      <c r="B1387" s="96">
        <v>0.4583333333333333</v>
      </c>
      <c r="C1387" s="110" t="s">
        <v>1532</v>
      </c>
      <c r="D1387" s="77">
        <v>2.0</v>
      </c>
      <c r="E1387" s="37" t="s">
        <v>888</v>
      </c>
      <c r="F1387" s="72" t="s">
        <v>2260</v>
      </c>
      <c r="G1387" s="72" t="s">
        <v>2261</v>
      </c>
      <c r="H1387" s="72" t="s">
        <v>2262</v>
      </c>
      <c r="I1387" s="90" t="s">
        <v>2263</v>
      </c>
      <c r="J1387" s="23" t="s">
        <v>2179</v>
      </c>
      <c r="K1387" s="57"/>
    </row>
    <row r="1388" ht="14.25" customHeight="1">
      <c r="A1388" s="125"/>
      <c r="B1388" s="96">
        <v>0.5</v>
      </c>
      <c r="C1388" s="110" t="s">
        <v>68</v>
      </c>
      <c r="D1388" s="77" t="s">
        <v>68</v>
      </c>
      <c r="E1388" s="37" t="s">
        <v>68</v>
      </c>
      <c r="F1388" s="72" t="s">
        <v>68</v>
      </c>
      <c r="G1388" s="72" t="s">
        <v>68</v>
      </c>
      <c r="H1388" s="72" t="s">
        <v>68</v>
      </c>
      <c r="I1388" s="78" t="s">
        <v>68</v>
      </c>
      <c r="J1388" s="23" t="s">
        <v>68</v>
      </c>
      <c r="K1388" s="57"/>
    </row>
    <row r="1389" ht="14.25" customHeight="1">
      <c r="A1389" s="125"/>
      <c r="B1389" s="96">
        <v>0.5416666666666666</v>
      </c>
      <c r="C1389" s="110" t="s">
        <v>68</v>
      </c>
      <c r="D1389" s="77" t="s">
        <v>68</v>
      </c>
      <c r="E1389" s="37" t="s">
        <v>68</v>
      </c>
      <c r="F1389" s="72" t="s">
        <v>68</v>
      </c>
      <c r="G1389" s="72" t="s">
        <v>68</v>
      </c>
      <c r="H1389" s="72" t="s">
        <v>68</v>
      </c>
      <c r="I1389" s="78" t="s">
        <v>68</v>
      </c>
      <c r="J1389" s="23" t="s">
        <v>68</v>
      </c>
      <c r="K1389" s="57"/>
    </row>
    <row r="1390" ht="14.25" customHeight="1">
      <c r="A1390" s="125"/>
      <c r="B1390" s="96">
        <v>0.5833333333333334</v>
      </c>
      <c r="C1390" s="110" t="s">
        <v>68</v>
      </c>
      <c r="D1390" s="77" t="s">
        <v>68</v>
      </c>
      <c r="E1390" s="37" t="s">
        <v>68</v>
      </c>
      <c r="F1390" s="72" t="s">
        <v>68</v>
      </c>
      <c r="G1390" s="72" t="s">
        <v>68</v>
      </c>
      <c r="H1390" s="72" t="s">
        <v>68</v>
      </c>
      <c r="I1390" s="78" t="s">
        <v>68</v>
      </c>
      <c r="J1390" s="23" t="s">
        <v>68</v>
      </c>
      <c r="K1390" s="57"/>
    </row>
    <row r="1391" ht="14.25" customHeight="1">
      <c r="A1391" s="125"/>
      <c r="B1391" s="96">
        <v>0.625</v>
      </c>
      <c r="C1391" s="110" t="s">
        <v>117</v>
      </c>
      <c r="D1391" s="77">
        <v>1.0</v>
      </c>
      <c r="E1391" s="37" t="s">
        <v>818</v>
      </c>
      <c r="F1391" s="72" t="s">
        <v>2206</v>
      </c>
      <c r="G1391" s="72" t="s">
        <v>2264</v>
      </c>
      <c r="H1391" s="72" t="s">
        <v>68</v>
      </c>
      <c r="I1391" s="90" t="s">
        <v>2265</v>
      </c>
      <c r="J1391" s="23" t="s">
        <v>827</v>
      </c>
      <c r="K1391" s="57"/>
    </row>
    <row r="1392" ht="14.25" customHeight="1">
      <c r="A1392" s="125"/>
      <c r="B1392" s="96">
        <v>0.6666666666666666</v>
      </c>
      <c r="C1392" s="110" t="s">
        <v>831</v>
      </c>
      <c r="D1392" s="77">
        <v>1.0</v>
      </c>
      <c r="E1392" s="37" t="s">
        <v>1667</v>
      </c>
      <c r="F1392" s="72" t="s">
        <v>1046</v>
      </c>
      <c r="G1392" s="72"/>
      <c r="H1392" s="72" t="s">
        <v>2266</v>
      </c>
      <c r="I1392" s="91" t="s">
        <v>2267</v>
      </c>
      <c r="J1392" s="23"/>
      <c r="K1392" s="57"/>
    </row>
    <row r="1393" ht="14.25" customHeight="1">
      <c r="A1393" s="125"/>
      <c r="B1393" s="96">
        <v>0.7291666666666666</v>
      </c>
      <c r="C1393" s="110" t="s">
        <v>831</v>
      </c>
      <c r="D1393" s="77">
        <v>1.0</v>
      </c>
      <c r="E1393" s="37" t="s">
        <v>828</v>
      </c>
      <c r="F1393" s="72" t="s">
        <v>2250</v>
      </c>
      <c r="G1393" s="72"/>
      <c r="H1393" s="72" t="s">
        <v>2251</v>
      </c>
      <c r="I1393" s="91" t="s">
        <v>2268</v>
      </c>
      <c r="J1393" s="23"/>
      <c r="K1393" s="57"/>
    </row>
    <row r="1394" ht="14.25" customHeight="1">
      <c r="A1394" s="126"/>
      <c r="B1394" s="98">
        <v>0.75</v>
      </c>
      <c r="C1394" s="111"/>
      <c r="D1394" s="85"/>
      <c r="E1394" s="86"/>
      <c r="F1394" s="87"/>
      <c r="G1394" s="87"/>
      <c r="H1394" s="87"/>
      <c r="I1394" s="88"/>
      <c r="J1394" s="23"/>
      <c r="K1394" s="57"/>
    </row>
    <row r="1395" ht="14.25" customHeight="1">
      <c r="A1395" s="140">
        <v>45639.0</v>
      </c>
      <c r="B1395" s="93">
        <v>0.375</v>
      </c>
      <c r="C1395" s="109" t="s">
        <v>2258</v>
      </c>
      <c r="D1395" s="68">
        <v>1.0</v>
      </c>
      <c r="E1395" s="69" t="s">
        <v>13</v>
      </c>
      <c r="F1395" s="70" t="s">
        <v>2269</v>
      </c>
      <c r="G1395" s="72" t="s">
        <v>68</v>
      </c>
      <c r="H1395" s="72" t="s">
        <v>2270</v>
      </c>
      <c r="I1395" s="90" t="s">
        <v>2271</v>
      </c>
      <c r="J1395" s="23" t="s">
        <v>821</v>
      </c>
      <c r="K1395" s="57"/>
    </row>
    <row r="1396" ht="14.25" customHeight="1">
      <c r="A1396" s="141"/>
      <c r="B1396" s="93">
        <v>0.375</v>
      </c>
      <c r="C1396" s="76" t="s">
        <v>822</v>
      </c>
      <c r="D1396" s="77">
        <v>1.0</v>
      </c>
      <c r="E1396" s="37" t="s">
        <v>823</v>
      </c>
      <c r="F1396" s="72" t="s">
        <v>2272</v>
      </c>
      <c r="G1396" s="72" t="s">
        <v>68</v>
      </c>
      <c r="H1396" s="72" t="s">
        <v>825</v>
      </c>
      <c r="I1396" s="90" t="s">
        <v>2273</v>
      </c>
      <c r="J1396" s="23" t="s">
        <v>827</v>
      </c>
      <c r="K1396" s="57"/>
    </row>
    <row r="1397" ht="14.25" customHeight="1">
      <c r="A1397" s="141"/>
      <c r="B1397" s="96">
        <v>0.3958333333333333</v>
      </c>
      <c r="C1397" s="110" t="s">
        <v>822</v>
      </c>
      <c r="D1397" s="77">
        <v>1.0</v>
      </c>
      <c r="E1397" s="37" t="s">
        <v>828</v>
      </c>
      <c r="F1397" s="72" t="s">
        <v>2274</v>
      </c>
      <c r="G1397" s="72"/>
      <c r="H1397" s="72" t="s">
        <v>825</v>
      </c>
      <c r="I1397" s="90" t="s">
        <v>2275</v>
      </c>
      <c r="J1397" s="23" t="s">
        <v>827</v>
      </c>
      <c r="K1397" s="57"/>
    </row>
    <row r="1398" ht="14.25" customHeight="1">
      <c r="A1398" s="141"/>
      <c r="B1398" s="96">
        <v>0.4166666666666667</v>
      </c>
      <c r="C1398" s="76" t="s">
        <v>822</v>
      </c>
      <c r="D1398" s="77">
        <v>1.0</v>
      </c>
      <c r="E1398" s="37" t="s">
        <v>823</v>
      </c>
      <c r="F1398" s="72" t="s">
        <v>2276</v>
      </c>
      <c r="G1398" s="72" t="s">
        <v>2277</v>
      </c>
      <c r="H1398" s="72" t="s">
        <v>2278</v>
      </c>
      <c r="I1398" s="90" t="s">
        <v>2279</v>
      </c>
      <c r="J1398" s="23" t="s">
        <v>827</v>
      </c>
      <c r="K1398" s="57"/>
    </row>
    <row r="1399" ht="14.25" customHeight="1">
      <c r="A1399" s="141"/>
      <c r="B1399" s="96">
        <v>0.4583333333333333</v>
      </c>
      <c r="C1399" s="110" t="s">
        <v>2280</v>
      </c>
      <c r="D1399" s="77">
        <v>1.0</v>
      </c>
      <c r="E1399" s="37" t="s">
        <v>818</v>
      </c>
      <c r="F1399" s="72" t="s">
        <v>2281</v>
      </c>
      <c r="G1399" s="72" t="s">
        <v>2282</v>
      </c>
      <c r="H1399" s="72" t="s">
        <v>2283</v>
      </c>
      <c r="I1399" s="90" t="s">
        <v>2284</v>
      </c>
      <c r="J1399" s="23" t="s">
        <v>827</v>
      </c>
      <c r="K1399" s="57"/>
    </row>
    <row r="1400" ht="14.25" customHeight="1">
      <c r="A1400" s="141"/>
      <c r="B1400" s="96">
        <v>0.4583333333333333</v>
      </c>
      <c r="C1400" s="110" t="s">
        <v>1614</v>
      </c>
      <c r="D1400" s="77">
        <v>2.0</v>
      </c>
      <c r="E1400" s="37" t="s">
        <v>13</v>
      </c>
      <c r="F1400" s="72" t="s">
        <v>2285</v>
      </c>
      <c r="G1400" s="72"/>
      <c r="H1400" s="72" t="s">
        <v>2286</v>
      </c>
      <c r="I1400" s="90" t="s">
        <v>2287</v>
      </c>
      <c r="J1400" s="23" t="s">
        <v>995</v>
      </c>
      <c r="K1400" s="57"/>
    </row>
    <row r="1401" ht="14.25" customHeight="1">
      <c r="A1401" s="141"/>
      <c r="B1401" s="96">
        <v>0.4791666666666667</v>
      </c>
      <c r="C1401" s="110" t="s">
        <v>1614</v>
      </c>
      <c r="D1401" s="77">
        <v>1.0</v>
      </c>
      <c r="E1401" s="37" t="s">
        <v>823</v>
      </c>
      <c r="F1401" s="72" t="s">
        <v>2285</v>
      </c>
      <c r="G1401" s="72"/>
      <c r="H1401" s="72" t="s">
        <v>2286</v>
      </c>
      <c r="I1401" s="90" t="s">
        <v>2288</v>
      </c>
      <c r="J1401" s="23" t="s">
        <v>995</v>
      </c>
      <c r="K1401" s="57"/>
    </row>
    <row r="1402" ht="14.25" customHeight="1">
      <c r="A1402" s="141"/>
      <c r="B1402" s="96">
        <v>0.5</v>
      </c>
      <c r="C1402" s="110" t="s">
        <v>836</v>
      </c>
      <c r="D1402" s="77">
        <v>1.0</v>
      </c>
      <c r="E1402" s="37" t="s">
        <v>13</v>
      </c>
      <c r="F1402" s="72" t="s">
        <v>2289</v>
      </c>
      <c r="G1402" s="72" t="s">
        <v>68</v>
      </c>
      <c r="H1402" s="72" t="s">
        <v>2221</v>
      </c>
      <c r="I1402" s="90" t="s">
        <v>2290</v>
      </c>
      <c r="J1402" s="23" t="s">
        <v>821</v>
      </c>
      <c r="K1402" s="57"/>
    </row>
    <row r="1403" ht="14.25" customHeight="1">
      <c r="A1403" s="141"/>
      <c r="B1403" s="96">
        <v>0.5833333333333334</v>
      </c>
      <c r="C1403" s="110" t="s">
        <v>68</v>
      </c>
      <c r="D1403" s="77" t="s">
        <v>68</v>
      </c>
      <c r="E1403" s="37" t="s">
        <v>68</v>
      </c>
      <c r="F1403" s="72" t="s">
        <v>68</v>
      </c>
      <c r="G1403" s="72" t="s">
        <v>68</v>
      </c>
      <c r="H1403" s="72" t="s">
        <v>68</v>
      </c>
      <c r="I1403" s="78" t="s">
        <v>68</v>
      </c>
      <c r="J1403" s="23" t="s">
        <v>68</v>
      </c>
      <c r="K1403" s="57"/>
    </row>
    <row r="1404" ht="14.25" customHeight="1">
      <c r="A1404" s="141"/>
      <c r="B1404" s="96">
        <v>0.625</v>
      </c>
      <c r="C1404" s="110" t="s">
        <v>2049</v>
      </c>
      <c r="D1404" s="77">
        <v>1.0</v>
      </c>
      <c r="E1404" s="37" t="s">
        <v>13</v>
      </c>
      <c r="F1404" s="72" t="s">
        <v>2291</v>
      </c>
      <c r="G1404" s="72"/>
      <c r="H1404" s="72" t="s">
        <v>2292</v>
      </c>
      <c r="I1404" s="90" t="s">
        <v>2293</v>
      </c>
      <c r="J1404" s="23" t="s">
        <v>827</v>
      </c>
      <c r="K1404" s="57"/>
    </row>
    <row r="1405" ht="14.25" customHeight="1">
      <c r="A1405" s="141"/>
      <c r="B1405" s="96">
        <v>0.6666666666666666</v>
      </c>
      <c r="C1405" s="110" t="s">
        <v>879</v>
      </c>
      <c r="D1405" s="77">
        <v>1.0</v>
      </c>
      <c r="E1405" s="37" t="s">
        <v>823</v>
      </c>
      <c r="F1405" s="72" t="s">
        <v>2294</v>
      </c>
      <c r="G1405" s="72" t="s">
        <v>2295</v>
      </c>
      <c r="H1405" s="72" t="s">
        <v>1951</v>
      </c>
      <c r="I1405" s="112" t="s">
        <v>2296</v>
      </c>
      <c r="J1405" s="23" t="s">
        <v>821</v>
      </c>
      <c r="K1405" s="57"/>
    </row>
    <row r="1406" ht="14.25" customHeight="1">
      <c r="A1406" s="141"/>
      <c r="B1406" s="96">
        <v>0.7083333333333334</v>
      </c>
      <c r="C1406" s="110" t="s">
        <v>2297</v>
      </c>
      <c r="D1406" s="77">
        <v>1.0</v>
      </c>
      <c r="E1406" s="37" t="s">
        <v>818</v>
      </c>
      <c r="F1406" s="72" t="s">
        <v>2298</v>
      </c>
      <c r="G1406" s="72" t="s">
        <v>68</v>
      </c>
      <c r="H1406" s="72" t="s">
        <v>2299</v>
      </c>
      <c r="I1406" s="90" t="s">
        <v>2300</v>
      </c>
      <c r="J1406" s="23" t="s">
        <v>821</v>
      </c>
      <c r="K1406" s="57" t="s">
        <v>2301</v>
      </c>
    </row>
    <row r="1407" ht="14.25" customHeight="1">
      <c r="A1407" s="141"/>
      <c r="B1407" s="96">
        <v>0.7291666666666666</v>
      </c>
      <c r="C1407" s="110" t="s">
        <v>1504</v>
      </c>
      <c r="D1407" s="77">
        <v>1.0</v>
      </c>
      <c r="E1407" s="37" t="s">
        <v>13</v>
      </c>
      <c r="F1407" s="72" t="s">
        <v>2302</v>
      </c>
      <c r="G1407" s="72" t="s">
        <v>68</v>
      </c>
      <c r="H1407" s="72" t="s">
        <v>2303</v>
      </c>
      <c r="I1407" s="90" t="s">
        <v>2304</v>
      </c>
      <c r="J1407" s="23" t="s">
        <v>827</v>
      </c>
      <c r="K1407" s="57"/>
    </row>
    <row r="1408" ht="14.25" customHeight="1">
      <c r="A1408" s="142"/>
      <c r="B1408" s="98">
        <v>0.75</v>
      </c>
      <c r="C1408" s="111" t="s">
        <v>68</v>
      </c>
      <c r="D1408" s="85" t="s">
        <v>68</v>
      </c>
      <c r="E1408" s="86" t="s">
        <v>68</v>
      </c>
      <c r="F1408" s="87" t="s">
        <v>68</v>
      </c>
      <c r="G1408" s="87" t="s">
        <v>68</v>
      </c>
      <c r="H1408" s="87" t="s">
        <v>68</v>
      </c>
      <c r="I1408" s="88" t="s">
        <v>68</v>
      </c>
      <c r="J1408" s="23" t="s">
        <v>68</v>
      </c>
      <c r="K1408" s="57"/>
    </row>
    <row r="1409" ht="14.25" customHeight="1">
      <c r="A1409" s="123">
        <v>45640.0</v>
      </c>
      <c r="B1409" s="93">
        <v>0.375</v>
      </c>
      <c r="C1409" s="109"/>
      <c r="D1409" s="68"/>
      <c r="E1409" s="69"/>
      <c r="F1409" s="70"/>
      <c r="G1409" s="70"/>
      <c r="H1409" s="70"/>
      <c r="I1409" s="94"/>
      <c r="J1409" s="23"/>
      <c r="K1409" s="57"/>
    </row>
    <row r="1410" ht="14.25" customHeight="1">
      <c r="A1410" s="125"/>
      <c r="B1410" s="96">
        <v>0.40625</v>
      </c>
      <c r="C1410" s="110" t="s">
        <v>934</v>
      </c>
      <c r="D1410" s="77">
        <v>1.0</v>
      </c>
      <c r="E1410" s="37" t="s">
        <v>823</v>
      </c>
      <c r="F1410" s="72" t="s">
        <v>2305</v>
      </c>
      <c r="G1410" s="72" t="s">
        <v>68</v>
      </c>
      <c r="H1410" s="72" t="s">
        <v>1060</v>
      </c>
      <c r="I1410" s="90" t="s">
        <v>2306</v>
      </c>
      <c r="J1410" s="23" t="s">
        <v>827</v>
      </c>
      <c r="K1410" s="57"/>
    </row>
    <row r="1411" ht="14.25" customHeight="1">
      <c r="A1411" s="125"/>
      <c r="B1411" s="96">
        <v>0.4166666666666667</v>
      </c>
      <c r="C1411" s="110" t="s">
        <v>934</v>
      </c>
      <c r="D1411" s="77">
        <v>1.0</v>
      </c>
      <c r="E1411" s="37" t="s">
        <v>823</v>
      </c>
      <c r="F1411" s="72" t="s">
        <v>2307</v>
      </c>
      <c r="G1411" s="72" t="s">
        <v>2308</v>
      </c>
      <c r="H1411" s="72" t="s">
        <v>1060</v>
      </c>
      <c r="I1411" s="90" t="s">
        <v>2309</v>
      </c>
      <c r="J1411" s="23" t="s">
        <v>827</v>
      </c>
      <c r="K1411" s="57"/>
    </row>
    <row r="1412" ht="14.25" customHeight="1">
      <c r="A1412" s="125"/>
      <c r="B1412" s="96">
        <v>0.4375</v>
      </c>
      <c r="C1412" s="110" t="s">
        <v>934</v>
      </c>
      <c r="D1412" s="77">
        <v>2.0</v>
      </c>
      <c r="E1412" s="37" t="s">
        <v>828</v>
      </c>
      <c r="F1412" s="72" t="s">
        <v>2310</v>
      </c>
      <c r="G1412" s="72"/>
      <c r="H1412" s="72" t="s">
        <v>1060</v>
      </c>
      <c r="I1412" s="90" t="s">
        <v>2311</v>
      </c>
      <c r="J1412" s="23" t="s">
        <v>827</v>
      </c>
      <c r="K1412" s="57"/>
    </row>
    <row r="1413" ht="14.25" customHeight="1">
      <c r="A1413" s="125"/>
      <c r="B1413" s="96">
        <v>0.4375</v>
      </c>
      <c r="C1413" s="110" t="s">
        <v>2213</v>
      </c>
      <c r="D1413" s="77">
        <v>1.0</v>
      </c>
      <c r="E1413" s="37" t="s">
        <v>818</v>
      </c>
      <c r="F1413" s="72" t="s">
        <v>2214</v>
      </c>
      <c r="G1413" s="72" t="s">
        <v>2312</v>
      </c>
      <c r="H1413" s="72" t="s">
        <v>2215</v>
      </c>
      <c r="I1413" s="90" t="s">
        <v>2313</v>
      </c>
      <c r="J1413" s="23" t="s">
        <v>821</v>
      </c>
      <c r="K1413" s="57"/>
    </row>
    <row r="1414" ht="14.25" customHeight="1">
      <c r="A1414" s="125"/>
      <c r="B1414" s="96">
        <v>0.4583333333333333</v>
      </c>
      <c r="C1414" s="110" t="s">
        <v>822</v>
      </c>
      <c r="D1414" s="77">
        <v>1.0</v>
      </c>
      <c r="E1414" s="37" t="s">
        <v>823</v>
      </c>
      <c r="F1414" s="72" t="s">
        <v>2314</v>
      </c>
      <c r="G1414" s="72" t="s">
        <v>68</v>
      </c>
      <c r="H1414" s="72" t="s">
        <v>825</v>
      </c>
      <c r="I1414" s="90" t="s">
        <v>2315</v>
      </c>
      <c r="J1414" s="23" t="s">
        <v>827</v>
      </c>
      <c r="K1414" s="57"/>
    </row>
    <row r="1415" ht="14.25" customHeight="1">
      <c r="A1415" s="125"/>
      <c r="B1415" s="96">
        <v>0.5</v>
      </c>
      <c r="C1415" s="110" t="s">
        <v>2316</v>
      </c>
      <c r="D1415" s="77">
        <v>1.0</v>
      </c>
      <c r="E1415" s="37" t="s">
        <v>13</v>
      </c>
      <c r="F1415" s="72" t="s">
        <v>2317</v>
      </c>
      <c r="G1415" s="72" t="s">
        <v>2318</v>
      </c>
      <c r="H1415" s="72" t="s">
        <v>2319</v>
      </c>
      <c r="I1415" s="90" t="s">
        <v>2320</v>
      </c>
      <c r="J1415" s="23" t="s">
        <v>821</v>
      </c>
      <c r="K1415" s="57"/>
    </row>
    <row r="1416" ht="14.25" customHeight="1">
      <c r="A1416" s="125"/>
      <c r="B1416" s="96">
        <v>0.5208333333333334</v>
      </c>
      <c r="C1416" s="110" t="s">
        <v>2316</v>
      </c>
      <c r="D1416" s="77">
        <v>1.0</v>
      </c>
      <c r="E1416" s="37" t="s">
        <v>13</v>
      </c>
      <c r="F1416" s="72" t="s">
        <v>2321</v>
      </c>
      <c r="G1416" s="72" t="s">
        <v>2318</v>
      </c>
      <c r="H1416" s="72" t="s">
        <v>2319</v>
      </c>
      <c r="I1416" s="90" t="s">
        <v>2322</v>
      </c>
      <c r="J1416" s="23" t="s">
        <v>821</v>
      </c>
      <c r="K1416" s="57"/>
    </row>
    <row r="1417" ht="14.25" customHeight="1">
      <c r="A1417" s="126"/>
      <c r="B1417" s="98">
        <v>0.5416666666666666</v>
      </c>
      <c r="C1417" s="111" t="s">
        <v>68</v>
      </c>
      <c r="D1417" s="85" t="s">
        <v>68</v>
      </c>
      <c r="E1417" s="86" t="s">
        <v>68</v>
      </c>
      <c r="F1417" s="87" t="s">
        <v>68</v>
      </c>
      <c r="G1417" s="87" t="s">
        <v>68</v>
      </c>
      <c r="H1417" s="87" t="s">
        <v>68</v>
      </c>
      <c r="I1417" s="88" t="s">
        <v>68</v>
      </c>
      <c r="J1417" s="23" t="s">
        <v>68</v>
      </c>
      <c r="K1417" s="57"/>
    </row>
    <row r="1418" ht="14.25" customHeight="1">
      <c r="A1418" s="92">
        <v>45641.0</v>
      </c>
      <c r="B1418" s="93">
        <v>0.375</v>
      </c>
      <c r="C1418" s="109" t="s">
        <v>68</v>
      </c>
      <c r="D1418" s="68" t="s">
        <v>68</v>
      </c>
      <c r="E1418" s="69" t="s">
        <v>68</v>
      </c>
      <c r="F1418" s="70" t="s">
        <v>68</v>
      </c>
      <c r="G1418" s="70" t="s">
        <v>68</v>
      </c>
      <c r="H1418" s="70" t="s">
        <v>68</v>
      </c>
      <c r="I1418" s="94" t="s">
        <v>68</v>
      </c>
      <c r="J1418" s="23" t="s">
        <v>68</v>
      </c>
      <c r="K1418" s="57"/>
    </row>
    <row r="1419" ht="14.25" customHeight="1">
      <c r="A1419" s="95"/>
      <c r="B1419" s="96">
        <v>0.4166666666666667</v>
      </c>
      <c r="C1419" s="110" t="s">
        <v>68</v>
      </c>
      <c r="D1419" s="77" t="s">
        <v>68</v>
      </c>
      <c r="E1419" s="37" t="s">
        <v>68</v>
      </c>
      <c r="F1419" s="72" t="s">
        <v>68</v>
      </c>
      <c r="G1419" s="72" t="s">
        <v>68</v>
      </c>
      <c r="H1419" s="72" t="s">
        <v>68</v>
      </c>
      <c r="I1419" s="78" t="s">
        <v>68</v>
      </c>
      <c r="J1419" s="23" t="s">
        <v>68</v>
      </c>
      <c r="K1419" s="57"/>
    </row>
    <row r="1420" ht="14.25" customHeight="1">
      <c r="A1420" s="95"/>
      <c r="B1420" s="96">
        <v>0.4583333333333333</v>
      </c>
      <c r="C1420" s="110" t="s">
        <v>68</v>
      </c>
      <c r="D1420" s="77" t="s">
        <v>68</v>
      </c>
      <c r="E1420" s="37" t="s">
        <v>68</v>
      </c>
      <c r="F1420" s="72" t="s">
        <v>68</v>
      </c>
      <c r="G1420" s="72" t="s">
        <v>68</v>
      </c>
      <c r="H1420" s="72" t="s">
        <v>68</v>
      </c>
      <c r="I1420" s="78" t="s">
        <v>68</v>
      </c>
      <c r="J1420" s="23" t="s">
        <v>68</v>
      </c>
      <c r="K1420" s="57"/>
    </row>
    <row r="1421" ht="14.25" customHeight="1">
      <c r="A1421" s="95"/>
      <c r="B1421" s="96">
        <v>0.5</v>
      </c>
      <c r="C1421" s="110" t="s">
        <v>68</v>
      </c>
      <c r="D1421" s="77" t="s">
        <v>68</v>
      </c>
      <c r="E1421" s="37" t="s">
        <v>68</v>
      </c>
      <c r="F1421" s="72" t="s">
        <v>68</v>
      </c>
      <c r="G1421" s="72" t="s">
        <v>68</v>
      </c>
      <c r="H1421" s="72" t="s">
        <v>68</v>
      </c>
      <c r="I1421" s="78" t="s">
        <v>68</v>
      </c>
      <c r="J1421" s="23" t="s">
        <v>68</v>
      </c>
      <c r="K1421" s="57"/>
    </row>
    <row r="1422" ht="14.25" customHeight="1">
      <c r="A1422" s="95"/>
      <c r="B1422" s="96">
        <v>0.5416666666666666</v>
      </c>
      <c r="C1422" s="110" t="s">
        <v>68</v>
      </c>
      <c r="D1422" s="77" t="s">
        <v>68</v>
      </c>
      <c r="E1422" s="37" t="s">
        <v>68</v>
      </c>
      <c r="F1422" s="72" t="s">
        <v>68</v>
      </c>
      <c r="G1422" s="72" t="s">
        <v>68</v>
      </c>
      <c r="H1422" s="72" t="s">
        <v>68</v>
      </c>
      <c r="I1422" s="78" t="s">
        <v>68</v>
      </c>
      <c r="J1422" s="23" t="s">
        <v>68</v>
      </c>
      <c r="K1422" s="57"/>
    </row>
    <row r="1423" ht="14.25" customHeight="1">
      <c r="A1423" s="95"/>
      <c r="B1423" s="96">
        <v>0.5833333333333334</v>
      </c>
      <c r="C1423" s="110" t="s">
        <v>68</v>
      </c>
      <c r="D1423" s="77" t="s">
        <v>68</v>
      </c>
      <c r="E1423" s="37" t="s">
        <v>68</v>
      </c>
      <c r="F1423" s="72" t="s">
        <v>68</v>
      </c>
      <c r="G1423" s="72" t="s">
        <v>68</v>
      </c>
      <c r="H1423" s="72" t="s">
        <v>68</v>
      </c>
      <c r="I1423" s="78" t="s">
        <v>68</v>
      </c>
      <c r="J1423" s="23" t="s">
        <v>68</v>
      </c>
      <c r="K1423" s="57"/>
    </row>
    <row r="1424" ht="14.25" customHeight="1">
      <c r="A1424" s="95"/>
      <c r="B1424" s="96">
        <v>0.625</v>
      </c>
      <c r="C1424" s="110" t="s">
        <v>68</v>
      </c>
      <c r="D1424" s="77" t="s">
        <v>68</v>
      </c>
      <c r="E1424" s="37" t="s">
        <v>68</v>
      </c>
      <c r="F1424" s="72" t="s">
        <v>68</v>
      </c>
      <c r="G1424" s="72" t="s">
        <v>68</v>
      </c>
      <c r="H1424" s="72" t="s">
        <v>68</v>
      </c>
      <c r="I1424" s="78" t="s">
        <v>68</v>
      </c>
      <c r="J1424" s="23" t="s">
        <v>68</v>
      </c>
      <c r="K1424" s="57"/>
    </row>
    <row r="1425" ht="14.25" customHeight="1">
      <c r="A1425" s="95"/>
      <c r="B1425" s="96">
        <v>0.6666666666666666</v>
      </c>
      <c r="C1425" s="110" t="s">
        <v>68</v>
      </c>
      <c r="D1425" s="77" t="s">
        <v>68</v>
      </c>
      <c r="E1425" s="37" t="s">
        <v>68</v>
      </c>
      <c r="F1425" s="72" t="s">
        <v>68</v>
      </c>
      <c r="G1425" s="72" t="s">
        <v>68</v>
      </c>
      <c r="H1425" s="72" t="s">
        <v>68</v>
      </c>
      <c r="I1425" s="78" t="s">
        <v>68</v>
      </c>
      <c r="J1425" s="23" t="s">
        <v>68</v>
      </c>
      <c r="K1425" s="57"/>
    </row>
    <row r="1426" ht="14.25" customHeight="1">
      <c r="A1426" s="95"/>
      <c r="B1426" s="96">
        <v>0.7083333333333334</v>
      </c>
      <c r="C1426" s="110" t="s">
        <v>68</v>
      </c>
      <c r="D1426" s="77" t="s">
        <v>68</v>
      </c>
      <c r="E1426" s="37" t="s">
        <v>68</v>
      </c>
      <c r="F1426" s="72" t="s">
        <v>68</v>
      </c>
      <c r="G1426" s="72" t="s">
        <v>68</v>
      </c>
      <c r="H1426" s="72" t="s">
        <v>68</v>
      </c>
      <c r="I1426" s="78" t="s">
        <v>68</v>
      </c>
      <c r="J1426" s="23" t="s">
        <v>68</v>
      </c>
      <c r="K1426" s="57"/>
    </row>
    <row r="1427" ht="14.25" customHeight="1">
      <c r="A1427" s="97"/>
      <c r="B1427" s="98">
        <v>0.75</v>
      </c>
      <c r="C1427" s="111" t="s">
        <v>68</v>
      </c>
      <c r="D1427" s="85" t="s">
        <v>68</v>
      </c>
      <c r="E1427" s="86" t="s">
        <v>68</v>
      </c>
      <c r="F1427" s="87" t="s">
        <v>68</v>
      </c>
      <c r="G1427" s="87" t="s">
        <v>68</v>
      </c>
      <c r="H1427" s="87" t="s">
        <v>68</v>
      </c>
      <c r="I1427" s="88" t="s">
        <v>68</v>
      </c>
      <c r="J1427" s="23" t="s">
        <v>68</v>
      </c>
      <c r="K1427" s="57"/>
    </row>
    <row r="1428" ht="14.25" customHeight="1">
      <c r="A1428" s="123">
        <v>45642.0</v>
      </c>
      <c r="B1428" s="93">
        <v>0.375</v>
      </c>
      <c r="C1428" s="109" t="s">
        <v>68</v>
      </c>
      <c r="D1428" s="68" t="s">
        <v>68</v>
      </c>
      <c r="E1428" s="69" t="s">
        <v>68</v>
      </c>
      <c r="F1428" s="70" t="s">
        <v>68</v>
      </c>
      <c r="G1428" s="70" t="s">
        <v>68</v>
      </c>
      <c r="H1428" s="70" t="s">
        <v>68</v>
      </c>
      <c r="I1428" s="94" t="s">
        <v>68</v>
      </c>
      <c r="J1428" s="23" t="s">
        <v>68</v>
      </c>
      <c r="K1428" s="57"/>
    </row>
    <row r="1429" ht="14.25" customHeight="1">
      <c r="A1429" s="125"/>
      <c r="B1429" s="96">
        <v>0.4166666666666667</v>
      </c>
      <c r="C1429" s="110" t="s">
        <v>68</v>
      </c>
      <c r="D1429" s="77" t="s">
        <v>68</v>
      </c>
      <c r="E1429" s="37" t="s">
        <v>68</v>
      </c>
      <c r="F1429" s="72" t="s">
        <v>68</v>
      </c>
      <c r="G1429" s="72" t="s">
        <v>68</v>
      </c>
      <c r="H1429" s="72" t="s">
        <v>68</v>
      </c>
      <c r="I1429" s="78" t="s">
        <v>68</v>
      </c>
      <c r="J1429" s="23" t="s">
        <v>68</v>
      </c>
      <c r="K1429" s="57"/>
    </row>
    <row r="1430" ht="14.25" customHeight="1">
      <c r="A1430" s="125"/>
      <c r="B1430" s="96">
        <v>0.4583333333333333</v>
      </c>
      <c r="C1430" s="110" t="s">
        <v>1532</v>
      </c>
      <c r="D1430" s="77">
        <v>2.0</v>
      </c>
      <c r="E1430" s="37" t="s">
        <v>13</v>
      </c>
      <c r="F1430" s="72" t="s">
        <v>2323</v>
      </c>
      <c r="G1430" s="72" t="s">
        <v>2324</v>
      </c>
      <c r="H1430" s="72" t="s">
        <v>2325</v>
      </c>
      <c r="I1430" s="90" t="s">
        <v>2326</v>
      </c>
      <c r="J1430" s="23" t="s">
        <v>821</v>
      </c>
      <c r="K1430" s="57"/>
    </row>
    <row r="1431" ht="14.25" customHeight="1">
      <c r="A1431" s="125"/>
      <c r="B1431" s="96">
        <v>0.5</v>
      </c>
      <c r="C1431" s="110" t="s">
        <v>879</v>
      </c>
      <c r="D1431" s="77">
        <v>1.0</v>
      </c>
      <c r="E1431" s="37" t="s">
        <v>823</v>
      </c>
      <c r="F1431" s="72" t="s">
        <v>2327</v>
      </c>
      <c r="G1431" s="72" t="s">
        <v>2328</v>
      </c>
      <c r="H1431" s="72" t="s">
        <v>1951</v>
      </c>
      <c r="I1431" s="112" t="s">
        <v>2329</v>
      </c>
      <c r="J1431" s="23" t="s">
        <v>827</v>
      </c>
      <c r="K1431" s="57"/>
    </row>
    <row r="1432" ht="14.25" customHeight="1">
      <c r="A1432" s="125"/>
      <c r="B1432" s="96">
        <v>0.5416666666666666</v>
      </c>
      <c r="C1432" s="110" t="s">
        <v>68</v>
      </c>
      <c r="D1432" s="77" t="s">
        <v>68</v>
      </c>
      <c r="E1432" s="37" t="s">
        <v>68</v>
      </c>
      <c r="F1432" s="72" t="s">
        <v>68</v>
      </c>
      <c r="G1432" s="72" t="s">
        <v>68</v>
      </c>
      <c r="H1432" s="72" t="s">
        <v>68</v>
      </c>
      <c r="I1432" s="78" t="s">
        <v>68</v>
      </c>
      <c r="J1432" s="23" t="s">
        <v>68</v>
      </c>
      <c r="K1432" s="57"/>
    </row>
    <row r="1433" ht="14.25" customHeight="1">
      <c r="A1433" s="125"/>
      <c r="B1433" s="96">
        <v>0.5833333333333334</v>
      </c>
      <c r="C1433" s="110" t="s">
        <v>68</v>
      </c>
      <c r="D1433" s="77" t="s">
        <v>68</v>
      </c>
      <c r="E1433" s="37" t="s">
        <v>68</v>
      </c>
      <c r="F1433" s="72" t="s">
        <v>68</v>
      </c>
      <c r="G1433" s="72" t="s">
        <v>68</v>
      </c>
      <c r="H1433" s="72" t="s">
        <v>68</v>
      </c>
      <c r="I1433" s="78" t="s">
        <v>68</v>
      </c>
      <c r="J1433" s="23" t="s">
        <v>68</v>
      </c>
      <c r="K1433" s="57"/>
    </row>
    <row r="1434" ht="14.25" customHeight="1">
      <c r="A1434" s="125"/>
      <c r="B1434" s="96">
        <v>0.625</v>
      </c>
      <c r="C1434" s="110" t="s">
        <v>68</v>
      </c>
      <c r="D1434" s="77" t="s">
        <v>68</v>
      </c>
      <c r="E1434" s="37" t="s">
        <v>68</v>
      </c>
      <c r="F1434" s="72" t="s">
        <v>68</v>
      </c>
      <c r="G1434" s="72" t="s">
        <v>68</v>
      </c>
      <c r="H1434" s="72" t="s">
        <v>68</v>
      </c>
      <c r="I1434" s="78" t="s">
        <v>68</v>
      </c>
      <c r="J1434" s="23" t="s">
        <v>68</v>
      </c>
      <c r="K1434" s="57"/>
    </row>
    <row r="1435" ht="14.25" customHeight="1">
      <c r="A1435" s="125"/>
      <c r="B1435" s="96">
        <v>0.6666666666666666</v>
      </c>
      <c r="C1435" s="110" t="s">
        <v>1614</v>
      </c>
      <c r="D1435" s="77">
        <v>2.0</v>
      </c>
      <c r="E1435" s="37" t="s">
        <v>13</v>
      </c>
      <c r="F1435" s="72" t="s">
        <v>2330</v>
      </c>
      <c r="G1435" s="72" t="s">
        <v>2331</v>
      </c>
      <c r="H1435" s="72" t="s">
        <v>2332</v>
      </c>
      <c r="I1435" s="90" t="s">
        <v>2333</v>
      </c>
      <c r="J1435" s="23" t="s">
        <v>995</v>
      </c>
      <c r="K1435" s="57"/>
    </row>
    <row r="1436" ht="14.25" customHeight="1">
      <c r="A1436" s="125"/>
      <c r="B1436" s="96">
        <v>0.7083333333333334</v>
      </c>
      <c r="C1436" s="110" t="s">
        <v>68</v>
      </c>
      <c r="D1436" s="77" t="s">
        <v>68</v>
      </c>
      <c r="E1436" s="37" t="s">
        <v>68</v>
      </c>
      <c r="F1436" s="72" t="s">
        <v>68</v>
      </c>
      <c r="G1436" s="72" t="s">
        <v>68</v>
      </c>
      <c r="H1436" s="72" t="s">
        <v>68</v>
      </c>
      <c r="I1436" s="78" t="s">
        <v>68</v>
      </c>
      <c r="J1436" s="23" t="s">
        <v>68</v>
      </c>
      <c r="K1436" s="57"/>
    </row>
    <row r="1437" ht="14.25" customHeight="1">
      <c r="A1437" s="126"/>
      <c r="B1437" s="98">
        <v>0.75</v>
      </c>
      <c r="C1437" s="111" t="s">
        <v>1493</v>
      </c>
      <c r="D1437" s="85">
        <v>2.0</v>
      </c>
      <c r="E1437" s="86" t="s">
        <v>13</v>
      </c>
      <c r="F1437" s="87" t="s">
        <v>2334</v>
      </c>
      <c r="G1437" s="87" t="s">
        <v>68</v>
      </c>
      <c r="H1437" s="87" t="s">
        <v>2335</v>
      </c>
      <c r="I1437" s="106" t="s">
        <v>2336</v>
      </c>
      <c r="J1437" s="23" t="s">
        <v>821</v>
      </c>
      <c r="K1437" s="57"/>
    </row>
    <row r="1438" ht="14.25" customHeight="1">
      <c r="A1438" s="140">
        <v>45643.0</v>
      </c>
      <c r="B1438" s="93">
        <v>0.375</v>
      </c>
      <c r="C1438" s="109" t="s">
        <v>1278</v>
      </c>
      <c r="D1438" s="68">
        <v>1.0</v>
      </c>
      <c r="E1438" s="69" t="s">
        <v>13</v>
      </c>
      <c r="F1438" s="70" t="s">
        <v>2337</v>
      </c>
      <c r="G1438" s="70" t="s">
        <v>68</v>
      </c>
      <c r="H1438" s="70" t="s">
        <v>2338</v>
      </c>
      <c r="I1438" s="100" t="s">
        <v>2339</v>
      </c>
      <c r="J1438" s="23" t="s">
        <v>827</v>
      </c>
      <c r="K1438" s="57"/>
    </row>
    <row r="1439" ht="14.25" customHeight="1">
      <c r="A1439" s="141"/>
      <c r="B1439" s="96">
        <v>0.3958333333333333</v>
      </c>
      <c r="C1439" s="110" t="s">
        <v>1278</v>
      </c>
      <c r="D1439" s="77">
        <v>1.0</v>
      </c>
      <c r="E1439" s="37" t="s">
        <v>13</v>
      </c>
      <c r="F1439" s="72" t="s">
        <v>2340</v>
      </c>
      <c r="G1439" s="72" t="s">
        <v>68</v>
      </c>
      <c r="H1439" s="72" t="s">
        <v>2338</v>
      </c>
      <c r="I1439" s="90" t="s">
        <v>2341</v>
      </c>
      <c r="J1439" s="23" t="s">
        <v>827</v>
      </c>
      <c r="K1439" s="57"/>
    </row>
    <row r="1440" ht="14.25" customHeight="1">
      <c r="A1440" s="141"/>
      <c r="B1440" s="96">
        <v>0.4166666666666667</v>
      </c>
      <c r="C1440" s="110" t="s">
        <v>68</v>
      </c>
      <c r="D1440" s="77" t="s">
        <v>68</v>
      </c>
      <c r="E1440" s="37" t="s">
        <v>68</v>
      </c>
      <c r="F1440" s="72" t="s">
        <v>68</v>
      </c>
      <c r="G1440" s="72" t="s">
        <v>68</v>
      </c>
      <c r="H1440" s="72" t="s">
        <v>68</v>
      </c>
      <c r="I1440" s="78" t="s">
        <v>68</v>
      </c>
      <c r="J1440" s="23" t="s">
        <v>68</v>
      </c>
      <c r="K1440" s="57"/>
    </row>
    <row r="1441" ht="14.25" customHeight="1">
      <c r="A1441" s="141"/>
      <c r="B1441" s="96">
        <v>0.4583333333333333</v>
      </c>
      <c r="C1441" s="110" t="s">
        <v>68</v>
      </c>
      <c r="D1441" s="77" t="s">
        <v>68</v>
      </c>
      <c r="E1441" s="37" t="s">
        <v>68</v>
      </c>
      <c r="F1441" s="72" t="s">
        <v>68</v>
      </c>
      <c r="G1441" s="72" t="s">
        <v>68</v>
      </c>
      <c r="H1441" s="72" t="s">
        <v>68</v>
      </c>
      <c r="I1441" s="78" t="s">
        <v>68</v>
      </c>
      <c r="J1441" s="23" t="s">
        <v>68</v>
      </c>
      <c r="K1441" s="57"/>
    </row>
    <row r="1442" ht="14.25" customHeight="1">
      <c r="A1442" s="141"/>
      <c r="B1442" s="96">
        <v>0.5</v>
      </c>
      <c r="C1442" s="110" t="s">
        <v>68</v>
      </c>
      <c r="D1442" s="77" t="s">
        <v>68</v>
      </c>
      <c r="E1442" s="37" t="s">
        <v>68</v>
      </c>
      <c r="F1442" s="72" t="s">
        <v>68</v>
      </c>
      <c r="G1442" s="72" t="s">
        <v>68</v>
      </c>
      <c r="H1442" s="72" t="s">
        <v>68</v>
      </c>
      <c r="I1442" s="78" t="s">
        <v>68</v>
      </c>
      <c r="J1442" s="23" t="s">
        <v>68</v>
      </c>
      <c r="K1442" s="57"/>
    </row>
    <row r="1443" ht="14.25" customHeight="1">
      <c r="A1443" s="141"/>
      <c r="B1443" s="96">
        <v>0.5416666666666666</v>
      </c>
      <c r="C1443" s="110" t="s">
        <v>68</v>
      </c>
      <c r="D1443" s="77" t="s">
        <v>68</v>
      </c>
      <c r="E1443" s="37" t="s">
        <v>68</v>
      </c>
      <c r="F1443" s="72" t="s">
        <v>68</v>
      </c>
      <c r="G1443" s="72" t="s">
        <v>68</v>
      </c>
      <c r="H1443" s="72" t="s">
        <v>68</v>
      </c>
      <c r="I1443" s="78" t="s">
        <v>68</v>
      </c>
      <c r="J1443" s="23" t="s">
        <v>68</v>
      </c>
      <c r="K1443" s="57"/>
    </row>
    <row r="1444" ht="14.25" customHeight="1">
      <c r="A1444" s="141"/>
      <c r="B1444" s="96">
        <v>0.5833333333333334</v>
      </c>
      <c r="C1444" s="110" t="s">
        <v>822</v>
      </c>
      <c r="D1444" s="77">
        <v>1.0</v>
      </c>
      <c r="E1444" s="37" t="s">
        <v>823</v>
      </c>
      <c r="F1444" s="72" t="s">
        <v>2342</v>
      </c>
      <c r="G1444" s="72" t="s">
        <v>68</v>
      </c>
      <c r="H1444" s="72" t="s">
        <v>825</v>
      </c>
      <c r="I1444" s="90" t="s">
        <v>2343</v>
      </c>
      <c r="J1444" s="23" t="s">
        <v>827</v>
      </c>
      <c r="K1444" s="57"/>
    </row>
    <row r="1445" ht="14.25" customHeight="1">
      <c r="A1445" s="141"/>
      <c r="B1445" s="96">
        <v>0.6041666666666666</v>
      </c>
      <c r="C1445" s="110" t="s">
        <v>1614</v>
      </c>
      <c r="D1445" s="77">
        <v>2.0</v>
      </c>
      <c r="E1445" s="37" t="s">
        <v>13</v>
      </c>
      <c r="F1445" s="72" t="s">
        <v>2344</v>
      </c>
      <c r="G1445" s="72"/>
      <c r="H1445" s="72" t="s">
        <v>2345</v>
      </c>
      <c r="I1445" s="90" t="s">
        <v>2346</v>
      </c>
      <c r="J1445" s="23" t="s">
        <v>995</v>
      </c>
      <c r="K1445" s="57"/>
    </row>
    <row r="1446" ht="14.25" customHeight="1">
      <c r="A1446" s="141"/>
      <c r="B1446" s="96">
        <v>0.625</v>
      </c>
      <c r="C1446" s="110" t="s">
        <v>68</v>
      </c>
      <c r="D1446" s="77" t="s">
        <v>68</v>
      </c>
      <c r="E1446" s="37" t="s">
        <v>68</v>
      </c>
      <c r="F1446" s="72" t="s">
        <v>68</v>
      </c>
      <c r="G1446" s="72" t="s">
        <v>68</v>
      </c>
      <c r="H1446" s="72" t="s">
        <v>68</v>
      </c>
      <c r="I1446" s="78" t="s">
        <v>68</v>
      </c>
      <c r="J1446" s="23" t="s">
        <v>68</v>
      </c>
      <c r="K1446" s="57"/>
    </row>
    <row r="1447" ht="14.25" customHeight="1">
      <c r="A1447" s="141"/>
      <c r="B1447" s="96">
        <v>0.6666666666666666</v>
      </c>
      <c r="C1447" s="110" t="s">
        <v>68</v>
      </c>
      <c r="D1447" s="77" t="s">
        <v>68</v>
      </c>
      <c r="E1447" s="37" t="s">
        <v>68</v>
      </c>
      <c r="F1447" s="72" t="s">
        <v>68</v>
      </c>
      <c r="G1447" s="72" t="s">
        <v>68</v>
      </c>
      <c r="H1447" s="72" t="s">
        <v>68</v>
      </c>
      <c r="I1447" s="78" t="s">
        <v>68</v>
      </c>
      <c r="J1447" s="23" t="s">
        <v>68</v>
      </c>
      <c r="K1447" s="57"/>
    </row>
    <row r="1448" ht="14.25" customHeight="1">
      <c r="A1448" s="141"/>
      <c r="B1448" s="96">
        <v>0.7083333333333334</v>
      </c>
      <c r="C1448" s="110" t="s">
        <v>68</v>
      </c>
      <c r="D1448" s="77" t="s">
        <v>68</v>
      </c>
      <c r="E1448" s="37" t="s">
        <v>68</v>
      </c>
      <c r="F1448" s="72" t="s">
        <v>68</v>
      </c>
      <c r="G1448" s="72" t="s">
        <v>68</v>
      </c>
      <c r="H1448" s="72" t="s">
        <v>68</v>
      </c>
      <c r="I1448" s="78" t="s">
        <v>68</v>
      </c>
      <c r="J1448" s="23" t="s">
        <v>68</v>
      </c>
      <c r="K1448" s="57"/>
    </row>
    <row r="1449" ht="14.25" customHeight="1">
      <c r="A1449" s="142"/>
      <c r="B1449" s="98">
        <v>0.75</v>
      </c>
      <c r="C1449" s="111"/>
      <c r="D1449" s="85"/>
      <c r="E1449" s="86"/>
      <c r="F1449" s="87"/>
      <c r="G1449" s="87"/>
      <c r="H1449" s="87"/>
      <c r="I1449" s="88"/>
      <c r="J1449" s="23"/>
      <c r="K1449" s="57"/>
    </row>
    <row r="1450" ht="14.25" customHeight="1">
      <c r="A1450" s="157">
        <v>45644.0</v>
      </c>
      <c r="B1450" s="93">
        <v>0.375</v>
      </c>
      <c r="C1450" s="109" t="s">
        <v>68</v>
      </c>
      <c r="D1450" s="68" t="s">
        <v>68</v>
      </c>
      <c r="E1450" s="69" t="s">
        <v>68</v>
      </c>
      <c r="F1450" s="70" t="s">
        <v>68</v>
      </c>
      <c r="G1450" s="70" t="s">
        <v>68</v>
      </c>
      <c r="H1450" s="70" t="s">
        <v>68</v>
      </c>
      <c r="I1450" s="94" t="s">
        <v>68</v>
      </c>
      <c r="J1450" s="23" t="s">
        <v>68</v>
      </c>
      <c r="K1450" s="57"/>
    </row>
    <row r="1451" ht="14.25" customHeight="1">
      <c r="A1451" s="158"/>
      <c r="B1451" s="96">
        <v>0.4166666666666667</v>
      </c>
      <c r="C1451" s="110" t="s">
        <v>822</v>
      </c>
      <c r="D1451" s="77">
        <v>1.0</v>
      </c>
      <c r="E1451" s="37" t="s">
        <v>828</v>
      </c>
      <c r="F1451" s="72" t="s">
        <v>2347</v>
      </c>
      <c r="G1451" s="72" t="s">
        <v>68</v>
      </c>
      <c r="H1451" s="72" t="s">
        <v>825</v>
      </c>
      <c r="I1451" s="90" t="s">
        <v>2348</v>
      </c>
      <c r="J1451" s="23" t="s">
        <v>68</v>
      </c>
      <c r="K1451" s="57"/>
    </row>
    <row r="1452" ht="14.25" customHeight="1">
      <c r="A1452" s="158"/>
      <c r="B1452" s="96">
        <v>0.4583333333333333</v>
      </c>
      <c r="C1452" s="110" t="s">
        <v>68</v>
      </c>
      <c r="D1452" s="77" t="s">
        <v>68</v>
      </c>
      <c r="E1452" s="37" t="s">
        <v>68</v>
      </c>
      <c r="F1452" s="72" t="s">
        <v>68</v>
      </c>
      <c r="G1452" s="72" t="s">
        <v>68</v>
      </c>
      <c r="H1452" s="72" t="s">
        <v>68</v>
      </c>
      <c r="I1452" s="78" t="s">
        <v>68</v>
      </c>
      <c r="J1452" s="23" t="s">
        <v>68</v>
      </c>
      <c r="K1452" s="57"/>
    </row>
    <row r="1453" ht="14.25" customHeight="1">
      <c r="A1453" s="158"/>
      <c r="B1453" s="96">
        <v>0.5</v>
      </c>
      <c r="C1453" s="110" t="s">
        <v>68</v>
      </c>
      <c r="D1453" s="77" t="s">
        <v>68</v>
      </c>
      <c r="E1453" s="37" t="s">
        <v>68</v>
      </c>
      <c r="F1453" s="72" t="s">
        <v>68</v>
      </c>
      <c r="G1453" s="72" t="s">
        <v>68</v>
      </c>
      <c r="H1453" s="72" t="s">
        <v>68</v>
      </c>
      <c r="I1453" s="78" t="s">
        <v>68</v>
      </c>
      <c r="J1453" s="23" t="s">
        <v>68</v>
      </c>
      <c r="K1453" s="57"/>
    </row>
    <row r="1454" ht="14.25" customHeight="1">
      <c r="A1454" s="158"/>
      <c r="B1454" s="96">
        <v>0.5416666666666666</v>
      </c>
      <c r="C1454" s="110" t="s">
        <v>68</v>
      </c>
      <c r="D1454" s="77" t="s">
        <v>68</v>
      </c>
      <c r="E1454" s="37" t="s">
        <v>68</v>
      </c>
      <c r="F1454" s="72" t="s">
        <v>68</v>
      </c>
      <c r="G1454" s="72" t="s">
        <v>68</v>
      </c>
      <c r="H1454" s="72" t="s">
        <v>68</v>
      </c>
      <c r="I1454" s="78" t="s">
        <v>68</v>
      </c>
      <c r="J1454" s="23" t="s">
        <v>68</v>
      </c>
      <c r="K1454" s="57"/>
    </row>
    <row r="1455" ht="14.25" customHeight="1">
      <c r="A1455" s="158"/>
      <c r="B1455" s="96">
        <v>0.5833333333333334</v>
      </c>
      <c r="C1455" s="110" t="s">
        <v>1504</v>
      </c>
      <c r="D1455" s="77">
        <v>1.0</v>
      </c>
      <c r="E1455" s="37" t="s">
        <v>13</v>
      </c>
      <c r="F1455" s="72" t="s">
        <v>2349</v>
      </c>
      <c r="G1455" s="72"/>
      <c r="H1455" s="72" t="s">
        <v>2350</v>
      </c>
      <c r="I1455" s="90" t="s">
        <v>2351</v>
      </c>
      <c r="J1455" s="23"/>
      <c r="K1455" s="57"/>
    </row>
    <row r="1456" ht="14.25" customHeight="1">
      <c r="A1456" s="158"/>
      <c r="B1456" s="96">
        <v>0.625</v>
      </c>
      <c r="C1456" s="110" t="s">
        <v>68</v>
      </c>
      <c r="D1456" s="77" t="s">
        <v>68</v>
      </c>
      <c r="E1456" s="37" t="s">
        <v>68</v>
      </c>
      <c r="F1456" s="72" t="s">
        <v>68</v>
      </c>
      <c r="G1456" s="72" t="s">
        <v>68</v>
      </c>
      <c r="H1456" s="72" t="s">
        <v>68</v>
      </c>
      <c r="I1456" s="78" t="s">
        <v>68</v>
      </c>
      <c r="J1456" s="23" t="s">
        <v>68</v>
      </c>
      <c r="K1456" s="57"/>
    </row>
    <row r="1457" ht="14.25" customHeight="1">
      <c r="A1457" s="158"/>
      <c r="B1457" s="96">
        <v>0.6666666666666666</v>
      </c>
      <c r="C1457" s="110" t="s">
        <v>831</v>
      </c>
      <c r="D1457" s="77">
        <v>1.0</v>
      </c>
      <c r="E1457" s="37" t="s">
        <v>846</v>
      </c>
      <c r="F1457" s="72" t="s">
        <v>2352</v>
      </c>
      <c r="G1457" s="72" t="s">
        <v>68</v>
      </c>
      <c r="H1457" s="72" t="s">
        <v>2353</v>
      </c>
      <c r="I1457" s="91" t="s">
        <v>2354</v>
      </c>
      <c r="J1457" s="23" t="s">
        <v>68</v>
      </c>
      <c r="K1457" s="57" t="s">
        <v>2355</v>
      </c>
    </row>
    <row r="1458" ht="14.25" customHeight="1">
      <c r="A1458" s="158"/>
      <c r="B1458" s="96">
        <v>0.7083333333333334</v>
      </c>
      <c r="C1458" s="110" t="s">
        <v>68</v>
      </c>
      <c r="D1458" s="77" t="s">
        <v>68</v>
      </c>
      <c r="E1458" s="37" t="s">
        <v>68</v>
      </c>
      <c r="F1458" s="72" t="s">
        <v>68</v>
      </c>
      <c r="G1458" s="72" t="s">
        <v>68</v>
      </c>
      <c r="H1458" s="72" t="s">
        <v>68</v>
      </c>
      <c r="I1458" s="78" t="s">
        <v>68</v>
      </c>
      <c r="J1458" s="23" t="s">
        <v>68</v>
      </c>
      <c r="K1458" s="57"/>
    </row>
    <row r="1459" ht="14.25" customHeight="1">
      <c r="A1459" s="159"/>
      <c r="B1459" s="98">
        <v>0.75</v>
      </c>
      <c r="C1459" s="111"/>
      <c r="D1459" s="85"/>
      <c r="E1459" s="86"/>
      <c r="F1459" s="87"/>
      <c r="G1459" s="87"/>
      <c r="H1459" s="87"/>
      <c r="I1459" s="88"/>
      <c r="J1459" s="23"/>
      <c r="K1459" s="57"/>
    </row>
    <row r="1460" ht="14.25" customHeight="1">
      <c r="A1460" s="123">
        <v>45645.0</v>
      </c>
      <c r="B1460" s="93">
        <v>0.375</v>
      </c>
      <c r="C1460" s="109" t="s">
        <v>68</v>
      </c>
      <c r="D1460" s="68" t="s">
        <v>68</v>
      </c>
      <c r="E1460" s="69" t="s">
        <v>68</v>
      </c>
      <c r="F1460" s="70" t="s">
        <v>68</v>
      </c>
      <c r="G1460" s="70" t="s">
        <v>68</v>
      </c>
      <c r="H1460" s="70" t="s">
        <v>68</v>
      </c>
      <c r="I1460" s="94" t="s">
        <v>68</v>
      </c>
      <c r="J1460" s="23" t="s">
        <v>68</v>
      </c>
      <c r="K1460" s="57"/>
    </row>
    <row r="1461" ht="14.25" customHeight="1">
      <c r="A1461" s="125"/>
      <c r="B1461" s="96">
        <v>0.4166666666666667</v>
      </c>
      <c r="C1461" s="110" t="s">
        <v>879</v>
      </c>
      <c r="D1461" s="77">
        <v>1.0</v>
      </c>
      <c r="E1461" s="37" t="s">
        <v>823</v>
      </c>
      <c r="F1461" s="72" t="s">
        <v>2356</v>
      </c>
      <c r="G1461" s="72" t="s">
        <v>2357</v>
      </c>
      <c r="H1461" s="72" t="s">
        <v>1951</v>
      </c>
      <c r="I1461" s="112" t="s">
        <v>2358</v>
      </c>
      <c r="J1461" s="23" t="s">
        <v>827</v>
      </c>
      <c r="K1461" s="57"/>
    </row>
    <row r="1462" ht="14.25" customHeight="1">
      <c r="A1462" s="125"/>
      <c r="B1462" s="96">
        <v>0.4583333333333333</v>
      </c>
      <c r="C1462" s="110" t="s">
        <v>68</v>
      </c>
      <c r="D1462" s="77" t="s">
        <v>68</v>
      </c>
      <c r="E1462" s="37" t="s">
        <v>68</v>
      </c>
      <c r="F1462" s="72" t="s">
        <v>68</v>
      </c>
      <c r="G1462" s="72" t="s">
        <v>68</v>
      </c>
      <c r="H1462" s="72" t="s">
        <v>68</v>
      </c>
      <c r="I1462" s="78" t="s">
        <v>68</v>
      </c>
      <c r="J1462" s="23" t="s">
        <v>68</v>
      </c>
      <c r="K1462" s="57"/>
    </row>
    <row r="1463" ht="14.25" customHeight="1">
      <c r="A1463" s="125"/>
      <c r="B1463" s="96">
        <v>0.5</v>
      </c>
      <c r="C1463" s="110" t="s">
        <v>831</v>
      </c>
      <c r="D1463" s="77">
        <v>1.0</v>
      </c>
      <c r="E1463" s="37" t="s">
        <v>13</v>
      </c>
      <c r="F1463" s="72" t="s">
        <v>2352</v>
      </c>
      <c r="G1463" s="72" t="s">
        <v>2353</v>
      </c>
      <c r="H1463" s="72" t="s">
        <v>2359</v>
      </c>
      <c r="I1463" s="91" t="s">
        <v>2360</v>
      </c>
      <c r="J1463" s="23" t="s">
        <v>827</v>
      </c>
      <c r="K1463" s="57"/>
    </row>
    <row r="1464" ht="14.25" customHeight="1">
      <c r="A1464" s="125"/>
      <c r="B1464" s="96">
        <v>0.5208333333333334</v>
      </c>
      <c r="C1464" s="110" t="s">
        <v>1432</v>
      </c>
      <c r="D1464" s="77">
        <v>1.0</v>
      </c>
      <c r="E1464" s="37" t="s">
        <v>13</v>
      </c>
      <c r="F1464" s="72" t="s">
        <v>68</v>
      </c>
      <c r="G1464" s="72" t="s">
        <v>68</v>
      </c>
      <c r="H1464" s="72" t="s">
        <v>1433</v>
      </c>
      <c r="I1464" s="90" t="s">
        <v>2361</v>
      </c>
      <c r="J1464" s="23" t="s">
        <v>821</v>
      </c>
      <c r="K1464" s="57"/>
    </row>
    <row r="1465" ht="14.25" customHeight="1">
      <c r="A1465" s="125"/>
      <c r="B1465" s="96">
        <v>0.5416666666666666</v>
      </c>
      <c r="C1465" s="110" t="s">
        <v>68</v>
      </c>
      <c r="D1465" s="77" t="s">
        <v>68</v>
      </c>
      <c r="E1465" s="37" t="s">
        <v>68</v>
      </c>
      <c r="F1465" s="72" t="s">
        <v>68</v>
      </c>
      <c r="G1465" s="72" t="s">
        <v>68</v>
      </c>
      <c r="H1465" s="72" t="s">
        <v>68</v>
      </c>
      <c r="I1465" s="78" t="s">
        <v>68</v>
      </c>
      <c r="J1465" s="23" t="s">
        <v>68</v>
      </c>
      <c r="K1465" s="57"/>
    </row>
    <row r="1466" ht="14.25" customHeight="1">
      <c r="A1466" s="125"/>
      <c r="B1466" s="96">
        <v>0.5833333333333334</v>
      </c>
      <c r="C1466" s="110" t="s">
        <v>2362</v>
      </c>
      <c r="D1466" s="77">
        <v>1.0</v>
      </c>
      <c r="E1466" s="37" t="s">
        <v>13</v>
      </c>
      <c r="F1466" s="72" t="s">
        <v>2363</v>
      </c>
      <c r="G1466" s="72" t="s">
        <v>68</v>
      </c>
      <c r="H1466" s="72" t="s">
        <v>2364</v>
      </c>
      <c r="I1466" s="91" t="s">
        <v>2365</v>
      </c>
      <c r="J1466" s="23" t="s">
        <v>821</v>
      </c>
      <c r="K1466" s="57"/>
    </row>
    <row r="1467" ht="14.25" customHeight="1">
      <c r="A1467" s="125"/>
      <c r="B1467" s="96">
        <v>0.5833333333333334</v>
      </c>
      <c r="C1467" s="110" t="s">
        <v>822</v>
      </c>
      <c r="D1467" s="77">
        <v>1.0</v>
      </c>
      <c r="E1467" s="37" t="s">
        <v>13</v>
      </c>
      <c r="F1467" s="72" t="s">
        <v>2366</v>
      </c>
      <c r="G1467" s="72" t="s">
        <v>68</v>
      </c>
      <c r="H1467" s="72" t="s">
        <v>825</v>
      </c>
      <c r="I1467" s="90" t="s">
        <v>2367</v>
      </c>
      <c r="J1467" s="23" t="s">
        <v>827</v>
      </c>
      <c r="K1467" s="57"/>
    </row>
    <row r="1468" ht="14.25" customHeight="1">
      <c r="A1468" s="125"/>
      <c r="B1468" s="96">
        <v>0.6041666666666666</v>
      </c>
      <c r="C1468" s="110" t="s">
        <v>822</v>
      </c>
      <c r="D1468" s="77">
        <v>1.0</v>
      </c>
      <c r="E1468" s="37" t="s">
        <v>828</v>
      </c>
      <c r="F1468" s="102" t="s">
        <v>2368</v>
      </c>
      <c r="G1468" s="72" t="s">
        <v>68</v>
      </c>
      <c r="H1468" s="72" t="s">
        <v>825</v>
      </c>
      <c r="I1468" s="90" t="s">
        <v>2369</v>
      </c>
      <c r="J1468" s="23" t="s">
        <v>827</v>
      </c>
      <c r="K1468" s="57"/>
    </row>
    <row r="1469" ht="14.25" customHeight="1">
      <c r="A1469" s="125"/>
      <c r="B1469" s="96">
        <v>0.625</v>
      </c>
      <c r="C1469" s="110" t="s">
        <v>822</v>
      </c>
      <c r="D1469" s="77">
        <v>1.0</v>
      </c>
      <c r="E1469" s="37" t="s">
        <v>828</v>
      </c>
      <c r="F1469" s="72" t="s">
        <v>2173</v>
      </c>
      <c r="G1469" s="72" t="s">
        <v>68</v>
      </c>
      <c r="H1469" s="72" t="s">
        <v>825</v>
      </c>
      <c r="I1469" s="90" t="s">
        <v>2370</v>
      </c>
      <c r="J1469" s="23" t="s">
        <v>827</v>
      </c>
      <c r="K1469" s="57"/>
    </row>
    <row r="1470" ht="14.25" customHeight="1">
      <c r="A1470" s="125"/>
      <c r="B1470" s="96">
        <v>0.6666666666666666</v>
      </c>
      <c r="C1470" s="110" t="s">
        <v>68</v>
      </c>
      <c r="D1470" s="77" t="s">
        <v>68</v>
      </c>
      <c r="E1470" s="37" t="s">
        <v>68</v>
      </c>
      <c r="F1470" s="72" t="s">
        <v>68</v>
      </c>
      <c r="G1470" s="72" t="s">
        <v>68</v>
      </c>
      <c r="H1470" s="72" t="s">
        <v>68</v>
      </c>
      <c r="I1470" s="78" t="s">
        <v>68</v>
      </c>
      <c r="J1470" s="23" t="s">
        <v>68</v>
      </c>
      <c r="K1470" s="57"/>
    </row>
    <row r="1471" ht="14.25" customHeight="1">
      <c r="A1471" s="125"/>
      <c r="B1471" s="96">
        <v>0.7083333333333334</v>
      </c>
      <c r="C1471" s="110" t="s">
        <v>68</v>
      </c>
      <c r="D1471" s="77" t="s">
        <v>68</v>
      </c>
      <c r="E1471" s="37" t="s">
        <v>68</v>
      </c>
      <c r="F1471" s="72" t="s">
        <v>68</v>
      </c>
      <c r="G1471" s="72" t="s">
        <v>68</v>
      </c>
      <c r="H1471" s="72" t="s">
        <v>68</v>
      </c>
      <c r="I1471" s="78" t="s">
        <v>68</v>
      </c>
      <c r="J1471" s="23" t="s">
        <v>68</v>
      </c>
      <c r="K1471" s="57"/>
    </row>
    <row r="1472" ht="14.25" customHeight="1">
      <c r="A1472" s="126"/>
      <c r="B1472" s="98">
        <v>0.75</v>
      </c>
      <c r="C1472" s="111"/>
      <c r="D1472" s="85"/>
      <c r="E1472" s="86"/>
      <c r="F1472" s="87"/>
      <c r="G1472" s="87"/>
      <c r="H1472" s="87"/>
      <c r="I1472" s="88"/>
      <c r="J1472" s="23"/>
      <c r="K1472" s="57"/>
    </row>
    <row r="1473" ht="14.25" customHeight="1">
      <c r="A1473" s="123">
        <v>45646.0</v>
      </c>
      <c r="B1473" s="93">
        <v>0.375</v>
      </c>
      <c r="C1473" s="67" t="s">
        <v>822</v>
      </c>
      <c r="D1473" s="68">
        <v>1.0</v>
      </c>
      <c r="E1473" s="69" t="s">
        <v>823</v>
      </c>
      <c r="F1473" s="70">
        <v>106.0</v>
      </c>
      <c r="G1473" s="70" t="s">
        <v>68</v>
      </c>
      <c r="H1473" s="72" t="s">
        <v>825</v>
      </c>
      <c r="I1473" s="90" t="s">
        <v>2371</v>
      </c>
      <c r="J1473" s="23" t="s">
        <v>827</v>
      </c>
      <c r="K1473" s="57"/>
    </row>
    <row r="1474" ht="14.25" customHeight="1">
      <c r="A1474" s="125"/>
      <c r="B1474" s="96">
        <v>0.4166666666666667</v>
      </c>
      <c r="C1474" s="76" t="s">
        <v>2372</v>
      </c>
      <c r="D1474" s="77">
        <v>1.0</v>
      </c>
      <c r="E1474" s="37" t="s">
        <v>13</v>
      </c>
      <c r="F1474" s="72" t="s">
        <v>2373</v>
      </c>
      <c r="G1474" s="72" t="s">
        <v>68</v>
      </c>
      <c r="H1474" s="72" t="s">
        <v>2374</v>
      </c>
      <c r="I1474" s="90" t="s">
        <v>2375</v>
      </c>
      <c r="J1474" s="23" t="s">
        <v>821</v>
      </c>
      <c r="K1474" s="57"/>
    </row>
    <row r="1475" ht="14.25" customHeight="1">
      <c r="A1475" s="125"/>
      <c r="B1475" s="96">
        <v>0.4583333333333333</v>
      </c>
      <c r="C1475" s="76" t="s">
        <v>2372</v>
      </c>
      <c r="D1475" s="77">
        <v>1.0</v>
      </c>
      <c r="E1475" s="37" t="s">
        <v>13</v>
      </c>
      <c r="F1475" s="72" t="s">
        <v>2376</v>
      </c>
      <c r="G1475" s="72" t="s">
        <v>68</v>
      </c>
      <c r="H1475" s="72" t="s">
        <v>2374</v>
      </c>
      <c r="I1475" s="90" t="s">
        <v>2377</v>
      </c>
      <c r="J1475" s="23" t="s">
        <v>821</v>
      </c>
      <c r="K1475" s="57"/>
    </row>
    <row r="1476" ht="14.25" customHeight="1">
      <c r="A1476" s="125"/>
      <c r="B1476" s="96">
        <v>0.4583333333333333</v>
      </c>
      <c r="C1476" s="76" t="s">
        <v>843</v>
      </c>
      <c r="D1476" s="77">
        <v>1.0</v>
      </c>
      <c r="E1476" s="37" t="s">
        <v>818</v>
      </c>
      <c r="F1476" s="72" t="s">
        <v>2378</v>
      </c>
      <c r="G1476" s="72" t="s">
        <v>2379</v>
      </c>
      <c r="H1476" s="72" t="s">
        <v>2380</v>
      </c>
      <c r="I1476" s="90" t="s">
        <v>2381</v>
      </c>
      <c r="J1476" s="23" t="s">
        <v>827</v>
      </c>
      <c r="K1476" s="57"/>
    </row>
    <row r="1477" ht="14.25" customHeight="1">
      <c r="A1477" s="125"/>
      <c r="B1477" s="96">
        <v>0.46875</v>
      </c>
      <c r="C1477" s="76" t="s">
        <v>843</v>
      </c>
      <c r="D1477" s="77">
        <v>1.0</v>
      </c>
      <c r="E1477" s="37" t="s">
        <v>2382</v>
      </c>
      <c r="F1477" s="72" t="s">
        <v>2383</v>
      </c>
      <c r="G1477" s="72" t="s">
        <v>2384</v>
      </c>
      <c r="H1477" s="72" t="s">
        <v>2380</v>
      </c>
      <c r="I1477" s="90" t="s">
        <v>2385</v>
      </c>
      <c r="J1477" s="23" t="s">
        <v>827</v>
      </c>
      <c r="K1477" s="57"/>
    </row>
    <row r="1478" ht="14.25" customHeight="1">
      <c r="A1478" s="125"/>
      <c r="B1478" s="96">
        <v>0.5</v>
      </c>
      <c r="C1478" s="76" t="s">
        <v>822</v>
      </c>
      <c r="D1478" s="77">
        <v>1.0</v>
      </c>
      <c r="E1478" s="37" t="s">
        <v>823</v>
      </c>
      <c r="F1478" s="72" t="s">
        <v>2386</v>
      </c>
      <c r="G1478" s="72" t="s">
        <v>68</v>
      </c>
      <c r="H1478" s="72" t="s">
        <v>825</v>
      </c>
      <c r="I1478" s="90" t="s">
        <v>2387</v>
      </c>
      <c r="J1478" s="23" t="s">
        <v>827</v>
      </c>
      <c r="K1478" s="57"/>
    </row>
    <row r="1479" ht="14.25" customHeight="1">
      <c r="A1479" s="125"/>
      <c r="B1479" s="96">
        <v>0.5416666666666666</v>
      </c>
      <c r="C1479" s="76" t="s">
        <v>68</v>
      </c>
      <c r="D1479" s="77" t="s">
        <v>68</v>
      </c>
      <c r="E1479" s="37" t="s">
        <v>68</v>
      </c>
      <c r="F1479" s="72" t="s">
        <v>68</v>
      </c>
      <c r="G1479" s="72" t="s">
        <v>68</v>
      </c>
      <c r="H1479" s="72" t="s">
        <v>68</v>
      </c>
      <c r="I1479" s="78" t="s">
        <v>68</v>
      </c>
      <c r="J1479" s="23" t="s">
        <v>68</v>
      </c>
      <c r="K1479" s="57"/>
    </row>
    <row r="1480" ht="14.25" customHeight="1">
      <c r="A1480" s="125"/>
      <c r="B1480" s="96">
        <v>0.5833333333333334</v>
      </c>
      <c r="C1480" s="76" t="s">
        <v>68</v>
      </c>
      <c r="D1480" s="77" t="s">
        <v>68</v>
      </c>
      <c r="E1480" s="37" t="s">
        <v>68</v>
      </c>
      <c r="F1480" s="72" t="s">
        <v>68</v>
      </c>
      <c r="G1480" s="72" t="s">
        <v>68</v>
      </c>
      <c r="H1480" s="72" t="s">
        <v>68</v>
      </c>
      <c r="I1480" s="78" t="s">
        <v>68</v>
      </c>
      <c r="J1480" s="23" t="s">
        <v>68</v>
      </c>
      <c r="K1480" s="57"/>
    </row>
    <row r="1481" ht="14.25" customHeight="1">
      <c r="A1481" s="125"/>
      <c r="B1481" s="96">
        <v>0.625</v>
      </c>
      <c r="C1481" s="76"/>
      <c r="D1481" s="77"/>
      <c r="E1481" s="37"/>
      <c r="F1481" s="72"/>
      <c r="G1481" s="72"/>
      <c r="H1481" s="72"/>
      <c r="I1481" s="78"/>
      <c r="J1481" s="23"/>
      <c r="K1481" s="57"/>
    </row>
    <row r="1482" ht="14.25" customHeight="1">
      <c r="A1482" s="125"/>
      <c r="B1482" s="96">
        <v>0.6666666666666666</v>
      </c>
      <c r="C1482" s="76"/>
      <c r="D1482" s="77"/>
      <c r="E1482" s="37"/>
      <c r="F1482" s="72"/>
      <c r="G1482" s="72"/>
      <c r="H1482" s="72"/>
      <c r="I1482" s="78"/>
      <c r="J1482" s="23"/>
      <c r="K1482" s="57"/>
    </row>
    <row r="1483" ht="14.25" customHeight="1">
      <c r="A1483" s="125"/>
      <c r="B1483" s="96">
        <v>0.7083333333333334</v>
      </c>
      <c r="C1483" s="76"/>
      <c r="D1483" s="77"/>
      <c r="E1483" s="37"/>
      <c r="F1483" s="72"/>
      <c r="G1483" s="72"/>
      <c r="H1483" s="72"/>
      <c r="I1483" s="78"/>
      <c r="J1483" s="23"/>
      <c r="K1483" s="57"/>
    </row>
    <row r="1484" ht="14.25" customHeight="1">
      <c r="A1484" s="126"/>
      <c r="B1484" s="98">
        <v>0.75</v>
      </c>
      <c r="C1484" s="84"/>
      <c r="D1484" s="85"/>
      <c r="E1484" s="86"/>
      <c r="F1484" s="87"/>
      <c r="G1484" s="87"/>
      <c r="H1484" s="87"/>
      <c r="I1484" s="88"/>
      <c r="J1484" s="23"/>
      <c r="K1484" s="57"/>
    </row>
    <row r="1485" ht="14.25" customHeight="1">
      <c r="A1485" s="123">
        <v>45647.0</v>
      </c>
      <c r="B1485" s="93">
        <v>0.3333333333333333</v>
      </c>
      <c r="C1485" s="67" t="s">
        <v>1614</v>
      </c>
      <c r="D1485" s="68">
        <v>2.0</v>
      </c>
      <c r="E1485" s="69" t="s">
        <v>13</v>
      </c>
      <c r="F1485" s="70"/>
      <c r="G1485" s="70"/>
      <c r="H1485" s="70" t="s">
        <v>2388</v>
      </c>
      <c r="I1485" s="90" t="s">
        <v>2389</v>
      </c>
      <c r="J1485" s="23" t="s">
        <v>995</v>
      </c>
      <c r="K1485" s="57"/>
    </row>
    <row r="1486" ht="14.25" customHeight="1">
      <c r="A1486" s="125"/>
      <c r="B1486" s="96">
        <v>0.375</v>
      </c>
      <c r="C1486" s="76" t="s">
        <v>68</v>
      </c>
      <c r="D1486" s="77" t="s">
        <v>68</v>
      </c>
      <c r="E1486" s="37" t="s">
        <v>68</v>
      </c>
      <c r="F1486" s="72" t="s">
        <v>68</v>
      </c>
      <c r="G1486" s="72" t="s">
        <v>68</v>
      </c>
      <c r="H1486" s="72" t="s">
        <v>68</v>
      </c>
      <c r="I1486" s="78" t="s">
        <v>68</v>
      </c>
      <c r="J1486" s="23" t="s">
        <v>68</v>
      </c>
      <c r="K1486" s="57"/>
    </row>
    <row r="1487" ht="14.25" customHeight="1">
      <c r="A1487" s="125"/>
      <c r="B1487" s="96">
        <v>0.4166666666666667</v>
      </c>
      <c r="C1487" s="76" t="s">
        <v>934</v>
      </c>
      <c r="D1487" s="77">
        <v>1.0</v>
      </c>
      <c r="E1487" s="37" t="s">
        <v>823</v>
      </c>
      <c r="F1487" s="72" t="s">
        <v>2390</v>
      </c>
      <c r="G1487" s="72" t="s">
        <v>68</v>
      </c>
      <c r="H1487" s="72" t="s">
        <v>1060</v>
      </c>
      <c r="I1487" s="90" t="s">
        <v>2391</v>
      </c>
      <c r="J1487" s="23" t="s">
        <v>827</v>
      </c>
      <c r="K1487" s="57"/>
    </row>
    <row r="1488" ht="14.25" customHeight="1">
      <c r="A1488" s="125"/>
      <c r="B1488" s="96">
        <v>0.4375</v>
      </c>
      <c r="C1488" s="76" t="s">
        <v>934</v>
      </c>
      <c r="D1488" s="77">
        <v>1.0</v>
      </c>
      <c r="E1488" s="37" t="s">
        <v>818</v>
      </c>
      <c r="F1488" s="72" t="s">
        <v>2392</v>
      </c>
      <c r="G1488" s="72" t="s">
        <v>2393</v>
      </c>
      <c r="H1488" s="72" t="s">
        <v>1060</v>
      </c>
      <c r="I1488" s="90" t="s">
        <v>2394</v>
      </c>
      <c r="J1488" s="23" t="s">
        <v>827</v>
      </c>
      <c r="K1488" s="57"/>
    </row>
    <row r="1489" ht="14.25" customHeight="1">
      <c r="A1489" s="125"/>
      <c r="B1489" s="96">
        <v>0.4583333333333333</v>
      </c>
      <c r="C1489" s="76" t="s">
        <v>817</v>
      </c>
      <c r="D1489" s="77">
        <v>1.0</v>
      </c>
      <c r="E1489" s="37" t="s">
        <v>13</v>
      </c>
      <c r="F1489" s="72" t="s">
        <v>1893</v>
      </c>
      <c r="G1489" s="72"/>
      <c r="H1489" s="72" t="s">
        <v>2233</v>
      </c>
      <c r="I1489" s="91" t="s">
        <v>2395</v>
      </c>
      <c r="J1489" s="23" t="s">
        <v>821</v>
      </c>
      <c r="K1489" s="57"/>
    </row>
    <row r="1490" ht="14.25" customHeight="1">
      <c r="A1490" s="125"/>
      <c r="B1490" s="96">
        <v>0.5</v>
      </c>
      <c r="C1490" s="76" t="s">
        <v>68</v>
      </c>
      <c r="D1490" s="77" t="s">
        <v>68</v>
      </c>
      <c r="E1490" s="37" t="s">
        <v>68</v>
      </c>
      <c r="F1490" s="72" t="s">
        <v>68</v>
      </c>
      <c r="G1490" s="72" t="s">
        <v>68</v>
      </c>
      <c r="H1490" s="72" t="s">
        <v>68</v>
      </c>
      <c r="I1490" s="78" t="s">
        <v>68</v>
      </c>
      <c r="J1490" s="23" t="s">
        <v>68</v>
      </c>
      <c r="K1490" s="57"/>
    </row>
    <row r="1491" ht="14.25" customHeight="1">
      <c r="A1491" s="125"/>
      <c r="B1491" s="96">
        <v>0.5416666666666666</v>
      </c>
      <c r="C1491" s="76" t="s">
        <v>822</v>
      </c>
      <c r="D1491" s="77">
        <v>1.0</v>
      </c>
      <c r="E1491" s="37" t="s">
        <v>823</v>
      </c>
      <c r="F1491" s="160" t="s">
        <v>2396</v>
      </c>
      <c r="G1491" s="72" t="s">
        <v>68</v>
      </c>
      <c r="H1491" s="72" t="s">
        <v>825</v>
      </c>
      <c r="I1491" s="90" t="s">
        <v>2397</v>
      </c>
      <c r="J1491" s="23" t="s">
        <v>827</v>
      </c>
      <c r="K1491" s="57"/>
    </row>
    <row r="1492" ht="14.25" customHeight="1">
      <c r="A1492" s="126"/>
      <c r="B1492" s="98">
        <v>0.5833333333333334</v>
      </c>
      <c r="C1492" s="84" t="s">
        <v>68</v>
      </c>
      <c r="D1492" s="85" t="s">
        <v>68</v>
      </c>
      <c r="E1492" s="86" t="s">
        <v>68</v>
      </c>
      <c r="F1492" s="87" t="s">
        <v>68</v>
      </c>
      <c r="G1492" s="87" t="s">
        <v>68</v>
      </c>
      <c r="H1492" s="87" t="s">
        <v>68</v>
      </c>
      <c r="I1492" s="88" t="s">
        <v>68</v>
      </c>
      <c r="J1492" s="23" t="s">
        <v>68</v>
      </c>
      <c r="K1492" s="57"/>
    </row>
    <row r="1493" ht="14.25" customHeight="1">
      <c r="A1493" s="92">
        <v>45648.0</v>
      </c>
      <c r="B1493" s="93">
        <v>0.875</v>
      </c>
      <c r="C1493" s="67" t="s">
        <v>68</v>
      </c>
      <c r="D1493" s="68" t="s">
        <v>68</v>
      </c>
      <c r="E1493" s="69" t="s">
        <v>68</v>
      </c>
      <c r="F1493" s="70" t="s">
        <v>68</v>
      </c>
      <c r="G1493" s="70" t="s">
        <v>68</v>
      </c>
      <c r="H1493" s="70" t="s">
        <v>68</v>
      </c>
      <c r="I1493" s="94" t="s">
        <v>68</v>
      </c>
      <c r="J1493" s="23" t="s">
        <v>68</v>
      </c>
      <c r="K1493" s="57"/>
    </row>
    <row r="1494" ht="14.25" customHeight="1">
      <c r="A1494" s="95"/>
      <c r="B1494" s="96">
        <v>0.916666666666667</v>
      </c>
      <c r="C1494" s="76" t="s">
        <v>68</v>
      </c>
      <c r="D1494" s="77" t="s">
        <v>68</v>
      </c>
      <c r="E1494" s="37" t="s">
        <v>68</v>
      </c>
      <c r="F1494" s="72" t="s">
        <v>68</v>
      </c>
      <c r="G1494" s="72" t="s">
        <v>68</v>
      </c>
      <c r="H1494" s="72" t="s">
        <v>68</v>
      </c>
      <c r="I1494" s="78" t="s">
        <v>68</v>
      </c>
      <c r="J1494" s="23" t="s">
        <v>68</v>
      </c>
      <c r="K1494" s="57"/>
    </row>
    <row r="1495" ht="14.25" customHeight="1">
      <c r="A1495" s="95"/>
      <c r="B1495" s="96">
        <v>0.4375</v>
      </c>
      <c r="C1495" s="76" t="s">
        <v>68</v>
      </c>
      <c r="D1495" s="77" t="s">
        <v>68</v>
      </c>
      <c r="E1495" s="37" t="s">
        <v>68</v>
      </c>
      <c r="F1495" s="72" t="s">
        <v>68</v>
      </c>
      <c r="G1495" s="72" t="s">
        <v>68</v>
      </c>
      <c r="H1495" s="72" t="s">
        <v>68</v>
      </c>
      <c r="I1495" s="78" t="s">
        <v>68</v>
      </c>
      <c r="J1495" s="23" t="s">
        <v>68</v>
      </c>
      <c r="K1495" s="57"/>
    </row>
    <row r="1496" ht="14.25" customHeight="1">
      <c r="A1496" s="95"/>
      <c r="B1496" s="96">
        <v>0.958333333333334</v>
      </c>
      <c r="C1496" s="76" t="s">
        <v>68</v>
      </c>
      <c r="D1496" s="77" t="s">
        <v>68</v>
      </c>
      <c r="E1496" s="37" t="s">
        <v>68</v>
      </c>
      <c r="F1496" s="72" t="s">
        <v>68</v>
      </c>
      <c r="G1496" s="72" t="s">
        <v>68</v>
      </c>
      <c r="H1496" s="72" t="s">
        <v>68</v>
      </c>
      <c r="I1496" s="78" t="s">
        <v>68</v>
      </c>
      <c r="J1496" s="23" t="s">
        <v>68</v>
      </c>
      <c r="K1496" s="57"/>
    </row>
    <row r="1497" ht="14.25" customHeight="1">
      <c r="A1497" s="95"/>
      <c r="B1497" s="96">
        <v>1.0</v>
      </c>
      <c r="C1497" s="76" t="s">
        <v>68</v>
      </c>
      <c r="D1497" s="77" t="s">
        <v>68</v>
      </c>
      <c r="E1497" s="37" t="s">
        <v>68</v>
      </c>
      <c r="F1497" s="72" t="s">
        <v>68</v>
      </c>
      <c r="G1497" s="72" t="s">
        <v>68</v>
      </c>
      <c r="H1497" s="72" t="s">
        <v>68</v>
      </c>
      <c r="I1497" s="78" t="s">
        <v>68</v>
      </c>
      <c r="J1497" s="23" t="s">
        <v>68</v>
      </c>
      <c r="K1497" s="57"/>
    </row>
    <row r="1498" ht="14.25" customHeight="1">
      <c r="A1498" s="95"/>
      <c r="B1498" s="96">
        <v>1.04166666666667</v>
      </c>
      <c r="C1498" s="76" t="s">
        <v>68</v>
      </c>
      <c r="D1498" s="77" t="s">
        <v>68</v>
      </c>
      <c r="E1498" s="37" t="s">
        <v>68</v>
      </c>
      <c r="F1498" s="72" t="s">
        <v>68</v>
      </c>
      <c r="G1498" s="72" t="s">
        <v>68</v>
      </c>
      <c r="H1498" s="72" t="s">
        <v>68</v>
      </c>
      <c r="I1498" s="78" t="s">
        <v>68</v>
      </c>
      <c r="J1498" s="23" t="s">
        <v>68</v>
      </c>
      <c r="K1498" s="57"/>
    </row>
    <row r="1499" ht="14.25" customHeight="1">
      <c r="A1499" s="95"/>
      <c r="B1499" s="96">
        <v>1.08333333333333</v>
      </c>
      <c r="C1499" s="76" t="s">
        <v>68</v>
      </c>
      <c r="D1499" s="77" t="s">
        <v>68</v>
      </c>
      <c r="E1499" s="37" t="s">
        <v>68</v>
      </c>
      <c r="F1499" s="72" t="s">
        <v>68</v>
      </c>
      <c r="G1499" s="72" t="s">
        <v>68</v>
      </c>
      <c r="H1499" s="72" t="s">
        <v>68</v>
      </c>
      <c r="I1499" s="78" t="s">
        <v>68</v>
      </c>
      <c r="J1499" s="23" t="s">
        <v>68</v>
      </c>
      <c r="K1499" s="57"/>
    </row>
    <row r="1500" ht="14.25" customHeight="1">
      <c r="A1500" s="95"/>
      <c r="B1500" s="96">
        <v>1.125</v>
      </c>
      <c r="C1500" s="76" t="s">
        <v>68</v>
      </c>
      <c r="D1500" s="77" t="s">
        <v>68</v>
      </c>
      <c r="E1500" s="37" t="s">
        <v>68</v>
      </c>
      <c r="F1500" s="72" t="s">
        <v>68</v>
      </c>
      <c r="G1500" s="72" t="s">
        <v>68</v>
      </c>
      <c r="H1500" s="72" t="s">
        <v>68</v>
      </c>
      <c r="I1500" s="78" t="s">
        <v>68</v>
      </c>
      <c r="J1500" s="23" t="s">
        <v>68</v>
      </c>
      <c r="K1500" s="57"/>
    </row>
    <row r="1501" ht="14.25" customHeight="1">
      <c r="A1501" s="95"/>
      <c r="B1501" s="96">
        <v>0.6666666666666666</v>
      </c>
      <c r="C1501" s="76" t="s">
        <v>68</v>
      </c>
      <c r="D1501" s="77" t="s">
        <v>68</v>
      </c>
      <c r="E1501" s="37" t="s">
        <v>68</v>
      </c>
      <c r="F1501" s="72" t="s">
        <v>68</v>
      </c>
      <c r="G1501" s="72" t="s">
        <v>68</v>
      </c>
      <c r="H1501" s="72" t="s">
        <v>68</v>
      </c>
      <c r="I1501" s="78" t="s">
        <v>68</v>
      </c>
      <c r="J1501" s="23" t="s">
        <v>68</v>
      </c>
      <c r="K1501" s="57"/>
    </row>
    <row r="1502" ht="14.25" customHeight="1">
      <c r="A1502" s="97"/>
      <c r="B1502" s="98">
        <v>0.7083333333333334</v>
      </c>
      <c r="C1502" s="84" t="s">
        <v>68</v>
      </c>
      <c r="D1502" s="85" t="s">
        <v>68</v>
      </c>
      <c r="E1502" s="86" t="s">
        <v>68</v>
      </c>
      <c r="F1502" s="87" t="s">
        <v>68</v>
      </c>
      <c r="G1502" s="87" t="s">
        <v>68</v>
      </c>
      <c r="H1502" s="87" t="s">
        <v>68</v>
      </c>
      <c r="I1502" s="88" t="s">
        <v>68</v>
      </c>
      <c r="J1502" s="23" t="s">
        <v>68</v>
      </c>
      <c r="K1502" s="57"/>
    </row>
    <row r="1503" ht="14.25" customHeight="1">
      <c r="A1503" s="123">
        <v>45649.0</v>
      </c>
      <c r="B1503" s="93">
        <v>0.375</v>
      </c>
      <c r="C1503" s="67" t="s">
        <v>68</v>
      </c>
      <c r="D1503" s="68" t="s">
        <v>68</v>
      </c>
      <c r="E1503" s="69" t="s">
        <v>68</v>
      </c>
      <c r="F1503" s="70" t="s">
        <v>68</v>
      </c>
      <c r="G1503" s="70" t="s">
        <v>68</v>
      </c>
      <c r="H1503" s="70" t="s">
        <v>68</v>
      </c>
      <c r="I1503" s="94" t="s">
        <v>68</v>
      </c>
      <c r="J1503" s="23" t="s">
        <v>68</v>
      </c>
      <c r="K1503" s="57"/>
    </row>
    <row r="1504" ht="14.25" customHeight="1">
      <c r="A1504" s="125"/>
      <c r="B1504" s="96">
        <v>0.4166666666666667</v>
      </c>
      <c r="C1504" s="76" t="s">
        <v>68</v>
      </c>
      <c r="D1504" s="77" t="s">
        <v>68</v>
      </c>
      <c r="E1504" s="37" t="s">
        <v>68</v>
      </c>
      <c r="F1504" s="72" t="s">
        <v>68</v>
      </c>
      <c r="G1504" s="72" t="s">
        <v>68</v>
      </c>
      <c r="H1504" s="72" t="s">
        <v>68</v>
      </c>
      <c r="I1504" s="78" t="s">
        <v>68</v>
      </c>
      <c r="J1504" s="23" t="s">
        <v>68</v>
      </c>
      <c r="K1504" s="57"/>
    </row>
    <row r="1505" ht="14.25" customHeight="1">
      <c r="A1505" s="125"/>
      <c r="B1505" s="96">
        <v>0.4583333333333333</v>
      </c>
      <c r="C1505" s="76" t="s">
        <v>68</v>
      </c>
      <c r="D1505" s="77" t="s">
        <v>68</v>
      </c>
      <c r="E1505" s="37" t="s">
        <v>68</v>
      </c>
      <c r="F1505" s="72" t="s">
        <v>68</v>
      </c>
      <c r="G1505" s="72" t="s">
        <v>68</v>
      </c>
      <c r="H1505" s="72" t="s">
        <v>68</v>
      </c>
      <c r="I1505" s="78" t="s">
        <v>68</v>
      </c>
      <c r="J1505" s="23" t="s">
        <v>68</v>
      </c>
      <c r="K1505" s="57"/>
    </row>
    <row r="1506" ht="14.25" customHeight="1">
      <c r="A1506" s="125"/>
      <c r="B1506" s="96">
        <v>0.5</v>
      </c>
      <c r="C1506" s="76" t="s">
        <v>822</v>
      </c>
      <c r="D1506" s="77">
        <v>1.0</v>
      </c>
      <c r="E1506" s="37" t="s">
        <v>828</v>
      </c>
      <c r="F1506" s="72" t="s">
        <v>2398</v>
      </c>
      <c r="G1506" s="72" t="s">
        <v>68</v>
      </c>
      <c r="H1506" s="72" t="s">
        <v>825</v>
      </c>
      <c r="I1506" s="91" t="s">
        <v>2399</v>
      </c>
      <c r="J1506" s="23" t="s">
        <v>821</v>
      </c>
      <c r="K1506" s="57"/>
    </row>
    <row r="1507" ht="14.25" customHeight="1">
      <c r="A1507" s="125"/>
      <c r="B1507" s="96">
        <v>0.5416666666666666</v>
      </c>
      <c r="C1507" s="76" t="s">
        <v>831</v>
      </c>
      <c r="D1507" s="77">
        <v>1.0</v>
      </c>
      <c r="E1507" s="37" t="s">
        <v>13</v>
      </c>
      <c r="F1507" s="72" t="s">
        <v>2400</v>
      </c>
      <c r="G1507" s="72" t="s">
        <v>68</v>
      </c>
      <c r="H1507" s="72" t="s">
        <v>2401</v>
      </c>
      <c r="I1507" s="91" t="s">
        <v>2402</v>
      </c>
      <c r="J1507" s="23" t="s">
        <v>827</v>
      </c>
      <c r="K1507" s="57"/>
    </row>
    <row r="1508" ht="14.25" customHeight="1">
      <c r="A1508" s="125"/>
      <c r="B1508" s="96">
        <v>0.5833333333333334</v>
      </c>
      <c r="C1508" s="76" t="s">
        <v>2403</v>
      </c>
      <c r="D1508" s="77">
        <v>1.0</v>
      </c>
      <c r="E1508" s="37" t="s">
        <v>13</v>
      </c>
      <c r="F1508" s="72" t="s">
        <v>2404</v>
      </c>
      <c r="G1508" s="72" t="s">
        <v>2405</v>
      </c>
      <c r="H1508" s="72" t="s">
        <v>2406</v>
      </c>
      <c r="I1508" s="91" t="s">
        <v>2407</v>
      </c>
      <c r="J1508" s="23" t="s">
        <v>821</v>
      </c>
      <c r="K1508" s="57" t="s">
        <v>2408</v>
      </c>
    </row>
    <row r="1509" ht="14.25" customHeight="1">
      <c r="A1509" s="125"/>
      <c r="B1509" s="96">
        <v>0.625</v>
      </c>
      <c r="C1509" s="76" t="s">
        <v>2409</v>
      </c>
      <c r="D1509" s="77">
        <v>2.0</v>
      </c>
      <c r="E1509" s="37" t="s">
        <v>13</v>
      </c>
      <c r="F1509" s="72" t="s">
        <v>2302</v>
      </c>
      <c r="G1509" s="72" t="s">
        <v>68</v>
      </c>
      <c r="H1509" s="72" t="s">
        <v>2410</v>
      </c>
      <c r="I1509" s="161" t="s">
        <v>2411</v>
      </c>
      <c r="J1509" s="23" t="s">
        <v>827</v>
      </c>
      <c r="K1509" s="57" t="s">
        <v>2412</v>
      </c>
    </row>
    <row r="1510" ht="14.25" customHeight="1">
      <c r="A1510" s="125"/>
      <c r="B1510" s="96">
        <v>0.6666666666666666</v>
      </c>
      <c r="C1510" s="76" t="s">
        <v>1532</v>
      </c>
      <c r="D1510" s="77">
        <v>2.0</v>
      </c>
      <c r="E1510" s="37" t="s">
        <v>846</v>
      </c>
      <c r="F1510" s="72" t="s">
        <v>2413</v>
      </c>
      <c r="G1510" s="72" t="s">
        <v>68</v>
      </c>
      <c r="H1510" s="72" t="s">
        <v>2414</v>
      </c>
      <c r="I1510" s="162" t="s">
        <v>2415</v>
      </c>
      <c r="J1510" s="23" t="s">
        <v>68</v>
      </c>
      <c r="K1510" s="57"/>
    </row>
    <row r="1511" ht="14.25" customHeight="1">
      <c r="A1511" s="125"/>
      <c r="B1511" s="96">
        <v>0.7083333333333334</v>
      </c>
      <c r="C1511" s="76" t="s">
        <v>68</v>
      </c>
      <c r="D1511" s="77" t="s">
        <v>68</v>
      </c>
      <c r="E1511" s="37" t="s">
        <v>68</v>
      </c>
      <c r="F1511" s="72" t="s">
        <v>68</v>
      </c>
      <c r="G1511" s="72" t="s">
        <v>68</v>
      </c>
      <c r="H1511" s="72" t="s">
        <v>68</v>
      </c>
      <c r="I1511" s="78" t="s">
        <v>68</v>
      </c>
      <c r="J1511" s="23" t="s">
        <v>68</v>
      </c>
      <c r="K1511" s="57"/>
    </row>
    <row r="1512" ht="14.25" customHeight="1">
      <c r="A1512" s="126"/>
      <c r="B1512" s="98">
        <v>0.75</v>
      </c>
      <c r="C1512" s="84" t="s">
        <v>68</v>
      </c>
      <c r="D1512" s="85" t="s">
        <v>68</v>
      </c>
      <c r="E1512" s="86" t="s">
        <v>68</v>
      </c>
      <c r="F1512" s="87" t="s">
        <v>68</v>
      </c>
      <c r="G1512" s="87" t="s">
        <v>68</v>
      </c>
      <c r="H1512" s="87" t="s">
        <v>68</v>
      </c>
      <c r="I1512" s="88" t="s">
        <v>68</v>
      </c>
      <c r="J1512" s="23" t="s">
        <v>68</v>
      </c>
      <c r="K1512" s="57"/>
    </row>
    <row r="1513" ht="14.25" customHeight="1">
      <c r="A1513" s="130">
        <v>45650.0</v>
      </c>
      <c r="B1513" s="93">
        <v>0.375</v>
      </c>
      <c r="C1513" s="67" t="s">
        <v>1146</v>
      </c>
      <c r="D1513" s="68">
        <v>2.0</v>
      </c>
      <c r="E1513" s="69" t="s">
        <v>846</v>
      </c>
      <c r="F1513" s="70" t="s">
        <v>2416</v>
      </c>
      <c r="G1513" s="70" t="s">
        <v>2417</v>
      </c>
      <c r="H1513" s="70" t="s">
        <v>2418</v>
      </c>
      <c r="I1513" s="89" t="s">
        <v>2419</v>
      </c>
      <c r="J1513" s="23" t="s">
        <v>821</v>
      </c>
      <c r="K1513" s="57" t="s">
        <v>2420</v>
      </c>
    </row>
    <row r="1514" ht="14.25" customHeight="1">
      <c r="A1514" s="131"/>
      <c r="B1514" s="96">
        <v>0.4375</v>
      </c>
      <c r="C1514" s="76" t="s">
        <v>934</v>
      </c>
      <c r="D1514" s="77">
        <v>1.0</v>
      </c>
      <c r="E1514" s="37" t="s">
        <v>13</v>
      </c>
      <c r="F1514" s="72" t="s">
        <v>2421</v>
      </c>
      <c r="G1514" s="72" t="s">
        <v>68</v>
      </c>
      <c r="H1514" s="72" t="s">
        <v>1060</v>
      </c>
      <c r="I1514" s="163" t="s">
        <v>2422</v>
      </c>
      <c r="J1514" s="23" t="s">
        <v>827</v>
      </c>
      <c r="K1514" s="57"/>
    </row>
    <row r="1515" ht="14.25" customHeight="1">
      <c r="A1515" s="131"/>
      <c r="B1515" s="96">
        <v>0.4583333333333333</v>
      </c>
      <c r="C1515" s="76" t="s">
        <v>831</v>
      </c>
      <c r="D1515" s="77">
        <v>1.0</v>
      </c>
      <c r="E1515" s="37" t="s">
        <v>13</v>
      </c>
      <c r="F1515" s="72" t="s">
        <v>2423</v>
      </c>
      <c r="G1515" s="72" t="s">
        <v>68</v>
      </c>
      <c r="H1515" s="72" t="s">
        <v>2424</v>
      </c>
      <c r="I1515" s="91" t="s">
        <v>2425</v>
      </c>
      <c r="J1515" s="23" t="s">
        <v>821</v>
      </c>
      <c r="K1515" s="57"/>
    </row>
    <row r="1516" ht="14.25" customHeight="1">
      <c r="A1516" s="131"/>
      <c r="B1516" s="96">
        <v>0.5</v>
      </c>
      <c r="C1516" s="76" t="s">
        <v>68</v>
      </c>
      <c r="D1516" s="77" t="s">
        <v>68</v>
      </c>
      <c r="E1516" s="37" t="s">
        <v>68</v>
      </c>
      <c r="F1516" s="72" t="s">
        <v>68</v>
      </c>
      <c r="G1516" s="72" t="s">
        <v>68</v>
      </c>
      <c r="H1516" s="72" t="s">
        <v>68</v>
      </c>
      <c r="I1516" s="78" t="s">
        <v>68</v>
      </c>
      <c r="J1516" s="23" t="s">
        <v>68</v>
      </c>
      <c r="K1516" s="57"/>
    </row>
    <row r="1517" ht="14.25" customHeight="1">
      <c r="A1517" s="131"/>
      <c r="B1517" s="96">
        <v>0.5416666666666666</v>
      </c>
      <c r="C1517" s="76" t="s">
        <v>68</v>
      </c>
      <c r="D1517" s="77" t="s">
        <v>68</v>
      </c>
      <c r="E1517" s="37" t="s">
        <v>68</v>
      </c>
      <c r="F1517" s="72" t="s">
        <v>68</v>
      </c>
      <c r="G1517" s="72" t="s">
        <v>68</v>
      </c>
      <c r="H1517" s="72" t="s">
        <v>68</v>
      </c>
      <c r="I1517" s="78" t="s">
        <v>68</v>
      </c>
      <c r="J1517" s="23" t="s">
        <v>68</v>
      </c>
      <c r="K1517" s="57" t="s">
        <v>68</v>
      </c>
    </row>
    <row r="1518" ht="14.25" customHeight="1">
      <c r="A1518" s="131"/>
      <c r="B1518" s="96">
        <v>0.5833333333333334</v>
      </c>
      <c r="C1518" s="76" t="s">
        <v>68</v>
      </c>
      <c r="D1518" s="77" t="s">
        <v>68</v>
      </c>
      <c r="E1518" s="37" t="s">
        <v>68</v>
      </c>
      <c r="F1518" s="72" t="s">
        <v>68</v>
      </c>
      <c r="G1518" s="72" t="s">
        <v>68</v>
      </c>
      <c r="H1518" s="72" t="s">
        <v>68</v>
      </c>
      <c r="I1518" s="78" t="s">
        <v>68</v>
      </c>
      <c r="J1518" s="23" t="s">
        <v>68</v>
      </c>
      <c r="K1518" s="57" t="s">
        <v>68</v>
      </c>
    </row>
    <row r="1519" ht="14.25" customHeight="1">
      <c r="A1519" s="131"/>
      <c r="B1519" s="96">
        <v>0.625</v>
      </c>
      <c r="C1519" s="76" t="s">
        <v>68</v>
      </c>
      <c r="D1519" s="77" t="s">
        <v>68</v>
      </c>
      <c r="E1519" s="37" t="s">
        <v>68</v>
      </c>
      <c r="F1519" s="72" t="s">
        <v>68</v>
      </c>
      <c r="G1519" s="72" t="s">
        <v>68</v>
      </c>
      <c r="H1519" s="72" t="s">
        <v>68</v>
      </c>
      <c r="I1519" s="78" t="s">
        <v>68</v>
      </c>
      <c r="J1519" s="23" t="s">
        <v>68</v>
      </c>
      <c r="K1519" s="57" t="s">
        <v>68</v>
      </c>
    </row>
    <row r="1520" ht="14.25" customHeight="1">
      <c r="A1520" s="131"/>
      <c r="B1520" s="96">
        <v>0.6666666666666666</v>
      </c>
      <c r="C1520" s="76" t="s">
        <v>68</v>
      </c>
      <c r="D1520" s="77" t="s">
        <v>68</v>
      </c>
      <c r="E1520" s="37" t="s">
        <v>68</v>
      </c>
      <c r="F1520" s="72" t="s">
        <v>68</v>
      </c>
      <c r="G1520" s="72" t="s">
        <v>68</v>
      </c>
      <c r="H1520" s="72" t="s">
        <v>68</v>
      </c>
      <c r="I1520" s="78" t="s">
        <v>68</v>
      </c>
      <c r="J1520" s="23" t="s">
        <v>68</v>
      </c>
      <c r="K1520" s="57" t="s">
        <v>68</v>
      </c>
    </row>
    <row r="1521" ht="14.25" customHeight="1">
      <c r="A1521" s="131"/>
      <c r="B1521" s="96">
        <v>0.7083333333333334</v>
      </c>
      <c r="C1521" s="76" t="s">
        <v>68</v>
      </c>
      <c r="D1521" s="77" t="s">
        <v>68</v>
      </c>
      <c r="E1521" s="37" t="s">
        <v>68</v>
      </c>
      <c r="F1521" s="72" t="s">
        <v>68</v>
      </c>
      <c r="G1521" s="72" t="s">
        <v>68</v>
      </c>
      <c r="H1521" s="72" t="s">
        <v>68</v>
      </c>
      <c r="I1521" s="78" t="s">
        <v>68</v>
      </c>
      <c r="J1521" s="23" t="s">
        <v>68</v>
      </c>
      <c r="K1521" s="57" t="s">
        <v>68</v>
      </c>
    </row>
    <row r="1522" ht="14.25" customHeight="1">
      <c r="A1522" s="132"/>
      <c r="B1522" s="98">
        <v>0.75</v>
      </c>
      <c r="C1522" s="84" t="s">
        <v>68</v>
      </c>
      <c r="D1522" s="85" t="s">
        <v>68</v>
      </c>
      <c r="E1522" s="86" t="s">
        <v>68</v>
      </c>
      <c r="F1522" s="87" t="s">
        <v>68</v>
      </c>
      <c r="G1522" s="87" t="s">
        <v>68</v>
      </c>
      <c r="H1522" s="87" t="s">
        <v>68</v>
      </c>
      <c r="I1522" s="88" t="s">
        <v>68</v>
      </c>
      <c r="J1522" s="23" t="s">
        <v>68</v>
      </c>
      <c r="K1522" s="57" t="s">
        <v>68</v>
      </c>
    </row>
    <row r="1523" ht="14.25" customHeight="1">
      <c r="A1523" s="133">
        <v>45651.0</v>
      </c>
      <c r="B1523" s="93">
        <v>0.375</v>
      </c>
      <c r="C1523" s="67" t="s">
        <v>2426</v>
      </c>
      <c r="D1523" s="68" t="s">
        <v>68</v>
      </c>
      <c r="E1523" s="69" t="s">
        <v>68</v>
      </c>
      <c r="F1523" s="70" t="s">
        <v>68</v>
      </c>
      <c r="G1523" s="70" t="s">
        <v>68</v>
      </c>
      <c r="H1523" s="70" t="s">
        <v>68</v>
      </c>
      <c r="I1523" s="94" t="s">
        <v>68</v>
      </c>
      <c r="J1523" s="23" t="s">
        <v>68</v>
      </c>
      <c r="K1523" s="57"/>
    </row>
    <row r="1524" ht="14.25" customHeight="1">
      <c r="A1524" s="134"/>
      <c r="B1524" s="96">
        <v>0.4166666666666667</v>
      </c>
      <c r="C1524" s="76" t="s">
        <v>2426</v>
      </c>
      <c r="D1524" s="77" t="s">
        <v>68</v>
      </c>
      <c r="E1524" s="37" t="s">
        <v>68</v>
      </c>
      <c r="F1524" s="72" t="s">
        <v>68</v>
      </c>
      <c r="G1524" s="72" t="s">
        <v>68</v>
      </c>
      <c r="H1524" s="72" t="s">
        <v>68</v>
      </c>
      <c r="I1524" s="78" t="s">
        <v>68</v>
      </c>
      <c r="J1524" s="23" t="s">
        <v>68</v>
      </c>
      <c r="K1524" s="57"/>
    </row>
    <row r="1525" ht="14.25" customHeight="1">
      <c r="A1525" s="134"/>
      <c r="B1525" s="96">
        <v>0.4583333333333333</v>
      </c>
      <c r="C1525" s="76" t="s">
        <v>2426</v>
      </c>
      <c r="D1525" s="77" t="s">
        <v>68</v>
      </c>
      <c r="E1525" s="37" t="s">
        <v>68</v>
      </c>
      <c r="F1525" s="72" t="s">
        <v>68</v>
      </c>
      <c r="G1525" s="72" t="s">
        <v>68</v>
      </c>
      <c r="H1525" s="72" t="s">
        <v>68</v>
      </c>
      <c r="I1525" s="78" t="s">
        <v>68</v>
      </c>
      <c r="J1525" s="23" t="s">
        <v>68</v>
      </c>
      <c r="K1525" s="57"/>
    </row>
    <row r="1526" ht="14.25" customHeight="1">
      <c r="A1526" s="134"/>
      <c r="B1526" s="96">
        <v>0.5</v>
      </c>
      <c r="C1526" s="76" t="s">
        <v>2426</v>
      </c>
      <c r="D1526" s="77" t="s">
        <v>68</v>
      </c>
      <c r="E1526" s="37" t="s">
        <v>68</v>
      </c>
      <c r="F1526" s="72" t="s">
        <v>68</v>
      </c>
      <c r="G1526" s="72" t="s">
        <v>68</v>
      </c>
      <c r="H1526" s="72" t="s">
        <v>68</v>
      </c>
      <c r="I1526" s="78" t="s">
        <v>68</v>
      </c>
      <c r="J1526" s="23" t="s">
        <v>68</v>
      </c>
      <c r="K1526" s="57"/>
    </row>
    <row r="1527" ht="14.25" customHeight="1">
      <c r="A1527" s="134"/>
      <c r="B1527" s="96">
        <v>0.5416666666666666</v>
      </c>
      <c r="C1527" s="76" t="s">
        <v>2426</v>
      </c>
      <c r="D1527" s="77" t="s">
        <v>68</v>
      </c>
      <c r="E1527" s="37" t="s">
        <v>68</v>
      </c>
      <c r="F1527" s="72" t="s">
        <v>68</v>
      </c>
      <c r="G1527" s="72" t="s">
        <v>68</v>
      </c>
      <c r="H1527" s="72" t="s">
        <v>68</v>
      </c>
      <c r="I1527" s="78" t="s">
        <v>68</v>
      </c>
      <c r="J1527" s="23" t="s">
        <v>68</v>
      </c>
      <c r="K1527" s="57"/>
    </row>
    <row r="1528" ht="14.25" customHeight="1">
      <c r="A1528" s="134"/>
      <c r="B1528" s="96">
        <v>0.5833333333333334</v>
      </c>
      <c r="C1528" s="76" t="s">
        <v>2426</v>
      </c>
      <c r="D1528" s="77" t="s">
        <v>68</v>
      </c>
      <c r="E1528" s="37" t="s">
        <v>68</v>
      </c>
      <c r="F1528" s="72" t="s">
        <v>68</v>
      </c>
      <c r="G1528" s="72" t="s">
        <v>68</v>
      </c>
      <c r="H1528" s="72" t="s">
        <v>68</v>
      </c>
      <c r="I1528" s="78" t="s">
        <v>68</v>
      </c>
      <c r="J1528" s="23" t="s">
        <v>68</v>
      </c>
      <c r="K1528" s="57"/>
    </row>
    <row r="1529" ht="14.25" customHeight="1">
      <c r="A1529" s="134"/>
      <c r="B1529" s="96">
        <v>0.625</v>
      </c>
      <c r="C1529" s="76" t="s">
        <v>2426</v>
      </c>
      <c r="D1529" s="77" t="s">
        <v>68</v>
      </c>
      <c r="E1529" s="37" t="s">
        <v>68</v>
      </c>
      <c r="F1529" s="72" t="s">
        <v>68</v>
      </c>
      <c r="G1529" s="72" t="s">
        <v>68</v>
      </c>
      <c r="H1529" s="72" t="s">
        <v>68</v>
      </c>
      <c r="I1529" s="78" t="s">
        <v>68</v>
      </c>
      <c r="J1529" s="23" t="s">
        <v>68</v>
      </c>
      <c r="K1529" s="57"/>
    </row>
    <row r="1530" ht="14.25" customHeight="1">
      <c r="A1530" s="134"/>
      <c r="B1530" s="96">
        <v>0.6666666666666666</v>
      </c>
      <c r="C1530" s="76" t="s">
        <v>2426</v>
      </c>
      <c r="D1530" s="77" t="s">
        <v>68</v>
      </c>
      <c r="E1530" s="37" t="s">
        <v>68</v>
      </c>
      <c r="F1530" s="72" t="s">
        <v>68</v>
      </c>
      <c r="G1530" s="72" t="s">
        <v>68</v>
      </c>
      <c r="H1530" s="72" t="s">
        <v>68</v>
      </c>
      <c r="I1530" s="78" t="s">
        <v>68</v>
      </c>
      <c r="J1530" s="23" t="s">
        <v>68</v>
      </c>
      <c r="K1530" s="57"/>
    </row>
    <row r="1531" ht="14.25" customHeight="1">
      <c r="A1531" s="134"/>
      <c r="B1531" s="96">
        <v>0.7083333333333334</v>
      </c>
      <c r="C1531" s="76" t="s">
        <v>2426</v>
      </c>
      <c r="D1531" s="77" t="s">
        <v>68</v>
      </c>
      <c r="E1531" s="37" t="s">
        <v>68</v>
      </c>
      <c r="F1531" s="72" t="s">
        <v>68</v>
      </c>
      <c r="G1531" s="72" t="s">
        <v>68</v>
      </c>
      <c r="H1531" s="72" t="s">
        <v>68</v>
      </c>
      <c r="I1531" s="78" t="s">
        <v>68</v>
      </c>
      <c r="J1531" s="23" t="s">
        <v>68</v>
      </c>
      <c r="K1531" s="57"/>
    </row>
    <row r="1532" ht="14.25" customHeight="1">
      <c r="A1532" s="135"/>
      <c r="B1532" s="98">
        <v>0.75</v>
      </c>
      <c r="C1532" s="84" t="s">
        <v>2426</v>
      </c>
      <c r="D1532" s="85" t="s">
        <v>68</v>
      </c>
      <c r="E1532" s="86" t="s">
        <v>68</v>
      </c>
      <c r="F1532" s="87" t="s">
        <v>68</v>
      </c>
      <c r="G1532" s="87" t="s">
        <v>68</v>
      </c>
      <c r="H1532" s="87" t="s">
        <v>68</v>
      </c>
      <c r="I1532" s="88" t="s">
        <v>68</v>
      </c>
      <c r="J1532" s="23" t="s">
        <v>68</v>
      </c>
      <c r="K1532" s="57"/>
    </row>
    <row r="1533" ht="14.25" customHeight="1">
      <c r="A1533" s="123">
        <v>45652.0</v>
      </c>
      <c r="B1533" s="93">
        <v>0.375</v>
      </c>
      <c r="C1533" s="67" t="s">
        <v>68</v>
      </c>
      <c r="D1533" s="68" t="s">
        <v>68</v>
      </c>
      <c r="E1533" s="69" t="s">
        <v>68</v>
      </c>
      <c r="F1533" s="70" t="s">
        <v>68</v>
      </c>
      <c r="G1533" s="70" t="s">
        <v>68</v>
      </c>
      <c r="H1533" s="70" t="s">
        <v>68</v>
      </c>
      <c r="I1533" s="94" t="s">
        <v>68</v>
      </c>
      <c r="J1533" s="23" t="s">
        <v>68</v>
      </c>
      <c r="K1533" s="57"/>
    </row>
    <row r="1534" ht="14.25" customHeight="1">
      <c r="A1534" s="125"/>
      <c r="B1534" s="96">
        <v>0.4166666666666667</v>
      </c>
      <c r="C1534" s="76" t="s">
        <v>1146</v>
      </c>
      <c r="D1534" s="77">
        <v>2.0</v>
      </c>
      <c r="E1534" s="37" t="s">
        <v>846</v>
      </c>
      <c r="F1534" s="72" t="s">
        <v>2416</v>
      </c>
      <c r="G1534" s="72" t="s">
        <v>2417</v>
      </c>
      <c r="H1534" s="72" t="s">
        <v>2418</v>
      </c>
      <c r="I1534" s="89" t="s">
        <v>2419</v>
      </c>
      <c r="J1534" s="23" t="s">
        <v>827</v>
      </c>
      <c r="K1534" s="57" t="s">
        <v>2427</v>
      </c>
    </row>
    <row r="1535" ht="14.25" customHeight="1">
      <c r="A1535" s="125"/>
      <c r="B1535" s="96">
        <v>0.4583333333333333</v>
      </c>
      <c r="C1535" s="76" t="s">
        <v>817</v>
      </c>
      <c r="D1535" s="77">
        <v>1.0</v>
      </c>
      <c r="E1535" s="37" t="s">
        <v>13</v>
      </c>
      <c r="F1535" s="72" t="s">
        <v>2428</v>
      </c>
      <c r="G1535" s="72" t="s">
        <v>68</v>
      </c>
      <c r="H1535" s="72" t="s">
        <v>2233</v>
      </c>
      <c r="I1535" s="91" t="s">
        <v>2429</v>
      </c>
      <c r="J1535" s="23" t="s">
        <v>821</v>
      </c>
      <c r="K1535" s="57"/>
    </row>
    <row r="1536" ht="14.25" customHeight="1">
      <c r="A1536" s="125"/>
      <c r="B1536" s="96">
        <v>0.4583333333333333</v>
      </c>
      <c r="C1536" s="76" t="s">
        <v>822</v>
      </c>
      <c r="D1536" s="77">
        <v>1.0</v>
      </c>
      <c r="E1536" s="37" t="s">
        <v>861</v>
      </c>
      <c r="F1536" s="72" t="s">
        <v>2430</v>
      </c>
      <c r="G1536" s="72" t="s">
        <v>68</v>
      </c>
      <c r="H1536" s="72" t="s">
        <v>825</v>
      </c>
      <c r="I1536" s="91" t="s">
        <v>2431</v>
      </c>
      <c r="J1536" s="23" t="s">
        <v>827</v>
      </c>
      <c r="K1536" s="57"/>
    </row>
    <row r="1537" ht="14.25" customHeight="1">
      <c r="A1537" s="125"/>
      <c r="B1537" s="96">
        <v>0.5</v>
      </c>
      <c r="C1537" s="76" t="s">
        <v>2432</v>
      </c>
      <c r="D1537" s="77">
        <v>1.0</v>
      </c>
      <c r="E1537" s="37" t="s">
        <v>13</v>
      </c>
      <c r="F1537" s="72" t="s">
        <v>2433</v>
      </c>
      <c r="G1537" s="72" t="s">
        <v>68</v>
      </c>
      <c r="H1537" s="72" t="s">
        <v>2434</v>
      </c>
      <c r="I1537" s="161" t="s">
        <v>2435</v>
      </c>
      <c r="J1537" s="23" t="s">
        <v>827</v>
      </c>
      <c r="K1537" s="57"/>
    </row>
    <row r="1538" ht="14.25" customHeight="1">
      <c r="A1538" s="125"/>
      <c r="B1538" s="96">
        <v>0.5416666666666666</v>
      </c>
      <c r="C1538" s="76" t="s">
        <v>2432</v>
      </c>
      <c r="D1538" s="77">
        <v>1.0</v>
      </c>
      <c r="E1538" s="37" t="s">
        <v>2436</v>
      </c>
      <c r="F1538" s="72" t="s">
        <v>2433</v>
      </c>
      <c r="G1538" s="72" t="s">
        <v>2437</v>
      </c>
      <c r="H1538" s="72" t="s">
        <v>2434</v>
      </c>
      <c r="I1538" s="161" t="s">
        <v>2435</v>
      </c>
      <c r="J1538" s="23" t="s">
        <v>827</v>
      </c>
      <c r="K1538" s="57"/>
    </row>
    <row r="1539" ht="14.25" customHeight="1">
      <c r="A1539" s="125"/>
      <c r="B1539" s="96">
        <v>0.611111111111111</v>
      </c>
      <c r="C1539" s="76" t="s">
        <v>2438</v>
      </c>
      <c r="D1539" s="77">
        <v>1.0</v>
      </c>
      <c r="E1539" s="37" t="s">
        <v>13</v>
      </c>
      <c r="F1539" s="72" t="s">
        <v>2439</v>
      </c>
      <c r="G1539" s="72" t="s">
        <v>68</v>
      </c>
      <c r="H1539" s="72" t="s">
        <v>2440</v>
      </c>
      <c r="I1539" s="161" t="s">
        <v>2441</v>
      </c>
      <c r="J1539" s="23" t="s">
        <v>821</v>
      </c>
      <c r="K1539" s="57" t="s">
        <v>2442</v>
      </c>
    </row>
    <row r="1540" ht="14.25" customHeight="1">
      <c r="A1540" s="125"/>
      <c r="B1540" s="96">
        <v>0.625</v>
      </c>
      <c r="C1540" s="76" t="s">
        <v>68</v>
      </c>
      <c r="D1540" s="77" t="s">
        <v>68</v>
      </c>
      <c r="E1540" s="37" t="s">
        <v>68</v>
      </c>
      <c r="F1540" s="72" t="s">
        <v>68</v>
      </c>
      <c r="G1540" s="72" t="s">
        <v>68</v>
      </c>
      <c r="H1540" s="72" t="s">
        <v>68</v>
      </c>
      <c r="I1540" s="78" t="s">
        <v>68</v>
      </c>
      <c r="J1540" s="23" t="s">
        <v>68</v>
      </c>
      <c r="K1540" s="57"/>
    </row>
    <row r="1541" ht="14.25" customHeight="1">
      <c r="A1541" s="125"/>
      <c r="B1541" s="96">
        <v>0.6666666666666666</v>
      </c>
      <c r="C1541" s="76" t="s">
        <v>68</v>
      </c>
      <c r="D1541" s="77" t="s">
        <v>68</v>
      </c>
      <c r="E1541" s="37" t="s">
        <v>68</v>
      </c>
      <c r="F1541" s="72" t="s">
        <v>68</v>
      </c>
      <c r="G1541" s="72" t="s">
        <v>68</v>
      </c>
      <c r="H1541" s="72" t="s">
        <v>68</v>
      </c>
      <c r="I1541" s="78" t="s">
        <v>68</v>
      </c>
      <c r="J1541" s="23" t="s">
        <v>68</v>
      </c>
      <c r="K1541" s="57"/>
    </row>
    <row r="1542" ht="14.25" customHeight="1">
      <c r="A1542" s="125"/>
      <c r="B1542" s="96">
        <v>0.7083333333333334</v>
      </c>
      <c r="C1542" s="76" t="s">
        <v>68</v>
      </c>
      <c r="D1542" s="77" t="s">
        <v>68</v>
      </c>
      <c r="E1542" s="37" t="s">
        <v>68</v>
      </c>
      <c r="F1542" s="72" t="s">
        <v>68</v>
      </c>
      <c r="G1542" s="72" t="s">
        <v>68</v>
      </c>
      <c r="H1542" s="72" t="s">
        <v>68</v>
      </c>
      <c r="I1542" s="78" t="s">
        <v>68</v>
      </c>
      <c r="J1542" s="23" t="s">
        <v>68</v>
      </c>
      <c r="K1542" s="57"/>
    </row>
    <row r="1543" ht="14.25" customHeight="1">
      <c r="A1543" s="126"/>
      <c r="B1543" s="98">
        <v>0.75</v>
      </c>
      <c r="C1543" s="84" t="s">
        <v>68</v>
      </c>
      <c r="D1543" s="85" t="s">
        <v>68</v>
      </c>
      <c r="E1543" s="86" t="s">
        <v>68</v>
      </c>
      <c r="F1543" s="87" t="s">
        <v>68</v>
      </c>
      <c r="G1543" s="87" t="s">
        <v>68</v>
      </c>
      <c r="H1543" s="87" t="s">
        <v>68</v>
      </c>
      <c r="I1543" s="88" t="s">
        <v>68</v>
      </c>
      <c r="J1543" s="23" t="s">
        <v>68</v>
      </c>
      <c r="K1543" s="57"/>
    </row>
    <row r="1544" ht="14.25" customHeight="1">
      <c r="A1544" s="123">
        <v>45653.0</v>
      </c>
      <c r="B1544" s="93">
        <v>0.375</v>
      </c>
      <c r="C1544" s="67" t="s">
        <v>822</v>
      </c>
      <c r="D1544" s="68">
        <v>1.0</v>
      </c>
      <c r="E1544" s="69" t="s">
        <v>823</v>
      </c>
      <c r="F1544" s="70" t="s">
        <v>837</v>
      </c>
      <c r="G1544" s="72" t="s">
        <v>68</v>
      </c>
      <c r="H1544" s="72" t="s">
        <v>825</v>
      </c>
      <c r="I1544" s="161" t="s">
        <v>2443</v>
      </c>
      <c r="J1544" s="23" t="s">
        <v>827</v>
      </c>
      <c r="K1544" s="57"/>
    </row>
    <row r="1545" ht="14.25" customHeight="1">
      <c r="A1545" s="125"/>
      <c r="B1545" s="96">
        <v>0.4166666666666667</v>
      </c>
      <c r="C1545" s="76" t="s">
        <v>1102</v>
      </c>
      <c r="D1545" s="77">
        <v>1.0</v>
      </c>
      <c r="E1545" s="37" t="s">
        <v>937</v>
      </c>
      <c r="F1545" s="72" t="s">
        <v>2444</v>
      </c>
      <c r="G1545" s="72" t="s">
        <v>2445</v>
      </c>
      <c r="H1545" s="72" t="s">
        <v>2446</v>
      </c>
      <c r="I1545" s="161" t="s">
        <v>2447</v>
      </c>
      <c r="J1545" s="23" t="s">
        <v>821</v>
      </c>
      <c r="K1545" s="57" t="s">
        <v>2448</v>
      </c>
    </row>
    <row r="1546" ht="14.25" customHeight="1">
      <c r="A1546" s="125"/>
      <c r="B1546" s="96">
        <v>0.4583333333333333</v>
      </c>
      <c r="C1546" s="76"/>
      <c r="D1546" s="77"/>
      <c r="E1546" s="37"/>
      <c r="F1546" s="72"/>
      <c r="G1546" s="72"/>
      <c r="H1546" s="72"/>
      <c r="I1546" s="78"/>
      <c r="J1546" s="23"/>
      <c r="K1546" s="57"/>
    </row>
    <row r="1547" ht="14.25" customHeight="1">
      <c r="A1547" s="125"/>
      <c r="B1547" s="96">
        <v>0.5</v>
      </c>
      <c r="C1547" s="76"/>
      <c r="D1547" s="77"/>
      <c r="E1547" s="37"/>
      <c r="F1547" s="72"/>
      <c r="G1547" s="72"/>
      <c r="H1547" s="72"/>
      <c r="I1547" s="78"/>
      <c r="J1547" s="23"/>
      <c r="K1547" s="57"/>
    </row>
    <row r="1548" ht="14.25" customHeight="1">
      <c r="A1548" s="125"/>
      <c r="B1548" s="96">
        <v>0.5416666666666666</v>
      </c>
      <c r="C1548" s="76" t="s">
        <v>822</v>
      </c>
      <c r="D1548" s="77">
        <v>1.0</v>
      </c>
      <c r="E1548" s="37" t="s">
        <v>2449</v>
      </c>
      <c r="F1548" s="72" t="s">
        <v>2450</v>
      </c>
      <c r="G1548" s="72" t="s">
        <v>68</v>
      </c>
      <c r="H1548" s="72" t="s">
        <v>825</v>
      </c>
      <c r="I1548" s="161" t="s">
        <v>2451</v>
      </c>
      <c r="J1548" s="23" t="s">
        <v>827</v>
      </c>
      <c r="K1548" s="57"/>
    </row>
    <row r="1549" ht="14.25" customHeight="1">
      <c r="A1549" s="125"/>
      <c r="B1549" s="96">
        <v>0.6041666666666666</v>
      </c>
      <c r="C1549" s="76" t="s">
        <v>1102</v>
      </c>
      <c r="D1549" s="77">
        <v>1.0</v>
      </c>
      <c r="E1549" s="37" t="s">
        <v>13</v>
      </c>
      <c r="F1549" s="72" t="s">
        <v>2452</v>
      </c>
      <c r="G1549" s="72" t="s">
        <v>2445</v>
      </c>
      <c r="H1549" s="72" t="s">
        <v>2446</v>
      </c>
      <c r="I1549" s="161" t="s">
        <v>2447</v>
      </c>
      <c r="J1549" s="23" t="s">
        <v>821</v>
      </c>
      <c r="K1549" s="57"/>
    </row>
    <row r="1550" ht="14.25" customHeight="1">
      <c r="A1550" s="125"/>
      <c r="B1550" s="96">
        <v>0.625</v>
      </c>
      <c r="C1550" s="76" t="s">
        <v>879</v>
      </c>
      <c r="D1550" s="77">
        <v>1.0</v>
      </c>
      <c r="E1550" s="37" t="s">
        <v>823</v>
      </c>
      <c r="F1550" s="72" t="s">
        <v>2453</v>
      </c>
      <c r="G1550" s="72" t="s">
        <v>2454</v>
      </c>
      <c r="H1550" s="72" t="s">
        <v>1951</v>
      </c>
      <c r="I1550" s="112" t="s">
        <v>2455</v>
      </c>
      <c r="J1550" s="23" t="s">
        <v>827</v>
      </c>
      <c r="K1550" s="57"/>
    </row>
    <row r="1551" ht="14.25" customHeight="1">
      <c r="A1551" s="125"/>
      <c r="B1551" s="96">
        <v>0.6666666666666666</v>
      </c>
      <c r="C1551" s="76" t="s">
        <v>68</v>
      </c>
      <c r="D1551" s="77" t="s">
        <v>68</v>
      </c>
      <c r="E1551" s="37" t="s">
        <v>68</v>
      </c>
      <c r="F1551" s="72" t="s">
        <v>68</v>
      </c>
      <c r="G1551" s="72" t="s">
        <v>68</v>
      </c>
      <c r="H1551" s="72" t="s">
        <v>68</v>
      </c>
      <c r="I1551" s="78" t="s">
        <v>68</v>
      </c>
      <c r="J1551" s="23" t="s">
        <v>68</v>
      </c>
      <c r="K1551" s="57"/>
    </row>
    <row r="1552" ht="14.25" customHeight="1">
      <c r="A1552" s="125"/>
      <c r="B1552" s="96">
        <v>0.7083333333333334</v>
      </c>
      <c r="C1552" s="76" t="s">
        <v>68</v>
      </c>
      <c r="D1552" s="77" t="s">
        <v>68</v>
      </c>
      <c r="E1552" s="37" t="s">
        <v>68</v>
      </c>
      <c r="F1552" s="72" t="s">
        <v>68</v>
      </c>
      <c r="G1552" s="72" t="s">
        <v>68</v>
      </c>
      <c r="H1552" s="72" t="s">
        <v>68</v>
      </c>
      <c r="I1552" s="78" t="s">
        <v>68</v>
      </c>
      <c r="J1552" s="23" t="s">
        <v>68</v>
      </c>
      <c r="K1552" s="57"/>
    </row>
    <row r="1553" ht="14.25" customHeight="1">
      <c r="A1553" s="126"/>
      <c r="B1553" s="98">
        <v>0.75</v>
      </c>
      <c r="C1553" s="84" t="s">
        <v>68</v>
      </c>
      <c r="D1553" s="85" t="s">
        <v>68</v>
      </c>
      <c r="E1553" s="86" t="s">
        <v>68</v>
      </c>
      <c r="F1553" s="87" t="s">
        <v>68</v>
      </c>
      <c r="G1553" s="87" t="s">
        <v>68</v>
      </c>
      <c r="H1553" s="87" t="s">
        <v>68</v>
      </c>
      <c r="I1553" s="88" t="s">
        <v>68</v>
      </c>
      <c r="J1553" s="23" t="s">
        <v>68</v>
      </c>
      <c r="K1553" s="57"/>
    </row>
    <row r="1554" ht="14.25" customHeight="1">
      <c r="A1554" s="92">
        <v>45654.0</v>
      </c>
      <c r="B1554" s="93">
        <v>0.375</v>
      </c>
      <c r="C1554" s="67" t="s">
        <v>68</v>
      </c>
      <c r="D1554" s="68" t="s">
        <v>68</v>
      </c>
      <c r="E1554" s="69" t="s">
        <v>68</v>
      </c>
      <c r="F1554" s="70" t="s">
        <v>68</v>
      </c>
      <c r="G1554" s="70" t="s">
        <v>68</v>
      </c>
      <c r="H1554" s="70" t="s">
        <v>68</v>
      </c>
      <c r="I1554" s="94" t="s">
        <v>68</v>
      </c>
      <c r="J1554" s="23" t="s">
        <v>68</v>
      </c>
      <c r="K1554" s="57"/>
    </row>
    <row r="1555" ht="14.25" customHeight="1">
      <c r="A1555" s="95"/>
      <c r="B1555" s="96">
        <v>0.4166666666666667</v>
      </c>
      <c r="C1555" s="76" t="s">
        <v>68</v>
      </c>
      <c r="D1555" s="77" t="s">
        <v>68</v>
      </c>
      <c r="E1555" s="37" t="s">
        <v>68</v>
      </c>
      <c r="F1555" s="72" t="s">
        <v>68</v>
      </c>
      <c r="G1555" s="72" t="s">
        <v>68</v>
      </c>
      <c r="H1555" s="72" t="s">
        <v>68</v>
      </c>
      <c r="I1555" s="78" t="s">
        <v>68</v>
      </c>
      <c r="J1555" s="23" t="s">
        <v>68</v>
      </c>
      <c r="K1555" s="57"/>
    </row>
    <row r="1556" ht="14.25" customHeight="1">
      <c r="A1556" s="95"/>
      <c r="B1556" s="96">
        <v>0.4583333333333333</v>
      </c>
      <c r="C1556" s="76" t="s">
        <v>68</v>
      </c>
      <c r="D1556" s="77" t="s">
        <v>68</v>
      </c>
      <c r="E1556" s="37" t="s">
        <v>68</v>
      </c>
      <c r="F1556" s="72" t="s">
        <v>68</v>
      </c>
      <c r="G1556" s="72" t="s">
        <v>68</v>
      </c>
      <c r="H1556" s="72" t="s">
        <v>68</v>
      </c>
      <c r="I1556" s="78" t="s">
        <v>68</v>
      </c>
      <c r="J1556" s="23" t="s">
        <v>68</v>
      </c>
      <c r="K1556" s="57"/>
    </row>
    <row r="1557" ht="14.25" customHeight="1">
      <c r="A1557" s="95"/>
      <c r="B1557" s="96">
        <v>0.5</v>
      </c>
      <c r="C1557" s="76" t="s">
        <v>822</v>
      </c>
      <c r="D1557" s="77">
        <v>1.0</v>
      </c>
      <c r="E1557" s="37" t="s">
        <v>828</v>
      </c>
      <c r="F1557" s="72" t="s">
        <v>2456</v>
      </c>
      <c r="G1557" s="72" t="s">
        <v>68</v>
      </c>
      <c r="H1557" s="72" t="s">
        <v>825</v>
      </c>
      <c r="I1557" s="161" t="s">
        <v>2457</v>
      </c>
      <c r="J1557" s="23" t="s">
        <v>827</v>
      </c>
      <c r="K1557" s="57"/>
    </row>
    <row r="1558" ht="14.25" customHeight="1">
      <c r="A1558" s="95"/>
      <c r="B1558" s="96">
        <v>0.5416666666666666</v>
      </c>
      <c r="C1558" s="76" t="s">
        <v>68</v>
      </c>
      <c r="D1558" s="77" t="s">
        <v>68</v>
      </c>
      <c r="E1558" s="37" t="s">
        <v>68</v>
      </c>
      <c r="F1558" s="72" t="s">
        <v>68</v>
      </c>
      <c r="G1558" s="72" t="s">
        <v>68</v>
      </c>
      <c r="H1558" s="72" t="s">
        <v>68</v>
      </c>
      <c r="I1558" s="78" t="s">
        <v>68</v>
      </c>
      <c r="J1558" s="23" t="s">
        <v>68</v>
      </c>
      <c r="K1558" s="57"/>
    </row>
    <row r="1559" ht="14.25" customHeight="1">
      <c r="A1559" s="97"/>
      <c r="B1559" s="98">
        <v>0.625</v>
      </c>
      <c r="C1559" s="84" t="s">
        <v>68</v>
      </c>
      <c r="D1559" s="85" t="s">
        <v>68</v>
      </c>
      <c r="E1559" s="86" t="s">
        <v>68</v>
      </c>
      <c r="F1559" s="87" t="s">
        <v>68</v>
      </c>
      <c r="G1559" s="87" t="s">
        <v>68</v>
      </c>
      <c r="H1559" s="87" t="s">
        <v>68</v>
      </c>
      <c r="I1559" s="88" t="s">
        <v>68</v>
      </c>
      <c r="J1559" s="23" t="s">
        <v>68</v>
      </c>
      <c r="K1559" s="57"/>
    </row>
    <row r="1560" ht="14.25" customHeight="1">
      <c r="A1560" s="92">
        <v>45655.0</v>
      </c>
      <c r="B1560" s="93">
        <v>0.375</v>
      </c>
      <c r="C1560" s="67" t="s">
        <v>2458</v>
      </c>
      <c r="D1560" s="68" t="s">
        <v>68</v>
      </c>
      <c r="E1560" s="69" t="s">
        <v>68</v>
      </c>
      <c r="F1560" s="70" t="s">
        <v>68</v>
      </c>
      <c r="G1560" s="70" t="s">
        <v>68</v>
      </c>
      <c r="H1560" s="70" t="s">
        <v>68</v>
      </c>
      <c r="I1560" s="94" t="s">
        <v>68</v>
      </c>
      <c r="J1560" s="23" t="s">
        <v>68</v>
      </c>
      <c r="K1560" s="57"/>
    </row>
    <row r="1561" ht="14.25" customHeight="1">
      <c r="A1561" s="95"/>
      <c r="B1561" s="96">
        <v>0.4166666666666667</v>
      </c>
      <c r="C1561" s="76" t="s">
        <v>2458</v>
      </c>
      <c r="D1561" s="77" t="s">
        <v>68</v>
      </c>
      <c r="E1561" s="37" t="s">
        <v>68</v>
      </c>
      <c r="F1561" s="72" t="s">
        <v>68</v>
      </c>
      <c r="G1561" s="72" t="s">
        <v>68</v>
      </c>
      <c r="H1561" s="72" t="s">
        <v>68</v>
      </c>
      <c r="I1561" s="78" t="s">
        <v>68</v>
      </c>
      <c r="J1561" s="23" t="s">
        <v>68</v>
      </c>
      <c r="K1561" s="57"/>
    </row>
    <row r="1562" ht="14.25" customHeight="1">
      <c r="A1562" s="95"/>
      <c r="B1562" s="96">
        <v>0.4583333333333333</v>
      </c>
      <c r="C1562" s="76" t="s">
        <v>2458</v>
      </c>
      <c r="D1562" s="77" t="s">
        <v>68</v>
      </c>
      <c r="E1562" s="37" t="s">
        <v>68</v>
      </c>
      <c r="F1562" s="72" t="s">
        <v>68</v>
      </c>
      <c r="G1562" s="72" t="s">
        <v>68</v>
      </c>
      <c r="H1562" s="72" t="s">
        <v>68</v>
      </c>
      <c r="I1562" s="78" t="s">
        <v>68</v>
      </c>
      <c r="J1562" s="23" t="s">
        <v>68</v>
      </c>
      <c r="K1562" s="57"/>
    </row>
    <row r="1563" ht="14.25" customHeight="1">
      <c r="A1563" s="95"/>
      <c r="B1563" s="96">
        <v>0.5</v>
      </c>
      <c r="C1563" s="76" t="s">
        <v>2458</v>
      </c>
      <c r="D1563" s="77" t="s">
        <v>68</v>
      </c>
      <c r="E1563" s="37" t="s">
        <v>68</v>
      </c>
      <c r="F1563" s="72" t="s">
        <v>68</v>
      </c>
      <c r="G1563" s="72" t="s">
        <v>68</v>
      </c>
      <c r="H1563" s="72" t="s">
        <v>68</v>
      </c>
      <c r="I1563" s="78" t="s">
        <v>68</v>
      </c>
      <c r="J1563" s="23" t="s">
        <v>68</v>
      </c>
      <c r="K1563" s="57"/>
    </row>
    <row r="1564" ht="14.25" customHeight="1">
      <c r="A1564" s="95"/>
      <c r="B1564" s="96">
        <v>0.5416666666666666</v>
      </c>
      <c r="C1564" s="76" t="s">
        <v>2458</v>
      </c>
      <c r="D1564" s="77" t="s">
        <v>68</v>
      </c>
      <c r="E1564" s="37" t="s">
        <v>68</v>
      </c>
      <c r="F1564" s="72" t="s">
        <v>68</v>
      </c>
      <c r="G1564" s="72" t="s">
        <v>68</v>
      </c>
      <c r="H1564" s="72" t="s">
        <v>68</v>
      </c>
      <c r="I1564" s="78" t="s">
        <v>68</v>
      </c>
      <c r="J1564" s="23" t="s">
        <v>68</v>
      </c>
      <c r="K1564" s="57"/>
    </row>
    <row r="1565" ht="14.25" customHeight="1">
      <c r="A1565" s="95"/>
      <c r="B1565" s="96">
        <v>0.5833333333333334</v>
      </c>
      <c r="C1565" s="76" t="s">
        <v>2458</v>
      </c>
      <c r="D1565" s="77" t="s">
        <v>68</v>
      </c>
      <c r="E1565" s="37" t="s">
        <v>68</v>
      </c>
      <c r="F1565" s="72" t="s">
        <v>68</v>
      </c>
      <c r="G1565" s="72" t="s">
        <v>68</v>
      </c>
      <c r="H1565" s="72" t="s">
        <v>68</v>
      </c>
      <c r="I1565" s="78" t="s">
        <v>68</v>
      </c>
      <c r="J1565" s="23" t="s">
        <v>68</v>
      </c>
      <c r="K1565" s="57"/>
    </row>
    <row r="1566" ht="14.25" customHeight="1">
      <c r="A1566" s="95"/>
      <c r="B1566" s="96">
        <v>0.625</v>
      </c>
      <c r="C1566" s="76" t="s">
        <v>2458</v>
      </c>
      <c r="D1566" s="77" t="s">
        <v>68</v>
      </c>
      <c r="E1566" s="37" t="s">
        <v>68</v>
      </c>
      <c r="F1566" s="72" t="s">
        <v>68</v>
      </c>
      <c r="G1566" s="72" t="s">
        <v>68</v>
      </c>
      <c r="H1566" s="72" t="s">
        <v>68</v>
      </c>
      <c r="I1566" s="78" t="s">
        <v>68</v>
      </c>
      <c r="J1566" s="23" t="s">
        <v>68</v>
      </c>
      <c r="K1566" s="57"/>
    </row>
    <row r="1567" ht="14.25" customHeight="1">
      <c r="A1567" s="95"/>
      <c r="B1567" s="96">
        <v>0.6666666666666666</v>
      </c>
      <c r="C1567" s="76" t="s">
        <v>2458</v>
      </c>
      <c r="D1567" s="77" t="s">
        <v>68</v>
      </c>
      <c r="E1567" s="37" t="s">
        <v>68</v>
      </c>
      <c r="F1567" s="72" t="s">
        <v>68</v>
      </c>
      <c r="G1567" s="72" t="s">
        <v>68</v>
      </c>
      <c r="H1567" s="72" t="s">
        <v>68</v>
      </c>
      <c r="I1567" s="78" t="s">
        <v>68</v>
      </c>
      <c r="J1567" s="23" t="s">
        <v>68</v>
      </c>
      <c r="K1567" s="57"/>
    </row>
    <row r="1568" ht="14.25" customHeight="1">
      <c r="A1568" s="95"/>
      <c r="B1568" s="96">
        <v>0.7083333333333334</v>
      </c>
      <c r="C1568" s="76" t="s">
        <v>2458</v>
      </c>
      <c r="D1568" s="77" t="s">
        <v>68</v>
      </c>
      <c r="E1568" s="37" t="s">
        <v>68</v>
      </c>
      <c r="F1568" s="72" t="s">
        <v>68</v>
      </c>
      <c r="G1568" s="72" t="s">
        <v>68</v>
      </c>
      <c r="H1568" s="72" t="s">
        <v>68</v>
      </c>
      <c r="I1568" s="78" t="s">
        <v>68</v>
      </c>
      <c r="J1568" s="23" t="s">
        <v>68</v>
      </c>
      <c r="K1568" s="57"/>
    </row>
    <row r="1569" ht="14.25" customHeight="1">
      <c r="A1569" s="97"/>
      <c r="B1569" s="98">
        <v>0.75</v>
      </c>
      <c r="C1569" s="84" t="s">
        <v>2458</v>
      </c>
      <c r="D1569" s="85" t="s">
        <v>68</v>
      </c>
      <c r="E1569" s="86" t="s">
        <v>68</v>
      </c>
      <c r="F1569" s="87" t="s">
        <v>68</v>
      </c>
      <c r="G1569" s="87" t="s">
        <v>68</v>
      </c>
      <c r="H1569" s="87" t="s">
        <v>68</v>
      </c>
      <c r="I1569" s="88" t="s">
        <v>68</v>
      </c>
      <c r="J1569" s="23" t="s">
        <v>68</v>
      </c>
      <c r="K1569" s="57"/>
    </row>
    <row r="1570" ht="14.25" customHeight="1">
      <c r="A1570" s="123">
        <v>45656.0</v>
      </c>
      <c r="B1570" s="93">
        <v>0.375</v>
      </c>
      <c r="C1570" s="67" t="s">
        <v>68</v>
      </c>
      <c r="D1570" s="68" t="s">
        <v>68</v>
      </c>
      <c r="E1570" s="69" t="s">
        <v>68</v>
      </c>
      <c r="F1570" s="70" t="s">
        <v>68</v>
      </c>
      <c r="G1570" s="70" t="s">
        <v>68</v>
      </c>
      <c r="H1570" s="70" t="s">
        <v>68</v>
      </c>
      <c r="I1570" s="94" t="s">
        <v>68</v>
      </c>
      <c r="J1570" s="23" t="s">
        <v>68</v>
      </c>
      <c r="K1570" s="57"/>
    </row>
    <row r="1571" ht="14.25" customHeight="1">
      <c r="A1571" s="125"/>
      <c r="B1571" s="96">
        <v>0.4166666666666667</v>
      </c>
      <c r="C1571" s="76" t="s">
        <v>68</v>
      </c>
      <c r="D1571" s="77" t="s">
        <v>68</v>
      </c>
      <c r="E1571" s="37" t="s">
        <v>68</v>
      </c>
      <c r="F1571" s="72" t="s">
        <v>68</v>
      </c>
      <c r="G1571" s="72" t="s">
        <v>68</v>
      </c>
      <c r="H1571" s="72" t="s">
        <v>68</v>
      </c>
      <c r="I1571" s="78" t="s">
        <v>68</v>
      </c>
      <c r="J1571" s="23" t="s">
        <v>68</v>
      </c>
      <c r="K1571" s="57"/>
    </row>
    <row r="1572" ht="14.25" customHeight="1">
      <c r="A1572" s="125"/>
      <c r="B1572" s="96">
        <v>0.4583333333333333</v>
      </c>
      <c r="C1572" s="76" t="s">
        <v>879</v>
      </c>
      <c r="D1572" s="77">
        <v>1.0</v>
      </c>
      <c r="E1572" s="37" t="s">
        <v>846</v>
      </c>
      <c r="F1572" s="72" t="s">
        <v>2459</v>
      </c>
      <c r="G1572" s="72" t="s">
        <v>2449</v>
      </c>
      <c r="H1572" s="72" t="s">
        <v>1951</v>
      </c>
      <c r="I1572" s="164" t="s">
        <v>2460</v>
      </c>
      <c r="J1572" s="23" t="s">
        <v>68</v>
      </c>
      <c r="K1572" s="57" t="s">
        <v>2461</v>
      </c>
    </row>
    <row r="1573" ht="14.25" customHeight="1">
      <c r="A1573" s="125"/>
      <c r="B1573" s="96">
        <v>0.5069444444444444</v>
      </c>
      <c r="C1573" s="76" t="s">
        <v>879</v>
      </c>
      <c r="D1573" s="77">
        <v>1.0</v>
      </c>
      <c r="E1573" s="37" t="s">
        <v>2449</v>
      </c>
      <c r="F1573" s="72" t="s">
        <v>2459</v>
      </c>
      <c r="G1573" s="72" t="s">
        <v>68</v>
      </c>
      <c r="H1573" s="72" t="s">
        <v>1951</v>
      </c>
      <c r="I1573" s="164" t="s">
        <v>2462</v>
      </c>
      <c r="J1573" s="23" t="s">
        <v>821</v>
      </c>
      <c r="K1573" s="57"/>
    </row>
    <row r="1574" ht="14.25" customHeight="1">
      <c r="A1574" s="125"/>
      <c r="B1574" s="96">
        <v>0.5416666666666666</v>
      </c>
      <c r="C1574" s="76" t="s">
        <v>831</v>
      </c>
      <c r="D1574" s="77">
        <v>1.0</v>
      </c>
      <c r="E1574" s="37" t="s">
        <v>13</v>
      </c>
      <c r="F1574" s="72" t="s">
        <v>2463</v>
      </c>
      <c r="G1574" s="72" t="s">
        <v>2464</v>
      </c>
      <c r="H1574" s="72" t="s">
        <v>1826</v>
      </c>
      <c r="I1574" s="91" t="s">
        <v>2465</v>
      </c>
      <c r="J1574" s="23" t="s">
        <v>827</v>
      </c>
      <c r="K1574" s="57"/>
    </row>
    <row r="1575" ht="14.25" customHeight="1">
      <c r="A1575" s="125"/>
      <c r="B1575" s="96">
        <v>0.5833333333333334</v>
      </c>
      <c r="C1575" s="76" t="s">
        <v>68</v>
      </c>
      <c r="D1575" s="77" t="s">
        <v>68</v>
      </c>
      <c r="E1575" s="37" t="s">
        <v>68</v>
      </c>
      <c r="F1575" s="72" t="s">
        <v>68</v>
      </c>
      <c r="G1575" s="72" t="s">
        <v>68</v>
      </c>
      <c r="H1575" s="72" t="s">
        <v>68</v>
      </c>
      <c r="I1575" s="78" t="s">
        <v>68</v>
      </c>
      <c r="J1575" s="23" t="s">
        <v>68</v>
      </c>
      <c r="K1575" s="57"/>
    </row>
    <row r="1576" ht="14.25" customHeight="1">
      <c r="A1576" s="125"/>
      <c r="B1576" s="96">
        <v>0.625</v>
      </c>
      <c r="C1576" s="76" t="s">
        <v>68</v>
      </c>
      <c r="D1576" s="77" t="s">
        <v>68</v>
      </c>
      <c r="E1576" s="37" t="s">
        <v>68</v>
      </c>
      <c r="F1576" s="72" t="s">
        <v>68</v>
      </c>
      <c r="G1576" s="72" t="s">
        <v>68</v>
      </c>
      <c r="H1576" s="72" t="s">
        <v>68</v>
      </c>
      <c r="I1576" s="78" t="s">
        <v>68</v>
      </c>
      <c r="J1576" s="23" t="s">
        <v>68</v>
      </c>
      <c r="K1576" s="57"/>
    </row>
    <row r="1577" ht="14.25" customHeight="1">
      <c r="A1577" s="125"/>
      <c r="B1577" s="96">
        <v>0.6666666666666666</v>
      </c>
      <c r="C1577" s="76" t="s">
        <v>2466</v>
      </c>
      <c r="D1577" s="77">
        <v>1.0</v>
      </c>
      <c r="E1577" s="37" t="s">
        <v>2467</v>
      </c>
      <c r="F1577" s="72" t="s">
        <v>2468</v>
      </c>
      <c r="G1577" s="72" t="s">
        <v>2469</v>
      </c>
      <c r="H1577" s="72" t="s">
        <v>68</v>
      </c>
      <c r="I1577" s="78" t="s">
        <v>2470</v>
      </c>
      <c r="J1577" s="23" t="s">
        <v>827</v>
      </c>
      <c r="K1577" s="57" t="s">
        <v>2471</v>
      </c>
    </row>
    <row r="1578" ht="14.25" customHeight="1">
      <c r="A1578" s="125"/>
      <c r="B1578" s="96">
        <v>0.6875</v>
      </c>
      <c r="C1578" s="76" t="s">
        <v>2466</v>
      </c>
      <c r="D1578" s="77">
        <v>1.0</v>
      </c>
      <c r="E1578" s="37" t="s">
        <v>2472</v>
      </c>
      <c r="F1578" s="72" t="s">
        <v>2473</v>
      </c>
      <c r="G1578" s="72" t="s">
        <v>2469</v>
      </c>
      <c r="H1578" s="72" t="s">
        <v>68</v>
      </c>
      <c r="I1578" s="78" t="s">
        <v>2470</v>
      </c>
      <c r="J1578" s="23" t="s">
        <v>827</v>
      </c>
      <c r="K1578" s="57" t="s">
        <v>2471</v>
      </c>
    </row>
    <row r="1579" ht="14.25" customHeight="1">
      <c r="A1579" s="125"/>
      <c r="B1579" s="96">
        <v>0.7083333333333334</v>
      </c>
      <c r="C1579" s="76" t="s">
        <v>1146</v>
      </c>
      <c r="D1579" s="77">
        <v>3.0</v>
      </c>
      <c r="E1579" s="37" t="s">
        <v>2449</v>
      </c>
      <c r="F1579" s="72" t="s">
        <v>2474</v>
      </c>
      <c r="G1579" s="72" t="s">
        <v>2417</v>
      </c>
      <c r="H1579" s="72" t="s">
        <v>2418</v>
      </c>
      <c r="I1579" s="89" t="s">
        <v>2419</v>
      </c>
      <c r="J1579" s="23" t="s">
        <v>821</v>
      </c>
      <c r="K1579" s="57" t="s">
        <v>2475</v>
      </c>
    </row>
    <row r="1580" ht="14.25" customHeight="1">
      <c r="A1580" s="126"/>
      <c r="B1580" s="98">
        <v>0.75</v>
      </c>
      <c r="C1580" s="84" t="s">
        <v>68</v>
      </c>
      <c r="D1580" s="85" t="s">
        <v>68</v>
      </c>
      <c r="E1580" s="86" t="s">
        <v>68</v>
      </c>
      <c r="F1580" s="87" t="s">
        <v>68</v>
      </c>
      <c r="G1580" s="87" t="s">
        <v>68</v>
      </c>
      <c r="H1580" s="87" t="s">
        <v>68</v>
      </c>
      <c r="I1580" s="88" t="s">
        <v>68</v>
      </c>
      <c r="J1580" s="23" t="s">
        <v>68</v>
      </c>
      <c r="K1580" s="57"/>
    </row>
    <row r="1581" ht="15.0" customHeight="1">
      <c r="A1581" s="165">
        <v>45657.0</v>
      </c>
      <c r="B1581" s="166">
        <v>0.375</v>
      </c>
      <c r="C1581" s="67" t="s">
        <v>68</v>
      </c>
      <c r="D1581" s="68" t="s">
        <v>68</v>
      </c>
      <c r="E1581" s="69" t="s">
        <v>68</v>
      </c>
      <c r="F1581" s="70" t="s">
        <v>68</v>
      </c>
      <c r="G1581" s="70" t="s">
        <v>68</v>
      </c>
      <c r="H1581" s="70" t="s">
        <v>68</v>
      </c>
      <c r="I1581" s="94" t="s">
        <v>68</v>
      </c>
      <c r="J1581" s="23" t="s">
        <v>68</v>
      </c>
      <c r="K1581" s="57"/>
      <c r="L1581" s="146" t="s">
        <v>2476</v>
      </c>
    </row>
    <row r="1582" ht="14.25" customHeight="1">
      <c r="A1582" s="167"/>
      <c r="B1582" s="168">
        <v>0.4166666666666667</v>
      </c>
      <c r="C1582" s="76" t="s">
        <v>68</v>
      </c>
      <c r="D1582" s="77" t="s">
        <v>68</v>
      </c>
      <c r="E1582" s="37" t="s">
        <v>68</v>
      </c>
      <c r="F1582" s="72" t="s">
        <v>68</v>
      </c>
      <c r="G1582" s="72" t="s">
        <v>68</v>
      </c>
      <c r="H1582" s="72" t="s">
        <v>68</v>
      </c>
      <c r="I1582" s="78"/>
      <c r="J1582" s="23" t="s">
        <v>68</v>
      </c>
      <c r="K1582" s="57" t="s">
        <v>68</v>
      </c>
    </row>
    <row r="1583" ht="14.25" customHeight="1">
      <c r="A1583" s="167"/>
      <c r="B1583" s="168">
        <v>0.4583333333333333</v>
      </c>
      <c r="C1583" s="76" t="s">
        <v>68</v>
      </c>
      <c r="D1583" s="77" t="s">
        <v>68</v>
      </c>
      <c r="E1583" s="37" t="s">
        <v>68</v>
      </c>
      <c r="F1583" s="72" t="s">
        <v>68</v>
      </c>
      <c r="G1583" s="72" t="s">
        <v>68</v>
      </c>
      <c r="H1583" s="72" t="s">
        <v>68</v>
      </c>
      <c r="I1583" s="78" t="s">
        <v>68</v>
      </c>
      <c r="J1583" s="23" t="s">
        <v>68</v>
      </c>
      <c r="K1583" s="57"/>
    </row>
    <row r="1584" ht="14.25" customHeight="1">
      <c r="A1584" s="167"/>
      <c r="B1584" s="168">
        <v>0.5069444444444444</v>
      </c>
      <c r="C1584" s="76" t="s">
        <v>68</v>
      </c>
      <c r="D1584" s="77" t="s">
        <v>68</v>
      </c>
      <c r="E1584" s="37" t="s">
        <v>68</v>
      </c>
      <c r="F1584" s="72" t="s">
        <v>68</v>
      </c>
      <c r="G1584" s="72" t="s">
        <v>68</v>
      </c>
      <c r="H1584" s="72" t="s">
        <v>68</v>
      </c>
      <c r="I1584" s="78" t="s">
        <v>68</v>
      </c>
      <c r="J1584" s="23" t="s">
        <v>68</v>
      </c>
      <c r="K1584" s="57"/>
    </row>
    <row r="1585" ht="14.25" customHeight="1">
      <c r="A1585" s="167"/>
      <c r="B1585" s="168">
        <v>0.5416666666666666</v>
      </c>
      <c r="C1585" s="76" t="s">
        <v>68</v>
      </c>
      <c r="D1585" s="77" t="s">
        <v>68</v>
      </c>
      <c r="E1585" s="37" t="s">
        <v>68</v>
      </c>
      <c r="F1585" s="72" t="s">
        <v>68</v>
      </c>
      <c r="G1585" s="72" t="s">
        <v>68</v>
      </c>
      <c r="H1585" s="72" t="s">
        <v>68</v>
      </c>
      <c r="I1585" s="78" t="s">
        <v>68</v>
      </c>
      <c r="J1585" s="23" t="s">
        <v>68</v>
      </c>
      <c r="K1585" s="57"/>
    </row>
    <row r="1586" ht="14.25" customHeight="1">
      <c r="A1586" s="167"/>
      <c r="B1586" s="168">
        <v>0.5833333333333334</v>
      </c>
      <c r="C1586" s="76" t="s">
        <v>68</v>
      </c>
      <c r="D1586" s="77" t="s">
        <v>68</v>
      </c>
      <c r="E1586" s="37" t="s">
        <v>68</v>
      </c>
      <c r="F1586" s="72" t="s">
        <v>68</v>
      </c>
      <c r="G1586" s="72" t="s">
        <v>68</v>
      </c>
      <c r="H1586" s="72" t="s">
        <v>68</v>
      </c>
      <c r="I1586" s="78" t="s">
        <v>68</v>
      </c>
      <c r="J1586" s="23" t="s">
        <v>68</v>
      </c>
      <c r="K1586" s="57"/>
    </row>
    <row r="1587" ht="14.25" customHeight="1">
      <c r="A1587" s="167"/>
      <c r="B1587" s="168">
        <v>0.625</v>
      </c>
      <c r="C1587" s="76" t="s">
        <v>68</v>
      </c>
      <c r="D1587" s="77" t="s">
        <v>68</v>
      </c>
      <c r="E1587" s="37" t="s">
        <v>68</v>
      </c>
      <c r="F1587" s="72" t="s">
        <v>68</v>
      </c>
      <c r="G1587" s="72" t="s">
        <v>68</v>
      </c>
      <c r="H1587" s="72" t="s">
        <v>68</v>
      </c>
      <c r="I1587" s="78" t="s">
        <v>68</v>
      </c>
      <c r="J1587" s="23" t="s">
        <v>68</v>
      </c>
      <c r="K1587" s="57"/>
    </row>
    <row r="1588" ht="14.25" customHeight="1">
      <c r="A1588" s="167"/>
      <c r="B1588" s="168">
        <v>0.6666666666666666</v>
      </c>
      <c r="C1588" s="76" t="s">
        <v>68</v>
      </c>
      <c r="D1588" s="77" t="s">
        <v>68</v>
      </c>
      <c r="E1588" s="37" t="s">
        <v>68</v>
      </c>
      <c r="F1588" s="72" t="s">
        <v>68</v>
      </c>
      <c r="G1588" s="72" t="s">
        <v>68</v>
      </c>
      <c r="H1588" s="72" t="s">
        <v>68</v>
      </c>
      <c r="I1588" s="78" t="s">
        <v>68</v>
      </c>
      <c r="J1588" s="23" t="s">
        <v>68</v>
      </c>
      <c r="K1588" s="57"/>
    </row>
    <row r="1589" ht="14.25" customHeight="1">
      <c r="A1589" s="167"/>
      <c r="B1589" s="168">
        <v>0.6875</v>
      </c>
      <c r="C1589" s="76" t="s">
        <v>68</v>
      </c>
      <c r="D1589" s="77" t="s">
        <v>68</v>
      </c>
      <c r="E1589" s="37" t="s">
        <v>68</v>
      </c>
      <c r="F1589" s="72" t="s">
        <v>68</v>
      </c>
      <c r="G1589" s="72" t="s">
        <v>68</v>
      </c>
      <c r="H1589" s="72" t="s">
        <v>68</v>
      </c>
      <c r="I1589" s="78" t="s">
        <v>68</v>
      </c>
      <c r="J1589" s="23" t="s">
        <v>68</v>
      </c>
      <c r="K1589" s="57"/>
    </row>
    <row r="1590" ht="14.25" customHeight="1">
      <c r="A1590" s="167"/>
      <c r="B1590" s="168">
        <v>0.7083333333333334</v>
      </c>
      <c r="C1590" s="76" t="s">
        <v>68</v>
      </c>
      <c r="D1590" s="77" t="s">
        <v>68</v>
      </c>
      <c r="E1590" s="37" t="s">
        <v>68</v>
      </c>
      <c r="F1590" s="72" t="s">
        <v>68</v>
      </c>
      <c r="G1590" s="72" t="s">
        <v>68</v>
      </c>
      <c r="H1590" s="72" t="s">
        <v>68</v>
      </c>
      <c r="I1590" s="78" t="s">
        <v>68</v>
      </c>
      <c r="J1590" s="23" t="s">
        <v>68</v>
      </c>
      <c r="K1590" s="57"/>
    </row>
    <row r="1591" ht="14.25" customHeight="1">
      <c r="A1591" s="169"/>
      <c r="B1591" s="170">
        <v>0.75</v>
      </c>
      <c r="C1591" s="84" t="s">
        <v>68</v>
      </c>
      <c r="D1591" s="85" t="s">
        <v>68</v>
      </c>
      <c r="E1591" s="86" t="s">
        <v>68</v>
      </c>
      <c r="F1591" s="87" t="s">
        <v>68</v>
      </c>
      <c r="G1591" s="87" t="s">
        <v>68</v>
      </c>
      <c r="H1591" s="87" t="s">
        <v>68</v>
      </c>
      <c r="I1591" s="88" t="s">
        <v>68</v>
      </c>
      <c r="J1591" s="23" t="s">
        <v>68</v>
      </c>
      <c r="K1591" s="57"/>
    </row>
  </sheetData>
  <autoFilter ref="$A$2:$K$1591"/>
  <mergeCells count="1">
    <mergeCell ref="A1:I1"/>
  </mergeCells>
  <conditionalFormatting sqref="A1:A416 A428:A1177 A1188:A1581">
    <cfRule type="containsText" dxfId="0" priority="1" operator="containsText" text="11/08/2024">
      <formula>NOT(ISERROR(SEARCH(("11/08/2024"),(A1))))</formula>
    </cfRule>
  </conditionalFormatting>
  <conditionalFormatting sqref="A1:A416">
    <cfRule type="containsText" dxfId="0" priority="2" operator="containsText" text="Domingo, ">
      <formula>NOT(ISERROR(SEARCH(("Domingo, "),(A1))))</formula>
    </cfRule>
  </conditionalFormatting>
  <conditionalFormatting sqref="A1:A416">
    <cfRule type="containsText" dxfId="0" priority="3" operator="containsText" text="DOMINGO">
      <formula>NOT(ISERROR(SEARCH(("DOMINGO"),(A1))))</formula>
    </cfRule>
  </conditionalFormatting>
  <conditionalFormatting sqref="A428:A1177 A1188:A1581">
    <cfRule type="containsText" dxfId="0" priority="4" operator="containsText" text="Domingo, ">
      <formula>NOT(ISERROR(SEARCH(("Domingo, "),(A428))))</formula>
    </cfRule>
  </conditionalFormatting>
  <conditionalFormatting sqref="A428:A1177 A1188:A1581">
    <cfRule type="containsText" dxfId="0" priority="5" operator="containsText" text="DOMINGO">
      <formula>NOT(ISERROR(SEARCH(("DOMINGO"),(A428))))</formula>
    </cfRule>
  </conditionalFormatting>
  <conditionalFormatting sqref="E1:E1591">
    <cfRule type="containsText" dxfId="1" priority="6" operator="containsText" text="VISITA EN FALSO">
      <formula>NOT(ISERROR(SEARCH(("VISITA EN FALSO"),(E1))))</formula>
    </cfRule>
  </conditionalFormatting>
  <conditionalFormatting sqref="E1:E1591">
    <cfRule type="containsText" dxfId="2" priority="7" operator="containsText" text="Visita en falso">
      <formula>NOT(ISERROR(SEARCH(("Visita en falso"),(E1))))</formula>
    </cfRule>
  </conditionalFormatting>
  <conditionalFormatting sqref="E1:E1591">
    <cfRule type="containsText" dxfId="2" priority="8" operator="containsText" text="Visita en Falso ">
      <formula>NOT(ISERROR(SEARCH(("Visita en Falso "),(E1))))</formula>
    </cfRule>
  </conditionalFormatting>
  <conditionalFormatting sqref="E1:E1591">
    <cfRule type="containsText" dxfId="0" priority="9" operator="containsText" text="Retiro de bloqueo ">
      <formula>NOT(ISERROR(SEARCH(("Retiro de bloqueo "),(E1))))</formula>
    </cfRule>
  </conditionalFormatting>
  <conditionalFormatting sqref="E1:E1591">
    <cfRule type="containsText" dxfId="3" priority="10" operator="containsText" text="Revision">
      <formula>NOT(ISERROR(SEARCH(("Revision"),(E1))))</formula>
    </cfRule>
  </conditionalFormatting>
  <conditionalFormatting sqref="E1:E1591">
    <cfRule type="containsText" dxfId="2" priority="11" operator="containsText" text="DES-INSTALACION">
      <formula>NOT(ISERROR(SEARCH(("DES-INSTALACION"),(E1))))</formula>
    </cfRule>
  </conditionalFormatting>
  <conditionalFormatting sqref="E1:E1591">
    <cfRule type="containsText" dxfId="4" priority="12" operator="containsText" text="RE-INSTALACION">
      <formula>NOT(ISERROR(SEARCH(("RE-INSTALACION"),(E1))))</formula>
    </cfRule>
  </conditionalFormatting>
  <conditionalFormatting sqref="E1:E1591">
    <cfRule type="containsText" dxfId="5" priority="13" operator="containsText" text="DES-INSTALACION">
      <formula>NOT(ISERROR(SEARCH(("DES-INSTALACION"),(E1))))</formula>
    </cfRule>
  </conditionalFormatting>
  <conditionalFormatting sqref="E1:E1591">
    <cfRule type="containsText" dxfId="6" priority="14" operator="containsText" text="INSTALACION">
      <formula>NOT(ISERROR(SEARCH(("INSTALACION"),(E1))))</formula>
    </cfRule>
  </conditionalFormatting>
  <conditionalFormatting sqref="E1:E1591">
    <cfRule type="containsText" dxfId="0" priority="15" operator="containsText" text="CANCELADO">
      <formula>NOT(ISERROR(SEARCH(("CANCELADO"),(E1))))</formula>
    </cfRule>
  </conditionalFormatting>
  <conditionalFormatting sqref="F734">
    <cfRule type="containsText" dxfId="1" priority="16" operator="containsText" text="VISITA EN FALSO">
      <formula>NOT(ISERROR(SEARCH(("VISITA EN FALSO"),(F734))))</formula>
    </cfRule>
  </conditionalFormatting>
  <conditionalFormatting sqref="F734">
    <cfRule type="containsText" dxfId="2" priority="17" operator="containsText" text="Visita en falso">
      <formula>NOT(ISERROR(SEARCH(("Visita en falso"),(F734))))</formula>
    </cfRule>
  </conditionalFormatting>
  <conditionalFormatting sqref="F734">
    <cfRule type="containsText" dxfId="2" priority="18" operator="containsText" text="Visita en Falso ">
      <formula>NOT(ISERROR(SEARCH(("Visita en Falso "),(F734))))</formula>
    </cfRule>
  </conditionalFormatting>
  <conditionalFormatting sqref="F734">
    <cfRule type="containsText" dxfId="0" priority="19" operator="containsText" text="Retiro de bloqueo ">
      <formula>NOT(ISERROR(SEARCH(("Retiro de bloqueo "),(F734))))</formula>
    </cfRule>
  </conditionalFormatting>
  <conditionalFormatting sqref="F734">
    <cfRule type="containsText" dxfId="3" priority="20" operator="containsText" text="Revision">
      <formula>NOT(ISERROR(SEARCH(("Revision"),(F734))))</formula>
    </cfRule>
  </conditionalFormatting>
  <conditionalFormatting sqref="F734">
    <cfRule type="containsText" dxfId="2" priority="21" operator="containsText" text="DES-INSTALACION">
      <formula>NOT(ISERROR(SEARCH(("DES-INSTALACION"),(F734))))</formula>
    </cfRule>
  </conditionalFormatting>
  <conditionalFormatting sqref="F734">
    <cfRule type="containsText" dxfId="4" priority="22" operator="containsText" text="RE-INSTALACION">
      <formula>NOT(ISERROR(SEARCH(("RE-INSTALACION"),(F734))))</formula>
    </cfRule>
  </conditionalFormatting>
  <conditionalFormatting sqref="F734">
    <cfRule type="containsText" dxfId="5" priority="23" operator="containsText" text="DES-INSTALACION">
      <formula>NOT(ISERROR(SEARCH(("DES-INSTALACION"),(F734))))</formula>
    </cfRule>
  </conditionalFormatting>
  <conditionalFormatting sqref="F734">
    <cfRule type="containsText" dxfId="6" priority="24" operator="containsText" text="INSTALACION">
      <formula>NOT(ISERROR(SEARCH(("INSTALACION"),(F734))))</formula>
    </cfRule>
  </conditionalFormatting>
  <conditionalFormatting sqref="F734">
    <cfRule type="containsText" dxfId="0" priority="25" operator="containsText" text="CANCELADO">
      <formula>NOT(ISERROR(SEARCH(("CANCELADO"),(F734))))</formula>
    </cfRule>
  </conditionalFormatting>
  <conditionalFormatting sqref="K70">
    <cfRule type="containsText" dxfId="3" priority="26" operator="containsText" text="Revision">
      <formula>NOT(ISERROR(SEARCH(("Revision"),(K70))))</formula>
    </cfRule>
  </conditionalFormatting>
  <conditionalFormatting sqref="K70">
    <cfRule type="containsText" dxfId="2" priority="27" operator="containsText" text="DES-INSTALACION">
      <formula>NOT(ISERROR(SEARCH(("DES-INSTALACION"),(K70))))</formula>
    </cfRule>
  </conditionalFormatting>
  <conditionalFormatting sqref="K70">
    <cfRule type="containsText" dxfId="4" priority="28" operator="containsText" text="RE-INSTALACION">
      <formula>NOT(ISERROR(SEARCH(("RE-INSTALACION"),(K70))))</formula>
    </cfRule>
  </conditionalFormatting>
  <conditionalFormatting sqref="K70">
    <cfRule type="containsText" dxfId="5" priority="29" operator="containsText" text="DES-INSTALACION">
      <formula>NOT(ISERROR(SEARCH(("DES-INSTALACION"),(K70))))</formula>
    </cfRule>
  </conditionalFormatting>
  <conditionalFormatting sqref="K70">
    <cfRule type="containsText" dxfId="6" priority="30" operator="containsText" text="INSTALACION">
      <formula>NOT(ISERROR(SEARCH(("INSTALACION"),(K70))))</formula>
    </cfRule>
  </conditionalFormatting>
  <conditionalFormatting sqref="K70">
    <cfRule type="containsText" dxfId="0" priority="31" operator="containsText" text="CANCELADO">
      <formula>NOT(ISERROR(SEARCH(("CANCELADO"),(K70))))</formula>
    </cfRule>
  </conditionalFormatting>
  <conditionalFormatting sqref="K72">
    <cfRule type="containsText" dxfId="3" priority="32" operator="containsText" text="Revision">
      <formula>NOT(ISERROR(SEARCH(("Revision"),(K72))))</formula>
    </cfRule>
  </conditionalFormatting>
  <conditionalFormatting sqref="K72">
    <cfRule type="containsText" dxfId="2" priority="33" operator="containsText" text="DES-INSTALACION">
      <formula>NOT(ISERROR(SEARCH(("DES-INSTALACION"),(K72))))</formula>
    </cfRule>
  </conditionalFormatting>
  <conditionalFormatting sqref="K72">
    <cfRule type="containsText" dxfId="4" priority="34" operator="containsText" text="RE-INSTALACION">
      <formula>NOT(ISERROR(SEARCH(("RE-INSTALACION"),(K72))))</formula>
    </cfRule>
  </conditionalFormatting>
  <conditionalFormatting sqref="K72">
    <cfRule type="containsText" dxfId="5" priority="35" operator="containsText" text="DES-INSTALACION">
      <formula>NOT(ISERROR(SEARCH(("DES-INSTALACION"),(K72))))</formula>
    </cfRule>
  </conditionalFormatting>
  <conditionalFormatting sqref="K72">
    <cfRule type="containsText" dxfId="6" priority="36" operator="containsText" text="INSTALACION">
      <formula>NOT(ISERROR(SEARCH(("INSTALACION"),(K72))))</formula>
    </cfRule>
  </conditionalFormatting>
  <conditionalFormatting sqref="K72">
    <cfRule type="containsText" dxfId="0" priority="37" operator="containsText" text="CANCELADO">
      <formula>NOT(ISERROR(SEARCH(("CANCELADO"),(K72))))</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 width="8.14"/>
    <col customWidth="1" min="3" max="3" width="25.86"/>
    <col customWidth="1" min="4" max="4" width="12.29"/>
    <col customWidth="1" min="5" max="5" width="16.0"/>
    <col customWidth="1" min="6" max="6" width="28.29"/>
    <col customWidth="1" min="7" max="7" width="8.43"/>
    <col customWidth="1" min="8" max="8" width="16.86"/>
    <col customWidth="1" min="9" max="9" width="30.29"/>
    <col customWidth="1" min="10" max="10" width="47.57"/>
    <col customWidth="1" min="11" max="11" width="34.0"/>
    <col customWidth="1" min="12" max="12" width="33.43"/>
    <col customWidth="1" min="13" max="13" width="65.43"/>
    <col customWidth="1" min="14" max="14" width="15.29"/>
    <col customWidth="1" min="15" max="15" width="12.43"/>
    <col customWidth="1" min="16" max="16" width="50.43"/>
    <col customWidth="1" min="17" max="17" width="47.43"/>
    <col customWidth="1" min="18" max="18" width="16.57"/>
    <col customWidth="1" min="19" max="19" width="22.0"/>
    <col customWidth="1" min="20" max="20" width="25.57"/>
    <col customWidth="1" min="21" max="21" width="14.57"/>
    <col customWidth="1" min="22" max="22" width="17.29"/>
    <col customWidth="1" min="23" max="23" width="18.14"/>
    <col customWidth="1" min="24" max="24" width="10.86"/>
    <col customWidth="1" min="25" max="25" width="14.0"/>
  </cols>
  <sheetData>
    <row r="1">
      <c r="A1" s="171" t="s">
        <v>2477</v>
      </c>
      <c r="B1" s="3"/>
      <c r="C1" s="3"/>
      <c r="D1" s="3"/>
      <c r="E1" s="172"/>
      <c r="F1" s="173"/>
      <c r="G1" s="174"/>
      <c r="H1" s="174"/>
      <c r="I1" s="174"/>
      <c r="J1" s="174"/>
      <c r="K1" s="174"/>
      <c r="L1" s="174"/>
      <c r="M1" s="175"/>
      <c r="N1" s="72"/>
      <c r="O1" s="176"/>
      <c r="P1" s="72"/>
      <c r="Q1" s="177"/>
      <c r="R1" s="178"/>
      <c r="S1" s="178"/>
      <c r="T1" s="72"/>
      <c r="U1" s="72"/>
      <c r="V1" s="72"/>
      <c r="W1" s="179"/>
      <c r="X1" s="179"/>
      <c r="Y1" s="179"/>
    </row>
    <row r="2" ht="12.75" customHeight="1">
      <c r="A2" s="60" t="s">
        <v>2478</v>
      </c>
      <c r="B2" s="180" t="s">
        <v>2479</v>
      </c>
      <c r="C2" s="181" t="s">
        <v>5</v>
      </c>
      <c r="D2" s="182" t="s">
        <v>805</v>
      </c>
      <c r="E2" s="181" t="s">
        <v>2480</v>
      </c>
      <c r="F2" s="180" t="s">
        <v>2481</v>
      </c>
      <c r="G2" s="61" t="s">
        <v>807</v>
      </c>
      <c r="H2" s="60" t="s">
        <v>808</v>
      </c>
      <c r="I2" s="60" t="s">
        <v>809</v>
      </c>
      <c r="J2" s="60" t="s">
        <v>810</v>
      </c>
      <c r="K2" s="60" t="s">
        <v>811</v>
      </c>
      <c r="L2" s="60" t="s">
        <v>812</v>
      </c>
      <c r="M2" s="183" t="s">
        <v>2482</v>
      </c>
      <c r="N2" s="60" t="s">
        <v>813</v>
      </c>
      <c r="O2" s="184" t="s">
        <v>2483</v>
      </c>
      <c r="P2" s="60" t="s">
        <v>814</v>
      </c>
      <c r="Q2" s="185" t="s">
        <v>815</v>
      </c>
      <c r="R2" s="61" t="s">
        <v>2484</v>
      </c>
      <c r="S2" s="61" t="s">
        <v>2485</v>
      </c>
      <c r="T2" s="60" t="s">
        <v>2486</v>
      </c>
      <c r="U2" s="60" t="s">
        <v>2487</v>
      </c>
      <c r="V2" s="60" t="s">
        <v>2488</v>
      </c>
      <c r="W2" s="186" t="s">
        <v>2489</v>
      </c>
      <c r="X2" s="186" t="s">
        <v>2490</v>
      </c>
      <c r="Y2" s="186" t="s">
        <v>2491</v>
      </c>
    </row>
    <row r="3" ht="12.75" customHeight="1">
      <c r="A3" s="37" t="s">
        <v>2492</v>
      </c>
      <c r="B3" s="37"/>
      <c r="C3" s="79">
        <v>45658.0</v>
      </c>
      <c r="D3" s="187">
        <v>0.375</v>
      </c>
      <c r="E3" s="188" t="s">
        <v>2493</v>
      </c>
      <c r="F3" s="189" t="s">
        <v>2494</v>
      </c>
      <c r="G3" s="72" t="s">
        <v>68</v>
      </c>
      <c r="H3" s="72" t="s">
        <v>68</v>
      </c>
      <c r="I3" s="72" t="s">
        <v>68</v>
      </c>
      <c r="J3" s="72" t="s">
        <v>68</v>
      </c>
      <c r="K3" s="72" t="s">
        <v>68</v>
      </c>
      <c r="L3" s="37"/>
      <c r="M3" s="190" t="s">
        <v>68</v>
      </c>
      <c r="N3" s="72" t="s">
        <v>68</v>
      </c>
      <c r="O3" s="176"/>
      <c r="P3" s="72" t="s">
        <v>68</v>
      </c>
      <c r="Q3" s="177" t="s">
        <v>68</v>
      </c>
      <c r="R3" s="178"/>
      <c r="S3" s="178"/>
      <c r="T3" s="72"/>
      <c r="U3" s="72"/>
      <c r="V3" s="72"/>
      <c r="W3" s="179"/>
      <c r="X3" s="179"/>
      <c r="Y3" s="179"/>
    </row>
    <row r="4" ht="12.75" customHeight="1">
      <c r="A4" s="37" t="s">
        <v>2492</v>
      </c>
      <c r="B4" s="37"/>
      <c r="C4" s="191" t="s">
        <v>2495</v>
      </c>
      <c r="D4" s="187">
        <v>0.5416666666666666</v>
      </c>
      <c r="E4" s="188" t="s">
        <v>2496</v>
      </c>
      <c r="F4" s="191" t="s">
        <v>2496</v>
      </c>
      <c r="G4" s="72">
        <v>1.0</v>
      </c>
      <c r="H4" s="72" t="s">
        <v>2449</v>
      </c>
      <c r="I4" s="72" t="s">
        <v>2497</v>
      </c>
      <c r="J4" s="72" t="s">
        <v>2498</v>
      </c>
      <c r="K4" s="72" t="s">
        <v>2499</v>
      </c>
      <c r="L4" s="37" t="s">
        <v>2500</v>
      </c>
      <c r="M4" s="192" t="s">
        <v>2501</v>
      </c>
      <c r="N4" s="72" t="s">
        <v>827</v>
      </c>
      <c r="O4" s="176"/>
      <c r="P4" s="72" t="s">
        <v>2502</v>
      </c>
      <c r="Q4" s="177" t="s">
        <v>2503</v>
      </c>
      <c r="R4" s="178"/>
      <c r="S4" s="178"/>
      <c r="T4" s="72"/>
      <c r="U4" s="72"/>
      <c r="V4" s="72"/>
      <c r="W4" s="179"/>
      <c r="X4" s="179"/>
      <c r="Y4" s="179"/>
    </row>
    <row r="5" ht="12.75" customHeight="1">
      <c r="A5" s="37" t="s">
        <v>2492</v>
      </c>
      <c r="B5" s="37"/>
      <c r="C5" s="79">
        <v>45659.0</v>
      </c>
      <c r="D5" s="187">
        <v>0.7083333333333334</v>
      </c>
      <c r="E5" s="188" t="s">
        <v>2504</v>
      </c>
      <c r="F5" s="37" t="s">
        <v>2504</v>
      </c>
      <c r="G5" s="72">
        <v>1.0</v>
      </c>
      <c r="H5" s="72" t="s">
        <v>888</v>
      </c>
      <c r="I5" s="72" t="s">
        <v>2505</v>
      </c>
      <c r="J5" s="72" t="s">
        <v>2506</v>
      </c>
      <c r="K5" s="72" t="s">
        <v>2507</v>
      </c>
      <c r="L5" s="37" t="s">
        <v>2508</v>
      </c>
      <c r="M5" s="192" t="s">
        <v>2509</v>
      </c>
      <c r="N5" s="72" t="s">
        <v>902</v>
      </c>
      <c r="O5" s="176"/>
      <c r="P5" s="72" t="s">
        <v>2510</v>
      </c>
      <c r="Q5" s="177" t="s">
        <v>68</v>
      </c>
      <c r="R5" s="178"/>
      <c r="S5" s="178"/>
      <c r="T5" s="72"/>
      <c r="U5" s="72"/>
      <c r="V5" s="72" t="str">
        <f>H5</f>
        <v>INSTALACION</v>
      </c>
      <c r="W5" s="179">
        <f>1900+100</f>
        <v>2000</v>
      </c>
      <c r="X5" s="179">
        <f>W5*0.16</f>
        <v>320</v>
      </c>
      <c r="Y5" s="179">
        <f>W5+X5</f>
        <v>2320</v>
      </c>
    </row>
    <row r="6" ht="12.75" customHeight="1">
      <c r="A6" s="37" t="s">
        <v>2492</v>
      </c>
      <c r="B6" s="37"/>
      <c r="C6" s="79">
        <v>45660.0</v>
      </c>
      <c r="D6" s="187">
        <v>0.6770833333333334</v>
      </c>
      <c r="E6" s="188" t="s">
        <v>2511</v>
      </c>
      <c r="F6" s="37" t="s">
        <v>2512</v>
      </c>
      <c r="G6" s="72">
        <v>1.0</v>
      </c>
      <c r="H6" s="72" t="s">
        <v>2513</v>
      </c>
      <c r="I6" s="72" t="s">
        <v>68</v>
      </c>
      <c r="J6" s="72" t="s">
        <v>2514</v>
      </c>
      <c r="K6" s="72" t="s">
        <v>2515</v>
      </c>
      <c r="L6" s="37" t="s">
        <v>2516</v>
      </c>
      <c r="M6" s="192" t="s">
        <v>2517</v>
      </c>
      <c r="N6" s="72" t="s">
        <v>827</v>
      </c>
      <c r="O6" s="176"/>
      <c r="P6" s="72"/>
      <c r="Q6" s="177"/>
      <c r="R6" s="178"/>
      <c r="S6" s="178"/>
      <c r="T6" s="72"/>
      <c r="U6" s="72"/>
      <c r="V6" s="72"/>
      <c r="W6" s="179">
        <v>650.0</v>
      </c>
      <c r="X6" s="179"/>
      <c r="Y6" s="179"/>
    </row>
    <row r="7" ht="12.75" customHeight="1">
      <c r="A7" s="37" t="s">
        <v>2492</v>
      </c>
      <c r="B7" s="37"/>
      <c r="C7" s="79">
        <v>45660.0</v>
      </c>
      <c r="D7" s="187">
        <v>0.6944444444444445</v>
      </c>
      <c r="E7" s="188" t="s">
        <v>2518</v>
      </c>
      <c r="F7" s="37" t="s">
        <v>2512</v>
      </c>
      <c r="G7" s="72">
        <v>1.0</v>
      </c>
      <c r="H7" s="193" t="s">
        <v>2519</v>
      </c>
      <c r="I7" s="72" t="s">
        <v>2520</v>
      </c>
      <c r="J7" s="72" t="s">
        <v>2521</v>
      </c>
      <c r="K7" s="72" t="s">
        <v>2515</v>
      </c>
      <c r="L7" s="37" t="s">
        <v>2516</v>
      </c>
      <c r="M7" s="192" t="s">
        <v>2517</v>
      </c>
      <c r="N7" s="72" t="s">
        <v>827</v>
      </c>
      <c r="O7" s="176"/>
      <c r="P7" s="72" t="s">
        <v>2522</v>
      </c>
      <c r="Q7" s="177"/>
      <c r="R7" s="178"/>
      <c r="S7" s="178"/>
      <c r="T7" s="72"/>
      <c r="U7" s="72"/>
      <c r="V7" s="72"/>
      <c r="W7" s="179">
        <v>650.0</v>
      </c>
      <c r="X7" s="179"/>
      <c r="Y7" s="179"/>
    </row>
    <row r="8" ht="12.75" customHeight="1">
      <c r="A8" s="37" t="s">
        <v>2492</v>
      </c>
      <c r="B8" s="37"/>
      <c r="C8" s="79">
        <v>45661.0</v>
      </c>
      <c r="D8" s="187">
        <v>0.5</v>
      </c>
      <c r="E8" s="188" t="s">
        <v>68</v>
      </c>
      <c r="F8" s="37" t="s">
        <v>2523</v>
      </c>
      <c r="G8" s="72">
        <v>1.0</v>
      </c>
      <c r="H8" s="72" t="s">
        <v>2513</v>
      </c>
      <c r="I8" s="72" t="s">
        <v>2524</v>
      </c>
      <c r="J8" s="72" t="s">
        <v>2514</v>
      </c>
      <c r="K8" s="72" t="s">
        <v>1060</v>
      </c>
      <c r="L8" s="37" t="s">
        <v>2525</v>
      </c>
      <c r="M8" s="192" t="s">
        <v>2526</v>
      </c>
      <c r="N8" s="72" t="s">
        <v>821</v>
      </c>
      <c r="O8" s="176"/>
      <c r="P8" s="72"/>
      <c r="Q8" s="177"/>
      <c r="R8" s="178"/>
      <c r="S8" s="178"/>
      <c r="T8" s="72"/>
      <c r="U8" s="72"/>
      <c r="V8" s="72"/>
      <c r="W8" s="179"/>
      <c r="X8" s="179"/>
      <c r="Y8" s="179"/>
    </row>
    <row r="9" ht="12.75" customHeight="1">
      <c r="A9" s="86" t="s">
        <v>2492</v>
      </c>
      <c r="B9" s="86"/>
      <c r="C9" s="194">
        <v>45661.0</v>
      </c>
      <c r="D9" s="195">
        <v>0.5208333333333334</v>
      </c>
      <c r="E9" s="196" t="s">
        <v>68</v>
      </c>
      <c r="F9" s="191" t="s">
        <v>2527</v>
      </c>
      <c r="G9" s="87">
        <v>1.0</v>
      </c>
      <c r="H9" s="193" t="s">
        <v>2519</v>
      </c>
      <c r="I9" s="87" t="s">
        <v>2528</v>
      </c>
      <c r="J9" s="87" t="s">
        <v>2529</v>
      </c>
      <c r="K9" s="87" t="s">
        <v>68</v>
      </c>
      <c r="L9" s="86" t="s">
        <v>2530</v>
      </c>
      <c r="M9" s="197" t="s">
        <v>2531</v>
      </c>
      <c r="N9" s="87" t="s">
        <v>821</v>
      </c>
      <c r="O9" s="198"/>
      <c r="P9" s="87" t="s">
        <v>2532</v>
      </c>
      <c r="Q9" s="199"/>
      <c r="R9" s="200"/>
      <c r="S9" s="200"/>
      <c r="T9" s="87"/>
      <c r="U9" s="87"/>
      <c r="V9" s="87"/>
      <c r="W9" s="201">
        <v>650.0</v>
      </c>
      <c r="X9" s="202"/>
      <c r="Y9" s="202"/>
    </row>
    <row r="10" ht="12.75" customHeight="1">
      <c r="A10" s="37" t="s">
        <v>2533</v>
      </c>
      <c r="B10" s="37"/>
      <c r="C10" s="79">
        <v>45662.0</v>
      </c>
      <c r="D10" s="187">
        <v>0.375</v>
      </c>
      <c r="E10" s="188" t="s">
        <v>68</v>
      </c>
      <c r="F10" s="37" t="s">
        <v>2458</v>
      </c>
      <c r="G10" s="72" t="s">
        <v>68</v>
      </c>
      <c r="H10" s="72" t="s">
        <v>68</v>
      </c>
      <c r="I10" s="72" t="s">
        <v>68</v>
      </c>
      <c r="J10" s="72" t="s">
        <v>68</v>
      </c>
      <c r="K10" s="72" t="s">
        <v>68</v>
      </c>
      <c r="L10" s="37"/>
      <c r="M10" s="190" t="s">
        <v>68</v>
      </c>
      <c r="N10" s="72" t="s">
        <v>68</v>
      </c>
      <c r="O10" s="176"/>
      <c r="P10" s="72"/>
      <c r="Q10" s="177"/>
      <c r="R10" s="178"/>
      <c r="S10" s="178"/>
      <c r="T10" s="72"/>
      <c r="U10" s="72"/>
      <c r="V10" s="72"/>
      <c r="W10" s="179"/>
      <c r="X10" s="179"/>
      <c r="Y10" s="179"/>
    </row>
    <row r="11" ht="12.75" customHeight="1">
      <c r="A11" s="37" t="s">
        <v>2533</v>
      </c>
      <c r="B11" s="37"/>
      <c r="C11" s="79">
        <v>45663.0</v>
      </c>
      <c r="D11" s="187">
        <v>0.375</v>
      </c>
      <c r="E11" s="188" t="s">
        <v>68</v>
      </c>
      <c r="F11" s="37" t="s">
        <v>68</v>
      </c>
      <c r="G11" s="72" t="s">
        <v>68</v>
      </c>
      <c r="H11" s="72" t="s">
        <v>68</v>
      </c>
      <c r="I11" s="72" t="s">
        <v>68</v>
      </c>
      <c r="J11" s="72" t="s">
        <v>68</v>
      </c>
      <c r="K11" s="72" t="s">
        <v>68</v>
      </c>
      <c r="L11" s="37"/>
      <c r="M11" s="190" t="s">
        <v>68</v>
      </c>
      <c r="N11" s="72" t="s">
        <v>68</v>
      </c>
      <c r="O11" s="176"/>
      <c r="P11" s="72"/>
      <c r="Q11" s="177"/>
      <c r="R11" s="178"/>
      <c r="S11" s="178"/>
      <c r="T11" s="72"/>
      <c r="U11" s="72"/>
      <c r="V11" s="72"/>
      <c r="W11" s="179"/>
      <c r="X11" s="179"/>
      <c r="Y11" s="179"/>
    </row>
    <row r="12" ht="12.75" customHeight="1">
      <c r="A12" s="37" t="s">
        <v>2533</v>
      </c>
      <c r="B12" s="37"/>
      <c r="C12" s="79">
        <v>45663.0</v>
      </c>
      <c r="D12" s="187">
        <v>0.4791666666666667</v>
      </c>
      <c r="E12" s="188" t="s">
        <v>2534</v>
      </c>
      <c r="F12" s="76" t="s">
        <v>816</v>
      </c>
      <c r="G12" s="77">
        <v>1.0</v>
      </c>
      <c r="H12" s="72" t="s">
        <v>2449</v>
      </c>
      <c r="I12" s="72" t="s">
        <v>2535</v>
      </c>
      <c r="J12" s="72" t="s">
        <v>2536</v>
      </c>
      <c r="K12" s="72" t="s">
        <v>2537</v>
      </c>
      <c r="L12" s="37" t="s">
        <v>2538</v>
      </c>
      <c r="M12" s="192" t="s">
        <v>2539</v>
      </c>
      <c r="N12" s="72" t="s">
        <v>821</v>
      </c>
      <c r="O12" s="176"/>
      <c r="P12" s="72" t="s">
        <v>2540</v>
      </c>
      <c r="Q12" s="177"/>
      <c r="R12" s="178"/>
      <c r="S12" s="178"/>
      <c r="T12" s="72"/>
      <c r="U12" s="72"/>
      <c r="V12" s="72"/>
      <c r="W12" s="203">
        <v>650.0</v>
      </c>
      <c r="X12" s="179"/>
      <c r="Y12" s="179"/>
    </row>
    <row r="13" ht="12.75" customHeight="1">
      <c r="A13" s="37" t="s">
        <v>2533</v>
      </c>
      <c r="B13" s="37"/>
      <c r="C13" s="79">
        <v>45663.0</v>
      </c>
      <c r="D13" s="187">
        <v>0.4861111111111111</v>
      </c>
      <c r="E13" s="37" t="s">
        <v>2541</v>
      </c>
      <c r="F13" s="76" t="s">
        <v>2542</v>
      </c>
      <c r="G13" s="77">
        <v>1.0</v>
      </c>
      <c r="H13" s="72" t="s">
        <v>888</v>
      </c>
      <c r="I13" s="72" t="s">
        <v>2543</v>
      </c>
      <c r="J13" s="72" t="s">
        <v>2506</v>
      </c>
      <c r="K13" s="72" t="s">
        <v>2544</v>
      </c>
      <c r="L13" s="191" t="s">
        <v>2545</v>
      </c>
      <c r="M13" s="192" t="s">
        <v>2546</v>
      </c>
      <c r="N13" s="72" t="s">
        <v>827</v>
      </c>
      <c r="O13" s="176"/>
      <c r="P13" s="72" t="s">
        <v>2547</v>
      </c>
      <c r="Q13" s="177"/>
      <c r="R13" s="178"/>
      <c r="S13" s="178"/>
      <c r="T13" s="72"/>
      <c r="U13" s="72"/>
      <c r="V13" s="72"/>
      <c r="W13" s="203">
        <v>1800.0</v>
      </c>
      <c r="X13" s="179"/>
      <c r="Y13" s="179"/>
    </row>
    <row r="14" ht="12.75" customHeight="1">
      <c r="A14" s="37" t="s">
        <v>2533</v>
      </c>
      <c r="B14" s="37"/>
      <c r="C14" s="79">
        <v>45663.0</v>
      </c>
      <c r="D14" s="187">
        <v>0.5</v>
      </c>
      <c r="E14" s="188" t="s">
        <v>2548</v>
      </c>
      <c r="F14" s="76" t="s">
        <v>2549</v>
      </c>
      <c r="G14" s="77">
        <v>1.0</v>
      </c>
      <c r="H14" s="193" t="s">
        <v>2519</v>
      </c>
      <c r="I14" s="72" t="s">
        <v>2550</v>
      </c>
      <c r="J14" s="72" t="s">
        <v>2521</v>
      </c>
      <c r="K14" s="72" t="s">
        <v>825</v>
      </c>
      <c r="L14" s="37" t="s">
        <v>2551</v>
      </c>
      <c r="M14" s="192" t="s">
        <v>2552</v>
      </c>
      <c r="N14" s="72" t="s">
        <v>827</v>
      </c>
      <c r="O14" s="176"/>
      <c r="P14" s="72" t="str">
        <f t="shared" ref="P14:P17" si="1">J14</f>
        <v>REINSTALACION DE EQUIPO </v>
      </c>
      <c r="Q14" s="177"/>
      <c r="R14" s="178"/>
      <c r="S14" s="178"/>
      <c r="T14" s="72"/>
      <c r="U14" s="72"/>
      <c r="V14" s="72" t="str">
        <f t="shared" ref="V14:V18" si="2">H14</f>
        <v>RE-INSTALACION </v>
      </c>
      <c r="W14" s="203">
        <v>350.0</v>
      </c>
      <c r="X14" s="179">
        <f t="shared" ref="X14:X17" si="3">W14*0.16</f>
        <v>56</v>
      </c>
      <c r="Y14" s="179">
        <f t="shared" ref="Y14:Y17" si="4">W14+X14</f>
        <v>406</v>
      </c>
    </row>
    <row r="15" ht="12.75" customHeight="1">
      <c r="A15" s="37" t="s">
        <v>2533</v>
      </c>
      <c r="B15" s="37"/>
      <c r="C15" s="79">
        <v>45663.0</v>
      </c>
      <c r="D15" s="187">
        <v>0.5</v>
      </c>
      <c r="E15" s="188" t="s">
        <v>2548</v>
      </c>
      <c r="F15" s="76" t="s">
        <v>2549</v>
      </c>
      <c r="G15" s="77">
        <v>1.0</v>
      </c>
      <c r="H15" s="72" t="s">
        <v>846</v>
      </c>
      <c r="I15" s="72" t="s">
        <v>2553</v>
      </c>
      <c r="J15" s="72" t="s">
        <v>2514</v>
      </c>
      <c r="K15" s="72" t="s">
        <v>825</v>
      </c>
      <c r="L15" s="37" t="s">
        <v>2551</v>
      </c>
      <c r="M15" s="192" t="s">
        <v>2552</v>
      </c>
      <c r="N15" s="72" t="s">
        <v>68</v>
      </c>
      <c r="O15" s="176"/>
      <c r="P15" s="72" t="str">
        <f t="shared" si="1"/>
        <v>DESINSTALACION DE EQUIPO</v>
      </c>
      <c r="Q15" s="72" t="s">
        <v>2554</v>
      </c>
      <c r="R15" s="178"/>
      <c r="S15" s="178"/>
      <c r="T15" s="72"/>
      <c r="U15" s="72"/>
      <c r="V15" s="72" t="str">
        <f t="shared" si="2"/>
        <v>CANCELADO</v>
      </c>
      <c r="W15" s="203">
        <v>0.0</v>
      </c>
      <c r="X15" s="179">
        <f t="shared" si="3"/>
        <v>0</v>
      </c>
      <c r="Y15" s="179">
        <f t="shared" si="4"/>
        <v>0</v>
      </c>
    </row>
    <row r="16" ht="12.75" customHeight="1">
      <c r="A16" s="37" t="s">
        <v>2533</v>
      </c>
      <c r="B16" s="37"/>
      <c r="C16" s="79">
        <v>45663.0</v>
      </c>
      <c r="D16" s="187">
        <v>0.5416666666666666</v>
      </c>
      <c r="E16" s="188" t="s">
        <v>2548</v>
      </c>
      <c r="F16" s="76" t="s">
        <v>2549</v>
      </c>
      <c r="G16" s="77">
        <v>1.0</v>
      </c>
      <c r="H16" s="72" t="s">
        <v>2513</v>
      </c>
      <c r="I16" s="72" t="s">
        <v>2553</v>
      </c>
      <c r="J16" s="72" t="s">
        <v>2514</v>
      </c>
      <c r="K16" s="72" t="s">
        <v>2555</v>
      </c>
      <c r="L16" s="37" t="s">
        <v>2556</v>
      </c>
      <c r="M16" s="192" t="s">
        <v>2557</v>
      </c>
      <c r="N16" s="72" t="s">
        <v>821</v>
      </c>
      <c r="O16" s="176"/>
      <c r="P16" s="72" t="str">
        <f t="shared" si="1"/>
        <v>DESINSTALACION DE EQUIPO</v>
      </c>
      <c r="Q16" s="177"/>
      <c r="R16" s="178"/>
      <c r="S16" s="178"/>
      <c r="T16" s="72"/>
      <c r="U16" s="72"/>
      <c r="V16" s="72" t="str">
        <f t="shared" si="2"/>
        <v>DESINSTALACION</v>
      </c>
      <c r="W16" s="203">
        <v>350.0</v>
      </c>
      <c r="X16" s="179">
        <f t="shared" si="3"/>
        <v>56</v>
      </c>
      <c r="Y16" s="179">
        <f t="shared" si="4"/>
        <v>406</v>
      </c>
    </row>
    <row r="17" ht="12.75" customHeight="1">
      <c r="A17" s="37" t="s">
        <v>2533</v>
      </c>
      <c r="B17" s="37"/>
      <c r="C17" s="79">
        <v>45663.0</v>
      </c>
      <c r="D17" s="187">
        <v>0.7083333333333334</v>
      </c>
      <c r="E17" s="188" t="s">
        <v>2548</v>
      </c>
      <c r="F17" s="37" t="s">
        <v>2549</v>
      </c>
      <c r="G17" s="72">
        <v>1.0</v>
      </c>
      <c r="H17" s="193" t="s">
        <v>2558</v>
      </c>
      <c r="I17" s="72" t="s">
        <v>2559</v>
      </c>
      <c r="J17" s="72" t="s">
        <v>2521</v>
      </c>
      <c r="K17" s="72" t="s">
        <v>825</v>
      </c>
      <c r="L17" s="37" t="s">
        <v>2551</v>
      </c>
      <c r="M17" s="192" t="s">
        <v>2552</v>
      </c>
      <c r="N17" s="72" t="s">
        <v>827</v>
      </c>
      <c r="O17" s="176"/>
      <c r="P17" s="72" t="str">
        <f t="shared" si="1"/>
        <v>REINSTALACION DE EQUIPO </v>
      </c>
      <c r="Q17" s="177"/>
      <c r="R17" s="178"/>
      <c r="S17" s="178"/>
      <c r="T17" s="72"/>
      <c r="U17" s="72"/>
      <c r="V17" s="72" t="str">
        <f t="shared" si="2"/>
        <v>REINSTALACION </v>
      </c>
      <c r="W17" s="203">
        <v>350.0</v>
      </c>
      <c r="X17" s="179">
        <f t="shared" si="3"/>
        <v>56</v>
      </c>
      <c r="Y17" s="179">
        <f t="shared" si="4"/>
        <v>406</v>
      </c>
    </row>
    <row r="18" ht="12.75" customHeight="1">
      <c r="A18" s="37" t="s">
        <v>2533</v>
      </c>
      <c r="B18" s="37"/>
      <c r="C18" s="79">
        <v>45664.0</v>
      </c>
      <c r="D18" s="187">
        <v>0.4166666666666667</v>
      </c>
      <c r="E18" s="188" t="s">
        <v>2560</v>
      </c>
      <c r="F18" s="37" t="s">
        <v>2561</v>
      </c>
      <c r="G18" s="72">
        <v>1.0</v>
      </c>
      <c r="H18" s="72" t="s">
        <v>2513</v>
      </c>
      <c r="I18" s="72" t="s">
        <v>2562</v>
      </c>
      <c r="J18" s="72" t="s">
        <v>2563</v>
      </c>
      <c r="K18" s="72" t="s">
        <v>2564</v>
      </c>
      <c r="L18" s="37" t="s">
        <v>2565</v>
      </c>
      <c r="M18" s="204" t="s">
        <v>2566</v>
      </c>
      <c r="N18" s="72" t="s">
        <v>821</v>
      </c>
      <c r="O18" s="176"/>
      <c r="P18" s="72" t="s">
        <v>2567</v>
      </c>
      <c r="Q18" s="205" t="s">
        <v>68</v>
      </c>
      <c r="R18" s="206" t="s">
        <v>68</v>
      </c>
      <c r="S18" s="206" t="s">
        <v>68</v>
      </c>
      <c r="T18" s="193" t="s">
        <v>68</v>
      </c>
      <c r="U18" s="193" t="s">
        <v>68</v>
      </c>
      <c r="V18" s="72" t="str">
        <f t="shared" si="2"/>
        <v>DESINSTALACION</v>
      </c>
      <c r="W18" s="203">
        <v>500.0</v>
      </c>
      <c r="X18" s="179"/>
      <c r="Y18" s="179"/>
    </row>
    <row r="19" ht="12.75" customHeight="1">
      <c r="A19" s="37" t="s">
        <v>2533</v>
      </c>
      <c r="B19" s="37"/>
      <c r="C19" s="79">
        <v>45664.0</v>
      </c>
      <c r="D19" s="187">
        <v>0.5</v>
      </c>
      <c r="E19" s="188" t="s">
        <v>2568</v>
      </c>
      <c r="F19" s="37" t="s">
        <v>2569</v>
      </c>
      <c r="G19" s="72">
        <v>1.0</v>
      </c>
      <c r="H19" s="72" t="s">
        <v>2513</v>
      </c>
      <c r="I19" s="72" t="s">
        <v>2570</v>
      </c>
      <c r="J19" s="72" t="s">
        <v>2514</v>
      </c>
      <c r="K19" s="72" t="s">
        <v>2571</v>
      </c>
      <c r="L19" s="37" t="s">
        <v>2572</v>
      </c>
      <c r="M19" s="192" t="s">
        <v>2573</v>
      </c>
      <c r="N19" s="72" t="s">
        <v>821</v>
      </c>
      <c r="O19" s="176"/>
      <c r="P19" s="72" t="s">
        <v>2567</v>
      </c>
      <c r="Q19" s="177"/>
      <c r="R19" s="178"/>
      <c r="S19" s="178"/>
      <c r="T19" s="72"/>
      <c r="U19" s="72"/>
      <c r="V19" s="72"/>
      <c r="W19" s="203">
        <v>650.0</v>
      </c>
      <c r="X19" s="179"/>
      <c r="Y19" s="179"/>
    </row>
    <row r="20" ht="12.75" customHeight="1">
      <c r="A20" s="37" t="s">
        <v>2533</v>
      </c>
      <c r="B20" s="37"/>
      <c r="C20" s="79">
        <v>45664.0</v>
      </c>
      <c r="D20" s="187">
        <v>0.5</v>
      </c>
      <c r="E20" s="188" t="s">
        <v>2574</v>
      </c>
      <c r="F20" s="37" t="s">
        <v>2575</v>
      </c>
      <c r="G20" s="72">
        <v>1.0</v>
      </c>
      <c r="H20" s="72" t="s">
        <v>2513</v>
      </c>
      <c r="I20" s="72" t="s">
        <v>2576</v>
      </c>
      <c r="J20" s="72" t="s">
        <v>2514</v>
      </c>
      <c r="K20" s="72" t="s">
        <v>1951</v>
      </c>
      <c r="L20" s="37" t="s">
        <v>2577</v>
      </c>
      <c r="M20" s="204" t="s">
        <v>2578</v>
      </c>
      <c r="N20" s="72" t="s">
        <v>827</v>
      </c>
      <c r="O20" s="193" t="s">
        <v>68</v>
      </c>
      <c r="P20" s="72" t="str">
        <f>J20</f>
        <v>DESINSTALACION DE EQUIPO</v>
      </c>
      <c r="Q20" s="72" t="s">
        <v>2579</v>
      </c>
      <c r="R20" s="178"/>
      <c r="S20" s="178"/>
      <c r="T20" s="72"/>
      <c r="U20" s="72"/>
      <c r="V20" s="72" t="str">
        <f>H20</f>
        <v>DESINSTALACION</v>
      </c>
      <c r="W20" s="203">
        <v>650.0</v>
      </c>
      <c r="X20" s="179">
        <f>W20*0.16</f>
        <v>104</v>
      </c>
      <c r="Y20" s="179">
        <f>W20+X20</f>
        <v>754</v>
      </c>
    </row>
    <row r="21" ht="12.75" customHeight="1">
      <c r="A21" s="37" t="s">
        <v>2533</v>
      </c>
      <c r="B21" s="37"/>
      <c r="C21" s="79">
        <v>45664.0</v>
      </c>
      <c r="D21" s="187">
        <v>0.5347222222222222</v>
      </c>
      <c r="E21" s="188" t="s">
        <v>2580</v>
      </c>
      <c r="F21" s="37" t="s">
        <v>2581</v>
      </c>
      <c r="G21" s="72">
        <v>1.0</v>
      </c>
      <c r="H21" s="72" t="s">
        <v>888</v>
      </c>
      <c r="I21" s="72" t="s">
        <v>2582</v>
      </c>
      <c r="J21" s="72" t="s">
        <v>2506</v>
      </c>
      <c r="K21" s="72" t="s">
        <v>2434</v>
      </c>
      <c r="L21" s="37" t="s">
        <v>2583</v>
      </c>
      <c r="M21" s="192" t="s">
        <v>2584</v>
      </c>
      <c r="N21" s="72" t="s">
        <v>827</v>
      </c>
      <c r="O21" s="176"/>
      <c r="P21" s="72" t="s">
        <v>2547</v>
      </c>
      <c r="Q21" s="177"/>
      <c r="R21" s="178"/>
      <c r="S21" s="178"/>
      <c r="T21" s="72"/>
      <c r="U21" s="72"/>
      <c r="V21" s="72"/>
      <c r="W21" s="179"/>
      <c r="X21" s="179"/>
      <c r="Y21" s="179"/>
    </row>
    <row r="22" ht="12.75" customHeight="1">
      <c r="A22" s="37" t="s">
        <v>2533</v>
      </c>
      <c r="B22" s="37"/>
      <c r="C22" s="79">
        <v>45664.0</v>
      </c>
      <c r="D22" s="187">
        <v>0.5590277777777778</v>
      </c>
      <c r="E22" s="188" t="s">
        <v>2585</v>
      </c>
      <c r="F22" s="37" t="s">
        <v>2586</v>
      </c>
      <c r="G22" s="72">
        <v>1.0</v>
      </c>
      <c r="H22" s="72" t="s">
        <v>888</v>
      </c>
      <c r="I22" s="72" t="s">
        <v>2587</v>
      </c>
      <c r="J22" s="72" t="s">
        <v>2506</v>
      </c>
      <c r="K22" s="72" t="s">
        <v>2588</v>
      </c>
      <c r="L22" s="37" t="s">
        <v>2589</v>
      </c>
      <c r="M22" s="192" t="s">
        <v>2590</v>
      </c>
      <c r="N22" s="72" t="s">
        <v>821</v>
      </c>
      <c r="O22" s="176"/>
      <c r="P22" s="72"/>
      <c r="Q22" s="177"/>
      <c r="R22" s="178"/>
      <c r="S22" s="178"/>
      <c r="T22" s="72"/>
      <c r="U22" s="72"/>
      <c r="V22" s="72"/>
      <c r="W22" s="179"/>
      <c r="X22" s="179"/>
      <c r="Y22" s="179"/>
    </row>
    <row r="23" ht="12.75" customHeight="1">
      <c r="A23" s="37" t="s">
        <v>2533</v>
      </c>
      <c r="B23" s="37"/>
      <c r="C23" s="79">
        <v>45664.0</v>
      </c>
      <c r="D23" s="187">
        <v>0.625</v>
      </c>
      <c r="E23" s="188" t="s">
        <v>2591</v>
      </c>
      <c r="F23" s="37" t="s">
        <v>2592</v>
      </c>
      <c r="G23" s="72">
        <v>1.0</v>
      </c>
      <c r="H23" s="72" t="s">
        <v>888</v>
      </c>
      <c r="I23" s="193" t="s">
        <v>2593</v>
      </c>
      <c r="J23" s="72" t="s">
        <v>2506</v>
      </c>
      <c r="K23" s="72" t="s">
        <v>2594</v>
      </c>
      <c r="L23" s="37" t="s">
        <v>2595</v>
      </c>
      <c r="M23" s="192" t="s">
        <v>2596</v>
      </c>
      <c r="N23" s="72" t="s">
        <v>827</v>
      </c>
      <c r="O23" s="207" t="s">
        <v>68</v>
      </c>
      <c r="P23" s="72" t="s">
        <v>2506</v>
      </c>
      <c r="Q23" s="205" t="s">
        <v>2597</v>
      </c>
      <c r="R23" s="206">
        <v>8.68166059132555E14</v>
      </c>
      <c r="S23" s="206">
        <v>8.128613326E9</v>
      </c>
      <c r="T23" s="193" t="s">
        <v>2598</v>
      </c>
      <c r="U23" s="193" t="s">
        <v>2599</v>
      </c>
      <c r="V23" s="193" t="s">
        <v>888</v>
      </c>
      <c r="W23" s="203">
        <f>1724+150</f>
        <v>1874</v>
      </c>
      <c r="X23" s="203">
        <f t="shared" ref="X23:X24" si="5">W23*0.16</f>
        <v>299.84</v>
      </c>
      <c r="Y23" s="203">
        <f t="shared" ref="Y23:Y24" si="6">W23+X23</f>
        <v>2173.84</v>
      </c>
    </row>
    <row r="24" ht="12.75" customHeight="1">
      <c r="A24" s="37" t="s">
        <v>2533</v>
      </c>
      <c r="B24" s="37"/>
      <c r="C24" s="79">
        <v>45664.0</v>
      </c>
      <c r="D24" s="187">
        <v>0.6875</v>
      </c>
      <c r="E24" s="188" t="s">
        <v>2504</v>
      </c>
      <c r="F24" s="37" t="s">
        <v>2504</v>
      </c>
      <c r="G24" s="72">
        <v>1.0</v>
      </c>
      <c r="H24" s="72" t="s">
        <v>888</v>
      </c>
      <c r="I24" s="72" t="s">
        <v>2600</v>
      </c>
      <c r="J24" s="72" t="s">
        <v>2506</v>
      </c>
      <c r="K24" s="72" t="s">
        <v>2507</v>
      </c>
      <c r="L24" s="37" t="s">
        <v>2508</v>
      </c>
      <c r="M24" s="192" t="s">
        <v>2509</v>
      </c>
      <c r="N24" s="72" t="s">
        <v>821</v>
      </c>
      <c r="O24" s="176"/>
      <c r="P24" s="72"/>
      <c r="Q24" s="177"/>
      <c r="R24" s="178"/>
      <c r="S24" s="178"/>
      <c r="T24" s="72"/>
      <c r="U24" s="72"/>
      <c r="V24" s="72" t="str">
        <f>H24</f>
        <v>INSTALACION</v>
      </c>
      <c r="W24" s="179">
        <f>1900+100</f>
        <v>2000</v>
      </c>
      <c r="X24" s="179">
        <f t="shared" si="5"/>
        <v>320</v>
      </c>
      <c r="Y24" s="179">
        <f t="shared" si="6"/>
        <v>2320</v>
      </c>
    </row>
    <row r="25" ht="12.75" customHeight="1">
      <c r="A25" s="37" t="s">
        <v>2533</v>
      </c>
      <c r="B25" s="37"/>
      <c r="C25" s="79">
        <v>45664.0</v>
      </c>
      <c r="D25" s="187">
        <v>0.7083333333333334</v>
      </c>
      <c r="E25" s="188" t="s">
        <v>68</v>
      </c>
      <c r="F25" s="37" t="s">
        <v>68</v>
      </c>
      <c r="G25" s="72" t="s">
        <v>68</v>
      </c>
      <c r="H25" s="72" t="s">
        <v>68</v>
      </c>
      <c r="I25" s="72" t="s">
        <v>68</v>
      </c>
      <c r="J25" s="72" t="s">
        <v>68</v>
      </c>
      <c r="K25" s="72" t="s">
        <v>68</v>
      </c>
      <c r="L25" s="37"/>
      <c r="M25" s="190" t="s">
        <v>68</v>
      </c>
      <c r="N25" s="72" t="s">
        <v>68</v>
      </c>
      <c r="O25" s="176"/>
      <c r="P25" s="72"/>
      <c r="Q25" s="177"/>
      <c r="R25" s="178"/>
      <c r="S25" s="178"/>
      <c r="T25" s="72"/>
      <c r="U25" s="72"/>
      <c r="V25" s="72"/>
      <c r="W25" s="179"/>
      <c r="X25" s="179"/>
      <c r="Y25" s="179"/>
    </row>
    <row r="26" ht="12.75" customHeight="1">
      <c r="A26" s="37" t="s">
        <v>2533</v>
      </c>
      <c r="B26" s="37"/>
      <c r="C26" s="79">
        <v>45664.0</v>
      </c>
      <c r="D26" s="187">
        <v>0.75</v>
      </c>
      <c r="E26" s="188" t="s">
        <v>2601</v>
      </c>
      <c r="F26" s="37" t="s">
        <v>2601</v>
      </c>
      <c r="G26" s="72">
        <v>1.0</v>
      </c>
      <c r="H26" s="72" t="s">
        <v>888</v>
      </c>
      <c r="I26" s="72" t="s">
        <v>2602</v>
      </c>
      <c r="J26" s="72" t="s">
        <v>2506</v>
      </c>
      <c r="K26" s="72" t="s">
        <v>2603</v>
      </c>
      <c r="L26" s="37" t="s">
        <v>2604</v>
      </c>
      <c r="M26" s="192" t="s">
        <v>2605</v>
      </c>
      <c r="N26" s="72" t="s">
        <v>827</v>
      </c>
      <c r="O26" s="176"/>
      <c r="P26" s="72"/>
      <c r="Q26" s="177"/>
      <c r="R26" s="178"/>
      <c r="S26" s="178"/>
      <c r="T26" s="72"/>
      <c r="U26" s="72"/>
      <c r="V26" s="72"/>
      <c r="W26" s="179"/>
      <c r="X26" s="179"/>
      <c r="Y26" s="179"/>
    </row>
    <row r="27" ht="12.75" customHeight="1">
      <c r="A27" s="37" t="s">
        <v>2533</v>
      </c>
      <c r="B27" s="37"/>
      <c r="C27" s="79">
        <v>45665.0</v>
      </c>
      <c r="D27" s="187">
        <v>0.375</v>
      </c>
      <c r="E27" s="188" t="s">
        <v>68</v>
      </c>
      <c r="F27" s="37" t="s">
        <v>2606</v>
      </c>
      <c r="G27" s="72">
        <v>2.0</v>
      </c>
      <c r="H27" s="72" t="s">
        <v>888</v>
      </c>
      <c r="I27" s="72" t="s">
        <v>2607</v>
      </c>
      <c r="J27" s="72" t="s">
        <v>68</v>
      </c>
      <c r="K27" s="72" t="s">
        <v>2608</v>
      </c>
      <c r="L27" s="37" t="s">
        <v>2609</v>
      </c>
      <c r="M27" s="192" t="s">
        <v>2610</v>
      </c>
      <c r="N27" s="72" t="s">
        <v>821</v>
      </c>
      <c r="O27" s="176"/>
      <c r="P27" s="72" t="s">
        <v>2611</v>
      </c>
      <c r="Q27" s="177" t="s">
        <v>2612</v>
      </c>
      <c r="R27" s="178"/>
      <c r="S27" s="178"/>
      <c r="T27" s="72"/>
      <c r="U27" s="72"/>
      <c r="V27" s="72"/>
      <c r="W27" s="179"/>
      <c r="X27" s="179"/>
      <c r="Y27" s="179"/>
    </row>
    <row r="28" ht="12.75" customHeight="1">
      <c r="A28" s="37" t="s">
        <v>2533</v>
      </c>
      <c r="B28" s="37"/>
      <c r="C28" s="79">
        <v>45665.0</v>
      </c>
      <c r="D28" s="187">
        <v>0.4166666666666667</v>
      </c>
      <c r="E28" s="188" t="s">
        <v>68</v>
      </c>
      <c r="F28" s="37" t="s">
        <v>2523</v>
      </c>
      <c r="G28" s="72">
        <v>1.0</v>
      </c>
      <c r="H28" s="193" t="s">
        <v>2519</v>
      </c>
      <c r="I28" s="72" t="s">
        <v>2613</v>
      </c>
      <c r="J28" s="72" t="s">
        <v>68</v>
      </c>
      <c r="K28" s="72" t="s">
        <v>1060</v>
      </c>
      <c r="L28" s="37" t="s">
        <v>2614</v>
      </c>
      <c r="M28" s="204" t="s">
        <v>2615</v>
      </c>
      <c r="N28" s="72" t="s">
        <v>827</v>
      </c>
      <c r="O28" s="176"/>
      <c r="P28" s="72"/>
      <c r="Q28" s="177"/>
      <c r="R28" s="178"/>
      <c r="S28" s="178"/>
      <c r="T28" s="72"/>
      <c r="U28" s="72"/>
      <c r="V28" s="72"/>
      <c r="W28" s="179"/>
      <c r="X28" s="179"/>
      <c r="Y28" s="179"/>
    </row>
    <row r="29" ht="12.75" customHeight="1">
      <c r="A29" s="37" t="s">
        <v>2533</v>
      </c>
      <c r="B29" s="37"/>
      <c r="C29" s="79">
        <v>45665.0</v>
      </c>
      <c r="D29" s="187">
        <v>0.6666666666666666</v>
      </c>
      <c r="E29" s="188" t="s">
        <v>68</v>
      </c>
      <c r="F29" s="37" t="s">
        <v>138</v>
      </c>
      <c r="G29" s="72">
        <v>1.0</v>
      </c>
      <c r="H29" s="72" t="s">
        <v>888</v>
      </c>
      <c r="I29" s="72" t="s">
        <v>2616</v>
      </c>
      <c r="J29" s="72" t="s">
        <v>2617</v>
      </c>
      <c r="K29" s="72" t="s">
        <v>2618</v>
      </c>
      <c r="L29" s="37" t="s">
        <v>2619</v>
      </c>
      <c r="M29" s="192" t="s">
        <v>2620</v>
      </c>
      <c r="N29" s="72" t="s">
        <v>827</v>
      </c>
      <c r="O29" s="176"/>
      <c r="P29" s="72"/>
      <c r="Q29" s="177"/>
      <c r="R29" s="178"/>
      <c r="S29" s="178"/>
      <c r="T29" s="72"/>
      <c r="U29" s="72"/>
      <c r="V29" s="72"/>
      <c r="W29" s="179"/>
      <c r="X29" s="179"/>
      <c r="Y29" s="179"/>
    </row>
    <row r="30" ht="12.75" customHeight="1">
      <c r="A30" s="37" t="s">
        <v>2533</v>
      </c>
      <c r="B30" s="37"/>
      <c r="C30" s="79">
        <v>45666.0</v>
      </c>
      <c r="D30" s="187">
        <v>0.375</v>
      </c>
      <c r="E30" s="188" t="s">
        <v>68</v>
      </c>
      <c r="F30" s="191" t="s">
        <v>2527</v>
      </c>
      <c r="G30" s="72">
        <v>1.0</v>
      </c>
      <c r="H30" s="72" t="s">
        <v>2449</v>
      </c>
      <c r="I30" s="72" t="s">
        <v>2621</v>
      </c>
      <c r="J30" s="72" t="s">
        <v>2622</v>
      </c>
      <c r="K30" s="72" t="s">
        <v>68</v>
      </c>
      <c r="L30" s="37" t="s">
        <v>2530</v>
      </c>
      <c r="M30" s="204" t="s">
        <v>2531</v>
      </c>
      <c r="N30" s="72" t="s">
        <v>827</v>
      </c>
      <c r="O30" s="176"/>
      <c r="P30" s="72" t="s">
        <v>2623</v>
      </c>
      <c r="Q30" s="177"/>
      <c r="R30" s="178"/>
      <c r="S30" s="178"/>
      <c r="T30" s="72"/>
      <c r="U30" s="72"/>
      <c r="V30" s="72"/>
      <c r="W30" s="179"/>
      <c r="X30" s="179"/>
      <c r="Y30" s="179"/>
    </row>
    <row r="31" ht="12.75" customHeight="1">
      <c r="A31" s="37" t="s">
        <v>2533</v>
      </c>
      <c r="B31" s="37"/>
      <c r="C31" s="79">
        <v>45666.0</v>
      </c>
      <c r="D31" s="187">
        <v>0.375</v>
      </c>
      <c r="E31" s="188" t="s">
        <v>68</v>
      </c>
      <c r="F31" s="37" t="s">
        <v>2606</v>
      </c>
      <c r="G31" s="72">
        <v>2.0</v>
      </c>
      <c r="H31" s="72" t="s">
        <v>846</v>
      </c>
      <c r="I31" s="72" t="s">
        <v>2607</v>
      </c>
      <c r="J31" s="72" t="s">
        <v>68</v>
      </c>
      <c r="K31" s="72" t="s">
        <v>2608</v>
      </c>
      <c r="L31" s="37" t="s">
        <v>2609</v>
      </c>
      <c r="M31" s="192" t="s">
        <v>2610</v>
      </c>
      <c r="N31" s="72" t="s">
        <v>68</v>
      </c>
      <c r="O31" s="176"/>
      <c r="P31" s="72" t="s">
        <v>2624</v>
      </c>
      <c r="Q31" s="177"/>
      <c r="R31" s="178"/>
      <c r="S31" s="178"/>
      <c r="T31" s="72"/>
      <c r="U31" s="72"/>
      <c r="V31" s="72"/>
      <c r="W31" s="179"/>
      <c r="X31" s="179"/>
      <c r="Y31" s="179"/>
    </row>
    <row r="32" ht="12.75" customHeight="1">
      <c r="A32" s="37" t="s">
        <v>2533</v>
      </c>
      <c r="B32" s="37"/>
      <c r="C32" s="79">
        <v>45666.0</v>
      </c>
      <c r="D32" s="187">
        <v>0.4166666666666667</v>
      </c>
      <c r="E32" s="188" t="s">
        <v>68</v>
      </c>
      <c r="F32" s="37" t="s">
        <v>2625</v>
      </c>
      <c r="G32" s="72">
        <v>1.0</v>
      </c>
      <c r="H32" s="72" t="s">
        <v>846</v>
      </c>
      <c r="I32" s="72" t="s">
        <v>2626</v>
      </c>
      <c r="J32" s="72" t="s">
        <v>68</v>
      </c>
      <c r="K32" s="72" t="s">
        <v>2627</v>
      </c>
      <c r="L32" s="37" t="s">
        <v>2628</v>
      </c>
      <c r="M32" s="204" t="s">
        <v>2629</v>
      </c>
      <c r="N32" s="72" t="s">
        <v>68</v>
      </c>
      <c r="O32" s="176"/>
      <c r="P32" s="72" t="s">
        <v>2630</v>
      </c>
      <c r="Q32" s="177"/>
      <c r="R32" s="178"/>
      <c r="S32" s="178"/>
      <c r="T32" s="72"/>
      <c r="U32" s="72"/>
      <c r="V32" s="72"/>
      <c r="W32" s="179"/>
      <c r="X32" s="179"/>
      <c r="Y32" s="179"/>
    </row>
    <row r="33" ht="12.75" customHeight="1">
      <c r="A33" s="37" t="s">
        <v>2533</v>
      </c>
      <c r="B33" s="37"/>
      <c r="C33" s="79">
        <v>45666.0</v>
      </c>
      <c r="D33" s="187">
        <v>0.5</v>
      </c>
      <c r="E33" s="188" t="s">
        <v>68</v>
      </c>
      <c r="F33" s="76" t="s">
        <v>1532</v>
      </c>
      <c r="G33" s="72">
        <v>1.0</v>
      </c>
      <c r="H33" s="72" t="s">
        <v>846</v>
      </c>
      <c r="I33" s="72" t="s">
        <v>2631</v>
      </c>
      <c r="J33" s="72" t="s">
        <v>2632</v>
      </c>
      <c r="K33" s="72" t="s">
        <v>2633</v>
      </c>
      <c r="L33" s="37" t="s">
        <v>2634</v>
      </c>
      <c r="M33" s="192" t="s">
        <v>2635</v>
      </c>
      <c r="N33" s="72" t="s">
        <v>821</v>
      </c>
      <c r="O33" s="176"/>
      <c r="P33" s="72" t="s">
        <v>2636</v>
      </c>
      <c r="Q33" s="177"/>
      <c r="R33" s="178"/>
      <c r="S33" s="178"/>
      <c r="T33" s="72"/>
      <c r="U33" s="72"/>
      <c r="V33" s="72"/>
      <c r="W33" s="179"/>
      <c r="X33" s="179"/>
      <c r="Y33" s="179"/>
    </row>
    <row r="34" ht="12.75" customHeight="1">
      <c r="A34" s="37" t="s">
        <v>2533</v>
      </c>
      <c r="B34" s="37"/>
      <c r="C34" s="79">
        <v>45666.0</v>
      </c>
      <c r="D34" s="187">
        <v>0.5208333333333334</v>
      </c>
      <c r="E34" s="188" t="s">
        <v>68</v>
      </c>
      <c r="F34" s="37" t="s">
        <v>1532</v>
      </c>
      <c r="G34" s="72">
        <v>1.0</v>
      </c>
      <c r="H34" s="72" t="s">
        <v>888</v>
      </c>
      <c r="I34" s="72" t="s">
        <v>2637</v>
      </c>
      <c r="J34" s="72" t="s">
        <v>2632</v>
      </c>
      <c r="K34" s="72" t="s">
        <v>2633</v>
      </c>
      <c r="L34" s="37" t="s">
        <v>2634</v>
      </c>
      <c r="M34" s="192" t="s">
        <v>2635</v>
      </c>
      <c r="N34" s="72" t="s">
        <v>821</v>
      </c>
      <c r="O34" s="176"/>
      <c r="P34" s="72"/>
      <c r="Q34" s="177"/>
      <c r="R34" s="178"/>
      <c r="S34" s="178"/>
      <c r="T34" s="72"/>
      <c r="U34" s="72"/>
      <c r="V34" s="72"/>
      <c r="W34" s="179"/>
      <c r="X34" s="179"/>
      <c r="Y34" s="179"/>
    </row>
    <row r="35" ht="12.75" customHeight="1">
      <c r="A35" s="37" t="s">
        <v>2533</v>
      </c>
      <c r="B35" s="37"/>
      <c r="C35" s="79">
        <v>45666.0</v>
      </c>
      <c r="D35" s="187">
        <v>0.5</v>
      </c>
      <c r="E35" s="188" t="s">
        <v>68</v>
      </c>
      <c r="F35" s="37" t="s">
        <v>2638</v>
      </c>
      <c r="G35" s="72">
        <v>1.0</v>
      </c>
      <c r="H35" s="72" t="s">
        <v>888</v>
      </c>
      <c r="I35" s="72" t="s">
        <v>2639</v>
      </c>
      <c r="J35" s="72" t="s">
        <v>68</v>
      </c>
      <c r="K35" s="72" t="s">
        <v>2640</v>
      </c>
      <c r="L35" s="37" t="s">
        <v>2641</v>
      </c>
      <c r="M35" s="192" t="s">
        <v>2642</v>
      </c>
      <c r="N35" s="72" t="s">
        <v>827</v>
      </c>
      <c r="O35" s="176"/>
      <c r="P35" s="72"/>
      <c r="Q35" s="177"/>
      <c r="R35" s="178"/>
      <c r="S35" s="178"/>
      <c r="T35" s="72"/>
      <c r="U35" s="72"/>
      <c r="V35" s="72"/>
      <c r="W35" s="179"/>
      <c r="X35" s="179"/>
      <c r="Y35" s="179"/>
    </row>
    <row r="36" ht="12.75" customHeight="1">
      <c r="A36" s="37" t="s">
        <v>2533</v>
      </c>
      <c r="B36" s="37"/>
      <c r="C36" s="79">
        <v>45666.0</v>
      </c>
      <c r="D36" s="187">
        <v>0.5416666666666666</v>
      </c>
      <c r="E36" s="188" t="s">
        <v>2518</v>
      </c>
      <c r="F36" s="37" t="s">
        <v>2601</v>
      </c>
      <c r="G36" s="72">
        <v>1.0</v>
      </c>
      <c r="H36" s="72" t="s">
        <v>888</v>
      </c>
      <c r="I36" s="72" t="s">
        <v>2643</v>
      </c>
      <c r="J36" s="72" t="s">
        <v>2506</v>
      </c>
      <c r="K36" s="72" t="s">
        <v>2603</v>
      </c>
      <c r="L36" s="37" t="s">
        <v>2644</v>
      </c>
      <c r="M36" s="192" t="s">
        <v>2645</v>
      </c>
      <c r="N36" s="72" t="s">
        <v>827</v>
      </c>
      <c r="O36" s="176"/>
      <c r="P36" s="72"/>
      <c r="Q36" s="177"/>
      <c r="R36" s="178"/>
      <c r="S36" s="178"/>
      <c r="T36" s="72"/>
      <c r="U36" s="72"/>
      <c r="V36" s="72"/>
      <c r="W36" s="179"/>
      <c r="X36" s="179"/>
      <c r="Y36" s="179"/>
    </row>
    <row r="37" ht="12.75" customHeight="1">
      <c r="A37" s="37" t="s">
        <v>2533</v>
      </c>
      <c r="B37" s="37"/>
      <c r="C37" s="79">
        <v>45666.0</v>
      </c>
      <c r="D37" s="187">
        <v>0.5416666666666666</v>
      </c>
      <c r="E37" s="188" t="s">
        <v>68</v>
      </c>
      <c r="F37" s="37" t="s">
        <v>2592</v>
      </c>
      <c r="G37" s="72">
        <v>1.0</v>
      </c>
      <c r="H37" s="72" t="s">
        <v>888</v>
      </c>
      <c r="I37" s="193" t="s">
        <v>2646</v>
      </c>
      <c r="J37" s="72" t="s">
        <v>2506</v>
      </c>
      <c r="K37" s="72" t="s">
        <v>2647</v>
      </c>
      <c r="L37" s="37" t="s">
        <v>2648</v>
      </c>
      <c r="M37" s="192" t="s">
        <v>2649</v>
      </c>
      <c r="N37" s="72" t="s">
        <v>821</v>
      </c>
      <c r="O37" s="207" t="s">
        <v>68</v>
      </c>
      <c r="P37" s="72" t="s">
        <v>2506</v>
      </c>
      <c r="Q37" s="205" t="s">
        <v>2597</v>
      </c>
      <c r="R37" s="206">
        <v>8.69706060881788E14</v>
      </c>
      <c r="S37" s="206">
        <v>8.332636499E9</v>
      </c>
      <c r="T37" s="193" t="s">
        <v>2650</v>
      </c>
      <c r="U37" s="193" t="s">
        <v>68</v>
      </c>
      <c r="V37" s="193" t="s">
        <v>888</v>
      </c>
      <c r="W37" s="203">
        <f>1724+150</f>
        <v>1874</v>
      </c>
      <c r="X37" s="203">
        <f>W37*0.16</f>
        <v>299.84</v>
      </c>
      <c r="Y37" s="203">
        <f>W37+X37</f>
        <v>2173.84</v>
      </c>
    </row>
    <row r="38" ht="12.75" customHeight="1">
      <c r="A38" s="37" t="s">
        <v>2533</v>
      </c>
      <c r="B38" s="37"/>
      <c r="C38" s="79">
        <v>45666.0</v>
      </c>
      <c r="D38" s="187">
        <v>0.5625</v>
      </c>
      <c r="E38" s="188" t="s">
        <v>68</v>
      </c>
      <c r="F38" s="76" t="s">
        <v>1614</v>
      </c>
      <c r="G38" s="77">
        <v>2.0</v>
      </c>
      <c r="H38" s="191" t="s">
        <v>888</v>
      </c>
      <c r="I38" s="72" t="s">
        <v>2651</v>
      </c>
      <c r="J38" s="72" t="s">
        <v>2652</v>
      </c>
      <c r="K38" s="72" t="s">
        <v>2653</v>
      </c>
      <c r="L38" s="37" t="s">
        <v>2654</v>
      </c>
      <c r="M38" s="204" t="s">
        <v>2655</v>
      </c>
      <c r="N38" s="72" t="s">
        <v>995</v>
      </c>
      <c r="O38" s="176"/>
      <c r="P38" s="72"/>
      <c r="Q38" s="177"/>
      <c r="R38" s="178"/>
      <c r="S38" s="178"/>
      <c r="T38" s="72"/>
      <c r="U38" s="72"/>
      <c r="V38" s="72" t="str">
        <f t="shared" ref="V38:V39" si="7">H38</f>
        <v>INSTALACION</v>
      </c>
      <c r="W38" s="179"/>
      <c r="X38" s="179"/>
      <c r="Y38" s="179"/>
    </row>
    <row r="39" ht="12.75" customHeight="1">
      <c r="A39" s="37" t="s">
        <v>2533</v>
      </c>
      <c r="B39" s="37"/>
      <c r="C39" s="79">
        <v>45666.0</v>
      </c>
      <c r="D39" s="187">
        <v>0.5833333333333334</v>
      </c>
      <c r="E39" s="188" t="s">
        <v>68</v>
      </c>
      <c r="F39" s="76" t="s">
        <v>1614</v>
      </c>
      <c r="G39" s="77">
        <v>2.0</v>
      </c>
      <c r="H39" s="191" t="s">
        <v>888</v>
      </c>
      <c r="I39" s="72" t="s">
        <v>2656</v>
      </c>
      <c r="J39" s="72" t="s">
        <v>2657</v>
      </c>
      <c r="K39" s="72" t="s">
        <v>2653</v>
      </c>
      <c r="L39" s="37" t="s">
        <v>2654</v>
      </c>
      <c r="M39" s="204" t="s">
        <v>2655</v>
      </c>
      <c r="N39" s="72" t="s">
        <v>995</v>
      </c>
      <c r="O39" s="176"/>
      <c r="P39" s="72"/>
      <c r="Q39" s="177"/>
      <c r="R39" s="178"/>
      <c r="S39" s="178"/>
      <c r="T39" s="72"/>
      <c r="U39" s="72"/>
      <c r="V39" s="72" t="str">
        <f t="shared" si="7"/>
        <v>INSTALACION</v>
      </c>
      <c r="W39" s="179"/>
      <c r="X39" s="179"/>
      <c r="Y39" s="179"/>
    </row>
    <row r="40" ht="12.75" customHeight="1">
      <c r="A40" s="37" t="s">
        <v>2533</v>
      </c>
      <c r="B40" s="37"/>
      <c r="C40" s="79">
        <v>45666.0</v>
      </c>
      <c r="D40" s="187">
        <v>0.625</v>
      </c>
      <c r="E40" s="188" t="s">
        <v>68</v>
      </c>
      <c r="F40" s="37" t="s">
        <v>125</v>
      </c>
      <c r="G40" s="72">
        <v>1.0</v>
      </c>
      <c r="H40" s="72" t="s">
        <v>888</v>
      </c>
      <c r="I40" s="72" t="s">
        <v>2658</v>
      </c>
      <c r="J40" s="72" t="s">
        <v>68</v>
      </c>
      <c r="K40" s="72" t="s">
        <v>2659</v>
      </c>
      <c r="L40" s="37" t="s">
        <v>2660</v>
      </c>
      <c r="M40" s="192" t="s">
        <v>2661</v>
      </c>
      <c r="N40" s="72" t="s">
        <v>827</v>
      </c>
      <c r="O40" s="176"/>
      <c r="P40" s="72"/>
      <c r="Q40" s="177"/>
      <c r="R40" s="178"/>
      <c r="S40" s="178"/>
      <c r="T40" s="72"/>
      <c r="U40" s="72"/>
      <c r="V40" s="72"/>
      <c r="W40" s="179"/>
      <c r="X40" s="179"/>
      <c r="Y40" s="179"/>
    </row>
    <row r="41" ht="12.75" customHeight="1">
      <c r="A41" s="37" t="s">
        <v>2533</v>
      </c>
      <c r="B41" s="37"/>
      <c r="C41" s="79">
        <v>45666.0</v>
      </c>
      <c r="D41" s="187">
        <v>0.6875</v>
      </c>
      <c r="E41" s="188" t="s">
        <v>68</v>
      </c>
      <c r="F41" s="37" t="s">
        <v>2638</v>
      </c>
      <c r="G41" s="72">
        <v>4.0</v>
      </c>
      <c r="H41" s="72" t="s">
        <v>888</v>
      </c>
      <c r="I41" s="72" t="s">
        <v>2662</v>
      </c>
      <c r="J41" s="72" t="s">
        <v>68</v>
      </c>
      <c r="K41" s="72" t="s">
        <v>2663</v>
      </c>
      <c r="L41" s="37" t="s">
        <v>2664</v>
      </c>
      <c r="M41" s="192" t="s">
        <v>2665</v>
      </c>
      <c r="N41" s="72" t="s">
        <v>821</v>
      </c>
      <c r="O41" s="176"/>
      <c r="P41" s="72"/>
      <c r="Q41" s="177"/>
      <c r="R41" s="178"/>
      <c r="S41" s="178"/>
      <c r="T41" s="72"/>
      <c r="U41" s="72"/>
      <c r="V41" s="72"/>
      <c r="W41" s="179"/>
      <c r="X41" s="179"/>
      <c r="Y41" s="179"/>
    </row>
    <row r="42" ht="12.75" customHeight="1">
      <c r="A42" s="37" t="s">
        <v>2533</v>
      </c>
      <c r="B42" s="37"/>
      <c r="C42" s="79">
        <v>45666.0</v>
      </c>
      <c r="D42" s="187">
        <v>0.7291666666666666</v>
      </c>
      <c r="E42" s="188" t="s">
        <v>68</v>
      </c>
      <c r="F42" s="37" t="s">
        <v>1532</v>
      </c>
      <c r="G42" s="72">
        <v>1.0</v>
      </c>
      <c r="H42" s="72" t="s">
        <v>2449</v>
      </c>
      <c r="I42" s="72" t="s">
        <v>2666</v>
      </c>
      <c r="J42" s="72" t="s">
        <v>2667</v>
      </c>
      <c r="K42" s="72" t="s">
        <v>2668</v>
      </c>
      <c r="L42" s="37" t="s">
        <v>2669</v>
      </c>
      <c r="M42" s="208" t="s">
        <v>2670</v>
      </c>
      <c r="N42" s="72" t="s">
        <v>827</v>
      </c>
      <c r="O42" s="176"/>
      <c r="P42" s="72"/>
      <c r="Q42" s="177"/>
      <c r="R42" s="178"/>
      <c r="S42" s="178"/>
      <c r="T42" s="72"/>
      <c r="U42" s="72"/>
      <c r="V42" s="72"/>
      <c r="W42" s="179"/>
      <c r="X42" s="179"/>
      <c r="Y42" s="179"/>
    </row>
    <row r="43" ht="12.75" customHeight="1">
      <c r="A43" s="37" t="s">
        <v>2533</v>
      </c>
      <c r="B43" s="37"/>
      <c r="C43" s="79">
        <v>45667.0</v>
      </c>
      <c r="D43" s="187">
        <v>0.375</v>
      </c>
      <c r="E43" s="188" t="s">
        <v>68</v>
      </c>
      <c r="F43" s="37" t="s">
        <v>816</v>
      </c>
      <c r="G43" s="72">
        <v>1.0</v>
      </c>
      <c r="H43" s="72" t="s">
        <v>2449</v>
      </c>
      <c r="I43" s="72" t="s">
        <v>1293</v>
      </c>
      <c r="J43" s="72" t="s">
        <v>2671</v>
      </c>
      <c r="K43" s="72" t="s">
        <v>2672</v>
      </c>
      <c r="L43" s="37" t="s">
        <v>2673</v>
      </c>
      <c r="M43" s="190" t="s">
        <v>2674</v>
      </c>
      <c r="N43" s="72" t="s">
        <v>2675</v>
      </c>
      <c r="O43" s="176"/>
      <c r="P43" s="72" t="s">
        <v>2676</v>
      </c>
      <c r="Q43" s="177"/>
      <c r="R43" s="178"/>
      <c r="S43" s="178"/>
      <c r="T43" s="72"/>
      <c r="U43" s="72"/>
      <c r="V43" s="72"/>
      <c r="W43" s="179"/>
      <c r="X43" s="179"/>
      <c r="Y43" s="179"/>
    </row>
    <row r="44" ht="12.75" customHeight="1">
      <c r="A44" s="37" t="s">
        <v>2533</v>
      </c>
      <c r="B44" s="37"/>
      <c r="C44" s="79">
        <v>45667.0</v>
      </c>
      <c r="D44" s="187">
        <v>0.375</v>
      </c>
      <c r="E44" s="188" t="s">
        <v>68</v>
      </c>
      <c r="F44" s="37" t="s">
        <v>135</v>
      </c>
      <c r="G44" s="72">
        <v>1.0</v>
      </c>
      <c r="H44" s="72" t="s">
        <v>888</v>
      </c>
      <c r="I44" s="72" t="s">
        <v>2677</v>
      </c>
      <c r="J44" s="72" t="s">
        <v>68</v>
      </c>
      <c r="K44" s="72" t="s">
        <v>2608</v>
      </c>
      <c r="L44" s="37" t="s">
        <v>2609</v>
      </c>
      <c r="M44" s="192" t="s">
        <v>2610</v>
      </c>
      <c r="N44" s="72" t="s">
        <v>821</v>
      </c>
      <c r="O44" s="176"/>
      <c r="P44" s="72" t="s">
        <v>2678</v>
      </c>
      <c r="Q44" s="177"/>
      <c r="R44" s="178"/>
      <c r="S44" s="178"/>
      <c r="T44" s="72"/>
      <c r="U44" s="72"/>
      <c r="V44" s="72"/>
      <c r="W44" s="179"/>
      <c r="X44" s="179"/>
      <c r="Y44" s="179"/>
    </row>
    <row r="45" ht="12.75" customHeight="1">
      <c r="A45" s="37" t="s">
        <v>2533</v>
      </c>
      <c r="B45" s="37"/>
      <c r="C45" s="79">
        <v>45667.0</v>
      </c>
      <c r="D45" s="187">
        <v>0.3958333333333333</v>
      </c>
      <c r="E45" s="188" t="s">
        <v>68</v>
      </c>
      <c r="F45" s="37" t="s">
        <v>145</v>
      </c>
      <c r="G45" s="72">
        <v>1.0</v>
      </c>
      <c r="H45" s="72" t="s">
        <v>888</v>
      </c>
      <c r="I45" s="72" t="s">
        <v>2679</v>
      </c>
      <c r="J45" s="72" t="s">
        <v>68</v>
      </c>
      <c r="K45" s="72" t="s">
        <v>2680</v>
      </c>
      <c r="L45" s="37" t="s">
        <v>2681</v>
      </c>
      <c r="M45" s="192" t="s">
        <v>2682</v>
      </c>
      <c r="N45" s="72" t="s">
        <v>827</v>
      </c>
      <c r="O45" s="176"/>
      <c r="P45" s="72"/>
      <c r="Q45" s="177"/>
      <c r="R45" s="178"/>
      <c r="S45" s="178"/>
      <c r="T45" s="72"/>
      <c r="U45" s="72"/>
      <c r="V45" s="72"/>
      <c r="W45" s="179"/>
      <c r="X45" s="179"/>
      <c r="Y45" s="179"/>
    </row>
    <row r="46" ht="12.75" customHeight="1">
      <c r="A46" s="37" t="s">
        <v>2533</v>
      </c>
      <c r="B46" s="37"/>
      <c r="C46" s="79">
        <v>45667.0</v>
      </c>
      <c r="D46" s="187">
        <v>0.4166666666666667</v>
      </c>
      <c r="E46" s="188" t="s">
        <v>68</v>
      </c>
      <c r="F46" s="37" t="s">
        <v>2625</v>
      </c>
      <c r="G46" s="72">
        <v>1.0</v>
      </c>
      <c r="H46" s="72" t="s">
        <v>846</v>
      </c>
      <c r="I46" s="72" t="s">
        <v>2626</v>
      </c>
      <c r="J46" s="72" t="s">
        <v>68</v>
      </c>
      <c r="K46" s="72" t="s">
        <v>2627</v>
      </c>
      <c r="L46" s="37" t="s">
        <v>2628</v>
      </c>
      <c r="M46" s="204" t="s">
        <v>2629</v>
      </c>
      <c r="N46" s="72" t="s">
        <v>68</v>
      </c>
      <c r="O46" s="176"/>
      <c r="P46" s="72" t="s">
        <v>2683</v>
      </c>
      <c r="Q46" s="177"/>
      <c r="R46" s="178"/>
      <c r="S46" s="178"/>
      <c r="T46" s="72"/>
      <c r="U46" s="72"/>
      <c r="V46" s="72"/>
      <c r="W46" s="179"/>
      <c r="X46" s="179"/>
      <c r="Y46" s="179"/>
    </row>
    <row r="47" ht="12.75" customHeight="1">
      <c r="A47" s="37" t="s">
        <v>2533</v>
      </c>
      <c r="B47" s="37"/>
      <c r="C47" s="79">
        <v>45667.0</v>
      </c>
      <c r="D47" s="187">
        <v>0.4375</v>
      </c>
      <c r="E47" s="188" t="s">
        <v>68</v>
      </c>
      <c r="F47" s="37" t="s">
        <v>816</v>
      </c>
      <c r="G47" s="72">
        <v>1.0</v>
      </c>
      <c r="H47" s="72" t="s">
        <v>2684</v>
      </c>
      <c r="I47" s="72" t="s">
        <v>2685</v>
      </c>
      <c r="J47" s="72" t="s">
        <v>2686</v>
      </c>
      <c r="K47" s="72" t="s">
        <v>2687</v>
      </c>
      <c r="L47" s="37" t="s">
        <v>2688</v>
      </c>
      <c r="M47" s="192" t="s">
        <v>2689</v>
      </c>
      <c r="N47" s="72" t="s">
        <v>827</v>
      </c>
      <c r="O47" s="176"/>
      <c r="P47" s="72"/>
      <c r="Q47" s="177"/>
      <c r="R47" s="178"/>
      <c r="S47" s="178"/>
      <c r="T47" s="72"/>
      <c r="U47" s="72"/>
      <c r="V47" s="72"/>
      <c r="W47" s="179"/>
      <c r="X47" s="179"/>
      <c r="Y47" s="179"/>
    </row>
    <row r="48" ht="12.75" customHeight="1">
      <c r="A48" s="37" t="s">
        <v>2533</v>
      </c>
      <c r="B48" s="37"/>
      <c r="C48" s="79">
        <v>45667.0</v>
      </c>
      <c r="D48" s="187">
        <v>0.6041666666666666</v>
      </c>
      <c r="E48" s="188" t="s">
        <v>68</v>
      </c>
      <c r="F48" s="37" t="s">
        <v>2592</v>
      </c>
      <c r="G48" s="72">
        <v>1.0</v>
      </c>
      <c r="H48" s="72" t="s">
        <v>888</v>
      </c>
      <c r="I48" s="193" t="s">
        <v>2690</v>
      </c>
      <c r="J48" s="72" t="s">
        <v>2506</v>
      </c>
      <c r="K48" s="72" t="s">
        <v>2691</v>
      </c>
      <c r="L48" s="37" t="s">
        <v>2648</v>
      </c>
      <c r="M48" s="192" t="s">
        <v>2649</v>
      </c>
      <c r="N48" s="72" t="s">
        <v>827</v>
      </c>
      <c r="O48" s="207" t="s">
        <v>68</v>
      </c>
      <c r="P48" s="72" t="s">
        <v>2506</v>
      </c>
      <c r="Q48" s="205" t="s">
        <v>2692</v>
      </c>
      <c r="R48" s="206">
        <v>8.69220040533352E14</v>
      </c>
      <c r="S48" s="206">
        <v>8.331544707E9</v>
      </c>
      <c r="T48" s="193" t="s">
        <v>2693</v>
      </c>
      <c r="U48" s="193" t="s">
        <v>68</v>
      </c>
      <c r="V48" s="193" t="s">
        <v>888</v>
      </c>
      <c r="W48" s="203">
        <f>1724+150</f>
        <v>1874</v>
      </c>
      <c r="X48" s="203">
        <f t="shared" ref="X48:X49" si="8">W48*0.16</f>
        <v>299.84</v>
      </c>
      <c r="Y48" s="203">
        <f t="shared" ref="Y48:Y49" si="9">W48+X48</f>
        <v>2173.84</v>
      </c>
    </row>
    <row r="49" ht="12.75" customHeight="1">
      <c r="A49" s="37" t="s">
        <v>2533</v>
      </c>
      <c r="B49" s="37"/>
      <c r="C49" s="79">
        <v>45667.0</v>
      </c>
      <c r="D49" s="187">
        <v>0.6041666666666666</v>
      </c>
      <c r="E49" s="188" t="s">
        <v>68</v>
      </c>
      <c r="F49" s="37" t="s">
        <v>2592</v>
      </c>
      <c r="G49" s="72">
        <v>1.0</v>
      </c>
      <c r="H49" s="72" t="s">
        <v>2513</v>
      </c>
      <c r="I49" s="193" t="s">
        <v>2694</v>
      </c>
      <c r="J49" s="193" t="s">
        <v>2563</v>
      </c>
      <c r="K49" s="72" t="s">
        <v>2695</v>
      </c>
      <c r="L49" s="37" t="s">
        <v>2696</v>
      </c>
      <c r="M49" s="192" t="s">
        <v>2697</v>
      </c>
      <c r="N49" s="72" t="s">
        <v>821</v>
      </c>
      <c r="O49" s="207" t="s">
        <v>68</v>
      </c>
      <c r="P49" s="72" t="str">
        <f>J49</f>
        <v>DESINSTALACION DE EQUIPO </v>
      </c>
      <c r="Q49" s="205" t="s">
        <v>68</v>
      </c>
      <c r="R49" s="206">
        <v>8.65011031937122E14</v>
      </c>
      <c r="S49" s="206">
        <v>3.45901012715811E14</v>
      </c>
      <c r="T49" s="193" t="s">
        <v>2698</v>
      </c>
      <c r="U49" s="193" t="s">
        <v>2699</v>
      </c>
      <c r="V49" s="193" t="s">
        <v>2513</v>
      </c>
      <c r="W49" s="203">
        <v>500.0</v>
      </c>
      <c r="X49" s="203">
        <f t="shared" si="8"/>
        <v>80</v>
      </c>
      <c r="Y49" s="203">
        <f t="shared" si="9"/>
        <v>580</v>
      </c>
    </row>
    <row r="50" ht="12.75" customHeight="1">
      <c r="A50" s="37" t="s">
        <v>2533</v>
      </c>
      <c r="B50" s="37"/>
      <c r="C50" s="79">
        <v>45667.0</v>
      </c>
      <c r="D50" s="187">
        <v>0.6458333333333334</v>
      </c>
      <c r="E50" s="188" t="s">
        <v>68</v>
      </c>
      <c r="F50" s="37" t="s">
        <v>2561</v>
      </c>
      <c r="G50" s="72">
        <v>2.0</v>
      </c>
      <c r="H50" s="72" t="s">
        <v>888</v>
      </c>
      <c r="I50" s="72"/>
      <c r="J50" s="72" t="s">
        <v>68</v>
      </c>
      <c r="K50" s="72" t="s">
        <v>2233</v>
      </c>
      <c r="L50" s="37" t="s">
        <v>2565</v>
      </c>
      <c r="M50" s="192" t="s">
        <v>2566</v>
      </c>
      <c r="N50" s="72" t="s">
        <v>821</v>
      </c>
      <c r="O50" s="176"/>
      <c r="P50" s="72"/>
      <c r="Q50" s="205" t="s">
        <v>68</v>
      </c>
      <c r="R50" s="206" t="s">
        <v>68</v>
      </c>
      <c r="S50" s="206" t="s">
        <v>68</v>
      </c>
      <c r="T50" s="193" t="s">
        <v>68</v>
      </c>
      <c r="U50" s="193" t="s">
        <v>68</v>
      </c>
      <c r="V50" s="72" t="str">
        <f>H50</f>
        <v>INSTALACION</v>
      </c>
      <c r="W50" s="179"/>
      <c r="X50" s="179"/>
      <c r="Y50" s="179"/>
    </row>
    <row r="51" ht="12.75" customHeight="1">
      <c r="A51" s="37" t="s">
        <v>2533</v>
      </c>
      <c r="B51" s="37"/>
      <c r="C51" s="79">
        <v>45667.0</v>
      </c>
      <c r="D51" s="187">
        <v>0.75</v>
      </c>
      <c r="E51" s="188" t="s">
        <v>68</v>
      </c>
      <c r="F51" s="37" t="s">
        <v>148</v>
      </c>
      <c r="G51" s="72">
        <v>1.0</v>
      </c>
      <c r="H51" s="72" t="s">
        <v>888</v>
      </c>
      <c r="I51" s="72" t="s">
        <v>68</v>
      </c>
      <c r="J51" s="72" t="s">
        <v>68</v>
      </c>
      <c r="K51" s="72" t="s">
        <v>2700</v>
      </c>
      <c r="L51" s="37" t="s">
        <v>2701</v>
      </c>
      <c r="M51" s="192" t="s">
        <v>2702</v>
      </c>
      <c r="N51" s="72" t="s">
        <v>827</v>
      </c>
      <c r="O51" s="176"/>
      <c r="P51" s="72"/>
      <c r="Q51" s="177"/>
      <c r="R51" s="178"/>
      <c r="S51" s="178"/>
      <c r="T51" s="72"/>
      <c r="U51" s="72"/>
      <c r="V51" s="72"/>
      <c r="W51" s="179"/>
      <c r="X51" s="179"/>
      <c r="Y51" s="179"/>
    </row>
    <row r="52" ht="12.75" customHeight="1">
      <c r="A52" s="37" t="s">
        <v>2533</v>
      </c>
      <c r="B52" s="37"/>
      <c r="C52" s="79">
        <v>45668.0</v>
      </c>
      <c r="D52" s="187">
        <v>0.375</v>
      </c>
      <c r="E52" s="188" t="s">
        <v>68</v>
      </c>
      <c r="F52" s="37" t="s">
        <v>68</v>
      </c>
      <c r="G52" s="72" t="s">
        <v>68</v>
      </c>
      <c r="H52" s="72" t="s">
        <v>68</v>
      </c>
      <c r="I52" s="72" t="s">
        <v>68</v>
      </c>
      <c r="J52" s="72" t="s">
        <v>68</v>
      </c>
      <c r="K52" s="72" t="s">
        <v>68</v>
      </c>
      <c r="L52" s="37"/>
      <c r="M52" s="190" t="s">
        <v>68</v>
      </c>
      <c r="N52" s="72" t="s">
        <v>68</v>
      </c>
      <c r="O52" s="176"/>
      <c r="P52" s="72"/>
      <c r="Q52" s="177"/>
      <c r="R52" s="178"/>
      <c r="S52" s="178"/>
      <c r="T52" s="72"/>
      <c r="U52" s="72"/>
      <c r="V52" s="72"/>
      <c r="W52" s="179"/>
      <c r="X52" s="179"/>
      <c r="Y52" s="179"/>
    </row>
    <row r="53" ht="12.75" customHeight="1">
      <c r="A53" s="37" t="s">
        <v>2533</v>
      </c>
      <c r="B53" s="37"/>
      <c r="C53" s="79">
        <v>45668.0</v>
      </c>
      <c r="D53" s="187">
        <v>0.4166666666666667</v>
      </c>
      <c r="E53" s="188" t="s">
        <v>68</v>
      </c>
      <c r="F53" s="37" t="s">
        <v>2625</v>
      </c>
      <c r="G53" s="72">
        <v>1.0</v>
      </c>
      <c r="H53" s="72" t="s">
        <v>2513</v>
      </c>
      <c r="I53" s="72" t="s">
        <v>2626</v>
      </c>
      <c r="J53" s="72" t="s">
        <v>68</v>
      </c>
      <c r="K53" s="72" t="s">
        <v>2627</v>
      </c>
      <c r="L53" s="37" t="s">
        <v>2703</v>
      </c>
      <c r="M53" s="204" t="s">
        <v>2629</v>
      </c>
      <c r="N53" s="72" t="s">
        <v>827</v>
      </c>
      <c r="O53" s="176"/>
      <c r="P53" s="72"/>
      <c r="Q53" s="177"/>
      <c r="R53" s="178"/>
      <c r="S53" s="178"/>
      <c r="T53" s="72"/>
      <c r="U53" s="72"/>
      <c r="V53" s="72"/>
      <c r="W53" s="179"/>
      <c r="X53" s="179"/>
      <c r="Y53" s="179"/>
    </row>
    <row r="54" ht="12.75" customHeight="1">
      <c r="A54" s="37" t="s">
        <v>2533</v>
      </c>
      <c r="B54" s="37"/>
      <c r="C54" s="79">
        <v>45668.0</v>
      </c>
      <c r="D54" s="187">
        <v>0.4166666666666667</v>
      </c>
      <c r="E54" s="188" t="s">
        <v>68</v>
      </c>
      <c r="F54" s="37" t="s">
        <v>107</v>
      </c>
      <c r="G54" s="77">
        <v>1.0</v>
      </c>
      <c r="H54" s="37" t="s">
        <v>2449</v>
      </c>
      <c r="I54" s="72">
        <v>24.0</v>
      </c>
      <c r="J54" s="72" t="s">
        <v>2704</v>
      </c>
      <c r="K54" s="72" t="s">
        <v>1481</v>
      </c>
      <c r="L54" s="37" t="s">
        <v>2705</v>
      </c>
      <c r="M54" s="204" t="s">
        <v>2706</v>
      </c>
      <c r="N54" s="72"/>
      <c r="O54" s="176"/>
      <c r="P54" s="72"/>
      <c r="Q54" s="177"/>
      <c r="R54" s="178"/>
      <c r="S54" s="178"/>
      <c r="T54" s="72"/>
      <c r="U54" s="72"/>
      <c r="V54" s="72"/>
      <c r="W54" s="179"/>
      <c r="X54" s="179"/>
      <c r="Y54" s="179"/>
    </row>
    <row r="55" ht="12.75" customHeight="1">
      <c r="A55" s="37" t="s">
        <v>2533</v>
      </c>
      <c r="B55" s="37"/>
      <c r="C55" s="79">
        <v>45668.0</v>
      </c>
      <c r="D55" s="187">
        <v>0.4583333333333333</v>
      </c>
      <c r="E55" s="188" t="s">
        <v>68</v>
      </c>
      <c r="F55" s="37" t="s">
        <v>2707</v>
      </c>
      <c r="G55" s="72">
        <v>2.0</v>
      </c>
      <c r="H55" s="72" t="s">
        <v>888</v>
      </c>
      <c r="I55" s="72"/>
      <c r="J55" s="72" t="s">
        <v>2708</v>
      </c>
      <c r="K55" s="72" t="s">
        <v>2709</v>
      </c>
      <c r="L55" s="37" t="s">
        <v>2710</v>
      </c>
      <c r="M55" s="192" t="s">
        <v>2711</v>
      </c>
      <c r="N55" s="72" t="s">
        <v>821</v>
      </c>
      <c r="O55" s="176"/>
      <c r="P55" s="72"/>
      <c r="Q55" s="177"/>
      <c r="R55" s="178"/>
      <c r="S55" s="178"/>
      <c r="T55" s="72"/>
      <c r="U55" s="72"/>
      <c r="V55" s="72"/>
      <c r="W55" s="179"/>
      <c r="X55" s="179"/>
      <c r="Y55" s="179"/>
    </row>
    <row r="56" ht="12.75" customHeight="1">
      <c r="A56" s="86" t="s">
        <v>2533</v>
      </c>
      <c r="B56" s="86"/>
      <c r="C56" s="194">
        <v>45668.0</v>
      </c>
      <c r="D56" s="195">
        <v>0.5833333333333334</v>
      </c>
      <c r="E56" s="196" t="s">
        <v>68</v>
      </c>
      <c r="F56" s="86" t="s">
        <v>2592</v>
      </c>
      <c r="G56" s="87">
        <v>1.0</v>
      </c>
      <c r="H56" s="87" t="s">
        <v>2684</v>
      </c>
      <c r="I56" s="87" t="s">
        <v>2712</v>
      </c>
      <c r="J56" s="87" t="s">
        <v>68</v>
      </c>
      <c r="K56" s="87" t="s">
        <v>2713</v>
      </c>
      <c r="L56" s="86" t="s">
        <v>2714</v>
      </c>
      <c r="M56" s="197" t="s">
        <v>2715</v>
      </c>
      <c r="N56" s="87" t="s">
        <v>821</v>
      </c>
      <c r="O56" s="209" t="s">
        <v>68</v>
      </c>
      <c r="P56" s="87" t="str">
        <f>J56</f>
        <v>-</v>
      </c>
      <c r="Q56" s="210" t="s">
        <v>2683</v>
      </c>
      <c r="R56" s="211" t="s">
        <v>68</v>
      </c>
      <c r="S56" s="211" t="s">
        <v>68</v>
      </c>
      <c r="T56" s="212" t="s">
        <v>68</v>
      </c>
      <c r="U56" s="212" t="s">
        <v>68</v>
      </c>
      <c r="V56" s="212" t="s">
        <v>2716</v>
      </c>
      <c r="W56" s="201">
        <v>250.0</v>
      </c>
      <c r="X56" s="202">
        <f>W56*0.16</f>
        <v>40</v>
      </c>
      <c r="Y56" s="202">
        <f>W56+X56</f>
        <v>290</v>
      </c>
    </row>
    <row r="57" ht="12.75" customHeight="1">
      <c r="A57" s="37" t="s">
        <v>2717</v>
      </c>
      <c r="B57" s="37"/>
      <c r="C57" s="79">
        <v>45669.0</v>
      </c>
      <c r="D57" s="187">
        <v>0.375</v>
      </c>
      <c r="E57" s="188" t="s">
        <v>68</v>
      </c>
      <c r="F57" s="37" t="s">
        <v>2458</v>
      </c>
      <c r="G57" s="72" t="s">
        <v>68</v>
      </c>
      <c r="H57" s="72" t="s">
        <v>68</v>
      </c>
      <c r="I57" s="72" t="s">
        <v>68</v>
      </c>
      <c r="J57" s="72" t="s">
        <v>68</v>
      </c>
      <c r="K57" s="72" t="s">
        <v>68</v>
      </c>
      <c r="L57" s="37" t="s">
        <v>68</v>
      </c>
      <c r="M57" s="190" t="s">
        <v>68</v>
      </c>
      <c r="N57" s="72" t="s">
        <v>68</v>
      </c>
      <c r="O57" s="176"/>
      <c r="P57" s="72"/>
      <c r="Q57" s="177"/>
      <c r="R57" s="178"/>
      <c r="S57" s="178"/>
      <c r="T57" s="72"/>
      <c r="U57" s="72"/>
      <c r="V57" s="72"/>
      <c r="W57" s="179"/>
      <c r="X57" s="179"/>
      <c r="Y57" s="179"/>
    </row>
    <row r="58" ht="12.75" customHeight="1">
      <c r="A58" s="37" t="s">
        <v>2717</v>
      </c>
      <c r="B58" s="37"/>
      <c r="C58" s="79">
        <v>45670.0</v>
      </c>
      <c r="D58" s="187">
        <v>0.375</v>
      </c>
      <c r="E58" s="188" t="s">
        <v>68</v>
      </c>
      <c r="F58" s="37" t="s">
        <v>2549</v>
      </c>
      <c r="G58" s="72">
        <v>1.0</v>
      </c>
      <c r="H58" s="72" t="s">
        <v>2513</v>
      </c>
      <c r="I58" s="72" t="s">
        <v>2718</v>
      </c>
      <c r="J58" s="72" t="s">
        <v>2563</v>
      </c>
      <c r="K58" s="72" t="s">
        <v>825</v>
      </c>
      <c r="L58" s="37" t="s">
        <v>2719</v>
      </c>
      <c r="M58" s="192" t="s">
        <v>2552</v>
      </c>
      <c r="N58" s="72" t="s">
        <v>821</v>
      </c>
      <c r="O58" s="176"/>
      <c r="P58" s="72" t="str">
        <f>J58</f>
        <v>DESINSTALACION DE EQUIPO </v>
      </c>
      <c r="Q58" s="177"/>
      <c r="R58" s="178"/>
      <c r="S58" s="178"/>
      <c r="T58" s="72"/>
      <c r="U58" s="72"/>
      <c r="V58" s="72" t="str">
        <f>H58</f>
        <v>DESINSTALACION</v>
      </c>
      <c r="W58" s="203">
        <v>350.0</v>
      </c>
      <c r="X58" s="179">
        <f>W58*0.16</f>
        <v>56</v>
      </c>
      <c r="Y58" s="179">
        <f>W58+X58</f>
        <v>406</v>
      </c>
    </row>
    <row r="59" ht="12.75" customHeight="1">
      <c r="A59" s="37" t="s">
        <v>2717</v>
      </c>
      <c r="B59" s="37"/>
      <c r="C59" s="79">
        <v>45670.0</v>
      </c>
      <c r="D59" s="187">
        <v>0.375</v>
      </c>
      <c r="E59" s="188" t="s">
        <v>68</v>
      </c>
      <c r="F59" s="37" t="s">
        <v>816</v>
      </c>
      <c r="G59" s="72">
        <v>1.0</v>
      </c>
      <c r="H59" s="72" t="s">
        <v>2449</v>
      </c>
      <c r="I59" s="72" t="s">
        <v>2685</v>
      </c>
      <c r="J59" s="72" t="s">
        <v>2720</v>
      </c>
      <c r="K59" s="72" t="s">
        <v>2721</v>
      </c>
      <c r="L59" s="37" t="s">
        <v>2722</v>
      </c>
      <c r="M59" s="192" t="s">
        <v>2723</v>
      </c>
      <c r="N59" s="72" t="s">
        <v>827</v>
      </c>
      <c r="O59" s="176"/>
      <c r="P59" s="72"/>
      <c r="Q59" s="177"/>
      <c r="R59" s="178"/>
      <c r="S59" s="178"/>
      <c r="T59" s="72"/>
      <c r="U59" s="72"/>
      <c r="V59" s="72"/>
      <c r="W59" s="179"/>
      <c r="X59" s="179"/>
      <c r="Y59" s="179"/>
    </row>
    <row r="60" ht="12.75" customHeight="1">
      <c r="A60" s="37" t="s">
        <v>2717</v>
      </c>
      <c r="B60" s="37"/>
      <c r="C60" s="79">
        <v>45670.0</v>
      </c>
      <c r="D60" s="187">
        <v>0.4375</v>
      </c>
      <c r="E60" s="188" t="s">
        <v>68</v>
      </c>
      <c r="F60" s="37" t="s">
        <v>2561</v>
      </c>
      <c r="G60" s="72">
        <v>1.0</v>
      </c>
      <c r="H60" s="72" t="s">
        <v>888</v>
      </c>
      <c r="I60" s="72" t="s">
        <v>2724</v>
      </c>
      <c r="J60" s="193" t="s">
        <v>2725</v>
      </c>
      <c r="K60" s="72" t="s">
        <v>2233</v>
      </c>
      <c r="L60" s="37" t="s">
        <v>2565</v>
      </c>
      <c r="M60" s="192" t="s">
        <v>2566</v>
      </c>
      <c r="N60" s="72" t="s">
        <v>821</v>
      </c>
      <c r="O60" s="176"/>
      <c r="P60" s="72"/>
      <c r="Q60" s="205" t="s">
        <v>68</v>
      </c>
      <c r="R60" s="206" t="s">
        <v>68</v>
      </c>
      <c r="S60" s="206" t="s">
        <v>68</v>
      </c>
      <c r="T60" s="193" t="s">
        <v>68</v>
      </c>
      <c r="U60" s="193" t="s">
        <v>68</v>
      </c>
      <c r="V60" s="72" t="str">
        <f t="shared" ref="V60:V61" si="10">H60</f>
        <v>INSTALACION</v>
      </c>
      <c r="W60" s="179"/>
      <c r="X60" s="179"/>
      <c r="Y60" s="179"/>
    </row>
    <row r="61" ht="12.75" customHeight="1">
      <c r="A61" s="37" t="s">
        <v>2717</v>
      </c>
      <c r="B61" s="37"/>
      <c r="C61" s="79">
        <v>45670.0</v>
      </c>
      <c r="D61" s="187">
        <v>0.4583333333333333</v>
      </c>
      <c r="E61" s="188" t="s">
        <v>68</v>
      </c>
      <c r="F61" s="37" t="s">
        <v>2561</v>
      </c>
      <c r="G61" s="72">
        <v>1.0</v>
      </c>
      <c r="H61" s="72" t="s">
        <v>2513</v>
      </c>
      <c r="I61" s="72" t="s">
        <v>2726</v>
      </c>
      <c r="J61" s="72" t="s">
        <v>68</v>
      </c>
      <c r="K61" s="72" t="s">
        <v>2233</v>
      </c>
      <c r="L61" s="37" t="s">
        <v>2565</v>
      </c>
      <c r="M61" s="192" t="s">
        <v>2566</v>
      </c>
      <c r="N61" s="72" t="s">
        <v>821</v>
      </c>
      <c r="O61" s="176"/>
      <c r="P61" s="72"/>
      <c r="Q61" s="205" t="s">
        <v>68</v>
      </c>
      <c r="R61" s="206" t="s">
        <v>68</v>
      </c>
      <c r="S61" s="206" t="s">
        <v>68</v>
      </c>
      <c r="T61" s="193" t="s">
        <v>68</v>
      </c>
      <c r="U61" s="193" t="s">
        <v>68</v>
      </c>
      <c r="V61" s="72" t="str">
        <f t="shared" si="10"/>
        <v>DESINSTALACION</v>
      </c>
      <c r="W61" s="179"/>
      <c r="X61" s="179"/>
      <c r="Y61" s="179"/>
    </row>
    <row r="62" ht="12.75" customHeight="1">
      <c r="A62" s="37" t="s">
        <v>2717</v>
      </c>
      <c r="B62" s="37"/>
      <c r="C62" s="79">
        <v>45670.0</v>
      </c>
      <c r="D62" s="187">
        <v>0.4791666666666667</v>
      </c>
      <c r="E62" s="188" t="s">
        <v>68</v>
      </c>
      <c r="F62" s="37" t="s">
        <v>2638</v>
      </c>
      <c r="G62" s="72">
        <v>1.0</v>
      </c>
      <c r="H62" s="72" t="s">
        <v>888</v>
      </c>
      <c r="I62" s="72" t="s">
        <v>2727</v>
      </c>
      <c r="J62" s="72" t="s">
        <v>2506</v>
      </c>
      <c r="K62" s="72" t="s">
        <v>2728</v>
      </c>
      <c r="L62" s="37" t="s">
        <v>2729</v>
      </c>
      <c r="M62" s="192" t="s">
        <v>2730</v>
      </c>
      <c r="N62" s="72" t="s">
        <v>827</v>
      </c>
      <c r="O62" s="176"/>
      <c r="P62" s="72"/>
      <c r="Q62" s="177"/>
      <c r="R62" s="178"/>
      <c r="S62" s="178"/>
      <c r="T62" s="72"/>
      <c r="U62" s="72"/>
      <c r="V62" s="72"/>
      <c r="W62" s="179"/>
      <c r="X62" s="179"/>
      <c r="Y62" s="179"/>
    </row>
    <row r="63" ht="12.75" customHeight="1">
      <c r="A63" s="37" t="s">
        <v>2717</v>
      </c>
      <c r="B63" s="37"/>
      <c r="C63" s="79">
        <v>45670.0</v>
      </c>
      <c r="D63" s="187">
        <v>0.5833333333333334</v>
      </c>
      <c r="E63" s="188" t="s">
        <v>68</v>
      </c>
      <c r="F63" s="37" t="s">
        <v>2523</v>
      </c>
      <c r="G63" s="72">
        <v>1.0</v>
      </c>
      <c r="H63" s="72" t="s">
        <v>888</v>
      </c>
      <c r="I63" s="72" t="s">
        <v>2731</v>
      </c>
      <c r="J63" s="72" t="s">
        <v>2708</v>
      </c>
      <c r="K63" s="72" t="s">
        <v>1060</v>
      </c>
      <c r="L63" s="37" t="s">
        <v>2525</v>
      </c>
      <c r="M63" s="192" t="s">
        <v>2526</v>
      </c>
      <c r="N63" s="72" t="s">
        <v>821</v>
      </c>
      <c r="O63" s="176"/>
      <c r="P63" s="72"/>
      <c r="Q63" s="177"/>
      <c r="R63" s="178"/>
      <c r="S63" s="178"/>
      <c r="T63" s="72"/>
      <c r="U63" s="72"/>
      <c r="V63" s="72"/>
      <c r="W63" s="179"/>
      <c r="X63" s="179"/>
      <c r="Y63" s="179"/>
    </row>
    <row r="64" ht="12.75" customHeight="1">
      <c r="A64" s="37" t="s">
        <v>2717</v>
      </c>
      <c r="B64" s="37"/>
      <c r="C64" s="79">
        <v>45670.0</v>
      </c>
      <c r="D64" s="187">
        <v>0.6041666666666666</v>
      </c>
      <c r="E64" s="188" t="s">
        <v>68</v>
      </c>
      <c r="F64" s="37" t="s">
        <v>2638</v>
      </c>
      <c r="G64" s="72">
        <v>1.0</v>
      </c>
      <c r="H64" s="72" t="s">
        <v>2449</v>
      </c>
      <c r="I64" s="72" t="s">
        <v>2727</v>
      </c>
      <c r="J64" s="72" t="s">
        <v>2732</v>
      </c>
      <c r="K64" s="72" t="s">
        <v>2728</v>
      </c>
      <c r="L64" s="37" t="s">
        <v>2729</v>
      </c>
      <c r="M64" s="192" t="s">
        <v>2730</v>
      </c>
      <c r="N64" s="72" t="s">
        <v>827</v>
      </c>
      <c r="O64" s="176"/>
      <c r="P64" s="72" t="s">
        <v>2733</v>
      </c>
      <c r="Q64" s="177"/>
      <c r="R64" s="178"/>
      <c r="S64" s="178"/>
      <c r="T64" s="72"/>
      <c r="U64" s="72"/>
      <c r="V64" s="72"/>
      <c r="W64" s="179"/>
      <c r="X64" s="179"/>
      <c r="Y64" s="179"/>
    </row>
    <row r="65" ht="12.75" customHeight="1">
      <c r="A65" s="37" t="s">
        <v>2717</v>
      </c>
      <c r="B65" s="37"/>
      <c r="C65" s="79">
        <v>45670.0</v>
      </c>
      <c r="D65" s="187">
        <v>0.625</v>
      </c>
      <c r="E65" s="191" t="s">
        <v>2734</v>
      </c>
      <c r="F65" s="37" t="s">
        <v>2735</v>
      </c>
      <c r="G65" s="72">
        <v>1.0</v>
      </c>
      <c r="H65" s="72" t="s">
        <v>2736</v>
      </c>
      <c r="I65" s="193" t="s">
        <v>2737</v>
      </c>
      <c r="J65" s="193" t="s">
        <v>2738</v>
      </c>
      <c r="K65" s="72" t="s">
        <v>68</v>
      </c>
      <c r="L65" s="191" t="s">
        <v>2737</v>
      </c>
      <c r="M65" s="190" t="s">
        <v>68</v>
      </c>
      <c r="N65" s="72" t="s">
        <v>902</v>
      </c>
      <c r="O65" s="176"/>
      <c r="P65" s="72"/>
      <c r="Q65" s="177"/>
      <c r="R65" s="178"/>
      <c r="S65" s="178"/>
      <c r="T65" s="72"/>
      <c r="U65" s="72"/>
      <c r="V65" s="72"/>
      <c r="W65" s="179"/>
      <c r="X65" s="179"/>
      <c r="Y65" s="179"/>
    </row>
    <row r="66" ht="12.75" customHeight="1">
      <c r="A66" s="37" t="s">
        <v>2717</v>
      </c>
      <c r="B66" s="37"/>
      <c r="C66" s="79">
        <v>45670.0</v>
      </c>
      <c r="D66" s="187">
        <v>0.6666666666666666</v>
      </c>
      <c r="E66" s="188" t="s">
        <v>68</v>
      </c>
      <c r="F66" s="37" t="s">
        <v>1532</v>
      </c>
      <c r="G66" s="72">
        <v>1.0</v>
      </c>
      <c r="H66" s="72" t="s">
        <v>888</v>
      </c>
      <c r="I66" s="72" t="s">
        <v>2631</v>
      </c>
      <c r="J66" s="72" t="s">
        <v>2632</v>
      </c>
      <c r="K66" s="72" t="s">
        <v>2739</v>
      </c>
      <c r="L66" s="37" t="s">
        <v>2634</v>
      </c>
      <c r="M66" s="192" t="s">
        <v>2635</v>
      </c>
      <c r="N66" s="72" t="s">
        <v>821</v>
      </c>
      <c r="O66" s="176"/>
      <c r="P66" s="72"/>
      <c r="Q66" s="177"/>
      <c r="R66" s="178"/>
      <c r="S66" s="178"/>
      <c r="T66" s="72"/>
      <c r="U66" s="72"/>
      <c r="V66" s="72"/>
      <c r="W66" s="179"/>
      <c r="X66" s="179"/>
      <c r="Y66" s="179"/>
    </row>
    <row r="67" ht="12.75" customHeight="1">
      <c r="A67" s="37" t="s">
        <v>2717</v>
      </c>
      <c r="B67" s="37"/>
      <c r="C67" s="79">
        <v>45670.0</v>
      </c>
      <c r="D67" s="187">
        <v>0.6875</v>
      </c>
      <c r="E67" s="188" t="s">
        <v>68</v>
      </c>
      <c r="F67" s="37" t="s">
        <v>2504</v>
      </c>
      <c r="G67" s="72">
        <v>1.0</v>
      </c>
      <c r="H67" s="72" t="s">
        <v>888</v>
      </c>
      <c r="I67" s="72" t="s">
        <v>2740</v>
      </c>
      <c r="J67" s="72" t="s">
        <v>2506</v>
      </c>
      <c r="K67" s="72" t="s">
        <v>2507</v>
      </c>
      <c r="L67" s="37" t="s">
        <v>2508</v>
      </c>
      <c r="M67" s="192" t="s">
        <v>2509</v>
      </c>
      <c r="N67" s="72" t="s">
        <v>827</v>
      </c>
      <c r="O67" s="176"/>
      <c r="P67" s="72"/>
      <c r="Q67" s="177"/>
      <c r="R67" s="178"/>
      <c r="S67" s="178"/>
      <c r="T67" s="72"/>
      <c r="U67" s="72"/>
      <c r="V67" s="72" t="str">
        <f>H67</f>
        <v>INSTALACION</v>
      </c>
      <c r="W67" s="179">
        <f>1900+100</f>
        <v>2000</v>
      </c>
      <c r="X67" s="179">
        <f>W67*0.16</f>
        <v>320</v>
      </c>
      <c r="Y67" s="179">
        <f>W67+X67</f>
        <v>2320</v>
      </c>
    </row>
    <row r="68" ht="12.75" customHeight="1">
      <c r="A68" s="37" t="s">
        <v>2717</v>
      </c>
      <c r="B68" s="37"/>
      <c r="C68" s="79">
        <v>45671.0</v>
      </c>
      <c r="D68" s="187">
        <v>0.375</v>
      </c>
      <c r="E68" s="188" t="s">
        <v>68</v>
      </c>
      <c r="F68" s="37" t="s">
        <v>2707</v>
      </c>
      <c r="G68" s="72">
        <v>2.0</v>
      </c>
      <c r="H68" s="72" t="s">
        <v>846</v>
      </c>
      <c r="I68" s="72" t="s">
        <v>1184</v>
      </c>
      <c r="J68" s="72" t="s">
        <v>2506</v>
      </c>
      <c r="K68" s="72" t="s">
        <v>2709</v>
      </c>
      <c r="L68" s="37" t="s">
        <v>2710</v>
      </c>
      <c r="M68" s="192" t="s">
        <v>2711</v>
      </c>
      <c r="N68" s="72" t="s">
        <v>68</v>
      </c>
      <c r="O68" s="176"/>
      <c r="P68" s="72"/>
      <c r="Q68" s="177" t="s">
        <v>2741</v>
      </c>
      <c r="R68" s="178"/>
      <c r="S68" s="178"/>
      <c r="T68" s="72"/>
      <c r="U68" s="72"/>
      <c r="V68" s="72"/>
      <c r="W68" s="179"/>
      <c r="X68" s="179"/>
      <c r="Y68" s="179"/>
    </row>
    <row r="69" ht="12.75" customHeight="1">
      <c r="A69" s="37" t="s">
        <v>2717</v>
      </c>
      <c r="B69" s="37"/>
      <c r="C69" s="79">
        <v>45671.0</v>
      </c>
      <c r="D69" s="187">
        <v>0.3958333333333333</v>
      </c>
      <c r="E69" s="188" t="s">
        <v>68</v>
      </c>
      <c r="F69" s="37" t="s">
        <v>2707</v>
      </c>
      <c r="G69" s="72">
        <v>1.0</v>
      </c>
      <c r="H69" s="72" t="s">
        <v>846</v>
      </c>
      <c r="I69" s="72" t="s">
        <v>2742</v>
      </c>
      <c r="J69" s="72" t="s">
        <v>2743</v>
      </c>
      <c r="K69" s="72" t="s">
        <v>2709</v>
      </c>
      <c r="L69" s="37" t="s">
        <v>2710</v>
      </c>
      <c r="M69" s="192" t="s">
        <v>2711</v>
      </c>
      <c r="N69" s="72" t="s">
        <v>68</v>
      </c>
      <c r="O69" s="176"/>
      <c r="P69" s="72"/>
      <c r="Q69" s="177"/>
      <c r="R69" s="178"/>
      <c r="S69" s="178"/>
      <c r="T69" s="72"/>
      <c r="U69" s="72"/>
      <c r="V69" s="72"/>
      <c r="W69" s="179"/>
      <c r="X69" s="179"/>
      <c r="Y69" s="179"/>
    </row>
    <row r="70" ht="12.75" customHeight="1">
      <c r="A70" s="37" t="s">
        <v>2717</v>
      </c>
      <c r="B70" s="37"/>
      <c r="C70" s="79">
        <v>45671.0</v>
      </c>
      <c r="D70" s="187">
        <v>0.4375</v>
      </c>
      <c r="E70" s="188" t="s">
        <v>68</v>
      </c>
      <c r="F70" s="37" t="s">
        <v>2549</v>
      </c>
      <c r="G70" s="72">
        <v>1.0</v>
      </c>
      <c r="H70" s="72" t="s">
        <v>2513</v>
      </c>
      <c r="I70" s="72" t="s">
        <v>2744</v>
      </c>
      <c r="J70" s="72" t="s">
        <v>2563</v>
      </c>
      <c r="K70" s="72" t="s">
        <v>825</v>
      </c>
      <c r="L70" s="37" t="s">
        <v>2719</v>
      </c>
      <c r="M70" s="192" t="s">
        <v>2552</v>
      </c>
      <c r="N70" s="72" t="s">
        <v>827</v>
      </c>
      <c r="O70" s="176"/>
      <c r="P70" s="72" t="str">
        <f t="shared" ref="P70:P71" si="11">J70</f>
        <v>DESINSTALACION DE EQUIPO </v>
      </c>
      <c r="Q70" s="177"/>
      <c r="R70" s="178"/>
      <c r="S70" s="178"/>
      <c r="T70" s="72"/>
      <c r="U70" s="72"/>
      <c r="V70" s="72" t="str">
        <f t="shared" ref="V70:V72" si="12">H70</f>
        <v>DESINSTALACION</v>
      </c>
      <c r="W70" s="203">
        <v>350.0</v>
      </c>
      <c r="X70" s="179">
        <f t="shared" ref="X70:X71" si="13">W70*0.16</f>
        <v>56</v>
      </c>
      <c r="Y70" s="179">
        <f t="shared" ref="Y70:Y71" si="14">W70+X70</f>
        <v>406</v>
      </c>
    </row>
    <row r="71" ht="12.75" customHeight="1">
      <c r="A71" s="37" t="s">
        <v>2717</v>
      </c>
      <c r="B71" s="37"/>
      <c r="C71" s="79">
        <v>45671.0</v>
      </c>
      <c r="D71" s="187">
        <v>0.4583333333333333</v>
      </c>
      <c r="E71" s="188" t="s">
        <v>68</v>
      </c>
      <c r="F71" s="37" t="s">
        <v>2549</v>
      </c>
      <c r="G71" s="72">
        <v>1.0</v>
      </c>
      <c r="H71" s="193" t="s">
        <v>2558</v>
      </c>
      <c r="I71" s="72" t="s">
        <v>2171</v>
      </c>
      <c r="J71" s="193" t="s">
        <v>2521</v>
      </c>
      <c r="K71" s="72" t="s">
        <v>825</v>
      </c>
      <c r="L71" s="37" t="s">
        <v>2719</v>
      </c>
      <c r="M71" s="192" t="s">
        <v>2552</v>
      </c>
      <c r="N71" s="72" t="s">
        <v>827</v>
      </c>
      <c r="O71" s="176"/>
      <c r="P71" s="72" t="str">
        <f t="shared" si="11"/>
        <v>REINSTALACION DE EQUIPO </v>
      </c>
      <c r="Q71" s="177"/>
      <c r="R71" s="178"/>
      <c r="S71" s="178"/>
      <c r="T71" s="72"/>
      <c r="U71" s="72"/>
      <c r="V71" s="72" t="str">
        <f t="shared" si="12"/>
        <v>REINSTALACION </v>
      </c>
      <c r="W71" s="203">
        <v>350.0</v>
      </c>
      <c r="X71" s="179">
        <f t="shared" si="13"/>
        <v>56</v>
      </c>
      <c r="Y71" s="179">
        <f t="shared" si="14"/>
        <v>406</v>
      </c>
    </row>
    <row r="72" ht="12.75" customHeight="1">
      <c r="A72" s="37" t="s">
        <v>2717</v>
      </c>
      <c r="B72" s="37"/>
      <c r="C72" s="79">
        <v>45671.0</v>
      </c>
      <c r="D72" s="187">
        <v>0.5</v>
      </c>
      <c r="E72" s="188" t="s">
        <v>68</v>
      </c>
      <c r="F72" s="37" t="s">
        <v>2561</v>
      </c>
      <c r="G72" s="72">
        <v>1.0</v>
      </c>
      <c r="H72" s="72" t="s">
        <v>888</v>
      </c>
      <c r="I72" s="72" t="s">
        <v>2724</v>
      </c>
      <c r="J72" s="72" t="s">
        <v>68</v>
      </c>
      <c r="K72" s="72" t="s">
        <v>2233</v>
      </c>
      <c r="L72" s="37" t="s">
        <v>2565</v>
      </c>
      <c r="M72" s="192" t="s">
        <v>2566</v>
      </c>
      <c r="N72" s="72" t="s">
        <v>827</v>
      </c>
      <c r="O72" s="176"/>
      <c r="P72" s="72"/>
      <c r="Q72" s="205" t="s">
        <v>68</v>
      </c>
      <c r="R72" s="206" t="s">
        <v>68</v>
      </c>
      <c r="S72" s="206" t="s">
        <v>68</v>
      </c>
      <c r="T72" s="193" t="s">
        <v>68</v>
      </c>
      <c r="U72" s="193" t="s">
        <v>68</v>
      </c>
      <c r="V72" s="72" t="str">
        <f t="shared" si="12"/>
        <v>INSTALACION</v>
      </c>
      <c r="W72" s="179"/>
      <c r="X72" s="179"/>
      <c r="Y72" s="179"/>
    </row>
    <row r="73" ht="12.75" customHeight="1">
      <c r="A73" s="37" t="s">
        <v>2717</v>
      </c>
      <c r="B73" s="213"/>
      <c r="C73" s="79">
        <v>45671.0</v>
      </c>
      <c r="D73" s="187">
        <v>0.5416666666666666</v>
      </c>
      <c r="E73" s="188" t="s">
        <v>68</v>
      </c>
      <c r="F73" s="37" t="s">
        <v>2745</v>
      </c>
      <c r="G73" s="72">
        <v>5.0</v>
      </c>
      <c r="H73" s="72" t="s">
        <v>888</v>
      </c>
      <c r="I73" s="72" t="s">
        <v>2746</v>
      </c>
      <c r="J73" s="72" t="s">
        <v>68</v>
      </c>
      <c r="K73" s="72" t="s">
        <v>2747</v>
      </c>
      <c r="L73" s="37" t="s">
        <v>2748</v>
      </c>
      <c r="M73" s="192" t="s">
        <v>2749</v>
      </c>
      <c r="N73" s="72" t="s">
        <v>995</v>
      </c>
      <c r="O73" s="176"/>
      <c r="P73" s="72"/>
      <c r="Q73" s="177"/>
      <c r="R73" s="178"/>
      <c r="S73" s="178"/>
      <c r="T73" s="72"/>
      <c r="U73" s="72"/>
      <c r="V73" s="72"/>
      <c r="W73" s="179"/>
      <c r="X73" s="179"/>
      <c r="Y73" s="179"/>
    </row>
    <row r="74" ht="12.75" customHeight="1">
      <c r="A74" s="37" t="s">
        <v>2717</v>
      </c>
      <c r="B74" s="37"/>
      <c r="C74" s="79">
        <v>45671.0</v>
      </c>
      <c r="D74" s="187">
        <v>0.5833333333333334</v>
      </c>
      <c r="E74" s="188" t="s">
        <v>68</v>
      </c>
      <c r="F74" s="37" t="s">
        <v>2707</v>
      </c>
      <c r="G74" s="72">
        <v>1.0</v>
      </c>
      <c r="H74" s="72" t="s">
        <v>888</v>
      </c>
      <c r="I74" s="72" t="s">
        <v>2750</v>
      </c>
      <c r="J74" s="72" t="s">
        <v>68</v>
      </c>
      <c r="K74" s="72" t="s">
        <v>2709</v>
      </c>
      <c r="L74" s="37" t="s">
        <v>2710</v>
      </c>
      <c r="M74" s="192" t="s">
        <v>2711</v>
      </c>
      <c r="N74" s="72" t="s">
        <v>827</v>
      </c>
      <c r="O74" s="176"/>
      <c r="P74" s="72" t="s">
        <v>2751</v>
      </c>
      <c r="Q74" s="177"/>
      <c r="R74" s="178"/>
      <c r="S74" s="178"/>
      <c r="T74" s="72"/>
      <c r="U74" s="72"/>
      <c r="V74" s="72"/>
      <c r="W74" s="179"/>
      <c r="X74" s="179"/>
      <c r="Y74" s="179"/>
    </row>
    <row r="75" ht="12.75" customHeight="1">
      <c r="A75" s="37" t="s">
        <v>2717</v>
      </c>
      <c r="B75" s="37"/>
      <c r="C75" s="79">
        <v>45671.0</v>
      </c>
      <c r="D75" s="187">
        <v>0.6041666666666666</v>
      </c>
      <c r="E75" s="188" t="s">
        <v>68</v>
      </c>
      <c r="F75" s="37" t="s">
        <v>2707</v>
      </c>
      <c r="G75" s="72">
        <v>1.0</v>
      </c>
      <c r="H75" s="72" t="s">
        <v>2449</v>
      </c>
      <c r="I75" s="72" t="s">
        <v>2742</v>
      </c>
      <c r="J75" s="72" t="s">
        <v>2743</v>
      </c>
      <c r="K75" s="72" t="s">
        <v>2709</v>
      </c>
      <c r="L75" s="37" t="s">
        <v>2710</v>
      </c>
      <c r="M75" s="192" t="s">
        <v>2711</v>
      </c>
      <c r="N75" s="72" t="s">
        <v>827</v>
      </c>
      <c r="O75" s="176"/>
      <c r="P75" s="72"/>
      <c r="Q75" s="177"/>
      <c r="R75" s="178"/>
      <c r="S75" s="178"/>
      <c r="T75" s="72"/>
      <c r="U75" s="72"/>
      <c r="V75" s="72"/>
      <c r="W75" s="179"/>
      <c r="X75" s="179"/>
      <c r="Y75" s="179"/>
    </row>
    <row r="76" ht="12.75" customHeight="1">
      <c r="A76" s="37" t="s">
        <v>2717</v>
      </c>
      <c r="B76" s="37"/>
      <c r="C76" s="79">
        <v>45671.0</v>
      </c>
      <c r="D76" s="187">
        <v>0.625</v>
      </c>
      <c r="E76" s="188" t="s">
        <v>68</v>
      </c>
      <c r="F76" s="37" t="s">
        <v>1614</v>
      </c>
      <c r="G76" s="72">
        <v>1.0</v>
      </c>
      <c r="H76" s="72" t="s">
        <v>2513</v>
      </c>
      <c r="I76" s="72" t="s">
        <v>2752</v>
      </c>
      <c r="J76" s="72" t="s">
        <v>2753</v>
      </c>
      <c r="K76" s="72" t="s">
        <v>2754</v>
      </c>
      <c r="L76" s="37" t="s">
        <v>2654</v>
      </c>
      <c r="M76" s="204" t="s">
        <v>2655</v>
      </c>
      <c r="N76" s="72" t="s">
        <v>995</v>
      </c>
      <c r="O76" s="176"/>
      <c r="P76" s="72"/>
      <c r="Q76" s="177"/>
      <c r="R76" s="178"/>
      <c r="S76" s="178"/>
      <c r="T76" s="72"/>
      <c r="U76" s="72"/>
      <c r="V76" s="72" t="str">
        <f>H76</f>
        <v>DESINSTALACION</v>
      </c>
      <c r="W76" s="179"/>
      <c r="X76" s="179"/>
      <c r="Y76" s="179"/>
    </row>
    <row r="77" ht="12.75" customHeight="1">
      <c r="A77" s="37" t="s">
        <v>2717</v>
      </c>
      <c r="B77" s="37"/>
      <c r="C77" s="214">
        <v>45672.0</v>
      </c>
      <c r="D77" s="187">
        <v>0.375</v>
      </c>
      <c r="E77" s="188" t="s">
        <v>68</v>
      </c>
      <c r="F77" s="37" t="s">
        <v>68</v>
      </c>
      <c r="G77" s="72" t="s">
        <v>68</v>
      </c>
      <c r="H77" s="72" t="s">
        <v>68</v>
      </c>
      <c r="I77" s="72" t="s">
        <v>68</v>
      </c>
      <c r="J77" s="72" t="s">
        <v>68</v>
      </c>
      <c r="K77" s="72" t="s">
        <v>68</v>
      </c>
      <c r="L77" s="37"/>
      <c r="M77" s="190" t="s">
        <v>68</v>
      </c>
      <c r="N77" s="72" t="s">
        <v>68</v>
      </c>
      <c r="O77" s="176"/>
      <c r="P77" s="72"/>
      <c r="Q77" s="177"/>
      <c r="R77" s="178"/>
      <c r="S77" s="178"/>
      <c r="T77" s="72"/>
      <c r="U77" s="72"/>
      <c r="V77" s="72"/>
      <c r="W77" s="179"/>
      <c r="X77" s="179"/>
      <c r="Y77" s="179"/>
    </row>
    <row r="78" ht="12.75" customHeight="1">
      <c r="A78" s="37" t="s">
        <v>2717</v>
      </c>
      <c r="B78" s="37"/>
      <c r="C78" s="214">
        <v>45672.0</v>
      </c>
      <c r="D78" s="187">
        <v>0.4375</v>
      </c>
      <c r="E78" s="188" t="s">
        <v>68</v>
      </c>
      <c r="F78" s="37" t="s">
        <v>2561</v>
      </c>
      <c r="G78" s="72">
        <v>1.0</v>
      </c>
      <c r="H78" s="72" t="s">
        <v>888</v>
      </c>
      <c r="I78" s="72" t="s">
        <v>2724</v>
      </c>
      <c r="J78" s="72" t="s">
        <v>68</v>
      </c>
      <c r="K78" s="72" t="s">
        <v>2233</v>
      </c>
      <c r="L78" s="37" t="s">
        <v>2565</v>
      </c>
      <c r="M78" s="192" t="s">
        <v>2566</v>
      </c>
      <c r="N78" s="72" t="s">
        <v>827</v>
      </c>
      <c r="O78" s="176"/>
      <c r="P78" s="72"/>
      <c r="Q78" s="205" t="s">
        <v>68</v>
      </c>
      <c r="R78" s="206" t="s">
        <v>68</v>
      </c>
      <c r="S78" s="206" t="s">
        <v>68</v>
      </c>
      <c r="T78" s="193" t="s">
        <v>68</v>
      </c>
      <c r="U78" s="193" t="s">
        <v>68</v>
      </c>
      <c r="V78" s="72" t="str">
        <f t="shared" ref="V78:V79" si="15">H78</f>
        <v>INSTALACION</v>
      </c>
      <c r="W78" s="179"/>
      <c r="X78" s="179"/>
      <c r="Y78" s="179"/>
    </row>
    <row r="79" ht="12.75" customHeight="1">
      <c r="A79" s="37" t="s">
        <v>2717</v>
      </c>
      <c r="B79" s="37"/>
      <c r="C79" s="214">
        <v>45672.0</v>
      </c>
      <c r="D79" s="187">
        <v>0.4583333333333333</v>
      </c>
      <c r="E79" s="188" t="s">
        <v>68</v>
      </c>
      <c r="F79" s="37" t="s">
        <v>2561</v>
      </c>
      <c r="G79" s="72">
        <v>1.0</v>
      </c>
      <c r="H79" s="72" t="s">
        <v>2449</v>
      </c>
      <c r="I79" s="72" t="s">
        <v>2755</v>
      </c>
      <c r="J79" s="72" t="s">
        <v>68</v>
      </c>
      <c r="K79" s="72" t="s">
        <v>2233</v>
      </c>
      <c r="L79" s="37" t="s">
        <v>2565</v>
      </c>
      <c r="M79" s="192" t="s">
        <v>2566</v>
      </c>
      <c r="N79" s="72" t="s">
        <v>827</v>
      </c>
      <c r="O79" s="176"/>
      <c r="P79" s="72" t="s">
        <v>2756</v>
      </c>
      <c r="Q79" s="205" t="s">
        <v>68</v>
      </c>
      <c r="R79" s="206" t="s">
        <v>68</v>
      </c>
      <c r="S79" s="206" t="s">
        <v>68</v>
      </c>
      <c r="T79" s="193" t="s">
        <v>68</v>
      </c>
      <c r="U79" s="193" t="s">
        <v>68</v>
      </c>
      <c r="V79" s="72" t="str">
        <f t="shared" si="15"/>
        <v>REVISION</v>
      </c>
      <c r="W79" s="179"/>
      <c r="X79" s="179"/>
      <c r="Y79" s="179"/>
    </row>
    <row r="80" ht="12.75" customHeight="1">
      <c r="A80" s="37" t="s">
        <v>2717</v>
      </c>
      <c r="B80" s="37"/>
      <c r="C80" s="214">
        <v>45672.0</v>
      </c>
      <c r="D80" s="187">
        <v>0.4791666666666667</v>
      </c>
      <c r="E80" s="188" t="s">
        <v>68</v>
      </c>
      <c r="F80" s="37" t="s">
        <v>1532</v>
      </c>
      <c r="G80" s="72">
        <v>2.0</v>
      </c>
      <c r="H80" s="72" t="s">
        <v>2513</v>
      </c>
      <c r="I80" s="72" t="s">
        <v>2757</v>
      </c>
      <c r="J80" s="72" t="s">
        <v>2758</v>
      </c>
      <c r="K80" s="72" t="s">
        <v>2759</v>
      </c>
      <c r="L80" s="37" t="s">
        <v>2669</v>
      </c>
      <c r="M80" s="190" t="s">
        <v>2670</v>
      </c>
      <c r="N80" s="72" t="s">
        <v>821</v>
      </c>
      <c r="O80" s="176"/>
      <c r="P80" s="72"/>
      <c r="Q80" s="177"/>
      <c r="R80" s="178"/>
      <c r="S80" s="178"/>
      <c r="T80" s="72"/>
      <c r="U80" s="72"/>
      <c r="V80" s="72"/>
      <c r="W80" s="179"/>
      <c r="X80" s="179"/>
      <c r="Y80" s="179"/>
    </row>
    <row r="81" ht="12.75" customHeight="1">
      <c r="A81" s="37" t="s">
        <v>2717</v>
      </c>
      <c r="B81" s="37"/>
      <c r="C81" s="79">
        <v>45672.0</v>
      </c>
      <c r="D81" s="187">
        <v>0.5</v>
      </c>
      <c r="E81" s="188" t="s">
        <v>68</v>
      </c>
      <c r="F81" s="37" t="s">
        <v>2592</v>
      </c>
      <c r="G81" s="72">
        <v>1.0</v>
      </c>
      <c r="H81" s="72" t="s">
        <v>888</v>
      </c>
      <c r="I81" s="193" t="s">
        <v>2760</v>
      </c>
      <c r="J81" s="72" t="s">
        <v>2506</v>
      </c>
      <c r="K81" s="72" t="s">
        <v>2761</v>
      </c>
      <c r="L81" s="37" t="s">
        <v>2762</v>
      </c>
      <c r="M81" s="192" t="s">
        <v>2763</v>
      </c>
      <c r="N81" s="72" t="s">
        <v>821</v>
      </c>
      <c r="O81" s="207" t="s">
        <v>68</v>
      </c>
      <c r="P81" s="72" t="str">
        <f t="shared" ref="P81:P83" si="16">J81</f>
        <v>INSTALACION NUEVA</v>
      </c>
      <c r="Q81" s="205" t="s">
        <v>2597</v>
      </c>
      <c r="R81" s="206">
        <v>8.69706060878495E14</v>
      </c>
      <c r="S81" s="206">
        <v>8.332322161E9</v>
      </c>
      <c r="T81" s="193" t="s">
        <v>68</v>
      </c>
      <c r="U81" s="193" t="s">
        <v>2764</v>
      </c>
      <c r="V81" s="193" t="s">
        <v>888</v>
      </c>
      <c r="W81" s="203">
        <f>1724+150</f>
        <v>1874</v>
      </c>
      <c r="X81" s="203">
        <f t="shared" ref="X81:X83" si="17">W81*0.16</f>
        <v>299.84</v>
      </c>
      <c r="Y81" s="203">
        <f t="shared" ref="Y81:Y83" si="18">W81+X81</f>
        <v>2173.84</v>
      </c>
    </row>
    <row r="82" ht="12.75" customHeight="1">
      <c r="A82" s="37" t="s">
        <v>2717</v>
      </c>
      <c r="B82" s="37"/>
      <c r="C82" s="214">
        <v>45672.0</v>
      </c>
      <c r="D82" s="187">
        <v>0.6666666666666666</v>
      </c>
      <c r="E82" s="188" t="s">
        <v>68</v>
      </c>
      <c r="F82" s="37" t="s">
        <v>2549</v>
      </c>
      <c r="G82" s="72">
        <v>1.0</v>
      </c>
      <c r="H82" s="72" t="s">
        <v>2684</v>
      </c>
      <c r="I82" s="72" t="s">
        <v>2765</v>
      </c>
      <c r="J82" s="193" t="s">
        <v>2725</v>
      </c>
      <c r="K82" s="72" t="s">
        <v>825</v>
      </c>
      <c r="L82" s="37" t="s">
        <v>2719</v>
      </c>
      <c r="M82" s="192" t="s">
        <v>2552</v>
      </c>
      <c r="N82" s="72" t="s">
        <v>827</v>
      </c>
      <c r="O82" s="176"/>
      <c r="P82" s="72" t="str">
        <f t="shared" si="16"/>
        <v>INSTALACION DE EQUIPO</v>
      </c>
      <c r="Q82" s="72" t="s">
        <v>2766</v>
      </c>
      <c r="R82" s="178"/>
      <c r="S82" s="178"/>
      <c r="T82" s="72"/>
      <c r="U82" s="72"/>
      <c r="V82" s="72" t="str">
        <f>H82</f>
        <v>VISITA EN FALSO </v>
      </c>
      <c r="W82" s="203">
        <v>250.0</v>
      </c>
      <c r="X82" s="179">
        <f t="shared" si="17"/>
        <v>40</v>
      </c>
      <c r="Y82" s="179">
        <f t="shared" si="18"/>
        <v>290</v>
      </c>
    </row>
    <row r="83" ht="12.75" customHeight="1">
      <c r="A83" s="37" t="s">
        <v>2717</v>
      </c>
      <c r="B83" s="37"/>
      <c r="C83" s="79">
        <v>45672.0</v>
      </c>
      <c r="D83" s="187">
        <v>0.7083333333333334</v>
      </c>
      <c r="E83" s="188" t="s">
        <v>68</v>
      </c>
      <c r="F83" s="37" t="s">
        <v>2592</v>
      </c>
      <c r="G83" s="72">
        <v>1.0</v>
      </c>
      <c r="H83" s="72" t="s">
        <v>2513</v>
      </c>
      <c r="I83" s="193" t="s">
        <v>2767</v>
      </c>
      <c r="J83" s="193" t="s">
        <v>2563</v>
      </c>
      <c r="K83" s="72" t="s">
        <v>2768</v>
      </c>
      <c r="L83" s="37" t="s">
        <v>2769</v>
      </c>
      <c r="M83" s="192" t="s">
        <v>2770</v>
      </c>
      <c r="N83" s="72" t="s">
        <v>821</v>
      </c>
      <c r="O83" s="207" t="s">
        <v>68</v>
      </c>
      <c r="P83" s="72" t="str">
        <f t="shared" si="16"/>
        <v>DESINSTALACION DE EQUIPO </v>
      </c>
      <c r="Q83" s="205" t="s">
        <v>68</v>
      </c>
      <c r="R83" s="206">
        <v>8.65011031932693E14</v>
      </c>
      <c r="S83" s="206">
        <v>8.135518625E9</v>
      </c>
      <c r="T83" s="193" t="s">
        <v>68</v>
      </c>
      <c r="U83" s="193" t="s">
        <v>2771</v>
      </c>
      <c r="V83" s="193" t="s">
        <v>2513</v>
      </c>
      <c r="W83" s="203">
        <v>500.0</v>
      </c>
      <c r="X83" s="203">
        <f t="shared" si="17"/>
        <v>80</v>
      </c>
      <c r="Y83" s="203">
        <f t="shared" si="18"/>
        <v>580</v>
      </c>
    </row>
    <row r="84" ht="12.75" customHeight="1">
      <c r="A84" s="37" t="s">
        <v>2717</v>
      </c>
      <c r="B84" s="37"/>
      <c r="C84" s="79">
        <v>45673.0</v>
      </c>
      <c r="D84" s="187">
        <v>0.375</v>
      </c>
      <c r="E84" s="188" t="s">
        <v>68</v>
      </c>
      <c r="F84" s="37" t="s">
        <v>2772</v>
      </c>
      <c r="G84" s="72">
        <v>1.0</v>
      </c>
      <c r="H84" s="72" t="s">
        <v>2773</v>
      </c>
      <c r="I84" s="72" t="s">
        <v>2774</v>
      </c>
      <c r="J84" s="72" t="s">
        <v>2775</v>
      </c>
      <c r="K84" s="72" t="s">
        <v>68</v>
      </c>
      <c r="L84" s="37" t="s">
        <v>68</v>
      </c>
      <c r="M84" s="190" t="s">
        <v>68</v>
      </c>
      <c r="N84" s="72" t="s">
        <v>821</v>
      </c>
      <c r="O84" s="176"/>
      <c r="P84" s="72"/>
      <c r="Q84" s="177"/>
      <c r="R84" s="178"/>
      <c r="S84" s="178"/>
      <c r="T84" s="72"/>
      <c r="U84" s="72"/>
      <c r="V84" s="72"/>
      <c r="W84" s="179"/>
      <c r="X84" s="179"/>
      <c r="Y84" s="179"/>
    </row>
    <row r="85" ht="12.75" customHeight="1">
      <c r="A85" s="37" t="s">
        <v>2717</v>
      </c>
      <c r="B85" s="37"/>
      <c r="C85" s="79">
        <v>45673.0</v>
      </c>
      <c r="D85" s="187">
        <v>0.4583333333333333</v>
      </c>
      <c r="E85" s="188" t="s">
        <v>68</v>
      </c>
      <c r="F85" s="37" t="s">
        <v>2561</v>
      </c>
      <c r="G85" s="72">
        <v>1.0</v>
      </c>
      <c r="H85" s="72" t="s">
        <v>888</v>
      </c>
      <c r="I85" s="72" t="s">
        <v>2724</v>
      </c>
      <c r="J85" s="72" t="s">
        <v>68</v>
      </c>
      <c r="K85" s="72" t="s">
        <v>2233</v>
      </c>
      <c r="L85" s="37" t="s">
        <v>2565</v>
      </c>
      <c r="M85" s="192" t="s">
        <v>2566</v>
      </c>
      <c r="N85" s="72" t="s">
        <v>827</v>
      </c>
      <c r="O85" s="176"/>
      <c r="P85" s="72"/>
      <c r="Q85" s="205" t="s">
        <v>68</v>
      </c>
      <c r="R85" s="206" t="s">
        <v>68</v>
      </c>
      <c r="S85" s="206" t="s">
        <v>68</v>
      </c>
      <c r="T85" s="193" t="s">
        <v>68</v>
      </c>
      <c r="U85" s="193" t="s">
        <v>68</v>
      </c>
      <c r="V85" s="72" t="str">
        <f>H85</f>
        <v>INSTALACION</v>
      </c>
      <c r="W85" s="179"/>
      <c r="X85" s="179"/>
      <c r="Y85" s="179"/>
    </row>
    <row r="86" ht="12.75" customHeight="1">
      <c r="A86" s="37" t="s">
        <v>2717</v>
      </c>
      <c r="B86" s="213"/>
      <c r="C86" s="79">
        <v>45673.0</v>
      </c>
      <c r="D86" s="187">
        <v>0.5</v>
      </c>
      <c r="E86" s="188" t="s">
        <v>68</v>
      </c>
      <c r="F86" s="37" t="s">
        <v>2745</v>
      </c>
      <c r="G86" s="72">
        <v>2.0</v>
      </c>
      <c r="H86" s="72" t="s">
        <v>888</v>
      </c>
      <c r="I86" s="72" t="s">
        <v>2746</v>
      </c>
      <c r="J86" s="72" t="s">
        <v>68</v>
      </c>
      <c r="K86" s="72" t="s">
        <v>2747</v>
      </c>
      <c r="L86" s="37" t="s">
        <v>2776</v>
      </c>
      <c r="M86" s="192" t="s">
        <v>2749</v>
      </c>
      <c r="N86" s="72" t="s">
        <v>995</v>
      </c>
      <c r="O86" s="176"/>
      <c r="P86" s="72"/>
      <c r="Q86" s="177"/>
      <c r="R86" s="178"/>
      <c r="S86" s="178"/>
      <c r="T86" s="72"/>
      <c r="U86" s="72"/>
      <c r="V86" s="72"/>
      <c r="W86" s="179"/>
      <c r="X86" s="179"/>
      <c r="Y86" s="179"/>
    </row>
    <row r="87" ht="12.75" customHeight="1">
      <c r="A87" s="37" t="s">
        <v>2717</v>
      </c>
      <c r="B87" s="37"/>
      <c r="C87" s="79">
        <v>45673.0</v>
      </c>
      <c r="D87" s="187">
        <v>0.625</v>
      </c>
      <c r="E87" s="188" t="s">
        <v>68</v>
      </c>
      <c r="F87" s="191" t="s">
        <v>2777</v>
      </c>
      <c r="G87" s="72">
        <v>1.0</v>
      </c>
      <c r="H87" s="72" t="s">
        <v>888</v>
      </c>
      <c r="I87" s="72" t="s">
        <v>2778</v>
      </c>
      <c r="J87" s="72" t="s">
        <v>68</v>
      </c>
      <c r="K87" s="72" t="s">
        <v>2233</v>
      </c>
      <c r="L87" s="37" t="s">
        <v>2565</v>
      </c>
      <c r="M87" s="192" t="s">
        <v>2566</v>
      </c>
      <c r="N87" s="72" t="s">
        <v>821</v>
      </c>
      <c r="O87" s="176"/>
      <c r="P87" s="72"/>
      <c r="Q87" s="177"/>
      <c r="R87" s="178"/>
      <c r="S87" s="178"/>
      <c r="T87" s="72"/>
      <c r="U87" s="72"/>
      <c r="V87" s="72"/>
      <c r="W87" s="179"/>
      <c r="X87" s="179"/>
      <c r="Y87" s="179"/>
    </row>
    <row r="88" ht="12.75" customHeight="1">
      <c r="A88" s="37" t="s">
        <v>2717</v>
      </c>
      <c r="B88" s="37"/>
      <c r="C88" s="79">
        <v>45673.0</v>
      </c>
      <c r="D88" s="187">
        <v>0.6666666666666666</v>
      </c>
      <c r="E88" s="188" t="s">
        <v>68</v>
      </c>
      <c r="F88" s="37" t="s">
        <v>2575</v>
      </c>
      <c r="G88" s="72">
        <v>1.0</v>
      </c>
      <c r="H88" s="72" t="s">
        <v>2513</v>
      </c>
      <c r="I88" s="72" t="s">
        <v>2779</v>
      </c>
      <c r="J88" s="193" t="s">
        <v>2780</v>
      </c>
      <c r="K88" s="72" t="s">
        <v>1951</v>
      </c>
      <c r="L88" s="37" t="s">
        <v>2577</v>
      </c>
      <c r="M88" s="204" t="s">
        <v>2578</v>
      </c>
      <c r="N88" s="72" t="s">
        <v>827</v>
      </c>
      <c r="O88" s="193" t="s">
        <v>68</v>
      </c>
      <c r="P88" s="72" t="str">
        <f>J88</f>
        <v>JAQUELINE CAROLINA FLORES ALEMAN
DESINSTALACION DE EQUIPO</v>
      </c>
      <c r="Q88" s="72"/>
      <c r="R88" s="178"/>
      <c r="S88" s="178"/>
      <c r="T88" s="72"/>
      <c r="U88" s="72"/>
      <c r="V88" s="72" t="str">
        <f>H88</f>
        <v>DESINSTALACION</v>
      </c>
      <c r="W88" s="203">
        <v>650.0</v>
      </c>
      <c r="X88" s="179">
        <f>W88*0.16</f>
        <v>104</v>
      </c>
      <c r="Y88" s="179">
        <f>W88+X88</f>
        <v>754</v>
      </c>
    </row>
    <row r="89" ht="12.75" customHeight="1">
      <c r="A89" s="37" t="s">
        <v>2717</v>
      </c>
      <c r="B89" s="37"/>
      <c r="C89" s="79">
        <v>45673.0</v>
      </c>
      <c r="D89" s="187">
        <v>0.7083333333333334</v>
      </c>
      <c r="E89" s="188" t="s">
        <v>68</v>
      </c>
      <c r="F89" s="191" t="s">
        <v>2777</v>
      </c>
      <c r="G89" s="72">
        <v>1.0</v>
      </c>
      <c r="H89" s="72" t="s">
        <v>888</v>
      </c>
      <c r="I89" s="72" t="s">
        <v>2781</v>
      </c>
      <c r="J89" s="72" t="s">
        <v>68</v>
      </c>
      <c r="K89" s="72" t="s">
        <v>2233</v>
      </c>
      <c r="L89" s="37" t="s">
        <v>2565</v>
      </c>
      <c r="M89" s="192" t="s">
        <v>2566</v>
      </c>
      <c r="N89" s="72" t="s">
        <v>821</v>
      </c>
      <c r="O89" s="176"/>
      <c r="P89" s="72"/>
      <c r="Q89" s="177"/>
      <c r="R89" s="178"/>
      <c r="S89" s="178"/>
      <c r="T89" s="72"/>
      <c r="U89" s="72"/>
      <c r="V89" s="72"/>
      <c r="W89" s="179"/>
      <c r="X89" s="179"/>
      <c r="Y89" s="179"/>
    </row>
    <row r="90" ht="12.75" customHeight="1">
      <c r="A90" s="37" t="s">
        <v>2717</v>
      </c>
      <c r="B90" s="37"/>
      <c r="C90" s="79">
        <v>45673.0</v>
      </c>
      <c r="D90" s="187">
        <v>0.75</v>
      </c>
      <c r="E90" s="188" t="s">
        <v>68</v>
      </c>
      <c r="F90" s="37"/>
      <c r="G90" s="72"/>
      <c r="H90" s="72"/>
      <c r="I90" s="72"/>
      <c r="J90" s="72"/>
      <c r="K90" s="72"/>
      <c r="L90" s="37"/>
      <c r="M90" s="190"/>
      <c r="N90" s="72"/>
      <c r="O90" s="176"/>
      <c r="P90" s="72"/>
      <c r="Q90" s="177"/>
      <c r="R90" s="178"/>
      <c r="S90" s="178"/>
      <c r="T90" s="72"/>
      <c r="U90" s="72"/>
      <c r="V90" s="72"/>
      <c r="W90" s="179"/>
      <c r="X90" s="179"/>
      <c r="Y90" s="179"/>
    </row>
    <row r="91" ht="12.75" customHeight="1">
      <c r="A91" s="37" t="s">
        <v>2717</v>
      </c>
      <c r="B91" s="37"/>
      <c r="C91" s="79">
        <v>45674.0</v>
      </c>
      <c r="D91" s="187">
        <v>0.3333333333333333</v>
      </c>
      <c r="E91" s="188" t="s">
        <v>68</v>
      </c>
      <c r="F91" s="37" t="s">
        <v>816</v>
      </c>
      <c r="G91" s="72">
        <v>1.0</v>
      </c>
      <c r="H91" s="72" t="s">
        <v>2449</v>
      </c>
      <c r="I91" s="72" t="s">
        <v>2782</v>
      </c>
      <c r="J91" s="72" t="s">
        <v>68</v>
      </c>
      <c r="K91" s="72" t="s">
        <v>2783</v>
      </c>
      <c r="L91" s="37" t="s">
        <v>2784</v>
      </c>
      <c r="M91" s="192" t="s">
        <v>2785</v>
      </c>
      <c r="N91" s="72" t="s">
        <v>2786</v>
      </c>
      <c r="O91" s="176"/>
      <c r="P91" s="72" t="s">
        <v>2787</v>
      </c>
      <c r="Q91" s="177"/>
      <c r="R91" s="178"/>
      <c r="S91" s="178"/>
      <c r="T91" s="72"/>
      <c r="U91" s="72"/>
      <c r="V91" s="72"/>
      <c r="W91" s="179"/>
      <c r="X91" s="179"/>
      <c r="Y91" s="179"/>
    </row>
    <row r="92" ht="12.75" customHeight="1">
      <c r="A92" s="37" t="s">
        <v>2717</v>
      </c>
      <c r="B92" s="37"/>
      <c r="C92" s="79">
        <v>45674.0</v>
      </c>
      <c r="D92" s="187">
        <v>0.3333333333333333</v>
      </c>
      <c r="E92" s="188" t="s">
        <v>68</v>
      </c>
      <c r="F92" s="37" t="s">
        <v>816</v>
      </c>
      <c r="G92" s="72">
        <v>1.0</v>
      </c>
      <c r="H92" s="72" t="s">
        <v>846</v>
      </c>
      <c r="I92" s="72" t="s">
        <v>1293</v>
      </c>
      <c r="J92" s="72" t="s">
        <v>2788</v>
      </c>
      <c r="K92" s="72" t="s">
        <v>2789</v>
      </c>
      <c r="L92" s="37" t="s">
        <v>2673</v>
      </c>
      <c r="M92" s="190" t="s">
        <v>2790</v>
      </c>
      <c r="N92" s="72" t="s">
        <v>2791</v>
      </c>
      <c r="O92" s="176"/>
      <c r="P92" s="72" t="s">
        <v>2792</v>
      </c>
      <c r="Q92" s="177"/>
      <c r="R92" s="178"/>
      <c r="S92" s="178"/>
      <c r="T92" s="72"/>
      <c r="U92" s="72"/>
      <c r="V92" s="72"/>
      <c r="W92" s="179"/>
      <c r="X92" s="179"/>
      <c r="Y92" s="179"/>
    </row>
    <row r="93" ht="12.75" customHeight="1">
      <c r="A93" s="37" t="s">
        <v>2717</v>
      </c>
      <c r="B93" s="37"/>
      <c r="C93" s="79">
        <v>45674.0</v>
      </c>
      <c r="D93" s="187">
        <v>0.4166666666666667</v>
      </c>
      <c r="E93" s="188" t="s">
        <v>68</v>
      </c>
      <c r="F93" s="191" t="s">
        <v>2793</v>
      </c>
      <c r="G93" s="72">
        <v>1.0</v>
      </c>
      <c r="H93" s="72" t="s">
        <v>2684</v>
      </c>
      <c r="I93" s="72">
        <v>101.0</v>
      </c>
      <c r="J93" s="72" t="s">
        <v>68</v>
      </c>
      <c r="K93" s="72" t="s">
        <v>2794</v>
      </c>
      <c r="L93" s="191" t="s">
        <v>2545</v>
      </c>
      <c r="M93" s="204" t="s">
        <v>2546</v>
      </c>
      <c r="N93" s="72" t="s">
        <v>821</v>
      </c>
      <c r="O93" s="176"/>
      <c r="P93" s="72" t="s">
        <v>2795</v>
      </c>
      <c r="Q93" s="177"/>
      <c r="R93" s="178"/>
      <c r="S93" s="178"/>
      <c r="T93" s="72"/>
      <c r="U93" s="72"/>
      <c r="V93" s="72"/>
      <c r="W93" s="179"/>
      <c r="X93" s="179"/>
      <c r="Y93" s="179"/>
    </row>
    <row r="94" ht="34.5" customHeight="1">
      <c r="A94" s="37" t="s">
        <v>2717</v>
      </c>
      <c r="B94" s="37"/>
      <c r="C94" s="79">
        <v>45674.0</v>
      </c>
      <c r="D94" s="187">
        <v>0.4166666666666667</v>
      </c>
      <c r="E94" s="188" t="s">
        <v>68</v>
      </c>
      <c r="F94" s="37" t="s">
        <v>2549</v>
      </c>
      <c r="G94" s="72">
        <v>1.0</v>
      </c>
      <c r="H94" s="72" t="s">
        <v>2513</v>
      </c>
      <c r="I94" s="72" t="s">
        <v>2366</v>
      </c>
      <c r="J94" s="72" t="s">
        <v>2563</v>
      </c>
      <c r="K94" s="72" t="s">
        <v>825</v>
      </c>
      <c r="L94" s="37" t="s">
        <v>2719</v>
      </c>
      <c r="M94" s="192" t="s">
        <v>2552</v>
      </c>
      <c r="N94" s="72" t="s">
        <v>827</v>
      </c>
      <c r="O94" s="187"/>
      <c r="P94" s="72" t="str">
        <f>J94</f>
        <v>DESINSTALACION DE EQUIPO </v>
      </c>
      <c r="Q94" s="37" t="s">
        <v>2796</v>
      </c>
      <c r="R94" s="178"/>
      <c r="S94" s="178"/>
      <c r="T94" s="72"/>
      <c r="U94" s="72"/>
      <c r="V94" s="72" t="str">
        <f>H94</f>
        <v>DESINSTALACION</v>
      </c>
      <c r="W94" s="203">
        <v>350.0</v>
      </c>
      <c r="X94" s="179">
        <f>W94*0.16</f>
        <v>56</v>
      </c>
      <c r="Y94" s="179">
        <f>W94+X94</f>
        <v>406</v>
      </c>
    </row>
    <row r="95" ht="12.75" customHeight="1">
      <c r="A95" s="37" t="s">
        <v>2717</v>
      </c>
      <c r="B95" s="213"/>
      <c r="C95" s="79">
        <v>45674.0</v>
      </c>
      <c r="D95" s="187">
        <v>0.4583333333333333</v>
      </c>
      <c r="E95" s="188" t="s">
        <v>68</v>
      </c>
      <c r="F95" s="37" t="s">
        <v>2745</v>
      </c>
      <c r="G95" s="72">
        <v>2.0</v>
      </c>
      <c r="H95" s="72" t="s">
        <v>2684</v>
      </c>
      <c r="I95" s="72" t="s">
        <v>2746</v>
      </c>
      <c r="J95" s="72" t="s">
        <v>68</v>
      </c>
      <c r="K95" s="72" t="s">
        <v>2747</v>
      </c>
      <c r="L95" s="37" t="s">
        <v>2748</v>
      </c>
      <c r="M95" s="192" t="s">
        <v>2749</v>
      </c>
      <c r="N95" s="72" t="s">
        <v>995</v>
      </c>
      <c r="O95" s="176"/>
      <c r="P95" s="72" t="s">
        <v>2797</v>
      </c>
      <c r="Q95" s="177"/>
      <c r="R95" s="178"/>
      <c r="S95" s="178"/>
      <c r="T95" s="72"/>
      <c r="U95" s="72"/>
      <c r="V95" s="72"/>
      <c r="W95" s="179"/>
      <c r="X95" s="179"/>
      <c r="Y95" s="179"/>
    </row>
    <row r="96" ht="12.75" customHeight="1">
      <c r="A96" s="37" t="s">
        <v>2717</v>
      </c>
      <c r="B96" s="37"/>
      <c r="C96" s="79">
        <v>45674.0</v>
      </c>
      <c r="D96" s="187">
        <v>0.4791666666666667</v>
      </c>
      <c r="E96" s="188" t="s">
        <v>68</v>
      </c>
      <c r="F96" s="37" t="s">
        <v>2798</v>
      </c>
      <c r="G96" s="72">
        <v>1.0</v>
      </c>
      <c r="H96" s="72" t="s">
        <v>2799</v>
      </c>
      <c r="I96" s="72" t="s">
        <v>2800</v>
      </c>
      <c r="J96" s="72" t="s">
        <v>2801</v>
      </c>
      <c r="K96" s="72" t="s">
        <v>2802</v>
      </c>
      <c r="L96" s="37" t="s">
        <v>2803</v>
      </c>
      <c r="M96" s="192" t="s">
        <v>2804</v>
      </c>
      <c r="N96" s="193" t="s">
        <v>68</v>
      </c>
      <c r="O96" s="193" t="s">
        <v>68</v>
      </c>
      <c r="P96" s="72" t="str">
        <f>J96</f>
        <v>TIENE DESFACE EN LA POSICION </v>
      </c>
      <c r="Q96" s="205" t="s">
        <v>68</v>
      </c>
      <c r="R96" s="206" t="s">
        <v>68</v>
      </c>
      <c r="S96" s="206" t="s">
        <v>68</v>
      </c>
      <c r="T96" s="193" t="s">
        <v>68</v>
      </c>
      <c r="U96" s="193" t="s">
        <v>68</v>
      </c>
      <c r="V96" s="193" t="s">
        <v>2449</v>
      </c>
      <c r="W96" s="203">
        <v>0.0</v>
      </c>
      <c r="X96" s="203">
        <f>W96*0.16</f>
        <v>0</v>
      </c>
      <c r="Y96" s="203">
        <f>W96+X96</f>
        <v>0</v>
      </c>
    </row>
    <row r="97" ht="12.75" customHeight="1">
      <c r="A97" s="37" t="s">
        <v>2717</v>
      </c>
      <c r="B97" s="37"/>
      <c r="C97" s="79">
        <v>45674.0</v>
      </c>
      <c r="D97" s="187">
        <v>0.5</v>
      </c>
      <c r="E97" s="188" t="s">
        <v>68</v>
      </c>
      <c r="F97" s="191" t="s">
        <v>2527</v>
      </c>
      <c r="G97" s="72">
        <v>1.0</v>
      </c>
      <c r="H97" s="72" t="s">
        <v>2449</v>
      </c>
      <c r="I97" s="72" t="s">
        <v>2805</v>
      </c>
      <c r="J97" s="72" t="s">
        <v>68</v>
      </c>
      <c r="K97" s="72" t="s">
        <v>68</v>
      </c>
      <c r="L97" s="37" t="s">
        <v>2530</v>
      </c>
      <c r="M97" s="192" t="s">
        <v>2531</v>
      </c>
      <c r="N97" s="72" t="s">
        <v>827</v>
      </c>
      <c r="O97" s="176"/>
      <c r="P97" s="72"/>
      <c r="Q97" s="177"/>
      <c r="R97" s="178"/>
      <c r="S97" s="178"/>
      <c r="T97" s="72"/>
      <c r="U97" s="72"/>
      <c r="V97" s="72"/>
      <c r="W97" s="179"/>
      <c r="X97" s="179"/>
      <c r="Y97" s="179"/>
    </row>
    <row r="98" ht="12.75" customHeight="1">
      <c r="A98" s="37" t="s">
        <v>2717</v>
      </c>
      <c r="B98" s="37"/>
      <c r="C98" s="79">
        <v>45674.0</v>
      </c>
      <c r="D98" s="187">
        <v>0.5416666666666666</v>
      </c>
      <c r="E98" s="188" t="s">
        <v>68</v>
      </c>
      <c r="F98" s="37" t="s">
        <v>125</v>
      </c>
      <c r="G98" s="72">
        <v>1.0</v>
      </c>
      <c r="H98" s="72" t="s">
        <v>888</v>
      </c>
      <c r="I98" s="72" t="s">
        <v>2806</v>
      </c>
      <c r="J98" s="72" t="s">
        <v>68</v>
      </c>
      <c r="K98" s="72" t="s">
        <v>2807</v>
      </c>
      <c r="L98" s="37" t="s">
        <v>2808</v>
      </c>
      <c r="M98" s="192" t="s">
        <v>2809</v>
      </c>
      <c r="N98" s="72" t="s">
        <v>821</v>
      </c>
      <c r="O98" s="176"/>
      <c r="P98" s="72"/>
      <c r="Q98" s="177"/>
      <c r="R98" s="178"/>
      <c r="S98" s="178"/>
      <c r="T98" s="72"/>
      <c r="U98" s="72"/>
      <c r="V98" s="72"/>
      <c r="W98" s="179"/>
      <c r="X98" s="179"/>
      <c r="Y98" s="179"/>
    </row>
    <row r="99" ht="12.75" customHeight="1">
      <c r="A99" s="37" t="s">
        <v>2717</v>
      </c>
      <c r="B99" s="37"/>
      <c r="C99" s="79">
        <v>45675.0</v>
      </c>
      <c r="D99" s="187">
        <v>0.375</v>
      </c>
      <c r="E99" s="188" t="s">
        <v>2810</v>
      </c>
      <c r="F99" s="37" t="s">
        <v>2811</v>
      </c>
      <c r="G99" s="72">
        <v>1.0</v>
      </c>
      <c r="H99" s="193" t="s">
        <v>2812</v>
      </c>
      <c r="I99" s="72" t="s">
        <v>2813</v>
      </c>
      <c r="J99" s="193" t="s">
        <v>2521</v>
      </c>
      <c r="K99" s="72" t="s">
        <v>2814</v>
      </c>
      <c r="L99" s="37" t="s">
        <v>2815</v>
      </c>
      <c r="M99" s="204" t="s">
        <v>2816</v>
      </c>
      <c r="N99" s="72" t="s">
        <v>821</v>
      </c>
      <c r="O99" s="193" t="s">
        <v>68</v>
      </c>
      <c r="P99" s="193" t="str">
        <f>J99</f>
        <v>REINSTALACION DE EQUIPO </v>
      </c>
      <c r="Q99" s="205" t="s">
        <v>68</v>
      </c>
      <c r="R99" s="178"/>
      <c r="S99" s="178"/>
      <c r="T99" s="72"/>
      <c r="U99" s="72"/>
      <c r="V99" s="193" t="str">
        <f>H99</f>
        <v>REINSTALACION</v>
      </c>
      <c r="W99" s="203">
        <v>500.0</v>
      </c>
      <c r="X99" s="203">
        <f>W99*0.16</f>
        <v>80</v>
      </c>
      <c r="Y99" s="203">
        <f>W99+X99</f>
        <v>580</v>
      </c>
    </row>
    <row r="100" ht="12.75" customHeight="1">
      <c r="A100" s="37" t="s">
        <v>2717</v>
      </c>
      <c r="B100" s="191" t="s">
        <v>2817</v>
      </c>
      <c r="C100" s="79">
        <v>45675.0</v>
      </c>
      <c r="D100" s="187">
        <v>0.4166666666666667</v>
      </c>
      <c r="E100" s="188" t="s">
        <v>68</v>
      </c>
      <c r="F100" s="37" t="s">
        <v>2818</v>
      </c>
      <c r="G100" s="72">
        <v>1.0</v>
      </c>
      <c r="H100" s="72" t="s">
        <v>2819</v>
      </c>
      <c r="I100" s="72" t="s">
        <v>2820</v>
      </c>
      <c r="J100" s="72" t="s">
        <v>2821</v>
      </c>
      <c r="K100" s="72" t="s">
        <v>2822</v>
      </c>
      <c r="L100" s="37" t="s">
        <v>2823</v>
      </c>
      <c r="M100" s="192" t="s">
        <v>2824</v>
      </c>
      <c r="N100" s="72" t="s">
        <v>821</v>
      </c>
      <c r="O100" s="176"/>
      <c r="P100" s="72"/>
      <c r="Q100" s="177"/>
      <c r="R100" s="178"/>
      <c r="S100" s="178"/>
      <c r="T100" s="72"/>
      <c r="U100" s="72"/>
      <c r="V100" s="72"/>
      <c r="W100" s="179"/>
      <c r="X100" s="179"/>
      <c r="Y100" s="179"/>
    </row>
    <row r="101" ht="12.75" customHeight="1">
      <c r="A101" s="37" t="s">
        <v>2717</v>
      </c>
      <c r="B101" s="37"/>
      <c r="C101" s="79">
        <v>45675.0</v>
      </c>
      <c r="D101" s="187">
        <v>0.4583333333333333</v>
      </c>
      <c r="E101" s="188" t="s">
        <v>68</v>
      </c>
      <c r="F101" s="37" t="s">
        <v>2523</v>
      </c>
      <c r="G101" s="72">
        <v>1.0</v>
      </c>
      <c r="H101" s="72" t="s">
        <v>2513</v>
      </c>
      <c r="I101" s="72" t="s">
        <v>2825</v>
      </c>
      <c r="J101" s="72" t="s">
        <v>68</v>
      </c>
      <c r="K101" s="72" t="s">
        <v>1060</v>
      </c>
      <c r="L101" s="37" t="s">
        <v>2525</v>
      </c>
      <c r="M101" s="208" t="s">
        <v>2826</v>
      </c>
      <c r="N101" s="72" t="s">
        <v>827</v>
      </c>
      <c r="O101" s="176"/>
      <c r="P101" s="72"/>
      <c r="Q101" s="177"/>
      <c r="R101" s="178"/>
      <c r="S101" s="178"/>
      <c r="T101" s="72"/>
      <c r="U101" s="72"/>
      <c r="V101" s="72"/>
      <c r="W101" s="179"/>
      <c r="X101" s="179"/>
      <c r="Y101" s="179"/>
    </row>
    <row r="102" ht="12.75" customHeight="1">
      <c r="A102" s="37" t="s">
        <v>2717</v>
      </c>
      <c r="B102" s="215" t="s">
        <v>2817</v>
      </c>
      <c r="C102" s="79">
        <v>45675.0</v>
      </c>
      <c r="D102" s="187">
        <v>0.4791666666666667</v>
      </c>
      <c r="E102" s="188" t="s">
        <v>68</v>
      </c>
      <c r="F102" s="37" t="s">
        <v>2827</v>
      </c>
      <c r="G102" s="72">
        <v>3.0</v>
      </c>
      <c r="H102" s="193" t="s">
        <v>2519</v>
      </c>
      <c r="I102" s="72"/>
      <c r="J102" s="72" t="s">
        <v>2828</v>
      </c>
      <c r="K102" s="72" t="s">
        <v>2829</v>
      </c>
      <c r="L102" s="37" t="s">
        <v>2830</v>
      </c>
      <c r="M102" s="192" t="s">
        <v>2831</v>
      </c>
      <c r="N102" s="72" t="s">
        <v>821</v>
      </c>
      <c r="O102" s="176"/>
      <c r="P102" s="72"/>
      <c r="Q102" s="177"/>
      <c r="R102" s="178"/>
      <c r="S102" s="178"/>
      <c r="T102" s="72"/>
      <c r="U102" s="72"/>
      <c r="V102" s="72"/>
      <c r="W102" s="179"/>
      <c r="X102" s="179"/>
      <c r="Y102" s="179"/>
    </row>
    <row r="103" ht="12.75" customHeight="1">
      <c r="A103" s="37" t="s">
        <v>2717</v>
      </c>
      <c r="B103" s="37"/>
      <c r="C103" s="79">
        <v>45675.0</v>
      </c>
      <c r="D103" s="187">
        <v>0.5</v>
      </c>
      <c r="E103" s="188" t="s">
        <v>68</v>
      </c>
      <c r="F103" s="37" t="s">
        <v>2549</v>
      </c>
      <c r="G103" s="72">
        <v>1.0</v>
      </c>
      <c r="H103" s="193" t="s">
        <v>2558</v>
      </c>
      <c r="I103" s="72" t="s">
        <v>2832</v>
      </c>
      <c r="J103" s="193" t="s">
        <v>2521</v>
      </c>
      <c r="K103" s="72" t="s">
        <v>825</v>
      </c>
      <c r="L103" s="37" t="s">
        <v>2833</v>
      </c>
      <c r="M103" s="192" t="s">
        <v>2552</v>
      </c>
      <c r="N103" s="72" t="s">
        <v>827</v>
      </c>
      <c r="O103" s="176"/>
      <c r="P103" s="72" t="str">
        <f t="shared" ref="P103:P106" si="19">J103</f>
        <v>REINSTALACION DE EQUIPO </v>
      </c>
      <c r="Q103" s="177"/>
      <c r="R103" s="178"/>
      <c r="S103" s="178"/>
      <c r="T103" s="72"/>
      <c r="U103" s="72"/>
      <c r="V103" s="72" t="str">
        <f t="shared" ref="V103:V105" si="20">H103</f>
        <v>REINSTALACION </v>
      </c>
      <c r="W103" s="203">
        <v>350.0</v>
      </c>
      <c r="X103" s="179">
        <f t="shared" ref="X103:X106" si="21">W103*0.16</f>
        <v>56</v>
      </c>
      <c r="Y103" s="179">
        <f t="shared" ref="Y103:Y106" si="22">W103+X103</f>
        <v>406</v>
      </c>
    </row>
    <row r="104" ht="12.75" customHeight="1">
      <c r="A104" s="37" t="s">
        <v>2717</v>
      </c>
      <c r="B104" s="37"/>
      <c r="C104" s="79">
        <v>45675.0</v>
      </c>
      <c r="D104" s="187">
        <v>0.5208333333333334</v>
      </c>
      <c r="E104" s="188" t="s">
        <v>68</v>
      </c>
      <c r="F104" s="37" t="s">
        <v>2549</v>
      </c>
      <c r="G104" s="72">
        <v>1.0</v>
      </c>
      <c r="H104" s="72" t="s">
        <v>2513</v>
      </c>
      <c r="I104" s="72" t="s">
        <v>2834</v>
      </c>
      <c r="J104" s="193" t="s">
        <v>2563</v>
      </c>
      <c r="K104" s="72" t="s">
        <v>825</v>
      </c>
      <c r="L104" s="37" t="s">
        <v>2833</v>
      </c>
      <c r="M104" s="192" t="s">
        <v>2552</v>
      </c>
      <c r="N104" s="72" t="s">
        <v>827</v>
      </c>
      <c r="O104" s="176"/>
      <c r="P104" s="72" t="str">
        <f t="shared" si="19"/>
        <v>DESINSTALACION DE EQUIPO </v>
      </c>
      <c r="Q104" s="177"/>
      <c r="R104" s="178"/>
      <c r="S104" s="178"/>
      <c r="T104" s="72"/>
      <c r="U104" s="72"/>
      <c r="V104" s="72" t="str">
        <f t="shared" si="20"/>
        <v>DESINSTALACION</v>
      </c>
      <c r="W104" s="203">
        <v>350.0</v>
      </c>
      <c r="X104" s="179">
        <f t="shared" si="21"/>
        <v>56</v>
      </c>
      <c r="Y104" s="179">
        <f t="shared" si="22"/>
        <v>406</v>
      </c>
    </row>
    <row r="105" ht="12.75" customHeight="1">
      <c r="A105" s="37" t="s">
        <v>2717</v>
      </c>
      <c r="B105" s="37"/>
      <c r="C105" s="79">
        <v>45675.0</v>
      </c>
      <c r="D105" s="187">
        <v>0.5416666666666666</v>
      </c>
      <c r="E105" s="188" t="s">
        <v>68</v>
      </c>
      <c r="F105" s="37" t="s">
        <v>2549</v>
      </c>
      <c r="G105" s="72">
        <v>1.0</v>
      </c>
      <c r="H105" s="72" t="s">
        <v>2513</v>
      </c>
      <c r="I105" s="72">
        <v>97.0</v>
      </c>
      <c r="J105" s="193" t="s">
        <v>2563</v>
      </c>
      <c r="K105" s="72" t="s">
        <v>825</v>
      </c>
      <c r="L105" s="37" t="s">
        <v>2833</v>
      </c>
      <c r="M105" s="192" t="s">
        <v>2552</v>
      </c>
      <c r="N105" s="72" t="s">
        <v>827</v>
      </c>
      <c r="O105" s="176"/>
      <c r="P105" s="72" t="str">
        <f t="shared" si="19"/>
        <v>DESINSTALACION DE EQUIPO </v>
      </c>
      <c r="Q105" s="177"/>
      <c r="R105" s="178"/>
      <c r="S105" s="178"/>
      <c r="T105" s="72"/>
      <c r="U105" s="72"/>
      <c r="V105" s="72" t="str">
        <f t="shared" si="20"/>
        <v>DESINSTALACION</v>
      </c>
      <c r="W105" s="203">
        <v>350.0</v>
      </c>
      <c r="X105" s="179">
        <f t="shared" si="21"/>
        <v>56</v>
      </c>
      <c r="Y105" s="179">
        <f t="shared" si="22"/>
        <v>406</v>
      </c>
    </row>
    <row r="106" ht="12.75" customHeight="1">
      <c r="A106" s="37" t="s">
        <v>2717</v>
      </c>
      <c r="B106" s="37"/>
      <c r="C106" s="79">
        <v>45675.0</v>
      </c>
      <c r="D106" s="187">
        <v>0.5833333333333334</v>
      </c>
      <c r="E106" s="188" t="s">
        <v>68</v>
      </c>
      <c r="F106" s="37" t="s">
        <v>2592</v>
      </c>
      <c r="G106" s="72">
        <v>1.0</v>
      </c>
      <c r="H106" s="193" t="s">
        <v>2812</v>
      </c>
      <c r="I106" s="193" t="s">
        <v>2835</v>
      </c>
      <c r="J106" s="193" t="s">
        <v>2521</v>
      </c>
      <c r="K106" s="72" t="s">
        <v>2713</v>
      </c>
      <c r="L106" s="37" t="s">
        <v>2836</v>
      </c>
      <c r="M106" s="192" t="s">
        <v>2715</v>
      </c>
      <c r="N106" s="72" t="s">
        <v>821</v>
      </c>
      <c r="O106" s="207" t="s">
        <v>68</v>
      </c>
      <c r="P106" s="72" t="str">
        <f t="shared" si="19"/>
        <v>REINSTALACION DE EQUIPO </v>
      </c>
      <c r="Q106" s="205" t="s">
        <v>68</v>
      </c>
      <c r="R106" s="206">
        <v>8.6970606007303E14</v>
      </c>
      <c r="S106" s="206">
        <v>8.118247486E9</v>
      </c>
      <c r="T106" s="193" t="s">
        <v>68</v>
      </c>
      <c r="U106" s="193" t="s">
        <v>2837</v>
      </c>
      <c r="V106" s="193" t="s">
        <v>2812</v>
      </c>
      <c r="W106" s="203">
        <v>600.0</v>
      </c>
      <c r="X106" s="203">
        <f t="shared" si="21"/>
        <v>96</v>
      </c>
      <c r="Y106" s="203">
        <f t="shared" si="22"/>
        <v>696</v>
      </c>
    </row>
    <row r="107" ht="12.75" customHeight="1">
      <c r="A107" s="37" t="s">
        <v>2838</v>
      </c>
      <c r="B107" s="37"/>
      <c r="C107" s="79">
        <v>45676.0</v>
      </c>
      <c r="D107" s="187">
        <v>0.375</v>
      </c>
      <c r="E107" s="188" t="s">
        <v>68</v>
      </c>
      <c r="F107" s="37" t="s">
        <v>2458</v>
      </c>
      <c r="G107" s="72" t="s">
        <v>68</v>
      </c>
      <c r="H107" s="72" t="s">
        <v>68</v>
      </c>
      <c r="I107" s="72" t="s">
        <v>68</v>
      </c>
      <c r="J107" s="72" t="s">
        <v>68</v>
      </c>
      <c r="K107" s="72" t="s">
        <v>68</v>
      </c>
      <c r="L107" s="37" t="s">
        <v>68</v>
      </c>
      <c r="M107" s="190" t="s">
        <v>68</v>
      </c>
      <c r="N107" s="72" t="s">
        <v>68</v>
      </c>
      <c r="O107" s="176"/>
      <c r="P107" s="72"/>
      <c r="Q107" s="177"/>
      <c r="R107" s="178"/>
      <c r="S107" s="178"/>
      <c r="T107" s="72"/>
      <c r="U107" s="72"/>
      <c r="V107" s="72"/>
      <c r="W107" s="179"/>
      <c r="X107" s="179"/>
      <c r="Y107" s="179"/>
    </row>
    <row r="108" ht="12.75" customHeight="1">
      <c r="A108" s="37" t="s">
        <v>2838</v>
      </c>
      <c r="B108" s="37"/>
      <c r="C108" s="79">
        <v>45677.0</v>
      </c>
      <c r="D108" s="187">
        <v>0.40277777777777773</v>
      </c>
      <c r="E108" s="188" t="s">
        <v>68</v>
      </c>
      <c r="F108" s="37" t="s">
        <v>2549</v>
      </c>
      <c r="G108" s="72">
        <v>1.0</v>
      </c>
      <c r="H108" s="193" t="s">
        <v>2558</v>
      </c>
      <c r="I108" s="72" t="s">
        <v>2839</v>
      </c>
      <c r="J108" s="193" t="s">
        <v>2521</v>
      </c>
      <c r="K108" s="72" t="s">
        <v>825</v>
      </c>
      <c r="L108" s="37" t="s">
        <v>2833</v>
      </c>
      <c r="M108" s="192" t="s">
        <v>2552</v>
      </c>
      <c r="N108" s="72" t="s">
        <v>821</v>
      </c>
      <c r="O108" s="176"/>
      <c r="P108" s="72" t="str">
        <f t="shared" ref="P108:P109" si="23">J108</f>
        <v>REINSTALACION DE EQUIPO </v>
      </c>
      <c r="Q108" s="177"/>
      <c r="R108" s="178"/>
      <c r="S108" s="178"/>
      <c r="T108" s="72"/>
      <c r="U108" s="72"/>
      <c r="V108" s="72" t="str">
        <f t="shared" ref="V108:V109" si="24">H108</f>
        <v>REINSTALACION </v>
      </c>
      <c r="W108" s="203">
        <v>350.0</v>
      </c>
      <c r="X108" s="179">
        <f t="shared" ref="X108:X109" si="25">W108*0.16</f>
        <v>56</v>
      </c>
      <c r="Y108" s="179">
        <f t="shared" ref="Y108:Y109" si="26">W108+X108</f>
        <v>406</v>
      </c>
    </row>
    <row r="109" ht="12.75" customHeight="1">
      <c r="A109" s="37" t="s">
        <v>2838</v>
      </c>
      <c r="B109" s="37"/>
      <c r="C109" s="79">
        <v>45677.0</v>
      </c>
      <c r="D109" s="187">
        <v>0.4166666666666667</v>
      </c>
      <c r="E109" s="188" t="s">
        <v>68</v>
      </c>
      <c r="F109" s="37" t="s">
        <v>2575</v>
      </c>
      <c r="G109" s="72">
        <v>1.0</v>
      </c>
      <c r="H109" s="72" t="s">
        <v>2513</v>
      </c>
      <c r="I109" s="72" t="s">
        <v>2840</v>
      </c>
      <c r="J109" s="193" t="s">
        <v>2841</v>
      </c>
      <c r="K109" s="72" t="s">
        <v>1951</v>
      </c>
      <c r="L109" s="37" t="s">
        <v>2577</v>
      </c>
      <c r="M109" s="204" t="s">
        <v>2578</v>
      </c>
      <c r="N109" s="72" t="s">
        <v>827</v>
      </c>
      <c r="O109" s="193" t="s">
        <v>68</v>
      </c>
      <c r="P109" s="72" t="str">
        <f t="shared" si="23"/>
        <v>EDUARDO VARGAS CANTU
DESINSTALACION DE EQUIPO</v>
      </c>
      <c r="Q109" s="72"/>
      <c r="R109" s="178"/>
      <c r="S109" s="178"/>
      <c r="T109" s="72"/>
      <c r="U109" s="72"/>
      <c r="V109" s="72" t="str">
        <f t="shared" si="24"/>
        <v>DESINSTALACION</v>
      </c>
      <c r="W109" s="203">
        <v>650.0</v>
      </c>
      <c r="X109" s="179">
        <f t="shared" si="25"/>
        <v>104</v>
      </c>
      <c r="Y109" s="179">
        <f t="shared" si="26"/>
        <v>754</v>
      </c>
    </row>
    <row r="110" ht="12.75" customHeight="1">
      <c r="A110" s="37" t="s">
        <v>2838</v>
      </c>
      <c r="B110" s="37"/>
      <c r="C110" s="79">
        <v>45677.0</v>
      </c>
      <c r="D110" s="187">
        <v>0.4583333333333333</v>
      </c>
      <c r="E110" s="188" t="s">
        <v>68</v>
      </c>
      <c r="F110" s="191" t="s">
        <v>2793</v>
      </c>
      <c r="G110" s="72">
        <v>1.0</v>
      </c>
      <c r="H110" s="72" t="s">
        <v>2449</v>
      </c>
      <c r="I110" s="72">
        <v>101.0</v>
      </c>
      <c r="J110" s="72" t="s">
        <v>68</v>
      </c>
      <c r="K110" s="72" t="s">
        <v>2794</v>
      </c>
      <c r="L110" s="191" t="s">
        <v>2545</v>
      </c>
      <c r="M110" s="204" t="s">
        <v>2546</v>
      </c>
      <c r="N110" s="72" t="s">
        <v>821</v>
      </c>
      <c r="O110" s="176"/>
      <c r="P110" s="72" t="s">
        <v>2842</v>
      </c>
      <c r="Q110" s="177"/>
      <c r="R110" s="178"/>
      <c r="S110" s="178"/>
      <c r="T110" s="72"/>
      <c r="U110" s="72"/>
      <c r="V110" s="72"/>
      <c r="W110" s="179"/>
      <c r="X110" s="179"/>
      <c r="Y110" s="179"/>
    </row>
    <row r="111" ht="12.75" customHeight="1">
      <c r="A111" s="37" t="s">
        <v>2838</v>
      </c>
      <c r="B111" s="37"/>
      <c r="C111" s="79">
        <v>45677.0</v>
      </c>
      <c r="D111" s="187">
        <v>0.5</v>
      </c>
      <c r="E111" s="188" t="s">
        <v>68</v>
      </c>
      <c r="F111" s="37" t="s">
        <v>135</v>
      </c>
      <c r="G111" s="72">
        <v>1.0</v>
      </c>
      <c r="H111" s="72" t="s">
        <v>2684</v>
      </c>
      <c r="I111" s="72" t="s">
        <v>68</v>
      </c>
      <c r="J111" s="72" t="s">
        <v>68</v>
      </c>
      <c r="K111" s="72" t="s">
        <v>2608</v>
      </c>
      <c r="L111" s="37" t="s">
        <v>2843</v>
      </c>
      <c r="M111" s="192" t="s">
        <v>2610</v>
      </c>
      <c r="N111" s="72" t="s">
        <v>821</v>
      </c>
      <c r="O111" s="176"/>
      <c r="P111" s="72" t="s">
        <v>2844</v>
      </c>
      <c r="Q111" s="177"/>
      <c r="R111" s="178"/>
      <c r="S111" s="178"/>
      <c r="T111" s="72"/>
      <c r="U111" s="72"/>
      <c r="V111" s="72"/>
      <c r="W111" s="179"/>
      <c r="X111" s="179"/>
      <c r="Y111" s="179"/>
    </row>
    <row r="112" ht="12.75" customHeight="1">
      <c r="A112" s="37" t="s">
        <v>2838</v>
      </c>
      <c r="B112" s="37"/>
      <c r="C112" s="79">
        <v>45677.0</v>
      </c>
      <c r="D112" s="187">
        <v>0.5416666666666666</v>
      </c>
      <c r="E112" s="188" t="s">
        <v>68</v>
      </c>
      <c r="F112" s="37" t="s">
        <v>2549</v>
      </c>
      <c r="G112" s="72">
        <v>1.0</v>
      </c>
      <c r="H112" s="72" t="s">
        <v>2513</v>
      </c>
      <c r="I112" s="72" t="s">
        <v>2450</v>
      </c>
      <c r="J112" s="193" t="s">
        <v>2563</v>
      </c>
      <c r="K112" s="72" t="s">
        <v>825</v>
      </c>
      <c r="L112" s="37" t="s">
        <v>2845</v>
      </c>
      <c r="M112" s="192" t="s">
        <v>2552</v>
      </c>
      <c r="N112" s="72" t="s">
        <v>827</v>
      </c>
      <c r="O112" s="176"/>
      <c r="P112" s="72" t="str">
        <f>J112</f>
        <v>DESINSTALACION DE EQUIPO </v>
      </c>
      <c r="Q112" s="177"/>
      <c r="R112" s="178"/>
      <c r="S112" s="178"/>
      <c r="T112" s="72"/>
      <c r="U112" s="72"/>
      <c r="V112" s="72" t="str">
        <f>H112</f>
        <v>DESINSTALACION</v>
      </c>
      <c r="W112" s="203">
        <v>350.0</v>
      </c>
      <c r="X112" s="179">
        <f>W112*0.16</f>
        <v>56</v>
      </c>
      <c r="Y112" s="179">
        <f>W112+X112</f>
        <v>406</v>
      </c>
    </row>
    <row r="113" ht="12.75" customHeight="1">
      <c r="A113" s="37" t="s">
        <v>2838</v>
      </c>
      <c r="B113" s="37"/>
      <c r="C113" s="79">
        <v>45677.0</v>
      </c>
      <c r="D113" s="187">
        <v>0.5625</v>
      </c>
      <c r="E113" s="188" t="s">
        <v>68</v>
      </c>
      <c r="F113" s="37" t="s">
        <v>2523</v>
      </c>
      <c r="G113" s="72">
        <v>1.0</v>
      </c>
      <c r="H113" s="193" t="s">
        <v>2519</v>
      </c>
      <c r="I113" s="72" t="s">
        <v>2846</v>
      </c>
      <c r="J113" s="72" t="s">
        <v>68</v>
      </c>
      <c r="K113" s="72" t="s">
        <v>1060</v>
      </c>
      <c r="L113" s="37" t="s">
        <v>2525</v>
      </c>
      <c r="M113" s="208" t="s">
        <v>2826</v>
      </c>
      <c r="N113" s="72" t="s">
        <v>827</v>
      </c>
      <c r="O113" s="176"/>
      <c r="P113" s="72"/>
      <c r="Q113" s="177"/>
      <c r="R113" s="178"/>
      <c r="S113" s="178"/>
      <c r="T113" s="72"/>
      <c r="U113" s="72"/>
      <c r="V113" s="72"/>
      <c r="W113" s="179"/>
      <c r="X113" s="179"/>
      <c r="Y113" s="179"/>
    </row>
    <row r="114" ht="12.75" customHeight="1">
      <c r="A114" s="37" t="s">
        <v>2838</v>
      </c>
      <c r="B114" s="37"/>
      <c r="C114" s="79">
        <v>45677.0</v>
      </c>
      <c r="D114" s="187">
        <v>0.5625</v>
      </c>
      <c r="E114" s="188" t="s">
        <v>68</v>
      </c>
      <c r="F114" s="37" t="s">
        <v>2213</v>
      </c>
      <c r="G114" s="72">
        <v>1.0</v>
      </c>
      <c r="H114" s="72" t="s">
        <v>2449</v>
      </c>
      <c r="I114" s="72" t="s">
        <v>2724</v>
      </c>
      <c r="J114" s="72" t="s">
        <v>2847</v>
      </c>
      <c r="K114" s="72" t="s">
        <v>2848</v>
      </c>
      <c r="L114" s="37" t="s">
        <v>2849</v>
      </c>
      <c r="M114" s="192" t="s">
        <v>2850</v>
      </c>
      <c r="N114" s="72" t="s">
        <v>821</v>
      </c>
      <c r="O114" s="176"/>
      <c r="P114" s="72" t="s">
        <v>2851</v>
      </c>
      <c r="Q114" s="177"/>
      <c r="R114" s="178"/>
      <c r="S114" s="178"/>
      <c r="T114" s="72"/>
      <c r="U114" s="72"/>
      <c r="V114" s="72"/>
      <c r="W114" s="179"/>
      <c r="X114" s="179"/>
      <c r="Y114" s="179"/>
    </row>
    <row r="115" ht="12.75" customHeight="1">
      <c r="A115" s="37" t="s">
        <v>2838</v>
      </c>
      <c r="B115" s="37"/>
      <c r="C115" s="79">
        <v>45677.0</v>
      </c>
      <c r="D115" s="187">
        <v>0.625</v>
      </c>
      <c r="E115" s="188" t="s">
        <v>68</v>
      </c>
      <c r="F115" s="37" t="s">
        <v>135</v>
      </c>
      <c r="G115" s="72">
        <v>1.0</v>
      </c>
      <c r="H115" s="72" t="s">
        <v>888</v>
      </c>
      <c r="I115" s="72" t="s">
        <v>68</v>
      </c>
      <c r="J115" s="72" t="s">
        <v>68</v>
      </c>
      <c r="K115" s="72" t="s">
        <v>2608</v>
      </c>
      <c r="L115" s="37" t="s">
        <v>2609</v>
      </c>
      <c r="M115" s="192" t="s">
        <v>2610</v>
      </c>
      <c r="N115" s="72" t="s">
        <v>821</v>
      </c>
      <c r="O115" s="176"/>
      <c r="P115" s="72"/>
      <c r="Q115" s="177"/>
      <c r="R115" s="178"/>
      <c r="S115" s="178"/>
      <c r="T115" s="72"/>
      <c r="U115" s="72"/>
      <c r="V115" s="72"/>
      <c r="W115" s="179"/>
      <c r="X115" s="179"/>
      <c r="Y115" s="179"/>
    </row>
    <row r="116" ht="12.75" customHeight="1">
      <c r="A116" s="37" t="s">
        <v>2838</v>
      </c>
      <c r="B116" s="37"/>
      <c r="C116" s="79">
        <v>45677.0</v>
      </c>
      <c r="D116" s="187">
        <v>0.7083333333333334</v>
      </c>
      <c r="E116" s="188" t="s">
        <v>68</v>
      </c>
      <c r="F116" s="37" t="s">
        <v>2523</v>
      </c>
      <c r="G116" s="72" t="s">
        <v>68</v>
      </c>
      <c r="H116" s="72" t="s">
        <v>888</v>
      </c>
      <c r="I116" s="103" t="s">
        <v>2852</v>
      </c>
      <c r="J116" s="72" t="s">
        <v>68</v>
      </c>
      <c r="K116" s="72" t="s">
        <v>1060</v>
      </c>
      <c r="L116" s="37" t="s">
        <v>2525</v>
      </c>
      <c r="M116" s="208" t="s">
        <v>2826</v>
      </c>
      <c r="N116" s="72" t="s">
        <v>827</v>
      </c>
      <c r="O116" s="176"/>
      <c r="P116" s="72"/>
      <c r="Q116" s="177"/>
      <c r="R116" s="178"/>
      <c r="S116" s="178"/>
      <c r="T116" s="72"/>
      <c r="U116" s="72"/>
      <c r="V116" s="72"/>
      <c r="W116" s="179"/>
      <c r="X116" s="179"/>
      <c r="Y116" s="179"/>
    </row>
    <row r="117" ht="12.75" customHeight="1">
      <c r="A117" s="37" t="s">
        <v>2838</v>
      </c>
      <c r="B117" s="37"/>
      <c r="C117" s="79">
        <v>45678.0</v>
      </c>
      <c r="D117" s="187">
        <v>0.5416666666666666</v>
      </c>
      <c r="E117" s="188" t="s">
        <v>68</v>
      </c>
      <c r="F117" s="37" t="s">
        <v>2853</v>
      </c>
      <c r="G117" s="72">
        <v>1.0</v>
      </c>
      <c r="H117" s="72" t="s">
        <v>888</v>
      </c>
      <c r="I117" s="72" t="s">
        <v>2854</v>
      </c>
      <c r="J117" s="72" t="s">
        <v>68</v>
      </c>
      <c r="K117" s="72" t="s">
        <v>2855</v>
      </c>
      <c r="L117" s="37" t="s">
        <v>2856</v>
      </c>
      <c r="M117" s="192" t="s">
        <v>2857</v>
      </c>
      <c r="N117" s="72" t="s">
        <v>827</v>
      </c>
      <c r="O117" s="176"/>
      <c r="P117" s="72"/>
      <c r="Q117" s="177"/>
      <c r="R117" s="178"/>
      <c r="S117" s="178"/>
      <c r="T117" s="72"/>
      <c r="U117" s="72"/>
      <c r="V117" s="72"/>
      <c r="W117" s="179"/>
      <c r="X117" s="179"/>
      <c r="Y117" s="179"/>
    </row>
    <row r="118" ht="12.75" customHeight="1">
      <c r="A118" s="37" t="s">
        <v>2838</v>
      </c>
      <c r="B118" s="37"/>
      <c r="C118" s="79">
        <v>45679.0</v>
      </c>
      <c r="D118" s="187">
        <v>0.375</v>
      </c>
      <c r="E118" s="188" t="s">
        <v>68</v>
      </c>
      <c r="F118" s="37" t="s">
        <v>2549</v>
      </c>
      <c r="G118" s="72">
        <v>1.0</v>
      </c>
      <c r="H118" s="72" t="s">
        <v>2513</v>
      </c>
      <c r="I118" s="72" t="s">
        <v>2858</v>
      </c>
      <c r="J118" s="193" t="s">
        <v>2563</v>
      </c>
      <c r="K118" s="72" t="s">
        <v>825</v>
      </c>
      <c r="L118" s="37" t="s">
        <v>2845</v>
      </c>
      <c r="M118" s="192" t="s">
        <v>2552</v>
      </c>
      <c r="N118" s="72" t="s">
        <v>821</v>
      </c>
      <c r="O118" s="176"/>
      <c r="P118" s="72" t="str">
        <f>J118</f>
        <v>DESINSTALACION DE EQUIPO </v>
      </c>
      <c r="Q118" s="177"/>
      <c r="R118" s="178"/>
      <c r="S118" s="178"/>
      <c r="T118" s="72"/>
      <c r="U118" s="72"/>
      <c r="V118" s="72" t="str">
        <f>H118</f>
        <v>DESINSTALACION</v>
      </c>
      <c r="W118" s="203">
        <v>350.0</v>
      </c>
      <c r="X118" s="179">
        <f>W118*0.16</f>
        <v>56</v>
      </c>
      <c r="Y118" s="179">
        <f>W118+X118</f>
        <v>406</v>
      </c>
    </row>
    <row r="119" ht="12.75" customHeight="1">
      <c r="A119" s="37" t="s">
        <v>2838</v>
      </c>
      <c r="B119" s="37"/>
      <c r="C119" s="79">
        <v>45679.0</v>
      </c>
      <c r="D119" s="187">
        <v>0.4166666666666667</v>
      </c>
      <c r="E119" s="188" t="s">
        <v>68</v>
      </c>
      <c r="F119" s="37" t="s">
        <v>125</v>
      </c>
      <c r="G119" s="72">
        <v>1.0</v>
      </c>
      <c r="H119" s="72" t="s">
        <v>888</v>
      </c>
      <c r="I119" s="72" t="s">
        <v>2859</v>
      </c>
      <c r="J119" s="72" t="s">
        <v>68</v>
      </c>
      <c r="K119" s="72" t="s">
        <v>2319</v>
      </c>
      <c r="L119" s="37"/>
      <c r="M119" s="190" t="s">
        <v>2860</v>
      </c>
      <c r="N119" s="72" t="s">
        <v>827</v>
      </c>
      <c r="O119" s="176"/>
      <c r="P119" s="72"/>
      <c r="Q119" s="177"/>
      <c r="R119" s="178"/>
      <c r="S119" s="178"/>
      <c r="T119" s="72"/>
      <c r="U119" s="72"/>
      <c r="V119" s="72"/>
      <c r="W119" s="179"/>
      <c r="X119" s="179"/>
      <c r="Y119" s="179"/>
    </row>
    <row r="120" ht="12.75" customHeight="1">
      <c r="A120" s="37" t="s">
        <v>2838</v>
      </c>
      <c r="B120" s="37"/>
      <c r="C120" s="79">
        <v>45679.0</v>
      </c>
      <c r="D120" s="187">
        <v>0.4583333333333333</v>
      </c>
      <c r="E120" s="188" t="s">
        <v>68</v>
      </c>
      <c r="F120" s="37" t="s">
        <v>2561</v>
      </c>
      <c r="G120" s="72">
        <v>1.0</v>
      </c>
      <c r="H120" s="72" t="s">
        <v>888</v>
      </c>
      <c r="I120" s="72" t="s">
        <v>2861</v>
      </c>
      <c r="J120" s="72" t="s">
        <v>68</v>
      </c>
      <c r="K120" s="72" t="s">
        <v>2233</v>
      </c>
      <c r="L120" s="37" t="s">
        <v>2565</v>
      </c>
      <c r="M120" s="192" t="s">
        <v>2566</v>
      </c>
      <c r="N120" s="72" t="s">
        <v>821</v>
      </c>
      <c r="O120" s="176"/>
      <c r="P120" s="72"/>
      <c r="Q120" s="205" t="s">
        <v>68</v>
      </c>
      <c r="R120" s="206" t="s">
        <v>68</v>
      </c>
      <c r="S120" s="206" t="s">
        <v>68</v>
      </c>
      <c r="T120" s="193" t="s">
        <v>68</v>
      </c>
      <c r="U120" s="193" t="s">
        <v>68</v>
      </c>
      <c r="V120" s="72" t="str">
        <f>H120</f>
        <v>INSTALACION</v>
      </c>
      <c r="W120" s="179"/>
      <c r="X120" s="179"/>
      <c r="Y120" s="179"/>
    </row>
    <row r="121" ht="12.75" customHeight="1">
      <c r="A121" s="37" t="s">
        <v>2838</v>
      </c>
      <c r="B121" s="37"/>
      <c r="C121" s="79">
        <v>45679.0</v>
      </c>
      <c r="D121" s="187">
        <v>0.5</v>
      </c>
      <c r="E121" s="188" t="s">
        <v>68</v>
      </c>
      <c r="F121" s="37" t="s">
        <v>2592</v>
      </c>
      <c r="G121" s="72">
        <v>1.0</v>
      </c>
      <c r="H121" s="72" t="s">
        <v>888</v>
      </c>
      <c r="I121" s="193" t="s">
        <v>2862</v>
      </c>
      <c r="J121" s="193" t="s">
        <v>2863</v>
      </c>
      <c r="K121" s="193" t="s">
        <v>2864</v>
      </c>
      <c r="L121" s="191" t="s">
        <v>2865</v>
      </c>
      <c r="M121" s="216" t="s">
        <v>2649</v>
      </c>
      <c r="N121" s="72" t="s">
        <v>827</v>
      </c>
      <c r="O121" s="207" t="s">
        <v>68</v>
      </c>
      <c r="P121" s="72" t="str">
        <f>J121</f>
        <v>INSTALACION DE EQUIPO </v>
      </c>
      <c r="Q121" s="205" t="s">
        <v>68</v>
      </c>
      <c r="R121" s="206">
        <v>8.69706060073279E14</v>
      </c>
      <c r="S121" s="206">
        <v>8.112448334E9</v>
      </c>
      <c r="T121" s="193" t="s">
        <v>68</v>
      </c>
      <c r="U121" s="193" t="s">
        <v>68</v>
      </c>
      <c r="V121" s="193" t="s">
        <v>888</v>
      </c>
      <c r="W121" s="203">
        <f>1724+150</f>
        <v>1874</v>
      </c>
      <c r="X121" s="203">
        <f>W121*0.16</f>
        <v>299.84</v>
      </c>
      <c r="Y121" s="203">
        <f>W121+X121</f>
        <v>2173.84</v>
      </c>
    </row>
    <row r="122" ht="12.75" customHeight="1">
      <c r="A122" s="37" t="s">
        <v>2838</v>
      </c>
      <c r="B122" s="37"/>
      <c r="C122" s="79">
        <v>45679.0</v>
      </c>
      <c r="D122" s="187">
        <v>0.5833333333333334</v>
      </c>
      <c r="E122" s="188" t="s">
        <v>68</v>
      </c>
      <c r="F122" s="37" t="s">
        <v>2561</v>
      </c>
      <c r="G122" s="72">
        <v>1.0</v>
      </c>
      <c r="H122" s="72" t="s">
        <v>888</v>
      </c>
      <c r="I122" s="72" t="s">
        <v>2724</v>
      </c>
      <c r="J122" s="72" t="s">
        <v>68</v>
      </c>
      <c r="K122" s="72" t="s">
        <v>2233</v>
      </c>
      <c r="L122" s="37" t="s">
        <v>2565</v>
      </c>
      <c r="M122" s="192" t="s">
        <v>2566</v>
      </c>
      <c r="N122" s="72" t="s">
        <v>821</v>
      </c>
      <c r="O122" s="176"/>
      <c r="P122" s="72"/>
      <c r="Q122" s="205" t="s">
        <v>68</v>
      </c>
      <c r="R122" s="206" t="s">
        <v>68</v>
      </c>
      <c r="S122" s="206" t="s">
        <v>68</v>
      </c>
      <c r="T122" s="193" t="s">
        <v>68</v>
      </c>
      <c r="U122" s="193" t="s">
        <v>68</v>
      </c>
      <c r="V122" s="72" t="str">
        <f t="shared" ref="V122:V124" si="27">H122</f>
        <v>INSTALACION</v>
      </c>
      <c r="W122" s="179"/>
      <c r="X122" s="179"/>
      <c r="Y122" s="179"/>
    </row>
    <row r="123" ht="12.75" customHeight="1">
      <c r="A123" s="37" t="s">
        <v>2838</v>
      </c>
      <c r="B123" s="37"/>
      <c r="C123" s="79">
        <v>45679.0</v>
      </c>
      <c r="D123" s="187">
        <v>0.6041666666666666</v>
      </c>
      <c r="E123" s="188" t="s">
        <v>68</v>
      </c>
      <c r="F123" s="76" t="s">
        <v>1614</v>
      </c>
      <c r="G123" s="77">
        <v>1.0</v>
      </c>
      <c r="H123" s="191" t="s">
        <v>888</v>
      </c>
      <c r="I123" s="72" t="s">
        <v>2866</v>
      </c>
      <c r="J123" s="72" t="s">
        <v>2867</v>
      </c>
      <c r="K123" s="72">
        <v>3.339741683E9</v>
      </c>
      <c r="L123" s="37" t="s">
        <v>2654</v>
      </c>
      <c r="M123" s="204" t="s">
        <v>2655</v>
      </c>
      <c r="N123" s="72" t="s">
        <v>995</v>
      </c>
      <c r="O123" s="176"/>
      <c r="P123" s="72"/>
      <c r="Q123" s="177"/>
      <c r="R123" s="178"/>
      <c r="S123" s="178"/>
      <c r="T123" s="72"/>
      <c r="U123" s="72"/>
      <c r="V123" s="72" t="str">
        <f t="shared" si="27"/>
        <v>INSTALACION</v>
      </c>
      <c r="W123" s="179"/>
      <c r="X123" s="179"/>
      <c r="Y123" s="179"/>
    </row>
    <row r="124" ht="12.75" customHeight="1">
      <c r="A124" s="37" t="s">
        <v>2838</v>
      </c>
      <c r="B124" s="37"/>
      <c r="C124" s="79">
        <v>45679.0</v>
      </c>
      <c r="D124" s="187">
        <v>0.6041666666666666</v>
      </c>
      <c r="E124" s="188" t="s">
        <v>68</v>
      </c>
      <c r="F124" s="76" t="s">
        <v>1614</v>
      </c>
      <c r="G124" s="77">
        <v>1.0</v>
      </c>
      <c r="H124" s="37" t="s">
        <v>846</v>
      </c>
      <c r="I124" s="72" t="s">
        <v>2868</v>
      </c>
      <c r="J124" s="72" t="s">
        <v>2869</v>
      </c>
      <c r="K124" s="72">
        <v>3.339741683E9</v>
      </c>
      <c r="L124" s="37" t="s">
        <v>2654</v>
      </c>
      <c r="M124" s="204" t="s">
        <v>2655</v>
      </c>
      <c r="N124" s="72" t="s">
        <v>995</v>
      </c>
      <c r="O124" s="176"/>
      <c r="P124" s="72" t="s">
        <v>2870</v>
      </c>
      <c r="Q124" s="177"/>
      <c r="R124" s="178"/>
      <c r="S124" s="178"/>
      <c r="T124" s="72"/>
      <c r="U124" s="72"/>
      <c r="V124" s="72" t="str">
        <f t="shared" si="27"/>
        <v>CANCELADO</v>
      </c>
      <c r="W124" s="179"/>
      <c r="X124" s="179"/>
      <c r="Y124" s="179"/>
    </row>
    <row r="125" ht="12.75" customHeight="1">
      <c r="A125" s="37" t="s">
        <v>2838</v>
      </c>
      <c r="B125" s="37"/>
      <c r="C125" s="79">
        <v>45679.0</v>
      </c>
      <c r="D125" s="187">
        <v>0.625</v>
      </c>
      <c r="E125" s="188" t="s">
        <v>68</v>
      </c>
      <c r="F125" s="37" t="s">
        <v>2871</v>
      </c>
      <c r="G125" s="72">
        <v>1.0</v>
      </c>
      <c r="H125" s="72" t="s">
        <v>888</v>
      </c>
      <c r="I125" s="72" t="s">
        <v>2872</v>
      </c>
      <c r="J125" s="72" t="s">
        <v>68</v>
      </c>
      <c r="K125" s="72" t="s">
        <v>2873</v>
      </c>
      <c r="L125" s="37"/>
      <c r="M125" s="190" t="s">
        <v>2874</v>
      </c>
      <c r="N125" s="72" t="s">
        <v>827</v>
      </c>
      <c r="O125" s="176"/>
      <c r="P125" s="72"/>
      <c r="Q125" s="177"/>
      <c r="R125" s="178"/>
      <c r="S125" s="178"/>
      <c r="T125" s="72"/>
      <c r="U125" s="72"/>
      <c r="V125" s="72"/>
      <c r="W125" s="179"/>
      <c r="X125" s="179"/>
      <c r="Y125" s="179"/>
    </row>
    <row r="126" ht="12.75" customHeight="1">
      <c r="A126" s="37" t="s">
        <v>2838</v>
      </c>
      <c r="B126" s="37"/>
      <c r="C126" s="79">
        <v>45679.0</v>
      </c>
      <c r="D126" s="187">
        <v>0.6527777777777778</v>
      </c>
      <c r="E126" s="188" t="s">
        <v>2511</v>
      </c>
      <c r="F126" s="37" t="s">
        <v>2601</v>
      </c>
      <c r="G126" s="72">
        <v>1.0</v>
      </c>
      <c r="H126" s="72" t="s">
        <v>888</v>
      </c>
      <c r="I126" s="72" t="s">
        <v>2875</v>
      </c>
      <c r="J126" s="72" t="s">
        <v>2506</v>
      </c>
      <c r="K126" s="72" t="s">
        <v>2603</v>
      </c>
      <c r="L126" s="37" t="s">
        <v>2644</v>
      </c>
      <c r="M126" s="192" t="s">
        <v>2645</v>
      </c>
      <c r="N126" s="72" t="s">
        <v>821</v>
      </c>
      <c r="O126" s="176"/>
      <c r="P126" s="72"/>
      <c r="Q126" s="177"/>
      <c r="R126" s="178"/>
      <c r="S126" s="178"/>
      <c r="T126" s="72"/>
      <c r="U126" s="72"/>
      <c r="V126" s="72"/>
      <c r="W126" s="179"/>
      <c r="X126" s="179"/>
      <c r="Y126" s="179"/>
    </row>
    <row r="127" ht="12.75" customHeight="1">
      <c r="A127" s="37" t="s">
        <v>2838</v>
      </c>
      <c r="B127" s="37"/>
      <c r="C127" s="79">
        <v>45680.0</v>
      </c>
      <c r="D127" s="187">
        <v>0.375</v>
      </c>
      <c r="E127" s="188" t="s">
        <v>68</v>
      </c>
      <c r="F127" s="37" t="s">
        <v>2592</v>
      </c>
      <c r="G127" s="72">
        <v>1.0</v>
      </c>
      <c r="H127" s="72" t="s">
        <v>2449</v>
      </c>
      <c r="I127" s="72" t="s">
        <v>2876</v>
      </c>
      <c r="J127" s="193" t="s">
        <v>2877</v>
      </c>
      <c r="K127" s="72" t="s">
        <v>2878</v>
      </c>
      <c r="L127" s="191" t="s">
        <v>2879</v>
      </c>
      <c r="M127" s="217" t="s">
        <v>2880</v>
      </c>
      <c r="N127" s="72" t="s">
        <v>821</v>
      </c>
      <c r="O127" s="207" t="s">
        <v>68</v>
      </c>
      <c r="P127" s="72" t="str">
        <f>J127</f>
        <v>REVISION DE UNIDAD </v>
      </c>
      <c r="Q127" s="72" t="s">
        <v>2881</v>
      </c>
      <c r="R127" s="178"/>
      <c r="S127" s="178"/>
      <c r="T127" s="72"/>
      <c r="U127" s="72"/>
      <c r="V127" s="193" t="s">
        <v>2449</v>
      </c>
      <c r="W127" s="203">
        <v>450.0</v>
      </c>
      <c r="X127" s="203">
        <f>W127*0.16</f>
        <v>72</v>
      </c>
      <c r="Y127" s="203">
        <f>W127+X127</f>
        <v>522</v>
      </c>
    </row>
    <row r="128" ht="12.75" customHeight="1">
      <c r="A128" s="37" t="s">
        <v>2838</v>
      </c>
      <c r="B128" s="37"/>
      <c r="C128" s="79">
        <v>45680.0</v>
      </c>
      <c r="D128" s="187">
        <v>0.4375</v>
      </c>
      <c r="E128" s="188" t="s">
        <v>68</v>
      </c>
      <c r="F128" s="37" t="s">
        <v>2625</v>
      </c>
      <c r="G128" s="72">
        <v>1.0</v>
      </c>
      <c r="H128" s="72" t="s">
        <v>2513</v>
      </c>
      <c r="I128" s="72" t="s">
        <v>2626</v>
      </c>
      <c r="J128" s="72" t="s">
        <v>68</v>
      </c>
      <c r="K128" s="72" t="s">
        <v>2882</v>
      </c>
      <c r="L128" s="37"/>
      <c r="M128" s="190" t="s">
        <v>2883</v>
      </c>
      <c r="N128" s="72" t="s">
        <v>827</v>
      </c>
      <c r="O128" s="176"/>
      <c r="P128" s="72"/>
      <c r="Q128" s="177"/>
      <c r="R128" s="178"/>
      <c r="S128" s="178"/>
      <c r="T128" s="72"/>
      <c r="U128" s="72"/>
      <c r="V128" s="72"/>
      <c r="W128" s="179"/>
      <c r="X128" s="179"/>
      <c r="Y128" s="179"/>
    </row>
    <row r="129" ht="12.75" customHeight="1">
      <c r="A129" s="37" t="s">
        <v>2838</v>
      </c>
      <c r="B129" s="37"/>
      <c r="C129" s="79">
        <v>45680.0</v>
      </c>
      <c r="D129" s="187">
        <v>0.4583333333333333</v>
      </c>
      <c r="E129" s="188" t="s">
        <v>68</v>
      </c>
      <c r="F129" s="37" t="s">
        <v>2884</v>
      </c>
      <c r="G129" s="72">
        <v>1.0</v>
      </c>
      <c r="H129" s="72" t="s">
        <v>2513</v>
      </c>
      <c r="I129" s="72" t="s">
        <v>2885</v>
      </c>
      <c r="J129" s="72" t="s">
        <v>68</v>
      </c>
      <c r="K129" s="72" t="s">
        <v>2886</v>
      </c>
      <c r="L129" s="37"/>
      <c r="M129" s="190" t="s">
        <v>2887</v>
      </c>
      <c r="N129" s="72" t="s">
        <v>821</v>
      </c>
      <c r="O129" s="176"/>
      <c r="P129" s="72"/>
      <c r="Q129" s="177"/>
      <c r="R129" s="178"/>
      <c r="S129" s="178"/>
      <c r="T129" s="72"/>
      <c r="U129" s="72"/>
      <c r="V129" s="72"/>
      <c r="W129" s="179"/>
      <c r="X129" s="179"/>
      <c r="Y129" s="179"/>
    </row>
    <row r="130" ht="12.75" customHeight="1">
      <c r="A130" s="37" t="s">
        <v>2838</v>
      </c>
      <c r="B130" s="215"/>
      <c r="C130" s="79">
        <v>45680.0</v>
      </c>
      <c r="D130" s="187">
        <v>0.5416666666666666</v>
      </c>
      <c r="E130" s="188" t="s">
        <v>68</v>
      </c>
      <c r="F130" s="37" t="s">
        <v>2745</v>
      </c>
      <c r="G130" s="72">
        <v>1.0</v>
      </c>
      <c r="H130" s="72" t="s">
        <v>2449</v>
      </c>
      <c r="I130" s="72">
        <v>1022.0</v>
      </c>
      <c r="J130" s="72" t="s">
        <v>2498</v>
      </c>
      <c r="K130" s="72" t="s">
        <v>2747</v>
      </c>
      <c r="L130" s="37"/>
      <c r="M130" s="190" t="s">
        <v>2888</v>
      </c>
      <c r="N130" s="72" t="s">
        <v>995</v>
      </c>
      <c r="O130" s="176"/>
      <c r="P130" s="72" t="s">
        <v>2889</v>
      </c>
      <c r="Q130" s="177"/>
      <c r="R130" s="178"/>
      <c r="S130" s="178"/>
      <c r="T130" s="72"/>
      <c r="U130" s="72"/>
      <c r="V130" s="72"/>
      <c r="W130" s="179"/>
      <c r="X130" s="179"/>
      <c r="Y130" s="179"/>
    </row>
    <row r="131" ht="12.75" customHeight="1">
      <c r="A131" s="37" t="s">
        <v>2838</v>
      </c>
      <c r="B131" s="213"/>
      <c r="C131" s="79">
        <v>45680.0</v>
      </c>
      <c r="D131" s="187">
        <v>0.5833333333333334</v>
      </c>
      <c r="E131" s="188" t="s">
        <v>68</v>
      </c>
      <c r="F131" s="37" t="s">
        <v>2745</v>
      </c>
      <c r="G131" s="72">
        <v>3.0</v>
      </c>
      <c r="H131" s="72" t="s">
        <v>888</v>
      </c>
      <c r="I131" s="72" t="s">
        <v>2890</v>
      </c>
      <c r="J131" s="72" t="s">
        <v>68</v>
      </c>
      <c r="K131" s="72" t="s">
        <v>2747</v>
      </c>
      <c r="L131" s="37"/>
      <c r="M131" s="190" t="s">
        <v>2888</v>
      </c>
      <c r="N131" s="72" t="s">
        <v>995</v>
      </c>
      <c r="O131" s="176"/>
      <c r="P131" s="72"/>
      <c r="Q131" s="177"/>
      <c r="R131" s="178"/>
      <c r="S131" s="178"/>
      <c r="T131" s="72"/>
      <c r="U131" s="72"/>
      <c r="V131" s="72"/>
      <c r="W131" s="179"/>
      <c r="X131" s="179"/>
      <c r="Y131" s="179"/>
    </row>
    <row r="132" ht="12.75" customHeight="1">
      <c r="A132" s="37" t="s">
        <v>2838</v>
      </c>
      <c r="B132" s="37"/>
      <c r="C132" s="79">
        <v>45680.0</v>
      </c>
      <c r="D132" s="187">
        <v>0.6458333333333334</v>
      </c>
      <c r="E132" s="188" t="s">
        <v>2891</v>
      </c>
      <c r="F132" s="37" t="s">
        <v>107</v>
      </c>
      <c r="G132" s="72">
        <v>1.0</v>
      </c>
      <c r="H132" s="72" t="s">
        <v>2684</v>
      </c>
      <c r="I132" s="72" t="s">
        <v>2892</v>
      </c>
      <c r="J132" s="72" t="s">
        <v>2893</v>
      </c>
      <c r="K132" s="72" t="s">
        <v>1481</v>
      </c>
      <c r="L132" s="37" t="s">
        <v>2705</v>
      </c>
      <c r="M132" s="217" t="s">
        <v>2706</v>
      </c>
      <c r="N132" s="72" t="s">
        <v>821</v>
      </c>
      <c r="O132" s="176"/>
      <c r="P132" s="72" t="s">
        <v>2894</v>
      </c>
      <c r="Q132" s="177"/>
      <c r="R132" s="178"/>
      <c r="S132" s="178"/>
      <c r="T132" s="72"/>
      <c r="U132" s="72"/>
      <c r="V132" s="72"/>
      <c r="W132" s="179"/>
      <c r="X132" s="179"/>
      <c r="Y132" s="179"/>
    </row>
    <row r="133" ht="12.75" customHeight="1">
      <c r="A133" s="37" t="s">
        <v>2838</v>
      </c>
      <c r="B133" s="37"/>
      <c r="C133" s="79">
        <v>45680.0</v>
      </c>
      <c r="D133" s="187">
        <v>0.6666666666666666</v>
      </c>
      <c r="E133" s="188" t="s">
        <v>2891</v>
      </c>
      <c r="F133" s="37" t="s">
        <v>107</v>
      </c>
      <c r="G133" s="72">
        <v>1.0</v>
      </c>
      <c r="H133" s="72" t="s">
        <v>2684</v>
      </c>
      <c r="I133" s="72" t="s">
        <v>1480</v>
      </c>
      <c r="J133" s="72" t="s">
        <v>2895</v>
      </c>
      <c r="K133" s="72" t="s">
        <v>1481</v>
      </c>
      <c r="L133" s="37" t="s">
        <v>2705</v>
      </c>
      <c r="M133" s="217" t="s">
        <v>2706</v>
      </c>
      <c r="N133" s="72" t="s">
        <v>821</v>
      </c>
      <c r="O133" s="176"/>
      <c r="P133" s="72"/>
      <c r="Q133" s="177"/>
      <c r="R133" s="178"/>
      <c r="S133" s="178"/>
      <c r="T133" s="72"/>
      <c r="U133" s="72"/>
      <c r="V133" s="72"/>
      <c r="W133" s="179"/>
      <c r="X133" s="179"/>
      <c r="Y133" s="179"/>
    </row>
    <row r="134" ht="12.75" customHeight="1">
      <c r="A134" s="37" t="s">
        <v>2838</v>
      </c>
      <c r="B134" s="37"/>
      <c r="C134" s="79">
        <v>45680.0</v>
      </c>
      <c r="D134" s="187">
        <v>0.6666666666666666</v>
      </c>
      <c r="E134" s="188" t="s">
        <v>68</v>
      </c>
      <c r="F134" s="37" t="s">
        <v>2504</v>
      </c>
      <c r="G134" s="72">
        <v>1.0</v>
      </c>
      <c r="H134" s="72" t="s">
        <v>888</v>
      </c>
      <c r="I134" s="72" t="s">
        <v>2896</v>
      </c>
      <c r="J134" s="72" t="s">
        <v>2506</v>
      </c>
      <c r="K134" s="72" t="s">
        <v>2507</v>
      </c>
      <c r="L134" s="37" t="s">
        <v>2508</v>
      </c>
      <c r="M134" s="192" t="s">
        <v>2509</v>
      </c>
      <c r="N134" s="72" t="s">
        <v>827</v>
      </c>
      <c r="O134" s="176"/>
      <c r="P134" s="72"/>
      <c r="Q134" s="177"/>
      <c r="R134" s="178"/>
      <c r="S134" s="178"/>
      <c r="T134" s="72"/>
      <c r="U134" s="72"/>
      <c r="V134" s="72" t="str">
        <f>H134</f>
        <v>INSTALACION</v>
      </c>
      <c r="W134" s="179">
        <f>1900+100</f>
        <v>2000</v>
      </c>
      <c r="X134" s="179">
        <f>W134*0.16</f>
        <v>320</v>
      </c>
      <c r="Y134" s="179">
        <f>W134+X134</f>
        <v>2320</v>
      </c>
    </row>
    <row r="135" ht="12.75" customHeight="1">
      <c r="A135" s="37" t="s">
        <v>2838</v>
      </c>
      <c r="B135" s="37"/>
      <c r="C135" s="79">
        <v>45680.0</v>
      </c>
      <c r="D135" s="187">
        <v>0.6666666666666666</v>
      </c>
      <c r="E135" s="188" t="s">
        <v>68</v>
      </c>
      <c r="F135" s="37" t="s">
        <v>107</v>
      </c>
      <c r="G135" s="72">
        <v>1.0</v>
      </c>
      <c r="H135" s="72" t="s">
        <v>888</v>
      </c>
      <c r="I135" s="72" t="s">
        <v>2892</v>
      </c>
      <c r="J135" s="72" t="s">
        <v>2897</v>
      </c>
      <c r="K135" s="72" t="s">
        <v>1481</v>
      </c>
      <c r="L135" s="37" t="s">
        <v>2898</v>
      </c>
      <c r="M135" s="192" t="s">
        <v>2899</v>
      </c>
      <c r="N135" s="72" t="s">
        <v>821</v>
      </c>
      <c r="O135" s="176"/>
      <c r="P135" s="72"/>
      <c r="Q135" s="177"/>
      <c r="R135" s="178"/>
      <c r="S135" s="178"/>
      <c r="T135" s="72"/>
      <c r="U135" s="72"/>
      <c r="V135" s="72"/>
      <c r="W135" s="179"/>
      <c r="X135" s="179"/>
      <c r="Y135" s="179"/>
    </row>
    <row r="136" ht="12.75" customHeight="1">
      <c r="A136" s="37" t="s">
        <v>2838</v>
      </c>
      <c r="B136" s="37"/>
      <c r="C136" s="79">
        <v>45680.0</v>
      </c>
      <c r="D136" s="187">
        <v>0.1875</v>
      </c>
      <c r="E136" s="188" t="s">
        <v>68</v>
      </c>
      <c r="F136" s="37" t="s">
        <v>107</v>
      </c>
      <c r="G136" s="72">
        <v>1.0</v>
      </c>
      <c r="H136" s="72" t="s">
        <v>888</v>
      </c>
      <c r="I136" s="72" t="s">
        <v>1480</v>
      </c>
      <c r="J136" s="72" t="s">
        <v>2895</v>
      </c>
      <c r="K136" s="72" t="s">
        <v>1481</v>
      </c>
      <c r="L136" s="37" t="s">
        <v>2898</v>
      </c>
      <c r="M136" s="192" t="s">
        <v>2899</v>
      </c>
      <c r="N136" s="72" t="s">
        <v>821</v>
      </c>
      <c r="O136" s="176"/>
      <c r="P136" s="72"/>
      <c r="Q136" s="177"/>
      <c r="R136" s="178"/>
      <c r="S136" s="178"/>
      <c r="T136" s="72"/>
      <c r="U136" s="72"/>
      <c r="V136" s="72"/>
      <c r="W136" s="179"/>
      <c r="X136" s="179"/>
      <c r="Y136" s="179"/>
    </row>
    <row r="137" ht="12.75" customHeight="1">
      <c r="A137" s="37" t="s">
        <v>2838</v>
      </c>
      <c r="B137" s="213"/>
      <c r="C137" s="79">
        <v>45680.0</v>
      </c>
      <c r="D137" s="187">
        <v>0.6875</v>
      </c>
      <c r="E137" s="188" t="s">
        <v>68</v>
      </c>
      <c r="F137" s="37" t="s">
        <v>2745</v>
      </c>
      <c r="G137" s="72">
        <v>3.0</v>
      </c>
      <c r="H137" s="72" t="s">
        <v>888</v>
      </c>
      <c r="I137" s="72" t="s">
        <v>2900</v>
      </c>
      <c r="J137" s="72" t="s">
        <v>68</v>
      </c>
      <c r="K137" s="72" t="s">
        <v>2747</v>
      </c>
      <c r="L137" s="37" t="s">
        <v>2901</v>
      </c>
      <c r="M137" s="192" t="s">
        <v>2902</v>
      </c>
      <c r="N137" s="72" t="s">
        <v>995</v>
      </c>
      <c r="O137" s="176"/>
      <c r="P137" s="72"/>
      <c r="Q137" s="177"/>
      <c r="R137" s="178"/>
      <c r="S137" s="178"/>
      <c r="T137" s="72"/>
      <c r="U137" s="72"/>
      <c r="V137" s="72"/>
      <c r="W137" s="179"/>
      <c r="X137" s="179"/>
      <c r="Y137" s="179"/>
    </row>
    <row r="138" ht="12.75" customHeight="1">
      <c r="A138" s="37" t="s">
        <v>2838</v>
      </c>
      <c r="B138" s="37"/>
      <c r="C138" s="79">
        <v>45681.0</v>
      </c>
      <c r="D138" s="187">
        <v>0.375</v>
      </c>
      <c r="E138" s="188" t="s">
        <v>68</v>
      </c>
      <c r="F138" s="37" t="s">
        <v>2592</v>
      </c>
      <c r="G138" s="72">
        <v>1.0</v>
      </c>
      <c r="H138" s="72" t="s">
        <v>2513</v>
      </c>
      <c r="I138" s="193" t="s">
        <v>2903</v>
      </c>
      <c r="J138" s="193" t="s">
        <v>2563</v>
      </c>
      <c r="K138" s="72" t="s">
        <v>2904</v>
      </c>
      <c r="L138" s="37" t="s">
        <v>2905</v>
      </c>
      <c r="M138" s="192" t="s">
        <v>2906</v>
      </c>
      <c r="N138" s="72" t="s">
        <v>827</v>
      </c>
      <c r="O138" s="207" t="s">
        <v>68</v>
      </c>
      <c r="P138" s="72" t="str">
        <f>J138</f>
        <v>DESINSTALACION DE EQUIPO </v>
      </c>
      <c r="Q138" s="205" t="s">
        <v>68</v>
      </c>
      <c r="R138" s="206">
        <v>3.5031717360534E14</v>
      </c>
      <c r="S138" s="206">
        <v>8.134058898E9</v>
      </c>
      <c r="T138" s="193" t="s">
        <v>2907</v>
      </c>
      <c r="U138" s="193" t="s">
        <v>2908</v>
      </c>
      <c r="V138" s="193" t="s">
        <v>2513</v>
      </c>
      <c r="W138" s="203">
        <v>500.0</v>
      </c>
      <c r="X138" s="203">
        <f>W138*0.16</f>
        <v>80</v>
      </c>
      <c r="Y138" s="203">
        <f>W138+X138</f>
        <v>580</v>
      </c>
    </row>
    <row r="139" ht="12.75" customHeight="1">
      <c r="A139" s="37" t="s">
        <v>2838</v>
      </c>
      <c r="B139" s="37"/>
      <c r="C139" s="79">
        <v>45681.0</v>
      </c>
      <c r="D139" s="187">
        <v>0.3958333333333333</v>
      </c>
      <c r="E139" s="188" t="s">
        <v>68</v>
      </c>
      <c r="F139" s="37" t="s">
        <v>2523</v>
      </c>
      <c r="G139" s="72">
        <v>1.0</v>
      </c>
      <c r="H139" s="72" t="s">
        <v>2449</v>
      </c>
      <c r="I139" s="72" t="s">
        <v>2909</v>
      </c>
      <c r="J139" s="72" t="s">
        <v>2910</v>
      </c>
      <c r="K139" s="72" t="s">
        <v>1060</v>
      </c>
      <c r="L139" s="37"/>
      <c r="M139" s="190" t="s">
        <v>2911</v>
      </c>
      <c r="N139" s="72" t="s">
        <v>821</v>
      </c>
      <c r="O139" s="176"/>
      <c r="P139" s="72"/>
      <c r="Q139" s="177"/>
      <c r="R139" s="178"/>
      <c r="S139" s="178"/>
      <c r="T139" s="72"/>
      <c r="U139" s="72"/>
      <c r="V139" s="72"/>
      <c r="W139" s="179"/>
      <c r="X139" s="179"/>
      <c r="Y139" s="179"/>
    </row>
    <row r="140" ht="12.75" customHeight="1">
      <c r="A140" s="37" t="s">
        <v>2838</v>
      </c>
      <c r="B140" s="37"/>
      <c r="C140" s="79">
        <v>45681.0</v>
      </c>
      <c r="D140" s="187">
        <v>0.4166666666666667</v>
      </c>
      <c r="E140" s="188" t="s">
        <v>68</v>
      </c>
      <c r="F140" s="37" t="s">
        <v>2523</v>
      </c>
      <c r="G140" s="72">
        <v>1.0</v>
      </c>
      <c r="H140" s="72" t="s">
        <v>888</v>
      </c>
      <c r="I140" s="72" t="s">
        <v>2912</v>
      </c>
      <c r="J140" s="72" t="s">
        <v>68</v>
      </c>
      <c r="K140" s="72" t="s">
        <v>1060</v>
      </c>
      <c r="L140" s="37" t="s">
        <v>2614</v>
      </c>
      <c r="M140" s="192" t="s">
        <v>2615</v>
      </c>
      <c r="N140" s="72" t="s">
        <v>821</v>
      </c>
      <c r="O140" s="176"/>
      <c r="P140" s="72"/>
      <c r="Q140" s="177"/>
      <c r="R140" s="178"/>
      <c r="S140" s="178"/>
      <c r="T140" s="72"/>
      <c r="U140" s="72"/>
      <c r="V140" s="72"/>
      <c r="W140" s="179"/>
      <c r="X140" s="179"/>
      <c r="Y140" s="179"/>
    </row>
    <row r="141" ht="12.75" customHeight="1">
      <c r="A141" s="37" t="s">
        <v>2838</v>
      </c>
      <c r="B141" s="37"/>
      <c r="C141" s="79">
        <v>45681.0</v>
      </c>
      <c r="D141" s="187">
        <v>0.4583333333333333</v>
      </c>
      <c r="E141" s="188" t="s">
        <v>68</v>
      </c>
      <c r="F141" s="37" t="s">
        <v>2592</v>
      </c>
      <c r="G141" s="72">
        <v>1.0</v>
      </c>
      <c r="H141" s="193" t="s">
        <v>2684</v>
      </c>
      <c r="I141" s="72" t="s">
        <v>2913</v>
      </c>
      <c r="J141" s="193" t="s">
        <v>2563</v>
      </c>
      <c r="K141" s="72" t="s">
        <v>2914</v>
      </c>
      <c r="L141" s="37" t="s">
        <v>2915</v>
      </c>
      <c r="M141" s="192" t="s">
        <v>2916</v>
      </c>
      <c r="N141" s="72" t="s">
        <v>821</v>
      </c>
      <c r="O141" s="207" t="s">
        <v>68</v>
      </c>
      <c r="P141" s="72" t="str">
        <f t="shared" ref="P141:P143" si="28">J141</f>
        <v>DESINSTALACION DE EQUIPO </v>
      </c>
      <c r="Q141" s="72" t="s">
        <v>2917</v>
      </c>
      <c r="R141" s="206" t="s">
        <v>68</v>
      </c>
      <c r="S141" s="206" t="s">
        <v>68</v>
      </c>
      <c r="T141" s="193" t="s">
        <v>68</v>
      </c>
      <c r="U141" s="193" t="s">
        <v>68</v>
      </c>
      <c r="V141" s="193" t="s">
        <v>2716</v>
      </c>
      <c r="W141" s="203">
        <v>250.0</v>
      </c>
      <c r="X141" s="203">
        <f t="shared" ref="X141:X143" si="29">W141*0.16</f>
        <v>40</v>
      </c>
      <c r="Y141" s="203">
        <f t="shared" ref="Y141:Y143" si="30">W141+X141</f>
        <v>290</v>
      </c>
    </row>
    <row r="142" ht="12.75" customHeight="1">
      <c r="A142" s="37" t="s">
        <v>2838</v>
      </c>
      <c r="B142" s="37"/>
      <c r="C142" s="79">
        <v>45681.0</v>
      </c>
      <c r="D142" s="187">
        <v>0.5</v>
      </c>
      <c r="E142" s="188" t="s">
        <v>68</v>
      </c>
      <c r="F142" s="37" t="s">
        <v>2592</v>
      </c>
      <c r="G142" s="72">
        <v>1.0</v>
      </c>
      <c r="H142" s="72" t="s">
        <v>2513</v>
      </c>
      <c r="I142" s="193" t="s">
        <v>2862</v>
      </c>
      <c r="J142" s="193" t="s">
        <v>2563</v>
      </c>
      <c r="K142" s="72" t="s">
        <v>2918</v>
      </c>
      <c r="L142" s="37" t="s">
        <v>2648</v>
      </c>
      <c r="M142" s="192" t="s">
        <v>2649</v>
      </c>
      <c r="N142" s="72" t="s">
        <v>827</v>
      </c>
      <c r="O142" s="207" t="s">
        <v>68</v>
      </c>
      <c r="P142" s="72" t="str">
        <f t="shared" si="28"/>
        <v>DESINSTALACION DE EQUIPO </v>
      </c>
      <c r="Q142" s="205" t="s">
        <v>68</v>
      </c>
      <c r="R142" s="206">
        <v>8.69706060073279E14</v>
      </c>
      <c r="S142" s="206">
        <v>8.112448334E9</v>
      </c>
      <c r="T142" s="193" t="s">
        <v>68</v>
      </c>
      <c r="U142" s="193" t="s">
        <v>68</v>
      </c>
      <c r="V142" s="193" t="s">
        <v>2513</v>
      </c>
      <c r="W142" s="203">
        <v>500.0</v>
      </c>
      <c r="X142" s="203">
        <f t="shared" si="29"/>
        <v>80</v>
      </c>
      <c r="Y142" s="203">
        <f t="shared" si="30"/>
        <v>580</v>
      </c>
    </row>
    <row r="143" ht="12.75" customHeight="1">
      <c r="A143" s="37" t="s">
        <v>2838</v>
      </c>
      <c r="B143" s="37"/>
      <c r="C143" s="79">
        <v>45681.0</v>
      </c>
      <c r="D143" s="187">
        <v>0.5208333333333334</v>
      </c>
      <c r="E143" s="188" t="s">
        <v>68</v>
      </c>
      <c r="F143" s="37" t="s">
        <v>2592</v>
      </c>
      <c r="G143" s="72">
        <v>1.0</v>
      </c>
      <c r="H143" s="193" t="s">
        <v>2812</v>
      </c>
      <c r="I143" s="193" t="s">
        <v>2919</v>
      </c>
      <c r="J143" s="193" t="s">
        <v>2521</v>
      </c>
      <c r="K143" s="72" t="s">
        <v>2920</v>
      </c>
      <c r="L143" s="37" t="s">
        <v>2648</v>
      </c>
      <c r="M143" s="192" t="s">
        <v>2649</v>
      </c>
      <c r="N143" s="72" t="s">
        <v>827</v>
      </c>
      <c r="O143" s="207" t="s">
        <v>68</v>
      </c>
      <c r="P143" s="72" t="str">
        <f t="shared" si="28"/>
        <v>REINSTALACION DE EQUIPO </v>
      </c>
      <c r="Q143" s="205" t="s">
        <v>68</v>
      </c>
      <c r="R143" s="206">
        <v>8.69706060073279E14</v>
      </c>
      <c r="S143" s="206">
        <v>8.112448334E9</v>
      </c>
      <c r="T143" s="193" t="s">
        <v>2921</v>
      </c>
      <c r="U143" s="193" t="s">
        <v>68</v>
      </c>
      <c r="V143" s="193" t="s">
        <v>2812</v>
      </c>
      <c r="W143" s="203">
        <v>600.0</v>
      </c>
      <c r="X143" s="203">
        <f t="shared" si="29"/>
        <v>96</v>
      </c>
      <c r="Y143" s="203">
        <f t="shared" si="30"/>
        <v>696</v>
      </c>
    </row>
    <row r="144" ht="12.75" customHeight="1">
      <c r="A144" s="37" t="s">
        <v>2838</v>
      </c>
      <c r="B144" s="37"/>
      <c r="C144" s="79">
        <v>45681.0</v>
      </c>
      <c r="D144" s="187">
        <v>0.5416666666666666</v>
      </c>
      <c r="E144" s="188" t="s">
        <v>68</v>
      </c>
      <c r="F144" s="37" t="s">
        <v>2586</v>
      </c>
      <c r="G144" s="72">
        <v>2.0</v>
      </c>
      <c r="H144" s="72" t="s">
        <v>888</v>
      </c>
      <c r="I144" s="72" t="s">
        <v>2922</v>
      </c>
      <c r="J144" s="72" t="s">
        <v>68</v>
      </c>
      <c r="K144" s="72" t="s">
        <v>1551</v>
      </c>
      <c r="L144" s="37" t="s">
        <v>2589</v>
      </c>
      <c r="M144" s="192" t="s">
        <v>2590</v>
      </c>
      <c r="N144" s="72" t="s">
        <v>821</v>
      </c>
      <c r="O144" s="176"/>
      <c r="P144" s="72" t="s">
        <v>2923</v>
      </c>
      <c r="Q144" s="177"/>
      <c r="R144" s="178"/>
      <c r="S144" s="178"/>
      <c r="T144" s="72"/>
      <c r="U144" s="72"/>
      <c r="V144" s="72"/>
      <c r="W144" s="179"/>
      <c r="X144" s="179"/>
      <c r="Y144" s="179"/>
    </row>
    <row r="145" ht="12.75" customHeight="1">
      <c r="A145" s="37" t="s">
        <v>2838</v>
      </c>
      <c r="B145" s="37"/>
      <c r="C145" s="79">
        <v>45681.0</v>
      </c>
      <c r="D145" s="187">
        <v>0.6527777777777778</v>
      </c>
      <c r="E145" s="188" t="s">
        <v>68</v>
      </c>
      <c r="F145" s="37" t="s">
        <v>2871</v>
      </c>
      <c r="G145" s="72">
        <v>3.0</v>
      </c>
      <c r="H145" s="72" t="s">
        <v>888</v>
      </c>
      <c r="I145" s="72" t="s">
        <v>2924</v>
      </c>
      <c r="J145" s="72" t="s">
        <v>68</v>
      </c>
      <c r="K145" s="72" t="s">
        <v>68</v>
      </c>
      <c r="L145" s="37" t="s">
        <v>2925</v>
      </c>
      <c r="M145" s="192" t="s">
        <v>2926</v>
      </c>
      <c r="N145" s="72" t="s">
        <v>821</v>
      </c>
      <c r="O145" s="176"/>
      <c r="P145" s="72"/>
      <c r="Q145" s="177"/>
      <c r="R145" s="178"/>
      <c r="S145" s="178"/>
      <c r="T145" s="72"/>
      <c r="U145" s="72"/>
      <c r="V145" s="72"/>
      <c r="W145" s="179"/>
      <c r="X145" s="179"/>
      <c r="Y145" s="179"/>
    </row>
    <row r="146" ht="12.75" customHeight="1">
      <c r="A146" s="37" t="s">
        <v>2838</v>
      </c>
      <c r="B146" s="37"/>
      <c r="C146" s="79">
        <v>45681.0</v>
      </c>
      <c r="D146" s="187">
        <v>0.6666666666666666</v>
      </c>
      <c r="E146" s="188" t="s">
        <v>68</v>
      </c>
      <c r="F146" s="37" t="s">
        <v>2871</v>
      </c>
      <c r="G146" s="72">
        <v>3.0</v>
      </c>
      <c r="H146" s="193" t="s">
        <v>2519</v>
      </c>
      <c r="I146" s="72" t="s">
        <v>68</v>
      </c>
      <c r="J146" s="72" t="s">
        <v>68</v>
      </c>
      <c r="K146" s="72" t="s">
        <v>68</v>
      </c>
      <c r="L146" s="37" t="s">
        <v>2925</v>
      </c>
      <c r="M146" s="192" t="s">
        <v>2926</v>
      </c>
      <c r="N146" s="72"/>
      <c r="O146" s="176"/>
      <c r="P146" s="72"/>
      <c r="Q146" s="177"/>
      <c r="R146" s="178"/>
      <c r="S146" s="178"/>
      <c r="T146" s="72"/>
      <c r="U146" s="72"/>
      <c r="V146" s="72"/>
      <c r="W146" s="179"/>
      <c r="X146" s="179"/>
      <c r="Y146" s="179"/>
    </row>
    <row r="147" ht="12.75" customHeight="1">
      <c r="A147" s="37" t="s">
        <v>2838</v>
      </c>
      <c r="B147" s="37"/>
      <c r="C147" s="79">
        <v>45681.0</v>
      </c>
      <c r="D147" s="187">
        <v>0.75</v>
      </c>
      <c r="E147" s="188" t="s">
        <v>68</v>
      </c>
      <c r="F147" s="37" t="s">
        <v>2592</v>
      </c>
      <c r="G147" s="72">
        <v>1.0</v>
      </c>
      <c r="H147" s="193" t="s">
        <v>2812</v>
      </c>
      <c r="I147" s="193" t="s">
        <v>2927</v>
      </c>
      <c r="J147" s="193" t="s">
        <v>2521</v>
      </c>
      <c r="K147" s="72" t="s">
        <v>2928</v>
      </c>
      <c r="L147" s="37" t="s">
        <v>2929</v>
      </c>
      <c r="M147" s="192" t="s">
        <v>2930</v>
      </c>
      <c r="N147" s="193" t="s">
        <v>827</v>
      </c>
      <c r="O147" s="207" t="s">
        <v>68</v>
      </c>
      <c r="P147" s="72" t="str">
        <f>J147</f>
        <v>REINSTALACION DE EQUIPO </v>
      </c>
      <c r="Q147" s="205" t="s">
        <v>68</v>
      </c>
      <c r="R147" s="206">
        <v>8.65011031937122E14</v>
      </c>
      <c r="S147" s="206">
        <v>8.110740396E9</v>
      </c>
      <c r="T147" s="193" t="s">
        <v>2931</v>
      </c>
      <c r="U147" s="193" t="s">
        <v>2932</v>
      </c>
      <c r="V147" s="193" t="s">
        <v>2812</v>
      </c>
      <c r="W147" s="203">
        <v>600.0</v>
      </c>
      <c r="X147" s="203">
        <f>W147*0.16</f>
        <v>96</v>
      </c>
      <c r="Y147" s="203">
        <f>W147+X147</f>
        <v>696</v>
      </c>
    </row>
    <row r="148" ht="12.75" customHeight="1">
      <c r="A148" s="37" t="s">
        <v>2838</v>
      </c>
      <c r="B148" s="37"/>
      <c r="C148" s="79">
        <v>45682.0</v>
      </c>
      <c r="D148" s="187">
        <v>0.3958333333333333</v>
      </c>
      <c r="E148" s="188" t="s">
        <v>68</v>
      </c>
      <c r="F148" s="37" t="s">
        <v>2933</v>
      </c>
      <c r="G148" s="72">
        <v>4.0</v>
      </c>
      <c r="H148" s="72" t="s">
        <v>2449</v>
      </c>
      <c r="I148" s="72" t="s">
        <v>2934</v>
      </c>
      <c r="J148" s="72" t="s">
        <v>68</v>
      </c>
      <c r="K148" s="72" t="s">
        <v>2935</v>
      </c>
      <c r="L148" s="37" t="s">
        <v>2936</v>
      </c>
      <c r="M148" s="192" t="s">
        <v>2937</v>
      </c>
      <c r="N148" s="72" t="s">
        <v>827</v>
      </c>
      <c r="O148" s="176"/>
      <c r="P148" s="72"/>
      <c r="Q148" s="177"/>
      <c r="R148" s="178"/>
      <c r="S148" s="178"/>
      <c r="T148" s="72"/>
      <c r="U148" s="72"/>
      <c r="V148" s="72"/>
      <c r="W148" s="179"/>
      <c r="X148" s="179"/>
      <c r="Y148" s="179"/>
    </row>
    <row r="149" ht="12.75" customHeight="1">
      <c r="A149" s="37" t="s">
        <v>2838</v>
      </c>
      <c r="B149" s="37"/>
      <c r="C149" s="79">
        <v>45682.0</v>
      </c>
      <c r="D149" s="187">
        <v>0.5</v>
      </c>
      <c r="E149" s="188" t="s">
        <v>68</v>
      </c>
      <c r="F149" s="37" t="s">
        <v>2592</v>
      </c>
      <c r="G149" s="72">
        <v>1.0</v>
      </c>
      <c r="H149" s="193" t="s">
        <v>2812</v>
      </c>
      <c r="I149" s="193" t="s">
        <v>2938</v>
      </c>
      <c r="J149" s="72" t="s">
        <v>2521</v>
      </c>
      <c r="K149" s="72" t="s">
        <v>2939</v>
      </c>
      <c r="L149" s="37" t="s">
        <v>2940</v>
      </c>
      <c r="M149" s="192" t="s">
        <v>2941</v>
      </c>
      <c r="N149" s="72" t="s">
        <v>821</v>
      </c>
      <c r="O149" s="207" t="s">
        <v>68</v>
      </c>
      <c r="P149" s="72" t="str">
        <f t="shared" ref="P149:P150" si="31">J149</f>
        <v>REINSTALACION DE EQUIPO </v>
      </c>
      <c r="Q149" s="205" t="s">
        <v>68</v>
      </c>
      <c r="R149" s="206">
        <v>8.65011031932693E14</v>
      </c>
      <c r="S149" s="206">
        <v>8.135518625E9</v>
      </c>
      <c r="T149" s="193" t="s">
        <v>2942</v>
      </c>
      <c r="U149" s="193" t="s">
        <v>2943</v>
      </c>
      <c r="V149" s="193" t="s">
        <v>2812</v>
      </c>
      <c r="W149" s="203">
        <v>600.0</v>
      </c>
      <c r="X149" s="203">
        <f t="shared" ref="X149:X150" si="32">W149*0.16</f>
        <v>96</v>
      </c>
      <c r="Y149" s="203">
        <f t="shared" ref="Y149:Y150" si="33">W149+X149</f>
        <v>696</v>
      </c>
    </row>
    <row r="150" ht="12.75" customHeight="1">
      <c r="A150" s="37" t="s">
        <v>2838</v>
      </c>
      <c r="B150" s="37"/>
      <c r="C150" s="79">
        <v>45682.0</v>
      </c>
      <c r="D150" s="187">
        <v>0.5416666666666666</v>
      </c>
      <c r="E150" s="188" t="s">
        <v>68</v>
      </c>
      <c r="F150" s="37" t="s">
        <v>2592</v>
      </c>
      <c r="G150" s="72">
        <v>1.0</v>
      </c>
      <c r="H150" s="72" t="s">
        <v>2513</v>
      </c>
      <c r="I150" s="193" t="s">
        <v>2944</v>
      </c>
      <c r="J150" s="72" t="s">
        <v>2563</v>
      </c>
      <c r="K150" s="72" t="s">
        <v>2945</v>
      </c>
      <c r="L150" s="37" t="s">
        <v>2946</v>
      </c>
      <c r="M150" s="192" t="s">
        <v>2947</v>
      </c>
      <c r="N150" s="72" t="s">
        <v>821</v>
      </c>
      <c r="O150" s="207" t="s">
        <v>68</v>
      </c>
      <c r="P150" s="72" t="str">
        <f t="shared" si="31"/>
        <v>DESINSTALACION DE EQUIPO </v>
      </c>
      <c r="Q150" s="205" t="s">
        <v>68</v>
      </c>
      <c r="R150" s="206">
        <v>3.59857084616879E14</v>
      </c>
      <c r="S150" s="206">
        <v>8.184663566E9</v>
      </c>
      <c r="T150" s="193" t="s">
        <v>2948</v>
      </c>
      <c r="U150" s="193" t="s">
        <v>2949</v>
      </c>
      <c r="V150" s="193" t="s">
        <v>2513</v>
      </c>
      <c r="W150" s="203">
        <v>500.0</v>
      </c>
      <c r="X150" s="203">
        <f t="shared" si="32"/>
        <v>80</v>
      </c>
      <c r="Y150" s="203">
        <f t="shared" si="33"/>
        <v>580</v>
      </c>
    </row>
    <row r="151" ht="12.75" customHeight="1">
      <c r="A151" s="37" t="s">
        <v>2838</v>
      </c>
      <c r="B151" s="37"/>
      <c r="C151" s="79">
        <v>45682.0</v>
      </c>
      <c r="D151" s="187">
        <v>0.5833333333333334</v>
      </c>
      <c r="E151" s="188" t="s">
        <v>68</v>
      </c>
      <c r="F151" s="37" t="s">
        <v>2871</v>
      </c>
      <c r="G151" s="72">
        <v>1.0</v>
      </c>
      <c r="H151" s="72" t="s">
        <v>2449</v>
      </c>
      <c r="I151" s="72" t="s">
        <v>68</v>
      </c>
      <c r="J151" s="72" t="s">
        <v>68</v>
      </c>
      <c r="K151" s="72" t="s">
        <v>68</v>
      </c>
      <c r="L151" s="37"/>
      <c r="M151" s="190" t="s">
        <v>2950</v>
      </c>
      <c r="N151" s="72" t="s">
        <v>2179</v>
      </c>
      <c r="O151" s="176"/>
      <c r="P151" s="72"/>
      <c r="Q151" s="177"/>
      <c r="R151" s="178"/>
      <c r="S151" s="178"/>
      <c r="T151" s="72"/>
      <c r="U151" s="72"/>
      <c r="V151" s="72"/>
      <c r="W151" s="179"/>
      <c r="X151" s="179"/>
      <c r="Y151" s="179"/>
    </row>
    <row r="152" ht="12.75" customHeight="1">
      <c r="A152" s="86" t="s">
        <v>2838</v>
      </c>
      <c r="B152" s="86"/>
      <c r="C152" s="194">
        <v>45682.0</v>
      </c>
      <c r="D152" s="195">
        <v>0.625</v>
      </c>
      <c r="E152" s="196" t="s">
        <v>68</v>
      </c>
      <c r="F152" s="86" t="s">
        <v>2871</v>
      </c>
      <c r="G152" s="87">
        <v>1.0</v>
      </c>
      <c r="H152" s="87" t="s">
        <v>888</v>
      </c>
      <c r="I152" s="87"/>
      <c r="J152" s="87"/>
      <c r="K152" s="87"/>
      <c r="L152" s="86" t="s">
        <v>2925</v>
      </c>
      <c r="M152" s="197" t="s">
        <v>2926</v>
      </c>
      <c r="N152" s="87" t="s">
        <v>2179</v>
      </c>
      <c r="O152" s="198"/>
      <c r="P152" s="87"/>
      <c r="Q152" s="199"/>
      <c r="R152" s="200"/>
      <c r="S152" s="200"/>
      <c r="T152" s="87"/>
      <c r="U152" s="87"/>
      <c r="V152" s="87"/>
      <c r="W152" s="202"/>
      <c r="X152" s="202"/>
      <c r="Y152" s="202"/>
    </row>
    <row r="153" ht="12.75" customHeight="1">
      <c r="A153" s="37" t="s">
        <v>2951</v>
      </c>
      <c r="B153" s="37"/>
      <c r="C153" s="79">
        <v>45683.0</v>
      </c>
      <c r="D153" s="187">
        <v>0.375</v>
      </c>
      <c r="E153" s="188" t="s">
        <v>68</v>
      </c>
      <c r="F153" s="37" t="s">
        <v>2458</v>
      </c>
      <c r="G153" s="72" t="s">
        <v>68</v>
      </c>
      <c r="H153" s="72" t="s">
        <v>68</v>
      </c>
      <c r="I153" s="72" t="s">
        <v>68</v>
      </c>
      <c r="J153" s="72" t="s">
        <v>68</v>
      </c>
      <c r="K153" s="72" t="s">
        <v>68</v>
      </c>
      <c r="L153" s="37"/>
      <c r="M153" s="190" t="s">
        <v>68</v>
      </c>
      <c r="N153" s="72" t="s">
        <v>68</v>
      </c>
      <c r="O153" s="176"/>
      <c r="P153" s="72"/>
      <c r="Q153" s="177"/>
      <c r="R153" s="178"/>
      <c r="S153" s="178"/>
      <c r="T153" s="72"/>
      <c r="U153" s="72"/>
      <c r="V153" s="72"/>
      <c r="W153" s="179"/>
      <c r="X153" s="179"/>
      <c r="Y153" s="179"/>
    </row>
    <row r="154" ht="12.75" customHeight="1">
      <c r="A154" s="37" t="s">
        <v>2951</v>
      </c>
      <c r="B154" s="37"/>
      <c r="C154" s="79">
        <v>45684.0</v>
      </c>
      <c r="D154" s="187">
        <v>0.375</v>
      </c>
      <c r="E154" s="188" t="s">
        <v>68</v>
      </c>
      <c r="F154" s="37" t="s">
        <v>68</v>
      </c>
      <c r="G154" s="72" t="s">
        <v>68</v>
      </c>
      <c r="H154" s="72" t="s">
        <v>68</v>
      </c>
      <c r="I154" s="72" t="s">
        <v>68</v>
      </c>
      <c r="J154" s="72" t="s">
        <v>68</v>
      </c>
      <c r="K154" s="72" t="s">
        <v>68</v>
      </c>
      <c r="L154" s="37"/>
      <c r="M154" s="190" t="s">
        <v>68</v>
      </c>
      <c r="N154" s="72" t="s">
        <v>68</v>
      </c>
      <c r="O154" s="176"/>
      <c r="P154" s="72"/>
      <c r="Q154" s="177"/>
      <c r="R154" s="178"/>
      <c r="S154" s="178"/>
      <c r="T154" s="72"/>
      <c r="U154" s="72"/>
      <c r="V154" s="72"/>
      <c r="W154" s="179"/>
      <c r="X154" s="179"/>
      <c r="Y154" s="179"/>
    </row>
    <row r="155" ht="12.75" customHeight="1">
      <c r="A155" s="37" t="s">
        <v>2951</v>
      </c>
      <c r="B155" s="213"/>
      <c r="C155" s="79">
        <v>45684.0</v>
      </c>
      <c r="D155" s="187">
        <v>0.4166666666666667</v>
      </c>
      <c r="E155" s="188" t="s">
        <v>68</v>
      </c>
      <c r="F155" s="37" t="s">
        <v>2745</v>
      </c>
      <c r="G155" s="72">
        <v>1.0</v>
      </c>
      <c r="H155" s="72" t="s">
        <v>888</v>
      </c>
      <c r="I155" s="72">
        <v>1014.0</v>
      </c>
      <c r="J155" s="72" t="s">
        <v>68</v>
      </c>
      <c r="K155" s="72" t="s">
        <v>2952</v>
      </c>
      <c r="L155" s="37" t="s">
        <v>2953</v>
      </c>
      <c r="M155" s="192" t="s">
        <v>2954</v>
      </c>
      <c r="N155" s="72" t="s">
        <v>995</v>
      </c>
      <c r="O155" s="176"/>
      <c r="P155" s="72" t="s">
        <v>2955</v>
      </c>
      <c r="Q155" s="177"/>
      <c r="R155" s="178"/>
      <c r="S155" s="178"/>
      <c r="T155" s="72"/>
      <c r="U155" s="72"/>
      <c r="V155" s="72"/>
      <c r="W155" s="179"/>
      <c r="X155" s="179"/>
      <c r="Y155" s="179"/>
    </row>
    <row r="156" ht="12.75" customHeight="1">
      <c r="A156" s="37" t="s">
        <v>2951</v>
      </c>
      <c r="B156" s="37"/>
      <c r="C156" s="79">
        <v>45684.0</v>
      </c>
      <c r="D156" s="187">
        <v>0.5</v>
      </c>
      <c r="E156" s="188" t="s">
        <v>68</v>
      </c>
      <c r="F156" s="37" t="s">
        <v>2592</v>
      </c>
      <c r="G156" s="72">
        <v>1.0</v>
      </c>
      <c r="H156" s="72" t="s">
        <v>2449</v>
      </c>
      <c r="I156" s="193" t="s">
        <v>2956</v>
      </c>
      <c r="J156" s="193" t="s">
        <v>2957</v>
      </c>
      <c r="K156" s="72" t="s">
        <v>2958</v>
      </c>
      <c r="L156" s="37" t="s">
        <v>2959</v>
      </c>
      <c r="M156" s="192" t="s">
        <v>2960</v>
      </c>
      <c r="N156" s="72" t="s">
        <v>821</v>
      </c>
      <c r="O156" s="207" t="s">
        <v>68</v>
      </c>
      <c r="P156" s="72" t="str">
        <f>J156</f>
        <v>REVISION DE UNIDAD</v>
      </c>
      <c r="Q156" s="72" t="s">
        <v>2961</v>
      </c>
      <c r="R156" s="206">
        <v>8.69220041855002E14</v>
      </c>
      <c r="S156" s="206">
        <v>8.11800397E9</v>
      </c>
      <c r="T156" s="193" t="s">
        <v>2962</v>
      </c>
      <c r="U156" s="193" t="s">
        <v>2963</v>
      </c>
      <c r="V156" s="193" t="s">
        <v>2449</v>
      </c>
      <c r="W156" s="203">
        <v>450.0</v>
      </c>
      <c r="X156" s="203">
        <f>W156*0.16</f>
        <v>72</v>
      </c>
      <c r="Y156" s="203">
        <f>W156+X156</f>
        <v>522</v>
      </c>
    </row>
    <row r="157" ht="12.75" customHeight="1">
      <c r="A157" s="37" t="s">
        <v>2951</v>
      </c>
      <c r="B157" s="37"/>
      <c r="C157" s="79">
        <v>45684.0</v>
      </c>
      <c r="D157" s="187">
        <v>0.5416666666666666</v>
      </c>
      <c r="E157" s="188" t="s">
        <v>68</v>
      </c>
      <c r="F157" s="37" t="s">
        <v>2586</v>
      </c>
      <c r="G157" s="72">
        <v>1.0</v>
      </c>
      <c r="H157" s="72" t="s">
        <v>2449</v>
      </c>
      <c r="I157" s="72" t="s">
        <v>2964</v>
      </c>
      <c r="J157" s="72" t="s">
        <v>2965</v>
      </c>
      <c r="K157" s="72" t="s">
        <v>1551</v>
      </c>
      <c r="L157" s="37" t="s">
        <v>2589</v>
      </c>
      <c r="M157" s="192" t="s">
        <v>2590</v>
      </c>
      <c r="N157" s="72" t="s">
        <v>827</v>
      </c>
      <c r="O157" s="176"/>
      <c r="P157" s="72"/>
      <c r="Q157" s="177"/>
      <c r="R157" s="178"/>
      <c r="S157" s="178"/>
      <c r="T157" s="72"/>
      <c r="U157" s="72"/>
      <c r="V157" s="72"/>
      <c r="W157" s="179"/>
      <c r="X157" s="179"/>
      <c r="Y157" s="179"/>
    </row>
    <row r="158" ht="12.75" customHeight="1">
      <c r="A158" s="37" t="s">
        <v>2951</v>
      </c>
      <c r="B158" s="215" t="s">
        <v>2966</v>
      </c>
      <c r="C158" s="79">
        <v>45684.0</v>
      </c>
      <c r="D158" s="187">
        <v>0.0625</v>
      </c>
      <c r="E158" s="188" t="s">
        <v>68</v>
      </c>
      <c r="F158" s="37" t="s">
        <v>2586</v>
      </c>
      <c r="G158" s="72">
        <v>1.0</v>
      </c>
      <c r="H158" s="72" t="s">
        <v>888</v>
      </c>
      <c r="I158" s="72" t="s">
        <v>2967</v>
      </c>
      <c r="J158" s="72" t="s">
        <v>68</v>
      </c>
      <c r="K158" s="72" t="s">
        <v>1551</v>
      </c>
      <c r="L158" s="37" t="s">
        <v>2589</v>
      </c>
      <c r="M158" s="192" t="s">
        <v>2590</v>
      </c>
      <c r="N158" s="72" t="s">
        <v>827</v>
      </c>
      <c r="O158" s="176"/>
      <c r="P158" s="72"/>
      <c r="Q158" s="177"/>
      <c r="R158" s="178"/>
      <c r="S158" s="178"/>
      <c r="T158" s="72"/>
      <c r="U158" s="72"/>
      <c r="V158" s="72"/>
      <c r="W158" s="179"/>
      <c r="X158" s="179"/>
      <c r="Y158" s="179"/>
    </row>
    <row r="159" ht="12.75" customHeight="1">
      <c r="A159" s="37" t="s">
        <v>2951</v>
      </c>
      <c r="B159" s="37"/>
      <c r="C159" s="79">
        <v>45684.0</v>
      </c>
      <c r="D159" s="187">
        <v>0.5833333333333334</v>
      </c>
      <c r="E159" s="188" t="s">
        <v>68</v>
      </c>
      <c r="F159" s="37" t="s">
        <v>2871</v>
      </c>
      <c r="G159" s="72">
        <v>1.0</v>
      </c>
      <c r="H159" s="72" t="s">
        <v>2449</v>
      </c>
      <c r="I159" s="72" t="s">
        <v>2968</v>
      </c>
      <c r="J159" s="72" t="s">
        <v>68</v>
      </c>
      <c r="K159" s="72"/>
      <c r="L159" s="37" t="s">
        <v>2969</v>
      </c>
      <c r="M159" s="192" t="s">
        <v>2970</v>
      </c>
      <c r="N159" s="72" t="s">
        <v>821</v>
      </c>
      <c r="O159" s="176"/>
      <c r="P159" s="72"/>
      <c r="Q159" s="177"/>
      <c r="R159" s="178"/>
      <c r="S159" s="178"/>
      <c r="T159" s="72"/>
      <c r="U159" s="72"/>
      <c r="V159" s="72"/>
      <c r="W159" s="179"/>
      <c r="X159" s="179"/>
      <c r="Y159" s="179"/>
    </row>
    <row r="160" ht="12.75" customHeight="1">
      <c r="A160" s="37" t="s">
        <v>2951</v>
      </c>
      <c r="B160" s="37"/>
      <c r="C160" s="79">
        <v>45684.0</v>
      </c>
      <c r="D160" s="187">
        <v>0.625</v>
      </c>
      <c r="E160" s="188" t="s">
        <v>68</v>
      </c>
      <c r="F160" s="37" t="s">
        <v>2871</v>
      </c>
      <c r="G160" s="72">
        <v>2.0</v>
      </c>
      <c r="H160" s="72" t="s">
        <v>888</v>
      </c>
      <c r="I160" s="72"/>
      <c r="J160" s="72" t="s">
        <v>68</v>
      </c>
      <c r="K160" s="72"/>
      <c r="L160" s="37" t="s">
        <v>2969</v>
      </c>
      <c r="M160" s="192" t="s">
        <v>2970</v>
      </c>
      <c r="N160" s="72"/>
      <c r="O160" s="176"/>
      <c r="P160" s="72"/>
      <c r="Q160" s="177"/>
      <c r="R160" s="178"/>
      <c r="S160" s="178"/>
      <c r="T160" s="72"/>
      <c r="U160" s="72"/>
      <c r="V160" s="72"/>
      <c r="W160" s="179"/>
      <c r="X160" s="179"/>
      <c r="Y160" s="179"/>
    </row>
    <row r="161" ht="12.75" customHeight="1">
      <c r="A161" s="37" t="s">
        <v>2951</v>
      </c>
      <c r="B161" s="37"/>
      <c r="C161" s="79">
        <v>45684.0</v>
      </c>
      <c r="D161" s="187">
        <v>0.7291666666666666</v>
      </c>
      <c r="E161" s="188" t="s">
        <v>68</v>
      </c>
      <c r="F161" s="37" t="s">
        <v>1532</v>
      </c>
      <c r="G161" s="72">
        <v>2.0</v>
      </c>
      <c r="H161" s="72" t="s">
        <v>846</v>
      </c>
      <c r="I161" s="72" t="s">
        <v>2971</v>
      </c>
      <c r="J161" s="72" t="s">
        <v>2972</v>
      </c>
      <c r="K161" s="72" t="s">
        <v>2973</v>
      </c>
      <c r="L161" s="37" t="s">
        <v>2974</v>
      </c>
      <c r="M161" s="190" t="s">
        <v>2975</v>
      </c>
      <c r="N161" s="72" t="s">
        <v>68</v>
      </c>
      <c r="O161" s="176"/>
      <c r="P161" s="72" t="s">
        <v>2976</v>
      </c>
      <c r="Q161" s="177"/>
      <c r="R161" s="178"/>
      <c r="S161" s="178"/>
      <c r="T161" s="72"/>
      <c r="U161" s="72"/>
      <c r="V161" s="72"/>
      <c r="W161" s="179"/>
      <c r="X161" s="179"/>
      <c r="Y161" s="179"/>
    </row>
    <row r="162" ht="12.75" customHeight="1">
      <c r="A162" s="37" t="s">
        <v>2951</v>
      </c>
      <c r="B162" s="37"/>
      <c r="C162" s="79">
        <v>45684.0</v>
      </c>
      <c r="D162" s="187">
        <v>0.375</v>
      </c>
      <c r="E162" s="188" t="s">
        <v>68</v>
      </c>
      <c r="F162" s="37" t="s">
        <v>2977</v>
      </c>
      <c r="G162" s="72">
        <v>1.0</v>
      </c>
      <c r="H162" s="72" t="s">
        <v>2513</v>
      </c>
      <c r="I162" s="72" t="s">
        <v>2978</v>
      </c>
      <c r="J162" s="72" t="s">
        <v>68</v>
      </c>
      <c r="K162" s="72" t="s">
        <v>2979</v>
      </c>
      <c r="L162" s="37" t="s">
        <v>2980</v>
      </c>
      <c r="M162" s="192" t="s">
        <v>2981</v>
      </c>
      <c r="N162" s="72" t="s">
        <v>821</v>
      </c>
      <c r="O162" s="176"/>
      <c r="P162" s="72"/>
      <c r="Q162" s="177"/>
      <c r="R162" s="178"/>
      <c r="S162" s="178"/>
      <c r="T162" s="72"/>
      <c r="U162" s="72"/>
      <c r="V162" s="72"/>
      <c r="W162" s="179"/>
      <c r="X162" s="179"/>
      <c r="Y162" s="179"/>
    </row>
    <row r="163" ht="12.75" customHeight="1">
      <c r="A163" s="37" t="s">
        <v>2951</v>
      </c>
      <c r="B163" s="37"/>
      <c r="C163" s="79">
        <v>45684.0</v>
      </c>
      <c r="D163" s="187">
        <v>0.4270833333333333</v>
      </c>
      <c r="E163" s="188" t="s">
        <v>68</v>
      </c>
      <c r="F163" s="37" t="s">
        <v>2977</v>
      </c>
      <c r="G163" s="72">
        <v>1.0</v>
      </c>
      <c r="H163" s="193" t="s">
        <v>2519</v>
      </c>
      <c r="I163" s="72" t="s">
        <v>1910</v>
      </c>
      <c r="J163" s="72" t="s">
        <v>68</v>
      </c>
      <c r="K163" s="72" t="s">
        <v>2982</v>
      </c>
      <c r="L163" s="37" t="s">
        <v>2983</v>
      </c>
      <c r="M163" s="192" t="s">
        <v>2984</v>
      </c>
      <c r="N163" s="72" t="s">
        <v>821</v>
      </c>
      <c r="O163" s="176"/>
      <c r="P163" s="72"/>
      <c r="Q163" s="177"/>
      <c r="R163" s="178"/>
      <c r="S163" s="178"/>
      <c r="T163" s="72"/>
      <c r="U163" s="72"/>
      <c r="V163" s="72"/>
      <c r="W163" s="179"/>
      <c r="X163" s="179"/>
      <c r="Y163" s="179"/>
    </row>
    <row r="164" ht="12.75" customHeight="1">
      <c r="A164" s="37" t="s">
        <v>2951</v>
      </c>
      <c r="B164" s="37"/>
      <c r="C164" s="79">
        <v>45684.0</v>
      </c>
      <c r="D164" s="187">
        <v>0.46527777777777773</v>
      </c>
      <c r="E164" s="188" t="s">
        <v>68</v>
      </c>
      <c r="F164" s="37" t="s">
        <v>1532</v>
      </c>
      <c r="G164" s="72">
        <v>2.0</v>
      </c>
      <c r="H164" s="72" t="s">
        <v>888</v>
      </c>
      <c r="I164" s="72" t="s">
        <v>2971</v>
      </c>
      <c r="J164" s="72" t="s">
        <v>2972</v>
      </c>
      <c r="K164" s="72" t="s">
        <v>2973</v>
      </c>
      <c r="L164" s="37" t="s">
        <v>2974</v>
      </c>
      <c r="M164" s="190" t="s">
        <v>2975</v>
      </c>
      <c r="N164" s="72" t="s">
        <v>827</v>
      </c>
      <c r="O164" s="176"/>
      <c r="P164" s="72"/>
      <c r="Q164" s="177"/>
      <c r="R164" s="178"/>
      <c r="S164" s="178"/>
      <c r="T164" s="72"/>
      <c r="U164" s="72"/>
      <c r="V164" s="72"/>
      <c r="W164" s="179"/>
      <c r="X164" s="179"/>
      <c r="Y164" s="179"/>
    </row>
    <row r="165" ht="12.75" customHeight="1">
      <c r="A165" s="37" t="s">
        <v>2951</v>
      </c>
      <c r="B165" s="37"/>
      <c r="C165" s="79">
        <v>45684.0</v>
      </c>
      <c r="D165" s="187">
        <v>0.5625</v>
      </c>
      <c r="E165" s="188" t="s">
        <v>68</v>
      </c>
      <c r="F165" s="37" t="s">
        <v>2985</v>
      </c>
      <c r="G165" s="72">
        <v>1.0</v>
      </c>
      <c r="H165" s="72" t="s">
        <v>2513</v>
      </c>
      <c r="I165" s="72" t="s">
        <v>2986</v>
      </c>
      <c r="J165" s="72" t="s">
        <v>68</v>
      </c>
      <c r="K165" s="72" t="s">
        <v>2987</v>
      </c>
      <c r="L165" s="37" t="s">
        <v>2988</v>
      </c>
      <c r="M165" s="192" t="s">
        <v>2989</v>
      </c>
      <c r="N165" s="72" t="s">
        <v>827</v>
      </c>
      <c r="O165" s="176"/>
      <c r="P165" s="72"/>
      <c r="Q165" s="177"/>
      <c r="R165" s="178"/>
      <c r="S165" s="178"/>
      <c r="T165" s="72"/>
      <c r="U165" s="72"/>
      <c r="V165" s="72"/>
      <c r="W165" s="179"/>
      <c r="X165" s="179"/>
      <c r="Y165" s="179"/>
    </row>
    <row r="166" ht="12.75" customHeight="1">
      <c r="A166" s="37" t="s">
        <v>2951</v>
      </c>
      <c r="B166" s="37"/>
      <c r="C166" s="79">
        <v>45684.0</v>
      </c>
      <c r="D166" s="187">
        <v>0.5833333333333334</v>
      </c>
      <c r="E166" s="188" t="s">
        <v>68</v>
      </c>
      <c r="F166" s="37" t="s">
        <v>2592</v>
      </c>
      <c r="G166" s="72">
        <v>1.0</v>
      </c>
      <c r="H166" s="72" t="s">
        <v>888</v>
      </c>
      <c r="I166" s="193" t="s">
        <v>2990</v>
      </c>
      <c r="J166" s="193" t="s">
        <v>2725</v>
      </c>
      <c r="K166" s="72" t="s">
        <v>68</v>
      </c>
      <c r="L166" s="37" t="s">
        <v>2991</v>
      </c>
      <c r="M166" s="192" t="s">
        <v>2992</v>
      </c>
      <c r="N166" s="72" t="s">
        <v>821</v>
      </c>
      <c r="O166" s="207" t="s">
        <v>68</v>
      </c>
      <c r="P166" s="72" t="str">
        <f>J166</f>
        <v>INSTALACION DE EQUIPO</v>
      </c>
      <c r="Q166" s="205" t="s">
        <v>68</v>
      </c>
      <c r="R166" s="206">
        <v>3.59857084616879E14</v>
      </c>
      <c r="S166" s="206">
        <v>8.184663566E9</v>
      </c>
      <c r="T166" s="193" t="s">
        <v>2993</v>
      </c>
      <c r="U166" s="193" t="s">
        <v>68</v>
      </c>
      <c r="V166" s="193" t="s">
        <v>888</v>
      </c>
      <c r="W166" s="203">
        <f>1724+150</f>
        <v>1874</v>
      </c>
      <c r="X166" s="203">
        <f>W166*0.16</f>
        <v>299.84</v>
      </c>
      <c r="Y166" s="203">
        <f>W166+X166</f>
        <v>2173.84</v>
      </c>
    </row>
    <row r="167" ht="12.75" customHeight="1">
      <c r="A167" s="37" t="s">
        <v>2951</v>
      </c>
      <c r="B167" s="37"/>
      <c r="C167" s="79">
        <v>45686.0</v>
      </c>
      <c r="D167" s="187">
        <v>0.375</v>
      </c>
      <c r="E167" s="188" t="s">
        <v>68</v>
      </c>
      <c r="F167" s="37" t="s">
        <v>2994</v>
      </c>
      <c r="G167" s="72">
        <v>1.0</v>
      </c>
      <c r="H167" s="72" t="s">
        <v>2819</v>
      </c>
      <c r="I167" s="72" t="s">
        <v>2995</v>
      </c>
      <c r="J167" s="72" t="s">
        <v>2821</v>
      </c>
      <c r="K167" s="72" t="s">
        <v>2996</v>
      </c>
      <c r="L167" s="37" t="s">
        <v>2997</v>
      </c>
      <c r="M167" s="192" t="s">
        <v>2998</v>
      </c>
      <c r="N167" s="72" t="s">
        <v>2999</v>
      </c>
      <c r="O167" s="176"/>
      <c r="P167" s="72" t="s">
        <v>3000</v>
      </c>
      <c r="Q167" s="177"/>
      <c r="R167" s="178"/>
      <c r="S167" s="178"/>
      <c r="T167" s="72"/>
      <c r="U167" s="72"/>
      <c r="V167" s="72"/>
      <c r="W167" s="179"/>
      <c r="X167" s="179"/>
      <c r="Y167" s="179"/>
    </row>
    <row r="168" ht="12.75" customHeight="1">
      <c r="A168" s="37" t="s">
        <v>2951</v>
      </c>
      <c r="B168" s="37"/>
      <c r="C168" s="79">
        <v>45686.0</v>
      </c>
      <c r="D168" s="187">
        <v>0.4236111111111111</v>
      </c>
      <c r="E168" s="188" t="s">
        <v>68</v>
      </c>
      <c r="F168" s="37" t="s">
        <v>1532</v>
      </c>
      <c r="G168" s="72">
        <v>1.0</v>
      </c>
      <c r="H168" s="72" t="s">
        <v>2449</v>
      </c>
      <c r="I168" s="72" t="s">
        <v>3001</v>
      </c>
      <c r="J168" s="72" t="s">
        <v>3002</v>
      </c>
      <c r="K168" s="72" t="s">
        <v>3003</v>
      </c>
      <c r="L168" s="37" t="s">
        <v>2669</v>
      </c>
      <c r="M168" s="190" t="s">
        <v>2670</v>
      </c>
      <c r="N168" s="72" t="s">
        <v>827</v>
      </c>
      <c r="O168" s="176"/>
      <c r="P168" s="72" t="s">
        <v>3004</v>
      </c>
      <c r="Q168" s="177"/>
      <c r="R168" s="178"/>
      <c r="S168" s="178"/>
      <c r="T168" s="72"/>
      <c r="U168" s="72"/>
      <c r="V168" s="72"/>
      <c r="W168" s="179"/>
      <c r="X168" s="179"/>
      <c r="Y168" s="179"/>
    </row>
    <row r="169" ht="12.75" customHeight="1">
      <c r="A169" s="37" t="s">
        <v>2951</v>
      </c>
      <c r="B169" s="37"/>
      <c r="C169" s="79">
        <v>45686.0</v>
      </c>
      <c r="D169" s="187">
        <v>0.4166666666666667</v>
      </c>
      <c r="E169" s="188" t="s">
        <v>68</v>
      </c>
      <c r="F169" s="37" t="s">
        <v>2592</v>
      </c>
      <c r="G169" s="72">
        <v>1.0</v>
      </c>
      <c r="H169" s="72" t="s">
        <v>2684</v>
      </c>
      <c r="I169" s="72" t="s">
        <v>3005</v>
      </c>
      <c r="J169" s="193" t="s">
        <v>3006</v>
      </c>
      <c r="K169" s="72" t="s">
        <v>3007</v>
      </c>
      <c r="L169" s="37" t="s">
        <v>3008</v>
      </c>
      <c r="M169" s="192" t="s">
        <v>3009</v>
      </c>
      <c r="N169" s="72" t="s">
        <v>821</v>
      </c>
      <c r="O169" s="207" t="s">
        <v>68</v>
      </c>
      <c r="P169" s="72" t="str">
        <f>J169</f>
        <v>REVISION DE UNIDAD
Revisión de equipo no prende unidad</v>
      </c>
      <c r="Q169" s="72" t="s">
        <v>3010</v>
      </c>
      <c r="R169" s="206" t="s">
        <v>68</v>
      </c>
      <c r="S169" s="206" t="s">
        <v>68</v>
      </c>
      <c r="T169" s="193" t="s">
        <v>68</v>
      </c>
      <c r="U169" s="193" t="s">
        <v>68</v>
      </c>
      <c r="V169" s="193" t="s">
        <v>2716</v>
      </c>
      <c r="W169" s="203">
        <v>250.0</v>
      </c>
      <c r="X169" s="203">
        <f>W169*0.16</f>
        <v>40</v>
      </c>
      <c r="Y169" s="203">
        <f>W169+X169</f>
        <v>290</v>
      </c>
    </row>
    <row r="170" ht="12.75" customHeight="1">
      <c r="A170" s="37" t="s">
        <v>2951</v>
      </c>
      <c r="B170" s="37"/>
      <c r="C170" s="79">
        <v>45686.0</v>
      </c>
      <c r="D170" s="187">
        <v>0.5</v>
      </c>
      <c r="E170" s="188" t="s">
        <v>68</v>
      </c>
      <c r="F170" s="191" t="s">
        <v>2527</v>
      </c>
      <c r="G170" s="72">
        <v>1.0</v>
      </c>
      <c r="H170" s="72" t="s">
        <v>846</v>
      </c>
      <c r="I170" s="72" t="s">
        <v>3011</v>
      </c>
      <c r="J170" s="72" t="s">
        <v>3012</v>
      </c>
      <c r="K170" s="72" t="s">
        <v>3013</v>
      </c>
      <c r="L170" s="37" t="s">
        <v>3014</v>
      </c>
      <c r="M170" s="190" t="s">
        <v>3015</v>
      </c>
      <c r="N170" s="72" t="s">
        <v>68</v>
      </c>
      <c r="O170" s="176"/>
      <c r="P170" s="72" t="s">
        <v>3016</v>
      </c>
      <c r="Q170" s="177"/>
      <c r="R170" s="178"/>
      <c r="S170" s="178"/>
      <c r="T170" s="72"/>
      <c r="U170" s="72"/>
      <c r="V170" s="72"/>
      <c r="W170" s="179"/>
      <c r="X170" s="179"/>
      <c r="Y170" s="179"/>
    </row>
    <row r="171" ht="12.75" customHeight="1">
      <c r="A171" s="37" t="s">
        <v>2951</v>
      </c>
      <c r="B171" s="37"/>
      <c r="C171" s="79">
        <v>45686.0</v>
      </c>
      <c r="D171" s="187">
        <v>0.5</v>
      </c>
      <c r="E171" s="188" t="s">
        <v>68</v>
      </c>
      <c r="F171" s="37" t="s">
        <v>2581</v>
      </c>
      <c r="G171" s="72">
        <v>1.0</v>
      </c>
      <c r="H171" s="72" t="s">
        <v>888</v>
      </c>
      <c r="I171" s="72" t="s">
        <v>3017</v>
      </c>
      <c r="J171" s="72" t="s">
        <v>2506</v>
      </c>
      <c r="K171" s="72" t="s">
        <v>2434</v>
      </c>
      <c r="L171" s="37" t="s">
        <v>3018</v>
      </c>
      <c r="M171" s="204" t="s">
        <v>3019</v>
      </c>
      <c r="N171" s="72" t="s">
        <v>821</v>
      </c>
      <c r="O171" s="176"/>
      <c r="P171" s="72"/>
      <c r="Q171" s="177"/>
      <c r="R171" s="178"/>
      <c r="S171" s="178"/>
      <c r="T171" s="72"/>
      <c r="U171" s="72"/>
      <c r="V171" s="72"/>
      <c r="W171" s="179"/>
      <c r="X171" s="179"/>
      <c r="Y171" s="179"/>
    </row>
    <row r="172" ht="12.75" customHeight="1">
      <c r="A172" s="37" t="s">
        <v>2951</v>
      </c>
      <c r="B172" s="215" t="s">
        <v>2817</v>
      </c>
      <c r="C172" s="79">
        <v>45686.0</v>
      </c>
      <c r="D172" s="187">
        <v>0.5416666666666666</v>
      </c>
      <c r="E172" s="188" t="s">
        <v>68</v>
      </c>
      <c r="F172" s="37" t="s">
        <v>2745</v>
      </c>
      <c r="G172" s="72">
        <v>3.0</v>
      </c>
      <c r="H172" s="72" t="s">
        <v>846</v>
      </c>
      <c r="I172" s="72" t="s">
        <v>3020</v>
      </c>
      <c r="J172" s="72" t="s">
        <v>2506</v>
      </c>
      <c r="K172" s="72" t="s">
        <v>68</v>
      </c>
      <c r="L172" s="37" t="s">
        <v>3021</v>
      </c>
      <c r="M172" s="192" t="s">
        <v>3022</v>
      </c>
      <c r="N172" s="72" t="s">
        <v>995</v>
      </c>
      <c r="O172" s="176"/>
      <c r="P172" s="72" t="s">
        <v>3023</v>
      </c>
      <c r="Q172" s="177"/>
      <c r="R172" s="178"/>
      <c r="S172" s="178"/>
      <c r="T172" s="72"/>
      <c r="U172" s="72"/>
      <c r="V172" s="72"/>
      <c r="W172" s="179"/>
      <c r="X172" s="179"/>
      <c r="Y172" s="179"/>
    </row>
    <row r="173" ht="12.75" customHeight="1">
      <c r="A173" s="37" t="s">
        <v>2951</v>
      </c>
      <c r="B173" s="213"/>
      <c r="C173" s="79">
        <v>45686.0</v>
      </c>
      <c r="D173" s="187">
        <v>0.548611111111111</v>
      </c>
      <c r="E173" s="188" t="s">
        <v>68</v>
      </c>
      <c r="F173" s="37" t="s">
        <v>2745</v>
      </c>
      <c r="G173" s="72">
        <v>1.0</v>
      </c>
      <c r="H173" s="72" t="s">
        <v>888</v>
      </c>
      <c r="I173" s="72">
        <v>18123.0</v>
      </c>
      <c r="J173" s="72" t="s">
        <v>2506</v>
      </c>
      <c r="K173" s="72" t="s">
        <v>68</v>
      </c>
      <c r="L173" s="37" t="s">
        <v>2901</v>
      </c>
      <c r="M173" s="192" t="s">
        <v>3024</v>
      </c>
      <c r="N173" s="72" t="s">
        <v>995</v>
      </c>
      <c r="O173" s="176"/>
      <c r="P173" s="72" t="s">
        <v>3025</v>
      </c>
      <c r="Q173" s="177"/>
      <c r="R173" s="178"/>
      <c r="S173" s="178"/>
      <c r="T173" s="72"/>
      <c r="U173" s="72"/>
      <c r="V173" s="72"/>
      <c r="W173" s="179"/>
      <c r="X173" s="179"/>
      <c r="Y173" s="179"/>
    </row>
    <row r="174" ht="12.75" customHeight="1">
      <c r="A174" s="37" t="s">
        <v>2951</v>
      </c>
      <c r="B174" s="37"/>
      <c r="C174" s="79">
        <v>45686.0</v>
      </c>
      <c r="D174" s="187">
        <v>0.5833333333333334</v>
      </c>
      <c r="E174" s="188" t="s">
        <v>68</v>
      </c>
      <c r="F174" s="191" t="s">
        <v>2527</v>
      </c>
      <c r="G174" s="72">
        <v>1.0</v>
      </c>
      <c r="H174" s="72" t="s">
        <v>2449</v>
      </c>
      <c r="I174" s="72" t="s">
        <v>3011</v>
      </c>
      <c r="J174" s="72" t="s">
        <v>3012</v>
      </c>
      <c r="K174" s="72" t="s">
        <v>3013</v>
      </c>
      <c r="L174" s="37" t="s">
        <v>3014</v>
      </c>
      <c r="M174" s="190" t="s">
        <v>3015</v>
      </c>
      <c r="N174" s="72" t="s">
        <v>827</v>
      </c>
      <c r="O174" s="176"/>
      <c r="P174" s="72" t="s">
        <v>3026</v>
      </c>
      <c r="Q174" s="177"/>
      <c r="R174" s="178"/>
      <c r="S174" s="178"/>
      <c r="T174" s="72"/>
      <c r="U174" s="72"/>
      <c r="V174" s="72"/>
      <c r="W174" s="179"/>
      <c r="X174" s="179"/>
      <c r="Y174" s="179"/>
    </row>
    <row r="175" ht="12.75" customHeight="1">
      <c r="A175" s="37" t="s">
        <v>2951</v>
      </c>
      <c r="B175" s="37"/>
      <c r="C175" s="79">
        <v>45686.0</v>
      </c>
      <c r="D175" s="187">
        <v>0.6666666666666666</v>
      </c>
      <c r="E175" s="188" t="s">
        <v>68</v>
      </c>
      <c r="F175" s="37" t="s">
        <v>2638</v>
      </c>
      <c r="G175" s="72">
        <v>1.0</v>
      </c>
      <c r="H175" s="72" t="s">
        <v>2449</v>
      </c>
      <c r="I175" s="72" t="s">
        <v>2727</v>
      </c>
      <c r="J175" s="72" t="s">
        <v>3027</v>
      </c>
      <c r="K175" s="72" t="s">
        <v>2728</v>
      </c>
      <c r="L175" s="37" t="s">
        <v>2729</v>
      </c>
      <c r="M175" s="192" t="s">
        <v>2730</v>
      </c>
      <c r="N175" s="72" t="s">
        <v>821</v>
      </c>
      <c r="O175" s="176"/>
      <c r="P175" s="72" t="s">
        <v>3028</v>
      </c>
      <c r="Q175" s="177"/>
      <c r="R175" s="178"/>
      <c r="S175" s="178"/>
      <c r="T175" s="72"/>
      <c r="U175" s="72"/>
      <c r="V175" s="72"/>
      <c r="W175" s="179"/>
      <c r="X175" s="179"/>
      <c r="Y175" s="179"/>
    </row>
    <row r="176" ht="12.75" customHeight="1">
      <c r="A176" s="37" t="s">
        <v>2951</v>
      </c>
      <c r="B176" s="37"/>
      <c r="C176" s="79">
        <v>45687.0</v>
      </c>
      <c r="D176" s="187">
        <v>0.4166666666666667</v>
      </c>
      <c r="E176" s="188" t="s">
        <v>68</v>
      </c>
      <c r="F176" s="37" t="s">
        <v>3029</v>
      </c>
      <c r="G176" s="72">
        <v>1.0</v>
      </c>
      <c r="H176" s="72" t="s">
        <v>2513</v>
      </c>
      <c r="I176" s="72" t="s">
        <v>3030</v>
      </c>
      <c r="J176" s="72" t="s">
        <v>2514</v>
      </c>
      <c r="K176" s="72" t="s">
        <v>3031</v>
      </c>
      <c r="L176" s="37" t="s">
        <v>3032</v>
      </c>
      <c r="M176" s="192" t="s">
        <v>3033</v>
      </c>
      <c r="N176" s="72" t="s">
        <v>821</v>
      </c>
      <c r="O176" s="193" t="s">
        <v>68</v>
      </c>
      <c r="P176" s="72" t="str">
        <f>J176</f>
        <v>DESINSTALACION DE EQUIPO</v>
      </c>
      <c r="Q176" s="205" t="s">
        <v>68</v>
      </c>
      <c r="R176" s="206" t="s">
        <v>68</v>
      </c>
      <c r="S176" s="206" t="s">
        <v>68</v>
      </c>
      <c r="T176" s="193" t="s">
        <v>68</v>
      </c>
      <c r="U176" s="193" t="s">
        <v>68</v>
      </c>
      <c r="V176" s="72" t="str">
        <f>H176</f>
        <v>DESINSTALACION</v>
      </c>
      <c r="W176" s="179"/>
      <c r="X176" s="179"/>
      <c r="Y176" s="179"/>
    </row>
    <row r="177" ht="12.75" customHeight="1">
      <c r="A177" s="37" t="s">
        <v>2951</v>
      </c>
      <c r="B177" s="37"/>
      <c r="C177" s="79">
        <v>45687.0</v>
      </c>
      <c r="D177" s="187">
        <v>0.4166666666666667</v>
      </c>
      <c r="E177" s="188" t="s">
        <v>68</v>
      </c>
      <c r="F177" s="37" t="s">
        <v>1532</v>
      </c>
      <c r="G177" s="72">
        <v>1.0</v>
      </c>
      <c r="H177" s="72" t="s">
        <v>3034</v>
      </c>
      <c r="I177" s="72" t="s">
        <v>3035</v>
      </c>
      <c r="J177" s="72" t="s">
        <v>3036</v>
      </c>
      <c r="K177" s="72" t="s">
        <v>3037</v>
      </c>
      <c r="L177" s="37" t="s">
        <v>3038</v>
      </c>
      <c r="M177" s="192" t="s">
        <v>3039</v>
      </c>
      <c r="N177" s="72" t="s">
        <v>827</v>
      </c>
      <c r="O177" s="176"/>
      <c r="P177" s="72" t="s">
        <v>3040</v>
      </c>
      <c r="Q177" s="205" t="s">
        <v>3041</v>
      </c>
      <c r="R177" s="206">
        <v>8.62476054405104E14</v>
      </c>
      <c r="S177" s="206" t="s">
        <v>68</v>
      </c>
      <c r="T177" s="193" t="s">
        <v>68</v>
      </c>
      <c r="U177" s="193" t="s">
        <v>3042</v>
      </c>
      <c r="V177" s="193" t="s">
        <v>888</v>
      </c>
      <c r="W177" s="203">
        <v>700.0</v>
      </c>
      <c r="X177" s="179">
        <f t="shared" ref="X177:X178" si="34">W177*0.16</f>
        <v>112</v>
      </c>
      <c r="Y177" s="179">
        <f t="shared" ref="Y177:Y178" si="35">W177+X177</f>
        <v>812</v>
      </c>
    </row>
    <row r="178" ht="12.75" customHeight="1">
      <c r="A178" s="37" t="s">
        <v>2951</v>
      </c>
      <c r="B178" s="37"/>
      <c r="C178" s="79">
        <v>45687.0</v>
      </c>
      <c r="D178" s="187">
        <v>0.4166666666666667</v>
      </c>
      <c r="E178" s="188" t="s">
        <v>68</v>
      </c>
      <c r="F178" s="37" t="s">
        <v>1532</v>
      </c>
      <c r="G178" s="72">
        <v>1.0</v>
      </c>
      <c r="H178" s="72" t="s">
        <v>2449</v>
      </c>
      <c r="I178" s="72" t="s">
        <v>3035</v>
      </c>
      <c r="J178" s="72" t="s">
        <v>3043</v>
      </c>
      <c r="K178" s="72" t="s">
        <v>3037</v>
      </c>
      <c r="L178" s="37" t="s">
        <v>3038</v>
      </c>
      <c r="M178" s="192" t="s">
        <v>3039</v>
      </c>
      <c r="N178" s="72" t="s">
        <v>827</v>
      </c>
      <c r="O178" s="176"/>
      <c r="P178" s="72" t="s">
        <v>3044</v>
      </c>
      <c r="Q178" s="205" t="s">
        <v>3045</v>
      </c>
      <c r="R178" s="206">
        <v>8.62476054405195E14</v>
      </c>
      <c r="S178" s="206" t="s">
        <v>68</v>
      </c>
      <c r="T178" s="193" t="s">
        <v>68</v>
      </c>
      <c r="U178" s="193" t="s">
        <v>3042</v>
      </c>
      <c r="V178" s="193" t="s">
        <v>2449</v>
      </c>
      <c r="W178" s="203">
        <v>700.0</v>
      </c>
      <c r="X178" s="179">
        <f t="shared" si="34"/>
        <v>112</v>
      </c>
      <c r="Y178" s="179">
        <f t="shared" si="35"/>
        <v>812</v>
      </c>
    </row>
    <row r="179" ht="12.75" customHeight="1">
      <c r="A179" s="37" t="s">
        <v>2951</v>
      </c>
      <c r="B179" s="37"/>
      <c r="C179" s="79">
        <v>45687.0</v>
      </c>
      <c r="D179" s="187">
        <v>0.4375</v>
      </c>
      <c r="E179" s="188" t="s">
        <v>68</v>
      </c>
      <c r="F179" s="37" t="s">
        <v>1532</v>
      </c>
      <c r="G179" s="72">
        <v>1.0</v>
      </c>
      <c r="H179" s="72" t="s">
        <v>2684</v>
      </c>
      <c r="I179" s="72" t="s">
        <v>3046</v>
      </c>
      <c r="J179" s="72" t="s">
        <v>3047</v>
      </c>
      <c r="K179" s="72" t="s">
        <v>3037</v>
      </c>
      <c r="L179" s="37" t="s">
        <v>3038</v>
      </c>
      <c r="M179" s="192" t="s">
        <v>3039</v>
      </c>
      <c r="N179" s="72" t="s">
        <v>827</v>
      </c>
      <c r="O179" s="176"/>
      <c r="P179" s="72" t="s">
        <v>3048</v>
      </c>
      <c r="Q179" s="205" t="s">
        <v>3049</v>
      </c>
      <c r="R179" s="206" t="s">
        <v>68</v>
      </c>
      <c r="S179" s="206" t="s">
        <v>68</v>
      </c>
      <c r="T179" s="193" t="s">
        <v>68</v>
      </c>
      <c r="U179" s="193" t="s">
        <v>68</v>
      </c>
      <c r="V179" s="193" t="s">
        <v>3050</v>
      </c>
      <c r="W179" s="203">
        <v>0.0</v>
      </c>
      <c r="X179" s="203">
        <v>0.0</v>
      </c>
      <c r="Y179" s="203">
        <v>0.0</v>
      </c>
    </row>
    <row r="180" ht="12.75" customHeight="1">
      <c r="A180" s="37" t="s">
        <v>2951</v>
      </c>
      <c r="B180" s="37"/>
      <c r="C180" s="79">
        <v>45687.0</v>
      </c>
      <c r="D180" s="187">
        <v>0.4375</v>
      </c>
      <c r="E180" s="188" t="s">
        <v>68</v>
      </c>
      <c r="F180" s="37" t="s">
        <v>1532</v>
      </c>
      <c r="G180" s="72">
        <v>1.0</v>
      </c>
      <c r="H180" s="72" t="s">
        <v>2684</v>
      </c>
      <c r="I180" s="72" t="s">
        <v>3046</v>
      </c>
      <c r="J180" s="72" t="s">
        <v>3051</v>
      </c>
      <c r="K180" s="72" t="s">
        <v>3037</v>
      </c>
      <c r="L180" s="37" t="s">
        <v>3038</v>
      </c>
      <c r="M180" s="192" t="s">
        <v>3039</v>
      </c>
      <c r="N180" s="72" t="s">
        <v>827</v>
      </c>
      <c r="O180" s="176"/>
      <c r="P180" s="72" t="s">
        <v>3048</v>
      </c>
      <c r="Q180" s="205" t="s">
        <v>3049</v>
      </c>
      <c r="R180" s="206" t="s">
        <v>68</v>
      </c>
      <c r="S180" s="206" t="s">
        <v>68</v>
      </c>
      <c r="T180" s="193" t="s">
        <v>68</v>
      </c>
      <c r="U180" s="193" t="s">
        <v>68</v>
      </c>
      <c r="V180" s="193" t="s">
        <v>3050</v>
      </c>
      <c r="W180" s="203">
        <v>0.0</v>
      </c>
      <c r="X180" s="203">
        <v>0.0</v>
      </c>
      <c r="Y180" s="203">
        <v>0.0</v>
      </c>
    </row>
    <row r="181" ht="12.75" customHeight="1">
      <c r="A181" s="37" t="s">
        <v>2951</v>
      </c>
      <c r="B181" s="37"/>
      <c r="C181" s="79">
        <v>45687.0</v>
      </c>
      <c r="D181" s="187">
        <v>0.4583333333333333</v>
      </c>
      <c r="E181" s="188" t="s">
        <v>68</v>
      </c>
      <c r="F181" s="37" t="s">
        <v>1532</v>
      </c>
      <c r="G181" s="72">
        <v>1.0</v>
      </c>
      <c r="H181" s="72" t="s">
        <v>888</v>
      </c>
      <c r="I181" s="72" t="s">
        <v>3046</v>
      </c>
      <c r="J181" s="72" t="s">
        <v>3052</v>
      </c>
      <c r="K181" s="72" t="s">
        <v>3037</v>
      </c>
      <c r="L181" s="37" t="s">
        <v>3038</v>
      </c>
      <c r="M181" s="192" t="s">
        <v>3039</v>
      </c>
      <c r="N181" s="72" t="s">
        <v>827</v>
      </c>
      <c r="O181" s="176"/>
      <c r="P181" s="72" t="s">
        <v>3040</v>
      </c>
      <c r="Q181" s="205" t="s">
        <v>3053</v>
      </c>
      <c r="R181" s="206">
        <v>8.68120302682767E14</v>
      </c>
      <c r="S181" s="206" t="s">
        <v>68</v>
      </c>
      <c r="T181" s="193" t="s">
        <v>68</v>
      </c>
      <c r="U181" s="193" t="s">
        <v>3054</v>
      </c>
      <c r="V181" s="193" t="s">
        <v>888</v>
      </c>
      <c r="W181" s="203">
        <v>700.0</v>
      </c>
      <c r="X181" s="179">
        <f t="shared" ref="X181:X182" si="36">W181*0.16</f>
        <v>112</v>
      </c>
      <c r="Y181" s="179">
        <f t="shared" ref="Y181:Y182" si="37">W181+X181</f>
        <v>812</v>
      </c>
    </row>
    <row r="182" ht="12.75" customHeight="1">
      <c r="A182" s="37" t="s">
        <v>2951</v>
      </c>
      <c r="B182" s="37"/>
      <c r="C182" s="79">
        <v>45687.0</v>
      </c>
      <c r="D182" s="187">
        <v>0.4583333333333333</v>
      </c>
      <c r="E182" s="188" t="s">
        <v>68</v>
      </c>
      <c r="F182" s="37" t="s">
        <v>1532</v>
      </c>
      <c r="G182" s="72">
        <v>1.0</v>
      </c>
      <c r="H182" s="72" t="s">
        <v>2449</v>
      </c>
      <c r="I182" s="72" t="s">
        <v>3046</v>
      </c>
      <c r="J182" s="72" t="s">
        <v>3055</v>
      </c>
      <c r="K182" s="72" t="s">
        <v>3037</v>
      </c>
      <c r="L182" s="37" t="s">
        <v>3038</v>
      </c>
      <c r="M182" s="192" t="s">
        <v>3039</v>
      </c>
      <c r="N182" s="72" t="s">
        <v>827</v>
      </c>
      <c r="O182" s="207"/>
      <c r="P182" s="193" t="s">
        <v>3056</v>
      </c>
      <c r="Q182" s="205" t="s">
        <v>68</v>
      </c>
      <c r="R182" s="206" t="s">
        <v>68</v>
      </c>
      <c r="S182" s="206" t="s">
        <v>68</v>
      </c>
      <c r="T182" s="193" t="s">
        <v>68</v>
      </c>
      <c r="U182" s="193" t="s">
        <v>68</v>
      </c>
      <c r="V182" s="193" t="s">
        <v>2449</v>
      </c>
      <c r="W182" s="203">
        <v>700.0</v>
      </c>
      <c r="X182" s="179">
        <f t="shared" si="36"/>
        <v>112</v>
      </c>
      <c r="Y182" s="179">
        <f t="shared" si="37"/>
        <v>812</v>
      </c>
    </row>
    <row r="183" ht="12.75" customHeight="1">
      <c r="A183" s="37" t="s">
        <v>2951</v>
      </c>
      <c r="B183" s="37"/>
      <c r="C183" s="79">
        <v>45687.0</v>
      </c>
      <c r="D183" s="187">
        <v>0.4583333333333333</v>
      </c>
      <c r="E183" s="188" t="s">
        <v>68</v>
      </c>
      <c r="F183" s="37" t="s">
        <v>3057</v>
      </c>
      <c r="G183" s="72">
        <v>2.0</v>
      </c>
      <c r="H183" s="72" t="s">
        <v>888</v>
      </c>
      <c r="I183" s="72" t="s">
        <v>3058</v>
      </c>
      <c r="J183" s="72" t="s">
        <v>2506</v>
      </c>
      <c r="K183" s="72" t="s">
        <v>3059</v>
      </c>
      <c r="L183" s="37" t="s">
        <v>3060</v>
      </c>
      <c r="M183" s="190" t="s">
        <v>3061</v>
      </c>
      <c r="N183" s="72" t="s">
        <v>821</v>
      </c>
      <c r="O183" s="176"/>
      <c r="P183" s="72" t="s">
        <v>3062</v>
      </c>
      <c r="Q183" s="177"/>
      <c r="R183" s="178"/>
      <c r="S183" s="178"/>
      <c r="T183" s="72"/>
      <c r="U183" s="72"/>
      <c r="V183" s="72"/>
      <c r="W183" s="179"/>
      <c r="X183" s="179"/>
      <c r="Y183" s="179"/>
    </row>
    <row r="184" ht="12.75" customHeight="1">
      <c r="A184" s="37" t="s">
        <v>2951</v>
      </c>
      <c r="B184" s="37"/>
      <c r="C184" s="79">
        <v>45687.0</v>
      </c>
      <c r="D184" s="187">
        <v>0.4791666666666667</v>
      </c>
      <c r="E184" s="188" t="s">
        <v>68</v>
      </c>
      <c r="F184" s="37" t="s">
        <v>1532</v>
      </c>
      <c r="G184" s="72">
        <v>1.0</v>
      </c>
      <c r="H184" s="72" t="s">
        <v>2684</v>
      </c>
      <c r="I184" s="72" t="s">
        <v>3063</v>
      </c>
      <c r="J184" s="72" t="s">
        <v>3064</v>
      </c>
      <c r="K184" s="72" t="s">
        <v>3037</v>
      </c>
      <c r="L184" s="37" t="s">
        <v>3038</v>
      </c>
      <c r="M184" s="192" t="s">
        <v>3039</v>
      </c>
      <c r="N184" s="72" t="s">
        <v>827</v>
      </c>
      <c r="O184" s="176"/>
      <c r="P184" s="72" t="s">
        <v>3048</v>
      </c>
      <c r="Q184" s="205" t="s">
        <v>2716</v>
      </c>
      <c r="R184" s="206" t="s">
        <v>68</v>
      </c>
      <c r="S184" s="206" t="s">
        <v>68</v>
      </c>
      <c r="T184" s="193" t="s">
        <v>68</v>
      </c>
      <c r="U184" s="193" t="s">
        <v>68</v>
      </c>
      <c r="V184" s="193" t="s">
        <v>2716</v>
      </c>
      <c r="W184" s="203">
        <v>0.0</v>
      </c>
      <c r="X184" s="203">
        <v>0.0</v>
      </c>
      <c r="Y184" s="203">
        <v>0.0</v>
      </c>
    </row>
    <row r="185" ht="12.75" customHeight="1">
      <c r="A185" s="37" t="s">
        <v>2951</v>
      </c>
      <c r="B185" s="37"/>
      <c r="C185" s="79">
        <v>45687.0</v>
      </c>
      <c r="D185" s="187">
        <v>0.4791666666666667</v>
      </c>
      <c r="E185" s="188" t="s">
        <v>68</v>
      </c>
      <c r="F185" s="37" t="s">
        <v>1532</v>
      </c>
      <c r="G185" s="72">
        <v>1.0</v>
      </c>
      <c r="H185" s="72" t="s">
        <v>2684</v>
      </c>
      <c r="I185" s="72" t="s">
        <v>3063</v>
      </c>
      <c r="J185" s="72" t="s">
        <v>3065</v>
      </c>
      <c r="K185" s="72" t="s">
        <v>3037</v>
      </c>
      <c r="L185" s="37" t="s">
        <v>3038</v>
      </c>
      <c r="M185" s="192" t="s">
        <v>3039</v>
      </c>
      <c r="N185" s="72" t="s">
        <v>827</v>
      </c>
      <c r="O185" s="176"/>
      <c r="P185" s="72" t="s">
        <v>3048</v>
      </c>
      <c r="Q185" s="205" t="s">
        <v>2716</v>
      </c>
      <c r="R185" s="206" t="s">
        <v>68</v>
      </c>
      <c r="S185" s="206" t="s">
        <v>68</v>
      </c>
      <c r="T185" s="193" t="s">
        <v>68</v>
      </c>
      <c r="U185" s="193" t="s">
        <v>68</v>
      </c>
      <c r="V185" s="193" t="s">
        <v>2716</v>
      </c>
      <c r="W185" s="203">
        <v>0.0</v>
      </c>
      <c r="X185" s="203">
        <v>0.0</v>
      </c>
      <c r="Y185" s="203">
        <v>0.0</v>
      </c>
    </row>
    <row r="186" ht="12.75" customHeight="1">
      <c r="A186" s="37" t="s">
        <v>2951</v>
      </c>
      <c r="B186" s="37"/>
      <c r="C186" s="79">
        <v>45687.0</v>
      </c>
      <c r="D186" s="187">
        <v>0.5</v>
      </c>
      <c r="E186" s="188" t="s">
        <v>68</v>
      </c>
      <c r="F186" s="37" t="s">
        <v>1532</v>
      </c>
      <c r="G186" s="72">
        <v>1.0</v>
      </c>
      <c r="H186" s="72" t="s">
        <v>2684</v>
      </c>
      <c r="I186" s="72" t="s">
        <v>3063</v>
      </c>
      <c r="J186" s="72" t="s">
        <v>3066</v>
      </c>
      <c r="K186" s="72" t="s">
        <v>3037</v>
      </c>
      <c r="L186" s="37" t="s">
        <v>3038</v>
      </c>
      <c r="M186" s="192" t="s">
        <v>3039</v>
      </c>
      <c r="N186" s="72" t="s">
        <v>827</v>
      </c>
      <c r="O186" s="176"/>
      <c r="P186" s="72" t="s">
        <v>3048</v>
      </c>
      <c r="Q186" s="205" t="s">
        <v>2716</v>
      </c>
      <c r="R186" s="206" t="s">
        <v>68</v>
      </c>
      <c r="S186" s="206" t="s">
        <v>68</v>
      </c>
      <c r="T186" s="193" t="s">
        <v>68</v>
      </c>
      <c r="U186" s="193" t="s">
        <v>68</v>
      </c>
      <c r="V186" s="193" t="s">
        <v>2716</v>
      </c>
      <c r="W186" s="203">
        <v>0.0</v>
      </c>
      <c r="X186" s="203">
        <v>0.0</v>
      </c>
      <c r="Y186" s="203">
        <v>0.0</v>
      </c>
    </row>
    <row r="187" ht="12.75" customHeight="1">
      <c r="A187" s="37" t="s">
        <v>2951</v>
      </c>
      <c r="B187" s="37"/>
      <c r="C187" s="79">
        <v>45687.0</v>
      </c>
      <c r="D187" s="187">
        <v>0.5</v>
      </c>
      <c r="E187" s="188" t="s">
        <v>68</v>
      </c>
      <c r="F187" s="37" t="s">
        <v>1532</v>
      </c>
      <c r="G187" s="72">
        <v>1.0</v>
      </c>
      <c r="H187" s="72" t="s">
        <v>2684</v>
      </c>
      <c r="I187" s="72" t="s">
        <v>3063</v>
      </c>
      <c r="J187" s="72" t="s">
        <v>3067</v>
      </c>
      <c r="K187" s="72" t="s">
        <v>3037</v>
      </c>
      <c r="L187" s="37" t="s">
        <v>3038</v>
      </c>
      <c r="M187" s="192" t="s">
        <v>3039</v>
      </c>
      <c r="N187" s="72" t="s">
        <v>827</v>
      </c>
      <c r="O187" s="176"/>
      <c r="P187" s="72" t="s">
        <v>3048</v>
      </c>
      <c r="Q187" s="205" t="s">
        <v>2716</v>
      </c>
      <c r="R187" s="206" t="s">
        <v>68</v>
      </c>
      <c r="S187" s="206" t="s">
        <v>68</v>
      </c>
      <c r="T187" s="193" t="s">
        <v>68</v>
      </c>
      <c r="U187" s="193" t="s">
        <v>68</v>
      </c>
      <c r="V187" s="193" t="s">
        <v>2716</v>
      </c>
      <c r="W187" s="203">
        <v>0.0</v>
      </c>
      <c r="X187" s="203">
        <v>0.0</v>
      </c>
      <c r="Y187" s="203">
        <v>0.0</v>
      </c>
    </row>
    <row r="188" ht="12.75" customHeight="1">
      <c r="A188" s="37" t="s">
        <v>2951</v>
      </c>
      <c r="B188" s="37"/>
      <c r="C188" s="79">
        <v>45687.0</v>
      </c>
      <c r="D188" s="187">
        <v>0.5208333333333334</v>
      </c>
      <c r="E188" s="188" t="s">
        <v>68</v>
      </c>
      <c r="F188" s="37" t="s">
        <v>1532</v>
      </c>
      <c r="G188" s="72">
        <v>1.0</v>
      </c>
      <c r="H188" s="72" t="s">
        <v>2684</v>
      </c>
      <c r="I188" s="72" t="s">
        <v>3035</v>
      </c>
      <c r="J188" s="72" t="s">
        <v>3068</v>
      </c>
      <c r="K188" s="72" t="s">
        <v>3037</v>
      </c>
      <c r="L188" s="37" t="s">
        <v>3038</v>
      </c>
      <c r="M188" s="192" t="s">
        <v>3039</v>
      </c>
      <c r="N188" s="72" t="s">
        <v>827</v>
      </c>
      <c r="O188" s="176"/>
      <c r="P188" s="72" t="s">
        <v>3048</v>
      </c>
      <c r="Q188" s="205" t="s">
        <v>2716</v>
      </c>
      <c r="R188" s="206" t="s">
        <v>68</v>
      </c>
      <c r="S188" s="206" t="s">
        <v>68</v>
      </c>
      <c r="T188" s="193" t="s">
        <v>68</v>
      </c>
      <c r="U188" s="193" t="s">
        <v>68</v>
      </c>
      <c r="V188" s="193" t="s">
        <v>2716</v>
      </c>
      <c r="W188" s="203">
        <v>0.0</v>
      </c>
      <c r="X188" s="203">
        <v>0.0</v>
      </c>
      <c r="Y188" s="203">
        <v>0.0</v>
      </c>
    </row>
    <row r="189" ht="12.75" customHeight="1">
      <c r="A189" s="37" t="s">
        <v>2951</v>
      </c>
      <c r="B189" s="37"/>
      <c r="C189" s="79">
        <v>45687.0</v>
      </c>
      <c r="D189" s="187">
        <v>0.5208333333333334</v>
      </c>
      <c r="E189" s="188" t="s">
        <v>68</v>
      </c>
      <c r="F189" s="37" t="s">
        <v>1532</v>
      </c>
      <c r="G189" s="72">
        <v>1.0</v>
      </c>
      <c r="H189" s="72" t="s">
        <v>2684</v>
      </c>
      <c r="I189" s="72" t="s">
        <v>3035</v>
      </c>
      <c r="J189" s="72" t="s">
        <v>3069</v>
      </c>
      <c r="K189" s="72" t="s">
        <v>3037</v>
      </c>
      <c r="L189" s="37" t="s">
        <v>3038</v>
      </c>
      <c r="M189" s="192" t="s">
        <v>3039</v>
      </c>
      <c r="N189" s="72" t="s">
        <v>827</v>
      </c>
      <c r="O189" s="176"/>
      <c r="P189" s="72" t="s">
        <v>3048</v>
      </c>
      <c r="Q189" s="205" t="s">
        <v>2716</v>
      </c>
      <c r="R189" s="206" t="s">
        <v>68</v>
      </c>
      <c r="S189" s="206" t="s">
        <v>68</v>
      </c>
      <c r="T189" s="193" t="s">
        <v>68</v>
      </c>
      <c r="U189" s="193" t="s">
        <v>68</v>
      </c>
      <c r="V189" s="193" t="s">
        <v>2716</v>
      </c>
      <c r="W189" s="203">
        <v>0.0</v>
      </c>
      <c r="X189" s="203">
        <v>0.0</v>
      </c>
      <c r="Y189" s="203">
        <v>0.0</v>
      </c>
    </row>
    <row r="190" ht="12.75" customHeight="1">
      <c r="A190" s="37" t="s">
        <v>2951</v>
      </c>
      <c r="B190" s="37"/>
      <c r="C190" s="79">
        <v>45687.0</v>
      </c>
      <c r="D190" s="187">
        <v>0.5520833333333334</v>
      </c>
      <c r="E190" s="188" t="s">
        <v>68</v>
      </c>
      <c r="F190" s="37" t="s">
        <v>107</v>
      </c>
      <c r="G190" s="72">
        <v>1.0</v>
      </c>
      <c r="H190" s="72" t="s">
        <v>2449</v>
      </c>
      <c r="I190" s="72" t="s">
        <v>3070</v>
      </c>
      <c r="J190" s="72" t="s">
        <v>3071</v>
      </c>
      <c r="K190" s="72" t="s">
        <v>1481</v>
      </c>
      <c r="L190" s="37" t="s">
        <v>3072</v>
      </c>
      <c r="M190" s="192" t="s">
        <v>3073</v>
      </c>
      <c r="N190" s="72" t="s">
        <v>821</v>
      </c>
      <c r="O190" s="176"/>
      <c r="P190" s="72"/>
      <c r="Q190" s="177"/>
      <c r="R190" s="178"/>
      <c r="S190" s="178"/>
      <c r="T190" s="72"/>
      <c r="U190" s="72"/>
      <c r="V190" s="72"/>
      <c r="W190" s="179"/>
      <c r="X190" s="179"/>
      <c r="Y190" s="179"/>
    </row>
    <row r="191" ht="12.75" customHeight="1">
      <c r="A191" s="37" t="s">
        <v>2951</v>
      </c>
      <c r="B191" s="37"/>
      <c r="C191" s="79">
        <v>45687.0</v>
      </c>
      <c r="D191" s="187">
        <v>0.7083333333333334</v>
      </c>
      <c r="E191" s="188" t="s">
        <v>3074</v>
      </c>
      <c r="F191" s="37" t="s">
        <v>176</v>
      </c>
      <c r="G191" s="72">
        <v>1.0</v>
      </c>
      <c r="H191" s="72" t="s">
        <v>888</v>
      </c>
      <c r="I191" s="72" t="s">
        <v>3075</v>
      </c>
      <c r="J191" s="72" t="s">
        <v>2506</v>
      </c>
      <c r="K191" s="72" t="s">
        <v>3076</v>
      </c>
      <c r="L191" s="37" t="s">
        <v>3077</v>
      </c>
      <c r="M191" s="190" t="s">
        <v>3078</v>
      </c>
      <c r="N191" s="72" t="s">
        <v>827</v>
      </c>
      <c r="O191" s="176"/>
      <c r="P191" s="72" t="s">
        <v>3079</v>
      </c>
      <c r="Q191" s="177"/>
      <c r="R191" s="178"/>
      <c r="S191" s="178"/>
      <c r="T191" s="72"/>
      <c r="U191" s="72"/>
      <c r="V191" s="72"/>
      <c r="W191" s="179"/>
      <c r="X191" s="179"/>
      <c r="Y191" s="179"/>
    </row>
    <row r="192" ht="12.75" customHeight="1">
      <c r="A192" s="37" t="s">
        <v>2951</v>
      </c>
      <c r="B192" s="37"/>
      <c r="C192" s="79">
        <v>45688.0</v>
      </c>
      <c r="D192" s="187">
        <v>0.4166666666666667</v>
      </c>
      <c r="E192" s="188" t="s">
        <v>68</v>
      </c>
      <c r="F192" s="37" t="s">
        <v>2549</v>
      </c>
      <c r="G192" s="72">
        <v>1.0</v>
      </c>
      <c r="H192" s="72" t="s">
        <v>2513</v>
      </c>
      <c r="I192" s="72" t="s">
        <v>3080</v>
      </c>
      <c r="J192" s="72" t="s">
        <v>2514</v>
      </c>
      <c r="K192" s="72" t="s">
        <v>825</v>
      </c>
      <c r="L192" s="37" t="s">
        <v>2845</v>
      </c>
      <c r="M192" s="192" t="s">
        <v>2552</v>
      </c>
      <c r="N192" s="72" t="s">
        <v>827</v>
      </c>
      <c r="O192" s="176"/>
      <c r="P192" s="72" t="str">
        <f t="shared" ref="P192:P194" si="38">J192</f>
        <v>DESINSTALACION DE EQUIPO</v>
      </c>
      <c r="Q192" s="177"/>
      <c r="R192" s="178"/>
      <c r="S192" s="178"/>
      <c r="T192" s="72"/>
      <c r="U192" s="72"/>
      <c r="V192" s="72" t="str">
        <f t="shared" ref="V192:V193" si="39">H192</f>
        <v>DESINSTALACION</v>
      </c>
      <c r="W192" s="203">
        <v>350.0</v>
      </c>
      <c r="X192" s="179">
        <f t="shared" ref="X192:X194" si="40">W192*0.16</f>
        <v>56</v>
      </c>
      <c r="Y192" s="179">
        <f t="shared" ref="Y192:Y194" si="41">W192+X192</f>
        <v>406</v>
      </c>
    </row>
    <row r="193" ht="12.75" customHeight="1">
      <c r="A193" s="37" t="s">
        <v>2951</v>
      </c>
      <c r="B193" s="37"/>
      <c r="C193" s="79">
        <v>45688.0</v>
      </c>
      <c r="D193" s="187">
        <v>0.4375</v>
      </c>
      <c r="E193" s="188" t="s">
        <v>68</v>
      </c>
      <c r="F193" s="37" t="s">
        <v>2549</v>
      </c>
      <c r="G193" s="72">
        <v>1.0</v>
      </c>
      <c r="H193" s="193" t="s">
        <v>2558</v>
      </c>
      <c r="I193" s="72" t="s">
        <v>3081</v>
      </c>
      <c r="J193" s="72" t="s">
        <v>3082</v>
      </c>
      <c r="K193" s="72" t="s">
        <v>825</v>
      </c>
      <c r="L193" s="37" t="s">
        <v>2845</v>
      </c>
      <c r="M193" s="192" t="s">
        <v>2552</v>
      </c>
      <c r="N193" s="72" t="s">
        <v>827</v>
      </c>
      <c r="O193" s="176"/>
      <c r="P193" s="72" t="str">
        <f t="shared" si="38"/>
        <v>REINSTALACION DE EQUIPO</v>
      </c>
      <c r="Q193" s="177"/>
      <c r="R193" s="178"/>
      <c r="S193" s="178"/>
      <c r="T193" s="72"/>
      <c r="U193" s="72"/>
      <c r="V193" s="72" t="str">
        <f t="shared" si="39"/>
        <v>REINSTALACION </v>
      </c>
      <c r="W193" s="203">
        <v>350.0</v>
      </c>
      <c r="X193" s="179">
        <f t="shared" si="40"/>
        <v>56</v>
      </c>
      <c r="Y193" s="179">
        <f t="shared" si="41"/>
        <v>406</v>
      </c>
    </row>
    <row r="194" ht="12.75" customHeight="1">
      <c r="A194" s="37" t="s">
        <v>2951</v>
      </c>
      <c r="B194" s="37"/>
      <c r="C194" s="79">
        <v>45688.0</v>
      </c>
      <c r="D194" s="187">
        <v>0.4166666666666667</v>
      </c>
      <c r="E194" s="188" t="s">
        <v>68</v>
      </c>
      <c r="F194" s="37" t="s">
        <v>2592</v>
      </c>
      <c r="G194" s="72">
        <v>1.0</v>
      </c>
      <c r="H194" s="72" t="s">
        <v>2684</v>
      </c>
      <c r="I194" s="72" t="s">
        <v>3005</v>
      </c>
      <c r="J194" s="193" t="s">
        <v>3006</v>
      </c>
      <c r="K194" s="72" t="s">
        <v>3007</v>
      </c>
      <c r="L194" s="37" t="s">
        <v>3008</v>
      </c>
      <c r="M194" s="192" t="s">
        <v>3009</v>
      </c>
      <c r="N194" s="72" t="s">
        <v>821</v>
      </c>
      <c r="O194" s="207" t="s">
        <v>68</v>
      </c>
      <c r="P194" s="72" t="str">
        <f t="shared" si="38"/>
        <v>REVISION DE UNIDAD
Revisión de equipo no prende unidad</v>
      </c>
      <c r="Q194" s="72" t="s">
        <v>3010</v>
      </c>
      <c r="R194" s="206" t="s">
        <v>68</v>
      </c>
      <c r="S194" s="206" t="s">
        <v>68</v>
      </c>
      <c r="T194" s="193" t="s">
        <v>68</v>
      </c>
      <c r="U194" s="193" t="s">
        <v>68</v>
      </c>
      <c r="V194" s="193" t="s">
        <v>2716</v>
      </c>
      <c r="W194" s="203">
        <v>250.0</v>
      </c>
      <c r="X194" s="203">
        <f t="shared" si="40"/>
        <v>40</v>
      </c>
      <c r="Y194" s="203">
        <f t="shared" si="41"/>
        <v>290</v>
      </c>
    </row>
    <row r="195" ht="12.75" customHeight="1">
      <c r="A195" s="37" t="s">
        <v>2951</v>
      </c>
      <c r="B195" s="37"/>
      <c r="C195" s="79">
        <v>45688.0</v>
      </c>
      <c r="D195" s="187">
        <v>0.5</v>
      </c>
      <c r="E195" s="188" t="s">
        <v>68</v>
      </c>
      <c r="F195" s="37" t="s">
        <v>3083</v>
      </c>
      <c r="G195" s="72">
        <v>1.0</v>
      </c>
      <c r="H195" s="72" t="s">
        <v>3084</v>
      </c>
      <c r="I195" s="72" t="s">
        <v>3085</v>
      </c>
      <c r="J195" s="72" t="s">
        <v>2506</v>
      </c>
      <c r="K195" s="72" t="s">
        <v>3086</v>
      </c>
      <c r="L195" s="37" t="s">
        <v>3087</v>
      </c>
      <c r="M195" s="192" t="s">
        <v>3088</v>
      </c>
      <c r="N195" s="72" t="s">
        <v>821</v>
      </c>
      <c r="O195" s="176"/>
      <c r="P195" s="72"/>
      <c r="Q195" s="177"/>
      <c r="R195" s="178"/>
      <c r="S195" s="178"/>
      <c r="T195" s="72"/>
      <c r="U195" s="72"/>
      <c r="V195" s="72"/>
      <c r="W195" s="179"/>
      <c r="X195" s="179"/>
      <c r="Y195" s="179"/>
    </row>
    <row r="196" ht="12.75" customHeight="1">
      <c r="A196" s="37" t="s">
        <v>2951</v>
      </c>
      <c r="B196" s="37"/>
      <c r="C196" s="79">
        <v>45688.0</v>
      </c>
      <c r="D196" s="187">
        <v>12.3</v>
      </c>
      <c r="E196" s="188" t="s">
        <v>68</v>
      </c>
      <c r="F196" s="37" t="s">
        <v>3083</v>
      </c>
      <c r="G196" s="72">
        <v>1.0</v>
      </c>
      <c r="H196" s="72" t="s">
        <v>2449</v>
      </c>
      <c r="I196" s="72" t="s">
        <v>3089</v>
      </c>
      <c r="J196" s="72" t="s">
        <v>3090</v>
      </c>
      <c r="K196" s="72" t="s">
        <v>3086</v>
      </c>
      <c r="L196" s="37" t="s">
        <v>3087</v>
      </c>
      <c r="M196" s="192" t="s">
        <v>3088</v>
      </c>
      <c r="N196" s="72" t="s">
        <v>821</v>
      </c>
      <c r="O196" s="176"/>
      <c r="P196" s="72"/>
      <c r="Q196" s="177"/>
      <c r="R196" s="178"/>
      <c r="S196" s="178"/>
      <c r="T196" s="72"/>
      <c r="U196" s="72"/>
      <c r="V196" s="72"/>
      <c r="W196" s="179"/>
      <c r="X196" s="179"/>
      <c r="Y196" s="179"/>
    </row>
    <row r="197" ht="12.75" customHeight="1">
      <c r="A197" s="37" t="s">
        <v>2951</v>
      </c>
      <c r="B197" s="37"/>
      <c r="C197" s="79">
        <v>45688.0</v>
      </c>
      <c r="D197" s="187">
        <v>0.5</v>
      </c>
      <c r="E197" s="188" t="s">
        <v>68</v>
      </c>
      <c r="F197" s="37" t="s">
        <v>2549</v>
      </c>
      <c r="G197" s="72">
        <v>1.0</v>
      </c>
      <c r="H197" s="72" t="s">
        <v>2513</v>
      </c>
      <c r="I197" s="72" t="s">
        <v>3091</v>
      </c>
      <c r="J197" s="72" t="s">
        <v>2514</v>
      </c>
      <c r="K197" s="72" t="s">
        <v>825</v>
      </c>
      <c r="L197" s="37" t="s">
        <v>2845</v>
      </c>
      <c r="M197" s="192" t="s">
        <v>2552</v>
      </c>
      <c r="N197" s="72" t="s">
        <v>827</v>
      </c>
      <c r="O197" s="176"/>
      <c r="P197" s="72" t="str">
        <f>J197</f>
        <v>DESINSTALACION DE EQUIPO</v>
      </c>
      <c r="Q197" s="177"/>
      <c r="R197" s="178"/>
      <c r="S197" s="178"/>
      <c r="T197" s="72"/>
      <c r="U197" s="72"/>
      <c r="V197" s="72" t="str">
        <f>H197</f>
        <v>DESINSTALACION</v>
      </c>
      <c r="W197" s="203">
        <v>350.0</v>
      </c>
      <c r="X197" s="179">
        <f t="shared" ref="X197:X198" si="42">W197*0.16</f>
        <v>56</v>
      </c>
      <c r="Y197" s="179">
        <f t="shared" ref="Y197:Y198" si="43">W197+X197</f>
        <v>406</v>
      </c>
    </row>
    <row r="198" ht="12.75" customHeight="1">
      <c r="A198" s="37" t="s">
        <v>2951</v>
      </c>
      <c r="B198" s="37"/>
      <c r="C198" s="79">
        <v>45688.0</v>
      </c>
      <c r="D198" s="187">
        <v>0.5416666666666666</v>
      </c>
      <c r="E198" s="188" t="s">
        <v>68</v>
      </c>
      <c r="F198" s="37" t="s">
        <v>2592</v>
      </c>
      <c r="G198" s="72">
        <v>1.0</v>
      </c>
      <c r="H198" s="72" t="s">
        <v>888</v>
      </c>
      <c r="I198" s="193" t="s">
        <v>3092</v>
      </c>
      <c r="J198" s="193" t="s">
        <v>2725</v>
      </c>
      <c r="K198" s="72" t="s">
        <v>3093</v>
      </c>
      <c r="L198" s="37" t="s">
        <v>3094</v>
      </c>
      <c r="M198" s="190" t="s">
        <v>3095</v>
      </c>
      <c r="N198" s="72" t="s">
        <v>827</v>
      </c>
      <c r="O198" s="207" t="s">
        <v>68</v>
      </c>
      <c r="P198" s="193" t="s">
        <v>2863</v>
      </c>
      <c r="Q198" s="177"/>
      <c r="R198" s="178"/>
      <c r="S198" s="178"/>
      <c r="T198" s="72"/>
      <c r="U198" s="72"/>
      <c r="V198" s="193" t="s">
        <v>888</v>
      </c>
      <c r="W198" s="203">
        <f>1724+150</f>
        <v>1874</v>
      </c>
      <c r="X198" s="203">
        <f t="shared" si="42"/>
        <v>299.84</v>
      </c>
      <c r="Y198" s="203">
        <f t="shared" si="43"/>
        <v>2173.84</v>
      </c>
    </row>
    <row r="199" ht="12.75" customHeight="1">
      <c r="A199" s="37" t="s">
        <v>2951</v>
      </c>
      <c r="B199" s="37"/>
      <c r="C199" s="79">
        <v>45688.0</v>
      </c>
      <c r="D199" s="187">
        <v>0.5416666666666666</v>
      </c>
      <c r="E199" s="188" t="s">
        <v>68</v>
      </c>
      <c r="F199" s="37" t="s">
        <v>1614</v>
      </c>
      <c r="G199" s="72">
        <v>2.0</v>
      </c>
      <c r="H199" s="72" t="s">
        <v>888</v>
      </c>
      <c r="I199" s="72" t="s">
        <v>3096</v>
      </c>
      <c r="J199" s="72" t="s">
        <v>3097</v>
      </c>
      <c r="K199" s="72" t="s">
        <v>3098</v>
      </c>
      <c r="L199" s="37" t="s">
        <v>2654</v>
      </c>
      <c r="M199" s="204" t="s">
        <v>2655</v>
      </c>
      <c r="N199" s="72" t="s">
        <v>995</v>
      </c>
      <c r="O199" s="176"/>
      <c r="P199" s="72"/>
      <c r="Q199" s="177"/>
      <c r="R199" s="178"/>
      <c r="S199" s="178"/>
      <c r="T199" s="72"/>
      <c r="U199" s="72"/>
      <c r="V199" s="72" t="str">
        <f t="shared" ref="V199:V201" si="44">H199</f>
        <v>INSTALACION</v>
      </c>
      <c r="W199" s="179"/>
      <c r="X199" s="179"/>
      <c r="Y199" s="179"/>
    </row>
    <row r="200" ht="12.75" customHeight="1">
      <c r="A200" s="37" t="s">
        <v>2951</v>
      </c>
      <c r="B200" s="37"/>
      <c r="C200" s="79">
        <v>45688.0</v>
      </c>
      <c r="D200" s="187">
        <v>0.5625</v>
      </c>
      <c r="E200" s="188" t="s">
        <v>68</v>
      </c>
      <c r="F200" s="37" t="s">
        <v>1614</v>
      </c>
      <c r="G200" s="72">
        <v>2.0</v>
      </c>
      <c r="H200" s="72" t="s">
        <v>888</v>
      </c>
      <c r="I200" s="72" t="s">
        <v>2363</v>
      </c>
      <c r="J200" s="72" t="s">
        <v>3099</v>
      </c>
      <c r="K200" s="72" t="s">
        <v>3098</v>
      </c>
      <c r="L200" s="37" t="s">
        <v>2654</v>
      </c>
      <c r="M200" s="204" t="s">
        <v>2655</v>
      </c>
      <c r="N200" s="72" t="s">
        <v>995</v>
      </c>
      <c r="O200" s="176"/>
      <c r="P200" s="72"/>
      <c r="Q200" s="177"/>
      <c r="R200" s="178"/>
      <c r="S200" s="178"/>
      <c r="T200" s="72"/>
      <c r="U200" s="72"/>
      <c r="V200" s="72" t="str">
        <f t="shared" si="44"/>
        <v>INSTALACION</v>
      </c>
      <c r="W200" s="179"/>
      <c r="X200" s="179"/>
      <c r="Y200" s="179"/>
    </row>
    <row r="201" ht="12.75" customHeight="1">
      <c r="A201" s="37" t="s">
        <v>2951</v>
      </c>
      <c r="B201" s="37"/>
      <c r="C201" s="79">
        <v>45688.0</v>
      </c>
      <c r="D201" s="187">
        <v>0.5833333333333334</v>
      </c>
      <c r="E201" s="188" t="s">
        <v>68</v>
      </c>
      <c r="F201" s="37" t="s">
        <v>2592</v>
      </c>
      <c r="G201" s="72">
        <v>1.0</v>
      </c>
      <c r="H201" s="72" t="s">
        <v>888</v>
      </c>
      <c r="I201" s="193" t="s">
        <v>3100</v>
      </c>
      <c r="J201" s="193" t="s">
        <v>2725</v>
      </c>
      <c r="K201" s="72" t="s">
        <v>3101</v>
      </c>
      <c r="L201" s="37" t="s">
        <v>2648</v>
      </c>
      <c r="M201" s="192" t="s">
        <v>3102</v>
      </c>
      <c r="N201" s="72" t="s">
        <v>827</v>
      </c>
      <c r="O201" s="207" t="s">
        <v>68</v>
      </c>
      <c r="P201" s="72" t="str">
        <f>J201</f>
        <v>INSTALACION DE EQUIPO</v>
      </c>
      <c r="Q201" s="177"/>
      <c r="R201" s="178"/>
      <c r="S201" s="178"/>
      <c r="T201" s="72"/>
      <c r="U201" s="72"/>
      <c r="V201" s="72" t="str">
        <f t="shared" si="44"/>
        <v>INSTALACION</v>
      </c>
      <c r="W201" s="203">
        <f>1724+150</f>
        <v>1874</v>
      </c>
      <c r="X201" s="203">
        <f>W201*0.16</f>
        <v>299.84</v>
      </c>
      <c r="Y201" s="203">
        <f>W201+X201</f>
        <v>2173.84</v>
      </c>
    </row>
    <row r="202" ht="12.75" customHeight="1">
      <c r="A202" s="37" t="s">
        <v>2951</v>
      </c>
      <c r="B202" s="37"/>
      <c r="C202" s="79">
        <v>45688.0</v>
      </c>
      <c r="D202" s="187">
        <v>0.625</v>
      </c>
      <c r="E202" s="188" t="s">
        <v>68</v>
      </c>
      <c r="F202" s="37" t="s">
        <v>2884</v>
      </c>
      <c r="G202" s="72">
        <v>1.0</v>
      </c>
      <c r="H202" s="72" t="s">
        <v>2684</v>
      </c>
      <c r="I202" s="72" t="s">
        <v>3103</v>
      </c>
      <c r="J202" s="72" t="s">
        <v>3082</v>
      </c>
      <c r="K202" s="72" t="s">
        <v>3104</v>
      </c>
      <c r="L202" s="37" t="s">
        <v>3105</v>
      </c>
      <c r="M202" s="192" t="s">
        <v>3106</v>
      </c>
      <c r="N202" s="72" t="s">
        <v>821</v>
      </c>
      <c r="O202" s="176"/>
      <c r="P202" s="72" t="s">
        <v>3107</v>
      </c>
      <c r="Q202" s="177"/>
      <c r="R202" s="178"/>
      <c r="S202" s="178"/>
      <c r="T202" s="72"/>
      <c r="U202" s="72"/>
      <c r="V202" s="72"/>
      <c r="W202" s="179"/>
      <c r="X202" s="179"/>
      <c r="Y202" s="179"/>
    </row>
    <row r="203" ht="12.75" customHeight="1">
      <c r="A203" s="37" t="s">
        <v>2951</v>
      </c>
      <c r="B203" s="191" t="s">
        <v>2966</v>
      </c>
      <c r="C203" s="79">
        <v>45688.0</v>
      </c>
      <c r="D203" s="187">
        <v>0.6875</v>
      </c>
      <c r="E203" s="188" t="s">
        <v>68</v>
      </c>
      <c r="F203" s="37" t="s">
        <v>2884</v>
      </c>
      <c r="G203" s="72">
        <v>1.0</v>
      </c>
      <c r="H203" s="193" t="s">
        <v>2519</v>
      </c>
      <c r="I203" s="72" t="s">
        <v>3103</v>
      </c>
      <c r="J203" s="72" t="s">
        <v>3082</v>
      </c>
      <c r="K203" s="72" t="s">
        <v>3104</v>
      </c>
      <c r="L203" s="37" t="s">
        <v>3108</v>
      </c>
      <c r="M203" s="192" t="s">
        <v>3109</v>
      </c>
      <c r="N203" s="72" t="s">
        <v>821</v>
      </c>
      <c r="O203" s="176"/>
      <c r="P203" s="72"/>
      <c r="Q203" s="177"/>
      <c r="R203" s="178"/>
      <c r="S203" s="178"/>
      <c r="T203" s="72"/>
      <c r="U203" s="72"/>
      <c r="V203" s="72"/>
      <c r="W203" s="179"/>
      <c r="X203" s="179"/>
      <c r="Y203" s="179"/>
    </row>
    <row r="204" ht="12.75" customHeight="1">
      <c r="A204" s="37" t="s">
        <v>2951</v>
      </c>
      <c r="B204" s="37"/>
      <c r="C204" s="79">
        <v>45689.0</v>
      </c>
      <c r="D204" s="187">
        <v>0.3958333333333333</v>
      </c>
      <c r="E204" s="188" t="s">
        <v>68</v>
      </c>
      <c r="F204" s="37" t="s">
        <v>2549</v>
      </c>
      <c r="G204" s="72">
        <v>1.0</v>
      </c>
      <c r="H204" s="193" t="s">
        <v>2558</v>
      </c>
      <c r="I204" s="72" t="s">
        <v>3110</v>
      </c>
      <c r="J204" s="72" t="s">
        <v>3082</v>
      </c>
      <c r="K204" s="72" t="s">
        <v>825</v>
      </c>
      <c r="L204" s="37" t="s">
        <v>2845</v>
      </c>
      <c r="M204" s="192" t="s">
        <v>2552</v>
      </c>
      <c r="N204" s="72" t="s">
        <v>821</v>
      </c>
      <c r="O204" s="176"/>
      <c r="P204" s="72" t="str">
        <f>J204</f>
        <v>REINSTALACION DE EQUIPO</v>
      </c>
      <c r="Q204" s="177"/>
      <c r="R204" s="178"/>
      <c r="S204" s="178"/>
      <c r="T204" s="72"/>
      <c r="U204" s="72"/>
      <c r="V204" s="72" t="str">
        <f t="shared" ref="V204:V205" si="45">H204</f>
        <v>REINSTALACION </v>
      </c>
      <c r="W204" s="203">
        <v>350.0</v>
      </c>
      <c r="X204" s="179">
        <f t="shared" ref="X204:X205" si="46">W204*0.16</f>
        <v>56</v>
      </c>
      <c r="Y204" s="179">
        <f t="shared" ref="Y204:Y205" si="47">W204+X204</f>
        <v>406</v>
      </c>
    </row>
    <row r="205" ht="12.75" customHeight="1">
      <c r="A205" s="37" t="s">
        <v>2951</v>
      </c>
      <c r="B205" s="37"/>
      <c r="C205" s="79">
        <v>45689.0</v>
      </c>
      <c r="D205" s="187">
        <v>0.4583333333333333</v>
      </c>
      <c r="E205" s="188" t="s">
        <v>68</v>
      </c>
      <c r="F205" s="37" t="s">
        <v>2504</v>
      </c>
      <c r="G205" s="72">
        <v>1.0</v>
      </c>
      <c r="H205" s="72" t="s">
        <v>888</v>
      </c>
      <c r="I205" s="72" t="s">
        <v>837</v>
      </c>
      <c r="J205" s="72" t="s">
        <v>2506</v>
      </c>
      <c r="K205" s="72" t="s">
        <v>2507</v>
      </c>
      <c r="L205" s="37" t="s">
        <v>2508</v>
      </c>
      <c r="M205" s="192" t="s">
        <v>2509</v>
      </c>
      <c r="N205" s="72" t="s">
        <v>827</v>
      </c>
      <c r="O205" s="176"/>
      <c r="P205" s="72"/>
      <c r="Q205" s="177"/>
      <c r="R205" s="178"/>
      <c r="S205" s="178"/>
      <c r="T205" s="72"/>
      <c r="U205" s="72"/>
      <c r="V205" s="72" t="str">
        <f t="shared" si="45"/>
        <v>INSTALACION</v>
      </c>
      <c r="W205" s="179">
        <f>1900+100</f>
        <v>2000</v>
      </c>
      <c r="X205" s="179">
        <f t="shared" si="46"/>
        <v>320</v>
      </c>
      <c r="Y205" s="179">
        <f t="shared" si="47"/>
        <v>2320</v>
      </c>
    </row>
    <row r="206" ht="12.75" customHeight="1">
      <c r="A206" s="37" t="s">
        <v>2951</v>
      </c>
      <c r="B206" s="37"/>
      <c r="C206" s="79">
        <v>45689.0</v>
      </c>
      <c r="D206" s="187">
        <v>0.5</v>
      </c>
      <c r="E206" s="188" t="s">
        <v>68</v>
      </c>
      <c r="F206" s="37" t="s">
        <v>3111</v>
      </c>
      <c r="G206" s="72">
        <v>1.0</v>
      </c>
      <c r="H206" s="72" t="s">
        <v>888</v>
      </c>
      <c r="I206" s="72" t="s">
        <v>3112</v>
      </c>
      <c r="J206" s="72" t="s">
        <v>2506</v>
      </c>
      <c r="K206" s="72" t="s">
        <v>3113</v>
      </c>
      <c r="L206" s="37" t="s">
        <v>3114</v>
      </c>
      <c r="M206" s="192" t="s">
        <v>3115</v>
      </c>
      <c r="N206" s="72" t="s">
        <v>821</v>
      </c>
      <c r="O206" s="176"/>
      <c r="P206" s="72"/>
      <c r="Q206" s="177"/>
      <c r="R206" s="178"/>
      <c r="S206" s="178"/>
      <c r="T206" s="72"/>
      <c r="U206" s="72"/>
      <c r="V206" s="72"/>
      <c r="W206" s="179"/>
      <c r="X206" s="179"/>
      <c r="Y206" s="179"/>
    </row>
    <row r="207" ht="12.75" customHeight="1">
      <c r="A207" s="37" t="s">
        <v>2951</v>
      </c>
      <c r="B207" s="37"/>
      <c r="C207" s="79">
        <v>45689.0</v>
      </c>
      <c r="D207" s="187">
        <v>0.5555555555555556</v>
      </c>
      <c r="E207" s="188" t="s">
        <v>68</v>
      </c>
      <c r="F207" s="37" t="s">
        <v>2549</v>
      </c>
      <c r="G207" s="72">
        <v>1.0</v>
      </c>
      <c r="H207" s="72" t="s">
        <v>2513</v>
      </c>
      <c r="I207" s="72" t="s">
        <v>3116</v>
      </c>
      <c r="J207" s="72" t="s">
        <v>2514</v>
      </c>
      <c r="K207" s="72" t="s">
        <v>825</v>
      </c>
      <c r="L207" s="37" t="s">
        <v>2833</v>
      </c>
      <c r="M207" s="192" t="s">
        <v>2552</v>
      </c>
      <c r="N207" s="72" t="s">
        <v>827</v>
      </c>
      <c r="O207" s="176"/>
      <c r="P207" s="72" t="str">
        <f t="shared" ref="P207:P208" si="48">J207</f>
        <v>DESINSTALACION DE EQUIPO</v>
      </c>
      <c r="Q207" s="177"/>
      <c r="R207" s="178"/>
      <c r="S207" s="178"/>
      <c r="T207" s="72"/>
      <c r="U207" s="72"/>
      <c r="V207" s="72" t="str">
        <f t="shared" ref="V207:V208" si="49">H207</f>
        <v>DESINSTALACION</v>
      </c>
      <c r="W207" s="203">
        <v>350.0</v>
      </c>
      <c r="X207" s="179">
        <f t="shared" ref="X207:X208" si="50">W207*0.16</f>
        <v>56</v>
      </c>
      <c r="Y207" s="179">
        <f t="shared" ref="Y207:Y208" si="51">W207+X207</f>
        <v>406</v>
      </c>
    </row>
    <row r="208" ht="12.75" customHeight="1">
      <c r="A208" s="37" t="s">
        <v>2951</v>
      </c>
      <c r="B208" s="37"/>
      <c r="C208" s="79">
        <v>45689.0</v>
      </c>
      <c r="D208" s="187">
        <v>0.5694444444444444</v>
      </c>
      <c r="E208" s="188" t="s">
        <v>68</v>
      </c>
      <c r="F208" s="37" t="s">
        <v>2549</v>
      </c>
      <c r="G208" s="72">
        <v>1.0</v>
      </c>
      <c r="H208" s="193" t="s">
        <v>2558</v>
      </c>
      <c r="I208" s="72" t="s">
        <v>3117</v>
      </c>
      <c r="J208" s="72" t="s">
        <v>3082</v>
      </c>
      <c r="K208" s="72" t="s">
        <v>825</v>
      </c>
      <c r="L208" s="37" t="s">
        <v>2833</v>
      </c>
      <c r="M208" s="192" t="s">
        <v>2552</v>
      </c>
      <c r="N208" s="72" t="s">
        <v>827</v>
      </c>
      <c r="O208" s="176"/>
      <c r="P208" s="72" t="str">
        <f t="shared" si="48"/>
        <v>REINSTALACION DE EQUIPO</v>
      </c>
      <c r="Q208" s="177"/>
      <c r="R208" s="178"/>
      <c r="S208" s="178"/>
      <c r="T208" s="72"/>
      <c r="U208" s="72"/>
      <c r="V208" s="72" t="str">
        <f t="shared" si="49"/>
        <v>REINSTALACION </v>
      </c>
      <c r="W208" s="203">
        <v>350.0</v>
      </c>
      <c r="X208" s="179">
        <f t="shared" si="50"/>
        <v>56</v>
      </c>
      <c r="Y208" s="179">
        <f t="shared" si="51"/>
        <v>406</v>
      </c>
    </row>
    <row r="209" ht="12.75" customHeight="1">
      <c r="A209" s="37" t="s">
        <v>2951</v>
      </c>
      <c r="B209" s="37"/>
      <c r="C209" s="79">
        <v>45689.0</v>
      </c>
      <c r="D209" s="187">
        <v>0.5625</v>
      </c>
      <c r="E209" s="188" t="s">
        <v>68</v>
      </c>
      <c r="F209" s="37" t="s">
        <v>3118</v>
      </c>
      <c r="G209" s="72">
        <v>3.0</v>
      </c>
      <c r="H209" s="72" t="s">
        <v>888</v>
      </c>
      <c r="I209" s="72" t="s">
        <v>3119</v>
      </c>
      <c r="J209" s="72" t="s">
        <v>2506</v>
      </c>
      <c r="K209" s="72" t="s">
        <v>3120</v>
      </c>
      <c r="L209" s="37" t="s">
        <v>3121</v>
      </c>
      <c r="M209" s="192" t="s">
        <v>3122</v>
      </c>
      <c r="N209" s="72" t="s">
        <v>821</v>
      </c>
      <c r="O209" s="176"/>
      <c r="P209" s="72"/>
      <c r="Q209" s="177"/>
      <c r="R209" s="178"/>
      <c r="S209" s="178"/>
      <c r="T209" s="72"/>
      <c r="U209" s="72"/>
      <c r="V209" s="72"/>
      <c r="W209" s="179"/>
      <c r="X209" s="179"/>
      <c r="Y209" s="179"/>
    </row>
    <row r="210" ht="12.75" customHeight="1">
      <c r="A210" s="37" t="s">
        <v>2951</v>
      </c>
      <c r="B210" s="37"/>
      <c r="C210" s="79">
        <v>45689.0</v>
      </c>
      <c r="D210" s="187">
        <v>0.5833333333333334</v>
      </c>
      <c r="E210" s="188" t="s">
        <v>68</v>
      </c>
      <c r="F210" s="37" t="s">
        <v>3118</v>
      </c>
      <c r="G210" s="72">
        <v>1.0</v>
      </c>
      <c r="H210" s="72" t="s">
        <v>888</v>
      </c>
      <c r="I210" s="72" t="s">
        <v>3123</v>
      </c>
      <c r="J210" s="72" t="s">
        <v>2506</v>
      </c>
      <c r="K210" s="72" t="s">
        <v>3120</v>
      </c>
      <c r="L210" s="37" t="s">
        <v>3121</v>
      </c>
      <c r="M210" s="192" t="s">
        <v>3122</v>
      </c>
      <c r="N210" s="72" t="s">
        <v>821</v>
      </c>
      <c r="O210" s="176"/>
      <c r="P210" s="72"/>
      <c r="Q210" s="177"/>
      <c r="R210" s="178"/>
      <c r="S210" s="178"/>
      <c r="T210" s="72"/>
      <c r="U210" s="72"/>
      <c r="V210" s="72"/>
      <c r="W210" s="179"/>
      <c r="X210" s="179"/>
      <c r="Y210" s="179"/>
    </row>
    <row r="211" ht="12.75" customHeight="1">
      <c r="A211" s="86" t="s">
        <v>2951</v>
      </c>
      <c r="B211" s="86"/>
      <c r="C211" s="194">
        <v>45689.0</v>
      </c>
      <c r="D211" s="195">
        <v>0.625</v>
      </c>
      <c r="E211" s="196" t="s">
        <v>68</v>
      </c>
      <c r="F211" s="86" t="s">
        <v>3118</v>
      </c>
      <c r="G211" s="87">
        <v>1.0</v>
      </c>
      <c r="H211" s="87" t="s">
        <v>888</v>
      </c>
      <c r="I211" s="87" t="s">
        <v>3124</v>
      </c>
      <c r="J211" s="87" t="s">
        <v>2506</v>
      </c>
      <c r="K211" s="87" t="s">
        <v>3120</v>
      </c>
      <c r="L211" s="86" t="s">
        <v>3121</v>
      </c>
      <c r="M211" s="197" t="s">
        <v>3122</v>
      </c>
      <c r="N211" s="87" t="s">
        <v>821</v>
      </c>
      <c r="O211" s="198"/>
      <c r="P211" s="87"/>
      <c r="Q211" s="199"/>
      <c r="R211" s="200"/>
      <c r="S211" s="200"/>
      <c r="T211" s="87"/>
      <c r="U211" s="87"/>
      <c r="V211" s="87"/>
      <c r="W211" s="202"/>
      <c r="X211" s="202"/>
      <c r="Y211" s="202"/>
    </row>
    <row r="212" ht="12.75" customHeight="1">
      <c r="A212" s="37" t="s">
        <v>3125</v>
      </c>
      <c r="B212" s="37"/>
      <c r="C212" s="79">
        <v>45690.0</v>
      </c>
      <c r="D212" s="187">
        <v>0.375</v>
      </c>
      <c r="E212" s="188" t="s">
        <v>68</v>
      </c>
      <c r="F212" s="37" t="s">
        <v>2458</v>
      </c>
      <c r="G212" s="72" t="s">
        <v>68</v>
      </c>
      <c r="H212" s="72" t="s">
        <v>68</v>
      </c>
      <c r="I212" s="72" t="s">
        <v>68</v>
      </c>
      <c r="J212" s="72" t="s">
        <v>68</v>
      </c>
      <c r="K212" s="72" t="s">
        <v>68</v>
      </c>
      <c r="L212" s="37" t="s">
        <v>68</v>
      </c>
      <c r="M212" s="190" t="s">
        <v>68</v>
      </c>
      <c r="N212" s="72" t="s">
        <v>68</v>
      </c>
      <c r="O212" s="176"/>
      <c r="P212" s="72"/>
      <c r="Q212" s="177"/>
      <c r="R212" s="178"/>
      <c r="S212" s="178"/>
      <c r="T212" s="72"/>
      <c r="U212" s="72"/>
      <c r="V212" s="72"/>
      <c r="W212" s="179"/>
      <c r="X212" s="179"/>
      <c r="Y212" s="179"/>
    </row>
    <row r="213" ht="12.75" customHeight="1">
      <c r="A213" s="37" t="s">
        <v>3125</v>
      </c>
      <c r="B213" s="37"/>
      <c r="C213" s="79">
        <v>45691.0</v>
      </c>
      <c r="D213" s="187">
        <v>0.375</v>
      </c>
      <c r="E213" s="188" t="s">
        <v>68</v>
      </c>
      <c r="F213" s="37" t="s">
        <v>2493</v>
      </c>
      <c r="G213" s="72" t="s">
        <v>68</v>
      </c>
      <c r="H213" s="72" t="s">
        <v>68</v>
      </c>
      <c r="I213" s="72" t="s">
        <v>68</v>
      </c>
      <c r="J213" s="72" t="s">
        <v>68</v>
      </c>
      <c r="K213" s="72" t="s">
        <v>68</v>
      </c>
      <c r="L213" s="37" t="s">
        <v>68</v>
      </c>
      <c r="M213" s="190" t="s">
        <v>68</v>
      </c>
      <c r="N213" s="72" t="s">
        <v>68</v>
      </c>
      <c r="O213" s="176"/>
      <c r="P213" s="72"/>
      <c r="Q213" s="177"/>
      <c r="R213" s="178"/>
      <c r="S213" s="178"/>
      <c r="T213" s="72"/>
      <c r="U213" s="72"/>
      <c r="V213" s="72"/>
      <c r="W213" s="179"/>
      <c r="X213" s="179"/>
      <c r="Y213" s="179"/>
    </row>
    <row r="214" ht="12.75" customHeight="1">
      <c r="A214" s="37" t="s">
        <v>3125</v>
      </c>
      <c r="B214" s="215"/>
      <c r="C214" s="79">
        <v>45692.0</v>
      </c>
      <c r="D214" s="187">
        <v>0.4166666666666667</v>
      </c>
      <c r="E214" s="188" t="s">
        <v>68</v>
      </c>
      <c r="F214" s="37" t="s">
        <v>2745</v>
      </c>
      <c r="G214" s="72">
        <v>1.0</v>
      </c>
      <c r="H214" s="72" t="s">
        <v>2449</v>
      </c>
      <c r="I214" s="72">
        <v>18123.0</v>
      </c>
      <c r="J214" s="72" t="s">
        <v>3126</v>
      </c>
      <c r="K214" s="72" t="s">
        <v>3127</v>
      </c>
      <c r="L214" s="37" t="s">
        <v>3128</v>
      </c>
      <c r="M214" s="192" t="s">
        <v>3129</v>
      </c>
      <c r="N214" s="72" t="s">
        <v>995</v>
      </c>
      <c r="O214" s="176"/>
      <c r="P214" s="72" t="s">
        <v>3130</v>
      </c>
      <c r="Q214" s="177"/>
      <c r="R214" s="178"/>
      <c r="S214" s="178"/>
      <c r="T214" s="72"/>
      <c r="U214" s="72"/>
      <c r="V214" s="72"/>
      <c r="W214" s="179"/>
      <c r="X214" s="179"/>
      <c r="Y214" s="179"/>
    </row>
    <row r="215" ht="12.75" customHeight="1">
      <c r="A215" s="37" t="s">
        <v>3125</v>
      </c>
      <c r="B215" s="37"/>
      <c r="C215" s="79">
        <v>45692.0</v>
      </c>
      <c r="D215" s="187">
        <v>0.4583333333333333</v>
      </c>
      <c r="E215" s="188" t="s">
        <v>68</v>
      </c>
      <c r="F215" s="37" t="s">
        <v>2575</v>
      </c>
      <c r="G215" s="72">
        <v>1.0</v>
      </c>
      <c r="H215" s="72" t="s">
        <v>2513</v>
      </c>
      <c r="I215" s="193" t="s">
        <v>3131</v>
      </c>
      <c r="J215" s="218" t="s">
        <v>3132</v>
      </c>
      <c r="K215" s="72" t="s">
        <v>3133</v>
      </c>
      <c r="L215" s="37" t="s">
        <v>2577</v>
      </c>
      <c r="M215" s="204" t="s">
        <v>2578</v>
      </c>
      <c r="N215" s="72" t="s">
        <v>821</v>
      </c>
      <c r="O215" s="193" t="s">
        <v>68</v>
      </c>
      <c r="P215" s="72" t="str">
        <f t="shared" ref="P215:P216" si="52">J215</f>
        <v>CTE. RENE ALBERTO PACHECO MORALES
DESINSTALACION DE EQUIPO </v>
      </c>
      <c r="Q215" s="72" t="s">
        <v>3134</v>
      </c>
      <c r="R215" s="178"/>
      <c r="S215" s="178"/>
      <c r="T215" s="72"/>
      <c r="U215" s="72"/>
      <c r="V215" s="72" t="str">
        <f t="shared" ref="V215:V216" si="53">H215</f>
        <v>DESINSTALACION</v>
      </c>
      <c r="W215" s="203">
        <v>650.0</v>
      </c>
      <c r="X215" s="179">
        <f t="shared" ref="X215:X216" si="54">W215*0.16</f>
        <v>104</v>
      </c>
      <c r="Y215" s="179">
        <f t="shared" ref="Y215:Y216" si="55">W215+X215</f>
        <v>754</v>
      </c>
    </row>
    <row r="216" ht="12.75" customHeight="1">
      <c r="A216" s="37" t="s">
        <v>3125</v>
      </c>
      <c r="B216" s="37"/>
      <c r="C216" s="79">
        <v>45692.0</v>
      </c>
      <c r="D216" s="187">
        <v>0.625</v>
      </c>
      <c r="E216" s="188" t="s">
        <v>68</v>
      </c>
      <c r="F216" s="37" t="s">
        <v>2549</v>
      </c>
      <c r="G216" s="72">
        <v>1.0</v>
      </c>
      <c r="H216" s="72" t="s">
        <v>2513</v>
      </c>
      <c r="I216" s="72" t="s">
        <v>3135</v>
      </c>
      <c r="J216" s="72" t="s">
        <v>2514</v>
      </c>
      <c r="K216" s="72" t="s">
        <v>825</v>
      </c>
      <c r="L216" s="37" t="s">
        <v>2833</v>
      </c>
      <c r="M216" s="192" t="s">
        <v>2552</v>
      </c>
      <c r="N216" s="72" t="s">
        <v>821</v>
      </c>
      <c r="O216" s="176"/>
      <c r="P216" s="72" t="str">
        <f t="shared" si="52"/>
        <v>DESINSTALACION DE EQUIPO</v>
      </c>
      <c r="Q216" s="177"/>
      <c r="R216" s="178"/>
      <c r="S216" s="178"/>
      <c r="T216" s="72"/>
      <c r="U216" s="72"/>
      <c r="V216" s="72" t="str">
        <f t="shared" si="53"/>
        <v>DESINSTALACION</v>
      </c>
      <c r="W216" s="203">
        <v>350.0</v>
      </c>
      <c r="X216" s="179">
        <f t="shared" si="54"/>
        <v>56</v>
      </c>
      <c r="Y216" s="179">
        <f t="shared" si="55"/>
        <v>406</v>
      </c>
    </row>
    <row r="217" ht="12.75" customHeight="1">
      <c r="A217" s="37" t="s">
        <v>3125</v>
      </c>
      <c r="B217" s="213"/>
      <c r="C217" s="79">
        <v>45692.0</v>
      </c>
      <c r="D217" s="187">
        <v>0.625</v>
      </c>
      <c r="E217" s="188" t="s">
        <v>68</v>
      </c>
      <c r="F217" s="37" t="s">
        <v>2745</v>
      </c>
      <c r="G217" s="72">
        <v>1.0</v>
      </c>
      <c r="H217" s="72" t="s">
        <v>888</v>
      </c>
      <c r="I217" s="72">
        <v>20107.0</v>
      </c>
      <c r="J217" s="72" t="s">
        <v>1158</v>
      </c>
      <c r="K217" s="72" t="s">
        <v>3136</v>
      </c>
      <c r="L217" s="37" t="s">
        <v>3137</v>
      </c>
      <c r="M217" s="192" t="s">
        <v>3138</v>
      </c>
      <c r="N217" s="72" t="s">
        <v>827</v>
      </c>
      <c r="O217" s="176"/>
      <c r="P217" s="72"/>
      <c r="Q217" s="177"/>
      <c r="R217" s="178"/>
      <c r="S217" s="178"/>
      <c r="T217" s="72"/>
      <c r="U217" s="72"/>
      <c r="V217" s="72"/>
      <c r="W217" s="179"/>
      <c r="X217" s="179"/>
      <c r="Y217" s="179"/>
    </row>
    <row r="218" ht="12.75" customHeight="1">
      <c r="A218" s="37" t="s">
        <v>3125</v>
      </c>
      <c r="B218" s="213"/>
      <c r="C218" s="79">
        <v>45692.0</v>
      </c>
      <c r="D218" s="187">
        <v>0.6666666666666666</v>
      </c>
      <c r="E218" s="188" t="s">
        <v>68</v>
      </c>
      <c r="F218" s="37" t="s">
        <v>2745</v>
      </c>
      <c r="G218" s="72">
        <v>1.0</v>
      </c>
      <c r="H218" s="72" t="s">
        <v>888</v>
      </c>
      <c r="I218" s="72">
        <v>18112.0</v>
      </c>
      <c r="J218" s="72" t="s">
        <v>3139</v>
      </c>
      <c r="K218" s="72" t="s">
        <v>3140</v>
      </c>
      <c r="L218" s="37" t="s">
        <v>3141</v>
      </c>
      <c r="M218" s="192" t="s">
        <v>3142</v>
      </c>
      <c r="N218" s="72" t="s">
        <v>827</v>
      </c>
      <c r="O218" s="176"/>
      <c r="P218" s="72"/>
      <c r="Q218" s="177"/>
      <c r="R218" s="178"/>
      <c r="S218" s="178"/>
      <c r="T218" s="72"/>
      <c r="U218" s="72"/>
      <c r="V218" s="72"/>
      <c r="W218" s="179"/>
      <c r="X218" s="179"/>
      <c r="Y218" s="179"/>
    </row>
    <row r="219" ht="12.75" customHeight="1">
      <c r="A219" s="37" t="s">
        <v>3125</v>
      </c>
      <c r="B219" s="37"/>
      <c r="C219" s="79">
        <v>45692.0</v>
      </c>
      <c r="D219" s="187">
        <v>0.7083333333333334</v>
      </c>
      <c r="E219" s="188" t="s">
        <v>68</v>
      </c>
      <c r="F219" s="37" t="s">
        <v>2871</v>
      </c>
      <c r="G219" s="72">
        <v>1.0</v>
      </c>
      <c r="H219" s="72" t="s">
        <v>888</v>
      </c>
      <c r="I219" s="72" t="s">
        <v>2872</v>
      </c>
      <c r="J219" s="72" t="s">
        <v>2506</v>
      </c>
      <c r="K219" s="72"/>
      <c r="L219" s="37" t="s">
        <v>2969</v>
      </c>
      <c r="M219" s="192" t="s">
        <v>2970</v>
      </c>
      <c r="N219" s="72" t="s">
        <v>821</v>
      </c>
      <c r="O219" s="176"/>
      <c r="P219" s="72" t="s">
        <v>3143</v>
      </c>
      <c r="Q219" s="177"/>
      <c r="R219" s="178"/>
      <c r="S219" s="178"/>
      <c r="T219" s="72"/>
      <c r="U219" s="72"/>
      <c r="V219" s="72"/>
      <c r="W219" s="179"/>
      <c r="X219" s="179"/>
      <c r="Y219" s="179"/>
    </row>
    <row r="220" ht="12.75" customHeight="1">
      <c r="A220" s="37" t="s">
        <v>3125</v>
      </c>
      <c r="B220" s="37"/>
      <c r="C220" s="79">
        <v>45692.0</v>
      </c>
      <c r="D220" s="187">
        <v>0.7083333333333334</v>
      </c>
      <c r="E220" s="188" t="s">
        <v>68</v>
      </c>
      <c r="F220" s="37" t="s">
        <v>3144</v>
      </c>
      <c r="G220" s="72">
        <v>1.0</v>
      </c>
      <c r="H220" s="72" t="s">
        <v>846</v>
      </c>
      <c r="I220" s="72" t="s">
        <v>3145</v>
      </c>
      <c r="J220" s="72" t="s">
        <v>3146</v>
      </c>
      <c r="K220" s="72" t="s">
        <v>3147</v>
      </c>
      <c r="L220" s="37" t="s">
        <v>3148</v>
      </c>
      <c r="M220" s="192" t="s">
        <v>3149</v>
      </c>
      <c r="N220" s="72" t="s">
        <v>827</v>
      </c>
      <c r="O220" s="176"/>
      <c r="P220" s="72" t="s">
        <v>3150</v>
      </c>
      <c r="Q220" s="177"/>
      <c r="R220" s="178"/>
      <c r="S220" s="178"/>
      <c r="T220" s="72"/>
      <c r="U220" s="72"/>
      <c r="V220" s="72"/>
      <c r="W220" s="179"/>
      <c r="X220" s="179"/>
      <c r="Y220" s="179"/>
    </row>
    <row r="221" ht="12.75" customHeight="1">
      <c r="A221" s="37" t="s">
        <v>3125</v>
      </c>
      <c r="B221" s="37"/>
      <c r="C221" s="79">
        <v>45692.0</v>
      </c>
      <c r="D221" s="187">
        <v>0.7291666666666666</v>
      </c>
      <c r="E221" s="188" t="s">
        <v>68</v>
      </c>
      <c r="F221" s="37" t="s">
        <v>2549</v>
      </c>
      <c r="G221" s="72">
        <v>1.0</v>
      </c>
      <c r="H221" s="72" t="s">
        <v>846</v>
      </c>
      <c r="I221" s="72" t="s">
        <v>3151</v>
      </c>
      <c r="J221" s="72" t="s">
        <v>3082</v>
      </c>
      <c r="K221" s="72" t="s">
        <v>825</v>
      </c>
      <c r="L221" s="37" t="s">
        <v>2833</v>
      </c>
      <c r="M221" s="192" t="s">
        <v>2552</v>
      </c>
      <c r="N221" s="72" t="s">
        <v>827</v>
      </c>
      <c r="O221" s="176"/>
      <c r="P221" s="72" t="str">
        <f t="shared" ref="P221:P224" si="56">J221</f>
        <v>REINSTALACION DE EQUIPO</v>
      </c>
      <c r="Q221" s="72" t="s">
        <v>3152</v>
      </c>
      <c r="R221" s="178"/>
      <c r="S221" s="178"/>
      <c r="T221" s="72"/>
      <c r="U221" s="72"/>
      <c r="V221" s="72" t="str">
        <f t="shared" ref="V221:V224" si="57">H221</f>
        <v>CANCELADO</v>
      </c>
      <c r="W221" s="203">
        <v>0.0</v>
      </c>
      <c r="X221" s="179">
        <f t="shared" ref="X221:X224" si="58">W221*0.16</f>
        <v>0</v>
      </c>
      <c r="Y221" s="179">
        <f t="shared" ref="Y221:Y224" si="59">W221+X221</f>
        <v>0</v>
      </c>
    </row>
    <row r="222" ht="12.75" customHeight="1">
      <c r="A222" s="37" t="s">
        <v>3125</v>
      </c>
      <c r="B222" s="37"/>
      <c r="C222" s="79">
        <v>45693.0</v>
      </c>
      <c r="D222" s="187">
        <v>0.375</v>
      </c>
      <c r="E222" s="188" t="s">
        <v>68</v>
      </c>
      <c r="F222" s="37" t="s">
        <v>2549</v>
      </c>
      <c r="G222" s="72">
        <v>1.0</v>
      </c>
      <c r="H222" s="72" t="s">
        <v>2513</v>
      </c>
      <c r="I222" s="72" t="s">
        <v>3153</v>
      </c>
      <c r="J222" s="72" t="s">
        <v>2514</v>
      </c>
      <c r="K222" s="72" t="s">
        <v>825</v>
      </c>
      <c r="L222" s="37" t="s">
        <v>2833</v>
      </c>
      <c r="M222" s="192" t="s">
        <v>2552</v>
      </c>
      <c r="N222" s="72" t="s">
        <v>827</v>
      </c>
      <c r="O222" s="176"/>
      <c r="P222" s="72" t="str">
        <f t="shared" si="56"/>
        <v>DESINSTALACION DE EQUIPO</v>
      </c>
      <c r="Q222" s="177"/>
      <c r="R222" s="178"/>
      <c r="S222" s="178"/>
      <c r="T222" s="72"/>
      <c r="U222" s="72"/>
      <c r="V222" s="72" t="str">
        <f t="shared" si="57"/>
        <v>DESINSTALACION</v>
      </c>
      <c r="W222" s="203">
        <v>350.0</v>
      </c>
      <c r="X222" s="179">
        <f t="shared" si="58"/>
        <v>56</v>
      </c>
      <c r="Y222" s="179">
        <f t="shared" si="59"/>
        <v>406</v>
      </c>
    </row>
    <row r="223" ht="12.75" customHeight="1">
      <c r="A223" s="37" t="s">
        <v>3125</v>
      </c>
      <c r="B223" s="37"/>
      <c r="C223" s="79">
        <v>45693.0</v>
      </c>
      <c r="D223" s="187">
        <v>0.3958333333333333</v>
      </c>
      <c r="E223" s="188" t="s">
        <v>68</v>
      </c>
      <c r="F223" s="37" t="s">
        <v>2549</v>
      </c>
      <c r="G223" s="72">
        <v>1.0</v>
      </c>
      <c r="H223" s="193" t="s">
        <v>2558</v>
      </c>
      <c r="I223" s="72" t="s">
        <v>3151</v>
      </c>
      <c r="J223" s="72" t="s">
        <v>3082</v>
      </c>
      <c r="K223" s="72" t="s">
        <v>825</v>
      </c>
      <c r="L223" s="37" t="s">
        <v>2833</v>
      </c>
      <c r="M223" s="192" t="s">
        <v>2552</v>
      </c>
      <c r="N223" s="72" t="s">
        <v>827</v>
      </c>
      <c r="O223" s="176"/>
      <c r="P223" s="72" t="str">
        <f t="shared" si="56"/>
        <v>REINSTALACION DE EQUIPO</v>
      </c>
      <c r="Q223" s="177"/>
      <c r="R223" s="178"/>
      <c r="S223" s="178"/>
      <c r="T223" s="72"/>
      <c r="U223" s="72"/>
      <c r="V223" s="72" t="str">
        <f t="shared" si="57"/>
        <v>REINSTALACION </v>
      </c>
      <c r="W223" s="203">
        <v>350.0</v>
      </c>
      <c r="X223" s="179">
        <f t="shared" si="58"/>
        <v>56</v>
      </c>
      <c r="Y223" s="179">
        <f t="shared" si="59"/>
        <v>406</v>
      </c>
    </row>
    <row r="224" ht="12.75" customHeight="1">
      <c r="A224" s="37" t="s">
        <v>3125</v>
      </c>
      <c r="B224" s="37"/>
      <c r="C224" s="79">
        <v>45693.0</v>
      </c>
      <c r="D224" s="187">
        <v>0.4375</v>
      </c>
      <c r="E224" s="188" t="s">
        <v>68</v>
      </c>
      <c r="F224" s="37" t="s">
        <v>2549</v>
      </c>
      <c r="G224" s="72">
        <v>1.0</v>
      </c>
      <c r="H224" s="72" t="s">
        <v>2513</v>
      </c>
      <c r="I224" s="72" t="s">
        <v>3154</v>
      </c>
      <c r="J224" s="72" t="s">
        <v>2514</v>
      </c>
      <c r="K224" s="72" t="s">
        <v>825</v>
      </c>
      <c r="L224" s="37" t="s">
        <v>2833</v>
      </c>
      <c r="M224" s="192" t="s">
        <v>2552</v>
      </c>
      <c r="N224" s="72" t="s">
        <v>821</v>
      </c>
      <c r="O224" s="176"/>
      <c r="P224" s="72" t="str">
        <f t="shared" si="56"/>
        <v>DESINSTALACION DE EQUIPO</v>
      </c>
      <c r="Q224" s="72" t="s">
        <v>3155</v>
      </c>
      <c r="R224" s="178"/>
      <c r="S224" s="178"/>
      <c r="T224" s="72"/>
      <c r="U224" s="72"/>
      <c r="V224" s="72" t="str">
        <f t="shared" si="57"/>
        <v>DESINSTALACION</v>
      </c>
      <c r="W224" s="203">
        <v>350.0</v>
      </c>
      <c r="X224" s="179">
        <f t="shared" si="58"/>
        <v>56</v>
      </c>
      <c r="Y224" s="179">
        <f t="shared" si="59"/>
        <v>406</v>
      </c>
    </row>
    <row r="225" ht="12.75" customHeight="1">
      <c r="A225" s="37" t="s">
        <v>3125</v>
      </c>
      <c r="B225" s="37"/>
      <c r="C225" s="79">
        <v>45693.0</v>
      </c>
      <c r="D225" s="187">
        <v>0.4583333333333333</v>
      </c>
      <c r="E225" s="188" t="s">
        <v>68</v>
      </c>
      <c r="F225" s="37" t="s">
        <v>2523</v>
      </c>
      <c r="G225" s="72">
        <v>1.0</v>
      </c>
      <c r="H225" s="72" t="s">
        <v>888</v>
      </c>
      <c r="I225" s="72" t="s">
        <v>3156</v>
      </c>
      <c r="J225" s="72" t="s">
        <v>2506</v>
      </c>
      <c r="K225" s="72" t="s">
        <v>1060</v>
      </c>
      <c r="L225" s="37" t="s">
        <v>2614</v>
      </c>
      <c r="M225" s="204" t="s">
        <v>2615</v>
      </c>
      <c r="N225" s="72" t="s">
        <v>821</v>
      </c>
      <c r="O225" s="176"/>
      <c r="P225" s="72"/>
      <c r="Q225" s="177"/>
      <c r="R225" s="178"/>
      <c r="S225" s="178"/>
      <c r="T225" s="72"/>
      <c r="U225" s="72"/>
      <c r="V225" s="72"/>
      <c r="W225" s="179"/>
      <c r="X225" s="179"/>
      <c r="Y225" s="179"/>
    </row>
    <row r="226" ht="12.75" customHeight="1">
      <c r="A226" s="37" t="s">
        <v>3125</v>
      </c>
      <c r="B226" s="37"/>
      <c r="C226" s="79">
        <v>45693.0</v>
      </c>
      <c r="D226" s="187">
        <v>0.4583333333333333</v>
      </c>
      <c r="E226" s="188" t="s">
        <v>68</v>
      </c>
      <c r="F226" s="37" t="s">
        <v>3144</v>
      </c>
      <c r="G226" s="72">
        <v>1.0</v>
      </c>
      <c r="H226" s="72" t="s">
        <v>3157</v>
      </c>
      <c r="I226" s="72" t="s">
        <v>3145</v>
      </c>
      <c r="J226" s="72" t="s">
        <v>3146</v>
      </c>
      <c r="K226" s="72" t="s">
        <v>3147</v>
      </c>
      <c r="L226" s="37" t="s">
        <v>3158</v>
      </c>
      <c r="M226" s="192" t="s">
        <v>3159</v>
      </c>
      <c r="N226" s="72" t="s">
        <v>827</v>
      </c>
      <c r="O226" s="176"/>
      <c r="P226" s="72" t="s">
        <v>3160</v>
      </c>
      <c r="Q226" s="177"/>
      <c r="R226" s="178"/>
      <c r="S226" s="178"/>
      <c r="T226" s="72"/>
      <c r="U226" s="72"/>
      <c r="V226" s="72"/>
      <c r="W226" s="179"/>
      <c r="X226" s="179"/>
      <c r="Y226" s="179"/>
    </row>
    <row r="227" ht="12.75" customHeight="1">
      <c r="A227" s="37" t="s">
        <v>3125</v>
      </c>
      <c r="B227" s="37"/>
      <c r="C227" s="79">
        <v>45693.0</v>
      </c>
      <c r="D227" s="187">
        <v>0.4791666666666667</v>
      </c>
      <c r="E227" s="188" t="s">
        <v>68</v>
      </c>
      <c r="F227" s="37" t="s">
        <v>2592</v>
      </c>
      <c r="G227" s="72">
        <v>1.0</v>
      </c>
      <c r="H227" s="72" t="s">
        <v>888</v>
      </c>
      <c r="I227" s="72" t="s">
        <v>3161</v>
      </c>
      <c r="J227" s="193" t="s">
        <v>2725</v>
      </c>
      <c r="K227" s="72" t="s">
        <v>3162</v>
      </c>
      <c r="L227" s="37" t="s">
        <v>2648</v>
      </c>
      <c r="M227" s="192" t="s">
        <v>3102</v>
      </c>
      <c r="N227" s="72" t="s">
        <v>827</v>
      </c>
      <c r="O227" s="207" t="s">
        <v>68</v>
      </c>
      <c r="P227" s="72" t="str">
        <f t="shared" ref="P227:P228" si="60">J227</f>
        <v>INSTALACION DE EQUIPO</v>
      </c>
      <c r="Q227" s="177"/>
      <c r="R227" s="178"/>
      <c r="S227" s="178"/>
      <c r="T227" s="72"/>
      <c r="U227" s="72"/>
      <c r="V227" s="72" t="str">
        <f t="shared" ref="V227:V228" si="61">H227</f>
        <v>INSTALACION</v>
      </c>
      <c r="W227" s="203">
        <f>1724+150</f>
        <v>1874</v>
      </c>
      <c r="X227" s="203">
        <f t="shared" ref="X227:X228" si="62">W227*0.16</f>
        <v>299.84</v>
      </c>
      <c r="Y227" s="203">
        <f t="shared" ref="Y227:Y228" si="63">W227+X227</f>
        <v>2173.84</v>
      </c>
    </row>
    <row r="228" ht="12.75" customHeight="1">
      <c r="A228" s="37" t="s">
        <v>3125</v>
      </c>
      <c r="B228" s="37"/>
      <c r="C228" s="79">
        <v>45693.0</v>
      </c>
      <c r="D228" s="187">
        <v>0.5</v>
      </c>
      <c r="E228" s="188" t="s">
        <v>68</v>
      </c>
      <c r="F228" s="37" t="s">
        <v>2549</v>
      </c>
      <c r="G228" s="72">
        <v>1.0</v>
      </c>
      <c r="H228" s="72" t="s">
        <v>846</v>
      </c>
      <c r="I228" s="72">
        <v>55.0</v>
      </c>
      <c r="J228" s="72" t="s">
        <v>2514</v>
      </c>
      <c r="K228" s="72" t="s">
        <v>825</v>
      </c>
      <c r="L228" s="37" t="s">
        <v>2833</v>
      </c>
      <c r="M228" s="192" t="s">
        <v>2552</v>
      </c>
      <c r="N228" s="72" t="s">
        <v>68</v>
      </c>
      <c r="O228" s="176"/>
      <c r="P228" s="72" t="str">
        <f t="shared" si="60"/>
        <v>DESINSTALACION DE EQUIPO</v>
      </c>
      <c r="Q228" s="72" t="s">
        <v>3163</v>
      </c>
      <c r="R228" s="178"/>
      <c r="S228" s="178"/>
      <c r="T228" s="72"/>
      <c r="U228" s="72"/>
      <c r="V228" s="72" t="str">
        <f t="shared" si="61"/>
        <v>CANCELADO</v>
      </c>
      <c r="W228" s="203">
        <v>0.0</v>
      </c>
      <c r="X228" s="179">
        <f t="shared" si="62"/>
        <v>0</v>
      </c>
      <c r="Y228" s="179">
        <f t="shared" si="63"/>
        <v>0</v>
      </c>
    </row>
    <row r="229" ht="12.75" customHeight="1">
      <c r="A229" s="37" t="s">
        <v>3125</v>
      </c>
      <c r="B229" s="213"/>
      <c r="C229" s="79">
        <v>45693.0</v>
      </c>
      <c r="D229" s="187">
        <v>0.6458333333333334</v>
      </c>
      <c r="E229" s="188" t="s">
        <v>68</v>
      </c>
      <c r="F229" s="37" t="s">
        <v>2745</v>
      </c>
      <c r="G229" s="72">
        <v>1.0</v>
      </c>
      <c r="H229" s="72" t="s">
        <v>888</v>
      </c>
      <c r="I229" s="72" t="s">
        <v>3164</v>
      </c>
      <c r="J229" s="72" t="s">
        <v>2506</v>
      </c>
      <c r="K229" s="72" t="s">
        <v>3165</v>
      </c>
      <c r="L229" s="37" t="s">
        <v>3137</v>
      </c>
      <c r="M229" s="192" t="s">
        <v>3138</v>
      </c>
      <c r="N229" s="72" t="s">
        <v>827</v>
      </c>
      <c r="O229" s="176"/>
      <c r="P229" s="72"/>
      <c r="Q229" s="177"/>
      <c r="R229" s="178"/>
      <c r="S229" s="178"/>
      <c r="T229" s="72"/>
      <c r="U229" s="72"/>
      <c r="V229" s="72"/>
      <c r="W229" s="179"/>
      <c r="X229" s="179"/>
      <c r="Y229" s="179"/>
    </row>
    <row r="230" ht="12.75" customHeight="1">
      <c r="A230" s="37" t="s">
        <v>3125</v>
      </c>
      <c r="B230" s="215"/>
      <c r="C230" s="79">
        <v>45693.0</v>
      </c>
      <c r="D230" s="187">
        <v>0.6666666666666666</v>
      </c>
      <c r="E230" s="188" t="s">
        <v>68</v>
      </c>
      <c r="F230" s="37" t="s">
        <v>2745</v>
      </c>
      <c r="G230" s="72">
        <v>1.0</v>
      </c>
      <c r="H230" s="72" t="s">
        <v>2449</v>
      </c>
      <c r="I230" s="72" t="s">
        <v>3166</v>
      </c>
      <c r="J230" s="72" t="s">
        <v>3167</v>
      </c>
      <c r="K230" s="72" t="s">
        <v>3168</v>
      </c>
      <c r="L230" s="37" t="s">
        <v>3137</v>
      </c>
      <c r="M230" s="192" t="s">
        <v>3138</v>
      </c>
      <c r="N230" s="72" t="s">
        <v>827</v>
      </c>
      <c r="O230" s="176"/>
      <c r="P230" s="72" t="s">
        <v>3169</v>
      </c>
      <c r="Q230" s="177">
        <v>0.0</v>
      </c>
      <c r="R230" s="178"/>
      <c r="S230" s="178"/>
      <c r="T230" s="72"/>
      <c r="U230" s="72"/>
      <c r="V230" s="72"/>
      <c r="W230" s="179"/>
      <c r="X230" s="179"/>
      <c r="Y230" s="179"/>
    </row>
    <row r="231" ht="12.75" customHeight="1">
      <c r="A231" s="37" t="s">
        <v>3125</v>
      </c>
      <c r="B231" s="37"/>
      <c r="C231" s="79">
        <v>45694.0</v>
      </c>
      <c r="D231" s="187">
        <v>0.5</v>
      </c>
      <c r="E231" s="188" t="s">
        <v>68</v>
      </c>
      <c r="F231" s="37" t="s">
        <v>2549</v>
      </c>
      <c r="G231" s="72">
        <v>1.0</v>
      </c>
      <c r="H231" s="72" t="s">
        <v>846</v>
      </c>
      <c r="I231" s="72" t="s">
        <v>3170</v>
      </c>
      <c r="J231" s="72" t="s">
        <v>2514</v>
      </c>
      <c r="K231" s="72" t="s">
        <v>825</v>
      </c>
      <c r="L231" s="37" t="s">
        <v>2833</v>
      </c>
      <c r="M231" s="192" t="s">
        <v>2552</v>
      </c>
      <c r="N231" s="72" t="s">
        <v>827</v>
      </c>
      <c r="O231" s="176"/>
      <c r="P231" s="72" t="str">
        <f>J231</f>
        <v>DESINSTALACION DE EQUIPO</v>
      </c>
      <c r="Q231" s="72" t="s">
        <v>3171</v>
      </c>
      <c r="R231" s="178"/>
      <c r="S231" s="178"/>
      <c r="T231" s="72"/>
      <c r="U231" s="72"/>
      <c r="V231" s="72" t="str">
        <f t="shared" ref="V231:V234" si="64">H231</f>
        <v>CANCELADO</v>
      </c>
      <c r="W231" s="203">
        <v>0.0</v>
      </c>
      <c r="X231" s="179">
        <f t="shared" ref="X231:X234" si="65">W231*0.16</f>
        <v>0</v>
      </c>
      <c r="Y231" s="179">
        <f t="shared" ref="Y231:Y234" si="66">W231+X231</f>
        <v>0</v>
      </c>
    </row>
    <row r="232" ht="12.75" customHeight="1">
      <c r="A232" s="37" t="s">
        <v>3125</v>
      </c>
      <c r="B232" s="37"/>
      <c r="C232" s="79">
        <v>45694.0</v>
      </c>
      <c r="D232" s="187">
        <v>0.7083333333333334</v>
      </c>
      <c r="E232" s="188" t="s">
        <v>68</v>
      </c>
      <c r="F232" s="37" t="s">
        <v>3172</v>
      </c>
      <c r="G232" s="72">
        <v>1.0</v>
      </c>
      <c r="H232" s="72" t="s">
        <v>2449</v>
      </c>
      <c r="I232" s="72" t="s">
        <v>3173</v>
      </c>
      <c r="J232" s="72" t="s">
        <v>3174</v>
      </c>
      <c r="K232" s="72" t="s">
        <v>3175</v>
      </c>
      <c r="L232" s="37" t="s">
        <v>3176</v>
      </c>
      <c r="M232" s="192" t="s">
        <v>3177</v>
      </c>
      <c r="N232" s="72" t="s">
        <v>821</v>
      </c>
      <c r="O232" s="176"/>
      <c r="P232" s="72" t="s">
        <v>3178</v>
      </c>
      <c r="Q232" s="177"/>
      <c r="R232" s="178"/>
      <c r="S232" s="178"/>
      <c r="T232" s="72"/>
      <c r="U232" s="72"/>
      <c r="V232" s="193" t="str">
        <f t="shared" si="64"/>
        <v>REVISION</v>
      </c>
      <c r="W232" s="203">
        <v>650.0</v>
      </c>
      <c r="X232" s="179">
        <f t="shared" si="65"/>
        <v>104</v>
      </c>
      <c r="Y232" s="179">
        <f t="shared" si="66"/>
        <v>754</v>
      </c>
    </row>
    <row r="233" ht="12.75" customHeight="1">
      <c r="A233" s="37" t="s">
        <v>3125</v>
      </c>
      <c r="B233" s="37"/>
      <c r="C233" s="79">
        <v>45695.0</v>
      </c>
      <c r="D233" s="187">
        <v>0.3958333333333333</v>
      </c>
      <c r="E233" s="188" t="s">
        <v>68</v>
      </c>
      <c r="F233" s="37" t="s">
        <v>2549</v>
      </c>
      <c r="G233" s="72">
        <v>1.0</v>
      </c>
      <c r="H233" s="72" t="s">
        <v>2684</v>
      </c>
      <c r="I233" s="72" t="s">
        <v>3179</v>
      </c>
      <c r="J233" s="72" t="s">
        <v>3082</v>
      </c>
      <c r="K233" s="72" t="s">
        <v>825</v>
      </c>
      <c r="L233" s="37" t="s">
        <v>2833</v>
      </c>
      <c r="M233" s="192" t="s">
        <v>2552</v>
      </c>
      <c r="N233" s="72" t="s">
        <v>821</v>
      </c>
      <c r="O233" s="176"/>
      <c r="P233" s="72" t="str">
        <f t="shared" ref="P233:P234" si="67">J233</f>
        <v>REINSTALACION DE EQUIPO</v>
      </c>
      <c r="Q233" s="72" t="s">
        <v>3180</v>
      </c>
      <c r="R233" s="178"/>
      <c r="S233" s="178"/>
      <c r="T233" s="72"/>
      <c r="U233" s="72"/>
      <c r="V233" s="72" t="str">
        <f t="shared" si="64"/>
        <v>VISITA EN FALSO </v>
      </c>
      <c r="W233" s="203">
        <v>300.0</v>
      </c>
      <c r="X233" s="179">
        <f t="shared" si="65"/>
        <v>48</v>
      </c>
      <c r="Y233" s="179">
        <f t="shared" si="66"/>
        <v>348</v>
      </c>
    </row>
    <row r="234" ht="12.75" customHeight="1">
      <c r="A234" s="37" t="s">
        <v>3125</v>
      </c>
      <c r="B234" s="37"/>
      <c r="C234" s="79">
        <v>45695.0</v>
      </c>
      <c r="D234" s="187">
        <v>0.4583333333333333</v>
      </c>
      <c r="E234" s="188" t="s">
        <v>68</v>
      </c>
      <c r="F234" s="37" t="s">
        <v>2549</v>
      </c>
      <c r="G234" s="72">
        <v>1.0</v>
      </c>
      <c r="H234" s="193" t="s">
        <v>2558</v>
      </c>
      <c r="I234" s="72" t="s">
        <v>3179</v>
      </c>
      <c r="J234" s="72" t="s">
        <v>3082</v>
      </c>
      <c r="K234" s="72" t="s">
        <v>825</v>
      </c>
      <c r="L234" s="37" t="s">
        <v>2833</v>
      </c>
      <c r="M234" s="192" t="s">
        <v>2552</v>
      </c>
      <c r="N234" s="72" t="s">
        <v>821</v>
      </c>
      <c r="O234" s="176"/>
      <c r="P234" s="72" t="str">
        <f t="shared" si="67"/>
        <v>REINSTALACION DE EQUIPO</v>
      </c>
      <c r="Q234" s="177"/>
      <c r="R234" s="178"/>
      <c r="S234" s="178"/>
      <c r="T234" s="72"/>
      <c r="U234" s="72"/>
      <c r="V234" s="72" t="str">
        <f t="shared" si="64"/>
        <v>REINSTALACION </v>
      </c>
      <c r="W234" s="203">
        <v>350.0</v>
      </c>
      <c r="X234" s="179">
        <f t="shared" si="65"/>
        <v>56</v>
      </c>
      <c r="Y234" s="179">
        <f t="shared" si="66"/>
        <v>406</v>
      </c>
    </row>
    <row r="235" ht="12.75" customHeight="1">
      <c r="A235" s="37" t="s">
        <v>3125</v>
      </c>
      <c r="B235" s="37"/>
      <c r="C235" s="79">
        <v>45695.0</v>
      </c>
      <c r="D235" s="187">
        <v>0.5208333333333334</v>
      </c>
      <c r="E235" s="188" t="s">
        <v>68</v>
      </c>
      <c r="F235" s="37" t="s">
        <v>3181</v>
      </c>
      <c r="G235" s="72">
        <v>1.0</v>
      </c>
      <c r="H235" s="72" t="s">
        <v>2513</v>
      </c>
      <c r="I235" s="72" t="s">
        <v>1287</v>
      </c>
      <c r="J235" s="72" t="s">
        <v>2514</v>
      </c>
      <c r="K235" s="72" t="s">
        <v>3182</v>
      </c>
      <c r="L235" s="37" t="s">
        <v>3183</v>
      </c>
      <c r="M235" s="192" t="s">
        <v>3184</v>
      </c>
      <c r="N235" s="72" t="s">
        <v>821</v>
      </c>
      <c r="O235" s="176"/>
      <c r="P235" s="72" t="s">
        <v>3185</v>
      </c>
      <c r="Q235" s="177" t="s">
        <v>3050</v>
      </c>
      <c r="R235" s="178"/>
      <c r="S235" s="178"/>
      <c r="T235" s="72"/>
      <c r="U235" s="72"/>
      <c r="V235" s="72"/>
      <c r="W235" s="179"/>
      <c r="X235" s="179"/>
      <c r="Y235" s="179"/>
    </row>
    <row r="236" ht="12.75" customHeight="1">
      <c r="A236" s="37" t="s">
        <v>3125</v>
      </c>
      <c r="B236" s="37"/>
      <c r="C236" s="79">
        <v>45695.0</v>
      </c>
      <c r="D236" s="187">
        <v>0.5625</v>
      </c>
      <c r="E236" s="188" t="s">
        <v>68</v>
      </c>
      <c r="F236" s="37" t="s">
        <v>2549</v>
      </c>
      <c r="G236" s="72">
        <v>1.0</v>
      </c>
      <c r="H236" s="72" t="s">
        <v>2449</v>
      </c>
      <c r="I236" s="72" t="s">
        <v>3186</v>
      </c>
      <c r="J236" s="72" t="s">
        <v>3187</v>
      </c>
      <c r="K236" s="72" t="s">
        <v>825</v>
      </c>
      <c r="L236" s="37" t="s">
        <v>2833</v>
      </c>
      <c r="M236" s="192" t="s">
        <v>2552</v>
      </c>
      <c r="N236" s="72" t="s">
        <v>821</v>
      </c>
      <c r="O236" s="176"/>
      <c r="P236" s="72" t="str">
        <f>J236</f>
        <v>CHECAR SI TRAE GPS, SI NO TRAE POSIBLEMENTE SE LE INSTALE GPS</v>
      </c>
      <c r="Q236" s="177"/>
      <c r="R236" s="178"/>
      <c r="S236" s="178"/>
      <c r="T236" s="72"/>
      <c r="U236" s="72"/>
      <c r="V236" s="72" t="str">
        <f>H236</f>
        <v>REVISION</v>
      </c>
      <c r="W236" s="203">
        <v>250.0</v>
      </c>
      <c r="X236" s="179">
        <f>W236*0.16</f>
        <v>40</v>
      </c>
      <c r="Y236" s="179">
        <f>W236+X236</f>
        <v>290</v>
      </c>
    </row>
    <row r="237" ht="12.75" customHeight="1">
      <c r="A237" s="37" t="s">
        <v>3125</v>
      </c>
      <c r="B237" s="37"/>
      <c r="C237" s="79">
        <v>45695.0</v>
      </c>
      <c r="D237" s="187">
        <v>0.7083333333333334</v>
      </c>
      <c r="E237" s="188" t="s">
        <v>68</v>
      </c>
      <c r="F237" s="37" t="s">
        <v>117</v>
      </c>
      <c r="G237" s="72">
        <v>1.0</v>
      </c>
      <c r="H237" s="72" t="s">
        <v>2513</v>
      </c>
      <c r="I237" s="72" t="s">
        <v>3188</v>
      </c>
      <c r="J237" s="72" t="s">
        <v>2514</v>
      </c>
      <c r="K237" s="72" t="s">
        <v>3189</v>
      </c>
      <c r="L237" s="37" t="s">
        <v>3190</v>
      </c>
      <c r="M237" s="192" t="s">
        <v>3191</v>
      </c>
      <c r="N237" s="72" t="s">
        <v>821</v>
      </c>
      <c r="O237" s="176"/>
      <c r="P237" s="72" t="s">
        <v>3192</v>
      </c>
      <c r="Q237" s="177">
        <v>650.0</v>
      </c>
      <c r="R237" s="178"/>
      <c r="S237" s="178"/>
      <c r="T237" s="72"/>
      <c r="U237" s="72"/>
      <c r="V237" s="72"/>
      <c r="W237" s="179"/>
      <c r="X237" s="179"/>
      <c r="Y237" s="179"/>
    </row>
    <row r="238" ht="12.75" customHeight="1">
      <c r="A238" s="37" t="s">
        <v>3125</v>
      </c>
      <c r="B238" s="37"/>
      <c r="C238" s="79">
        <v>45695.0</v>
      </c>
      <c r="D238" s="187">
        <v>0.7291666666666666</v>
      </c>
      <c r="E238" s="188" t="s">
        <v>68</v>
      </c>
      <c r="F238" s="37" t="s">
        <v>117</v>
      </c>
      <c r="G238" s="72">
        <v>1.0</v>
      </c>
      <c r="H238" s="193" t="s">
        <v>2519</v>
      </c>
      <c r="I238" s="72" t="s">
        <v>3193</v>
      </c>
      <c r="J238" s="72" t="s">
        <v>3082</v>
      </c>
      <c r="K238" s="72" t="s">
        <v>3189</v>
      </c>
      <c r="L238" s="37" t="s">
        <v>3194</v>
      </c>
      <c r="M238" s="192" t="s">
        <v>3195</v>
      </c>
      <c r="N238" s="72" t="s">
        <v>821</v>
      </c>
      <c r="O238" s="176"/>
      <c r="P238" s="72" t="s">
        <v>3192</v>
      </c>
      <c r="Q238" s="177">
        <v>650.0</v>
      </c>
      <c r="R238" s="178"/>
      <c r="S238" s="178"/>
      <c r="T238" s="72"/>
      <c r="U238" s="72"/>
      <c r="V238" s="72"/>
      <c r="W238" s="179"/>
      <c r="X238" s="179"/>
      <c r="Y238" s="179"/>
    </row>
    <row r="239" ht="12.75" customHeight="1">
      <c r="A239" s="37" t="s">
        <v>3125</v>
      </c>
      <c r="B239" s="37"/>
      <c r="C239" s="79">
        <v>45695.0</v>
      </c>
      <c r="D239" s="187">
        <v>0.75</v>
      </c>
      <c r="E239" s="188" t="s">
        <v>68</v>
      </c>
      <c r="F239" s="37" t="s">
        <v>117</v>
      </c>
      <c r="G239" s="72">
        <v>1.0</v>
      </c>
      <c r="H239" s="72" t="s">
        <v>729</v>
      </c>
      <c r="I239" s="72" t="s">
        <v>68</v>
      </c>
      <c r="J239" s="72" t="s">
        <v>2821</v>
      </c>
      <c r="K239" s="72" t="s">
        <v>3189</v>
      </c>
      <c r="L239" s="37" t="s">
        <v>3194</v>
      </c>
      <c r="M239" s="192" t="s">
        <v>3195</v>
      </c>
      <c r="N239" s="72" t="s">
        <v>821</v>
      </c>
      <c r="O239" s="176"/>
      <c r="P239" s="72"/>
      <c r="Q239" s="177"/>
      <c r="R239" s="178"/>
      <c r="S239" s="178"/>
      <c r="T239" s="72"/>
      <c r="U239" s="72"/>
      <c r="V239" s="72"/>
      <c r="W239" s="179"/>
      <c r="X239" s="179"/>
      <c r="Y239" s="179"/>
    </row>
    <row r="240" ht="54.75" customHeight="1">
      <c r="A240" s="37" t="s">
        <v>3125</v>
      </c>
      <c r="B240" s="37"/>
      <c r="C240" s="79">
        <v>45696.0</v>
      </c>
      <c r="D240" s="187">
        <v>0.4583333333333333</v>
      </c>
      <c r="E240" s="188" t="s">
        <v>68</v>
      </c>
      <c r="F240" s="37" t="s">
        <v>2592</v>
      </c>
      <c r="G240" s="72">
        <v>1.0</v>
      </c>
      <c r="H240" s="72" t="s">
        <v>2449</v>
      </c>
      <c r="I240" s="72" t="s">
        <v>3196</v>
      </c>
      <c r="J240" s="193" t="s">
        <v>2957</v>
      </c>
      <c r="K240" s="72" t="s">
        <v>3197</v>
      </c>
      <c r="L240" s="37" t="s">
        <v>3198</v>
      </c>
      <c r="M240" s="192" t="s">
        <v>3199</v>
      </c>
      <c r="N240" s="72" t="s">
        <v>827</v>
      </c>
      <c r="O240" s="176" t="s">
        <v>3200</v>
      </c>
      <c r="P240" s="72" t="str">
        <f>J240</f>
        <v>REVISION DE UNIDAD</v>
      </c>
      <c r="Q240" s="218" t="s">
        <v>3201</v>
      </c>
      <c r="R240" s="178"/>
      <c r="S240" s="178"/>
      <c r="T240" s="72"/>
      <c r="U240" s="72"/>
      <c r="V240" s="193" t="s">
        <v>2449</v>
      </c>
      <c r="W240" s="203">
        <v>450.0</v>
      </c>
      <c r="X240" s="203">
        <f>W240*0.16</f>
        <v>72</v>
      </c>
      <c r="Y240" s="203">
        <f>W240+X240</f>
        <v>522</v>
      </c>
    </row>
    <row r="241" ht="12.75" customHeight="1">
      <c r="A241" s="37" t="s">
        <v>3125</v>
      </c>
      <c r="B241" s="213"/>
      <c r="C241" s="79">
        <v>45696.0</v>
      </c>
      <c r="D241" s="187">
        <v>0.5</v>
      </c>
      <c r="E241" s="188" t="s">
        <v>68</v>
      </c>
      <c r="F241" s="37" t="s">
        <v>2745</v>
      </c>
      <c r="G241" s="72">
        <v>1.0</v>
      </c>
      <c r="H241" s="72" t="s">
        <v>3202</v>
      </c>
      <c r="I241" s="72">
        <v>18133.0</v>
      </c>
      <c r="J241" s="72" t="s">
        <v>2506</v>
      </c>
      <c r="K241" s="72" t="s">
        <v>3203</v>
      </c>
      <c r="L241" s="37" t="s">
        <v>3204</v>
      </c>
      <c r="M241" s="192" t="s">
        <v>3205</v>
      </c>
      <c r="N241" s="72" t="s">
        <v>821</v>
      </c>
      <c r="O241" s="176"/>
      <c r="P241" s="72" t="s">
        <v>3206</v>
      </c>
      <c r="Q241" s="177" t="s">
        <v>3207</v>
      </c>
      <c r="R241" s="178"/>
      <c r="S241" s="178"/>
      <c r="T241" s="72"/>
      <c r="U241" s="72"/>
      <c r="V241" s="72"/>
      <c r="W241" s="179"/>
      <c r="X241" s="179"/>
      <c r="Y241" s="179"/>
    </row>
    <row r="242" ht="12.75" customHeight="1">
      <c r="A242" s="86" t="s">
        <v>3125</v>
      </c>
      <c r="B242" s="219"/>
      <c r="C242" s="194">
        <v>45696.0</v>
      </c>
      <c r="D242" s="195">
        <v>0.5416666666666666</v>
      </c>
      <c r="E242" s="196" t="s">
        <v>68</v>
      </c>
      <c r="F242" s="86" t="s">
        <v>2745</v>
      </c>
      <c r="G242" s="87">
        <v>1.0</v>
      </c>
      <c r="H242" s="87" t="s">
        <v>888</v>
      </c>
      <c r="I242" s="87">
        <v>18133.0</v>
      </c>
      <c r="J242" s="87" t="s">
        <v>2506</v>
      </c>
      <c r="K242" s="87" t="s">
        <v>3203</v>
      </c>
      <c r="L242" s="86" t="s">
        <v>3208</v>
      </c>
      <c r="M242" s="197" t="s">
        <v>3209</v>
      </c>
      <c r="N242" s="87" t="s">
        <v>821</v>
      </c>
      <c r="O242" s="198"/>
      <c r="P242" s="87"/>
      <c r="Q242" s="199"/>
      <c r="R242" s="200"/>
      <c r="S242" s="200"/>
      <c r="T242" s="87"/>
      <c r="U242" s="87"/>
      <c r="V242" s="87"/>
      <c r="W242" s="202"/>
      <c r="X242" s="202"/>
      <c r="Y242" s="202"/>
    </row>
    <row r="243" ht="12.75" customHeight="1">
      <c r="A243" s="37" t="s">
        <v>3210</v>
      </c>
      <c r="B243" s="37"/>
      <c r="C243" s="79">
        <v>45697.0</v>
      </c>
      <c r="D243" s="187">
        <v>0.375</v>
      </c>
      <c r="E243" s="188" t="s">
        <v>68</v>
      </c>
      <c r="F243" s="37" t="s">
        <v>2458</v>
      </c>
      <c r="G243" s="72" t="s">
        <v>68</v>
      </c>
      <c r="H243" s="72" t="s">
        <v>68</v>
      </c>
      <c r="I243" s="72" t="s">
        <v>68</v>
      </c>
      <c r="J243" s="72" t="s">
        <v>68</v>
      </c>
      <c r="K243" s="72" t="s">
        <v>68</v>
      </c>
      <c r="L243" s="37" t="s">
        <v>68</v>
      </c>
      <c r="M243" s="190" t="s">
        <v>68</v>
      </c>
      <c r="N243" s="72" t="s">
        <v>68</v>
      </c>
      <c r="O243" s="176"/>
      <c r="P243" s="72"/>
      <c r="Q243" s="177"/>
      <c r="R243" s="178"/>
      <c r="S243" s="178"/>
      <c r="T243" s="72"/>
      <c r="U243" s="72"/>
      <c r="V243" s="72"/>
      <c r="W243" s="179"/>
      <c r="X243" s="179"/>
      <c r="Y243" s="179"/>
    </row>
    <row r="244" ht="12.75" customHeight="1">
      <c r="A244" s="37" t="s">
        <v>3210</v>
      </c>
      <c r="B244" s="37"/>
      <c r="C244" s="79">
        <v>45698.0</v>
      </c>
      <c r="D244" s="187">
        <v>0.5</v>
      </c>
      <c r="E244" s="188" t="s">
        <v>68</v>
      </c>
      <c r="F244" s="37" t="s">
        <v>3057</v>
      </c>
      <c r="G244" s="72">
        <v>1.0</v>
      </c>
      <c r="H244" s="72" t="s">
        <v>888</v>
      </c>
      <c r="I244" s="72" t="s">
        <v>3211</v>
      </c>
      <c r="J244" s="72" t="s">
        <v>2708</v>
      </c>
      <c r="K244" s="72" t="s">
        <v>3212</v>
      </c>
      <c r="L244" s="37" t="s">
        <v>3060</v>
      </c>
      <c r="M244" s="190" t="s">
        <v>3061</v>
      </c>
      <c r="N244" s="72" t="s">
        <v>821</v>
      </c>
      <c r="O244" s="176"/>
      <c r="P244" s="72"/>
      <c r="Q244" s="177"/>
      <c r="R244" s="178"/>
      <c r="S244" s="178"/>
      <c r="T244" s="72"/>
      <c r="U244" s="72"/>
      <c r="V244" s="72"/>
      <c r="W244" s="179"/>
      <c r="X244" s="179"/>
      <c r="Y244" s="179"/>
    </row>
    <row r="245" ht="12.75" customHeight="1">
      <c r="A245" s="37" t="s">
        <v>3210</v>
      </c>
      <c r="B245" s="37"/>
      <c r="C245" s="79">
        <v>45698.0</v>
      </c>
      <c r="D245" s="187">
        <v>0.5416666666666666</v>
      </c>
      <c r="E245" s="188" t="s">
        <v>68</v>
      </c>
      <c r="F245" s="37" t="s">
        <v>2504</v>
      </c>
      <c r="G245" s="72">
        <v>1.0</v>
      </c>
      <c r="H245" s="72" t="s">
        <v>888</v>
      </c>
      <c r="I245" s="72" t="s">
        <v>1007</v>
      </c>
      <c r="J245" s="72" t="s">
        <v>2506</v>
      </c>
      <c r="K245" s="72" t="s">
        <v>2507</v>
      </c>
      <c r="L245" s="37" t="s">
        <v>2508</v>
      </c>
      <c r="M245" s="192" t="s">
        <v>2509</v>
      </c>
      <c r="N245" s="72" t="s">
        <v>821</v>
      </c>
      <c r="O245" s="176"/>
      <c r="P245" s="72"/>
      <c r="Q245" s="177"/>
      <c r="R245" s="178"/>
      <c r="S245" s="178"/>
      <c r="T245" s="72"/>
      <c r="U245" s="72"/>
      <c r="V245" s="72" t="str">
        <f>H245</f>
        <v>INSTALACION</v>
      </c>
      <c r="W245" s="179">
        <f>1900+100</f>
        <v>2000</v>
      </c>
      <c r="X245" s="179">
        <f>W245*0.16</f>
        <v>320</v>
      </c>
      <c r="Y245" s="179">
        <f>W245+X245</f>
        <v>2320</v>
      </c>
    </row>
    <row r="246" ht="12.75" customHeight="1">
      <c r="A246" s="37" t="s">
        <v>3210</v>
      </c>
      <c r="B246" s="37"/>
      <c r="C246" s="79">
        <v>45698.0</v>
      </c>
      <c r="D246" s="187">
        <v>0.5416666666666666</v>
      </c>
      <c r="E246" s="188" t="s">
        <v>68</v>
      </c>
      <c r="F246" s="37" t="s">
        <v>117</v>
      </c>
      <c r="G246" s="72">
        <v>1.0</v>
      </c>
      <c r="H246" s="72" t="s">
        <v>888</v>
      </c>
      <c r="I246" s="72" t="s">
        <v>3213</v>
      </c>
      <c r="J246" s="72" t="s">
        <v>2506</v>
      </c>
      <c r="K246" s="72" t="s">
        <v>3189</v>
      </c>
      <c r="L246" s="37" t="s">
        <v>3194</v>
      </c>
      <c r="M246" s="192" t="s">
        <v>3195</v>
      </c>
      <c r="N246" s="72"/>
      <c r="O246" s="176"/>
      <c r="P246" s="72"/>
      <c r="Q246" s="177"/>
      <c r="R246" s="178"/>
      <c r="S246" s="178"/>
      <c r="T246" s="72"/>
      <c r="U246" s="72"/>
      <c r="V246" s="72"/>
      <c r="W246" s="179"/>
      <c r="X246" s="179"/>
      <c r="Y246" s="179"/>
    </row>
    <row r="247" ht="12.75" customHeight="1">
      <c r="A247" s="37" t="s">
        <v>3210</v>
      </c>
      <c r="B247" s="37"/>
      <c r="C247" s="79">
        <v>45698.0</v>
      </c>
      <c r="D247" s="187">
        <v>0.5833333333333334</v>
      </c>
      <c r="E247" s="188" t="s">
        <v>68</v>
      </c>
      <c r="F247" s="37" t="s">
        <v>68</v>
      </c>
      <c r="G247" s="72" t="s">
        <v>68</v>
      </c>
      <c r="H247" s="72" t="s">
        <v>68</v>
      </c>
      <c r="I247" s="72" t="s">
        <v>68</v>
      </c>
      <c r="J247" s="72" t="s">
        <v>68</v>
      </c>
      <c r="K247" s="72" t="s">
        <v>68</v>
      </c>
      <c r="L247" s="72" t="s">
        <v>68</v>
      </c>
      <c r="M247" s="220" t="s">
        <v>68</v>
      </c>
      <c r="N247" s="72" t="s">
        <v>68</v>
      </c>
      <c r="O247" s="176"/>
      <c r="P247" s="72"/>
      <c r="Q247" s="177"/>
      <c r="R247" s="178"/>
      <c r="S247" s="178"/>
      <c r="T247" s="72"/>
      <c r="U247" s="72"/>
      <c r="V247" s="72"/>
      <c r="W247" s="179"/>
      <c r="X247" s="179"/>
      <c r="Y247" s="179"/>
    </row>
    <row r="248" ht="12.75" customHeight="1">
      <c r="A248" s="37" t="s">
        <v>3210</v>
      </c>
      <c r="B248" s="37"/>
      <c r="C248" s="79">
        <v>45698.0</v>
      </c>
      <c r="D248" s="187">
        <v>0.625</v>
      </c>
      <c r="E248" s="188" t="s">
        <v>68</v>
      </c>
      <c r="F248" s="37" t="s">
        <v>3214</v>
      </c>
      <c r="G248" s="72">
        <v>1.0</v>
      </c>
      <c r="H248" s="72" t="s">
        <v>3157</v>
      </c>
      <c r="I248" s="72" t="s">
        <v>1158</v>
      </c>
      <c r="J248" s="72" t="s">
        <v>3215</v>
      </c>
      <c r="K248" s="72" t="s">
        <v>3216</v>
      </c>
      <c r="L248" s="72" t="s">
        <v>68</v>
      </c>
      <c r="M248" s="220" t="s">
        <v>68</v>
      </c>
      <c r="N248" s="72" t="s">
        <v>68</v>
      </c>
      <c r="O248" s="176"/>
      <c r="P248" s="72" t="s">
        <v>3217</v>
      </c>
      <c r="Q248" s="177">
        <v>650.0</v>
      </c>
      <c r="R248" s="178"/>
      <c r="S248" s="178"/>
      <c r="T248" s="72"/>
      <c r="U248" s="72"/>
      <c r="V248" s="72"/>
      <c r="W248" s="179"/>
      <c r="X248" s="179"/>
      <c r="Y248" s="179"/>
    </row>
    <row r="249" ht="12.75" customHeight="1">
      <c r="A249" s="37" t="s">
        <v>3210</v>
      </c>
      <c r="B249" s="37"/>
      <c r="C249" s="79">
        <v>45698.0</v>
      </c>
      <c r="D249" s="187">
        <v>0.6666666666666666</v>
      </c>
      <c r="E249" s="188" t="s">
        <v>68</v>
      </c>
      <c r="F249" s="37" t="s">
        <v>2871</v>
      </c>
      <c r="G249" s="72">
        <v>1.0</v>
      </c>
      <c r="H249" s="72" t="s">
        <v>3218</v>
      </c>
      <c r="I249" s="72" t="s">
        <v>3219</v>
      </c>
      <c r="J249" s="72" t="s">
        <v>3220</v>
      </c>
      <c r="K249" s="72" t="s">
        <v>3221</v>
      </c>
      <c r="L249" s="37" t="s">
        <v>2969</v>
      </c>
      <c r="M249" s="192" t="s">
        <v>2970</v>
      </c>
      <c r="N249" s="72" t="s">
        <v>821</v>
      </c>
      <c r="O249" s="176"/>
      <c r="P249" s="72" t="s">
        <v>3222</v>
      </c>
      <c r="Q249" s="177">
        <v>0.0</v>
      </c>
      <c r="R249" s="178"/>
      <c r="S249" s="178"/>
      <c r="T249" s="72"/>
      <c r="U249" s="72"/>
      <c r="V249" s="72"/>
      <c r="W249" s="179"/>
      <c r="X249" s="179"/>
      <c r="Y249" s="179"/>
    </row>
    <row r="250" ht="12.75" customHeight="1">
      <c r="A250" s="37" t="s">
        <v>3210</v>
      </c>
      <c r="B250" s="37"/>
      <c r="C250" s="79">
        <v>45698.0</v>
      </c>
      <c r="D250" s="187">
        <v>0.6875</v>
      </c>
      <c r="E250" s="188" t="s">
        <v>68</v>
      </c>
      <c r="F250" s="37" t="s">
        <v>2871</v>
      </c>
      <c r="G250" s="72">
        <v>1.0</v>
      </c>
      <c r="H250" s="72" t="s">
        <v>846</v>
      </c>
      <c r="I250" s="72" t="s">
        <v>68</v>
      </c>
      <c r="J250" s="72" t="s">
        <v>2708</v>
      </c>
      <c r="K250" s="72" t="s">
        <v>3221</v>
      </c>
      <c r="L250" s="37" t="s">
        <v>2969</v>
      </c>
      <c r="M250" s="192" t="s">
        <v>2970</v>
      </c>
      <c r="N250" s="72" t="s">
        <v>821</v>
      </c>
      <c r="O250" s="176"/>
      <c r="P250" s="72" t="s">
        <v>3223</v>
      </c>
      <c r="Q250" s="177"/>
      <c r="R250" s="178"/>
      <c r="S250" s="178"/>
      <c r="T250" s="72"/>
      <c r="U250" s="72"/>
      <c r="V250" s="72"/>
      <c r="W250" s="179"/>
      <c r="X250" s="179"/>
      <c r="Y250" s="179"/>
    </row>
    <row r="251" ht="12.75" customHeight="1">
      <c r="A251" s="37" t="s">
        <v>3210</v>
      </c>
      <c r="B251" s="37"/>
      <c r="C251" s="79">
        <v>45698.0</v>
      </c>
      <c r="D251" s="187">
        <v>0.7083333333333334</v>
      </c>
      <c r="E251" s="188" t="s">
        <v>68</v>
      </c>
      <c r="F251" s="37" t="s">
        <v>2592</v>
      </c>
      <c r="G251" s="72">
        <v>1.0</v>
      </c>
      <c r="H251" s="72" t="s">
        <v>846</v>
      </c>
      <c r="I251" s="72" t="s">
        <v>3224</v>
      </c>
      <c r="J251" s="72" t="s">
        <v>3225</v>
      </c>
      <c r="K251" s="72" t="s">
        <v>3226</v>
      </c>
      <c r="L251" s="37" t="s">
        <v>2648</v>
      </c>
      <c r="M251" s="192" t="s">
        <v>3102</v>
      </c>
      <c r="N251" s="72" t="s">
        <v>827</v>
      </c>
      <c r="O251" s="207" t="s">
        <v>68</v>
      </c>
      <c r="P251" s="72" t="str">
        <f t="shared" ref="P251:P252" si="68">J251</f>
        <v>INSTALACION  NUEVA </v>
      </c>
      <c r="Q251" s="221" t="s">
        <v>3227</v>
      </c>
      <c r="R251" s="178"/>
      <c r="S251" s="178"/>
      <c r="T251" s="72"/>
      <c r="U251" s="72"/>
      <c r="V251" s="193" t="s">
        <v>846</v>
      </c>
      <c r="W251" s="203">
        <v>0.0</v>
      </c>
      <c r="X251" s="203">
        <f t="shared" ref="X251:X252" si="69">W251*0.16</f>
        <v>0</v>
      </c>
      <c r="Y251" s="203">
        <f t="shared" ref="Y251:Y252" si="70">W251+X251</f>
        <v>0</v>
      </c>
    </row>
    <row r="252" ht="12.75" customHeight="1">
      <c r="A252" s="37" t="s">
        <v>3210</v>
      </c>
      <c r="B252" s="37"/>
      <c r="C252" s="79">
        <v>45699.0</v>
      </c>
      <c r="D252" s="187">
        <v>0.5</v>
      </c>
      <c r="E252" s="188" t="s">
        <v>68</v>
      </c>
      <c r="F252" s="37" t="s">
        <v>2592</v>
      </c>
      <c r="G252" s="72">
        <v>1.0</v>
      </c>
      <c r="H252" s="72" t="s">
        <v>888</v>
      </c>
      <c r="I252" s="193" t="s">
        <v>3228</v>
      </c>
      <c r="J252" s="72" t="s">
        <v>3225</v>
      </c>
      <c r="K252" s="72" t="s">
        <v>3226</v>
      </c>
      <c r="L252" s="37" t="s">
        <v>2648</v>
      </c>
      <c r="M252" s="192" t="s">
        <v>3102</v>
      </c>
      <c r="N252" s="72" t="s">
        <v>827</v>
      </c>
      <c r="O252" s="207" t="s">
        <v>68</v>
      </c>
      <c r="P252" s="72" t="str">
        <f t="shared" si="68"/>
        <v>INSTALACION  NUEVA </v>
      </c>
      <c r="Q252" s="177"/>
      <c r="R252" s="178"/>
      <c r="S252" s="178"/>
      <c r="T252" s="72"/>
      <c r="U252" s="72"/>
      <c r="V252" s="193" t="s">
        <v>888</v>
      </c>
      <c r="W252" s="203">
        <f>1724+150</f>
        <v>1874</v>
      </c>
      <c r="X252" s="203">
        <f t="shared" si="69"/>
        <v>299.84</v>
      </c>
      <c r="Y252" s="203">
        <f t="shared" si="70"/>
        <v>2173.84</v>
      </c>
    </row>
    <row r="253" ht="12.75" customHeight="1">
      <c r="A253" s="37" t="s">
        <v>3210</v>
      </c>
      <c r="B253" s="37"/>
      <c r="C253" s="79">
        <v>45699.0</v>
      </c>
      <c r="D253" s="187">
        <v>0.6666666666666666</v>
      </c>
      <c r="E253" s="188" t="s">
        <v>68</v>
      </c>
      <c r="F253" s="37" t="s">
        <v>2871</v>
      </c>
      <c r="G253" s="72">
        <v>1.0</v>
      </c>
      <c r="H253" s="72" t="s">
        <v>3218</v>
      </c>
      <c r="I253" s="72"/>
      <c r="J253" s="72" t="s">
        <v>3220</v>
      </c>
      <c r="K253" s="72" t="s">
        <v>3221</v>
      </c>
      <c r="L253" s="37" t="s">
        <v>2969</v>
      </c>
      <c r="M253" s="192" t="s">
        <v>2970</v>
      </c>
      <c r="N253" s="72"/>
      <c r="O253" s="176"/>
      <c r="P253" s="72"/>
      <c r="Q253" s="177"/>
      <c r="R253" s="178"/>
      <c r="S253" s="178"/>
      <c r="T253" s="72"/>
      <c r="U253" s="72"/>
      <c r="V253" s="72"/>
      <c r="W253" s="179"/>
      <c r="X253" s="179"/>
      <c r="Y253" s="179"/>
    </row>
    <row r="254" ht="12.75" customHeight="1">
      <c r="A254" s="37" t="s">
        <v>3210</v>
      </c>
      <c r="B254" s="37"/>
      <c r="C254" s="79">
        <v>45699.0</v>
      </c>
      <c r="D254" s="187">
        <v>0.6875</v>
      </c>
      <c r="E254" s="188" t="s">
        <v>68</v>
      </c>
      <c r="F254" s="37" t="s">
        <v>2871</v>
      </c>
      <c r="G254" s="72">
        <v>1.0</v>
      </c>
      <c r="H254" s="72" t="s">
        <v>729</v>
      </c>
      <c r="I254" s="72" t="s">
        <v>3229</v>
      </c>
      <c r="J254" s="72" t="s">
        <v>2506</v>
      </c>
      <c r="K254" s="72" t="s">
        <v>3221</v>
      </c>
      <c r="L254" s="37" t="s">
        <v>2969</v>
      </c>
      <c r="M254" s="192" t="s">
        <v>2970</v>
      </c>
      <c r="N254" s="72" t="s">
        <v>821</v>
      </c>
      <c r="O254" s="176"/>
      <c r="P254" s="72"/>
      <c r="Q254" s="177"/>
      <c r="R254" s="178"/>
      <c r="S254" s="178"/>
      <c r="T254" s="72"/>
      <c r="U254" s="72"/>
      <c r="V254" s="72"/>
      <c r="W254" s="179"/>
      <c r="X254" s="179"/>
      <c r="Y254" s="179"/>
    </row>
    <row r="255" ht="12.75" customHeight="1">
      <c r="A255" s="37" t="s">
        <v>3210</v>
      </c>
      <c r="B255" s="37"/>
      <c r="C255" s="79">
        <v>45700.0</v>
      </c>
      <c r="D255" s="187">
        <v>0.6666666666666666</v>
      </c>
      <c r="E255" s="188" t="s">
        <v>68</v>
      </c>
      <c r="F255" s="37" t="s">
        <v>2871</v>
      </c>
      <c r="G255" s="72">
        <v>1.0</v>
      </c>
      <c r="H255" s="72" t="s">
        <v>846</v>
      </c>
      <c r="I255" s="72" t="s">
        <v>68</v>
      </c>
      <c r="J255" s="72" t="s">
        <v>2506</v>
      </c>
      <c r="K255" s="72" t="s">
        <v>3221</v>
      </c>
      <c r="L255" s="37" t="s">
        <v>2969</v>
      </c>
      <c r="M255" s="192" t="s">
        <v>2970</v>
      </c>
      <c r="N255" s="72" t="s">
        <v>821</v>
      </c>
      <c r="O255" s="176"/>
      <c r="P255" s="72" t="s">
        <v>3230</v>
      </c>
      <c r="Q255" s="177"/>
      <c r="R255" s="178"/>
      <c r="S255" s="178"/>
      <c r="T255" s="72"/>
      <c r="U255" s="72"/>
      <c r="V255" s="72"/>
      <c r="W255" s="179"/>
      <c r="X255" s="179"/>
      <c r="Y255" s="179"/>
    </row>
    <row r="256" ht="12.75" customHeight="1">
      <c r="A256" s="37" t="s">
        <v>3210</v>
      </c>
      <c r="B256" s="37"/>
      <c r="C256" s="79">
        <v>45700.0</v>
      </c>
      <c r="D256" s="187">
        <v>0.7083333333333334</v>
      </c>
      <c r="E256" s="188" t="s">
        <v>68</v>
      </c>
      <c r="F256" s="37" t="s">
        <v>3231</v>
      </c>
      <c r="G256" s="72">
        <v>1.0</v>
      </c>
      <c r="H256" s="72" t="s">
        <v>2449</v>
      </c>
      <c r="I256" s="72" t="s">
        <v>3232</v>
      </c>
      <c r="J256" s="72" t="s">
        <v>3233</v>
      </c>
      <c r="K256" s="72" t="s">
        <v>3234</v>
      </c>
      <c r="L256" s="37" t="s">
        <v>3235</v>
      </c>
      <c r="M256" s="192" t="s">
        <v>3236</v>
      </c>
      <c r="N256" s="72" t="s">
        <v>827</v>
      </c>
      <c r="O256" s="176"/>
      <c r="P256" s="72" t="s">
        <v>3237</v>
      </c>
      <c r="Q256" s="177"/>
      <c r="R256" s="178"/>
      <c r="S256" s="178"/>
      <c r="T256" s="72"/>
      <c r="U256" s="72"/>
      <c r="V256" s="72"/>
      <c r="W256" s="179"/>
      <c r="X256" s="179"/>
      <c r="Y256" s="179"/>
    </row>
    <row r="257" ht="12.75" customHeight="1">
      <c r="A257" s="37" t="s">
        <v>3210</v>
      </c>
      <c r="B257" s="37"/>
      <c r="C257" s="79">
        <v>45700.0</v>
      </c>
      <c r="D257" s="187">
        <v>0.75</v>
      </c>
      <c r="E257" s="188" t="s">
        <v>68</v>
      </c>
      <c r="F257" s="37" t="s">
        <v>3231</v>
      </c>
      <c r="G257" s="72">
        <v>1.0</v>
      </c>
      <c r="H257" s="193" t="s">
        <v>2519</v>
      </c>
      <c r="I257" s="72" t="s">
        <v>3232</v>
      </c>
      <c r="J257" s="72" t="s">
        <v>2506</v>
      </c>
      <c r="K257" s="72" t="s">
        <v>3234</v>
      </c>
      <c r="L257" s="37" t="s">
        <v>3235</v>
      </c>
      <c r="M257" s="192" t="s">
        <v>3236</v>
      </c>
      <c r="N257" s="72" t="s">
        <v>827</v>
      </c>
      <c r="O257" s="176"/>
      <c r="P257" s="72" t="s">
        <v>3238</v>
      </c>
      <c r="Q257" s="177"/>
      <c r="R257" s="178"/>
      <c r="S257" s="178"/>
      <c r="T257" s="72"/>
      <c r="U257" s="72"/>
      <c r="V257" s="72"/>
      <c r="W257" s="179"/>
      <c r="X257" s="179"/>
      <c r="Y257" s="179"/>
    </row>
    <row r="258" ht="12.75" customHeight="1">
      <c r="A258" s="37" t="s">
        <v>3210</v>
      </c>
      <c r="B258" s="37"/>
      <c r="C258" s="79">
        <v>45701.0</v>
      </c>
      <c r="D258" s="187">
        <v>0.5</v>
      </c>
      <c r="E258" s="188" t="s">
        <v>68</v>
      </c>
      <c r="F258" s="37" t="s">
        <v>816</v>
      </c>
      <c r="G258" s="72">
        <v>1.0</v>
      </c>
      <c r="H258" s="72" t="s">
        <v>2449</v>
      </c>
      <c r="I258" s="72" t="s">
        <v>3239</v>
      </c>
      <c r="J258" s="72" t="s">
        <v>3240</v>
      </c>
      <c r="K258" s="72" t="s">
        <v>3241</v>
      </c>
      <c r="L258" s="37" t="s">
        <v>3242</v>
      </c>
      <c r="M258" s="192" t="s">
        <v>3243</v>
      </c>
      <c r="N258" s="72" t="s">
        <v>827</v>
      </c>
      <c r="O258" s="176"/>
      <c r="P258" s="72"/>
      <c r="Q258" s="177"/>
      <c r="R258" s="178"/>
      <c r="S258" s="178"/>
      <c r="T258" s="72"/>
      <c r="U258" s="72"/>
      <c r="V258" s="72"/>
      <c r="W258" s="179"/>
      <c r="X258" s="179"/>
      <c r="Y258" s="179"/>
    </row>
    <row r="259" ht="12.75" customHeight="1">
      <c r="A259" s="37" t="s">
        <v>3210</v>
      </c>
      <c r="B259" s="37"/>
      <c r="C259" s="79">
        <v>45701.0</v>
      </c>
      <c r="D259" s="187">
        <v>0.5833333333333334</v>
      </c>
      <c r="E259" s="188" t="s">
        <v>68</v>
      </c>
      <c r="F259" s="37" t="s">
        <v>2575</v>
      </c>
      <c r="G259" s="72">
        <v>1.0</v>
      </c>
      <c r="H259" s="72" t="s">
        <v>846</v>
      </c>
      <c r="I259" s="193" t="s">
        <v>3244</v>
      </c>
      <c r="J259" s="193" t="s">
        <v>3245</v>
      </c>
      <c r="K259" s="72" t="s">
        <v>3133</v>
      </c>
      <c r="L259" s="37" t="s">
        <v>2577</v>
      </c>
      <c r="M259" s="204" t="s">
        <v>2578</v>
      </c>
      <c r="N259" s="72" t="s">
        <v>827</v>
      </c>
      <c r="O259" s="193" t="s">
        <v>68</v>
      </c>
      <c r="P259" s="72" t="str">
        <f>J259</f>
        <v>CTE. LUIS FERNANDO VILLEGAS SAUCEDO
DESINSTALACION DE EQUIPO</v>
      </c>
      <c r="Q259" s="72" t="s">
        <v>3246</v>
      </c>
      <c r="R259" s="178"/>
      <c r="S259" s="178"/>
      <c r="T259" s="72"/>
      <c r="U259" s="72"/>
      <c r="V259" s="72" t="str">
        <f>H259</f>
        <v>CANCELADO</v>
      </c>
      <c r="W259" s="203">
        <v>0.0</v>
      </c>
      <c r="X259" s="179">
        <f>W259*0.16</f>
        <v>0</v>
      </c>
      <c r="Y259" s="179">
        <f>W259+X259</f>
        <v>0</v>
      </c>
    </row>
    <row r="260" ht="12.75" customHeight="1">
      <c r="A260" s="37" t="s">
        <v>3210</v>
      </c>
      <c r="B260" s="37"/>
      <c r="C260" s="79">
        <v>45701.0</v>
      </c>
      <c r="D260" s="187">
        <v>0.6666666666666666</v>
      </c>
      <c r="E260" s="188" t="s">
        <v>68</v>
      </c>
      <c r="F260" s="37" t="s">
        <v>2871</v>
      </c>
      <c r="G260" s="72">
        <v>1.0</v>
      </c>
      <c r="H260" s="72" t="s">
        <v>888</v>
      </c>
      <c r="I260" s="72" t="s">
        <v>3247</v>
      </c>
      <c r="J260" s="72" t="s">
        <v>3248</v>
      </c>
      <c r="K260" s="72" t="s">
        <v>3221</v>
      </c>
      <c r="L260" s="37" t="s">
        <v>2969</v>
      </c>
      <c r="M260" s="192" t="s">
        <v>2970</v>
      </c>
      <c r="N260" s="72" t="s">
        <v>821</v>
      </c>
      <c r="O260" s="176"/>
      <c r="P260" s="72"/>
      <c r="Q260" s="177"/>
      <c r="R260" s="178"/>
      <c r="S260" s="178"/>
      <c r="T260" s="72"/>
      <c r="U260" s="72"/>
      <c r="V260" s="72"/>
      <c r="W260" s="179"/>
      <c r="X260" s="179"/>
      <c r="Y260" s="179"/>
    </row>
    <row r="261" ht="12.75" customHeight="1">
      <c r="A261" s="37" t="s">
        <v>3210</v>
      </c>
      <c r="B261" s="37"/>
      <c r="C261" s="79">
        <v>45701.0</v>
      </c>
      <c r="D261" s="187">
        <v>0.6875</v>
      </c>
      <c r="E261" s="188" t="s">
        <v>68</v>
      </c>
      <c r="F261" s="37" t="s">
        <v>2871</v>
      </c>
      <c r="G261" s="72">
        <v>1.0</v>
      </c>
      <c r="H261" s="72" t="s">
        <v>2449</v>
      </c>
      <c r="I261" s="72" t="s">
        <v>3249</v>
      </c>
      <c r="J261" s="72" t="s">
        <v>3250</v>
      </c>
      <c r="K261" s="72" t="s">
        <v>3221</v>
      </c>
      <c r="L261" s="37" t="s">
        <v>2969</v>
      </c>
      <c r="M261" s="192" t="s">
        <v>2970</v>
      </c>
      <c r="N261" s="72" t="s">
        <v>821</v>
      </c>
      <c r="O261" s="176"/>
      <c r="P261" s="72" t="s">
        <v>3044</v>
      </c>
      <c r="Q261" s="177"/>
      <c r="R261" s="178"/>
      <c r="S261" s="178"/>
      <c r="T261" s="72"/>
      <c r="U261" s="72"/>
      <c r="V261" s="72"/>
      <c r="W261" s="179"/>
      <c r="X261" s="179"/>
      <c r="Y261" s="179"/>
    </row>
    <row r="262" ht="12.75" customHeight="1">
      <c r="A262" s="37" t="s">
        <v>3210</v>
      </c>
      <c r="B262" s="37"/>
      <c r="C262" s="79">
        <v>45701.0</v>
      </c>
      <c r="D262" s="187">
        <v>0.7083333333333334</v>
      </c>
      <c r="E262" s="188" t="s">
        <v>68</v>
      </c>
      <c r="F262" s="37" t="s">
        <v>2575</v>
      </c>
      <c r="G262" s="72">
        <v>1.0</v>
      </c>
      <c r="H262" s="72" t="s">
        <v>2513</v>
      </c>
      <c r="I262" s="193" t="s">
        <v>3251</v>
      </c>
      <c r="J262" s="193" t="s">
        <v>3252</v>
      </c>
      <c r="K262" s="72" t="s">
        <v>3133</v>
      </c>
      <c r="L262" s="37" t="s">
        <v>2577</v>
      </c>
      <c r="M262" s="204" t="s">
        <v>2578</v>
      </c>
      <c r="N262" s="72" t="s">
        <v>827</v>
      </c>
      <c r="O262" s="193" t="s">
        <v>68</v>
      </c>
      <c r="P262" s="72" t="str">
        <f>J262</f>
        <v>
CTE. ALONDRA QUINTERO ALEJO
DESINSTALACION DE EQUIPO</v>
      </c>
      <c r="Q262" s="72" t="s">
        <v>3253</v>
      </c>
      <c r="R262" s="178"/>
      <c r="S262" s="178"/>
      <c r="T262" s="72"/>
      <c r="U262" s="72"/>
      <c r="V262" s="72" t="str">
        <f>H262</f>
        <v>DESINSTALACION</v>
      </c>
      <c r="W262" s="203">
        <v>650.0</v>
      </c>
      <c r="X262" s="179">
        <f t="shared" ref="X262:X263" si="71">W262*0.16</f>
        <v>104</v>
      </c>
      <c r="Y262" s="179">
        <f t="shared" ref="Y262:Y263" si="72">W262+X262</f>
        <v>754</v>
      </c>
    </row>
    <row r="263" ht="12.75" customHeight="1">
      <c r="A263" s="37" t="s">
        <v>3210</v>
      </c>
      <c r="B263" s="37"/>
      <c r="C263" s="79">
        <v>45702.0</v>
      </c>
      <c r="D263" s="187">
        <v>0.4166666666666667</v>
      </c>
      <c r="E263" s="188" t="s">
        <v>68</v>
      </c>
      <c r="F263" s="37" t="s">
        <v>1532</v>
      </c>
      <c r="G263" s="72">
        <v>1.0</v>
      </c>
      <c r="H263" s="72" t="s">
        <v>2513</v>
      </c>
      <c r="I263" s="72" t="s">
        <v>1072</v>
      </c>
      <c r="J263" s="193" t="s">
        <v>3254</v>
      </c>
      <c r="K263" s="72" t="s">
        <v>3255</v>
      </c>
      <c r="L263" s="37" t="s">
        <v>3256</v>
      </c>
      <c r="M263" s="204" t="s">
        <v>3257</v>
      </c>
      <c r="N263" s="72" t="s">
        <v>821</v>
      </c>
      <c r="O263" s="207"/>
      <c r="P263" s="193" t="s">
        <v>2563</v>
      </c>
      <c r="Q263" s="205" t="s">
        <v>68</v>
      </c>
      <c r="R263" s="206">
        <v>8.62476051262342E14</v>
      </c>
      <c r="S263" s="206" t="s">
        <v>68</v>
      </c>
      <c r="T263" s="193" t="s">
        <v>68</v>
      </c>
      <c r="U263" s="72"/>
      <c r="V263" s="193" t="s">
        <v>3258</v>
      </c>
      <c r="W263" s="203">
        <v>500.0</v>
      </c>
      <c r="X263" s="179">
        <f t="shared" si="71"/>
        <v>80</v>
      </c>
      <c r="Y263" s="179">
        <f t="shared" si="72"/>
        <v>580</v>
      </c>
    </row>
    <row r="264" ht="12.75" customHeight="1">
      <c r="A264" s="37" t="s">
        <v>3210</v>
      </c>
      <c r="B264" s="37"/>
      <c r="C264" s="79">
        <v>45702.0</v>
      </c>
      <c r="D264" s="187">
        <v>0.4583333333333333</v>
      </c>
      <c r="E264" s="188" t="s">
        <v>68</v>
      </c>
      <c r="F264" s="37" t="s">
        <v>1614</v>
      </c>
      <c r="G264" s="72">
        <v>1.0</v>
      </c>
      <c r="H264" s="72" t="s">
        <v>2513</v>
      </c>
      <c r="I264" s="72" t="s">
        <v>2363</v>
      </c>
      <c r="J264" s="72" t="s">
        <v>3259</v>
      </c>
      <c r="K264" s="72" t="s">
        <v>3260</v>
      </c>
      <c r="L264" s="37" t="s">
        <v>2654</v>
      </c>
      <c r="M264" s="204" t="s">
        <v>2655</v>
      </c>
      <c r="N264" s="72" t="s">
        <v>995</v>
      </c>
      <c r="O264" s="176"/>
      <c r="P264" s="72" t="s">
        <v>3261</v>
      </c>
      <c r="Q264" s="177"/>
      <c r="R264" s="178"/>
      <c r="S264" s="178"/>
      <c r="T264" s="72"/>
      <c r="U264" s="72"/>
      <c r="V264" s="72" t="str">
        <f t="shared" ref="V264:V265" si="73">H264</f>
        <v>DESINSTALACION</v>
      </c>
      <c r="W264" s="179"/>
      <c r="X264" s="179"/>
      <c r="Y264" s="179"/>
    </row>
    <row r="265" ht="12.75" customHeight="1">
      <c r="A265" s="37" t="s">
        <v>3210</v>
      </c>
      <c r="B265" s="37"/>
      <c r="C265" s="79">
        <v>45702.0</v>
      </c>
      <c r="D265" s="187">
        <v>0.4583333333333333</v>
      </c>
      <c r="E265" s="188" t="s">
        <v>68</v>
      </c>
      <c r="F265" s="37" t="s">
        <v>1614</v>
      </c>
      <c r="G265" s="72">
        <v>1.0</v>
      </c>
      <c r="H265" s="72" t="s">
        <v>888</v>
      </c>
      <c r="I265" s="72" t="s">
        <v>2075</v>
      </c>
      <c r="J265" s="72" t="s">
        <v>3262</v>
      </c>
      <c r="K265" s="72" t="s">
        <v>3260</v>
      </c>
      <c r="L265" s="37" t="s">
        <v>2654</v>
      </c>
      <c r="M265" s="204" t="s">
        <v>2655</v>
      </c>
      <c r="N265" s="72" t="s">
        <v>995</v>
      </c>
      <c r="O265" s="176"/>
      <c r="P265" s="72"/>
      <c r="Q265" s="177"/>
      <c r="R265" s="178"/>
      <c r="S265" s="178"/>
      <c r="T265" s="72"/>
      <c r="U265" s="72"/>
      <c r="V265" s="72" t="str">
        <f t="shared" si="73"/>
        <v>INSTALACION</v>
      </c>
      <c r="W265" s="179"/>
      <c r="X265" s="179"/>
      <c r="Y265" s="179"/>
    </row>
    <row r="266" ht="12.75" customHeight="1">
      <c r="A266" s="37" t="s">
        <v>3210</v>
      </c>
      <c r="B266" s="37"/>
      <c r="C266" s="79">
        <v>45702.0</v>
      </c>
      <c r="D266" s="187">
        <v>0.4583333333333333</v>
      </c>
      <c r="E266" s="188" t="s">
        <v>68</v>
      </c>
      <c r="F266" s="37" t="s">
        <v>3263</v>
      </c>
      <c r="G266" s="72">
        <v>1.0</v>
      </c>
      <c r="H266" s="72" t="s">
        <v>2684</v>
      </c>
      <c r="I266" s="72" t="s">
        <v>3264</v>
      </c>
      <c r="J266" s="72" t="s">
        <v>2506</v>
      </c>
      <c r="K266" s="72" t="s">
        <v>68</v>
      </c>
      <c r="L266" s="37" t="s">
        <v>3265</v>
      </c>
      <c r="M266" s="192" t="s">
        <v>3266</v>
      </c>
      <c r="N266" s="72" t="s">
        <v>827</v>
      </c>
      <c r="O266" s="176"/>
      <c r="P266" s="72"/>
      <c r="Q266" s="177"/>
      <c r="R266" s="178"/>
      <c r="S266" s="178"/>
      <c r="T266" s="72"/>
      <c r="U266" s="72"/>
      <c r="V266" s="72"/>
      <c r="W266" s="179"/>
      <c r="X266" s="179"/>
      <c r="Y266" s="179"/>
    </row>
    <row r="267" ht="12.75" customHeight="1">
      <c r="A267" s="37" t="s">
        <v>3210</v>
      </c>
      <c r="B267" s="37"/>
      <c r="C267" s="79">
        <v>45702.0</v>
      </c>
      <c r="D267" s="187">
        <v>0.5</v>
      </c>
      <c r="E267" s="188" t="s">
        <v>68</v>
      </c>
      <c r="F267" s="37" t="s">
        <v>2592</v>
      </c>
      <c r="G267" s="72">
        <v>1.0</v>
      </c>
      <c r="H267" s="72" t="s">
        <v>888</v>
      </c>
      <c r="I267" s="193" t="s">
        <v>3267</v>
      </c>
      <c r="J267" s="72" t="s">
        <v>2506</v>
      </c>
      <c r="K267" s="72" t="s">
        <v>3268</v>
      </c>
      <c r="L267" s="37" t="s">
        <v>3269</v>
      </c>
      <c r="M267" s="192" t="s">
        <v>3270</v>
      </c>
      <c r="N267" s="72" t="s">
        <v>827</v>
      </c>
      <c r="O267" s="207" t="s">
        <v>68</v>
      </c>
      <c r="P267" s="72" t="str">
        <f>J267</f>
        <v>INSTALACION NUEVA</v>
      </c>
      <c r="Q267" s="177"/>
      <c r="R267" s="178"/>
      <c r="S267" s="178"/>
      <c r="T267" s="72"/>
      <c r="U267" s="72"/>
      <c r="V267" s="193" t="s">
        <v>888</v>
      </c>
      <c r="W267" s="203">
        <f>1724+150</f>
        <v>1874</v>
      </c>
      <c r="X267" s="203">
        <f>W267*0.16</f>
        <v>299.84</v>
      </c>
      <c r="Y267" s="203">
        <f>W267+X267</f>
        <v>2173.84</v>
      </c>
    </row>
    <row r="268" ht="12.75" customHeight="1">
      <c r="A268" s="37" t="s">
        <v>3210</v>
      </c>
      <c r="B268" s="37"/>
      <c r="C268" s="79">
        <v>45702.0</v>
      </c>
      <c r="D268" s="187">
        <v>0.5416666666666666</v>
      </c>
      <c r="E268" s="188" t="s">
        <v>68</v>
      </c>
      <c r="F268" s="37" t="s">
        <v>3263</v>
      </c>
      <c r="G268" s="72">
        <v>1.0</v>
      </c>
      <c r="H268" s="72" t="s">
        <v>888</v>
      </c>
      <c r="I268" s="72" t="s">
        <v>3264</v>
      </c>
      <c r="J268" s="72" t="s">
        <v>2506</v>
      </c>
      <c r="K268" s="72" t="s">
        <v>68</v>
      </c>
      <c r="L268" s="37" t="s">
        <v>3265</v>
      </c>
      <c r="M268" s="192" t="s">
        <v>3266</v>
      </c>
      <c r="N268" s="72" t="s">
        <v>827</v>
      </c>
      <c r="O268" s="176"/>
      <c r="P268" s="72"/>
      <c r="Q268" s="177"/>
      <c r="R268" s="178"/>
      <c r="S268" s="178"/>
      <c r="T268" s="72"/>
      <c r="U268" s="72"/>
      <c r="V268" s="72"/>
      <c r="W268" s="179"/>
      <c r="X268" s="179"/>
      <c r="Y268" s="179"/>
    </row>
    <row r="269" ht="12.75" customHeight="1">
      <c r="A269" s="37" t="s">
        <v>3210</v>
      </c>
      <c r="B269" s="37"/>
      <c r="C269" s="79">
        <v>45702.0</v>
      </c>
      <c r="D269" s="187">
        <v>0.5416666666666666</v>
      </c>
      <c r="E269" s="188" t="s">
        <v>68</v>
      </c>
      <c r="F269" s="37" t="s">
        <v>1614</v>
      </c>
      <c r="G269" s="72">
        <v>1.0</v>
      </c>
      <c r="H269" s="72" t="s">
        <v>3271</v>
      </c>
      <c r="I269" s="72" t="s">
        <v>2363</v>
      </c>
      <c r="J269" s="72" t="s">
        <v>3259</v>
      </c>
      <c r="K269" s="72" t="s">
        <v>3260</v>
      </c>
      <c r="L269" s="37" t="s">
        <v>2654</v>
      </c>
      <c r="M269" s="204" t="s">
        <v>2655</v>
      </c>
      <c r="N269" s="72" t="s">
        <v>995</v>
      </c>
      <c r="O269" s="176"/>
      <c r="P269" s="72" t="s">
        <v>3272</v>
      </c>
      <c r="Q269" s="177"/>
      <c r="R269" s="178"/>
      <c r="S269" s="178"/>
      <c r="T269" s="72"/>
      <c r="U269" s="72"/>
      <c r="V269" s="72" t="str">
        <f t="shared" ref="V269:V271" si="74">H269</f>
        <v>ADELANTADO </v>
      </c>
      <c r="W269" s="179"/>
      <c r="X269" s="179"/>
      <c r="Y269" s="179"/>
    </row>
    <row r="270" ht="12.75" customHeight="1">
      <c r="A270" s="37" t="s">
        <v>3210</v>
      </c>
      <c r="B270" s="37"/>
      <c r="C270" s="79">
        <v>45702.0</v>
      </c>
      <c r="D270" s="187">
        <v>0.5625</v>
      </c>
      <c r="E270" s="188" t="s">
        <v>68</v>
      </c>
      <c r="F270" s="37" t="s">
        <v>1614</v>
      </c>
      <c r="G270" s="72">
        <v>1.0</v>
      </c>
      <c r="H270" s="72" t="s">
        <v>888</v>
      </c>
      <c r="I270" s="72" t="s">
        <v>3273</v>
      </c>
      <c r="J270" s="72" t="s">
        <v>3259</v>
      </c>
      <c r="K270" s="72" t="s">
        <v>3260</v>
      </c>
      <c r="L270" s="37" t="s">
        <v>2654</v>
      </c>
      <c r="M270" s="204" t="s">
        <v>2655</v>
      </c>
      <c r="N270" s="72" t="s">
        <v>995</v>
      </c>
      <c r="O270" s="176"/>
      <c r="P270" s="72"/>
      <c r="Q270" s="177"/>
      <c r="R270" s="178"/>
      <c r="S270" s="178"/>
      <c r="T270" s="72"/>
      <c r="U270" s="72"/>
      <c r="V270" s="72" t="str">
        <f t="shared" si="74"/>
        <v>INSTALACION</v>
      </c>
      <c r="W270" s="179"/>
      <c r="X270" s="179"/>
      <c r="Y270" s="179"/>
    </row>
    <row r="271" ht="12.75" customHeight="1">
      <c r="A271" s="37" t="s">
        <v>3210</v>
      </c>
      <c r="B271" s="37"/>
      <c r="C271" s="79">
        <v>45703.0</v>
      </c>
      <c r="D271" s="187">
        <v>0.375</v>
      </c>
      <c r="E271" s="188" t="s">
        <v>68</v>
      </c>
      <c r="F271" s="37" t="s">
        <v>2549</v>
      </c>
      <c r="G271" s="72">
        <v>1.0</v>
      </c>
      <c r="H271" s="72" t="s">
        <v>2684</v>
      </c>
      <c r="I271" s="72" t="s">
        <v>3274</v>
      </c>
      <c r="J271" s="72" t="s">
        <v>2514</v>
      </c>
      <c r="K271" s="72" t="s">
        <v>825</v>
      </c>
      <c r="L271" s="37" t="s">
        <v>2833</v>
      </c>
      <c r="M271" s="192" t="s">
        <v>2552</v>
      </c>
      <c r="N271" s="72" t="s">
        <v>821</v>
      </c>
      <c r="O271" s="176"/>
      <c r="P271" s="72" t="str">
        <f t="shared" ref="P271:P272" si="75">J271</f>
        <v>DESINSTALACION DE EQUIPO</v>
      </c>
      <c r="Q271" s="72" t="s">
        <v>3275</v>
      </c>
      <c r="R271" s="178"/>
      <c r="S271" s="178"/>
      <c r="T271" s="72"/>
      <c r="U271" s="72"/>
      <c r="V271" s="72" t="str">
        <f t="shared" si="74"/>
        <v>VISITA EN FALSO </v>
      </c>
      <c r="W271" s="203">
        <v>250.0</v>
      </c>
      <c r="X271" s="179">
        <f t="shared" ref="X271:X272" si="76">W271*0.16</f>
        <v>40</v>
      </c>
      <c r="Y271" s="179">
        <f t="shared" ref="Y271:Y272" si="77">W271+X271</f>
        <v>290</v>
      </c>
    </row>
    <row r="272" ht="12.75" customHeight="1">
      <c r="A272" s="86" t="s">
        <v>3210</v>
      </c>
      <c r="B272" s="86"/>
      <c r="C272" s="194">
        <v>45703.0</v>
      </c>
      <c r="D272" s="195">
        <v>0.5416666666666666</v>
      </c>
      <c r="E272" s="196" t="s">
        <v>68</v>
      </c>
      <c r="F272" s="86" t="s">
        <v>2592</v>
      </c>
      <c r="G272" s="87">
        <v>1.0</v>
      </c>
      <c r="H272" s="87" t="s">
        <v>846</v>
      </c>
      <c r="I272" s="87" t="s">
        <v>3276</v>
      </c>
      <c r="J272" s="87" t="s">
        <v>2506</v>
      </c>
      <c r="K272" s="87" t="s">
        <v>3277</v>
      </c>
      <c r="L272" s="86" t="s">
        <v>3278</v>
      </c>
      <c r="M272" s="197" t="s">
        <v>3279</v>
      </c>
      <c r="N272" s="87" t="s">
        <v>827</v>
      </c>
      <c r="O272" s="209" t="s">
        <v>68</v>
      </c>
      <c r="P272" s="87" t="str">
        <f t="shared" si="75"/>
        <v>INSTALACION NUEVA</v>
      </c>
      <c r="Q272" s="87" t="s">
        <v>3280</v>
      </c>
      <c r="R272" s="200"/>
      <c r="S272" s="200"/>
      <c r="T272" s="87"/>
      <c r="U272" s="87"/>
      <c r="V272" s="212" t="s">
        <v>3281</v>
      </c>
      <c r="W272" s="201">
        <v>0.0</v>
      </c>
      <c r="X272" s="201">
        <f t="shared" si="76"/>
        <v>0</v>
      </c>
      <c r="Y272" s="201">
        <f t="shared" si="77"/>
        <v>0</v>
      </c>
    </row>
    <row r="273" ht="12.75" customHeight="1">
      <c r="A273" s="37" t="s">
        <v>3282</v>
      </c>
      <c r="B273" s="37"/>
      <c r="C273" s="79">
        <v>45704.0</v>
      </c>
      <c r="D273" s="187">
        <v>0.375</v>
      </c>
      <c r="E273" s="188" t="s">
        <v>68</v>
      </c>
      <c r="F273" s="37" t="s">
        <v>2458</v>
      </c>
      <c r="G273" s="72" t="s">
        <v>68</v>
      </c>
      <c r="H273" s="72" t="s">
        <v>68</v>
      </c>
      <c r="I273" s="72" t="s">
        <v>68</v>
      </c>
      <c r="J273" s="72" t="s">
        <v>68</v>
      </c>
      <c r="K273" s="72" t="s">
        <v>68</v>
      </c>
      <c r="L273" s="37" t="s">
        <v>68</v>
      </c>
      <c r="M273" s="190" t="s">
        <v>68</v>
      </c>
      <c r="N273" s="72" t="s">
        <v>68</v>
      </c>
      <c r="O273" s="176"/>
      <c r="P273" s="72"/>
      <c r="Q273" s="177"/>
      <c r="R273" s="178"/>
      <c r="S273" s="178"/>
      <c r="T273" s="72"/>
      <c r="U273" s="72"/>
      <c r="V273" s="72"/>
      <c r="W273" s="179"/>
      <c r="X273" s="179"/>
      <c r="Y273" s="179"/>
    </row>
    <row r="274" ht="12.75" customHeight="1">
      <c r="A274" s="37" t="s">
        <v>3282</v>
      </c>
      <c r="B274" s="37"/>
      <c r="C274" s="79">
        <v>45705.0</v>
      </c>
      <c r="D274" s="187">
        <v>0.4583333333333333</v>
      </c>
      <c r="E274" s="188" t="s">
        <v>68</v>
      </c>
      <c r="F274" s="37" t="s">
        <v>3283</v>
      </c>
      <c r="G274" s="72">
        <v>1.0</v>
      </c>
      <c r="H274" s="72" t="s">
        <v>888</v>
      </c>
      <c r="I274" s="72" t="s">
        <v>3284</v>
      </c>
      <c r="J274" s="72" t="s">
        <v>3285</v>
      </c>
      <c r="K274" s="72" t="s">
        <v>3286</v>
      </c>
      <c r="L274" s="37" t="s">
        <v>3287</v>
      </c>
      <c r="M274" s="192" t="s">
        <v>3288</v>
      </c>
      <c r="N274" s="72" t="s">
        <v>821</v>
      </c>
      <c r="O274" s="176"/>
      <c r="P274" s="72"/>
      <c r="Q274" s="177"/>
      <c r="R274" s="178"/>
      <c r="S274" s="178"/>
      <c r="T274" s="72"/>
      <c r="U274" s="72"/>
      <c r="V274" s="72"/>
      <c r="W274" s="179"/>
      <c r="X274" s="179"/>
      <c r="Y274" s="179"/>
    </row>
    <row r="275" ht="12.75" customHeight="1">
      <c r="A275" s="37" t="s">
        <v>3282</v>
      </c>
      <c r="B275" s="37"/>
      <c r="C275" s="79">
        <v>45705.0</v>
      </c>
      <c r="D275" s="187">
        <v>0.5</v>
      </c>
      <c r="E275" s="188" t="s">
        <v>68</v>
      </c>
      <c r="F275" s="37" t="s">
        <v>2592</v>
      </c>
      <c r="G275" s="72">
        <v>1.0</v>
      </c>
      <c r="H275" s="72" t="s">
        <v>888</v>
      </c>
      <c r="I275" s="193" t="s">
        <v>3289</v>
      </c>
      <c r="J275" s="72" t="s">
        <v>2506</v>
      </c>
      <c r="K275" s="72" t="s">
        <v>3290</v>
      </c>
      <c r="L275" s="37" t="s">
        <v>3291</v>
      </c>
      <c r="M275" s="192" t="s">
        <v>3292</v>
      </c>
      <c r="N275" s="72" t="s">
        <v>827</v>
      </c>
      <c r="O275" s="207" t="s">
        <v>68</v>
      </c>
      <c r="P275" s="72" t="str">
        <f t="shared" ref="P275:P276" si="78">J275</f>
        <v>INSTALACION NUEVA</v>
      </c>
      <c r="Q275" s="177"/>
      <c r="R275" s="178"/>
      <c r="S275" s="178"/>
      <c r="T275" s="72"/>
      <c r="U275" s="72"/>
      <c r="V275" s="193" t="s">
        <v>888</v>
      </c>
      <c r="W275" s="203">
        <f t="shared" ref="W275:W276" si="79">1724+150</f>
        <v>1874</v>
      </c>
      <c r="X275" s="203">
        <f t="shared" ref="X275:X276" si="80">W275*0.16</f>
        <v>299.84</v>
      </c>
      <c r="Y275" s="179">
        <f t="shared" ref="Y275:Y276" si="81">W275+X275</f>
        <v>2173.84</v>
      </c>
    </row>
    <row r="276" ht="12.75" customHeight="1">
      <c r="A276" s="37" t="s">
        <v>3282</v>
      </c>
      <c r="B276" s="37"/>
      <c r="C276" s="79">
        <v>45705.0</v>
      </c>
      <c r="D276" s="187">
        <v>0.6041666666666666</v>
      </c>
      <c r="E276" s="188" t="s">
        <v>68</v>
      </c>
      <c r="F276" s="37" t="s">
        <v>2592</v>
      </c>
      <c r="G276" s="72">
        <v>1.0</v>
      </c>
      <c r="H276" s="72" t="s">
        <v>888</v>
      </c>
      <c r="I276" s="193" t="s">
        <v>3293</v>
      </c>
      <c r="J276" s="72" t="s">
        <v>2506</v>
      </c>
      <c r="K276" s="72" t="s">
        <v>3277</v>
      </c>
      <c r="L276" s="37" t="s">
        <v>3278</v>
      </c>
      <c r="M276" s="192" t="s">
        <v>3279</v>
      </c>
      <c r="N276" s="72" t="s">
        <v>827</v>
      </c>
      <c r="O276" s="207" t="s">
        <v>68</v>
      </c>
      <c r="P276" s="72" t="str">
        <f t="shared" si="78"/>
        <v>INSTALACION NUEVA</v>
      </c>
      <c r="Q276" s="177"/>
      <c r="R276" s="178"/>
      <c r="S276" s="178"/>
      <c r="T276" s="72"/>
      <c r="U276" s="72"/>
      <c r="V276" s="193" t="s">
        <v>888</v>
      </c>
      <c r="W276" s="203">
        <f t="shared" si="79"/>
        <v>1874</v>
      </c>
      <c r="X276" s="203">
        <f t="shared" si="80"/>
        <v>299.84</v>
      </c>
      <c r="Y276" s="179">
        <f t="shared" si="81"/>
        <v>2173.84</v>
      </c>
    </row>
    <row r="277" ht="12.75" customHeight="1">
      <c r="A277" s="37" t="s">
        <v>3282</v>
      </c>
      <c r="B277" s="37"/>
      <c r="C277" s="79">
        <v>45705.0</v>
      </c>
      <c r="D277" s="187">
        <v>0.7083333333333334</v>
      </c>
      <c r="E277" s="188" t="s">
        <v>68</v>
      </c>
      <c r="F277" s="37" t="s">
        <v>3294</v>
      </c>
      <c r="G277" s="72">
        <v>1.0</v>
      </c>
      <c r="H277" s="72" t="s">
        <v>888</v>
      </c>
      <c r="I277" s="72" t="s">
        <v>3295</v>
      </c>
      <c r="J277" s="72" t="s">
        <v>2506</v>
      </c>
      <c r="K277" s="72" t="s">
        <v>3296</v>
      </c>
      <c r="L277" s="37" t="s">
        <v>3297</v>
      </c>
      <c r="M277" s="192" t="s">
        <v>3298</v>
      </c>
      <c r="N277" s="72" t="s">
        <v>827</v>
      </c>
      <c r="O277" s="176"/>
      <c r="P277" s="72"/>
      <c r="Q277" s="177"/>
      <c r="R277" s="178"/>
      <c r="S277" s="178"/>
      <c r="T277" s="72"/>
      <c r="U277" s="72"/>
      <c r="V277" s="72"/>
      <c r="W277" s="179"/>
      <c r="X277" s="179"/>
      <c r="Y277" s="179"/>
    </row>
    <row r="278" ht="12.75" customHeight="1">
      <c r="A278" s="37" t="s">
        <v>3282</v>
      </c>
      <c r="B278" s="37"/>
      <c r="C278" s="79">
        <v>45705.0</v>
      </c>
      <c r="D278" s="187">
        <v>0.75</v>
      </c>
      <c r="E278" s="188" t="s">
        <v>68</v>
      </c>
      <c r="F278" s="37" t="s">
        <v>3283</v>
      </c>
      <c r="G278" s="72">
        <v>1.0</v>
      </c>
      <c r="H278" s="72" t="s">
        <v>888</v>
      </c>
      <c r="I278" s="72" t="s">
        <v>3299</v>
      </c>
      <c r="J278" s="72" t="s">
        <v>3220</v>
      </c>
      <c r="K278" s="72" t="s">
        <v>3286</v>
      </c>
      <c r="L278" s="37" t="s">
        <v>3287</v>
      </c>
      <c r="M278" s="192" t="s">
        <v>3288</v>
      </c>
      <c r="N278" s="72" t="s">
        <v>821</v>
      </c>
      <c r="O278" s="176"/>
      <c r="P278" s="72"/>
      <c r="Q278" s="177"/>
      <c r="R278" s="178"/>
      <c r="S278" s="178"/>
      <c r="T278" s="72"/>
      <c r="U278" s="72"/>
      <c r="V278" s="72"/>
      <c r="W278" s="179"/>
      <c r="X278" s="179"/>
      <c r="Y278" s="179"/>
    </row>
    <row r="279" ht="12.75" customHeight="1">
      <c r="A279" s="37" t="s">
        <v>3282</v>
      </c>
      <c r="B279" s="37"/>
      <c r="C279" s="79">
        <v>45706.0</v>
      </c>
      <c r="D279" s="187">
        <v>0.4583333333333333</v>
      </c>
      <c r="E279" s="188" t="s">
        <v>68</v>
      </c>
      <c r="F279" s="37" t="s">
        <v>2592</v>
      </c>
      <c r="G279" s="72">
        <v>1.0</v>
      </c>
      <c r="H279" s="72" t="s">
        <v>2513</v>
      </c>
      <c r="I279" s="193" t="s">
        <v>3300</v>
      </c>
      <c r="J279" s="72" t="s">
        <v>2514</v>
      </c>
      <c r="K279" s="72" t="s">
        <v>3301</v>
      </c>
      <c r="L279" s="37" t="s">
        <v>3269</v>
      </c>
      <c r="M279" s="192" t="s">
        <v>3270</v>
      </c>
      <c r="N279" s="72" t="s">
        <v>827</v>
      </c>
      <c r="O279" s="207" t="s">
        <v>68</v>
      </c>
      <c r="P279" s="72" t="str">
        <f t="shared" ref="P279:P280" si="82">J279</f>
        <v>DESINSTALACION DE EQUIPO</v>
      </c>
      <c r="Q279" s="177"/>
      <c r="R279" s="178"/>
      <c r="S279" s="178"/>
      <c r="T279" s="72"/>
      <c r="U279" s="72"/>
      <c r="V279" s="193" t="s">
        <v>2513</v>
      </c>
      <c r="W279" s="203">
        <v>500.0</v>
      </c>
      <c r="X279" s="203">
        <f t="shared" ref="X279:X280" si="83">W279*0.16</f>
        <v>80</v>
      </c>
      <c r="Y279" s="203">
        <f t="shared" ref="Y279:Y280" si="84">W279+X279</f>
        <v>580</v>
      </c>
    </row>
    <row r="280" ht="12.75" customHeight="1">
      <c r="A280" s="37" t="s">
        <v>3282</v>
      </c>
      <c r="B280" s="37"/>
      <c r="C280" s="79">
        <v>45706.0</v>
      </c>
      <c r="D280" s="187">
        <v>0.4791666666666667</v>
      </c>
      <c r="E280" s="188" t="s">
        <v>68</v>
      </c>
      <c r="F280" s="37" t="s">
        <v>2592</v>
      </c>
      <c r="G280" s="72">
        <v>1.0</v>
      </c>
      <c r="H280" s="193" t="s">
        <v>2558</v>
      </c>
      <c r="I280" s="193" t="s">
        <v>3302</v>
      </c>
      <c r="J280" s="72" t="s">
        <v>3303</v>
      </c>
      <c r="K280" s="72" t="s">
        <v>3304</v>
      </c>
      <c r="L280" s="37" t="s">
        <v>3269</v>
      </c>
      <c r="M280" s="192" t="s">
        <v>3270</v>
      </c>
      <c r="N280" s="72" t="s">
        <v>827</v>
      </c>
      <c r="O280" s="207" t="s">
        <v>68</v>
      </c>
      <c r="P280" s="72" t="str">
        <f t="shared" si="82"/>
        <v>REINSTALACION DE EQUIPOS</v>
      </c>
      <c r="Q280" s="177"/>
      <c r="R280" s="178"/>
      <c r="S280" s="178"/>
      <c r="T280" s="72"/>
      <c r="U280" s="72"/>
      <c r="V280" s="193" t="s">
        <v>2812</v>
      </c>
      <c r="W280" s="203">
        <v>600.0</v>
      </c>
      <c r="X280" s="203">
        <f t="shared" si="83"/>
        <v>96</v>
      </c>
      <c r="Y280" s="203">
        <f t="shared" si="84"/>
        <v>696</v>
      </c>
    </row>
    <row r="281" ht="12.75" customHeight="1">
      <c r="A281" s="37" t="s">
        <v>3282</v>
      </c>
      <c r="B281" s="37"/>
      <c r="C281" s="79">
        <v>45706.0</v>
      </c>
      <c r="D281" s="187">
        <v>0.4791666666666667</v>
      </c>
      <c r="E281" s="188" t="s">
        <v>68</v>
      </c>
      <c r="F281" s="37" t="s">
        <v>3283</v>
      </c>
      <c r="G281" s="72">
        <v>1.0</v>
      </c>
      <c r="H281" s="72" t="s">
        <v>2684</v>
      </c>
      <c r="I281" s="72" t="s">
        <v>3299</v>
      </c>
      <c r="J281" s="72" t="s">
        <v>3305</v>
      </c>
      <c r="K281" s="72" t="s">
        <v>3286</v>
      </c>
      <c r="L281" s="37" t="s">
        <v>3287</v>
      </c>
      <c r="M281" s="192" t="s">
        <v>3288</v>
      </c>
      <c r="N281" s="72" t="s">
        <v>821</v>
      </c>
      <c r="O281" s="176"/>
      <c r="P281" s="72" t="s">
        <v>3306</v>
      </c>
      <c r="Q281" s="177"/>
      <c r="R281" s="178"/>
      <c r="S281" s="178"/>
      <c r="T281" s="72"/>
      <c r="U281" s="72"/>
      <c r="V281" s="72"/>
      <c r="W281" s="179"/>
      <c r="X281" s="179"/>
      <c r="Y281" s="179"/>
    </row>
    <row r="282" ht="12.75" customHeight="1">
      <c r="A282" s="37" t="s">
        <v>3282</v>
      </c>
      <c r="B282" s="37"/>
      <c r="C282" s="79">
        <v>45706.0</v>
      </c>
      <c r="D282" s="187">
        <v>0.5</v>
      </c>
      <c r="E282" s="188" t="s">
        <v>68</v>
      </c>
      <c r="F282" s="37" t="s">
        <v>2592</v>
      </c>
      <c r="G282" s="72">
        <v>1.0</v>
      </c>
      <c r="H282" s="72" t="s">
        <v>888</v>
      </c>
      <c r="I282" s="193" t="s">
        <v>3307</v>
      </c>
      <c r="J282" s="72" t="s">
        <v>2506</v>
      </c>
      <c r="K282" s="72" t="s">
        <v>3301</v>
      </c>
      <c r="L282" s="37" t="s">
        <v>2648</v>
      </c>
      <c r="M282" s="192" t="s">
        <v>3102</v>
      </c>
      <c r="N282" s="72" t="s">
        <v>827</v>
      </c>
      <c r="O282" s="207" t="s">
        <v>68</v>
      </c>
      <c r="P282" s="72" t="str">
        <f t="shared" ref="P282:P285" si="85">J282</f>
        <v>INSTALACION NUEVA</v>
      </c>
      <c r="Q282" s="177"/>
      <c r="R282" s="178"/>
      <c r="S282" s="178"/>
      <c r="T282" s="72"/>
      <c r="U282" s="72"/>
      <c r="V282" s="193" t="s">
        <v>888</v>
      </c>
      <c r="W282" s="203">
        <f t="shared" ref="W282:W283" si="86">1724+150</f>
        <v>1874</v>
      </c>
      <c r="X282" s="203">
        <f t="shared" ref="X282:X285" si="87">W282*0.16</f>
        <v>299.84</v>
      </c>
      <c r="Y282" s="179">
        <f t="shared" ref="Y282:Y285" si="88">W282+X282</f>
        <v>2173.84</v>
      </c>
    </row>
    <row r="283" ht="12.75" customHeight="1">
      <c r="A283" s="37" t="s">
        <v>3282</v>
      </c>
      <c r="B283" s="215" t="s">
        <v>2817</v>
      </c>
      <c r="C283" s="79">
        <v>45706.0</v>
      </c>
      <c r="D283" s="187">
        <v>0.5208333333333334</v>
      </c>
      <c r="E283" s="188" t="s">
        <v>68</v>
      </c>
      <c r="F283" s="37" t="s">
        <v>2592</v>
      </c>
      <c r="G283" s="72">
        <v>1.0</v>
      </c>
      <c r="H283" s="72" t="s">
        <v>846</v>
      </c>
      <c r="I283" s="72" t="s">
        <v>3308</v>
      </c>
      <c r="J283" s="72" t="s">
        <v>2506</v>
      </c>
      <c r="K283" s="72" t="s">
        <v>3304</v>
      </c>
      <c r="L283" s="37" t="s">
        <v>2648</v>
      </c>
      <c r="M283" s="192" t="s">
        <v>3102</v>
      </c>
      <c r="N283" s="72" t="s">
        <v>827</v>
      </c>
      <c r="O283" s="207" t="s">
        <v>68</v>
      </c>
      <c r="P283" s="72" t="str">
        <f t="shared" si="85"/>
        <v>INSTALACION NUEVA</v>
      </c>
      <c r="Q283" s="72" t="s">
        <v>3309</v>
      </c>
      <c r="R283" s="178"/>
      <c r="S283" s="178"/>
      <c r="T283" s="72"/>
      <c r="U283" s="72"/>
      <c r="V283" s="193" t="s">
        <v>888</v>
      </c>
      <c r="W283" s="203">
        <f t="shared" si="86"/>
        <v>1874</v>
      </c>
      <c r="X283" s="203">
        <f t="shared" si="87"/>
        <v>299.84</v>
      </c>
      <c r="Y283" s="179">
        <f t="shared" si="88"/>
        <v>2173.84</v>
      </c>
    </row>
    <row r="284" ht="12.75" customHeight="1">
      <c r="A284" s="37" t="s">
        <v>3282</v>
      </c>
      <c r="B284" s="37"/>
      <c r="C284" s="79">
        <v>45706.0</v>
      </c>
      <c r="D284" s="187">
        <v>0.5833333333333334</v>
      </c>
      <c r="E284" s="188" t="s">
        <v>68</v>
      </c>
      <c r="F284" s="37" t="s">
        <v>2575</v>
      </c>
      <c r="G284" s="72">
        <v>1.0</v>
      </c>
      <c r="H284" s="72" t="s">
        <v>2449</v>
      </c>
      <c r="I284" s="193" t="s">
        <v>3310</v>
      </c>
      <c r="J284" s="193" t="s">
        <v>3311</v>
      </c>
      <c r="K284" s="72" t="s">
        <v>3312</v>
      </c>
      <c r="L284" s="37" t="s">
        <v>2577</v>
      </c>
      <c r="M284" s="204" t="s">
        <v>2578</v>
      </c>
      <c r="N284" s="72" t="s">
        <v>827</v>
      </c>
      <c r="O284" s="193" t="s">
        <v>68</v>
      </c>
      <c r="P284" s="72" t="str">
        <f t="shared" si="85"/>
        <v>CTE. ERNESTO DAVID GONZALEZ HERNANDEZ
El de la camioneta no da señal, la unidad no enciende y no se encuentra bloqueado</v>
      </c>
      <c r="Q284" s="72" t="s">
        <v>3313</v>
      </c>
      <c r="R284" s="178"/>
      <c r="S284" s="178"/>
      <c r="T284" s="72"/>
      <c r="U284" s="72"/>
      <c r="V284" s="72" t="str">
        <f t="shared" ref="V284:V285" si="89">H284</f>
        <v>REVISION</v>
      </c>
      <c r="W284" s="203">
        <v>650.0</v>
      </c>
      <c r="X284" s="179">
        <f t="shared" si="87"/>
        <v>104</v>
      </c>
      <c r="Y284" s="179">
        <f t="shared" si="88"/>
        <v>754</v>
      </c>
    </row>
    <row r="285" ht="12.75" customHeight="1">
      <c r="A285" s="37" t="s">
        <v>3282</v>
      </c>
      <c r="B285" s="37"/>
      <c r="C285" s="79">
        <v>45706.0</v>
      </c>
      <c r="D285" s="187">
        <v>0.6041666666666666</v>
      </c>
      <c r="E285" s="188" t="s">
        <v>68</v>
      </c>
      <c r="F285" s="37" t="s">
        <v>2575</v>
      </c>
      <c r="G285" s="72">
        <v>1.0</v>
      </c>
      <c r="H285" s="72" t="s">
        <v>2449</v>
      </c>
      <c r="I285" s="193" t="s">
        <v>3314</v>
      </c>
      <c r="J285" s="193" t="s">
        <v>3315</v>
      </c>
      <c r="K285" s="72" t="s">
        <v>3312</v>
      </c>
      <c r="L285" s="37" t="s">
        <v>2577</v>
      </c>
      <c r="M285" s="204" t="s">
        <v>2578</v>
      </c>
      <c r="N285" s="72" t="s">
        <v>827</v>
      </c>
      <c r="O285" s="193" t="s">
        <v>68</v>
      </c>
      <c r="P285" s="72" t="str">
        <f t="shared" si="85"/>
        <v>CTE. GUILLERMO ISSASI FERNANDEZ OSEGUEDA
El sonic da ubicación, recibe comandos de bloqueo pero la unidad como quiera enciende y sí se puede mover</v>
      </c>
      <c r="Q285" s="72" t="s">
        <v>3316</v>
      </c>
      <c r="R285" s="178"/>
      <c r="S285" s="178"/>
      <c r="T285" s="72"/>
      <c r="U285" s="72"/>
      <c r="V285" s="72" t="str">
        <f t="shared" si="89"/>
        <v>REVISION</v>
      </c>
      <c r="W285" s="203">
        <v>650.0</v>
      </c>
      <c r="X285" s="179">
        <f t="shared" si="87"/>
        <v>104</v>
      </c>
      <c r="Y285" s="179">
        <f t="shared" si="88"/>
        <v>754</v>
      </c>
    </row>
    <row r="286" ht="12.75" customHeight="1">
      <c r="A286" s="37" t="s">
        <v>3282</v>
      </c>
      <c r="B286" s="37"/>
      <c r="C286" s="79">
        <v>45706.0</v>
      </c>
      <c r="D286" s="187">
        <v>0.6666666666666666</v>
      </c>
      <c r="E286" s="188" t="s">
        <v>68</v>
      </c>
      <c r="F286" s="37" t="s">
        <v>185</v>
      </c>
      <c r="G286" s="72">
        <v>1.0</v>
      </c>
      <c r="H286" s="72" t="s">
        <v>888</v>
      </c>
      <c r="I286" s="72" t="s">
        <v>68</v>
      </c>
      <c r="J286" s="72" t="s">
        <v>2708</v>
      </c>
      <c r="K286" s="72" t="s">
        <v>3317</v>
      </c>
      <c r="L286" s="37" t="s">
        <v>3318</v>
      </c>
      <c r="M286" s="192" t="s">
        <v>3319</v>
      </c>
      <c r="N286" s="72" t="s">
        <v>827</v>
      </c>
      <c r="O286" s="176"/>
      <c r="P286" s="72"/>
      <c r="Q286" s="177">
        <v>2200.0</v>
      </c>
      <c r="R286" s="178"/>
      <c r="S286" s="178"/>
      <c r="T286" s="72"/>
      <c r="U286" s="72"/>
      <c r="V286" s="72"/>
      <c r="W286" s="179"/>
      <c r="X286" s="179"/>
      <c r="Y286" s="179"/>
    </row>
    <row r="287" ht="12.75" customHeight="1">
      <c r="A287" s="37" t="s">
        <v>3282</v>
      </c>
      <c r="B287" s="37"/>
      <c r="C287" s="79">
        <v>45706.0</v>
      </c>
      <c r="D287" s="187">
        <v>0.7083333333333334</v>
      </c>
      <c r="E287" s="188" t="s">
        <v>68</v>
      </c>
      <c r="F287" s="191" t="s">
        <v>3320</v>
      </c>
      <c r="G287" s="72">
        <v>1.0</v>
      </c>
      <c r="H287" s="72" t="s">
        <v>846</v>
      </c>
      <c r="I287" s="72" t="s">
        <v>3321</v>
      </c>
      <c r="J287" s="72" t="s">
        <v>3322</v>
      </c>
      <c r="K287" s="72" t="s">
        <v>3323</v>
      </c>
      <c r="L287" s="37" t="s">
        <v>3324</v>
      </c>
      <c r="M287" s="192" t="s">
        <v>3325</v>
      </c>
      <c r="N287" s="72" t="s">
        <v>821</v>
      </c>
      <c r="O287" s="193" t="s">
        <v>68</v>
      </c>
      <c r="P287" s="72" t="s">
        <v>3326</v>
      </c>
      <c r="Q287" s="177" t="s">
        <v>3050</v>
      </c>
      <c r="R287" s="178"/>
      <c r="S287" s="178"/>
      <c r="T287" s="72"/>
      <c r="U287" s="72"/>
      <c r="V287" s="72"/>
      <c r="W287" s="179"/>
      <c r="X287" s="179"/>
      <c r="Y287" s="179"/>
    </row>
    <row r="288" ht="12.75" customHeight="1">
      <c r="A288" s="37" t="s">
        <v>3282</v>
      </c>
      <c r="B288" s="213"/>
      <c r="C288" s="79">
        <v>45707.0</v>
      </c>
      <c r="D288" s="187">
        <v>0.375</v>
      </c>
      <c r="E288" s="188" t="s">
        <v>68</v>
      </c>
      <c r="F288" s="37" t="s">
        <v>2745</v>
      </c>
      <c r="G288" s="72">
        <v>1.0</v>
      </c>
      <c r="H288" s="72" t="s">
        <v>888</v>
      </c>
      <c r="I288" s="72">
        <v>18151.0</v>
      </c>
      <c r="J288" s="72" t="s">
        <v>2506</v>
      </c>
      <c r="K288" s="72" t="s">
        <v>3327</v>
      </c>
      <c r="L288" s="37" t="s">
        <v>3128</v>
      </c>
      <c r="M288" s="192" t="s">
        <v>3129</v>
      </c>
      <c r="N288" s="72" t="s">
        <v>995</v>
      </c>
      <c r="O288" s="176"/>
      <c r="P288" s="72" t="s">
        <v>3328</v>
      </c>
      <c r="Q288" s="177"/>
      <c r="R288" s="178"/>
      <c r="S288" s="178"/>
      <c r="T288" s="72"/>
      <c r="U288" s="72"/>
      <c r="V288" s="72"/>
      <c r="W288" s="179"/>
      <c r="X288" s="179"/>
      <c r="Y288" s="179"/>
    </row>
    <row r="289" ht="12.75" customHeight="1">
      <c r="A289" s="37" t="s">
        <v>3282</v>
      </c>
      <c r="B289" s="37"/>
      <c r="C289" s="79">
        <v>45707.0</v>
      </c>
      <c r="D289" s="187">
        <v>0.4166666666666667</v>
      </c>
      <c r="E289" s="188" t="s">
        <v>3329</v>
      </c>
      <c r="F289" s="37" t="s">
        <v>3029</v>
      </c>
      <c r="G289" s="72">
        <v>1.0</v>
      </c>
      <c r="H289" s="72" t="s">
        <v>2513</v>
      </c>
      <c r="I289" s="72" t="s">
        <v>3330</v>
      </c>
      <c r="J289" s="72" t="s">
        <v>2514</v>
      </c>
      <c r="K289" s="72" t="s">
        <v>3331</v>
      </c>
      <c r="L289" s="37" t="s">
        <v>3332</v>
      </c>
      <c r="M289" s="192" t="s">
        <v>3333</v>
      </c>
      <c r="N289" s="72" t="s">
        <v>821</v>
      </c>
      <c r="O289" s="193" t="s">
        <v>68</v>
      </c>
      <c r="P289" s="72" t="str">
        <f>J289</f>
        <v>DESINSTALACION DE EQUIPO</v>
      </c>
      <c r="Q289" s="72" t="s">
        <v>3334</v>
      </c>
      <c r="R289" s="206" t="s">
        <v>68</v>
      </c>
      <c r="S289" s="206" t="s">
        <v>68</v>
      </c>
      <c r="T289" s="193" t="s">
        <v>68</v>
      </c>
      <c r="U289" s="193" t="s">
        <v>68</v>
      </c>
      <c r="V289" s="72" t="str">
        <f>H289</f>
        <v>DESINSTALACION</v>
      </c>
      <c r="W289" s="203">
        <v>350.0</v>
      </c>
      <c r="X289" s="203">
        <f>W289*0.16</f>
        <v>56</v>
      </c>
      <c r="Y289" s="203">
        <f>W289+X289</f>
        <v>406</v>
      </c>
    </row>
    <row r="290" ht="12.75" customHeight="1">
      <c r="A290" s="37" t="s">
        <v>3282</v>
      </c>
      <c r="B290" s="37"/>
      <c r="C290" s="79">
        <v>45707.0</v>
      </c>
      <c r="D290" s="187">
        <v>0.4791666666666667</v>
      </c>
      <c r="E290" s="188" t="s">
        <v>3335</v>
      </c>
      <c r="F290" s="37" t="s">
        <v>2871</v>
      </c>
      <c r="G290" s="72">
        <v>1.0</v>
      </c>
      <c r="H290" s="72" t="s">
        <v>2736</v>
      </c>
      <c r="I290" s="72" t="s">
        <v>3336</v>
      </c>
      <c r="J290" s="72" t="s">
        <v>3337</v>
      </c>
      <c r="K290" s="72" t="s">
        <v>3338</v>
      </c>
      <c r="L290" s="37" t="s">
        <v>68</v>
      </c>
      <c r="M290" s="192" t="s">
        <v>3339</v>
      </c>
      <c r="N290" s="72" t="s">
        <v>968</v>
      </c>
      <c r="O290" s="176"/>
      <c r="P290" s="72" t="s">
        <v>3340</v>
      </c>
      <c r="Q290" s="177">
        <v>0.0</v>
      </c>
      <c r="R290" s="178"/>
      <c r="S290" s="178"/>
      <c r="T290" s="72"/>
      <c r="U290" s="72"/>
      <c r="V290" s="72"/>
      <c r="W290" s="179"/>
      <c r="X290" s="179"/>
      <c r="Y290" s="179"/>
    </row>
    <row r="291" ht="12.75" customHeight="1">
      <c r="A291" s="37" t="s">
        <v>3282</v>
      </c>
      <c r="B291" s="37"/>
      <c r="C291" s="79">
        <v>45707.0</v>
      </c>
      <c r="D291" s="187">
        <v>0.625</v>
      </c>
      <c r="E291" s="188" t="s">
        <v>3341</v>
      </c>
      <c r="F291" s="37" t="s">
        <v>3342</v>
      </c>
      <c r="G291" s="72">
        <v>1.0</v>
      </c>
      <c r="H291" s="72" t="s">
        <v>2736</v>
      </c>
      <c r="I291" s="72" t="s">
        <v>3343</v>
      </c>
      <c r="J291" s="72" t="s">
        <v>3337</v>
      </c>
      <c r="K291" s="72" t="s">
        <v>3344</v>
      </c>
      <c r="L291" s="37" t="s">
        <v>68</v>
      </c>
      <c r="M291" s="190"/>
      <c r="N291" s="72" t="s">
        <v>968</v>
      </c>
      <c r="O291" s="176"/>
      <c r="P291" s="72" t="s">
        <v>3345</v>
      </c>
      <c r="Q291" s="177"/>
      <c r="R291" s="178"/>
      <c r="S291" s="178"/>
      <c r="T291" s="72"/>
      <c r="U291" s="72"/>
      <c r="V291" s="72"/>
      <c r="W291" s="179"/>
      <c r="X291" s="179"/>
      <c r="Y291" s="179"/>
    </row>
    <row r="292" ht="12.75" customHeight="1">
      <c r="A292" s="37" t="s">
        <v>3282</v>
      </c>
      <c r="B292" s="213"/>
      <c r="C292" s="79">
        <v>45708.0</v>
      </c>
      <c r="D292" s="187">
        <v>0.375</v>
      </c>
      <c r="E292" s="188" t="s">
        <v>68</v>
      </c>
      <c r="F292" s="37" t="s">
        <v>2745</v>
      </c>
      <c r="G292" s="72">
        <v>1.0</v>
      </c>
      <c r="H292" s="72" t="s">
        <v>888</v>
      </c>
      <c r="I292" s="72">
        <v>18153.0</v>
      </c>
      <c r="J292" s="72" t="s">
        <v>2506</v>
      </c>
      <c r="K292" s="72" t="s">
        <v>3346</v>
      </c>
      <c r="L292" s="37" t="s">
        <v>3128</v>
      </c>
      <c r="M292" s="192" t="s">
        <v>3129</v>
      </c>
      <c r="N292" s="72" t="s">
        <v>995</v>
      </c>
      <c r="O292" s="176"/>
      <c r="P292" s="72"/>
      <c r="Q292" s="177"/>
      <c r="R292" s="178"/>
      <c r="S292" s="178"/>
      <c r="T292" s="72"/>
      <c r="U292" s="72"/>
      <c r="V292" s="72"/>
      <c r="W292" s="179"/>
      <c r="X292" s="179"/>
      <c r="Y292" s="179"/>
    </row>
    <row r="293" ht="12.75" customHeight="1">
      <c r="A293" s="37" t="s">
        <v>3282</v>
      </c>
      <c r="B293" s="37"/>
      <c r="C293" s="79">
        <v>45708.0</v>
      </c>
      <c r="D293" s="187">
        <v>0.4375</v>
      </c>
      <c r="E293" s="188" t="s">
        <v>68</v>
      </c>
      <c r="F293" s="37" t="s">
        <v>2549</v>
      </c>
      <c r="G293" s="72">
        <v>1.0</v>
      </c>
      <c r="H293" s="193" t="s">
        <v>2558</v>
      </c>
      <c r="I293" s="72" t="s">
        <v>3347</v>
      </c>
      <c r="J293" s="72" t="s">
        <v>3303</v>
      </c>
      <c r="K293" s="72" t="s">
        <v>825</v>
      </c>
      <c r="L293" s="37" t="s">
        <v>2833</v>
      </c>
      <c r="M293" s="192" t="s">
        <v>2552</v>
      </c>
      <c r="N293" s="72" t="s">
        <v>821</v>
      </c>
      <c r="O293" s="176"/>
      <c r="P293" s="72" t="str">
        <f>J293</f>
        <v>REINSTALACION DE EQUIPOS</v>
      </c>
      <c r="Q293" s="177"/>
      <c r="R293" s="178"/>
      <c r="S293" s="178"/>
      <c r="T293" s="72"/>
      <c r="U293" s="72"/>
      <c r="V293" s="72" t="str">
        <f>H293</f>
        <v>REINSTALACION </v>
      </c>
      <c r="W293" s="203">
        <v>350.0</v>
      </c>
      <c r="X293" s="179">
        <f>W293*0.16</f>
        <v>56</v>
      </c>
      <c r="Y293" s="179">
        <f>W293+X293</f>
        <v>406</v>
      </c>
    </row>
    <row r="294" ht="12.75" customHeight="1">
      <c r="A294" s="37" t="s">
        <v>3282</v>
      </c>
      <c r="B294" s="37"/>
      <c r="C294" s="79">
        <v>45708.0</v>
      </c>
      <c r="D294" s="187">
        <v>0.5833333333333334</v>
      </c>
      <c r="E294" s="188" t="s">
        <v>68</v>
      </c>
      <c r="F294" s="37" t="s">
        <v>2523</v>
      </c>
      <c r="G294" s="72">
        <v>1.0</v>
      </c>
      <c r="H294" s="72" t="s">
        <v>888</v>
      </c>
      <c r="I294" s="72" t="s">
        <v>3348</v>
      </c>
      <c r="J294" s="72" t="s">
        <v>2506</v>
      </c>
      <c r="K294" s="72" t="s">
        <v>1060</v>
      </c>
      <c r="L294" s="37" t="s">
        <v>2525</v>
      </c>
      <c r="M294" s="190" t="s">
        <v>2826</v>
      </c>
      <c r="N294" s="72" t="s">
        <v>827</v>
      </c>
      <c r="O294" s="176"/>
      <c r="P294" s="72"/>
      <c r="Q294" s="177"/>
      <c r="R294" s="178"/>
      <c r="S294" s="178"/>
      <c r="T294" s="72"/>
      <c r="U294" s="72"/>
      <c r="V294" s="72"/>
      <c r="W294" s="179"/>
      <c r="X294" s="179"/>
      <c r="Y294" s="179"/>
    </row>
    <row r="295" ht="12.75" customHeight="1">
      <c r="A295" s="37" t="s">
        <v>3282</v>
      </c>
      <c r="B295" s="37"/>
      <c r="C295" s="79">
        <v>45708.0</v>
      </c>
      <c r="D295" s="187">
        <v>0.6458333333333334</v>
      </c>
      <c r="E295" s="188" t="s">
        <v>68</v>
      </c>
      <c r="F295" s="37" t="s">
        <v>2871</v>
      </c>
      <c r="G295" s="72">
        <v>1.0</v>
      </c>
      <c r="H295" s="72" t="s">
        <v>2684</v>
      </c>
      <c r="I295" s="72" t="s">
        <v>3229</v>
      </c>
      <c r="J295" s="72" t="s">
        <v>3349</v>
      </c>
      <c r="K295" s="72" t="s">
        <v>3221</v>
      </c>
      <c r="L295" s="37" t="s">
        <v>2969</v>
      </c>
      <c r="M295" s="192" t="s">
        <v>2970</v>
      </c>
      <c r="N295" s="72" t="s">
        <v>827</v>
      </c>
      <c r="O295" s="176"/>
      <c r="P295" s="72" t="s">
        <v>3350</v>
      </c>
      <c r="Q295" s="177"/>
      <c r="R295" s="178"/>
      <c r="S295" s="178"/>
      <c r="T295" s="72"/>
      <c r="U295" s="72"/>
      <c r="V295" s="72"/>
      <c r="W295" s="179"/>
      <c r="X295" s="179"/>
      <c r="Y295" s="179"/>
    </row>
    <row r="296" ht="12.75" customHeight="1">
      <c r="A296" s="37" t="s">
        <v>3282</v>
      </c>
      <c r="B296" s="37"/>
      <c r="C296" s="79">
        <v>45708.0</v>
      </c>
      <c r="D296" s="187">
        <v>0.6458333333333334</v>
      </c>
      <c r="E296" s="188" t="s">
        <v>68</v>
      </c>
      <c r="F296" s="37" t="s">
        <v>2871</v>
      </c>
      <c r="G296" s="72">
        <v>1.0</v>
      </c>
      <c r="H296" s="72" t="s">
        <v>2684</v>
      </c>
      <c r="I296" s="72" t="s">
        <v>68</v>
      </c>
      <c r="J296" s="72" t="s">
        <v>3351</v>
      </c>
      <c r="K296" s="72" t="s">
        <v>3221</v>
      </c>
      <c r="L296" s="37" t="s">
        <v>2969</v>
      </c>
      <c r="M296" s="192" t="s">
        <v>2970</v>
      </c>
      <c r="N296" s="72" t="s">
        <v>827</v>
      </c>
      <c r="O296" s="176"/>
      <c r="P296" s="72" t="s">
        <v>3352</v>
      </c>
      <c r="Q296" s="177"/>
      <c r="R296" s="178"/>
      <c r="S296" s="178"/>
      <c r="T296" s="72"/>
      <c r="U296" s="72"/>
      <c r="V296" s="72"/>
      <c r="W296" s="179"/>
      <c r="X296" s="179"/>
      <c r="Y296" s="179"/>
    </row>
    <row r="297" ht="12.75" customHeight="1">
      <c r="A297" s="37" t="s">
        <v>3282</v>
      </c>
      <c r="B297" s="37"/>
      <c r="C297" s="79">
        <v>45708.0</v>
      </c>
      <c r="D297" s="187">
        <v>0.6458333333333334</v>
      </c>
      <c r="E297" s="188" t="s">
        <v>68</v>
      </c>
      <c r="F297" s="37" t="s">
        <v>3353</v>
      </c>
      <c r="G297" s="72">
        <v>1.0</v>
      </c>
      <c r="H297" s="72" t="s">
        <v>2513</v>
      </c>
      <c r="I297" s="72" t="s">
        <v>3354</v>
      </c>
      <c r="J297" s="72" t="s">
        <v>2563</v>
      </c>
      <c r="K297" s="72" t="s">
        <v>1697</v>
      </c>
      <c r="L297" s="37" t="s">
        <v>3355</v>
      </c>
      <c r="M297" s="192" t="s">
        <v>3356</v>
      </c>
      <c r="N297" s="72" t="s">
        <v>821</v>
      </c>
      <c r="O297" s="176"/>
      <c r="P297" s="72" t="s">
        <v>3357</v>
      </c>
      <c r="Q297" s="177">
        <v>1000.0</v>
      </c>
      <c r="R297" s="178"/>
      <c r="S297" s="178"/>
      <c r="T297" s="72"/>
      <c r="U297" s="72"/>
      <c r="V297" s="72"/>
      <c r="W297" s="179"/>
      <c r="X297" s="179"/>
      <c r="Y297" s="179"/>
    </row>
    <row r="298" ht="12.75" customHeight="1">
      <c r="A298" s="37" t="s">
        <v>3282</v>
      </c>
      <c r="B298" s="37"/>
      <c r="C298" s="79">
        <v>45708.0</v>
      </c>
      <c r="D298" s="187">
        <v>0.6666666666666666</v>
      </c>
      <c r="E298" s="188" t="s">
        <v>68</v>
      </c>
      <c r="F298" s="37" t="s">
        <v>3353</v>
      </c>
      <c r="G298" s="72">
        <v>1.0</v>
      </c>
      <c r="H298" s="193" t="s">
        <v>2519</v>
      </c>
      <c r="I298" s="72" t="s">
        <v>68</v>
      </c>
      <c r="J298" s="72" t="s">
        <v>3082</v>
      </c>
      <c r="K298" s="72" t="s">
        <v>1697</v>
      </c>
      <c r="L298" s="37" t="s">
        <v>3355</v>
      </c>
      <c r="M298" s="192" t="s">
        <v>3356</v>
      </c>
      <c r="N298" s="72" t="s">
        <v>821</v>
      </c>
      <c r="O298" s="176"/>
      <c r="P298" s="72" t="s">
        <v>3357</v>
      </c>
      <c r="Q298" s="177">
        <v>0.0</v>
      </c>
      <c r="R298" s="178"/>
      <c r="S298" s="178"/>
      <c r="T298" s="72"/>
      <c r="U298" s="72"/>
      <c r="V298" s="72"/>
      <c r="W298" s="179"/>
      <c r="X298" s="179"/>
      <c r="Y298" s="179"/>
    </row>
    <row r="299" ht="12.75" customHeight="1">
      <c r="A299" s="37" t="s">
        <v>3282</v>
      </c>
      <c r="B299" s="37"/>
      <c r="C299" s="79">
        <v>45708.0</v>
      </c>
      <c r="D299" s="187">
        <v>0.6666666666666666</v>
      </c>
      <c r="E299" s="188" t="s">
        <v>68</v>
      </c>
      <c r="F299" s="37" t="s">
        <v>2871</v>
      </c>
      <c r="G299" s="72">
        <v>1.0</v>
      </c>
      <c r="H299" s="72" t="s">
        <v>729</v>
      </c>
      <c r="I299" s="72" t="s">
        <v>3358</v>
      </c>
      <c r="J299" s="72" t="s">
        <v>3359</v>
      </c>
      <c r="K299" s="72" t="s">
        <v>3360</v>
      </c>
      <c r="L299" s="37" t="s">
        <v>3361</v>
      </c>
      <c r="M299" s="192" t="s">
        <v>3362</v>
      </c>
      <c r="N299" s="72" t="s">
        <v>827</v>
      </c>
      <c r="O299" s="176"/>
      <c r="P299" s="72"/>
      <c r="Q299" s="177"/>
      <c r="R299" s="178"/>
      <c r="S299" s="178"/>
      <c r="T299" s="72"/>
      <c r="U299" s="72"/>
      <c r="V299" s="72"/>
      <c r="W299" s="179"/>
      <c r="X299" s="179"/>
      <c r="Y299" s="179"/>
    </row>
    <row r="300" ht="12.75" customHeight="1">
      <c r="A300" s="37" t="s">
        <v>3282</v>
      </c>
      <c r="B300" s="37"/>
      <c r="C300" s="79">
        <v>45708.0</v>
      </c>
      <c r="D300" s="187">
        <v>0.7083333333333334</v>
      </c>
      <c r="E300" s="188" t="s">
        <v>68</v>
      </c>
      <c r="F300" s="37" t="s">
        <v>2592</v>
      </c>
      <c r="G300" s="72">
        <v>1.0</v>
      </c>
      <c r="H300" s="72" t="s">
        <v>888</v>
      </c>
      <c r="I300" s="193" t="s">
        <v>3363</v>
      </c>
      <c r="J300" s="72" t="s">
        <v>3225</v>
      </c>
      <c r="K300" s="72" t="s">
        <v>3364</v>
      </c>
      <c r="L300" s="37" t="s">
        <v>2648</v>
      </c>
      <c r="M300" s="192" t="s">
        <v>3102</v>
      </c>
      <c r="N300" s="72" t="s">
        <v>821</v>
      </c>
      <c r="O300" s="207" t="s">
        <v>68</v>
      </c>
      <c r="P300" s="72" t="str">
        <f>J300</f>
        <v>INSTALACION  NUEVA </v>
      </c>
      <c r="Q300" s="177"/>
      <c r="R300" s="178"/>
      <c r="S300" s="178"/>
      <c r="T300" s="72"/>
      <c r="U300" s="72"/>
      <c r="V300" s="193" t="s">
        <v>888</v>
      </c>
      <c r="W300" s="203">
        <f>1724+150</f>
        <v>1874</v>
      </c>
      <c r="X300" s="203">
        <f>W300*0.16</f>
        <v>299.84</v>
      </c>
      <c r="Y300" s="179">
        <f>W300+X300</f>
        <v>2173.84</v>
      </c>
    </row>
    <row r="301" ht="12.75" customHeight="1">
      <c r="A301" s="37" t="s">
        <v>3282</v>
      </c>
      <c r="B301" s="37"/>
      <c r="C301" s="79">
        <v>45708.0</v>
      </c>
      <c r="D301" s="187" t="s">
        <v>3365</v>
      </c>
      <c r="E301" s="188" t="s">
        <v>68</v>
      </c>
      <c r="F301" s="37" t="s">
        <v>2871</v>
      </c>
      <c r="G301" s="72">
        <v>1.0</v>
      </c>
      <c r="H301" s="72" t="s">
        <v>2467</v>
      </c>
      <c r="I301" s="72" t="s">
        <v>3229</v>
      </c>
      <c r="J301" s="72" t="s">
        <v>3349</v>
      </c>
      <c r="K301" s="72" t="s">
        <v>3221</v>
      </c>
      <c r="L301" s="37" t="s">
        <v>2969</v>
      </c>
      <c r="M301" s="192" t="s">
        <v>2970</v>
      </c>
      <c r="N301" s="72" t="s">
        <v>827</v>
      </c>
      <c r="O301" s="176"/>
      <c r="P301" s="72" t="s">
        <v>3366</v>
      </c>
      <c r="Q301" s="177"/>
      <c r="R301" s="178"/>
      <c r="S301" s="178"/>
      <c r="T301" s="72"/>
      <c r="U301" s="72"/>
      <c r="V301" s="72"/>
      <c r="W301" s="179"/>
      <c r="X301" s="179"/>
      <c r="Y301" s="179"/>
    </row>
    <row r="302" ht="12.75" customHeight="1">
      <c r="A302" s="37" t="s">
        <v>3282</v>
      </c>
      <c r="B302" s="37"/>
      <c r="C302" s="79">
        <v>45709.0</v>
      </c>
      <c r="D302" s="187">
        <v>0.4583333333333333</v>
      </c>
      <c r="E302" s="188" t="s">
        <v>68</v>
      </c>
      <c r="F302" s="37" t="s">
        <v>3367</v>
      </c>
      <c r="G302" s="72">
        <v>1.0</v>
      </c>
      <c r="H302" s="72" t="s">
        <v>888</v>
      </c>
      <c r="I302" s="72" t="s">
        <v>2366</v>
      </c>
      <c r="J302" s="72" t="s">
        <v>2506</v>
      </c>
      <c r="K302" s="72" t="s">
        <v>3368</v>
      </c>
      <c r="L302" s="37" t="s">
        <v>3369</v>
      </c>
      <c r="M302" s="192" t="s">
        <v>3370</v>
      </c>
      <c r="N302" s="72" t="s">
        <v>821</v>
      </c>
      <c r="O302" s="176"/>
      <c r="P302" s="72" t="s">
        <v>3371</v>
      </c>
      <c r="Q302" s="177"/>
      <c r="R302" s="178"/>
      <c r="S302" s="178"/>
      <c r="T302" s="72"/>
      <c r="U302" s="72"/>
      <c r="V302" s="72"/>
      <c r="W302" s="179"/>
      <c r="X302" s="179"/>
      <c r="Y302" s="179"/>
    </row>
    <row r="303" ht="12.75" customHeight="1">
      <c r="A303" s="37" t="s">
        <v>3282</v>
      </c>
      <c r="B303" s="37"/>
      <c r="C303" s="79">
        <v>45709.0</v>
      </c>
      <c r="D303" s="187">
        <v>0.6041666666666666</v>
      </c>
      <c r="E303" s="188" t="s">
        <v>68</v>
      </c>
      <c r="F303" s="37" t="s">
        <v>2575</v>
      </c>
      <c r="G303" s="72">
        <v>1.0</v>
      </c>
      <c r="H303" s="72" t="s">
        <v>2449</v>
      </c>
      <c r="I303" s="193" t="s">
        <v>3372</v>
      </c>
      <c r="J303" s="193" t="s">
        <v>3373</v>
      </c>
      <c r="K303" s="72" t="s">
        <v>3312</v>
      </c>
      <c r="L303" s="37" t="s">
        <v>2577</v>
      </c>
      <c r="M303" s="204" t="s">
        <v>2578</v>
      </c>
      <c r="N303" s="72" t="s">
        <v>827</v>
      </c>
      <c r="O303" s="193" t="s">
        <v>68</v>
      </c>
      <c r="P303" s="72" t="str">
        <f>J303</f>
        <v>CTE. MARIA EUGENIA MORENO ZURITA
No da señal el GPS</v>
      </c>
      <c r="Q303" s="177"/>
      <c r="R303" s="178"/>
      <c r="S303" s="178"/>
      <c r="T303" s="72"/>
      <c r="U303" s="72"/>
      <c r="V303" s="72" t="str">
        <f>H303</f>
        <v>REVISION</v>
      </c>
      <c r="W303" s="203">
        <v>650.0</v>
      </c>
      <c r="X303" s="179">
        <f>W303*0.16</f>
        <v>104</v>
      </c>
      <c r="Y303" s="179">
        <f>W303+X303</f>
        <v>754</v>
      </c>
    </row>
    <row r="304" ht="12.75" customHeight="1">
      <c r="A304" s="37" t="s">
        <v>3282</v>
      </c>
      <c r="B304" s="37"/>
      <c r="C304" s="79">
        <v>45709.0</v>
      </c>
      <c r="D304" s="187">
        <v>0.625</v>
      </c>
      <c r="E304" s="188" t="s">
        <v>68</v>
      </c>
      <c r="F304" s="37" t="s">
        <v>3181</v>
      </c>
      <c r="G304" s="72">
        <v>3.0</v>
      </c>
      <c r="H304" s="72" t="s">
        <v>3374</v>
      </c>
      <c r="I304" s="72" t="s">
        <v>3375</v>
      </c>
      <c r="J304" s="72" t="s">
        <v>3376</v>
      </c>
      <c r="K304" s="72" t="s">
        <v>3182</v>
      </c>
      <c r="L304" s="37" t="s">
        <v>3183</v>
      </c>
      <c r="M304" s="192" t="s">
        <v>3184</v>
      </c>
      <c r="N304" s="72" t="s">
        <v>827</v>
      </c>
      <c r="O304" s="176"/>
      <c r="P304" s="72"/>
      <c r="Q304" s="177"/>
      <c r="R304" s="178"/>
      <c r="S304" s="178"/>
      <c r="T304" s="72"/>
      <c r="U304" s="72"/>
      <c r="V304" s="72"/>
      <c r="W304" s="179"/>
      <c r="X304" s="179"/>
      <c r="Y304" s="179"/>
    </row>
    <row r="305" ht="12.75" customHeight="1">
      <c r="A305" s="37" t="s">
        <v>3282</v>
      </c>
      <c r="B305" s="37"/>
      <c r="C305" s="79">
        <v>45709.0</v>
      </c>
      <c r="D305" s="187">
        <v>0.625</v>
      </c>
      <c r="E305" s="188" t="s">
        <v>68</v>
      </c>
      <c r="F305" s="37" t="s">
        <v>2575</v>
      </c>
      <c r="G305" s="72">
        <v>1.0</v>
      </c>
      <c r="H305" s="72" t="s">
        <v>2513</v>
      </c>
      <c r="I305" s="72" t="s">
        <v>3377</v>
      </c>
      <c r="J305" s="72" t="s">
        <v>2514</v>
      </c>
      <c r="K305" s="72" t="s">
        <v>3378</v>
      </c>
      <c r="L305" s="37" t="s">
        <v>3379</v>
      </c>
      <c r="M305" s="192" t="s">
        <v>3380</v>
      </c>
      <c r="N305" s="72" t="s">
        <v>821</v>
      </c>
      <c r="O305" s="193" t="s">
        <v>68</v>
      </c>
      <c r="P305" s="72" t="str">
        <f t="shared" ref="P305:P306" si="90">J305</f>
        <v>DESINSTALACION DE EQUIPO</v>
      </c>
      <c r="Q305" s="177"/>
      <c r="R305" s="178"/>
      <c r="S305" s="178"/>
      <c r="T305" s="72"/>
      <c r="U305" s="72"/>
      <c r="V305" s="72" t="str">
        <f>H305</f>
        <v>DESINSTALACION</v>
      </c>
      <c r="W305" s="203">
        <v>650.0</v>
      </c>
      <c r="X305" s="179">
        <f t="shared" ref="X305:X306" si="91">W305*0.16</f>
        <v>104</v>
      </c>
      <c r="Y305" s="179">
        <f t="shared" ref="Y305:Y306" si="92">W305+X305</f>
        <v>754</v>
      </c>
    </row>
    <row r="306" ht="12.75" customHeight="1">
      <c r="A306" s="37" t="s">
        <v>3282</v>
      </c>
      <c r="B306" s="37"/>
      <c r="C306" s="79">
        <v>45710.0</v>
      </c>
      <c r="D306" s="187">
        <v>0.375</v>
      </c>
      <c r="E306" s="188" t="s">
        <v>68</v>
      </c>
      <c r="F306" s="37" t="s">
        <v>2592</v>
      </c>
      <c r="G306" s="72">
        <v>1.0</v>
      </c>
      <c r="H306" s="72" t="s">
        <v>888</v>
      </c>
      <c r="I306" s="193" t="s">
        <v>3381</v>
      </c>
      <c r="J306" s="72" t="s">
        <v>2506</v>
      </c>
      <c r="K306" s="72" t="s">
        <v>3382</v>
      </c>
      <c r="L306" s="37" t="s">
        <v>3383</v>
      </c>
      <c r="M306" s="192" t="s">
        <v>3384</v>
      </c>
      <c r="N306" s="72" t="s">
        <v>821</v>
      </c>
      <c r="O306" s="207" t="s">
        <v>68</v>
      </c>
      <c r="P306" s="72" t="str">
        <f t="shared" si="90"/>
        <v>INSTALACION NUEVA</v>
      </c>
      <c r="Q306" s="72" t="s">
        <v>3385</v>
      </c>
      <c r="R306" s="178"/>
      <c r="S306" s="178"/>
      <c r="T306" s="72"/>
      <c r="U306" s="72"/>
      <c r="V306" s="193" t="s">
        <v>888</v>
      </c>
      <c r="W306" s="203">
        <f>1724+150</f>
        <v>1874</v>
      </c>
      <c r="X306" s="203">
        <f t="shared" si="91"/>
        <v>299.84</v>
      </c>
      <c r="Y306" s="179">
        <f t="shared" si="92"/>
        <v>2173.84</v>
      </c>
    </row>
    <row r="307" ht="12.75" customHeight="1">
      <c r="A307" s="37" t="s">
        <v>3282</v>
      </c>
      <c r="B307" s="37"/>
      <c r="C307" s="79">
        <v>45710.0</v>
      </c>
      <c r="D307" s="187">
        <v>0.5</v>
      </c>
      <c r="E307" s="188" t="s">
        <v>68</v>
      </c>
      <c r="F307" s="37" t="s">
        <v>3386</v>
      </c>
      <c r="G307" s="72">
        <v>1.0</v>
      </c>
      <c r="H307" s="72" t="s">
        <v>888</v>
      </c>
      <c r="I307" s="72" t="s">
        <v>3387</v>
      </c>
      <c r="J307" s="72" t="s">
        <v>2506</v>
      </c>
      <c r="K307" s="72" t="s">
        <v>3388</v>
      </c>
      <c r="L307" s="37" t="s">
        <v>3389</v>
      </c>
      <c r="M307" s="192" t="s">
        <v>3390</v>
      </c>
      <c r="N307" s="72" t="s">
        <v>827</v>
      </c>
      <c r="O307" s="176"/>
      <c r="P307" s="72" t="s">
        <v>2547</v>
      </c>
      <c r="Q307" s="177"/>
      <c r="R307" s="178"/>
      <c r="S307" s="178"/>
      <c r="T307" s="72"/>
      <c r="U307" s="72"/>
      <c r="V307" s="72"/>
      <c r="W307" s="179"/>
      <c r="X307" s="179"/>
      <c r="Y307" s="179"/>
    </row>
    <row r="308" ht="12.75" customHeight="1">
      <c r="A308" s="86" t="s">
        <v>3282</v>
      </c>
      <c r="B308" s="86"/>
      <c r="C308" s="194">
        <v>45710.0</v>
      </c>
      <c r="D308" s="195">
        <v>0.5416666666666666</v>
      </c>
      <c r="E308" s="196" t="s">
        <v>68</v>
      </c>
      <c r="F308" s="86" t="s">
        <v>2549</v>
      </c>
      <c r="G308" s="87">
        <v>1.0</v>
      </c>
      <c r="H308" s="87" t="s">
        <v>2513</v>
      </c>
      <c r="I308" s="87" t="s">
        <v>1733</v>
      </c>
      <c r="J308" s="87" t="s">
        <v>2514</v>
      </c>
      <c r="K308" s="87" t="s">
        <v>3391</v>
      </c>
      <c r="L308" s="86" t="s">
        <v>3392</v>
      </c>
      <c r="M308" s="197" t="s">
        <v>3393</v>
      </c>
      <c r="N308" s="87" t="s">
        <v>821</v>
      </c>
      <c r="O308" s="198"/>
      <c r="P308" s="72" t="str">
        <f>J308</f>
        <v>DESINSTALACION DE EQUIPO</v>
      </c>
      <c r="Q308" s="87" t="s">
        <v>3394</v>
      </c>
      <c r="R308" s="200"/>
      <c r="S308" s="200"/>
      <c r="T308" s="87"/>
      <c r="U308" s="87"/>
      <c r="V308" s="87" t="str">
        <f>H308</f>
        <v>DESINSTALACION</v>
      </c>
      <c r="W308" s="201">
        <v>350.0</v>
      </c>
      <c r="X308" s="202">
        <f>W308*0.16</f>
        <v>56</v>
      </c>
      <c r="Y308" s="202">
        <f>X308+W308</f>
        <v>406</v>
      </c>
    </row>
    <row r="309" ht="12.75" customHeight="1">
      <c r="A309" s="37" t="s">
        <v>3395</v>
      </c>
      <c r="B309" s="37"/>
      <c r="C309" s="79">
        <v>45711.0</v>
      </c>
      <c r="D309" s="187">
        <v>0.375</v>
      </c>
      <c r="E309" s="188" t="s">
        <v>68</v>
      </c>
      <c r="F309" s="37" t="s">
        <v>2458</v>
      </c>
      <c r="G309" s="72" t="s">
        <v>68</v>
      </c>
      <c r="H309" s="72" t="s">
        <v>68</v>
      </c>
      <c r="I309" s="72" t="s">
        <v>68</v>
      </c>
      <c r="J309" s="72" t="s">
        <v>68</v>
      </c>
      <c r="K309" s="72" t="s">
        <v>68</v>
      </c>
      <c r="L309" s="37" t="s">
        <v>68</v>
      </c>
      <c r="M309" s="190" t="s">
        <v>68</v>
      </c>
      <c r="N309" s="72" t="s">
        <v>68</v>
      </c>
      <c r="O309" s="176"/>
      <c r="P309" s="72"/>
      <c r="Q309" s="177"/>
      <c r="R309" s="178"/>
      <c r="S309" s="178"/>
      <c r="T309" s="72"/>
      <c r="U309" s="72"/>
      <c r="V309" s="72"/>
      <c r="W309" s="179"/>
      <c r="X309" s="179"/>
      <c r="Y309" s="179"/>
    </row>
    <row r="310" ht="12.75" customHeight="1">
      <c r="A310" s="37" t="s">
        <v>3395</v>
      </c>
      <c r="B310" s="37"/>
      <c r="C310" s="79">
        <v>45712.0</v>
      </c>
      <c r="D310" s="187">
        <v>0.4583333333333333</v>
      </c>
      <c r="E310" s="188" t="s">
        <v>68</v>
      </c>
      <c r="F310" s="37" t="s">
        <v>3396</v>
      </c>
      <c r="G310" s="72">
        <v>1.0</v>
      </c>
      <c r="H310" s="72" t="s">
        <v>3374</v>
      </c>
      <c r="I310" s="72" t="s">
        <v>3397</v>
      </c>
      <c r="J310" s="72" t="s">
        <v>68</v>
      </c>
      <c r="K310" s="72" t="s">
        <v>68</v>
      </c>
      <c r="L310" s="37" t="s">
        <v>68</v>
      </c>
      <c r="M310" s="192" t="s">
        <v>68</v>
      </c>
      <c r="N310" s="72" t="s">
        <v>827</v>
      </c>
      <c r="O310" s="176"/>
      <c r="P310" s="72"/>
      <c r="Q310" s="177"/>
      <c r="R310" s="178"/>
      <c r="S310" s="178"/>
      <c r="T310" s="72"/>
      <c r="U310" s="72"/>
      <c r="V310" s="72"/>
      <c r="W310" s="179"/>
      <c r="X310" s="179"/>
      <c r="Y310" s="179"/>
    </row>
    <row r="311" ht="12.75" customHeight="1">
      <c r="A311" s="37" t="s">
        <v>3395</v>
      </c>
      <c r="B311" s="37"/>
      <c r="C311" s="79">
        <v>45712.0</v>
      </c>
      <c r="D311" s="187">
        <v>0.5208333333333334</v>
      </c>
      <c r="E311" s="188" t="s">
        <v>68</v>
      </c>
      <c r="F311" s="37" t="s">
        <v>2575</v>
      </c>
      <c r="G311" s="72">
        <v>1.0</v>
      </c>
      <c r="H311" s="72" t="s">
        <v>2449</v>
      </c>
      <c r="I311" s="193" t="s">
        <v>3398</v>
      </c>
      <c r="J311" s="193" t="s">
        <v>3399</v>
      </c>
      <c r="K311" s="72" t="s">
        <v>3312</v>
      </c>
      <c r="L311" s="37" t="s">
        <v>2577</v>
      </c>
      <c r="M311" s="204" t="s">
        <v>2578</v>
      </c>
      <c r="N311" s="72" t="s">
        <v>827</v>
      </c>
      <c r="O311" s="193" t="s">
        <v>68</v>
      </c>
      <c r="P311" s="72" t="str">
        <f>J311</f>
        <v>REVISION DE UNIDAD 
No da señal el GPS
CTE. MARTIN CUELLAR GONZALEZ </v>
      </c>
      <c r="Q311" s="72" t="s">
        <v>3400</v>
      </c>
      <c r="R311" s="178"/>
      <c r="S311" s="178"/>
      <c r="T311" s="72"/>
      <c r="U311" s="72"/>
      <c r="V311" s="72" t="str">
        <f>H311</f>
        <v>REVISION</v>
      </c>
      <c r="W311" s="203">
        <v>650.0</v>
      </c>
      <c r="X311" s="179">
        <f>W311*0.16</f>
        <v>104</v>
      </c>
      <c r="Y311" s="179">
        <f>W311+X311</f>
        <v>754</v>
      </c>
    </row>
    <row r="312" ht="12.75" customHeight="1">
      <c r="A312" s="37" t="s">
        <v>3395</v>
      </c>
      <c r="B312" s="37"/>
      <c r="C312" s="79">
        <v>45712.0</v>
      </c>
      <c r="D312" s="187">
        <v>0.5208333333333334</v>
      </c>
      <c r="E312" s="188" t="s">
        <v>68</v>
      </c>
      <c r="F312" s="37" t="s">
        <v>2871</v>
      </c>
      <c r="G312" s="72">
        <v>2.0</v>
      </c>
      <c r="H312" s="72" t="s">
        <v>888</v>
      </c>
      <c r="I312" s="72" t="s">
        <v>3401</v>
      </c>
      <c r="J312" s="72" t="s">
        <v>3402</v>
      </c>
      <c r="K312" s="72" t="s">
        <v>3221</v>
      </c>
      <c r="L312" s="37" t="s">
        <v>2969</v>
      </c>
      <c r="M312" s="192" t="s">
        <v>2970</v>
      </c>
      <c r="N312" s="72" t="s">
        <v>2179</v>
      </c>
      <c r="O312" s="176"/>
      <c r="P312" s="72" t="s">
        <v>3403</v>
      </c>
      <c r="Q312" s="177"/>
      <c r="R312" s="178"/>
      <c r="S312" s="178"/>
      <c r="T312" s="72"/>
      <c r="U312" s="72"/>
      <c r="V312" s="72"/>
      <c r="W312" s="179"/>
      <c r="X312" s="179"/>
      <c r="Y312" s="179"/>
    </row>
    <row r="313" ht="12.75" customHeight="1">
      <c r="A313" s="37" t="s">
        <v>3395</v>
      </c>
      <c r="B313" s="37"/>
      <c r="C313" s="79">
        <v>45713.0</v>
      </c>
      <c r="D313" s="187">
        <v>0.3541666666666667</v>
      </c>
      <c r="E313" s="188" t="s">
        <v>3404</v>
      </c>
      <c r="F313" s="37" t="s">
        <v>3083</v>
      </c>
      <c r="G313" s="72">
        <v>1.0</v>
      </c>
      <c r="H313" s="72" t="s">
        <v>2449</v>
      </c>
      <c r="I313" s="72" t="s">
        <v>3405</v>
      </c>
      <c r="J313" s="72" t="s">
        <v>3406</v>
      </c>
      <c r="K313" s="72" t="s">
        <v>3407</v>
      </c>
      <c r="L313" s="37" t="s">
        <v>3408</v>
      </c>
      <c r="M313" s="192" t="s">
        <v>3409</v>
      </c>
      <c r="N313" s="72" t="s">
        <v>827</v>
      </c>
      <c r="O313" s="176"/>
      <c r="P313" s="72" t="s">
        <v>3410</v>
      </c>
      <c r="Q313" s="177"/>
      <c r="R313" s="178"/>
      <c r="S313" s="178"/>
      <c r="T313" s="72"/>
      <c r="U313" s="72"/>
      <c r="V313" s="72"/>
      <c r="W313" s="179"/>
      <c r="X313" s="179"/>
      <c r="Y313" s="179"/>
    </row>
    <row r="314" ht="12.75" customHeight="1">
      <c r="A314" s="37" t="s">
        <v>3395</v>
      </c>
      <c r="B314" s="37"/>
      <c r="C314" s="79">
        <v>45713.0</v>
      </c>
      <c r="D314" s="187">
        <v>0.375</v>
      </c>
      <c r="E314" s="188" t="s">
        <v>2534</v>
      </c>
      <c r="F314" s="37" t="s">
        <v>3411</v>
      </c>
      <c r="G314" s="72">
        <v>1.0</v>
      </c>
      <c r="H314" s="72" t="s">
        <v>3412</v>
      </c>
      <c r="I314" s="72" t="s">
        <v>3413</v>
      </c>
      <c r="J314" s="72" t="s">
        <v>3414</v>
      </c>
      <c r="K314" s="72" t="s">
        <v>3415</v>
      </c>
      <c r="L314" s="37" t="s">
        <v>3416</v>
      </c>
      <c r="M314" s="192" t="s">
        <v>3417</v>
      </c>
      <c r="N314" s="72" t="s">
        <v>68</v>
      </c>
      <c r="O314" s="176"/>
      <c r="P314" s="72"/>
      <c r="Q314" s="177"/>
      <c r="R314" s="178"/>
      <c r="S314" s="178"/>
      <c r="T314" s="72"/>
      <c r="U314" s="72"/>
      <c r="V314" s="72"/>
      <c r="W314" s="179"/>
      <c r="X314" s="179"/>
      <c r="Y314" s="179"/>
    </row>
    <row r="315" ht="12.75" customHeight="1">
      <c r="A315" s="37" t="s">
        <v>3395</v>
      </c>
      <c r="B315" s="37"/>
      <c r="C315" s="79">
        <v>45713.0</v>
      </c>
      <c r="D315" s="187">
        <v>0.4166666666666667</v>
      </c>
      <c r="E315" s="188" t="s">
        <v>3418</v>
      </c>
      <c r="F315" s="37" t="s">
        <v>2871</v>
      </c>
      <c r="G315" s="72">
        <v>6.0</v>
      </c>
      <c r="H315" s="72" t="s">
        <v>888</v>
      </c>
      <c r="I315" s="72" t="s">
        <v>3419</v>
      </c>
      <c r="J315" s="72" t="s">
        <v>3402</v>
      </c>
      <c r="K315" s="72" t="s">
        <v>3221</v>
      </c>
      <c r="L315" s="37" t="s">
        <v>2969</v>
      </c>
      <c r="M315" s="192" t="s">
        <v>2970</v>
      </c>
      <c r="N315" s="72" t="s">
        <v>821</v>
      </c>
      <c r="O315" s="176"/>
      <c r="P315" s="72"/>
      <c r="Q315" s="177"/>
      <c r="R315" s="178"/>
      <c r="S315" s="178"/>
      <c r="T315" s="72"/>
      <c r="U315" s="72"/>
      <c r="V315" s="72"/>
      <c r="W315" s="179"/>
      <c r="X315" s="179"/>
      <c r="Y315" s="179"/>
    </row>
    <row r="316" ht="12.75" customHeight="1">
      <c r="A316" s="37" t="s">
        <v>3395</v>
      </c>
      <c r="B316" s="37"/>
      <c r="C316" s="79">
        <v>45713.0</v>
      </c>
      <c r="D316" s="187">
        <v>0.4583333333333333</v>
      </c>
      <c r="E316" s="188" t="s">
        <v>2534</v>
      </c>
      <c r="F316" s="37" t="s">
        <v>3411</v>
      </c>
      <c r="G316" s="72">
        <v>1.0</v>
      </c>
      <c r="H316" s="72" t="s">
        <v>3412</v>
      </c>
      <c r="I316" s="72" t="s">
        <v>3413</v>
      </c>
      <c r="J316" s="72" t="s">
        <v>3414</v>
      </c>
      <c r="K316" s="72" t="s">
        <v>3415</v>
      </c>
      <c r="L316" s="37" t="s">
        <v>3416</v>
      </c>
      <c r="M316" s="192" t="s">
        <v>3417</v>
      </c>
      <c r="N316" s="72" t="s">
        <v>68</v>
      </c>
      <c r="O316" s="176"/>
      <c r="P316" s="72"/>
      <c r="Q316" s="177"/>
      <c r="R316" s="178"/>
      <c r="S316" s="178"/>
      <c r="T316" s="72"/>
      <c r="U316" s="72"/>
      <c r="V316" s="72"/>
      <c r="W316" s="179"/>
      <c r="X316" s="179"/>
      <c r="Y316" s="179"/>
    </row>
    <row r="317" ht="12.75" customHeight="1">
      <c r="A317" s="37" t="s">
        <v>3395</v>
      </c>
      <c r="B317" s="37"/>
      <c r="C317" s="79">
        <v>45713.0</v>
      </c>
      <c r="D317" s="187">
        <v>0.5</v>
      </c>
      <c r="E317" s="188" t="s">
        <v>3404</v>
      </c>
      <c r="F317" s="37" t="s">
        <v>3083</v>
      </c>
      <c r="G317" s="72">
        <v>1.0</v>
      </c>
      <c r="H317" s="72" t="s">
        <v>2449</v>
      </c>
      <c r="I317" s="72" t="s">
        <v>3420</v>
      </c>
      <c r="J317" s="72" t="s">
        <v>3421</v>
      </c>
      <c r="K317" s="72" t="s">
        <v>3086</v>
      </c>
      <c r="L317" s="37" t="s">
        <v>3408</v>
      </c>
      <c r="M317" s="192" t="s">
        <v>3409</v>
      </c>
      <c r="N317" s="72" t="s">
        <v>827</v>
      </c>
      <c r="O317" s="176"/>
      <c r="P317" s="72" t="s">
        <v>3422</v>
      </c>
      <c r="Q317" s="177"/>
      <c r="R317" s="178"/>
      <c r="S317" s="178"/>
      <c r="T317" s="72"/>
      <c r="U317" s="72"/>
      <c r="V317" s="72"/>
      <c r="W317" s="179"/>
      <c r="X317" s="179"/>
      <c r="Y317" s="179"/>
    </row>
    <row r="318" ht="12.75" customHeight="1">
      <c r="A318" s="37" t="s">
        <v>3395</v>
      </c>
      <c r="B318" s="37"/>
      <c r="C318" s="79">
        <v>45713.0</v>
      </c>
      <c r="D318" s="187">
        <v>0.5416666666666666</v>
      </c>
      <c r="E318" s="188" t="s">
        <v>2534</v>
      </c>
      <c r="F318" s="37" t="s">
        <v>3411</v>
      </c>
      <c r="G318" s="72">
        <v>1.0</v>
      </c>
      <c r="H318" s="72" t="s">
        <v>3157</v>
      </c>
      <c r="I318" s="72" t="s">
        <v>3413</v>
      </c>
      <c r="J318" s="72" t="s">
        <v>3414</v>
      </c>
      <c r="K318" s="72" t="s">
        <v>3415</v>
      </c>
      <c r="L318" s="37" t="s">
        <v>3416</v>
      </c>
      <c r="M318" s="192" t="s">
        <v>3417</v>
      </c>
      <c r="N318" s="72" t="s">
        <v>827</v>
      </c>
      <c r="O318" s="176"/>
      <c r="P318" s="72" t="s">
        <v>3423</v>
      </c>
      <c r="Q318" s="177"/>
      <c r="R318" s="178"/>
      <c r="S318" s="178"/>
      <c r="T318" s="72"/>
      <c r="U318" s="72"/>
      <c r="V318" s="72"/>
      <c r="W318" s="179"/>
      <c r="X318" s="179"/>
      <c r="Y318" s="179"/>
    </row>
    <row r="319" ht="12.75" customHeight="1">
      <c r="A319" s="37" t="s">
        <v>3395</v>
      </c>
      <c r="B319" s="37"/>
      <c r="C319" s="79">
        <v>45714.0</v>
      </c>
      <c r="D319" s="187">
        <v>0.3333333333333333</v>
      </c>
      <c r="E319" s="188" t="s">
        <v>3424</v>
      </c>
      <c r="F319" s="37" t="s">
        <v>191</v>
      </c>
      <c r="G319" s="72">
        <v>1.0</v>
      </c>
      <c r="H319" s="72" t="s">
        <v>3412</v>
      </c>
      <c r="I319" s="72" t="s">
        <v>3425</v>
      </c>
      <c r="J319" s="72" t="s">
        <v>3426</v>
      </c>
      <c r="K319" s="72" t="s">
        <v>3427</v>
      </c>
      <c r="L319" s="37" t="s">
        <v>3428</v>
      </c>
      <c r="M319" s="190" t="s">
        <v>3429</v>
      </c>
      <c r="N319" s="72" t="s">
        <v>821</v>
      </c>
      <c r="O319" s="176"/>
      <c r="P319" s="72" t="s">
        <v>3430</v>
      </c>
      <c r="Q319" s="177"/>
      <c r="R319" s="178"/>
      <c r="S319" s="178"/>
      <c r="T319" s="72"/>
      <c r="U319" s="72"/>
      <c r="V319" s="72"/>
      <c r="W319" s="179"/>
      <c r="X319" s="179"/>
      <c r="Y319" s="179"/>
    </row>
    <row r="320" ht="12.75" customHeight="1">
      <c r="A320" s="37" t="s">
        <v>3395</v>
      </c>
      <c r="B320" s="37"/>
      <c r="C320" s="79">
        <v>45714.0</v>
      </c>
      <c r="D320" s="187">
        <v>0.375</v>
      </c>
      <c r="E320" s="188" t="s">
        <v>2574</v>
      </c>
      <c r="F320" s="37" t="s">
        <v>2575</v>
      </c>
      <c r="G320" s="72">
        <v>1.0</v>
      </c>
      <c r="H320" s="72" t="s">
        <v>2684</v>
      </c>
      <c r="I320" s="193" t="s">
        <v>3431</v>
      </c>
      <c r="J320" s="193" t="s">
        <v>3432</v>
      </c>
      <c r="K320" s="72" t="s">
        <v>3312</v>
      </c>
      <c r="L320" s="37" t="s">
        <v>2577</v>
      </c>
      <c r="M320" s="204" t="s">
        <v>2578</v>
      </c>
      <c r="N320" s="72" t="s">
        <v>827</v>
      </c>
      <c r="O320" s="193" t="s">
        <v>68</v>
      </c>
      <c r="P320" s="72" t="str">
        <f>J320</f>
        <v>REVISION DE UNIDAD 
No da señal el GPS
CTE. ARMANDO SIFUENTES GARCIA</v>
      </c>
      <c r="Q320" s="72" t="s">
        <v>3433</v>
      </c>
      <c r="R320" s="178"/>
      <c r="S320" s="178"/>
      <c r="T320" s="72"/>
      <c r="U320" s="72"/>
      <c r="V320" s="72" t="str">
        <f>H320</f>
        <v>VISITA EN FALSO </v>
      </c>
      <c r="W320" s="203">
        <v>250.0</v>
      </c>
      <c r="X320" s="179">
        <f>W320*0.16</f>
        <v>40</v>
      </c>
      <c r="Y320" s="179">
        <f>W320+X320</f>
        <v>290</v>
      </c>
    </row>
    <row r="321" ht="12.75" customHeight="1">
      <c r="A321" s="37" t="s">
        <v>3395</v>
      </c>
      <c r="B321" s="37"/>
      <c r="C321" s="79">
        <v>45714.0</v>
      </c>
      <c r="D321" s="187">
        <v>0.4375</v>
      </c>
      <c r="E321" s="188" t="s">
        <v>2638</v>
      </c>
      <c r="F321" s="37" t="s">
        <v>2638</v>
      </c>
      <c r="G321" s="72">
        <v>1.0</v>
      </c>
      <c r="H321" s="72" t="s">
        <v>888</v>
      </c>
      <c r="I321" s="72" t="s">
        <v>3434</v>
      </c>
      <c r="J321" s="72" t="s">
        <v>2506</v>
      </c>
      <c r="K321" s="72" t="s">
        <v>3435</v>
      </c>
      <c r="L321" s="37" t="s">
        <v>2729</v>
      </c>
      <c r="M321" s="192" t="s">
        <v>2730</v>
      </c>
      <c r="N321" s="72" t="s">
        <v>827</v>
      </c>
      <c r="O321" s="176"/>
      <c r="P321" s="72"/>
      <c r="Q321" s="177"/>
      <c r="R321" s="178"/>
      <c r="S321" s="178"/>
      <c r="T321" s="72"/>
      <c r="U321" s="72"/>
      <c r="V321" s="72"/>
      <c r="W321" s="179"/>
      <c r="X321" s="179"/>
      <c r="Y321" s="179"/>
    </row>
    <row r="322" ht="12.75" customHeight="1">
      <c r="A322" s="37" t="s">
        <v>3395</v>
      </c>
      <c r="B322" s="37"/>
      <c r="C322" s="79">
        <v>45714.0</v>
      </c>
      <c r="D322" s="187">
        <v>0.5</v>
      </c>
      <c r="E322" s="188" t="s">
        <v>3436</v>
      </c>
      <c r="F322" s="37" t="s">
        <v>3424</v>
      </c>
      <c r="G322" s="72">
        <v>1.0</v>
      </c>
      <c r="H322" s="72" t="s">
        <v>888</v>
      </c>
      <c r="I322" s="72" t="s">
        <v>3425</v>
      </c>
      <c r="J322" s="72" t="s">
        <v>2506</v>
      </c>
      <c r="K322" s="72" t="s">
        <v>3427</v>
      </c>
      <c r="L322" s="37" t="s">
        <v>3428</v>
      </c>
      <c r="M322" s="190" t="s">
        <v>3429</v>
      </c>
      <c r="N322" s="72" t="s">
        <v>821</v>
      </c>
      <c r="O322" s="176"/>
      <c r="P322" s="72"/>
      <c r="Q322" s="177"/>
      <c r="R322" s="178"/>
      <c r="S322" s="178"/>
      <c r="T322" s="72"/>
      <c r="U322" s="72"/>
      <c r="V322" s="72"/>
      <c r="W322" s="179"/>
      <c r="X322" s="179"/>
      <c r="Y322" s="179"/>
    </row>
    <row r="323" ht="12.75" customHeight="1">
      <c r="A323" s="37" t="s">
        <v>3395</v>
      </c>
      <c r="B323" s="37"/>
      <c r="C323" s="79">
        <v>45714.0</v>
      </c>
      <c r="D323" s="187">
        <v>0.5</v>
      </c>
      <c r="E323" s="188" t="s">
        <v>3437</v>
      </c>
      <c r="F323" s="37" t="s">
        <v>3437</v>
      </c>
      <c r="G323" s="72">
        <v>1.0</v>
      </c>
      <c r="H323" s="72" t="s">
        <v>888</v>
      </c>
      <c r="I323" s="72"/>
      <c r="J323" s="72" t="s">
        <v>2506</v>
      </c>
      <c r="K323" s="72" t="s">
        <v>3438</v>
      </c>
      <c r="L323" s="37" t="s">
        <v>3439</v>
      </c>
      <c r="M323" s="192" t="s">
        <v>3440</v>
      </c>
      <c r="N323" s="72" t="s">
        <v>827</v>
      </c>
      <c r="O323" s="176"/>
      <c r="P323" s="72"/>
      <c r="Q323" s="177"/>
      <c r="R323" s="178"/>
      <c r="S323" s="178"/>
      <c r="T323" s="72"/>
      <c r="U323" s="72"/>
      <c r="V323" s="72"/>
      <c r="W323" s="179"/>
      <c r="X323" s="179"/>
      <c r="Y323" s="179"/>
    </row>
    <row r="324" ht="12.75" customHeight="1">
      <c r="A324" s="37" t="s">
        <v>3395</v>
      </c>
      <c r="B324" s="37"/>
      <c r="C324" s="79">
        <v>45714.0</v>
      </c>
      <c r="D324" s="187">
        <v>0.5833333333333334</v>
      </c>
      <c r="E324" s="188" t="s">
        <v>3441</v>
      </c>
      <c r="F324" s="37" t="s">
        <v>3353</v>
      </c>
      <c r="G324" s="72">
        <v>1.0</v>
      </c>
      <c r="H324" s="72" t="s">
        <v>2449</v>
      </c>
      <c r="I324" s="72" t="s">
        <v>3442</v>
      </c>
      <c r="J324" s="72" t="s">
        <v>3443</v>
      </c>
      <c r="K324" s="72" t="s">
        <v>1697</v>
      </c>
      <c r="L324" s="37" t="s">
        <v>3355</v>
      </c>
      <c r="M324" s="192" t="s">
        <v>3356</v>
      </c>
      <c r="N324" s="72" t="s">
        <v>827</v>
      </c>
      <c r="O324" s="176"/>
      <c r="P324" s="72"/>
      <c r="Q324" s="177"/>
      <c r="R324" s="178"/>
      <c r="S324" s="178"/>
      <c r="T324" s="72"/>
      <c r="U324" s="72"/>
      <c r="V324" s="72"/>
      <c r="W324" s="179"/>
      <c r="X324" s="179"/>
      <c r="Y324" s="179"/>
    </row>
    <row r="325" ht="12.75" customHeight="1">
      <c r="A325" s="37" t="s">
        <v>3395</v>
      </c>
      <c r="B325" s="37"/>
      <c r="C325" s="79">
        <v>45714.0</v>
      </c>
      <c r="D325" s="187">
        <v>0.6666666666666666</v>
      </c>
      <c r="E325" s="188" t="s">
        <v>3444</v>
      </c>
      <c r="F325" s="37" t="s">
        <v>3444</v>
      </c>
      <c r="G325" s="72">
        <v>1.0</v>
      </c>
      <c r="H325" s="72" t="s">
        <v>888</v>
      </c>
      <c r="I325" s="72" t="s">
        <v>3445</v>
      </c>
      <c r="J325" s="72" t="s">
        <v>2506</v>
      </c>
      <c r="K325" s="72" t="s">
        <v>3446</v>
      </c>
      <c r="L325" s="37" t="s">
        <v>3447</v>
      </c>
      <c r="M325" s="192" t="s">
        <v>3448</v>
      </c>
      <c r="N325" s="72" t="s">
        <v>821</v>
      </c>
      <c r="O325" s="176"/>
      <c r="P325" s="72" t="s">
        <v>3449</v>
      </c>
      <c r="Q325" s="177"/>
      <c r="R325" s="178"/>
      <c r="S325" s="178"/>
      <c r="T325" s="72"/>
      <c r="U325" s="72"/>
      <c r="V325" s="193" t="str">
        <f t="shared" ref="V325:V328" si="93">H325</f>
        <v>INSTALACION</v>
      </c>
      <c r="W325" s="203">
        <v>0.0</v>
      </c>
      <c r="X325" s="203">
        <v>0.0</v>
      </c>
      <c r="Y325" s="203">
        <v>0.0</v>
      </c>
    </row>
    <row r="326" ht="12.75" customHeight="1">
      <c r="A326" s="37" t="s">
        <v>3395</v>
      </c>
      <c r="B326" s="37"/>
      <c r="C326" s="79">
        <v>45714.0</v>
      </c>
      <c r="D326" s="187">
        <v>0.7083333333333334</v>
      </c>
      <c r="E326" s="188" t="s">
        <v>3444</v>
      </c>
      <c r="F326" s="37" t="s">
        <v>3444</v>
      </c>
      <c r="G326" s="72">
        <v>2.0</v>
      </c>
      <c r="H326" s="72" t="s">
        <v>2449</v>
      </c>
      <c r="I326" s="72" t="s">
        <v>3450</v>
      </c>
      <c r="J326" s="72" t="s">
        <v>3451</v>
      </c>
      <c r="K326" s="72" t="s">
        <v>3446</v>
      </c>
      <c r="L326" s="37" t="s">
        <v>3447</v>
      </c>
      <c r="M326" s="192" t="s">
        <v>3448</v>
      </c>
      <c r="N326" s="72" t="s">
        <v>821</v>
      </c>
      <c r="O326" s="176"/>
      <c r="P326" s="72"/>
      <c r="Q326" s="177"/>
      <c r="R326" s="178"/>
      <c r="S326" s="178"/>
      <c r="T326" s="72"/>
      <c r="U326" s="72"/>
      <c r="V326" s="193" t="str">
        <f t="shared" si="93"/>
        <v>REVISION</v>
      </c>
      <c r="W326" s="203">
        <v>0.0</v>
      </c>
      <c r="X326" s="203">
        <v>0.0</v>
      </c>
      <c r="Y326" s="203">
        <v>0.0</v>
      </c>
    </row>
    <row r="327" ht="12.75" customHeight="1">
      <c r="A327" s="37" t="s">
        <v>3395</v>
      </c>
      <c r="B327" s="37"/>
      <c r="C327" s="79">
        <v>45715.0</v>
      </c>
      <c r="D327" s="187">
        <v>0.375</v>
      </c>
      <c r="E327" s="188" t="s">
        <v>2548</v>
      </c>
      <c r="F327" s="37" t="s">
        <v>2549</v>
      </c>
      <c r="G327" s="72">
        <v>1.0</v>
      </c>
      <c r="H327" s="72" t="s">
        <v>2513</v>
      </c>
      <c r="I327" s="72" t="s">
        <v>3452</v>
      </c>
      <c r="J327" s="72" t="s">
        <v>2514</v>
      </c>
      <c r="K327" s="72" t="s">
        <v>825</v>
      </c>
      <c r="L327" s="37" t="s">
        <v>2833</v>
      </c>
      <c r="M327" s="192" t="s">
        <v>2552</v>
      </c>
      <c r="N327" s="72" t="s">
        <v>827</v>
      </c>
      <c r="O327" s="176"/>
      <c r="P327" s="72" t="str">
        <f t="shared" ref="P327:P328" si="94">J327</f>
        <v>DESINSTALACION DE EQUIPO</v>
      </c>
      <c r="Q327" s="177"/>
      <c r="R327" s="178"/>
      <c r="S327" s="178"/>
      <c r="T327" s="72"/>
      <c r="U327" s="72"/>
      <c r="V327" s="72" t="str">
        <f t="shared" si="93"/>
        <v>DESINSTALACION</v>
      </c>
      <c r="W327" s="203">
        <v>350.0</v>
      </c>
      <c r="X327" s="179">
        <f t="shared" ref="X327:X328" si="95">W327*0.16</f>
        <v>56</v>
      </c>
      <c r="Y327" s="179">
        <f t="shared" ref="Y327:Y328" si="96">W327+X327</f>
        <v>406</v>
      </c>
    </row>
    <row r="328" ht="12.75" customHeight="1">
      <c r="A328" s="37" t="s">
        <v>3395</v>
      </c>
      <c r="B328" s="37"/>
      <c r="C328" s="79">
        <v>45715.0</v>
      </c>
      <c r="D328" s="187">
        <v>0.375</v>
      </c>
      <c r="E328" s="188" t="s">
        <v>2810</v>
      </c>
      <c r="F328" s="37" t="s">
        <v>2811</v>
      </c>
      <c r="G328" s="72">
        <v>1.0</v>
      </c>
      <c r="H328" s="72" t="s">
        <v>2513</v>
      </c>
      <c r="I328" s="72" t="s">
        <v>3453</v>
      </c>
      <c r="J328" s="72" t="s">
        <v>3454</v>
      </c>
      <c r="K328" s="72" t="s">
        <v>3455</v>
      </c>
      <c r="L328" s="37" t="s">
        <v>2815</v>
      </c>
      <c r="M328" s="192" t="s">
        <v>2816</v>
      </c>
      <c r="N328" s="72" t="s">
        <v>821</v>
      </c>
      <c r="O328" s="193" t="s">
        <v>68</v>
      </c>
      <c r="P328" s="193" t="str">
        <f t="shared" si="94"/>
        <v>DESINTALACION POR VENTA DE UNIDAD</v>
      </c>
      <c r="Q328" s="177" t="s">
        <v>68</v>
      </c>
      <c r="R328" s="178" t="s">
        <v>68</v>
      </c>
      <c r="S328" s="178" t="s">
        <v>68</v>
      </c>
      <c r="T328" s="72" t="s">
        <v>68</v>
      </c>
      <c r="U328" s="72" t="s">
        <v>68</v>
      </c>
      <c r="V328" s="193" t="str">
        <f t="shared" si="93"/>
        <v>DESINSTALACION</v>
      </c>
      <c r="W328" s="203">
        <v>500.0</v>
      </c>
      <c r="X328" s="203">
        <f t="shared" si="95"/>
        <v>80</v>
      </c>
      <c r="Y328" s="203">
        <f t="shared" si="96"/>
        <v>580</v>
      </c>
    </row>
    <row r="329" ht="12.75" customHeight="1">
      <c r="A329" s="37" t="s">
        <v>3395</v>
      </c>
      <c r="B329" s="37"/>
      <c r="C329" s="79">
        <v>45715.0</v>
      </c>
      <c r="D329" s="187">
        <v>0.4583333333333333</v>
      </c>
      <c r="E329" s="188" t="s">
        <v>3418</v>
      </c>
      <c r="F329" s="37" t="s">
        <v>2871</v>
      </c>
      <c r="G329" s="72">
        <v>1.0</v>
      </c>
      <c r="H329" s="72" t="s">
        <v>888</v>
      </c>
      <c r="I329" s="72" t="s">
        <v>3456</v>
      </c>
      <c r="J329" s="72" t="s">
        <v>2506</v>
      </c>
      <c r="K329" s="72" t="s">
        <v>3221</v>
      </c>
      <c r="L329" s="37" t="s">
        <v>2969</v>
      </c>
      <c r="M329" s="192" t="s">
        <v>2970</v>
      </c>
      <c r="N329" s="72" t="s">
        <v>821</v>
      </c>
      <c r="O329" s="176"/>
      <c r="P329" s="72"/>
      <c r="Q329" s="177"/>
      <c r="R329" s="178"/>
      <c r="S329" s="178"/>
      <c r="T329" s="72"/>
      <c r="U329" s="72"/>
      <c r="V329" s="72"/>
      <c r="W329" s="179"/>
      <c r="X329" s="179"/>
      <c r="Y329" s="179"/>
    </row>
    <row r="330" ht="12.75" customHeight="1">
      <c r="A330" s="37" t="s">
        <v>3395</v>
      </c>
      <c r="B330" s="37"/>
      <c r="C330" s="79">
        <v>45715.0</v>
      </c>
      <c r="D330" s="187">
        <v>0.4583333333333333</v>
      </c>
      <c r="E330" s="188" t="s">
        <v>2548</v>
      </c>
      <c r="F330" s="37" t="s">
        <v>2549</v>
      </c>
      <c r="G330" s="72">
        <v>1.0</v>
      </c>
      <c r="H330" s="72" t="s">
        <v>2513</v>
      </c>
      <c r="I330" s="72" t="s">
        <v>3457</v>
      </c>
      <c r="J330" s="72" t="s">
        <v>2514</v>
      </c>
      <c r="K330" s="72" t="s">
        <v>825</v>
      </c>
      <c r="L330" s="37" t="s">
        <v>2833</v>
      </c>
      <c r="M330" s="192" t="s">
        <v>2552</v>
      </c>
      <c r="N330" s="72" t="s">
        <v>827</v>
      </c>
      <c r="O330" s="176"/>
      <c r="P330" s="72" t="str">
        <f t="shared" ref="P330:P334" si="97">J330</f>
        <v>DESINSTALACION DE EQUIPO</v>
      </c>
      <c r="Q330" s="177"/>
      <c r="R330" s="178"/>
      <c r="S330" s="178"/>
      <c r="T330" s="72"/>
      <c r="U330" s="72"/>
      <c r="V330" s="72" t="str">
        <f t="shared" ref="V330:V334" si="98">H330</f>
        <v>DESINSTALACION</v>
      </c>
      <c r="W330" s="203">
        <v>350.0</v>
      </c>
      <c r="X330" s="179">
        <f t="shared" ref="X330:X334" si="99">W330*0.16</f>
        <v>56</v>
      </c>
      <c r="Y330" s="179">
        <f t="shared" ref="Y330:Y334" si="100">W330+X330</f>
        <v>406</v>
      </c>
    </row>
    <row r="331" ht="12.75" customHeight="1">
      <c r="A331" s="37" t="s">
        <v>3395</v>
      </c>
      <c r="B331" s="37"/>
      <c r="C331" s="79">
        <v>45715.0</v>
      </c>
      <c r="D331" s="187">
        <v>0.46875</v>
      </c>
      <c r="E331" s="188" t="s">
        <v>2548</v>
      </c>
      <c r="F331" s="37" t="s">
        <v>2549</v>
      </c>
      <c r="G331" s="72">
        <v>1.0</v>
      </c>
      <c r="H331" s="72" t="s">
        <v>2513</v>
      </c>
      <c r="I331" s="72" t="s">
        <v>3156</v>
      </c>
      <c r="J331" s="72" t="s">
        <v>2514</v>
      </c>
      <c r="K331" s="72" t="s">
        <v>825</v>
      </c>
      <c r="L331" s="37" t="s">
        <v>2833</v>
      </c>
      <c r="M331" s="192" t="s">
        <v>2552</v>
      </c>
      <c r="N331" s="72" t="s">
        <v>827</v>
      </c>
      <c r="O331" s="176"/>
      <c r="P331" s="72" t="str">
        <f t="shared" si="97"/>
        <v>DESINSTALACION DE EQUIPO</v>
      </c>
      <c r="Q331" s="177"/>
      <c r="R331" s="178"/>
      <c r="S331" s="178"/>
      <c r="T331" s="72"/>
      <c r="U331" s="72"/>
      <c r="V331" s="72" t="str">
        <f t="shared" si="98"/>
        <v>DESINSTALACION</v>
      </c>
      <c r="W331" s="203">
        <v>350.0</v>
      </c>
      <c r="X331" s="179">
        <f t="shared" si="99"/>
        <v>56</v>
      </c>
      <c r="Y331" s="179">
        <f t="shared" si="100"/>
        <v>406</v>
      </c>
    </row>
    <row r="332" ht="12.75" customHeight="1">
      <c r="A332" s="37" t="s">
        <v>3395</v>
      </c>
      <c r="B332" s="37"/>
      <c r="C332" s="79">
        <v>45715.0</v>
      </c>
      <c r="D332" s="187">
        <v>0.4791666666666667</v>
      </c>
      <c r="E332" s="188" t="s">
        <v>2548</v>
      </c>
      <c r="F332" s="37" t="s">
        <v>2549</v>
      </c>
      <c r="G332" s="72">
        <v>1.0</v>
      </c>
      <c r="H332" s="193" t="s">
        <v>2558</v>
      </c>
      <c r="I332" s="72" t="s">
        <v>3458</v>
      </c>
      <c r="J332" s="72" t="s">
        <v>3082</v>
      </c>
      <c r="K332" s="72" t="s">
        <v>825</v>
      </c>
      <c r="L332" s="37" t="s">
        <v>2833</v>
      </c>
      <c r="M332" s="192" t="s">
        <v>2552</v>
      </c>
      <c r="N332" s="72" t="s">
        <v>827</v>
      </c>
      <c r="O332" s="176"/>
      <c r="P332" s="72" t="str">
        <f t="shared" si="97"/>
        <v>REINSTALACION DE EQUIPO</v>
      </c>
      <c r="Q332" s="177"/>
      <c r="R332" s="178"/>
      <c r="S332" s="178"/>
      <c r="T332" s="72"/>
      <c r="U332" s="72"/>
      <c r="V332" s="72" t="str">
        <f t="shared" si="98"/>
        <v>REINSTALACION </v>
      </c>
      <c r="W332" s="203">
        <v>350.0</v>
      </c>
      <c r="X332" s="179">
        <f t="shared" si="99"/>
        <v>56</v>
      </c>
      <c r="Y332" s="179">
        <f t="shared" si="100"/>
        <v>406</v>
      </c>
    </row>
    <row r="333" ht="12.75" customHeight="1">
      <c r="A333" s="37" t="s">
        <v>3395</v>
      </c>
      <c r="B333" s="37"/>
      <c r="C333" s="79">
        <v>45715.0</v>
      </c>
      <c r="D333" s="187">
        <v>0.5416666666666666</v>
      </c>
      <c r="E333" s="188" t="s">
        <v>2574</v>
      </c>
      <c r="F333" s="37" t="s">
        <v>2575</v>
      </c>
      <c r="G333" s="72">
        <v>1.0</v>
      </c>
      <c r="H333" s="72" t="s">
        <v>2513</v>
      </c>
      <c r="I333" s="193" t="s">
        <v>3459</v>
      </c>
      <c r="J333" s="193" t="s">
        <v>3460</v>
      </c>
      <c r="K333" s="72" t="s">
        <v>3461</v>
      </c>
      <c r="L333" s="37" t="s">
        <v>3462</v>
      </c>
      <c r="M333" s="192" t="s">
        <v>3463</v>
      </c>
      <c r="N333" s="72" t="s">
        <v>995</v>
      </c>
      <c r="O333" s="193" t="s">
        <v>68</v>
      </c>
      <c r="P333" s="72" t="str">
        <f t="shared" si="97"/>
        <v>CTE. VERONICA GABRIELA VILLANUEVA MANRIQUEZ
DESINSTALACION DE EQUIPO </v>
      </c>
      <c r="Q333" s="177"/>
      <c r="R333" s="178"/>
      <c r="S333" s="178"/>
      <c r="T333" s="72"/>
      <c r="U333" s="72"/>
      <c r="V333" s="72" t="str">
        <f t="shared" si="98"/>
        <v>DESINSTALACION</v>
      </c>
      <c r="W333" s="203">
        <v>650.0</v>
      </c>
      <c r="X333" s="179">
        <f t="shared" si="99"/>
        <v>104</v>
      </c>
      <c r="Y333" s="179">
        <f t="shared" si="100"/>
        <v>754</v>
      </c>
    </row>
    <row r="334" ht="12.75" customHeight="1">
      <c r="A334" s="37" t="s">
        <v>3395</v>
      </c>
      <c r="B334" s="37"/>
      <c r="C334" s="79">
        <v>45715.0</v>
      </c>
      <c r="D334" s="187">
        <v>0.5625</v>
      </c>
      <c r="E334" s="188" t="s">
        <v>2574</v>
      </c>
      <c r="F334" s="37" t="s">
        <v>2575</v>
      </c>
      <c r="G334" s="72">
        <v>1.0</v>
      </c>
      <c r="H334" s="72" t="s">
        <v>2449</v>
      </c>
      <c r="I334" s="193" t="s">
        <v>3464</v>
      </c>
      <c r="J334" s="193" t="s">
        <v>3465</v>
      </c>
      <c r="K334" s="72" t="s">
        <v>3466</v>
      </c>
      <c r="L334" s="37" t="s">
        <v>3467</v>
      </c>
      <c r="M334" s="192" t="s">
        <v>3468</v>
      </c>
      <c r="N334" s="72" t="s">
        <v>995</v>
      </c>
      <c r="O334" s="193" t="s">
        <v>68</v>
      </c>
      <c r="P334" s="72" t="str">
        <f t="shared" si="97"/>
        <v>REVISION DE UNIDAD 
EL GPS NO DA SEÑAL
CTE. ELIXANDER OVIEDO LEDEZMA</v>
      </c>
      <c r="Q334" s="177"/>
      <c r="R334" s="178"/>
      <c r="S334" s="178"/>
      <c r="T334" s="72"/>
      <c r="U334" s="72"/>
      <c r="V334" s="72" t="str">
        <f t="shared" si="98"/>
        <v>REVISION</v>
      </c>
      <c r="W334" s="203">
        <v>650.0</v>
      </c>
      <c r="X334" s="179">
        <f t="shared" si="99"/>
        <v>104</v>
      </c>
      <c r="Y334" s="179">
        <f t="shared" si="100"/>
        <v>754</v>
      </c>
    </row>
    <row r="335" ht="12.75" customHeight="1">
      <c r="A335" s="37" t="s">
        <v>3395</v>
      </c>
      <c r="B335" s="37"/>
      <c r="C335" s="79">
        <v>45715.0</v>
      </c>
      <c r="D335" s="187">
        <v>0.5833333333333334</v>
      </c>
      <c r="E335" s="188" t="s">
        <v>3418</v>
      </c>
      <c r="F335" s="37" t="s">
        <v>2871</v>
      </c>
      <c r="G335" s="72">
        <v>1.0</v>
      </c>
      <c r="H335" s="72" t="s">
        <v>888</v>
      </c>
      <c r="I335" s="193" t="s">
        <v>3469</v>
      </c>
      <c r="J335" s="72" t="s">
        <v>2506</v>
      </c>
      <c r="K335" s="72" t="s">
        <v>3221</v>
      </c>
      <c r="L335" s="37" t="s">
        <v>2969</v>
      </c>
      <c r="M335" s="192" t="s">
        <v>2970</v>
      </c>
      <c r="N335" s="72" t="s">
        <v>821</v>
      </c>
      <c r="O335" s="176"/>
      <c r="P335" s="72"/>
      <c r="Q335" s="177"/>
      <c r="R335" s="206">
        <v>8.63719066225476E14</v>
      </c>
      <c r="S335" s="206">
        <v>8.118228912E9</v>
      </c>
      <c r="T335" s="193" t="s">
        <v>3470</v>
      </c>
      <c r="U335" s="193" t="s">
        <v>3471</v>
      </c>
      <c r="V335" s="193" t="s">
        <v>888</v>
      </c>
      <c r="W335" s="179"/>
      <c r="X335" s="179"/>
      <c r="Y335" s="179"/>
    </row>
    <row r="336" ht="12.75" customHeight="1">
      <c r="A336" s="37" t="s">
        <v>3395</v>
      </c>
      <c r="B336" s="37"/>
      <c r="C336" s="79">
        <v>45715.0</v>
      </c>
      <c r="D336" s="187">
        <v>0.6041666666666666</v>
      </c>
      <c r="E336" s="188" t="s">
        <v>3436</v>
      </c>
      <c r="F336" s="37" t="s">
        <v>3424</v>
      </c>
      <c r="G336" s="72">
        <v>1.0</v>
      </c>
      <c r="H336" s="72" t="s">
        <v>2449</v>
      </c>
      <c r="I336" s="72" t="s">
        <v>3425</v>
      </c>
      <c r="J336" s="72" t="s">
        <v>3472</v>
      </c>
      <c r="K336" s="72" t="s">
        <v>3427</v>
      </c>
      <c r="L336" s="37" t="s">
        <v>3428</v>
      </c>
      <c r="M336" s="190" t="s">
        <v>3429</v>
      </c>
      <c r="N336" s="72" t="s">
        <v>827</v>
      </c>
      <c r="O336" s="176"/>
      <c r="P336" s="72"/>
      <c r="Q336" s="177"/>
      <c r="R336" s="178"/>
      <c r="S336" s="178"/>
      <c r="T336" s="72"/>
      <c r="U336" s="72"/>
      <c r="V336" s="72"/>
      <c r="W336" s="179"/>
      <c r="X336" s="179"/>
      <c r="Y336" s="179"/>
    </row>
    <row r="337" ht="12.75" customHeight="1">
      <c r="A337" s="37" t="s">
        <v>3395</v>
      </c>
      <c r="B337" s="37"/>
      <c r="C337" s="79">
        <v>45715.0</v>
      </c>
      <c r="D337" s="187">
        <v>0.6458333333333334</v>
      </c>
      <c r="E337" s="188" t="s">
        <v>2511</v>
      </c>
      <c r="F337" s="37" t="s">
        <v>2496</v>
      </c>
      <c r="G337" s="72">
        <v>1.0</v>
      </c>
      <c r="H337" s="72" t="s">
        <v>888</v>
      </c>
      <c r="I337" s="72" t="s">
        <v>3473</v>
      </c>
      <c r="J337" s="72" t="s">
        <v>2506</v>
      </c>
      <c r="K337" s="72" t="s">
        <v>2499</v>
      </c>
      <c r="L337" s="37" t="s">
        <v>3474</v>
      </c>
      <c r="M337" s="192" t="s">
        <v>3475</v>
      </c>
      <c r="N337" s="72" t="s">
        <v>827</v>
      </c>
      <c r="O337" s="176"/>
      <c r="P337" s="72"/>
      <c r="Q337" s="177"/>
      <c r="R337" s="178"/>
      <c r="S337" s="178"/>
      <c r="T337" s="72"/>
      <c r="U337" s="72"/>
      <c r="V337" s="72"/>
      <c r="W337" s="179"/>
      <c r="X337" s="179"/>
      <c r="Y337" s="179"/>
    </row>
    <row r="338" ht="12.75" customHeight="1">
      <c r="A338" s="37" t="s">
        <v>3395</v>
      </c>
      <c r="B338" s="37"/>
      <c r="C338" s="79">
        <v>45715.0</v>
      </c>
      <c r="D338" s="187">
        <v>0.6666666666666666</v>
      </c>
      <c r="E338" s="188" t="s">
        <v>2511</v>
      </c>
      <c r="F338" s="37" t="s">
        <v>2496</v>
      </c>
      <c r="G338" s="72">
        <v>1.0</v>
      </c>
      <c r="H338" s="72" t="s">
        <v>888</v>
      </c>
      <c r="I338" s="72" t="s">
        <v>3476</v>
      </c>
      <c r="J338" s="72" t="s">
        <v>2506</v>
      </c>
      <c r="K338" s="72" t="s">
        <v>2499</v>
      </c>
      <c r="L338" s="37" t="s">
        <v>3474</v>
      </c>
      <c r="M338" s="192" t="s">
        <v>3475</v>
      </c>
      <c r="N338" s="72" t="s">
        <v>827</v>
      </c>
      <c r="O338" s="176"/>
      <c r="P338" s="72"/>
      <c r="Q338" s="177"/>
      <c r="R338" s="178"/>
      <c r="S338" s="178"/>
      <c r="T338" s="72"/>
      <c r="U338" s="72"/>
      <c r="V338" s="72"/>
      <c r="W338" s="179"/>
      <c r="X338" s="179"/>
      <c r="Y338" s="179"/>
    </row>
    <row r="339" ht="12.75" customHeight="1">
      <c r="A339" s="37" t="s">
        <v>3395</v>
      </c>
      <c r="B339" s="37"/>
      <c r="C339" s="79">
        <v>45715.0</v>
      </c>
      <c r="D339" s="187">
        <v>0.7083333333333334</v>
      </c>
      <c r="E339" s="188" t="s">
        <v>3477</v>
      </c>
      <c r="F339" s="37" t="s">
        <v>3477</v>
      </c>
      <c r="G339" s="72">
        <v>1.0</v>
      </c>
      <c r="H339" s="72" t="s">
        <v>846</v>
      </c>
      <c r="I339" s="72" t="s">
        <v>3478</v>
      </c>
      <c r="J339" s="72" t="s">
        <v>3479</v>
      </c>
      <c r="K339" s="72" t="s">
        <v>3480</v>
      </c>
      <c r="L339" s="37" t="s">
        <v>3481</v>
      </c>
      <c r="M339" s="192" t="s">
        <v>3482</v>
      </c>
      <c r="N339" s="72" t="s">
        <v>68</v>
      </c>
      <c r="O339" s="176"/>
      <c r="P339" s="72"/>
      <c r="Q339" s="177"/>
      <c r="R339" s="178"/>
      <c r="S339" s="178"/>
      <c r="T339" s="72"/>
      <c r="U339" s="72"/>
      <c r="V339" s="72"/>
      <c r="W339" s="179"/>
      <c r="X339" s="179"/>
      <c r="Y339" s="179"/>
    </row>
    <row r="340" ht="12.75" customHeight="1">
      <c r="A340" s="37" t="s">
        <v>3395</v>
      </c>
      <c r="B340" s="37"/>
      <c r="C340" s="79">
        <v>45715.0</v>
      </c>
      <c r="D340" s="187">
        <v>0.7083333333333334</v>
      </c>
      <c r="E340" s="188" t="s">
        <v>2591</v>
      </c>
      <c r="F340" s="37" t="s">
        <v>2592</v>
      </c>
      <c r="G340" s="72">
        <v>1.0</v>
      </c>
      <c r="H340" s="72" t="s">
        <v>888</v>
      </c>
      <c r="I340" s="193" t="s">
        <v>3483</v>
      </c>
      <c r="J340" s="72" t="s">
        <v>2506</v>
      </c>
      <c r="K340" s="72" t="s">
        <v>3484</v>
      </c>
      <c r="L340" s="37" t="s">
        <v>3485</v>
      </c>
      <c r="M340" s="192" t="s">
        <v>3486</v>
      </c>
      <c r="N340" s="72" t="s">
        <v>821</v>
      </c>
      <c r="O340" s="207" t="s">
        <v>68</v>
      </c>
      <c r="P340" s="72" t="str">
        <f>J340</f>
        <v>INSTALACION NUEVA</v>
      </c>
      <c r="Q340" s="177"/>
      <c r="R340" s="178"/>
      <c r="S340" s="178"/>
      <c r="T340" s="72"/>
      <c r="U340" s="72"/>
      <c r="V340" s="193" t="s">
        <v>888</v>
      </c>
      <c r="W340" s="203">
        <f>1724+150</f>
        <v>1874</v>
      </c>
      <c r="X340" s="203">
        <f t="shared" ref="X340:X341" si="101">W340*0.16</f>
        <v>299.84</v>
      </c>
      <c r="Y340" s="179">
        <f t="shared" ref="Y340:Y341" si="102">W340+X340</f>
        <v>2173.84</v>
      </c>
    </row>
    <row r="341" ht="12.75" customHeight="1">
      <c r="A341" s="37" t="s">
        <v>3210</v>
      </c>
      <c r="B341" s="37"/>
      <c r="C341" s="79">
        <v>45702.0</v>
      </c>
      <c r="D341" s="187">
        <v>0.4166666666666667</v>
      </c>
      <c r="E341" s="188" t="s">
        <v>68</v>
      </c>
      <c r="F341" s="37" t="s">
        <v>1532</v>
      </c>
      <c r="G341" s="72">
        <v>1.0</v>
      </c>
      <c r="H341" s="72" t="s">
        <v>2513</v>
      </c>
      <c r="I341" s="72" t="s">
        <v>1072</v>
      </c>
      <c r="J341" s="193" t="s">
        <v>3487</v>
      </c>
      <c r="K341" s="72" t="s">
        <v>3255</v>
      </c>
      <c r="L341" s="37" t="s">
        <v>3256</v>
      </c>
      <c r="M341" s="204" t="s">
        <v>3257</v>
      </c>
      <c r="N341" s="72" t="s">
        <v>821</v>
      </c>
      <c r="O341" s="207"/>
      <c r="P341" s="193" t="s">
        <v>2563</v>
      </c>
      <c r="Q341" s="205" t="s">
        <v>68</v>
      </c>
      <c r="R341" s="206">
        <v>8.62476051258076E14</v>
      </c>
      <c r="S341" s="206" t="s">
        <v>68</v>
      </c>
      <c r="T341" s="193" t="s">
        <v>68</v>
      </c>
      <c r="U341" s="193" t="s">
        <v>68</v>
      </c>
      <c r="V341" s="193" t="s">
        <v>2513</v>
      </c>
      <c r="W341" s="203">
        <v>500.0</v>
      </c>
      <c r="X341" s="179">
        <f t="shared" si="101"/>
        <v>80</v>
      </c>
      <c r="Y341" s="179">
        <f t="shared" si="102"/>
        <v>580</v>
      </c>
    </row>
    <row r="342" ht="12.75" customHeight="1">
      <c r="A342" s="37" t="s">
        <v>3395</v>
      </c>
      <c r="B342" s="37"/>
      <c r="C342" s="79">
        <v>45715.0</v>
      </c>
      <c r="D342" s="187">
        <v>0.75</v>
      </c>
      <c r="E342" s="188" t="s">
        <v>3488</v>
      </c>
      <c r="F342" s="37" t="s">
        <v>3489</v>
      </c>
      <c r="G342" s="72">
        <v>1.0</v>
      </c>
      <c r="H342" s="193" t="s">
        <v>3490</v>
      </c>
      <c r="I342" s="72" t="s">
        <v>3491</v>
      </c>
      <c r="J342" s="193">
        <v>8.62476051258076E14</v>
      </c>
      <c r="K342" s="193" t="s">
        <v>68</v>
      </c>
      <c r="L342" s="37" t="s">
        <v>3492</v>
      </c>
      <c r="M342" s="192" t="s">
        <v>3493</v>
      </c>
      <c r="N342" s="72" t="s">
        <v>821</v>
      </c>
      <c r="O342" s="207"/>
      <c r="P342" s="193" t="s">
        <v>3494</v>
      </c>
      <c r="Q342" s="205" t="s">
        <v>68</v>
      </c>
      <c r="R342" s="193">
        <v>8.62476051258076E14</v>
      </c>
      <c r="S342" s="206" t="s">
        <v>68</v>
      </c>
      <c r="T342" s="193" t="s">
        <v>68</v>
      </c>
      <c r="U342" s="193" t="s">
        <v>68</v>
      </c>
      <c r="V342" s="193" t="s">
        <v>3490</v>
      </c>
      <c r="W342" s="203">
        <v>0.0</v>
      </c>
      <c r="X342" s="203">
        <v>0.0</v>
      </c>
      <c r="Y342" s="203">
        <v>0.0</v>
      </c>
    </row>
    <row r="343" ht="12.75" customHeight="1">
      <c r="A343" s="37" t="s">
        <v>3395</v>
      </c>
      <c r="B343" s="37"/>
      <c r="C343" s="79">
        <v>45715.0</v>
      </c>
      <c r="D343" s="187">
        <v>0.7916666666666666</v>
      </c>
      <c r="E343" s="188" t="s">
        <v>2511</v>
      </c>
      <c r="F343" s="37" t="s">
        <v>3495</v>
      </c>
      <c r="G343" s="72">
        <v>1.0</v>
      </c>
      <c r="H343" s="72" t="s">
        <v>888</v>
      </c>
      <c r="I343" s="72" t="s">
        <v>569</v>
      </c>
      <c r="J343" s="72" t="s">
        <v>3496</v>
      </c>
      <c r="K343" s="72"/>
      <c r="L343" s="37"/>
      <c r="M343" s="190"/>
      <c r="N343" s="72"/>
      <c r="O343" s="176"/>
      <c r="P343" s="72"/>
      <c r="Q343" s="177"/>
      <c r="R343" s="178"/>
      <c r="S343" s="178"/>
      <c r="T343" s="72"/>
      <c r="U343" s="72"/>
      <c r="V343" s="72"/>
      <c r="W343" s="179"/>
      <c r="X343" s="179"/>
      <c r="Y343" s="179"/>
    </row>
    <row r="344" ht="12.75" customHeight="1">
      <c r="A344" s="37" t="s">
        <v>3395</v>
      </c>
      <c r="B344" s="37"/>
      <c r="C344" s="79">
        <v>45716.0</v>
      </c>
      <c r="D344" s="187">
        <v>0.3541666666666667</v>
      </c>
      <c r="E344" s="188" t="s">
        <v>3404</v>
      </c>
      <c r="F344" s="37" t="s">
        <v>3083</v>
      </c>
      <c r="G344" s="72">
        <v>1.0</v>
      </c>
      <c r="H344" s="72" t="s">
        <v>2449</v>
      </c>
      <c r="I344" s="72" t="s">
        <v>3420</v>
      </c>
      <c r="J344" s="72" t="s">
        <v>3421</v>
      </c>
      <c r="K344" s="72" t="s">
        <v>3086</v>
      </c>
      <c r="L344" s="37" t="s">
        <v>3408</v>
      </c>
      <c r="M344" s="192" t="s">
        <v>3409</v>
      </c>
      <c r="N344" s="72" t="s">
        <v>827</v>
      </c>
      <c r="O344" s="176"/>
      <c r="P344" s="72" t="s">
        <v>3497</v>
      </c>
      <c r="Q344" s="177"/>
      <c r="R344" s="178"/>
      <c r="S344" s="178"/>
      <c r="T344" s="72"/>
      <c r="U344" s="72"/>
      <c r="V344" s="72"/>
      <c r="W344" s="179"/>
      <c r="X344" s="179"/>
      <c r="Y344" s="179"/>
    </row>
    <row r="345" ht="12.75" customHeight="1">
      <c r="A345" s="37" t="s">
        <v>3395</v>
      </c>
      <c r="B345" s="37"/>
      <c r="C345" s="79">
        <v>45716.0</v>
      </c>
      <c r="D345" s="187">
        <v>0.375</v>
      </c>
      <c r="E345" s="188" t="s">
        <v>2511</v>
      </c>
      <c r="F345" s="37" t="s">
        <v>3231</v>
      </c>
      <c r="G345" s="72">
        <v>1.0</v>
      </c>
      <c r="H345" s="72" t="s">
        <v>888</v>
      </c>
      <c r="I345" s="72" t="s">
        <v>3434</v>
      </c>
      <c r="J345" s="72" t="s">
        <v>2506</v>
      </c>
      <c r="K345" s="72" t="s">
        <v>3234</v>
      </c>
      <c r="L345" s="37" t="s">
        <v>3235</v>
      </c>
      <c r="M345" s="192" t="s">
        <v>3236</v>
      </c>
      <c r="N345" s="72" t="s">
        <v>821</v>
      </c>
      <c r="O345" s="176"/>
      <c r="P345" s="72" t="s">
        <v>68</v>
      </c>
      <c r="Q345" s="177"/>
      <c r="R345" s="178"/>
      <c r="S345" s="178"/>
      <c r="T345" s="72"/>
      <c r="U345" s="72"/>
      <c r="V345" s="193"/>
      <c r="W345" s="179"/>
      <c r="X345" s="179"/>
      <c r="Y345" s="179"/>
    </row>
    <row r="346" ht="12.75" customHeight="1">
      <c r="A346" s="37" t="s">
        <v>3395</v>
      </c>
      <c r="B346" s="37"/>
      <c r="C346" s="79">
        <v>45716.0</v>
      </c>
      <c r="D346" s="187">
        <v>0.4166666666666667</v>
      </c>
      <c r="E346" s="188" t="s">
        <v>3436</v>
      </c>
      <c r="F346" s="37" t="s">
        <v>3424</v>
      </c>
      <c r="G346" s="72">
        <v>1.0</v>
      </c>
      <c r="H346" s="72" t="s">
        <v>2449</v>
      </c>
      <c r="I346" s="72" t="s">
        <v>3425</v>
      </c>
      <c r="J346" s="72" t="s">
        <v>3472</v>
      </c>
      <c r="K346" s="72" t="s">
        <v>3427</v>
      </c>
      <c r="L346" s="37" t="s">
        <v>3428</v>
      </c>
      <c r="M346" s="190" t="s">
        <v>3429</v>
      </c>
      <c r="N346" s="72" t="s">
        <v>827</v>
      </c>
      <c r="O346" s="176"/>
      <c r="P346" s="72"/>
      <c r="Q346" s="177"/>
      <c r="R346" s="178"/>
      <c r="S346" s="178"/>
      <c r="T346" s="72"/>
      <c r="U346" s="72"/>
      <c r="V346" s="72"/>
      <c r="W346" s="179"/>
      <c r="X346" s="179"/>
      <c r="Y346" s="179"/>
    </row>
    <row r="347" ht="12.75" customHeight="1">
      <c r="A347" s="37" t="s">
        <v>3395</v>
      </c>
      <c r="B347" s="37"/>
      <c r="C347" s="79">
        <v>45716.0</v>
      </c>
      <c r="D347" s="187">
        <v>0.4583333333333333</v>
      </c>
      <c r="E347" s="188" t="s">
        <v>2574</v>
      </c>
      <c r="F347" s="37" t="s">
        <v>2575</v>
      </c>
      <c r="G347" s="72">
        <v>1.0</v>
      </c>
      <c r="H347" s="72" t="s">
        <v>846</v>
      </c>
      <c r="I347" s="193" t="s">
        <v>3431</v>
      </c>
      <c r="J347" s="193" t="s">
        <v>3432</v>
      </c>
      <c r="K347" s="72" t="s">
        <v>3312</v>
      </c>
      <c r="L347" s="37" t="s">
        <v>2577</v>
      </c>
      <c r="M347" s="204" t="s">
        <v>2578</v>
      </c>
      <c r="N347" s="72" t="s">
        <v>68</v>
      </c>
      <c r="O347" s="193" t="s">
        <v>68</v>
      </c>
      <c r="P347" s="72" t="str">
        <f>J347</f>
        <v>REVISION DE UNIDAD 
No da señal el GPS
CTE. ARMANDO SIFUENTES GARCIA</v>
      </c>
      <c r="Q347" s="72" t="s">
        <v>3498</v>
      </c>
      <c r="R347" s="178"/>
      <c r="S347" s="178"/>
      <c r="T347" s="72"/>
      <c r="U347" s="72"/>
      <c r="V347" s="193" t="s">
        <v>762</v>
      </c>
      <c r="W347" s="203">
        <v>0.0</v>
      </c>
      <c r="X347" s="179">
        <f>W347*0.16</f>
        <v>0</v>
      </c>
      <c r="Y347" s="179">
        <f>W347+X347</f>
        <v>0</v>
      </c>
    </row>
    <row r="348" ht="12.75" customHeight="1">
      <c r="A348" s="37" t="s">
        <v>3395</v>
      </c>
      <c r="B348" s="37"/>
      <c r="C348" s="79">
        <v>45716.0</v>
      </c>
      <c r="D348" s="187">
        <v>0.5</v>
      </c>
      <c r="E348" s="188" t="s">
        <v>2511</v>
      </c>
      <c r="F348" s="37" t="s">
        <v>3499</v>
      </c>
      <c r="G348" s="72">
        <v>1.0</v>
      </c>
      <c r="H348" s="72" t="s">
        <v>888</v>
      </c>
      <c r="I348" s="72"/>
      <c r="J348" s="72" t="s">
        <v>2708</v>
      </c>
      <c r="K348" s="72" t="s">
        <v>3500</v>
      </c>
      <c r="L348" s="37" t="s">
        <v>3501</v>
      </c>
      <c r="M348" s="192" t="s">
        <v>3502</v>
      </c>
      <c r="N348" s="72"/>
      <c r="O348" s="176"/>
      <c r="P348" s="72"/>
      <c r="Q348" s="177"/>
      <c r="R348" s="178"/>
      <c r="S348" s="178"/>
      <c r="T348" s="72"/>
      <c r="U348" s="72"/>
      <c r="V348" s="72"/>
      <c r="W348" s="179"/>
      <c r="X348" s="179"/>
      <c r="Y348" s="179"/>
    </row>
    <row r="349" ht="12.75" customHeight="1">
      <c r="A349" s="37" t="s">
        <v>3395</v>
      </c>
      <c r="B349" s="37"/>
      <c r="C349" s="79">
        <v>45716.0</v>
      </c>
      <c r="D349" s="187">
        <v>0.5</v>
      </c>
      <c r="E349" s="188" t="s">
        <v>3488</v>
      </c>
      <c r="F349" s="37" t="s">
        <v>1614</v>
      </c>
      <c r="G349" s="72">
        <v>1.0</v>
      </c>
      <c r="H349" s="72" t="s">
        <v>888</v>
      </c>
      <c r="I349" s="72" t="s">
        <v>2363</v>
      </c>
      <c r="J349" s="72" t="s">
        <v>3503</v>
      </c>
      <c r="K349" s="72" t="s">
        <v>3260</v>
      </c>
      <c r="L349" s="37" t="s">
        <v>3504</v>
      </c>
      <c r="M349" s="192" t="s">
        <v>3505</v>
      </c>
      <c r="N349" s="72" t="s">
        <v>995</v>
      </c>
      <c r="O349" s="176"/>
      <c r="P349" s="72"/>
      <c r="Q349" s="177"/>
      <c r="R349" s="178"/>
      <c r="S349" s="178"/>
      <c r="T349" s="72"/>
      <c r="U349" s="72"/>
      <c r="V349" s="72" t="str">
        <f t="shared" ref="V349:V352" si="103">H349</f>
        <v>INSTALACION</v>
      </c>
      <c r="W349" s="179"/>
      <c r="X349" s="179"/>
      <c r="Y349" s="179"/>
    </row>
    <row r="350" ht="12.75" customHeight="1">
      <c r="A350" s="37" t="s">
        <v>3395</v>
      </c>
      <c r="B350" s="37"/>
      <c r="C350" s="79">
        <v>45716.0</v>
      </c>
      <c r="D350" s="187">
        <v>0.5208333333333334</v>
      </c>
      <c r="E350" s="188" t="s">
        <v>3488</v>
      </c>
      <c r="F350" s="37" t="s">
        <v>1614</v>
      </c>
      <c r="G350" s="72">
        <v>1.0</v>
      </c>
      <c r="H350" s="72" t="s">
        <v>888</v>
      </c>
      <c r="I350" s="72" t="s">
        <v>3506</v>
      </c>
      <c r="J350" s="72" t="s">
        <v>3503</v>
      </c>
      <c r="K350" s="72" t="s">
        <v>3260</v>
      </c>
      <c r="L350" s="37" t="s">
        <v>3504</v>
      </c>
      <c r="M350" s="192" t="s">
        <v>3505</v>
      </c>
      <c r="N350" s="72" t="s">
        <v>995</v>
      </c>
      <c r="O350" s="176"/>
      <c r="P350" s="72"/>
      <c r="Q350" s="177"/>
      <c r="R350" s="178"/>
      <c r="S350" s="178"/>
      <c r="T350" s="72"/>
      <c r="U350" s="72"/>
      <c r="V350" s="72" t="str">
        <f t="shared" si="103"/>
        <v>INSTALACION</v>
      </c>
      <c r="W350" s="179"/>
      <c r="X350" s="179"/>
      <c r="Y350" s="179"/>
    </row>
    <row r="351" ht="12.75" customHeight="1">
      <c r="A351" s="37" t="s">
        <v>3395</v>
      </c>
      <c r="B351" s="37"/>
      <c r="C351" s="79">
        <v>45716.0</v>
      </c>
      <c r="D351" s="187">
        <v>0.5416666666666666</v>
      </c>
      <c r="E351" s="188" t="s">
        <v>2548</v>
      </c>
      <c r="F351" s="37" t="s">
        <v>2549</v>
      </c>
      <c r="G351" s="72">
        <v>1.0</v>
      </c>
      <c r="H351" s="193" t="s">
        <v>2558</v>
      </c>
      <c r="I351" s="72" t="s">
        <v>3507</v>
      </c>
      <c r="J351" s="72" t="s">
        <v>3082</v>
      </c>
      <c r="K351" s="72" t="s">
        <v>825</v>
      </c>
      <c r="L351" s="37" t="s">
        <v>2833</v>
      </c>
      <c r="M351" s="192" t="s">
        <v>2552</v>
      </c>
      <c r="N351" s="72" t="s">
        <v>821</v>
      </c>
      <c r="O351" s="176"/>
      <c r="P351" s="72" t="str">
        <f t="shared" ref="P351:P352" si="104">J351</f>
        <v>REINSTALACION DE EQUIPO</v>
      </c>
      <c r="Q351" s="177"/>
      <c r="R351" s="178"/>
      <c r="S351" s="178"/>
      <c r="T351" s="72"/>
      <c r="U351" s="72"/>
      <c r="V351" s="72" t="str">
        <f t="shared" si="103"/>
        <v>REINSTALACION </v>
      </c>
      <c r="W351" s="203">
        <v>350.0</v>
      </c>
      <c r="X351" s="179">
        <f t="shared" ref="X351:X352" si="105">W351*0.16</f>
        <v>56</v>
      </c>
      <c r="Y351" s="179">
        <f t="shared" ref="Y351:Y352" si="106">W351+X351</f>
        <v>406</v>
      </c>
    </row>
    <row r="352" ht="12.75" customHeight="1">
      <c r="A352" s="37" t="s">
        <v>3395</v>
      </c>
      <c r="B352" s="37"/>
      <c r="C352" s="79">
        <v>45716.0</v>
      </c>
      <c r="D352" s="187">
        <v>0.5833333333333334</v>
      </c>
      <c r="E352" s="188" t="s">
        <v>2548</v>
      </c>
      <c r="F352" s="37" t="s">
        <v>2549</v>
      </c>
      <c r="G352" s="72">
        <v>1.0</v>
      </c>
      <c r="H352" s="193" t="s">
        <v>2558</v>
      </c>
      <c r="I352" s="72" t="s">
        <v>3508</v>
      </c>
      <c r="J352" s="72" t="s">
        <v>3082</v>
      </c>
      <c r="K352" s="72" t="s">
        <v>825</v>
      </c>
      <c r="L352" s="37" t="s">
        <v>2833</v>
      </c>
      <c r="M352" s="192" t="s">
        <v>2552</v>
      </c>
      <c r="N352" s="72" t="s">
        <v>821</v>
      </c>
      <c r="O352" s="176"/>
      <c r="P352" s="72" t="str">
        <f t="shared" si="104"/>
        <v>REINSTALACION DE EQUIPO</v>
      </c>
      <c r="Q352" s="177"/>
      <c r="R352" s="178"/>
      <c r="S352" s="178"/>
      <c r="T352" s="72"/>
      <c r="U352" s="72"/>
      <c r="V352" s="72" t="str">
        <f t="shared" si="103"/>
        <v>REINSTALACION </v>
      </c>
      <c r="W352" s="203">
        <v>350.0</v>
      </c>
      <c r="X352" s="179">
        <f t="shared" si="105"/>
        <v>56</v>
      </c>
      <c r="Y352" s="179">
        <f t="shared" si="106"/>
        <v>406</v>
      </c>
    </row>
    <row r="353" ht="12.75" customHeight="1">
      <c r="A353" s="37" t="s">
        <v>3395</v>
      </c>
      <c r="B353" s="37"/>
      <c r="C353" s="79">
        <v>45716.0</v>
      </c>
      <c r="D353" s="187">
        <v>0.75</v>
      </c>
      <c r="E353" s="188" t="s">
        <v>3509</v>
      </c>
      <c r="F353" s="37" t="s">
        <v>3510</v>
      </c>
      <c r="G353" s="72">
        <v>1.0</v>
      </c>
      <c r="H353" s="72" t="s">
        <v>846</v>
      </c>
      <c r="I353" s="72" t="s">
        <v>3075</v>
      </c>
      <c r="J353" s="72" t="s">
        <v>3511</v>
      </c>
      <c r="K353" s="72" t="s">
        <v>3076</v>
      </c>
      <c r="L353" s="37" t="s">
        <v>68</v>
      </c>
      <c r="M353" s="190" t="s">
        <v>68</v>
      </c>
      <c r="N353" s="72" t="s">
        <v>827</v>
      </c>
      <c r="O353" s="176"/>
      <c r="P353" s="72"/>
      <c r="Q353" s="177"/>
      <c r="R353" s="178"/>
      <c r="S353" s="178"/>
      <c r="T353" s="72"/>
      <c r="U353" s="72"/>
      <c r="V353" s="72"/>
      <c r="W353" s="179"/>
      <c r="X353" s="179"/>
      <c r="Y353" s="179"/>
    </row>
    <row r="354" ht="12.75" customHeight="1">
      <c r="A354" s="37" t="s">
        <v>3395</v>
      </c>
      <c r="B354" s="37"/>
      <c r="C354" s="79">
        <v>45717.0</v>
      </c>
      <c r="D354" s="187">
        <v>0.375</v>
      </c>
      <c r="E354" s="188" t="s">
        <v>68</v>
      </c>
      <c r="F354" s="37" t="s">
        <v>68</v>
      </c>
      <c r="G354" s="72" t="s">
        <v>68</v>
      </c>
      <c r="H354" s="72" t="s">
        <v>68</v>
      </c>
      <c r="I354" s="72" t="s">
        <v>68</v>
      </c>
      <c r="J354" s="72" t="s">
        <v>68</v>
      </c>
      <c r="K354" s="72" t="s">
        <v>68</v>
      </c>
      <c r="L354" s="37" t="s">
        <v>68</v>
      </c>
      <c r="M354" s="190" t="s">
        <v>68</v>
      </c>
      <c r="N354" s="72" t="s">
        <v>68</v>
      </c>
      <c r="O354" s="176"/>
      <c r="P354" s="72"/>
      <c r="Q354" s="177"/>
      <c r="R354" s="178"/>
      <c r="S354" s="178"/>
      <c r="T354" s="72"/>
      <c r="U354" s="72"/>
      <c r="V354" s="72"/>
      <c r="W354" s="179"/>
      <c r="X354" s="179"/>
      <c r="Y354" s="179"/>
    </row>
    <row r="355" ht="12.75" customHeight="1">
      <c r="A355" s="37" t="s">
        <v>3395</v>
      </c>
      <c r="B355" s="37"/>
      <c r="C355" s="79">
        <v>45717.0</v>
      </c>
      <c r="D355" s="187">
        <v>0.4166666666666667</v>
      </c>
      <c r="E355" s="188" t="s">
        <v>2548</v>
      </c>
      <c r="F355" s="37" t="s">
        <v>2549</v>
      </c>
      <c r="G355" s="72">
        <v>1.0</v>
      </c>
      <c r="H355" s="72" t="s">
        <v>2513</v>
      </c>
      <c r="I355" s="72">
        <v>18.0</v>
      </c>
      <c r="J355" s="72" t="s">
        <v>2514</v>
      </c>
      <c r="K355" s="72" t="s">
        <v>825</v>
      </c>
      <c r="L355" s="37" t="s">
        <v>2833</v>
      </c>
      <c r="M355" s="192" t="s">
        <v>2552</v>
      </c>
      <c r="N355" s="72" t="s">
        <v>827</v>
      </c>
      <c r="O355" s="176"/>
      <c r="P355" s="72" t="str">
        <f>J355</f>
        <v>DESINSTALACION DE EQUIPO</v>
      </c>
      <c r="Q355" s="177"/>
      <c r="R355" s="178"/>
      <c r="S355" s="178"/>
      <c r="T355" s="72"/>
      <c r="U355" s="72"/>
      <c r="V355" s="72" t="str">
        <f>H355</f>
        <v>DESINSTALACION</v>
      </c>
      <c r="W355" s="203">
        <v>350.0</v>
      </c>
      <c r="X355" s="179">
        <f>W355*0.16</f>
        <v>56</v>
      </c>
      <c r="Y355" s="179">
        <f>W355+X355</f>
        <v>406</v>
      </c>
    </row>
    <row r="356" ht="12.75" customHeight="1">
      <c r="A356" s="37" t="s">
        <v>3395</v>
      </c>
      <c r="B356" s="37"/>
      <c r="C356" s="79">
        <v>45717.0</v>
      </c>
      <c r="D356" s="187">
        <v>0.4583333333333333</v>
      </c>
      <c r="E356" s="188" t="s">
        <v>138</v>
      </c>
      <c r="F356" s="37" t="s">
        <v>138</v>
      </c>
      <c r="G356" s="72">
        <v>1.0</v>
      </c>
      <c r="H356" s="72" t="s">
        <v>888</v>
      </c>
      <c r="I356" s="72" t="s">
        <v>3512</v>
      </c>
      <c r="J356" s="72" t="s">
        <v>2506</v>
      </c>
      <c r="K356" s="72" t="s">
        <v>3513</v>
      </c>
      <c r="L356" s="37" t="s">
        <v>3514</v>
      </c>
      <c r="M356" s="192" t="s">
        <v>3515</v>
      </c>
      <c r="N356" s="72" t="s">
        <v>821</v>
      </c>
      <c r="O356" s="176"/>
      <c r="P356" s="72"/>
      <c r="Q356" s="177"/>
      <c r="R356" s="178"/>
      <c r="S356" s="178"/>
      <c r="T356" s="72"/>
      <c r="U356" s="72"/>
      <c r="V356" s="72"/>
      <c r="W356" s="179"/>
      <c r="X356" s="179"/>
      <c r="Y356" s="179"/>
    </row>
    <row r="357" ht="12.75" customHeight="1">
      <c r="A357" s="86" t="s">
        <v>3395</v>
      </c>
      <c r="B357" s="86"/>
      <c r="C357" s="194">
        <v>45717.0</v>
      </c>
      <c r="D357" s="195">
        <v>0.5</v>
      </c>
      <c r="E357" s="196" t="s">
        <v>3418</v>
      </c>
      <c r="F357" s="86" t="s">
        <v>2871</v>
      </c>
      <c r="G357" s="87">
        <v>1.0</v>
      </c>
      <c r="H357" s="87" t="s">
        <v>2449</v>
      </c>
      <c r="I357" s="87" t="s">
        <v>3516</v>
      </c>
      <c r="J357" s="87" t="s">
        <v>3517</v>
      </c>
      <c r="K357" s="87" t="s">
        <v>3221</v>
      </c>
      <c r="L357" s="86" t="s">
        <v>2969</v>
      </c>
      <c r="M357" s="197" t="s">
        <v>2970</v>
      </c>
      <c r="N357" s="87" t="s">
        <v>827</v>
      </c>
      <c r="O357" s="198"/>
      <c r="P357" s="87"/>
      <c r="Q357" s="199"/>
      <c r="R357" s="200"/>
      <c r="S357" s="200"/>
      <c r="T357" s="87"/>
      <c r="U357" s="87"/>
      <c r="V357" s="87"/>
      <c r="W357" s="202"/>
      <c r="X357" s="202"/>
      <c r="Y357" s="202"/>
    </row>
    <row r="358" ht="12.75" customHeight="1">
      <c r="A358" s="37" t="s">
        <v>3518</v>
      </c>
      <c r="B358" s="37"/>
      <c r="C358" s="79">
        <v>45718.0</v>
      </c>
      <c r="D358" s="187">
        <v>0.375</v>
      </c>
      <c r="E358" s="188" t="s">
        <v>68</v>
      </c>
      <c r="F358" s="37" t="s">
        <v>2458</v>
      </c>
      <c r="G358" s="72" t="s">
        <v>68</v>
      </c>
      <c r="H358" s="72" t="s">
        <v>68</v>
      </c>
      <c r="I358" s="72" t="s">
        <v>68</v>
      </c>
      <c r="J358" s="72" t="s">
        <v>68</v>
      </c>
      <c r="K358" s="72" t="s">
        <v>68</v>
      </c>
      <c r="L358" s="37" t="s">
        <v>68</v>
      </c>
      <c r="M358" s="190" t="s">
        <v>68</v>
      </c>
      <c r="N358" s="72" t="s">
        <v>68</v>
      </c>
      <c r="O358" s="176"/>
      <c r="P358" s="72"/>
      <c r="Q358" s="177"/>
      <c r="R358" s="178"/>
      <c r="S358" s="178"/>
      <c r="T358" s="72"/>
      <c r="U358" s="72"/>
      <c r="V358" s="72"/>
      <c r="W358" s="179"/>
      <c r="X358" s="179"/>
      <c r="Y358" s="179"/>
    </row>
    <row r="359" ht="12.75" customHeight="1">
      <c r="A359" s="37" t="s">
        <v>3518</v>
      </c>
      <c r="B359" s="37"/>
      <c r="C359" s="79">
        <v>45719.0</v>
      </c>
      <c r="D359" s="187">
        <v>0.375</v>
      </c>
      <c r="E359" s="188" t="s">
        <v>2511</v>
      </c>
      <c r="F359" s="37" t="s">
        <v>2871</v>
      </c>
      <c r="G359" s="72">
        <v>1.0</v>
      </c>
      <c r="H359" s="72" t="s">
        <v>846</v>
      </c>
      <c r="I359" s="72" t="s">
        <v>3519</v>
      </c>
      <c r="J359" s="72" t="s">
        <v>3520</v>
      </c>
      <c r="K359" s="72" t="s">
        <v>3221</v>
      </c>
      <c r="L359" s="37" t="s">
        <v>2969</v>
      </c>
      <c r="M359" s="192" t="s">
        <v>2970</v>
      </c>
      <c r="N359" s="72" t="s">
        <v>68</v>
      </c>
      <c r="O359" s="176"/>
      <c r="P359" s="72" t="s">
        <v>3521</v>
      </c>
      <c r="Q359" s="177"/>
      <c r="R359" s="178"/>
      <c r="S359" s="178"/>
      <c r="T359" s="72"/>
      <c r="U359" s="72"/>
      <c r="V359" s="72"/>
      <c r="W359" s="179"/>
      <c r="X359" s="179"/>
      <c r="Y359" s="179"/>
    </row>
    <row r="360" ht="12.75" customHeight="1">
      <c r="A360" s="37" t="s">
        <v>3395</v>
      </c>
      <c r="B360" s="37"/>
      <c r="C360" s="79">
        <v>45715.0</v>
      </c>
      <c r="D360" s="187">
        <v>0.75</v>
      </c>
      <c r="E360" s="188" t="s">
        <v>3488</v>
      </c>
      <c r="F360" s="37" t="s">
        <v>3489</v>
      </c>
      <c r="G360" s="72">
        <v>1.0</v>
      </c>
      <c r="H360" s="193" t="s">
        <v>3490</v>
      </c>
      <c r="I360" s="72" t="s">
        <v>3491</v>
      </c>
      <c r="J360" s="193">
        <v>8.62476051262342E14</v>
      </c>
      <c r="K360" s="193" t="s">
        <v>68</v>
      </c>
      <c r="L360" s="37" t="s">
        <v>3492</v>
      </c>
      <c r="M360" s="192" t="s">
        <v>3493</v>
      </c>
      <c r="N360" s="193" t="s">
        <v>821</v>
      </c>
      <c r="O360" s="207"/>
      <c r="P360" s="193" t="s">
        <v>3494</v>
      </c>
      <c r="Q360" s="205" t="s">
        <v>68</v>
      </c>
      <c r="R360" s="193">
        <v>8.62476051262342E14</v>
      </c>
      <c r="S360" s="206" t="s">
        <v>68</v>
      </c>
      <c r="T360" s="193" t="s">
        <v>68</v>
      </c>
      <c r="U360" s="193" t="s">
        <v>68</v>
      </c>
      <c r="V360" s="193" t="s">
        <v>3490</v>
      </c>
      <c r="W360" s="203">
        <v>0.0</v>
      </c>
      <c r="X360" s="203">
        <v>0.0</v>
      </c>
      <c r="Y360" s="203">
        <v>0.0</v>
      </c>
    </row>
    <row r="361" ht="12.75" customHeight="1">
      <c r="A361" s="37" t="s">
        <v>3518</v>
      </c>
      <c r="B361" s="37"/>
      <c r="C361" s="79">
        <v>45719.0</v>
      </c>
      <c r="D361" s="187">
        <v>0.625</v>
      </c>
      <c r="E361" s="188" t="s">
        <v>3488</v>
      </c>
      <c r="F361" s="37" t="s">
        <v>3489</v>
      </c>
      <c r="G361" s="72">
        <v>1.0</v>
      </c>
      <c r="H361" s="72" t="s">
        <v>2513</v>
      </c>
      <c r="I361" s="72" t="s">
        <v>3522</v>
      </c>
      <c r="J361" s="72" t="s">
        <v>3523</v>
      </c>
      <c r="K361" s="72" t="s">
        <v>3524</v>
      </c>
      <c r="L361" s="37" t="s">
        <v>3525</v>
      </c>
      <c r="M361" s="192" t="s">
        <v>3526</v>
      </c>
      <c r="N361" s="72" t="s">
        <v>821</v>
      </c>
      <c r="O361" s="176"/>
      <c r="P361" s="72"/>
      <c r="Q361" s="177"/>
      <c r="R361" s="178"/>
      <c r="S361" s="178"/>
      <c r="T361" s="72"/>
      <c r="U361" s="72"/>
      <c r="V361" s="72"/>
      <c r="W361" s="179"/>
      <c r="X361" s="179"/>
      <c r="Y361" s="179"/>
    </row>
    <row r="362" ht="12.75" customHeight="1">
      <c r="A362" s="37" t="s">
        <v>3518</v>
      </c>
      <c r="B362" s="37"/>
      <c r="C362" s="79">
        <v>45720.0</v>
      </c>
      <c r="D362" s="187">
        <v>0.375</v>
      </c>
      <c r="E362" s="188" t="s">
        <v>2511</v>
      </c>
      <c r="F362" s="37" t="s">
        <v>3283</v>
      </c>
      <c r="G362" s="72">
        <v>3.0</v>
      </c>
      <c r="H362" s="193" t="s">
        <v>3527</v>
      </c>
      <c r="I362" s="72" t="s">
        <v>3528</v>
      </c>
      <c r="J362" s="72" t="s">
        <v>3305</v>
      </c>
      <c r="K362" s="72" t="s">
        <v>3286</v>
      </c>
      <c r="L362" s="37" t="s">
        <v>3287</v>
      </c>
      <c r="M362" s="192" t="s">
        <v>3288</v>
      </c>
      <c r="N362" s="72" t="s">
        <v>821</v>
      </c>
      <c r="O362" s="176"/>
      <c r="P362" s="72"/>
      <c r="Q362" s="177"/>
      <c r="R362" s="178"/>
      <c r="S362" s="178"/>
      <c r="T362" s="72"/>
      <c r="U362" s="72"/>
      <c r="V362" s="72"/>
      <c r="W362" s="179"/>
      <c r="X362" s="179"/>
      <c r="Y362" s="179"/>
    </row>
    <row r="363" ht="12.75" customHeight="1">
      <c r="A363" s="37" t="s">
        <v>3518</v>
      </c>
      <c r="B363" s="37"/>
      <c r="C363" s="79">
        <v>45720.0</v>
      </c>
      <c r="D363" s="187">
        <v>0.375</v>
      </c>
      <c r="E363" s="188" t="s">
        <v>3488</v>
      </c>
      <c r="F363" s="37" t="s">
        <v>3489</v>
      </c>
      <c r="G363" s="72">
        <v>1.0</v>
      </c>
      <c r="H363" s="72" t="s">
        <v>2684</v>
      </c>
      <c r="I363" s="72" t="s">
        <v>3529</v>
      </c>
      <c r="J363" s="72" t="s">
        <v>3530</v>
      </c>
      <c r="K363" s="72" t="s">
        <v>3531</v>
      </c>
      <c r="L363" s="37" t="s">
        <v>3038</v>
      </c>
      <c r="M363" s="192" t="s">
        <v>3532</v>
      </c>
      <c r="N363" s="72" t="s">
        <v>827</v>
      </c>
      <c r="O363" s="176"/>
      <c r="P363" s="72" t="s">
        <v>3533</v>
      </c>
      <c r="Q363" s="177"/>
      <c r="R363" s="178"/>
      <c r="S363" s="178"/>
      <c r="T363" s="72"/>
      <c r="U363" s="72"/>
      <c r="V363" s="72"/>
      <c r="W363" s="179"/>
      <c r="X363" s="179"/>
      <c r="Y363" s="179"/>
    </row>
    <row r="364" ht="12.75" customHeight="1">
      <c r="A364" s="37" t="s">
        <v>3518</v>
      </c>
      <c r="B364" s="37"/>
      <c r="C364" s="79">
        <v>45720.0</v>
      </c>
      <c r="D364" s="187">
        <v>0.4166666666666667</v>
      </c>
      <c r="E364" s="188" t="s">
        <v>3488</v>
      </c>
      <c r="F364" s="37" t="s">
        <v>3489</v>
      </c>
      <c r="G364" s="72">
        <v>1.0</v>
      </c>
      <c r="H364" s="72" t="s">
        <v>2684</v>
      </c>
      <c r="I364" s="72" t="s">
        <v>3534</v>
      </c>
      <c r="J364" s="72" t="s">
        <v>3535</v>
      </c>
      <c r="K364" s="72" t="s">
        <v>3531</v>
      </c>
      <c r="L364" s="37" t="s">
        <v>3038</v>
      </c>
      <c r="M364" s="192" t="s">
        <v>3532</v>
      </c>
      <c r="N364" s="72" t="s">
        <v>827</v>
      </c>
      <c r="O364" s="176"/>
      <c r="P364" s="72" t="s">
        <v>3533</v>
      </c>
      <c r="Q364" s="177"/>
      <c r="R364" s="178"/>
      <c r="S364" s="178"/>
      <c r="T364" s="72"/>
      <c r="U364" s="72"/>
      <c r="V364" s="72"/>
      <c r="W364" s="179"/>
      <c r="X364" s="179"/>
      <c r="Y364" s="179"/>
    </row>
    <row r="365" ht="12.75" customHeight="1">
      <c r="A365" s="37" t="s">
        <v>3518</v>
      </c>
      <c r="B365" s="37"/>
      <c r="C365" s="79">
        <v>45720.0</v>
      </c>
      <c r="D365" s="187">
        <v>0.4375</v>
      </c>
      <c r="E365" s="188" t="s">
        <v>3488</v>
      </c>
      <c r="F365" s="37" t="s">
        <v>3489</v>
      </c>
      <c r="G365" s="72">
        <v>1.0</v>
      </c>
      <c r="H365" s="193" t="s">
        <v>2467</v>
      </c>
      <c r="I365" s="72" t="s">
        <v>3536</v>
      </c>
      <c r="J365" s="72" t="s">
        <v>3537</v>
      </c>
      <c r="K365" s="72" t="s">
        <v>3531</v>
      </c>
      <c r="L365" s="37" t="s">
        <v>3038</v>
      </c>
      <c r="M365" s="192" t="s">
        <v>3532</v>
      </c>
      <c r="N365" s="72" t="s">
        <v>827</v>
      </c>
      <c r="O365" s="176"/>
      <c r="P365" s="72" t="s">
        <v>3538</v>
      </c>
      <c r="Q365" s="177"/>
      <c r="R365" s="178"/>
      <c r="S365" s="178"/>
      <c r="T365" s="72"/>
      <c r="U365" s="72"/>
      <c r="V365" s="72"/>
      <c r="W365" s="179"/>
      <c r="X365" s="179"/>
      <c r="Y365" s="179"/>
    </row>
    <row r="366" ht="12.75" customHeight="1">
      <c r="A366" s="37" t="s">
        <v>3518</v>
      </c>
      <c r="B366" s="37"/>
      <c r="C366" s="79">
        <v>45720.0</v>
      </c>
      <c r="D366" s="187">
        <v>0.4444444444444444</v>
      </c>
      <c r="E366" s="188" t="s">
        <v>3539</v>
      </c>
      <c r="F366" s="37" t="s">
        <v>3489</v>
      </c>
      <c r="G366" s="72">
        <v>2.0</v>
      </c>
      <c r="H366" s="72" t="s">
        <v>2513</v>
      </c>
      <c r="I366" s="72" t="s">
        <v>3536</v>
      </c>
      <c r="J366" s="72" t="s">
        <v>3537</v>
      </c>
      <c r="K366" s="72" t="s">
        <v>3531</v>
      </c>
      <c r="L366" s="37" t="s">
        <v>3038</v>
      </c>
      <c r="M366" s="192" t="s">
        <v>3532</v>
      </c>
      <c r="N366" s="72" t="s">
        <v>827</v>
      </c>
      <c r="O366" s="176"/>
      <c r="P366" s="72" t="s">
        <v>3540</v>
      </c>
      <c r="Q366" s="177"/>
      <c r="R366" s="178"/>
      <c r="S366" s="178"/>
      <c r="T366" s="72"/>
      <c r="U366" s="72"/>
      <c r="V366" s="72"/>
      <c r="W366" s="179"/>
      <c r="X366" s="179"/>
      <c r="Y366" s="179"/>
    </row>
    <row r="367" ht="12.75" customHeight="1">
      <c r="A367" s="37" t="s">
        <v>3518</v>
      </c>
      <c r="B367" s="37"/>
      <c r="C367" s="79">
        <v>45720.0</v>
      </c>
      <c r="D367" s="187">
        <v>0.5</v>
      </c>
      <c r="E367" s="188" t="s">
        <v>2511</v>
      </c>
      <c r="F367" s="37" t="s">
        <v>3424</v>
      </c>
      <c r="G367" s="72">
        <v>1.0</v>
      </c>
      <c r="H367" s="72" t="s">
        <v>2449</v>
      </c>
      <c r="I367" s="72" t="s">
        <v>3425</v>
      </c>
      <c r="J367" s="72" t="s">
        <v>3472</v>
      </c>
      <c r="K367" s="72" t="s">
        <v>3427</v>
      </c>
      <c r="L367" s="37" t="s">
        <v>3428</v>
      </c>
      <c r="M367" s="190" t="s">
        <v>3429</v>
      </c>
      <c r="N367" s="72" t="s">
        <v>827</v>
      </c>
      <c r="O367" s="176"/>
      <c r="P367" s="72"/>
      <c r="Q367" s="177"/>
      <c r="R367" s="178"/>
      <c r="S367" s="178"/>
      <c r="T367" s="72"/>
      <c r="U367" s="72"/>
      <c r="V367" s="72"/>
      <c r="W367" s="179"/>
      <c r="X367" s="179"/>
      <c r="Y367" s="179"/>
    </row>
    <row r="368" ht="12.75" customHeight="1">
      <c r="A368" s="37" t="s">
        <v>3518</v>
      </c>
      <c r="B368" s="37"/>
      <c r="C368" s="79">
        <v>45720.0</v>
      </c>
      <c r="D368" s="187">
        <v>0.625</v>
      </c>
      <c r="E368" s="188" t="s">
        <v>2548</v>
      </c>
      <c r="F368" s="37" t="s">
        <v>2549</v>
      </c>
      <c r="G368" s="72">
        <v>1.0</v>
      </c>
      <c r="H368" s="72" t="s">
        <v>846</v>
      </c>
      <c r="I368" s="72" t="s">
        <v>3541</v>
      </c>
      <c r="J368" s="72" t="s">
        <v>3082</v>
      </c>
      <c r="K368" s="72" t="s">
        <v>825</v>
      </c>
      <c r="L368" s="37" t="s">
        <v>2833</v>
      </c>
      <c r="M368" s="192" t="s">
        <v>2552</v>
      </c>
      <c r="N368" s="72" t="s">
        <v>827</v>
      </c>
      <c r="O368" s="176"/>
      <c r="P368" s="72" t="str">
        <f>J368</f>
        <v>REINSTALACION DE EQUIPO</v>
      </c>
      <c r="Q368" s="72" t="s">
        <v>3542</v>
      </c>
      <c r="R368" s="178"/>
      <c r="S368" s="178"/>
      <c r="T368" s="72"/>
      <c r="U368" s="72"/>
      <c r="V368" s="72" t="str">
        <f>H368</f>
        <v>CANCELADO</v>
      </c>
      <c r="W368" s="203">
        <v>0.0</v>
      </c>
      <c r="X368" s="179">
        <f>W368*0.16</f>
        <v>0</v>
      </c>
      <c r="Y368" s="179">
        <f>W368+X368</f>
        <v>0</v>
      </c>
    </row>
    <row r="369" ht="12.75" customHeight="1">
      <c r="A369" s="37" t="s">
        <v>3518</v>
      </c>
      <c r="B369" s="37"/>
      <c r="C369" s="79">
        <v>45720.0</v>
      </c>
      <c r="D369" s="187">
        <v>0.6458333333333334</v>
      </c>
      <c r="E369" s="188" t="s">
        <v>3543</v>
      </c>
      <c r="F369" s="37" t="s">
        <v>2523</v>
      </c>
      <c r="G369" s="72">
        <v>1.0</v>
      </c>
      <c r="H369" s="72" t="s">
        <v>888</v>
      </c>
      <c r="I369" s="72" t="s">
        <v>3544</v>
      </c>
      <c r="J369" s="72" t="s">
        <v>2708</v>
      </c>
      <c r="K369" s="72" t="s">
        <v>3545</v>
      </c>
      <c r="L369" s="37" t="s">
        <v>2525</v>
      </c>
      <c r="M369" s="190" t="s">
        <v>2826</v>
      </c>
      <c r="N369" s="72" t="s">
        <v>827</v>
      </c>
      <c r="O369" s="176"/>
      <c r="P369" s="72"/>
      <c r="Q369" s="177"/>
      <c r="R369" s="178"/>
      <c r="S369" s="178"/>
      <c r="T369" s="72"/>
      <c r="U369" s="72"/>
      <c r="V369" s="72"/>
      <c r="W369" s="179"/>
      <c r="X369" s="179"/>
      <c r="Y369" s="179"/>
    </row>
    <row r="370" ht="12.75" customHeight="1">
      <c r="A370" s="37" t="s">
        <v>3518</v>
      </c>
      <c r="B370" s="37"/>
      <c r="C370" s="79">
        <v>45720.0</v>
      </c>
      <c r="D370" s="187">
        <v>0.7083333333333334</v>
      </c>
      <c r="E370" s="188" t="s">
        <v>3509</v>
      </c>
      <c r="F370" s="37" t="s">
        <v>3510</v>
      </c>
      <c r="G370" s="72">
        <v>1.0</v>
      </c>
      <c r="H370" s="72" t="s">
        <v>846</v>
      </c>
      <c r="I370" s="72" t="s">
        <v>3075</v>
      </c>
      <c r="J370" s="72" t="s">
        <v>3511</v>
      </c>
      <c r="K370" s="72" t="s">
        <v>3076</v>
      </c>
      <c r="L370" s="37" t="s">
        <v>3546</v>
      </c>
      <c r="M370" s="192" t="s">
        <v>3547</v>
      </c>
      <c r="N370" s="72" t="s">
        <v>827</v>
      </c>
      <c r="O370" s="176"/>
      <c r="P370" s="72"/>
      <c r="Q370" s="177"/>
      <c r="R370" s="178"/>
      <c r="S370" s="178"/>
      <c r="T370" s="72"/>
      <c r="U370" s="72"/>
      <c r="V370" s="72"/>
      <c r="W370" s="179"/>
      <c r="X370" s="179"/>
      <c r="Y370" s="179"/>
    </row>
    <row r="371" ht="12.75" customHeight="1">
      <c r="A371" s="37" t="s">
        <v>3518</v>
      </c>
      <c r="B371" s="37"/>
      <c r="C371" s="79">
        <v>45721.0</v>
      </c>
      <c r="D371" s="187">
        <v>0.4166666666666667</v>
      </c>
      <c r="E371" s="188" t="s">
        <v>2548</v>
      </c>
      <c r="F371" s="37" t="s">
        <v>2549</v>
      </c>
      <c r="G371" s="72">
        <v>1.0</v>
      </c>
      <c r="H371" s="72" t="s">
        <v>846</v>
      </c>
      <c r="I371" s="72" t="s">
        <v>3541</v>
      </c>
      <c r="J371" s="72" t="s">
        <v>3082</v>
      </c>
      <c r="K371" s="72" t="s">
        <v>825</v>
      </c>
      <c r="L371" s="37" t="s">
        <v>2833</v>
      </c>
      <c r="M371" s="192" t="s">
        <v>2552</v>
      </c>
      <c r="N371" s="72" t="s">
        <v>68</v>
      </c>
      <c r="O371" s="176"/>
      <c r="P371" s="72" t="str">
        <f>J371</f>
        <v>REINSTALACION DE EQUIPO</v>
      </c>
      <c r="Q371" s="177"/>
      <c r="R371" s="178"/>
      <c r="S371" s="178"/>
      <c r="T371" s="72"/>
      <c r="U371" s="72"/>
      <c r="V371" s="72" t="str">
        <f>H371</f>
        <v>CANCELADO</v>
      </c>
      <c r="W371" s="203">
        <v>0.0</v>
      </c>
      <c r="X371" s="179">
        <f>W371*0.16</f>
        <v>0</v>
      </c>
      <c r="Y371" s="179">
        <f>W371+X371</f>
        <v>0</v>
      </c>
    </row>
    <row r="372" ht="12.75" customHeight="1">
      <c r="A372" s="37" t="s">
        <v>3518</v>
      </c>
      <c r="B372" s="215" t="s">
        <v>2817</v>
      </c>
      <c r="C372" s="79">
        <v>45721.0</v>
      </c>
      <c r="D372" s="187">
        <v>0.5</v>
      </c>
      <c r="E372" s="188" t="s">
        <v>2511</v>
      </c>
      <c r="F372" s="37" t="s">
        <v>1863</v>
      </c>
      <c r="G372" s="72">
        <v>1.0</v>
      </c>
      <c r="H372" s="72" t="s">
        <v>2449</v>
      </c>
      <c r="I372" s="72" t="s">
        <v>3548</v>
      </c>
      <c r="J372" s="72" t="s">
        <v>3549</v>
      </c>
      <c r="K372" s="72" t="s">
        <v>3550</v>
      </c>
      <c r="L372" s="37" t="s">
        <v>3551</v>
      </c>
      <c r="M372" s="190" t="s">
        <v>3552</v>
      </c>
      <c r="N372" s="72" t="s">
        <v>821</v>
      </c>
      <c r="O372" s="176"/>
      <c r="P372" s="72" t="s">
        <v>3553</v>
      </c>
      <c r="Q372" s="177"/>
      <c r="R372" s="178"/>
      <c r="S372" s="178"/>
      <c r="T372" s="72"/>
      <c r="U372" s="72"/>
      <c r="V372" s="72"/>
      <c r="W372" s="179"/>
      <c r="X372" s="179"/>
      <c r="Y372" s="179"/>
    </row>
    <row r="373" ht="12.75" customHeight="1">
      <c r="A373" s="37" t="s">
        <v>3518</v>
      </c>
      <c r="B373" s="37"/>
      <c r="C373" s="79">
        <v>45721.0</v>
      </c>
      <c r="D373" s="187">
        <v>0.5416666666666666</v>
      </c>
      <c r="E373" s="188" t="s">
        <v>2511</v>
      </c>
      <c r="F373" s="37" t="s">
        <v>3283</v>
      </c>
      <c r="G373" s="72">
        <v>2.0</v>
      </c>
      <c r="H373" s="193" t="s">
        <v>2449</v>
      </c>
      <c r="I373" s="72" t="s">
        <v>3554</v>
      </c>
      <c r="J373" s="72" t="s">
        <v>3555</v>
      </c>
      <c r="K373" s="72" t="s">
        <v>3286</v>
      </c>
      <c r="L373" s="37" t="s">
        <v>3287</v>
      </c>
      <c r="M373" s="192" t="s">
        <v>3288</v>
      </c>
      <c r="N373" s="72" t="s">
        <v>827</v>
      </c>
      <c r="O373" s="176"/>
      <c r="P373" s="72" t="s">
        <v>3556</v>
      </c>
      <c r="Q373" s="177"/>
      <c r="R373" s="178"/>
      <c r="S373" s="178"/>
      <c r="T373" s="72"/>
      <c r="U373" s="72"/>
      <c r="V373" s="72"/>
      <c r="W373" s="179"/>
      <c r="X373" s="179"/>
      <c r="Y373" s="179"/>
    </row>
    <row r="374" ht="12.75" customHeight="1">
      <c r="A374" s="37" t="s">
        <v>3518</v>
      </c>
      <c r="B374" s="37"/>
      <c r="C374" s="79">
        <v>45721.0</v>
      </c>
      <c r="D374" s="187">
        <v>0.5833333333333334</v>
      </c>
      <c r="E374" s="188" t="s">
        <v>3488</v>
      </c>
      <c r="F374" s="37" t="s">
        <v>1532</v>
      </c>
      <c r="G374" s="72">
        <v>2.0</v>
      </c>
      <c r="H374" s="72" t="s">
        <v>3490</v>
      </c>
      <c r="I374" s="72" t="s">
        <v>3557</v>
      </c>
      <c r="J374" s="72" t="s">
        <v>3558</v>
      </c>
      <c r="K374" s="72" t="s">
        <v>3260</v>
      </c>
      <c r="L374" s="37" t="s">
        <v>3559</v>
      </c>
      <c r="M374" s="192" t="s">
        <v>3560</v>
      </c>
      <c r="N374" s="72" t="s">
        <v>821</v>
      </c>
      <c r="O374" s="176"/>
      <c r="P374" s="72" t="s">
        <v>3561</v>
      </c>
      <c r="Q374" s="177"/>
      <c r="R374" s="178"/>
      <c r="S374" s="178"/>
      <c r="T374" s="72"/>
      <c r="U374" s="72"/>
      <c r="V374" s="193" t="s">
        <v>3490</v>
      </c>
      <c r="W374" s="203">
        <v>0.0</v>
      </c>
      <c r="X374" s="203">
        <v>0.0</v>
      </c>
      <c r="Y374" s="203">
        <v>0.0</v>
      </c>
    </row>
    <row r="375" ht="12.75" customHeight="1">
      <c r="A375" s="37" t="s">
        <v>3518</v>
      </c>
      <c r="B375" s="191" t="s">
        <v>2966</v>
      </c>
      <c r="C375" s="79">
        <v>45721.0</v>
      </c>
      <c r="D375" s="187">
        <v>0.7083333333333334</v>
      </c>
      <c r="E375" s="188" t="s">
        <v>3074</v>
      </c>
      <c r="F375" s="37" t="s">
        <v>194</v>
      </c>
      <c r="G375" s="72">
        <v>1.0</v>
      </c>
      <c r="H375" s="72" t="s">
        <v>3084</v>
      </c>
      <c r="I375" s="72" t="s">
        <v>3562</v>
      </c>
      <c r="J375" s="72" t="s">
        <v>2506</v>
      </c>
      <c r="K375" s="72" t="s">
        <v>3563</v>
      </c>
      <c r="L375" s="37"/>
      <c r="M375" s="190"/>
      <c r="N375" s="72" t="s">
        <v>827</v>
      </c>
      <c r="O375" s="176"/>
      <c r="P375" s="72"/>
      <c r="Q375" s="177"/>
      <c r="R375" s="178"/>
      <c r="S375" s="178"/>
      <c r="T375" s="72"/>
      <c r="U375" s="72"/>
      <c r="V375" s="72"/>
      <c r="W375" s="179"/>
      <c r="X375" s="179"/>
      <c r="Y375" s="179"/>
    </row>
    <row r="376" ht="12.75" customHeight="1">
      <c r="A376" s="37" t="s">
        <v>3518</v>
      </c>
      <c r="B376" s="37"/>
      <c r="C376" s="79">
        <v>45722.0</v>
      </c>
      <c r="D376" s="187">
        <v>0.375</v>
      </c>
      <c r="E376" s="188" t="s">
        <v>2548</v>
      </c>
      <c r="F376" s="37" t="s">
        <v>2549</v>
      </c>
      <c r="G376" s="72">
        <v>1.0</v>
      </c>
      <c r="H376" s="72" t="s">
        <v>2513</v>
      </c>
      <c r="I376" s="72" t="s">
        <v>3564</v>
      </c>
      <c r="J376" s="72" t="s">
        <v>2563</v>
      </c>
      <c r="K376" s="72" t="s">
        <v>825</v>
      </c>
      <c r="L376" s="37" t="s">
        <v>2833</v>
      </c>
      <c r="M376" s="192" t="s">
        <v>2552</v>
      </c>
      <c r="N376" s="72" t="s">
        <v>821</v>
      </c>
      <c r="O376" s="176"/>
      <c r="P376" s="72" t="str">
        <f t="shared" ref="P376:P377" si="107">J376</f>
        <v>DESINSTALACION DE EQUIPO </v>
      </c>
      <c r="Q376" s="177"/>
      <c r="R376" s="178"/>
      <c r="S376" s="178"/>
      <c r="T376" s="72"/>
      <c r="U376" s="72"/>
      <c r="V376" s="72" t="str">
        <f t="shared" ref="V376:V377" si="108">H376</f>
        <v>DESINSTALACION</v>
      </c>
      <c r="W376" s="203">
        <v>350.0</v>
      </c>
      <c r="X376" s="179">
        <f t="shared" ref="X376:X377" si="109">W376*0.16</f>
        <v>56</v>
      </c>
      <c r="Y376" s="179">
        <f t="shared" ref="Y376:Y377" si="110">W376+X376</f>
        <v>406</v>
      </c>
    </row>
    <row r="377" ht="12.75" customHeight="1">
      <c r="A377" s="37" t="s">
        <v>3518</v>
      </c>
      <c r="B377" s="37"/>
      <c r="C377" s="79">
        <v>45722.0</v>
      </c>
      <c r="D377" s="187">
        <v>0.4166666666666667</v>
      </c>
      <c r="E377" s="188" t="s">
        <v>2574</v>
      </c>
      <c r="F377" s="37" t="s">
        <v>2575</v>
      </c>
      <c r="G377" s="72">
        <v>1.0</v>
      </c>
      <c r="H377" s="72" t="s">
        <v>2513</v>
      </c>
      <c r="I377" s="193" t="s">
        <v>3565</v>
      </c>
      <c r="J377" s="193" t="s">
        <v>3566</v>
      </c>
      <c r="K377" s="72" t="s">
        <v>3312</v>
      </c>
      <c r="L377" s="37" t="s">
        <v>2577</v>
      </c>
      <c r="M377" s="204" t="s">
        <v>2578</v>
      </c>
      <c r="N377" s="72" t="s">
        <v>827</v>
      </c>
      <c r="O377" s="193" t="s">
        <v>68</v>
      </c>
      <c r="P377" s="72" t="str">
        <f t="shared" si="107"/>
        <v>CTE. ALEJANDRO NARVAEZ MELENDEZ
DESINSTALACION DE EQUIPO </v>
      </c>
      <c r="Q377" s="177"/>
      <c r="R377" s="178"/>
      <c r="S377" s="178"/>
      <c r="T377" s="72"/>
      <c r="U377" s="72"/>
      <c r="V377" s="72" t="str">
        <f t="shared" si="108"/>
        <v>DESINSTALACION</v>
      </c>
      <c r="W377" s="203">
        <v>650.0</v>
      </c>
      <c r="X377" s="179">
        <f t="shared" si="109"/>
        <v>104</v>
      </c>
      <c r="Y377" s="179">
        <f t="shared" si="110"/>
        <v>754</v>
      </c>
    </row>
    <row r="378" ht="12.75" customHeight="1">
      <c r="A378" s="37" t="s">
        <v>3518</v>
      </c>
      <c r="B378" s="37"/>
      <c r="C378" s="79">
        <v>45722.0</v>
      </c>
      <c r="D378" s="187">
        <v>0.4375</v>
      </c>
      <c r="E378" s="188" t="s">
        <v>3567</v>
      </c>
      <c r="F378" s="37" t="s">
        <v>3568</v>
      </c>
      <c r="G378" s="72">
        <v>1.0</v>
      </c>
      <c r="H378" s="72" t="s">
        <v>1428</v>
      </c>
      <c r="I378" s="72" t="s">
        <v>68</v>
      </c>
      <c r="J378" s="72" t="s">
        <v>3569</v>
      </c>
      <c r="K378" s="72" t="s">
        <v>68</v>
      </c>
      <c r="L378" s="37" t="s">
        <v>3570</v>
      </c>
      <c r="M378" s="192" t="s">
        <v>3571</v>
      </c>
      <c r="N378" s="72" t="s">
        <v>827</v>
      </c>
      <c r="O378" s="176"/>
      <c r="P378" s="72"/>
      <c r="Q378" s="177"/>
      <c r="R378" s="178"/>
      <c r="S378" s="178"/>
      <c r="T378" s="72"/>
      <c r="U378" s="72"/>
      <c r="V378" s="72"/>
      <c r="W378" s="179"/>
      <c r="X378" s="179"/>
      <c r="Y378" s="179"/>
    </row>
    <row r="379" ht="12.75" customHeight="1">
      <c r="A379" s="37" t="s">
        <v>3518</v>
      </c>
      <c r="B379" s="37"/>
      <c r="C379" s="79">
        <v>45722.0</v>
      </c>
      <c r="D379" s="187">
        <v>0.4583333333333333</v>
      </c>
      <c r="E379" s="188" t="s">
        <v>3572</v>
      </c>
      <c r="F379" s="37" t="s">
        <v>1614</v>
      </c>
      <c r="G379" s="72">
        <v>2.0</v>
      </c>
      <c r="H379" s="72" t="s">
        <v>888</v>
      </c>
      <c r="I379" s="72" t="s">
        <v>3251</v>
      </c>
      <c r="J379" s="72" t="s">
        <v>3573</v>
      </c>
      <c r="K379" s="72" t="s">
        <v>3574</v>
      </c>
      <c r="L379" s="37" t="s">
        <v>3504</v>
      </c>
      <c r="M379" s="204" t="s">
        <v>3505</v>
      </c>
      <c r="N379" s="72" t="s">
        <v>995</v>
      </c>
      <c r="O379" s="176"/>
      <c r="P379" s="72"/>
      <c r="Q379" s="177"/>
      <c r="R379" s="178"/>
      <c r="S379" s="178"/>
      <c r="T379" s="72"/>
      <c r="U379" s="72"/>
      <c r="V379" s="72" t="str">
        <f>H379</f>
        <v>INSTALACION</v>
      </c>
      <c r="W379" s="179"/>
      <c r="X379" s="179"/>
      <c r="Y379" s="179"/>
    </row>
    <row r="380" ht="12.75" customHeight="1">
      <c r="A380" s="37" t="s">
        <v>3518</v>
      </c>
      <c r="B380" s="215" t="s">
        <v>2817</v>
      </c>
      <c r="C380" s="79">
        <v>45722.0</v>
      </c>
      <c r="D380" s="187">
        <v>0.4583333333333333</v>
      </c>
      <c r="E380" s="188" t="s">
        <v>125</v>
      </c>
      <c r="F380" s="37" t="s">
        <v>125</v>
      </c>
      <c r="G380" s="72">
        <v>1.0</v>
      </c>
      <c r="H380" s="72" t="s">
        <v>888</v>
      </c>
      <c r="I380" s="72" t="s">
        <v>1382</v>
      </c>
      <c r="J380" s="72" t="s">
        <v>2506</v>
      </c>
      <c r="K380" s="72" t="s">
        <v>3575</v>
      </c>
      <c r="L380" s="37" t="s">
        <v>3576</v>
      </c>
      <c r="M380" s="204" t="s">
        <v>3577</v>
      </c>
      <c r="N380" s="72" t="s">
        <v>827</v>
      </c>
      <c r="O380" s="176"/>
      <c r="P380" s="72"/>
      <c r="Q380" s="177"/>
      <c r="R380" s="178"/>
      <c r="S380" s="178"/>
      <c r="T380" s="72"/>
      <c r="U380" s="72"/>
      <c r="V380" s="72"/>
      <c r="W380" s="179"/>
      <c r="X380" s="179"/>
      <c r="Y380" s="179"/>
    </row>
    <row r="381" ht="12.75" customHeight="1">
      <c r="A381" s="37" t="s">
        <v>3518</v>
      </c>
      <c r="B381" s="37"/>
      <c r="C381" s="79">
        <v>45722.0</v>
      </c>
      <c r="D381" s="187">
        <v>0.5</v>
      </c>
      <c r="E381" s="188" t="s">
        <v>3404</v>
      </c>
      <c r="F381" s="37" t="s">
        <v>3083</v>
      </c>
      <c r="G381" s="72">
        <v>1.0</v>
      </c>
      <c r="H381" s="72" t="s">
        <v>2449</v>
      </c>
      <c r="I381" s="72" t="s">
        <v>3420</v>
      </c>
      <c r="J381" s="72" t="s">
        <v>3421</v>
      </c>
      <c r="K381" s="72" t="s">
        <v>3086</v>
      </c>
      <c r="L381" s="37" t="s">
        <v>3408</v>
      </c>
      <c r="M381" s="192" t="s">
        <v>3409</v>
      </c>
      <c r="N381" s="72" t="s">
        <v>821</v>
      </c>
      <c r="O381" s="176"/>
      <c r="P381" s="72"/>
      <c r="Q381" s="177"/>
      <c r="R381" s="178"/>
      <c r="S381" s="178"/>
      <c r="T381" s="72"/>
      <c r="U381" s="72"/>
      <c r="V381" s="72"/>
      <c r="W381" s="179"/>
      <c r="X381" s="179"/>
      <c r="Y381" s="179"/>
    </row>
    <row r="382" ht="12.75" customHeight="1">
      <c r="A382" s="37" t="s">
        <v>3518</v>
      </c>
      <c r="B382" s="37"/>
      <c r="C382" s="79">
        <v>45722.0</v>
      </c>
      <c r="D382" s="187">
        <v>0.5555555555555556</v>
      </c>
      <c r="E382" s="188" t="s">
        <v>2548</v>
      </c>
      <c r="F382" s="37" t="s">
        <v>2549</v>
      </c>
      <c r="G382" s="72">
        <v>1.0</v>
      </c>
      <c r="H382" s="193" t="s">
        <v>2558</v>
      </c>
      <c r="I382" s="72" t="s">
        <v>3578</v>
      </c>
      <c r="J382" s="72" t="s">
        <v>3082</v>
      </c>
      <c r="K382" s="72" t="s">
        <v>825</v>
      </c>
      <c r="L382" s="37" t="s">
        <v>2833</v>
      </c>
      <c r="M382" s="192" t="s">
        <v>2552</v>
      </c>
      <c r="N382" s="72" t="s">
        <v>827</v>
      </c>
      <c r="O382" s="176"/>
      <c r="P382" s="72" t="str">
        <f>J382</f>
        <v>REINSTALACION DE EQUIPO</v>
      </c>
      <c r="Q382" s="177"/>
      <c r="R382" s="178"/>
      <c r="S382" s="178"/>
      <c r="T382" s="72"/>
      <c r="U382" s="72"/>
      <c r="V382" s="72" t="str">
        <f t="shared" ref="V382:V384" si="111">H382</f>
        <v>REINSTALACION </v>
      </c>
      <c r="W382" s="203">
        <v>350.0</v>
      </c>
      <c r="X382" s="179">
        <f>W382*0.16</f>
        <v>56</v>
      </c>
      <c r="Y382" s="179">
        <f>W382+X382</f>
        <v>406</v>
      </c>
    </row>
    <row r="383" ht="12.75" customHeight="1">
      <c r="A383" s="37" t="s">
        <v>3518</v>
      </c>
      <c r="B383" s="37"/>
      <c r="C383" s="79">
        <v>45722.0</v>
      </c>
      <c r="D383" s="187">
        <v>0.5833333333333334</v>
      </c>
      <c r="E383" s="188" t="s">
        <v>3539</v>
      </c>
      <c r="F383" s="37" t="s">
        <v>1614</v>
      </c>
      <c r="G383" s="72">
        <v>2.0</v>
      </c>
      <c r="H383" s="72" t="s">
        <v>2513</v>
      </c>
      <c r="I383" s="72" t="s">
        <v>3579</v>
      </c>
      <c r="J383" s="72" t="s">
        <v>3580</v>
      </c>
      <c r="K383" s="72" t="s">
        <v>3581</v>
      </c>
      <c r="L383" s="37" t="s">
        <v>3504</v>
      </c>
      <c r="M383" s="204" t="s">
        <v>3505</v>
      </c>
      <c r="N383" s="72" t="s">
        <v>995</v>
      </c>
      <c r="O383" s="176"/>
      <c r="P383" s="72"/>
      <c r="Q383" s="177"/>
      <c r="R383" s="178"/>
      <c r="S383" s="178"/>
      <c r="T383" s="72"/>
      <c r="U383" s="72"/>
      <c r="V383" s="72" t="str">
        <f t="shared" si="111"/>
        <v>DESINSTALACION</v>
      </c>
      <c r="W383" s="179"/>
      <c r="X383" s="179"/>
      <c r="Y383" s="179"/>
    </row>
    <row r="384" ht="12.75" customHeight="1">
      <c r="A384" s="37" t="s">
        <v>3518</v>
      </c>
      <c r="B384" s="37"/>
      <c r="C384" s="79">
        <v>45722.0</v>
      </c>
      <c r="D384" s="187">
        <v>0.7083333333333334</v>
      </c>
      <c r="E384" s="188" t="s">
        <v>2548</v>
      </c>
      <c r="F384" s="37" t="s">
        <v>2549</v>
      </c>
      <c r="G384" s="72">
        <v>1.0</v>
      </c>
      <c r="H384" s="193" t="s">
        <v>2558</v>
      </c>
      <c r="I384" s="72" t="s">
        <v>3582</v>
      </c>
      <c r="J384" s="72" t="s">
        <v>2521</v>
      </c>
      <c r="K384" s="72" t="s">
        <v>825</v>
      </c>
      <c r="L384" s="37" t="s">
        <v>2833</v>
      </c>
      <c r="M384" s="192" t="s">
        <v>2552</v>
      </c>
      <c r="N384" s="72" t="s">
        <v>68</v>
      </c>
      <c r="O384" s="176"/>
      <c r="P384" s="72" t="str">
        <f>J384</f>
        <v>REINSTALACION DE EQUIPO </v>
      </c>
      <c r="Q384" s="177"/>
      <c r="R384" s="178"/>
      <c r="S384" s="178"/>
      <c r="T384" s="72"/>
      <c r="U384" s="72"/>
      <c r="V384" s="72" t="str">
        <f t="shared" si="111"/>
        <v>REINSTALACION </v>
      </c>
      <c r="W384" s="203">
        <v>350.0</v>
      </c>
      <c r="X384" s="179">
        <f>W384*0.16</f>
        <v>56</v>
      </c>
      <c r="Y384" s="179">
        <f>W384+X384</f>
        <v>406</v>
      </c>
    </row>
    <row r="385" ht="12.75" customHeight="1">
      <c r="A385" s="37" t="s">
        <v>3518</v>
      </c>
      <c r="B385" s="37"/>
      <c r="C385" s="79">
        <v>45722.0</v>
      </c>
      <c r="D385" s="187">
        <v>0.7291666666666666</v>
      </c>
      <c r="E385" s="188" t="s">
        <v>3583</v>
      </c>
      <c r="F385" s="37" t="s">
        <v>3489</v>
      </c>
      <c r="G385" s="72">
        <v>2.0</v>
      </c>
      <c r="H385" s="72" t="s">
        <v>888</v>
      </c>
      <c r="I385" s="72" t="s">
        <v>3584</v>
      </c>
      <c r="J385" s="72" t="s">
        <v>3537</v>
      </c>
      <c r="K385" s="72" t="s">
        <v>3585</v>
      </c>
      <c r="L385" s="37" t="s">
        <v>2669</v>
      </c>
      <c r="M385" s="190" t="s">
        <v>2670</v>
      </c>
      <c r="N385" s="72" t="s">
        <v>827</v>
      </c>
      <c r="O385" s="176"/>
      <c r="P385" s="72" t="s">
        <v>3586</v>
      </c>
      <c r="Q385" s="177"/>
      <c r="R385" s="178"/>
      <c r="S385" s="178"/>
      <c r="T385" s="72"/>
      <c r="U385" s="72"/>
      <c r="V385" s="72"/>
      <c r="W385" s="179"/>
      <c r="X385" s="179"/>
      <c r="Y385" s="179"/>
    </row>
    <row r="386" ht="12.75" customHeight="1">
      <c r="A386" s="37" t="s">
        <v>3518</v>
      </c>
      <c r="B386" s="37"/>
      <c r="C386" s="79">
        <v>45723.0</v>
      </c>
      <c r="D386" s="187">
        <v>0.375</v>
      </c>
      <c r="E386" s="188" t="s">
        <v>3587</v>
      </c>
      <c r="F386" s="37" t="s">
        <v>2707</v>
      </c>
      <c r="G386" s="72">
        <v>1.0</v>
      </c>
      <c r="H386" s="72" t="s">
        <v>888</v>
      </c>
      <c r="I386" s="72" t="s">
        <v>3588</v>
      </c>
      <c r="J386" s="72" t="s">
        <v>2506</v>
      </c>
      <c r="K386" s="72" t="s">
        <v>3589</v>
      </c>
      <c r="L386" s="37" t="s">
        <v>3590</v>
      </c>
      <c r="M386" s="192" t="s">
        <v>3591</v>
      </c>
      <c r="N386" s="72" t="s">
        <v>821</v>
      </c>
      <c r="O386" s="176"/>
      <c r="P386" s="72" t="s">
        <v>3592</v>
      </c>
      <c r="Q386" s="177"/>
      <c r="R386" s="178"/>
      <c r="S386" s="178"/>
      <c r="T386" s="72"/>
      <c r="U386" s="72"/>
      <c r="V386" s="72"/>
      <c r="W386" s="179"/>
      <c r="X386" s="179"/>
      <c r="Y386" s="179"/>
    </row>
    <row r="387" ht="12.75" customHeight="1">
      <c r="A387" s="37" t="s">
        <v>3518</v>
      </c>
      <c r="B387" s="37"/>
      <c r="C387" s="79">
        <v>45723.0</v>
      </c>
      <c r="D387" s="187">
        <v>0.3958333333333333</v>
      </c>
      <c r="E387" s="188" t="s">
        <v>3587</v>
      </c>
      <c r="F387" s="37" t="s">
        <v>2707</v>
      </c>
      <c r="G387" s="72">
        <v>1.0</v>
      </c>
      <c r="H387" s="72" t="s">
        <v>2449</v>
      </c>
      <c r="I387" s="72" t="s">
        <v>2742</v>
      </c>
      <c r="J387" s="72" t="s">
        <v>3593</v>
      </c>
      <c r="K387" s="72" t="s">
        <v>3589</v>
      </c>
      <c r="L387" s="37" t="s">
        <v>3590</v>
      </c>
      <c r="M387" s="192" t="s">
        <v>3591</v>
      </c>
      <c r="N387" s="72" t="s">
        <v>821</v>
      </c>
      <c r="O387" s="176"/>
      <c r="P387" s="72" t="s">
        <v>3594</v>
      </c>
      <c r="Q387" s="177"/>
      <c r="R387" s="178"/>
      <c r="S387" s="178"/>
      <c r="T387" s="72"/>
      <c r="U387" s="72"/>
      <c r="V387" s="72"/>
      <c r="W387" s="179"/>
      <c r="X387" s="179"/>
      <c r="Y387" s="179"/>
    </row>
    <row r="388" ht="12.75" customHeight="1">
      <c r="A388" s="37" t="s">
        <v>3518</v>
      </c>
      <c r="B388" s="37"/>
      <c r="C388" s="79">
        <v>45723.0</v>
      </c>
      <c r="D388" s="187">
        <v>0.4166666666666667</v>
      </c>
      <c r="E388" s="188" t="s">
        <v>3335</v>
      </c>
      <c r="F388" s="37" t="s">
        <v>2871</v>
      </c>
      <c r="G388" s="72">
        <v>1.0</v>
      </c>
      <c r="H388" s="72" t="s">
        <v>2736</v>
      </c>
      <c r="I388" s="72" t="s">
        <v>3595</v>
      </c>
      <c r="J388" s="72" t="s">
        <v>3596</v>
      </c>
      <c r="K388" s="72" t="s">
        <v>3597</v>
      </c>
      <c r="L388" s="37" t="s">
        <v>68</v>
      </c>
      <c r="M388" s="190" t="s">
        <v>68</v>
      </c>
      <c r="N388" s="72" t="s">
        <v>968</v>
      </c>
      <c r="O388" s="176"/>
      <c r="P388" s="72"/>
      <c r="Q388" s="177"/>
      <c r="R388" s="178"/>
      <c r="S388" s="178"/>
      <c r="T388" s="72"/>
      <c r="U388" s="72"/>
      <c r="V388" s="72"/>
      <c r="W388" s="179"/>
      <c r="X388" s="179"/>
      <c r="Y388" s="179"/>
    </row>
    <row r="389" ht="12.75" customHeight="1">
      <c r="A389" s="37" t="s">
        <v>3518</v>
      </c>
      <c r="B389" s="37"/>
      <c r="C389" s="79">
        <v>45723.0</v>
      </c>
      <c r="D389" s="187">
        <v>0.4583333333333333</v>
      </c>
      <c r="E389" s="188" t="s">
        <v>3499</v>
      </c>
      <c r="F389" s="37" t="s">
        <v>3499</v>
      </c>
      <c r="G389" s="72">
        <v>1.0</v>
      </c>
      <c r="H389" s="72" t="s">
        <v>888</v>
      </c>
      <c r="I389" s="72" t="s">
        <v>3598</v>
      </c>
      <c r="J389" s="72" t="s">
        <v>2506</v>
      </c>
      <c r="K389" s="72" t="s">
        <v>3599</v>
      </c>
      <c r="L389" s="37" t="s">
        <v>3600</v>
      </c>
      <c r="M389" s="192" t="s">
        <v>3601</v>
      </c>
      <c r="N389" s="72" t="s">
        <v>821</v>
      </c>
      <c r="O389" s="176"/>
      <c r="P389" s="72" t="s">
        <v>3602</v>
      </c>
      <c r="Q389" s="177"/>
      <c r="R389" s="178"/>
      <c r="S389" s="178"/>
      <c r="T389" s="72"/>
      <c r="U389" s="72"/>
      <c r="V389" s="72"/>
      <c r="W389" s="179"/>
      <c r="X389" s="179"/>
      <c r="Y389" s="179"/>
    </row>
    <row r="390" ht="12.75" customHeight="1">
      <c r="A390" s="37" t="s">
        <v>3518</v>
      </c>
      <c r="B390" s="37"/>
      <c r="C390" s="79">
        <v>45723.0</v>
      </c>
      <c r="D390" s="187">
        <v>0.5</v>
      </c>
      <c r="E390" s="188" t="s">
        <v>2574</v>
      </c>
      <c r="F390" s="37" t="s">
        <v>2575</v>
      </c>
      <c r="G390" s="72">
        <v>1.0</v>
      </c>
      <c r="H390" s="72" t="s">
        <v>2513</v>
      </c>
      <c r="I390" s="193" t="s">
        <v>3603</v>
      </c>
      <c r="J390" s="193" t="s">
        <v>3604</v>
      </c>
      <c r="K390" s="72" t="s">
        <v>3312</v>
      </c>
      <c r="L390" s="37" t="s">
        <v>2577</v>
      </c>
      <c r="M390" s="204" t="s">
        <v>2578</v>
      </c>
      <c r="N390" s="72" t="s">
        <v>827</v>
      </c>
      <c r="O390" s="193" t="s">
        <v>68</v>
      </c>
      <c r="P390" s="72" t="str">
        <f>J390</f>
        <v>CTE. RICARDO TOBIAS CANDIA
DESINSTALACION DE EQUIPO </v>
      </c>
      <c r="Q390" s="72" t="s">
        <v>3253</v>
      </c>
      <c r="R390" s="178"/>
      <c r="S390" s="178"/>
      <c r="T390" s="72"/>
      <c r="U390" s="72"/>
      <c r="V390" s="72" t="str">
        <f>H390</f>
        <v>DESINSTALACION</v>
      </c>
      <c r="W390" s="203">
        <v>650.0</v>
      </c>
      <c r="X390" s="179">
        <f>W390*0.16</f>
        <v>104</v>
      </c>
      <c r="Y390" s="179">
        <f>W390+X390</f>
        <v>754</v>
      </c>
    </row>
    <row r="391" ht="12.75" customHeight="1">
      <c r="A391" s="37" t="s">
        <v>3518</v>
      </c>
      <c r="B391" s="37"/>
      <c r="C391" s="79">
        <v>45723.0</v>
      </c>
      <c r="D391" s="187">
        <v>0.625</v>
      </c>
      <c r="E391" s="188" t="s">
        <v>3605</v>
      </c>
      <c r="F391" s="37" t="s">
        <v>3606</v>
      </c>
      <c r="G391" s="72">
        <v>1.0</v>
      </c>
      <c r="H391" s="72" t="s">
        <v>888</v>
      </c>
      <c r="I391" s="72" t="s">
        <v>3607</v>
      </c>
      <c r="J391" s="72" t="s">
        <v>3496</v>
      </c>
      <c r="K391" s="72" t="s">
        <v>3608</v>
      </c>
      <c r="L391" s="37" t="s">
        <v>3609</v>
      </c>
      <c r="M391" s="190" t="s">
        <v>3610</v>
      </c>
      <c r="N391" s="72" t="s">
        <v>827</v>
      </c>
      <c r="O391" s="176"/>
      <c r="P391" s="72"/>
      <c r="Q391" s="177"/>
      <c r="R391" s="178"/>
      <c r="S391" s="178"/>
      <c r="T391" s="72"/>
      <c r="U391" s="72"/>
      <c r="V391" s="72"/>
      <c r="W391" s="179"/>
      <c r="X391" s="179"/>
      <c r="Y391" s="179"/>
    </row>
    <row r="392" ht="12.75" customHeight="1">
      <c r="A392" s="37" t="s">
        <v>3518</v>
      </c>
      <c r="B392" s="37"/>
      <c r="C392" s="79">
        <v>45724.0</v>
      </c>
      <c r="D392" s="187">
        <v>0.3958333333333333</v>
      </c>
      <c r="E392" s="188" t="s">
        <v>2548</v>
      </c>
      <c r="F392" s="37" t="s">
        <v>2549</v>
      </c>
      <c r="G392" s="72">
        <v>1.0</v>
      </c>
      <c r="H392" s="193" t="s">
        <v>2558</v>
      </c>
      <c r="I392" s="72" t="s">
        <v>3611</v>
      </c>
      <c r="J392" s="72" t="s">
        <v>2521</v>
      </c>
      <c r="K392" s="72" t="s">
        <v>825</v>
      </c>
      <c r="L392" s="37" t="s">
        <v>2833</v>
      </c>
      <c r="M392" s="192" t="s">
        <v>2552</v>
      </c>
      <c r="N392" s="72" t="s">
        <v>827</v>
      </c>
      <c r="O392" s="187"/>
      <c r="P392" s="72" t="str">
        <f>J392</f>
        <v>REINSTALACION DE EQUIPO </v>
      </c>
      <c r="Q392" s="37" t="s">
        <v>3612</v>
      </c>
      <c r="R392" s="178"/>
      <c r="S392" s="178"/>
      <c r="T392" s="72"/>
      <c r="U392" s="72"/>
      <c r="V392" s="72" t="str">
        <f>H392</f>
        <v>REINSTALACION </v>
      </c>
      <c r="W392" s="203">
        <v>350.0</v>
      </c>
      <c r="X392" s="179">
        <f>W392*0.16</f>
        <v>56</v>
      </c>
      <c r="Y392" s="179">
        <f>W392+X392</f>
        <v>406</v>
      </c>
    </row>
    <row r="393" ht="12.75" customHeight="1">
      <c r="A393" s="37" t="s">
        <v>3518</v>
      </c>
      <c r="B393" s="37"/>
      <c r="C393" s="79">
        <v>45724.0</v>
      </c>
      <c r="D393" s="187">
        <v>0.5416666666666666</v>
      </c>
      <c r="E393" s="188" t="s">
        <v>3499</v>
      </c>
      <c r="F393" s="37" t="s">
        <v>3499</v>
      </c>
      <c r="G393" s="72">
        <v>1.0</v>
      </c>
      <c r="H393" s="193" t="s">
        <v>2519</v>
      </c>
      <c r="I393" s="72" t="s">
        <v>3613</v>
      </c>
      <c r="J393" s="72" t="s">
        <v>3614</v>
      </c>
      <c r="K393" s="72" t="s">
        <v>3615</v>
      </c>
      <c r="L393" s="37" t="s">
        <v>3616</v>
      </c>
      <c r="M393" s="192" t="s">
        <v>3617</v>
      </c>
      <c r="N393" s="72" t="s">
        <v>821</v>
      </c>
      <c r="O393" s="176"/>
      <c r="P393" s="72" t="s">
        <v>3618</v>
      </c>
      <c r="Q393" s="177"/>
      <c r="R393" s="178"/>
      <c r="S393" s="178"/>
      <c r="T393" s="72"/>
      <c r="U393" s="72"/>
      <c r="V393" s="72"/>
      <c r="W393" s="179"/>
      <c r="X393" s="179"/>
      <c r="Y393" s="179"/>
    </row>
    <row r="394" ht="12.75" customHeight="1">
      <c r="A394" s="86" t="s">
        <v>3518</v>
      </c>
      <c r="B394" s="86"/>
      <c r="C394" s="194">
        <v>45724.0</v>
      </c>
      <c r="D394" s="195">
        <v>0.6041666666666666</v>
      </c>
      <c r="E394" s="196" t="s">
        <v>3619</v>
      </c>
      <c r="F394" s="86" t="s">
        <v>2523</v>
      </c>
      <c r="G394" s="87">
        <v>1.0</v>
      </c>
      <c r="H394" s="87" t="s">
        <v>888</v>
      </c>
      <c r="I394" s="87" t="s">
        <v>3620</v>
      </c>
      <c r="J394" s="87" t="s">
        <v>2506</v>
      </c>
      <c r="K394" s="87" t="s">
        <v>3621</v>
      </c>
      <c r="L394" s="86" t="s">
        <v>3622</v>
      </c>
      <c r="M394" s="197" t="s">
        <v>3623</v>
      </c>
      <c r="N394" s="87" t="s">
        <v>821</v>
      </c>
      <c r="O394" s="198"/>
      <c r="P394" s="87" t="s">
        <v>3624</v>
      </c>
      <c r="Q394" s="199"/>
      <c r="R394" s="200"/>
      <c r="S394" s="200"/>
      <c r="T394" s="87"/>
      <c r="U394" s="87"/>
      <c r="V394" s="87"/>
      <c r="W394" s="202"/>
      <c r="X394" s="202"/>
      <c r="Y394" s="202"/>
    </row>
    <row r="395" ht="12.75" customHeight="1">
      <c r="A395" s="37" t="s">
        <v>3625</v>
      </c>
      <c r="B395" s="37"/>
      <c r="C395" s="79">
        <v>45725.0</v>
      </c>
      <c r="D395" s="187">
        <v>0.375</v>
      </c>
      <c r="E395" s="188" t="s">
        <v>68</v>
      </c>
      <c r="F395" s="37" t="s">
        <v>2458</v>
      </c>
      <c r="G395" s="72" t="s">
        <v>68</v>
      </c>
      <c r="H395" s="72" t="s">
        <v>68</v>
      </c>
      <c r="I395" s="72" t="s">
        <v>68</v>
      </c>
      <c r="J395" s="72" t="s">
        <v>68</v>
      </c>
      <c r="K395" s="72" t="s">
        <v>68</v>
      </c>
      <c r="L395" s="37" t="s">
        <v>68</v>
      </c>
      <c r="M395" s="190" t="s">
        <v>68</v>
      </c>
      <c r="N395" s="72" t="s">
        <v>68</v>
      </c>
      <c r="O395" s="176"/>
      <c r="P395" s="72"/>
      <c r="Q395" s="177"/>
      <c r="R395" s="178"/>
      <c r="S395" s="178"/>
      <c r="T395" s="72"/>
      <c r="U395" s="72"/>
      <c r="V395" s="72"/>
      <c r="W395" s="179"/>
      <c r="X395" s="179"/>
      <c r="Y395" s="179"/>
    </row>
    <row r="396" ht="12.75" customHeight="1">
      <c r="A396" s="37" t="s">
        <v>3625</v>
      </c>
      <c r="B396" s="37"/>
      <c r="C396" s="79">
        <v>45726.0</v>
      </c>
      <c r="D396" s="187">
        <v>0.4583333333333333</v>
      </c>
      <c r="E396" s="188" t="s">
        <v>2560</v>
      </c>
      <c r="F396" s="37" t="s">
        <v>2561</v>
      </c>
      <c r="G396" s="72">
        <v>1.0</v>
      </c>
      <c r="H396" s="72" t="s">
        <v>2449</v>
      </c>
      <c r="I396" s="72" t="s">
        <v>3626</v>
      </c>
      <c r="J396" s="72" t="s">
        <v>3593</v>
      </c>
      <c r="K396" s="72" t="s">
        <v>3627</v>
      </c>
      <c r="L396" s="37" t="s">
        <v>2565</v>
      </c>
      <c r="M396" s="192" t="s">
        <v>2566</v>
      </c>
      <c r="N396" s="72" t="s">
        <v>821</v>
      </c>
      <c r="O396" s="176"/>
      <c r="P396" s="72" t="s">
        <v>3628</v>
      </c>
      <c r="Q396" s="205" t="s">
        <v>68</v>
      </c>
      <c r="R396" s="206" t="s">
        <v>68</v>
      </c>
      <c r="S396" s="206" t="s">
        <v>68</v>
      </c>
      <c r="T396" s="193" t="s">
        <v>68</v>
      </c>
      <c r="U396" s="193" t="s">
        <v>68</v>
      </c>
      <c r="V396" s="72" t="str">
        <f t="shared" ref="V396:V398" si="112">H396</f>
        <v>REVISION</v>
      </c>
      <c r="W396" s="179"/>
      <c r="X396" s="179"/>
      <c r="Y396" s="179"/>
    </row>
    <row r="397" ht="12.75" customHeight="1">
      <c r="A397" s="37" t="s">
        <v>3625</v>
      </c>
      <c r="B397" s="37"/>
      <c r="C397" s="79">
        <v>45726.0</v>
      </c>
      <c r="D397" s="187">
        <v>0.4791666666666667</v>
      </c>
      <c r="E397" s="188" t="s">
        <v>2560</v>
      </c>
      <c r="F397" s="37" t="s">
        <v>2561</v>
      </c>
      <c r="G397" s="72">
        <v>1.0</v>
      </c>
      <c r="H397" s="72" t="s">
        <v>2513</v>
      </c>
      <c r="I397" s="72" t="s">
        <v>3626</v>
      </c>
      <c r="J397" s="72" t="s">
        <v>2563</v>
      </c>
      <c r="K397" s="72" t="s">
        <v>3627</v>
      </c>
      <c r="L397" s="37" t="s">
        <v>2565</v>
      </c>
      <c r="M397" s="192" t="s">
        <v>2566</v>
      </c>
      <c r="N397" s="72" t="s">
        <v>821</v>
      </c>
      <c r="O397" s="176"/>
      <c r="P397" s="72"/>
      <c r="Q397" s="205" t="s">
        <v>68</v>
      </c>
      <c r="R397" s="206" t="s">
        <v>68</v>
      </c>
      <c r="S397" s="206" t="s">
        <v>68</v>
      </c>
      <c r="T397" s="193" t="s">
        <v>68</v>
      </c>
      <c r="U397" s="193" t="s">
        <v>68</v>
      </c>
      <c r="V397" s="72" t="str">
        <f t="shared" si="112"/>
        <v>DESINSTALACION</v>
      </c>
      <c r="W397" s="179"/>
      <c r="X397" s="179"/>
      <c r="Y397" s="179"/>
    </row>
    <row r="398" ht="12.75" customHeight="1">
      <c r="A398" s="37" t="s">
        <v>3625</v>
      </c>
      <c r="B398" s="37"/>
      <c r="C398" s="79">
        <v>45726.0</v>
      </c>
      <c r="D398" s="187">
        <v>0.5</v>
      </c>
      <c r="E398" s="188" t="s">
        <v>2560</v>
      </c>
      <c r="F398" s="37" t="s">
        <v>2561</v>
      </c>
      <c r="G398" s="72">
        <v>1.0</v>
      </c>
      <c r="H398" s="193" t="s">
        <v>2519</v>
      </c>
      <c r="I398" s="72" t="s">
        <v>3629</v>
      </c>
      <c r="J398" s="72" t="s">
        <v>2521</v>
      </c>
      <c r="K398" s="72" t="s">
        <v>3627</v>
      </c>
      <c r="L398" s="37" t="s">
        <v>2565</v>
      </c>
      <c r="M398" s="192" t="s">
        <v>2566</v>
      </c>
      <c r="N398" s="72" t="s">
        <v>821</v>
      </c>
      <c r="O398" s="176"/>
      <c r="P398" s="72" t="s">
        <v>3630</v>
      </c>
      <c r="Q398" s="205" t="s">
        <v>68</v>
      </c>
      <c r="R398" s="206" t="s">
        <v>68</v>
      </c>
      <c r="S398" s="206" t="s">
        <v>68</v>
      </c>
      <c r="T398" s="193" t="s">
        <v>68</v>
      </c>
      <c r="U398" s="193" t="s">
        <v>68</v>
      </c>
      <c r="V398" s="72" t="str">
        <f t="shared" si="112"/>
        <v>RE-INSTALACION </v>
      </c>
      <c r="W398" s="179"/>
      <c r="X398" s="179"/>
      <c r="Y398" s="179"/>
    </row>
    <row r="399" ht="12.75" customHeight="1">
      <c r="A399" s="37" t="s">
        <v>3625</v>
      </c>
      <c r="B399" s="37"/>
      <c r="C399" s="79">
        <v>45726.0</v>
      </c>
      <c r="D399" s="187">
        <v>0.5625</v>
      </c>
      <c r="E399" s="188" t="s">
        <v>3543</v>
      </c>
      <c r="F399" s="37" t="s">
        <v>2523</v>
      </c>
      <c r="G399" s="72">
        <v>1.0</v>
      </c>
      <c r="H399" s="72" t="s">
        <v>888</v>
      </c>
      <c r="I399" s="72" t="s">
        <v>3631</v>
      </c>
      <c r="J399" s="72" t="s">
        <v>3632</v>
      </c>
      <c r="K399" s="72" t="s">
        <v>3633</v>
      </c>
      <c r="L399" s="37" t="s">
        <v>3634</v>
      </c>
      <c r="M399" s="192" t="s">
        <v>3635</v>
      </c>
      <c r="N399" s="72" t="s">
        <v>827</v>
      </c>
      <c r="O399" s="176"/>
      <c r="P399" s="72" t="s">
        <v>3636</v>
      </c>
      <c r="Q399" s="177"/>
      <c r="R399" s="178"/>
      <c r="S399" s="178"/>
      <c r="T399" s="72"/>
      <c r="U399" s="72"/>
      <c r="V399" s="72"/>
      <c r="W399" s="179"/>
      <c r="X399" s="179"/>
      <c r="Y399" s="179"/>
    </row>
    <row r="400" ht="12.75" customHeight="1">
      <c r="A400" s="37" t="s">
        <v>3625</v>
      </c>
      <c r="B400" s="37"/>
      <c r="C400" s="79">
        <v>45726.0</v>
      </c>
      <c r="D400" s="187">
        <v>0.6041666666666666</v>
      </c>
      <c r="E400" s="188" t="s">
        <v>3637</v>
      </c>
      <c r="F400" s="37" t="s">
        <v>1614</v>
      </c>
      <c r="G400" s="72">
        <v>1.0</v>
      </c>
      <c r="H400" s="72" t="s">
        <v>2684</v>
      </c>
      <c r="I400" s="72" t="s">
        <v>3638</v>
      </c>
      <c r="J400" s="72" t="s">
        <v>3639</v>
      </c>
      <c r="K400" s="72" t="s">
        <v>2163</v>
      </c>
      <c r="L400" s="37" t="s">
        <v>3504</v>
      </c>
      <c r="M400" s="204" t="s">
        <v>3505</v>
      </c>
      <c r="N400" s="72" t="s">
        <v>995</v>
      </c>
      <c r="O400" s="176"/>
      <c r="P400" s="72" t="s">
        <v>3640</v>
      </c>
      <c r="Q400" s="177"/>
      <c r="R400" s="178"/>
      <c r="S400" s="178"/>
      <c r="T400" s="72"/>
      <c r="U400" s="72"/>
      <c r="V400" s="72" t="str">
        <f>H400</f>
        <v>VISITA EN FALSO </v>
      </c>
      <c r="W400" s="179"/>
      <c r="X400" s="179"/>
      <c r="Y400" s="179"/>
    </row>
    <row r="401" ht="12.75" customHeight="1">
      <c r="A401" s="37" t="s">
        <v>3625</v>
      </c>
      <c r="B401" s="37"/>
      <c r="C401" s="79">
        <v>45727.0</v>
      </c>
      <c r="D401" s="187">
        <v>0.3680555555555556</v>
      </c>
      <c r="E401" s="188" t="s">
        <v>3641</v>
      </c>
      <c r="F401" s="37" t="s">
        <v>3642</v>
      </c>
      <c r="G401" s="72">
        <v>1.0</v>
      </c>
      <c r="H401" s="72" t="s">
        <v>888</v>
      </c>
      <c r="I401" s="72" t="s">
        <v>3643</v>
      </c>
      <c r="J401" s="72" t="s">
        <v>2506</v>
      </c>
      <c r="K401" s="72" t="s">
        <v>3644</v>
      </c>
      <c r="L401" s="37" t="s">
        <v>3645</v>
      </c>
      <c r="M401" s="192" t="s">
        <v>3646</v>
      </c>
      <c r="N401" s="72" t="s">
        <v>821</v>
      </c>
      <c r="O401" s="222"/>
      <c r="P401" s="103" t="s">
        <v>3647</v>
      </c>
      <c r="Q401" s="177"/>
      <c r="R401" s="178"/>
      <c r="S401" s="178"/>
      <c r="T401" s="72"/>
      <c r="U401" s="72"/>
      <c r="V401" s="72"/>
      <c r="W401" s="179"/>
      <c r="X401" s="179"/>
      <c r="Y401" s="179"/>
    </row>
    <row r="402" ht="12.75" customHeight="1">
      <c r="A402" s="37" t="s">
        <v>3625</v>
      </c>
      <c r="B402" s="37"/>
      <c r="C402" s="79">
        <v>45727.0</v>
      </c>
      <c r="D402" s="187">
        <v>0.3958333333333333</v>
      </c>
      <c r="E402" s="188" t="s">
        <v>3641</v>
      </c>
      <c r="F402" s="37" t="s">
        <v>3642</v>
      </c>
      <c r="G402" s="72">
        <v>1.0</v>
      </c>
      <c r="H402" s="72" t="s">
        <v>2449</v>
      </c>
      <c r="I402" s="72" t="s">
        <v>3648</v>
      </c>
      <c r="J402" s="72" t="s">
        <v>3649</v>
      </c>
      <c r="K402" s="72" t="s">
        <v>3644</v>
      </c>
      <c r="L402" s="37" t="s">
        <v>3645</v>
      </c>
      <c r="M402" s="192" t="s">
        <v>3646</v>
      </c>
      <c r="N402" s="72" t="s">
        <v>821</v>
      </c>
      <c r="O402" s="222"/>
      <c r="P402" s="103" t="s">
        <v>3650</v>
      </c>
      <c r="Q402" s="177"/>
      <c r="R402" s="178"/>
      <c r="S402" s="178"/>
      <c r="T402" s="72"/>
      <c r="U402" s="72"/>
      <c r="V402" s="72"/>
      <c r="W402" s="179"/>
      <c r="X402" s="179"/>
      <c r="Y402" s="179"/>
    </row>
    <row r="403" ht="12.75" customHeight="1">
      <c r="A403" s="37" t="s">
        <v>3625</v>
      </c>
      <c r="B403" s="37"/>
      <c r="C403" s="79">
        <v>45727.0</v>
      </c>
      <c r="D403" s="187">
        <v>0.4166666666666667</v>
      </c>
      <c r="E403" s="188" t="s">
        <v>3641</v>
      </c>
      <c r="F403" s="37" t="s">
        <v>3642</v>
      </c>
      <c r="G403" s="72">
        <v>1.0</v>
      </c>
      <c r="H403" s="72" t="s">
        <v>2449</v>
      </c>
      <c r="I403" s="72" t="s">
        <v>3651</v>
      </c>
      <c r="J403" s="72" t="s">
        <v>3652</v>
      </c>
      <c r="K403" s="72" t="s">
        <v>3644</v>
      </c>
      <c r="L403" s="37" t="s">
        <v>3645</v>
      </c>
      <c r="M403" s="192" t="s">
        <v>3646</v>
      </c>
      <c r="N403" s="72" t="s">
        <v>821</v>
      </c>
      <c r="O403" s="222"/>
      <c r="P403" s="103" t="s">
        <v>3653</v>
      </c>
      <c r="Q403" s="177"/>
      <c r="R403" s="178"/>
      <c r="S403" s="178"/>
      <c r="T403" s="72"/>
      <c r="U403" s="72"/>
      <c r="V403" s="72"/>
      <c r="W403" s="179"/>
      <c r="X403" s="179"/>
      <c r="Y403" s="179"/>
    </row>
    <row r="404" ht="12.75" customHeight="1">
      <c r="A404" s="37" t="s">
        <v>3625</v>
      </c>
      <c r="B404" s="37"/>
      <c r="C404" s="79">
        <v>45727.0</v>
      </c>
      <c r="D404" s="187">
        <v>0.4375</v>
      </c>
      <c r="E404" s="188" t="s">
        <v>3641</v>
      </c>
      <c r="F404" s="37" t="s">
        <v>3642</v>
      </c>
      <c r="G404" s="72">
        <v>1.0</v>
      </c>
      <c r="H404" s="72" t="s">
        <v>2449</v>
      </c>
      <c r="I404" s="72" t="s">
        <v>3654</v>
      </c>
      <c r="J404" s="72" t="s">
        <v>3655</v>
      </c>
      <c r="K404" s="72" t="s">
        <v>3644</v>
      </c>
      <c r="L404" s="37" t="s">
        <v>3645</v>
      </c>
      <c r="M404" s="192" t="s">
        <v>3646</v>
      </c>
      <c r="N404" s="72" t="s">
        <v>821</v>
      </c>
      <c r="O404" s="222"/>
      <c r="P404" s="103" t="s">
        <v>3656</v>
      </c>
      <c r="Q404" s="177"/>
      <c r="R404" s="178"/>
      <c r="S404" s="178"/>
      <c r="T404" s="72"/>
      <c r="U404" s="72"/>
      <c r="V404" s="72"/>
      <c r="W404" s="179"/>
      <c r="X404" s="179"/>
      <c r="Y404" s="179"/>
    </row>
    <row r="405" ht="12.75" customHeight="1">
      <c r="A405" s="37" t="s">
        <v>3625</v>
      </c>
      <c r="B405" s="37"/>
      <c r="C405" s="79">
        <v>45727.0</v>
      </c>
      <c r="D405" s="187">
        <v>0.46875</v>
      </c>
      <c r="E405" s="188" t="s">
        <v>3641</v>
      </c>
      <c r="F405" s="37" t="s">
        <v>3642</v>
      </c>
      <c r="G405" s="72">
        <v>1.0</v>
      </c>
      <c r="H405" s="72" t="s">
        <v>2449</v>
      </c>
      <c r="I405" s="72" t="s">
        <v>3654</v>
      </c>
      <c r="J405" s="72" t="s">
        <v>3657</v>
      </c>
      <c r="K405" s="72" t="s">
        <v>3644</v>
      </c>
      <c r="L405" s="37" t="s">
        <v>3645</v>
      </c>
      <c r="M405" s="192" t="s">
        <v>3646</v>
      </c>
      <c r="N405" s="72" t="s">
        <v>821</v>
      </c>
      <c r="O405" s="222"/>
      <c r="P405" s="103" t="s">
        <v>3653</v>
      </c>
      <c r="Q405" s="177"/>
      <c r="R405" s="178"/>
      <c r="S405" s="178"/>
      <c r="T405" s="72"/>
      <c r="U405" s="72"/>
      <c r="V405" s="72"/>
      <c r="W405" s="179"/>
      <c r="X405" s="179"/>
      <c r="Y405" s="179"/>
    </row>
    <row r="406" ht="12.75" customHeight="1">
      <c r="A406" s="37" t="s">
        <v>3625</v>
      </c>
      <c r="B406" s="37"/>
      <c r="C406" s="79">
        <v>45727.0</v>
      </c>
      <c r="D406" s="187">
        <v>0.5833333333333334</v>
      </c>
      <c r="E406" s="188" t="s">
        <v>2548</v>
      </c>
      <c r="F406" s="37" t="s">
        <v>2549</v>
      </c>
      <c r="G406" s="72">
        <v>1.0</v>
      </c>
      <c r="H406" s="72" t="s">
        <v>2513</v>
      </c>
      <c r="I406" s="72" t="s">
        <v>3658</v>
      </c>
      <c r="J406" s="72" t="s">
        <v>2563</v>
      </c>
      <c r="K406" s="72" t="s">
        <v>825</v>
      </c>
      <c r="L406" s="37" t="s">
        <v>2833</v>
      </c>
      <c r="M406" s="192" t="s">
        <v>2552</v>
      </c>
      <c r="N406" s="72" t="s">
        <v>821</v>
      </c>
      <c r="O406" s="176"/>
      <c r="P406" s="72" t="str">
        <f>J406</f>
        <v>DESINSTALACION DE EQUIPO </v>
      </c>
      <c r="Q406" s="72" t="s">
        <v>3334</v>
      </c>
      <c r="R406" s="178"/>
      <c r="S406" s="178"/>
      <c r="T406" s="72"/>
      <c r="U406" s="72"/>
      <c r="V406" s="72" t="str">
        <f t="shared" ref="V406:V409" si="113">H406</f>
        <v>DESINSTALACION</v>
      </c>
      <c r="W406" s="203">
        <v>350.0</v>
      </c>
      <c r="X406" s="179">
        <f>W406*0.16</f>
        <v>56</v>
      </c>
      <c r="Y406" s="179">
        <f>W406+X406</f>
        <v>406</v>
      </c>
    </row>
    <row r="407" ht="12.75" customHeight="1">
      <c r="A407" s="37" t="s">
        <v>3625</v>
      </c>
      <c r="B407" s="37"/>
      <c r="C407" s="79">
        <v>45727.0</v>
      </c>
      <c r="D407" s="187">
        <v>0.6041666666666666</v>
      </c>
      <c r="E407" s="188" t="s">
        <v>3637</v>
      </c>
      <c r="F407" s="37" t="s">
        <v>1614</v>
      </c>
      <c r="G407" s="72">
        <v>1.0</v>
      </c>
      <c r="H407" s="72" t="s">
        <v>2449</v>
      </c>
      <c r="I407" s="72" t="s">
        <v>3638</v>
      </c>
      <c r="J407" s="72" t="s">
        <v>3639</v>
      </c>
      <c r="K407" s="72" t="s">
        <v>2163</v>
      </c>
      <c r="L407" s="37" t="s">
        <v>3504</v>
      </c>
      <c r="M407" s="204" t="s">
        <v>3505</v>
      </c>
      <c r="N407" s="72" t="s">
        <v>995</v>
      </c>
      <c r="O407" s="176"/>
      <c r="P407" s="72"/>
      <c r="Q407" s="177"/>
      <c r="R407" s="178"/>
      <c r="S407" s="178"/>
      <c r="T407" s="72"/>
      <c r="U407" s="72"/>
      <c r="V407" s="72" t="str">
        <f t="shared" si="113"/>
        <v>REVISION</v>
      </c>
      <c r="W407" s="179"/>
      <c r="X407" s="179"/>
      <c r="Y407" s="179"/>
    </row>
    <row r="408" ht="12.75" customHeight="1">
      <c r="A408" s="37" t="s">
        <v>3625</v>
      </c>
      <c r="B408" s="37"/>
      <c r="C408" s="79">
        <v>45727.0</v>
      </c>
      <c r="D408" s="187">
        <v>0.7083333333333334</v>
      </c>
      <c r="E408" s="188" t="s">
        <v>3659</v>
      </c>
      <c r="F408" s="37" t="s">
        <v>3172</v>
      </c>
      <c r="G408" s="72">
        <v>1.0</v>
      </c>
      <c r="H408" s="72" t="s">
        <v>2449</v>
      </c>
      <c r="I408" s="72" t="s">
        <v>3660</v>
      </c>
      <c r="J408" s="72" t="s">
        <v>3661</v>
      </c>
      <c r="K408" s="72" t="s">
        <v>3175</v>
      </c>
      <c r="L408" s="37" t="s">
        <v>3176</v>
      </c>
      <c r="M408" s="192" t="s">
        <v>3177</v>
      </c>
      <c r="N408" s="72" t="s">
        <v>821</v>
      </c>
      <c r="O408" s="176"/>
      <c r="P408" s="72"/>
      <c r="Q408" s="177"/>
      <c r="R408" s="178"/>
      <c r="S408" s="178"/>
      <c r="T408" s="72"/>
      <c r="U408" s="72"/>
      <c r="V408" s="193" t="str">
        <f t="shared" si="113"/>
        <v>REVISION</v>
      </c>
      <c r="W408" s="203">
        <v>500.0</v>
      </c>
      <c r="X408" s="203">
        <f t="shared" ref="X408:X409" si="114">W408*0.16</f>
        <v>80</v>
      </c>
      <c r="Y408" s="203">
        <f t="shared" ref="Y408:Y409" si="115">W408+X408</f>
        <v>580</v>
      </c>
    </row>
    <row r="409" ht="12.75" customHeight="1">
      <c r="A409" s="37" t="s">
        <v>3625</v>
      </c>
      <c r="B409" s="37"/>
      <c r="C409" s="79">
        <v>45728.0</v>
      </c>
      <c r="D409" s="187">
        <v>0.3541666666666667</v>
      </c>
      <c r="E409" s="188" t="s">
        <v>2810</v>
      </c>
      <c r="F409" s="37" t="s">
        <v>2811</v>
      </c>
      <c r="G409" s="72">
        <v>1.0</v>
      </c>
      <c r="H409" s="72" t="s">
        <v>2449</v>
      </c>
      <c r="I409" s="72" t="s">
        <v>3662</v>
      </c>
      <c r="J409" s="72" t="s">
        <v>3663</v>
      </c>
      <c r="K409" s="72" t="s">
        <v>3664</v>
      </c>
      <c r="L409" s="37" t="s">
        <v>2815</v>
      </c>
      <c r="M409" s="204" t="s">
        <v>2816</v>
      </c>
      <c r="N409" s="72" t="s">
        <v>827</v>
      </c>
      <c r="O409" s="193" t="s">
        <v>68</v>
      </c>
      <c r="P409" s="193" t="str">
        <f>J409</f>
        <v>ESTA REPORTANDO DE FORMA ALEATORIA </v>
      </c>
      <c r="Q409" s="72" t="s">
        <v>3665</v>
      </c>
      <c r="R409" s="178" t="s">
        <v>68</v>
      </c>
      <c r="S409" s="178" t="s">
        <v>68</v>
      </c>
      <c r="T409" s="72" t="s">
        <v>68</v>
      </c>
      <c r="U409" s="72" t="s">
        <v>68</v>
      </c>
      <c r="V409" s="193" t="str">
        <f t="shared" si="113"/>
        <v>REVISION</v>
      </c>
      <c r="W409" s="203">
        <v>0.0</v>
      </c>
      <c r="X409" s="203">
        <f t="shared" si="114"/>
        <v>0</v>
      </c>
      <c r="Y409" s="203">
        <f t="shared" si="115"/>
        <v>0</v>
      </c>
    </row>
    <row r="410" ht="12.75" customHeight="1">
      <c r="A410" s="37" t="s">
        <v>3625</v>
      </c>
      <c r="B410" s="37"/>
      <c r="C410" s="79">
        <v>45728.0</v>
      </c>
      <c r="D410" s="187">
        <v>0.4583333333333333</v>
      </c>
      <c r="E410" s="188" t="s">
        <v>2511</v>
      </c>
      <c r="F410" s="37" t="s">
        <v>1427</v>
      </c>
      <c r="G410" s="72">
        <v>1.0</v>
      </c>
      <c r="H410" s="72" t="s">
        <v>2736</v>
      </c>
      <c r="I410" s="72" t="s">
        <v>3666</v>
      </c>
      <c r="J410" s="72" t="s">
        <v>68</v>
      </c>
      <c r="K410" s="72" t="s">
        <v>68</v>
      </c>
      <c r="L410" s="37" t="s">
        <v>68</v>
      </c>
      <c r="M410" s="190" t="s">
        <v>68</v>
      </c>
      <c r="N410" s="72" t="s">
        <v>968</v>
      </c>
      <c r="O410" s="176"/>
      <c r="P410" s="72"/>
      <c r="Q410" s="177"/>
      <c r="R410" s="178"/>
      <c r="S410" s="178"/>
      <c r="T410" s="72"/>
      <c r="U410" s="72"/>
      <c r="V410" s="72"/>
      <c r="W410" s="179"/>
      <c r="X410" s="179"/>
      <c r="Y410" s="179"/>
    </row>
    <row r="411" ht="12.75" customHeight="1">
      <c r="A411" s="37" t="s">
        <v>3625</v>
      </c>
      <c r="B411" s="37"/>
      <c r="C411" s="79">
        <v>45728.0</v>
      </c>
      <c r="D411" s="187">
        <v>0.4791666666666667</v>
      </c>
      <c r="E411" s="188" t="s">
        <v>2548</v>
      </c>
      <c r="F411" s="37" t="s">
        <v>2549</v>
      </c>
      <c r="G411" s="72">
        <v>1.0</v>
      </c>
      <c r="H411" s="193" t="s">
        <v>2558</v>
      </c>
      <c r="I411" s="72" t="s">
        <v>3667</v>
      </c>
      <c r="J411" s="72" t="s">
        <v>3082</v>
      </c>
      <c r="K411" s="72" t="s">
        <v>825</v>
      </c>
      <c r="L411" s="37" t="s">
        <v>2833</v>
      </c>
      <c r="M411" s="192" t="s">
        <v>2552</v>
      </c>
      <c r="N411" s="72" t="s">
        <v>821</v>
      </c>
      <c r="O411" s="176"/>
      <c r="P411" s="72" t="str">
        <f t="shared" ref="P411:P412" si="116">J411</f>
        <v>REINSTALACION DE EQUIPO</v>
      </c>
      <c r="Q411" s="72" t="s">
        <v>3668</v>
      </c>
      <c r="R411" s="178"/>
      <c r="S411" s="178"/>
      <c r="T411" s="72"/>
      <c r="U411" s="72"/>
      <c r="V411" s="72" t="str">
        <f t="shared" ref="V411:V412" si="117">H411</f>
        <v>REINSTALACION </v>
      </c>
      <c r="W411" s="203">
        <v>350.0</v>
      </c>
      <c r="X411" s="179">
        <f t="shared" ref="X411:X412" si="118">W411*0.16</f>
        <v>56</v>
      </c>
      <c r="Y411" s="179">
        <f t="shared" ref="Y411:Y412" si="119">W411+X411</f>
        <v>406</v>
      </c>
    </row>
    <row r="412" ht="12.75" customHeight="1">
      <c r="A412" s="37" t="s">
        <v>3625</v>
      </c>
      <c r="B412" s="37"/>
      <c r="C412" s="79">
        <v>45728.0</v>
      </c>
      <c r="D412" s="187">
        <v>0.5208333333333334</v>
      </c>
      <c r="E412" s="188" t="s">
        <v>2574</v>
      </c>
      <c r="F412" s="37" t="s">
        <v>2575</v>
      </c>
      <c r="G412" s="72">
        <v>1.0</v>
      </c>
      <c r="H412" s="72" t="s">
        <v>2513</v>
      </c>
      <c r="I412" s="193" t="s">
        <v>3669</v>
      </c>
      <c r="J412" s="193" t="s">
        <v>3670</v>
      </c>
      <c r="K412" s="72" t="s">
        <v>3312</v>
      </c>
      <c r="L412" s="37" t="s">
        <v>2577</v>
      </c>
      <c r="M412" s="204" t="s">
        <v>2578</v>
      </c>
      <c r="N412" s="72" t="s">
        <v>827</v>
      </c>
      <c r="O412" s="193" t="s">
        <v>68</v>
      </c>
      <c r="P412" s="72" t="str">
        <f t="shared" si="116"/>
        <v>CTE. MOICES LOZANO ESPINOZA
DESINSTALACION DE EQUIPO </v>
      </c>
      <c r="Q412" s="72" t="s">
        <v>2579</v>
      </c>
      <c r="R412" s="178"/>
      <c r="S412" s="178"/>
      <c r="T412" s="72"/>
      <c r="U412" s="72"/>
      <c r="V412" s="72" t="str">
        <f t="shared" si="117"/>
        <v>DESINSTALACION</v>
      </c>
      <c r="W412" s="203">
        <v>650.0</v>
      </c>
      <c r="X412" s="179">
        <f t="shared" si="118"/>
        <v>104</v>
      </c>
      <c r="Y412" s="179">
        <f t="shared" si="119"/>
        <v>754</v>
      </c>
    </row>
    <row r="413" ht="12.75" customHeight="1">
      <c r="A413" s="37" t="s">
        <v>3625</v>
      </c>
      <c r="B413" s="37"/>
      <c r="C413" s="79">
        <v>45729.0</v>
      </c>
      <c r="D413" s="187">
        <v>0.2916666666666667</v>
      </c>
      <c r="E413" s="188" t="s">
        <v>3671</v>
      </c>
      <c r="F413" s="37" t="s">
        <v>3672</v>
      </c>
      <c r="G413" s="72">
        <v>1.0</v>
      </c>
      <c r="H413" s="72" t="s">
        <v>888</v>
      </c>
      <c r="I413" s="72" t="s">
        <v>3673</v>
      </c>
      <c r="J413" s="72" t="s">
        <v>2506</v>
      </c>
      <c r="K413" s="72" t="s">
        <v>3674</v>
      </c>
      <c r="L413" s="37" t="s">
        <v>3675</v>
      </c>
      <c r="M413" s="192" t="s">
        <v>3676</v>
      </c>
      <c r="N413" s="72" t="s">
        <v>2999</v>
      </c>
      <c r="O413" s="176"/>
      <c r="P413" s="72"/>
      <c r="Q413" s="177"/>
      <c r="R413" s="178"/>
      <c r="S413" s="178"/>
      <c r="T413" s="72"/>
      <c r="U413" s="72"/>
      <c r="V413" s="72"/>
      <c r="W413" s="179"/>
      <c r="X413" s="179"/>
      <c r="Y413" s="179"/>
    </row>
    <row r="414" ht="12.75" customHeight="1">
      <c r="A414" s="37" t="s">
        <v>3625</v>
      </c>
      <c r="B414" s="37"/>
      <c r="C414" s="79">
        <v>45729.0</v>
      </c>
      <c r="D414" s="187">
        <v>0.3333333333333333</v>
      </c>
      <c r="E414" s="188" t="s">
        <v>3677</v>
      </c>
      <c r="F414" s="37" t="s">
        <v>207</v>
      </c>
      <c r="G414" s="72">
        <v>1.0</v>
      </c>
      <c r="H414" s="72" t="s">
        <v>888</v>
      </c>
      <c r="I414" s="72" t="s">
        <v>3678</v>
      </c>
      <c r="J414" s="72" t="s">
        <v>2506</v>
      </c>
      <c r="K414" s="72" t="s">
        <v>3679</v>
      </c>
      <c r="L414" s="37" t="s">
        <v>3680</v>
      </c>
      <c r="M414" s="192" t="s">
        <v>3681</v>
      </c>
      <c r="N414" s="72" t="s">
        <v>2999</v>
      </c>
      <c r="O414" s="176"/>
      <c r="P414" s="72"/>
      <c r="Q414" s="177"/>
      <c r="R414" s="178"/>
      <c r="S414" s="178"/>
      <c r="T414" s="72"/>
      <c r="U414" s="72"/>
      <c r="V414" s="72"/>
      <c r="W414" s="179"/>
      <c r="X414" s="179"/>
      <c r="Y414" s="179"/>
    </row>
    <row r="415" ht="12.75" customHeight="1">
      <c r="A415" s="37" t="s">
        <v>3625</v>
      </c>
      <c r="B415" s="37"/>
      <c r="C415" s="79">
        <v>45729.0</v>
      </c>
      <c r="D415" s="187">
        <v>0.6041666666666666</v>
      </c>
      <c r="E415" s="188" t="s">
        <v>3682</v>
      </c>
      <c r="F415" s="37" t="s">
        <v>3683</v>
      </c>
      <c r="G415" s="72">
        <v>1.0</v>
      </c>
      <c r="H415" s="72" t="s">
        <v>2449</v>
      </c>
      <c r="I415" s="72" t="s">
        <v>3684</v>
      </c>
      <c r="J415" s="72" t="s">
        <v>3685</v>
      </c>
      <c r="K415" s="72" t="s">
        <v>3686</v>
      </c>
      <c r="L415" s="37" t="s">
        <v>3687</v>
      </c>
      <c r="M415" s="192" t="s">
        <v>3688</v>
      </c>
      <c r="N415" s="72" t="s">
        <v>3689</v>
      </c>
      <c r="O415" s="176"/>
      <c r="P415" s="72" t="s">
        <v>3690</v>
      </c>
      <c r="Q415" s="177"/>
      <c r="R415" s="178"/>
      <c r="S415" s="178"/>
      <c r="T415" s="72"/>
      <c r="U415" s="72"/>
      <c r="V415" s="72"/>
      <c r="W415" s="179"/>
      <c r="X415" s="179"/>
      <c r="Y415" s="179"/>
    </row>
    <row r="416" ht="12.75" customHeight="1">
      <c r="A416" s="37" t="s">
        <v>3625</v>
      </c>
      <c r="B416" s="37"/>
      <c r="C416" s="79">
        <v>45729.0</v>
      </c>
      <c r="D416" s="187">
        <v>0.6875</v>
      </c>
      <c r="E416" s="188" t="s">
        <v>3583</v>
      </c>
      <c r="F416" s="37" t="s">
        <v>3489</v>
      </c>
      <c r="G416" s="72">
        <v>2.0</v>
      </c>
      <c r="H416" s="72" t="s">
        <v>888</v>
      </c>
      <c r="I416" s="72" t="s">
        <v>3691</v>
      </c>
      <c r="J416" s="72" t="s">
        <v>3692</v>
      </c>
      <c r="K416" s="72" t="s">
        <v>3693</v>
      </c>
      <c r="L416" s="37" t="s">
        <v>2669</v>
      </c>
      <c r="M416" s="190" t="s">
        <v>2670</v>
      </c>
      <c r="N416" s="72" t="s">
        <v>827</v>
      </c>
      <c r="O416" s="176"/>
      <c r="P416" s="72"/>
      <c r="Q416" s="177"/>
      <c r="R416" s="178"/>
      <c r="S416" s="178"/>
      <c r="T416" s="72"/>
      <c r="U416" s="72"/>
      <c r="V416" s="72"/>
      <c r="W416" s="179"/>
      <c r="X416" s="179"/>
      <c r="Y416" s="179"/>
    </row>
    <row r="417" ht="12.75" customHeight="1">
      <c r="A417" s="37" t="s">
        <v>3625</v>
      </c>
      <c r="B417" s="37"/>
      <c r="C417" s="79">
        <v>45730.0</v>
      </c>
      <c r="D417" s="187">
        <v>0.3541666666666667</v>
      </c>
      <c r="E417" s="188" t="s">
        <v>3488</v>
      </c>
      <c r="F417" s="37" t="s">
        <v>3489</v>
      </c>
      <c r="G417" s="72">
        <v>1.0</v>
      </c>
      <c r="H417" s="72" t="s">
        <v>2684</v>
      </c>
      <c r="I417" s="72" t="s">
        <v>3694</v>
      </c>
      <c r="J417" s="72" t="s">
        <v>3695</v>
      </c>
      <c r="K417" s="72" t="s">
        <v>3037</v>
      </c>
      <c r="L417" s="37" t="s">
        <v>3038</v>
      </c>
      <c r="M417" s="192" t="s">
        <v>3532</v>
      </c>
      <c r="N417" s="72" t="s">
        <v>827</v>
      </c>
      <c r="O417" s="176"/>
      <c r="P417" s="72" t="s">
        <v>3230</v>
      </c>
      <c r="Q417" s="177"/>
      <c r="R417" s="178"/>
      <c r="S417" s="178"/>
      <c r="T417" s="72"/>
      <c r="U417" s="72"/>
      <c r="V417" s="72"/>
      <c r="W417" s="179"/>
      <c r="X417" s="179"/>
      <c r="Y417" s="179"/>
    </row>
    <row r="418" ht="12.75" customHeight="1">
      <c r="A418" s="37" t="s">
        <v>3625</v>
      </c>
      <c r="B418" s="37"/>
      <c r="C418" s="79">
        <v>45730.0</v>
      </c>
      <c r="D418" s="187">
        <v>0.375</v>
      </c>
      <c r="E418" s="188" t="s">
        <v>3488</v>
      </c>
      <c r="F418" s="37" t="s">
        <v>3489</v>
      </c>
      <c r="G418" s="72">
        <v>1.0</v>
      </c>
      <c r="H418" s="72" t="s">
        <v>2684</v>
      </c>
      <c r="I418" s="72" t="s">
        <v>3696</v>
      </c>
      <c r="J418" s="72" t="s">
        <v>3697</v>
      </c>
      <c r="K418" s="72" t="s">
        <v>3037</v>
      </c>
      <c r="L418" s="37" t="s">
        <v>3038</v>
      </c>
      <c r="M418" s="192" t="s">
        <v>3532</v>
      </c>
      <c r="N418" s="72" t="s">
        <v>827</v>
      </c>
      <c r="O418" s="176"/>
      <c r="P418" s="72" t="s">
        <v>3230</v>
      </c>
      <c r="Q418" s="177"/>
      <c r="R418" s="178"/>
      <c r="S418" s="178"/>
      <c r="T418" s="72"/>
      <c r="U418" s="72"/>
      <c r="V418" s="72"/>
      <c r="W418" s="179"/>
      <c r="X418" s="179"/>
      <c r="Y418" s="179"/>
    </row>
    <row r="419" ht="12.75" customHeight="1">
      <c r="A419" s="37" t="s">
        <v>3625</v>
      </c>
      <c r="B419" s="37"/>
      <c r="C419" s="79">
        <v>45730.0</v>
      </c>
      <c r="D419" s="187">
        <v>0.375</v>
      </c>
      <c r="E419" s="188" t="s">
        <v>3698</v>
      </c>
      <c r="F419" s="37" t="s">
        <v>3699</v>
      </c>
      <c r="G419" s="72">
        <v>1.0</v>
      </c>
      <c r="H419" s="72" t="s">
        <v>2449</v>
      </c>
      <c r="I419" s="72" t="s">
        <v>3700</v>
      </c>
      <c r="J419" s="72" t="s">
        <v>3701</v>
      </c>
      <c r="K419" s="72" t="s">
        <v>3702</v>
      </c>
      <c r="L419" s="37" t="s">
        <v>3703</v>
      </c>
      <c r="M419" s="192" t="s">
        <v>3704</v>
      </c>
      <c r="N419" s="72" t="s">
        <v>821</v>
      </c>
      <c r="O419" s="176"/>
      <c r="P419" s="72" t="s">
        <v>3705</v>
      </c>
      <c r="Q419" s="177"/>
      <c r="R419" s="178"/>
      <c r="S419" s="178"/>
      <c r="T419" s="72"/>
      <c r="U419" s="72"/>
      <c r="V419" s="72"/>
      <c r="W419" s="179"/>
      <c r="X419" s="179"/>
      <c r="Y419" s="179"/>
    </row>
    <row r="420" ht="12.75" customHeight="1">
      <c r="A420" s="37" t="s">
        <v>3625</v>
      </c>
      <c r="B420" s="37"/>
      <c r="C420" s="79">
        <v>45730.0</v>
      </c>
      <c r="D420" s="187">
        <v>0.3958333333333333</v>
      </c>
      <c r="E420" s="188" t="s">
        <v>3698</v>
      </c>
      <c r="F420" s="37" t="s">
        <v>3699</v>
      </c>
      <c r="G420" s="72">
        <v>1.0</v>
      </c>
      <c r="H420" s="72" t="s">
        <v>2449</v>
      </c>
      <c r="I420" s="72" t="s">
        <v>3706</v>
      </c>
      <c r="J420" s="72" t="s">
        <v>3707</v>
      </c>
      <c r="K420" s="72" t="s">
        <v>3702</v>
      </c>
      <c r="L420" s="37" t="s">
        <v>3703</v>
      </c>
      <c r="M420" s="192" t="s">
        <v>3704</v>
      </c>
      <c r="N420" s="72" t="s">
        <v>821</v>
      </c>
      <c r="O420" s="176"/>
      <c r="P420" s="72" t="s">
        <v>3705</v>
      </c>
      <c r="Q420" s="177"/>
      <c r="R420" s="178"/>
      <c r="S420" s="178"/>
      <c r="T420" s="72"/>
      <c r="U420" s="72"/>
      <c r="V420" s="72"/>
      <c r="W420" s="179"/>
      <c r="X420" s="179"/>
      <c r="Y420" s="179"/>
    </row>
    <row r="421" ht="12.75" customHeight="1">
      <c r="A421" s="37" t="s">
        <v>3625</v>
      </c>
      <c r="B421" s="37"/>
      <c r="C421" s="79">
        <v>45730.0</v>
      </c>
      <c r="D421" s="187">
        <v>0.4166666666666667</v>
      </c>
      <c r="E421" s="188" t="s">
        <v>3488</v>
      </c>
      <c r="F421" s="37" t="s">
        <v>3489</v>
      </c>
      <c r="G421" s="72">
        <v>2.0</v>
      </c>
      <c r="H421" s="72" t="s">
        <v>888</v>
      </c>
      <c r="I421" s="72" t="s">
        <v>3708</v>
      </c>
      <c r="J421" s="72" t="s">
        <v>3709</v>
      </c>
      <c r="K421" s="72" t="s">
        <v>3710</v>
      </c>
      <c r="L421" s="37" t="s">
        <v>3038</v>
      </c>
      <c r="M421" s="192" t="s">
        <v>3532</v>
      </c>
      <c r="N421" s="72" t="s">
        <v>827</v>
      </c>
      <c r="O421" s="176"/>
      <c r="P421" s="72" t="s">
        <v>3711</v>
      </c>
      <c r="Q421" s="177"/>
      <c r="R421" s="178"/>
      <c r="S421" s="178"/>
      <c r="T421" s="72"/>
      <c r="U421" s="72"/>
      <c r="V421" s="72"/>
      <c r="W421" s="179"/>
      <c r="X421" s="179"/>
      <c r="Y421" s="179"/>
    </row>
    <row r="422" ht="12.75" customHeight="1">
      <c r="A422" s="37" t="s">
        <v>3625</v>
      </c>
      <c r="B422" s="37"/>
      <c r="C422" s="79">
        <v>45730.0</v>
      </c>
      <c r="D422" s="187">
        <v>0.4166666666666667</v>
      </c>
      <c r="E422" s="188" t="s">
        <v>3712</v>
      </c>
      <c r="F422" s="37" t="s">
        <v>3713</v>
      </c>
      <c r="G422" s="72">
        <v>2.0</v>
      </c>
      <c r="H422" s="72" t="s">
        <v>888</v>
      </c>
      <c r="I422" s="72" t="s">
        <v>3714</v>
      </c>
      <c r="J422" s="72" t="s">
        <v>2506</v>
      </c>
      <c r="K422" s="72" t="s">
        <v>3715</v>
      </c>
      <c r="L422" s="37" t="s">
        <v>3716</v>
      </c>
      <c r="M422" s="192" t="s">
        <v>3717</v>
      </c>
      <c r="N422" s="72" t="s">
        <v>2999</v>
      </c>
      <c r="O422" s="176"/>
      <c r="P422" s="72"/>
      <c r="Q422" s="177"/>
      <c r="R422" s="178"/>
      <c r="S422" s="178"/>
      <c r="T422" s="72"/>
      <c r="U422" s="72"/>
      <c r="V422" s="72"/>
      <c r="W422" s="179"/>
      <c r="X422" s="179"/>
      <c r="Y422" s="179"/>
    </row>
    <row r="423" ht="12.75" customHeight="1">
      <c r="A423" s="37" t="s">
        <v>3625</v>
      </c>
      <c r="B423" s="37"/>
      <c r="C423" s="79">
        <v>45730.0</v>
      </c>
      <c r="D423" s="187">
        <v>0.75</v>
      </c>
      <c r="E423" s="188" t="s">
        <v>3718</v>
      </c>
      <c r="F423" s="37" t="s">
        <v>3719</v>
      </c>
      <c r="G423" s="72">
        <v>1.0</v>
      </c>
      <c r="H423" s="72" t="s">
        <v>888</v>
      </c>
      <c r="I423" s="72" t="s">
        <v>3720</v>
      </c>
      <c r="J423" s="72" t="s">
        <v>2506</v>
      </c>
      <c r="K423" s="72" t="s">
        <v>3721</v>
      </c>
      <c r="L423" s="37" t="s">
        <v>3722</v>
      </c>
      <c r="M423" s="192" t="s">
        <v>3723</v>
      </c>
      <c r="N423" s="72" t="s">
        <v>821</v>
      </c>
      <c r="O423" s="176"/>
      <c r="P423" s="72"/>
      <c r="Q423" s="177"/>
      <c r="R423" s="178"/>
      <c r="S423" s="178"/>
      <c r="T423" s="72"/>
      <c r="U423" s="72"/>
      <c r="V423" s="72"/>
      <c r="W423" s="179"/>
      <c r="X423" s="179"/>
      <c r="Y423" s="179"/>
    </row>
    <row r="424" ht="12.75" customHeight="1">
      <c r="A424" s="37" t="s">
        <v>3625</v>
      </c>
      <c r="B424" s="37"/>
      <c r="C424" s="79">
        <v>45730.0</v>
      </c>
      <c r="D424" s="187">
        <v>0.75</v>
      </c>
      <c r="E424" s="188" t="s">
        <v>3724</v>
      </c>
      <c r="F424" s="37" t="s">
        <v>3724</v>
      </c>
      <c r="G424" s="72">
        <v>1.0</v>
      </c>
      <c r="H424" s="72" t="s">
        <v>846</v>
      </c>
      <c r="I424" s="72" t="s">
        <v>3725</v>
      </c>
      <c r="J424" s="72" t="s">
        <v>2506</v>
      </c>
      <c r="K424" s="72"/>
      <c r="L424" s="37" t="s">
        <v>3726</v>
      </c>
      <c r="M424" s="192" t="s">
        <v>3727</v>
      </c>
      <c r="N424" s="72" t="s">
        <v>968</v>
      </c>
      <c r="O424" s="176"/>
      <c r="P424" s="72" t="s">
        <v>3728</v>
      </c>
      <c r="Q424" s="177"/>
      <c r="R424" s="178"/>
      <c r="S424" s="178"/>
      <c r="T424" s="72"/>
      <c r="U424" s="72"/>
      <c r="V424" s="72"/>
      <c r="W424" s="179"/>
      <c r="X424" s="179"/>
      <c r="Y424" s="179"/>
    </row>
    <row r="425" ht="12.75" customHeight="1">
      <c r="A425" s="37" t="s">
        <v>3625</v>
      </c>
      <c r="B425" s="37"/>
      <c r="C425" s="79">
        <v>45731.0</v>
      </c>
      <c r="D425" s="187">
        <v>0.5625</v>
      </c>
      <c r="E425" s="188" t="s">
        <v>3404</v>
      </c>
      <c r="F425" s="37" t="s">
        <v>3083</v>
      </c>
      <c r="G425" s="72">
        <v>1.0</v>
      </c>
      <c r="H425" s="72" t="s">
        <v>2684</v>
      </c>
      <c r="I425" s="72"/>
      <c r="J425" s="72" t="s">
        <v>2563</v>
      </c>
      <c r="K425" s="72" t="s">
        <v>3729</v>
      </c>
      <c r="L425" s="37" t="s">
        <v>3730</v>
      </c>
      <c r="M425" s="192" t="s">
        <v>3731</v>
      </c>
      <c r="N425" s="72"/>
      <c r="O425" s="176"/>
      <c r="P425" s="72"/>
      <c r="Q425" s="177"/>
      <c r="R425" s="178"/>
      <c r="S425" s="178"/>
      <c r="T425" s="72"/>
      <c r="U425" s="72"/>
      <c r="V425" s="72"/>
      <c r="W425" s="179"/>
      <c r="X425" s="179"/>
      <c r="Y425" s="179"/>
    </row>
    <row r="426" ht="12.75" customHeight="1">
      <c r="A426" s="86" t="s">
        <v>3625</v>
      </c>
      <c r="B426" s="86"/>
      <c r="C426" s="194">
        <v>45731.0</v>
      </c>
      <c r="D426" s="195">
        <v>0.5833333333333334</v>
      </c>
      <c r="E426" s="196" t="s">
        <v>3404</v>
      </c>
      <c r="F426" s="86" t="s">
        <v>3083</v>
      </c>
      <c r="G426" s="87">
        <v>1.0</v>
      </c>
      <c r="H426" s="87" t="s">
        <v>2684</v>
      </c>
      <c r="I426" s="87"/>
      <c r="J426" s="87" t="s">
        <v>3082</v>
      </c>
      <c r="K426" s="87" t="s">
        <v>3729</v>
      </c>
      <c r="L426" s="86" t="s">
        <v>3730</v>
      </c>
      <c r="M426" s="197" t="s">
        <v>3731</v>
      </c>
      <c r="N426" s="87"/>
      <c r="O426" s="198"/>
      <c r="P426" s="87"/>
      <c r="Q426" s="199"/>
      <c r="R426" s="200"/>
      <c r="S426" s="200"/>
      <c r="T426" s="87"/>
      <c r="U426" s="87"/>
      <c r="V426" s="87"/>
      <c r="W426" s="202"/>
      <c r="X426" s="202"/>
      <c r="Y426" s="202"/>
    </row>
    <row r="427" ht="12.75" customHeight="1">
      <c r="A427" s="37" t="s">
        <v>3732</v>
      </c>
      <c r="B427" s="37"/>
      <c r="C427" s="79">
        <v>45732.0</v>
      </c>
      <c r="D427" s="187">
        <v>0.375</v>
      </c>
      <c r="E427" s="188" t="s">
        <v>68</v>
      </c>
      <c r="F427" s="37" t="s">
        <v>2458</v>
      </c>
      <c r="G427" s="72" t="s">
        <v>68</v>
      </c>
      <c r="H427" s="72" t="s">
        <v>68</v>
      </c>
      <c r="I427" s="72" t="s">
        <v>68</v>
      </c>
      <c r="J427" s="72" t="s">
        <v>68</v>
      </c>
      <c r="K427" s="72" t="s">
        <v>68</v>
      </c>
      <c r="L427" s="37" t="s">
        <v>68</v>
      </c>
      <c r="M427" s="190" t="s">
        <v>68</v>
      </c>
      <c r="N427" s="72" t="s">
        <v>68</v>
      </c>
      <c r="O427" s="176"/>
      <c r="P427" s="72"/>
      <c r="Q427" s="177"/>
      <c r="R427" s="178"/>
      <c r="S427" s="178"/>
      <c r="T427" s="72"/>
      <c r="U427" s="72"/>
      <c r="V427" s="72"/>
      <c r="W427" s="179"/>
      <c r="X427" s="179"/>
      <c r="Y427" s="179"/>
    </row>
    <row r="428" ht="12.75" customHeight="1">
      <c r="A428" s="37" t="s">
        <v>3732</v>
      </c>
      <c r="B428" s="37"/>
      <c r="C428" s="79">
        <v>45733.0</v>
      </c>
      <c r="D428" s="187">
        <v>0.375</v>
      </c>
      <c r="E428" s="188" t="s">
        <v>68</v>
      </c>
      <c r="F428" s="37" t="s">
        <v>3733</v>
      </c>
      <c r="G428" s="72" t="s">
        <v>68</v>
      </c>
      <c r="H428" s="72" t="s">
        <v>68</v>
      </c>
      <c r="I428" s="72" t="s">
        <v>68</v>
      </c>
      <c r="J428" s="72" t="s">
        <v>68</v>
      </c>
      <c r="K428" s="72" t="s">
        <v>68</v>
      </c>
      <c r="L428" s="37" t="s">
        <v>68</v>
      </c>
      <c r="M428" s="190" t="s">
        <v>68</v>
      </c>
      <c r="N428" s="72" t="s">
        <v>68</v>
      </c>
      <c r="O428" s="176"/>
      <c r="P428" s="72"/>
      <c r="Q428" s="177"/>
      <c r="R428" s="178"/>
      <c r="S428" s="178"/>
      <c r="T428" s="72"/>
      <c r="U428" s="72"/>
      <c r="V428" s="72"/>
      <c r="W428" s="179"/>
      <c r="X428" s="179"/>
      <c r="Y428" s="179"/>
    </row>
    <row r="429" ht="12.75" customHeight="1">
      <c r="A429" s="37" t="s">
        <v>3732</v>
      </c>
      <c r="B429" s="37"/>
      <c r="C429" s="79">
        <v>45734.0</v>
      </c>
      <c r="D429" s="187">
        <v>0.4166666666666667</v>
      </c>
      <c r="E429" s="188" t="s">
        <v>2511</v>
      </c>
      <c r="F429" s="37" t="s">
        <v>3734</v>
      </c>
      <c r="G429" s="72">
        <v>1.0</v>
      </c>
      <c r="H429" s="72" t="s">
        <v>729</v>
      </c>
      <c r="I429" s="72" t="s">
        <v>3735</v>
      </c>
      <c r="J429" s="72" t="s">
        <v>3736</v>
      </c>
      <c r="K429" s="72" t="s">
        <v>3737</v>
      </c>
      <c r="L429" s="37" t="s">
        <v>3738</v>
      </c>
      <c r="M429" s="192" t="s">
        <v>3739</v>
      </c>
      <c r="N429" s="72" t="s">
        <v>821</v>
      </c>
      <c r="O429" s="176"/>
      <c r="P429" s="72" t="s">
        <v>3740</v>
      </c>
      <c r="Q429" s="177"/>
      <c r="R429" s="178"/>
      <c r="S429" s="178"/>
      <c r="T429" s="72"/>
      <c r="U429" s="72"/>
      <c r="V429" s="72"/>
      <c r="W429" s="179"/>
      <c r="X429" s="179"/>
      <c r="Y429" s="179"/>
    </row>
    <row r="430" ht="12.75" customHeight="1">
      <c r="A430" s="37" t="s">
        <v>3732</v>
      </c>
      <c r="B430" s="37"/>
      <c r="C430" s="79">
        <v>45734.0</v>
      </c>
      <c r="D430" s="187">
        <v>0.4375</v>
      </c>
      <c r="E430" s="188" t="s">
        <v>2511</v>
      </c>
      <c r="F430" s="37" t="s">
        <v>3734</v>
      </c>
      <c r="G430" s="72">
        <v>1.0</v>
      </c>
      <c r="H430" s="72" t="s">
        <v>729</v>
      </c>
      <c r="I430" s="72" t="s">
        <v>3741</v>
      </c>
      <c r="J430" s="72" t="s">
        <v>3736</v>
      </c>
      <c r="K430" s="72" t="s">
        <v>3737</v>
      </c>
      <c r="L430" s="37" t="s">
        <v>3738</v>
      </c>
      <c r="M430" s="192" t="s">
        <v>3739</v>
      </c>
      <c r="N430" s="72" t="s">
        <v>821</v>
      </c>
      <c r="O430" s="176"/>
      <c r="P430" s="72" t="s">
        <v>3742</v>
      </c>
      <c r="Q430" s="177"/>
      <c r="R430" s="178"/>
      <c r="S430" s="178"/>
      <c r="T430" s="72"/>
      <c r="U430" s="72"/>
      <c r="V430" s="72"/>
      <c r="W430" s="179"/>
      <c r="X430" s="179"/>
      <c r="Y430" s="179"/>
    </row>
    <row r="431" ht="12.75" customHeight="1">
      <c r="A431" s="37" t="s">
        <v>3732</v>
      </c>
      <c r="B431" s="37"/>
      <c r="C431" s="79">
        <v>45734.0</v>
      </c>
      <c r="D431" s="187">
        <v>0.4583333333333333</v>
      </c>
      <c r="E431" s="188" t="s">
        <v>2511</v>
      </c>
      <c r="F431" s="37" t="s">
        <v>3734</v>
      </c>
      <c r="G431" s="72">
        <v>1.0</v>
      </c>
      <c r="H431" s="72" t="s">
        <v>729</v>
      </c>
      <c r="I431" s="72" t="s">
        <v>3743</v>
      </c>
      <c r="J431" s="72" t="s">
        <v>3736</v>
      </c>
      <c r="K431" s="72" t="s">
        <v>3737</v>
      </c>
      <c r="L431" s="37" t="s">
        <v>3738</v>
      </c>
      <c r="M431" s="192" t="s">
        <v>3739</v>
      </c>
      <c r="N431" s="72" t="s">
        <v>821</v>
      </c>
      <c r="O431" s="176"/>
      <c r="P431" s="72" t="s">
        <v>3742</v>
      </c>
      <c r="Q431" s="177"/>
      <c r="R431" s="178"/>
      <c r="S431" s="178"/>
      <c r="T431" s="72"/>
      <c r="U431" s="72"/>
      <c r="V431" s="72"/>
      <c r="W431" s="179"/>
      <c r="X431" s="179"/>
      <c r="Y431" s="179"/>
    </row>
    <row r="432" ht="12.75" customHeight="1">
      <c r="A432" s="37" t="s">
        <v>3732</v>
      </c>
      <c r="B432" s="37"/>
      <c r="C432" s="79">
        <v>45734.0</v>
      </c>
      <c r="D432" s="187">
        <v>0.5</v>
      </c>
      <c r="E432" s="188" t="s">
        <v>2511</v>
      </c>
      <c r="F432" s="37" t="s">
        <v>3734</v>
      </c>
      <c r="G432" s="72">
        <v>1.0</v>
      </c>
      <c r="H432" s="72" t="s">
        <v>888</v>
      </c>
      <c r="I432" s="72" t="s">
        <v>3744</v>
      </c>
      <c r="J432" s="72" t="s">
        <v>2506</v>
      </c>
      <c r="K432" s="72" t="s">
        <v>3737</v>
      </c>
      <c r="L432" s="37" t="s">
        <v>3738</v>
      </c>
      <c r="M432" s="192" t="s">
        <v>3739</v>
      </c>
      <c r="N432" s="72" t="s">
        <v>821</v>
      </c>
      <c r="O432" s="176"/>
      <c r="P432" s="72"/>
      <c r="Q432" s="177"/>
      <c r="R432" s="178"/>
      <c r="S432" s="178"/>
      <c r="T432" s="72"/>
      <c r="U432" s="72"/>
      <c r="V432" s="72"/>
      <c r="W432" s="179"/>
      <c r="X432" s="179"/>
      <c r="Y432" s="179"/>
    </row>
    <row r="433" ht="12.75" customHeight="1">
      <c r="A433" s="37" t="s">
        <v>3732</v>
      </c>
      <c r="B433" s="37"/>
      <c r="C433" s="79">
        <v>45734.0</v>
      </c>
      <c r="D433" s="187">
        <v>0.5416666666666666</v>
      </c>
      <c r="E433" s="188" t="s">
        <v>2548</v>
      </c>
      <c r="F433" s="37" t="s">
        <v>2549</v>
      </c>
      <c r="G433" s="72">
        <v>1.0</v>
      </c>
      <c r="H433" s="193" t="s">
        <v>2558</v>
      </c>
      <c r="I433" s="72" t="s">
        <v>3745</v>
      </c>
      <c r="J433" s="72" t="s">
        <v>2812</v>
      </c>
      <c r="K433" s="72" t="s">
        <v>825</v>
      </c>
      <c r="L433" s="37" t="s">
        <v>2833</v>
      </c>
      <c r="M433" s="192" t="s">
        <v>2552</v>
      </c>
      <c r="N433" s="72" t="s">
        <v>827</v>
      </c>
      <c r="O433" s="176"/>
      <c r="P433" s="72" t="str">
        <f>J433</f>
        <v>REINSTALACION</v>
      </c>
      <c r="Q433" s="72" t="s">
        <v>3746</v>
      </c>
      <c r="R433" s="178"/>
      <c r="S433" s="178"/>
      <c r="T433" s="72"/>
      <c r="U433" s="72"/>
      <c r="V433" s="72" t="str">
        <f>H433</f>
        <v>REINSTALACION </v>
      </c>
      <c r="W433" s="203">
        <v>350.0</v>
      </c>
      <c r="X433" s="179">
        <f>W433*0.16</f>
        <v>56</v>
      </c>
      <c r="Y433" s="179">
        <f>W433+X433</f>
        <v>406</v>
      </c>
    </row>
    <row r="434" ht="12.75" customHeight="1">
      <c r="A434" s="37" t="s">
        <v>3732</v>
      </c>
      <c r="B434" s="37"/>
      <c r="C434" s="79">
        <v>45734.0</v>
      </c>
      <c r="D434" s="187">
        <v>0.625</v>
      </c>
      <c r="E434" s="188" t="s">
        <v>2511</v>
      </c>
      <c r="F434" s="37" t="s">
        <v>3747</v>
      </c>
      <c r="G434" s="72">
        <v>1.0</v>
      </c>
      <c r="H434" s="72" t="s">
        <v>846</v>
      </c>
      <c r="I434" s="72" t="s">
        <v>3748</v>
      </c>
      <c r="J434" s="72" t="s">
        <v>3749</v>
      </c>
      <c r="K434" s="72" t="s">
        <v>3750</v>
      </c>
      <c r="L434" s="37" t="s">
        <v>3751</v>
      </c>
      <c r="M434" s="192" t="s">
        <v>3752</v>
      </c>
      <c r="N434" s="72" t="s">
        <v>821</v>
      </c>
      <c r="O434" s="176"/>
      <c r="P434" s="72" t="s">
        <v>3753</v>
      </c>
      <c r="Q434" s="177"/>
      <c r="R434" s="178"/>
      <c r="S434" s="178"/>
      <c r="T434" s="72"/>
      <c r="U434" s="72"/>
      <c r="V434" s="72"/>
      <c r="W434" s="179"/>
      <c r="X434" s="179"/>
      <c r="Y434" s="179"/>
    </row>
    <row r="435" ht="12.75" customHeight="1">
      <c r="A435" s="37" t="s">
        <v>3732</v>
      </c>
      <c r="B435" s="37"/>
      <c r="C435" s="79">
        <v>45734.0</v>
      </c>
      <c r="D435" s="187">
        <v>0.6458333333333334</v>
      </c>
      <c r="E435" s="188" t="s">
        <v>3543</v>
      </c>
      <c r="F435" s="37" t="s">
        <v>2523</v>
      </c>
      <c r="G435" s="72">
        <v>1.0</v>
      </c>
      <c r="H435" s="72" t="s">
        <v>2513</v>
      </c>
      <c r="I435" s="72" t="s">
        <v>3754</v>
      </c>
      <c r="J435" s="72" t="s">
        <v>2563</v>
      </c>
      <c r="K435" s="72" t="s">
        <v>3545</v>
      </c>
      <c r="L435" s="37" t="s">
        <v>2525</v>
      </c>
      <c r="M435" s="190" t="s">
        <v>2826</v>
      </c>
      <c r="N435" s="72" t="s">
        <v>827</v>
      </c>
      <c r="O435" s="176"/>
      <c r="P435" s="72"/>
      <c r="Q435" s="177"/>
      <c r="R435" s="178"/>
      <c r="S435" s="178"/>
      <c r="T435" s="72"/>
      <c r="U435" s="72"/>
      <c r="V435" s="72"/>
      <c r="W435" s="179"/>
      <c r="X435" s="179"/>
      <c r="Y435" s="179"/>
    </row>
    <row r="436" ht="12.75" customHeight="1">
      <c r="A436" s="37" t="s">
        <v>3732</v>
      </c>
      <c r="B436" s="215" t="s">
        <v>2817</v>
      </c>
      <c r="C436" s="79">
        <v>45734.0</v>
      </c>
      <c r="D436" s="187">
        <v>0.7013888888888888</v>
      </c>
      <c r="E436" s="188" t="s">
        <v>3755</v>
      </c>
      <c r="F436" s="191" t="s">
        <v>3320</v>
      </c>
      <c r="G436" s="72">
        <v>1.0</v>
      </c>
      <c r="H436" s="72" t="s">
        <v>2449</v>
      </c>
      <c r="I436" s="72" t="s">
        <v>3321</v>
      </c>
      <c r="J436" s="72" t="s">
        <v>3756</v>
      </c>
      <c r="K436" s="72" t="s">
        <v>3757</v>
      </c>
      <c r="L436" s="37" t="s">
        <v>3758</v>
      </c>
      <c r="M436" s="192" t="s">
        <v>3759</v>
      </c>
      <c r="N436" s="72" t="s">
        <v>821</v>
      </c>
      <c r="O436" s="193" t="s">
        <v>68</v>
      </c>
      <c r="P436" s="72" t="s">
        <v>3760</v>
      </c>
      <c r="Q436" s="177"/>
      <c r="R436" s="178"/>
      <c r="S436" s="178"/>
      <c r="T436" s="72"/>
      <c r="U436" s="72"/>
      <c r="V436" s="72"/>
      <c r="W436" s="179"/>
      <c r="X436" s="179"/>
      <c r="Y436" s="179"/>
    </row>
    <row r="437" ht="12.75" customHeight="1">
      <c r="A437" s="37" t="s">
        <v>3732</v>
      </c>
      <c r="B437" s="37"/>
      <c r="C437" s="79">
        <v>45734.0</v>
      </c>
      <c r="D437" s="187">
        <v>0.75</v>
      </c>
      <c r="E437" s="188" t="s">
        <v>3761</v>
      </c>
      <c r="F437" s="37" t="s">
        <v>2592</v>
      </c>
      <c r="G437" s="72">
        <v>1.0</v>
      </c>
      <c r="H437" s="72" t="s">
        <v>888</v>
      </c>
      <c r="I437" s="193" t="s">
        <v>3762</v>
      </c>
      <c r="J437" s="72" t="s">
        <v>3225</v>
      </c>
      <c r="K437" s="72" t="s">
        <v>3763</v>
      </c>
      <c r="L437" s="37" t="s">
        <v>2648</v>
      </c>
      <c r="M437" s="192" t="s">
        <v>3102</v>
      </c>
      <c r="N437" s="72" t="s">
        <v>821</v>
      </c>
      <c r="O437" s="207" t="s">
        <v>68</v>
      </c>
      <c r="P437" s="72" t="str">
        <f>J437</f>
        <v>INSTALACION  NUEVA </v>
      </c>
      <c r="Q437" s="72" t="s">
        <v>3764</v>
      </c>
      <c r="R437" s="178"/>
      <c r="S437" s="178"/>
      <c r="T437" s="72"/>
      <c r="U437" s="72"/>
      <c r="V437" s="193" t="s">
        <v>888</v>
      </c>
      <c r="W437" s="203">
        <f>1724+150</f>
        <v>1874</v>
      </c>
      <c r="X437" s="203">
        <f>W437*0.16</f>
        <v>299.84</v>
      </c>
      <c r="Y437" s="179">
        <f>W437+X437</f>
        <v>2173.84</v>
      </c>
    </row>
    <row r="438" ht="12.75" customHeight="1">
      <c r="A438" s="37" t="s">
        <v>3732</v>
      </c>
      <c r="B438" s="37"/>
      <c r="C438" s="79">
        <v>45734.0</v>
      </c>
      <c r="D438" s="187">
        <v>0.7916666666666666</v>
      </c>
      <c r="E438" s="188" t="s">
        <v>3765</v>
      </c>
      <c r="F438" s="37" t="s">
        <v>2871</v>
      </c>
      <c r="G438" s="72">
        <v>1.0</v>
      </c>
      <c r="H438" s="72" t="s">
        <v>3412</v>
      </c>
      <c r="I438" s="72" t="s">
        <v>3766</v>
      </c>
      <c r="J438" s="72" t="s">
        <v>3359</v>
      </c>
      <c r="K438" s="72" t="s">
        <v>3767</v>
      </c>
      <c r="L438" s="37" t="s">
        <v>2969</v>
      </c>
      <c r="M438" s="192" t="s">
        <v>2970</v>
      </c>
      <c r="N438" s="72" t="s">
        <v>827</v>
      </c>
      <c r="O438" s="176"/>
      <c r="P438" s="72" t="s">
        <v>3768</v>
      </c>
      <c r="Q438" s="177"/>
      <c r="R438" s="178"/>
      <c r="S438" s="178"/>
      <c r="T438" s="72"/>
      <c r="U438" s="72"/>
      <c r="V438" s="72"/>
      <c r="W438" s="179"/>
      <c r="X438" s="179"/>
      <c r="Y438" s="179"/>
    </row>
    <row r="439" ht="12.75" customHeight="1">
      <c r="A439" s="37" t="s">
        <v>3732</v>
      </c>
      <c r="B439" s="37"/>
      <c r="C439" s="79">
        <v>45735.0</v>
      </c>
      <c r="D439" s="187">
        <v>0.5416666666666666</v>
      </c>
      <c r="E439" s="188" t="s">
        <v>2548</v>
      </c>
      <c r="F439" s="37" t="s">
        <v>2549</v>
      </c>
      <c r="G439" s="72">
        <v>1.0</v>
      </c>
      <c r="H439" s="72" t="s">
        <v>2513</v>
      </c>
      <c r="I439" s="72" t="s">
        <v>3769</v>
      </c>
      <c r="J439" s="72" t="s">
        <v>2563</v>
      </c>
      <c r="K439" s="72" t="s">
        <v>825</v>
      </c>
      <c r="L439" s="37" t="s">
        <v>2833</v>
      </c>
      <c r="M439" s="192" t="s">
        <v>2552</v>
      </c>
      <c r="N439" s="72" t="s">
        <v>827</v>
      </c>
      <c r="O439" s="176"/>
      <c r="P439" s="72" t="str">
        <f>J439</f>
        <v>DESINSTALACION DE EQUIPO </v>
      </c>
      <c r="Q439" s="72" t="s">
        <v>3770</v>
      </c>
      <c r="R439" s="178"/>
      <c r="S439" s="178"/>
      <c r="T439" s="72"/>
      <c r="U439" s="72"/>
      <c r="V439" s="72" t="str">
        <f t="shared" ref="V439:V440" si="120">H439</f>
        <v>DESINSTALACION</v>
      </c>
      <c r="W439" s="203">
        <v>350.0</v>
      </c>
      <c r="X439" s="179">
        <f t="shared" ref="X439:X440" si="121">W439*0.16</f>
        <v>56</v>
      </c>
      <c r="Y439" s="179">
        <f t="shared" ref="Y439:Y440" si="122">W439+X439</f>
        <v>406</v>
      </c>
    </row>
    <row r="440" ht="12.75" customHeight="1">
      <c r="A440" s="37" t="s">
        <v>3732</v>
      </c>
      <c r="B440" s="37"/>
      <c r="C440" s="79">
        <v>45735.0</v>
      </c>
      <c r="D440" s="187">
        <v>0.5416666666666666</v>
      </c>
      <c r="E440" s="188" t="s">
        <v>2504</v>
      </c>
      <c r="F440" s="37" t="s">
        <v>2504</v>
      </c>
      <c r="G440" s="72">
        <v>1.0</v>
      </c>
      <c r="H440" s="72" t="s">
        <v>888</v>
      </c>
      <c r="I440" s="72" t="s">
        <v>3771</v>
      </c>
      <c r="J440" s="72" t="s">
        <v>2506</v>
      </c>
      <c r="K440" s="72" t="s">
        <v>2507</v>
      </c>
      <c r="L440" s="37" t="s">
        <v>2508</v>
      </c>
      <c r="M440" s="223" t="s">
        <v>2509</v>
      </c>
      <c r="N440" s="72" t="s">
        <v>821</v>
      </c>
      <c r="O440" s="176"/>
      <c r="P440" s="72" t="s">
        <v>3772</v>
      </c>
      <c r="Q440" s="177"/>
      <c r="R440" s="178"/>
      <c r="S440" s="178"/>
      <c r="T440" s="72"/>
      <c r="U440" s="72"/>
      <c r="V440" s="72" t="str">
        <f t="shared" si="120"/>
        <v>INSTALACION</v>
      </c>
      <c r="W440" s="179">
        <f>1900+100</f>
        <v>2000</v>
      </c>
      <c r="X440" s="179">
        <f t="shared" si="121"/>
        <v>320</v>
      </c>
      <c r="Y440" s="179">
        <f t="shared" si="122"/>
        <v>2320</v>
      </c>
    </row>
    <row r="441" ht="12.75" customHeight="1">
      <c r="A441" s="37" t="s">
        <v>3732</v>
      </c>
      <c r="B441" s="37"/>
      <c r="C441" s="79">
        <v>45735.0</v>
      </c>
      <c r="D441" s="187">
        <v>0.7013888888888888</v>
      </c>
      <c r="E441" s="188" t="s">
        <v>2511</v>
      </c>
      <c r="F441" s="37" t="s">
        <v>3773</v>
      </c>
      <c r="G441" s="72">
        <v>1.0</v>
      </c>
      <c r="H441" s="72" t="s">
        <v>2513</v>
      </c>
      <c r="I441" s="72" t="s">
        <v>3774</v>
      </c>
      <c r="J441" s="72" t="s">
        <v>2563</v>
      </c>
      <c r="K441" s="72" t="s">
        <v>3775</v>
      </c>
      <c r="L441" s="37" t="s">
        <v>3776</v>
      </c>
      <c r="M441" s="192" t="s">
        <v>3777</v>
      </c>
      <c r="N441" s="72" t="s">
        <v>821</v>
      </c>
      <c r="O441" s="176"/>
      <c r="P441" s="72" t="s">
        <v>3778</v>
      </c>
      <c r="Q441" s="177"/>
      <c r="R441" s="178"/>
      <c r="S441" s="178"/>
      <c r="T441" s="72"/>
      <c r="U441" s="72"/>
      <c r="V441" s="72"/>
      <c r="W441" s="179"/>
      <c r="X441" s="179"/>
      <c r="Y441" s="179"/>
    </row>
    <row r="442" ht="12.75" customHeight="1">
      <c r="A442" s="37" t="s">
        <v>3732</v>
      </c>
      <c r="B442" s="37"/>
      <c r="C442" s="79">
        <v>45735.0</v>
      </c>
      <c r="D442" s="187">
        <v>0.7083333333333334</v>
      </c>
      <c r="E442" s="188" t="s">
        <v>3765</v>
      </c>
      <c r="F442" s="37" t="s">
        <v>2871</v>
      </c>
      <c r="G442" s="72">
        <v>1.0</v>
      </c>
      <c r="H442" s="72" t="s">
        <v>888</v>
      </c>
      <c r="I442" s="72" t="s">
        <v>3766</v>
      </c>
      <c r="J442" s="72" t="s">
        <v>3779</v>
      </c>
      <c r="K442" s="72" t="s">
        <v>3767</v>
      </c>
      <c r="L442" s="37" t="s">
        <v>2969</v>
      </c>
      <c r="M442" s="192" t="s">
        <v>2970</v>
      </c>
      <c r="N442" s="72" t="s">
        <v>827</v>
      </c>
      <c r="O442" s="176"/>
      <c r="P442" s="72" t="s">
        <v>3780</v>
      </c>
      <c r="Q442" s="177"/>
      <c r="R442" s="178"/>
      <c r="S442" s="178"/>
      <c r="T442" s="72"/>
      <c r="U442" s="72"/>
      <c r="V442" s="72"/>
      <c r="W442" s="179"/>
      <c r="X442" s="179"/>
      <c r="Y442" s="179"/>
    </row>
    <row r="443" ht="12.75" customHeight="1">
      <c r="A443" s="37" t="s">
        <v>3732</v>
      </c>
      <c r="B443" s="37"/>
      <c r="C443" s="79">
        <v>45735.0</v>
      </c>
      <c r="D443" s="187">
        <v>0.7291666666666666</v>
      </c>
      <c r="E443" s="188" t="s">
        <v>3765</v>
      </c>
      <c r="F443" s="37" t="s">
        <v>2871</v>
      </c>
      <c r="G443" s="72">
        <v>1.0</v>
      </c>
      <c r="H443" s="72" t="s">
        <v>888</v>
      </c>
      <c r="I443" s="72" t="s">
        <v>3781</v>
      </c>
      <c r="J443" s="72" t="s">
        <v>3782</v>
      </c>
      <c r="K443" s="72" t="s">
        <v>3767</v>
      </c>
      <c r="L443" s="37" t="s">
        <v>2969</v>
      </c>
      <c r="M443" s="192" t="s">
        <v>2970</v>
      </c>
      <c r="N443" s="72" t="s">
        <v>827</v>
      </c>
      <c r="O443" s="176"/>
      <c r="P443" s="72"/>
      <c r="Q443" s="177"/>
      <c r="R443" s="178"/>
      <c r="S443" s="178"/>
      <c r="T443" s="72"/>
      <c r="U443" s="72"/>
      <c r="V443" s="72"/>
      <c r="W443" s="179"/>
      <c r="X443" s="179"/>
      <c r="Y443" s="179"/>
    </row>
    <row r="444" ht="12.75" customHeight="1">
      <c r="A444" s="37" t="s">
        <v>3732</v>
      </c>
      <c r="B444" s="37"/>
      <c r="C444" s="79">
        <v>45736.0</v>
      </c>
      <c r="D444" s="187">
        <v>0.4166666666666667</v>
      </c>
      <c r="E444" s="188" t="s">
        <v>2574</v>
      </c>
      <c r="F444" s="37" t="s">
        <v>2575</v>
      </c>
      <c r="G444" s="72">
        <v>1.0</v>
      </c>
      <c r="H444" s="72" t="s">
        <v>2449</v>
      </c>
      <c r="I444" s="193" t="s">
        <v>3783</v>
      </c>
      <c r="J444" s="193" t="s">
        <v>3784</v>
      </c>
      <c r="K444" s="72" t="s">
        <v>3312</v>
      </c>
      <c r="L444" s="37" t="s">
        <v>2577</v>
      </c>
      <c r="M444" s="204" t="s">
        <v>2578</v>
      </c>
      <c r="N444" s="72" t="s">
        <v>827</v>
      </c>
      <c r="O444" s="193" t="s">
        <v>68</v>
      </c>
      <c r="P444" s="72" t="str">
        <f>J444</f>
        <v>REVISION DE UNIDAD 
El motivo es porque la camioneta no enciende aunque se le ponga una pila nueva, queremos saber si es motivo del gps ya que en la revision anterior el técnico nos comentó que la unidad se "protegía" y se apagaba
CTE. ERNESTO DAVID GONZALEZ HERNANDEZ</v>
      </c>
      <c r="Q444" s="72" t="s">
        <v>3785</v>
      </c>
      <c r="R444" s="178"/>
      <c r="S444" s="178"/>
      <c r="T444" s="72"/>
      <c r="U444" s="72"/>
      <c r="V444" s="72" t="str">
        <f>H444</f>
        <v>REVISION</v>
      </c>
      <c r="W444" s="203">
        <v>650.0</v>
      </c>
      <c r="X444" s="179">
        <f>W444*0.16</f>
        <v>104</v>
      </c>
      <c r="Y444" s="179">
        <f>W444+X444</f>
        <v>754</v>
      </c>
    </row>
    <row r="445" ht="12.75" customHeight="1">
      <c r="A445" s="37" t="s">
        <v>3732</v>
      </c>
      <c r="B445" s="37"/>
      <c r="C445" s="79">
        <v>45736.0</v>
      </c>
      <c r="D445" s="187">
        <v>0.5</v>
      </c>
      <c r="E445" s="188" t="s">
        <v>3404</v>
      </c>
      <c r="F445" s="37" t="s">
        <v>3083</v>
      </c>
      <c r="G445" s="72">
        <v>1.0</v>
      </c>
      <c r="H445" s="72" t="s">
        <v>2449</v>
      </c>
      <c r="I445" s="72" t="s">
        <v>3786</v>
      </c>
      <c r="J445" s="72" t="s">
        <v>3787</v>
      </c>
      <c r="K445" s="72" t="s">
        <v>3788</v>
      </c>
      <c r="L445" s="37" t="s">
        <v>3789</v>
      </c>
      <c r="M445" s="192" t="s">
        <v>3790</v>
      </c>
      <c r="N445" s="72" t="s">
        <v>821</v>
      </c>
      <c r="O445" s="176"/>
      <c r="P445" s="72" t="s">
        <v>3791</v>
      </c>
      <c r="Q445" s="177"/>
      <c r="R445" s="178"/>
      <c r="S445" s="178"/>
      <c r="T445" s="72"/>
      <c r="U445" s="72"/>
      <c r="V445" s="72"/>
      <c r="W445" s="179"/>
      <c r="X445" s="179"/>
      <c r="Y445" s="179"/>
    </row>
    <row r="446" ht="12.75" customHeight="1">
      <c r="A446" s="37" t="s">
        <v>3732</v>
      </c>
      <c r="B446" s="37"/>
      <c r="C446" s="79">
        <v>45736.0</v>
      </c>
      <c r="D446" s="187">
        <v>0.5625</v>
      </c>
      <c r="E446" s="188" t="s">
        <v>3404</v>
      </c>
      <c r="F446" s="37" t="s">
        <v>3083</v>
      </c>
      <c r="G446" s="72">
        <v>1.0</v>
      </c>
      <c r="H446" s="72" t="s">
        <v>2449</v>
      </c>
      <c r="I446" s="72" t="s">
        <v>3792</v>
      </c>
      <c r="J446" s="72" t="s">
        <v>3787</v>
      </c>
      <c r="K446" s="72" t="s">
        <v>3793</v>
      </c>
      <c r="L446" s="37" t="s">
        <v>3794</v>
      </c>
      <c r="M446" s="192" t="s">
        <v>3795</v>
      </c>
      <c r="N446" s="72" t="s">
        <v>821</v>
      </c>
      <c r="O446" s="176"/>
      <c r="P446" s="72" t="s">
        <v>3796</v>
      </c>
      <c r="Q446" s="177"/>
      <c r="R446" s="178"/>
      <c r="S446" s="178"/>
      <c r="T446" s="72"/>
      <c r="U446" s="72"/>
      <c r="V446" s="72"/>
      <c r="W446" s="179"/>
      <c r="X446" s="179"/>
      <c r="Y446" s="179"/>
    </row>
    <row r="447" ht="12.75" customHeight="1">
      <c r="A447" s="37" t="s">
        <v>3732</v>
      </c>
      <c r="B447" s="37"/>
      <c r="C447" s="79">
        <v>45736.0</v>
      </c>
      <c r="D447" s="187">
        <v>0.625</v>
      </c>
      <c r="E447" s="188" t="s">
        <v>2511</v>
      </c>
      <c r="F447" s="37" t="s">
        <v>3797</v>
      </c>
      <c r="G447" s="72">
        <v>1.0</v>
      </c>
      <c r="H447" s="72" t="s">
        <v>888</v>
      </c>
      <c r="I447" s="72" t="s">
        <v>3798</v>
      </c>
      <c r="J447" s="72" t="s">
        <v>2506</v>
      </c>
      <c r="K447" s="72" t="s">
        <v>3799</v>
      </c>
      <c r="L447" s="37" t="s">
        <v>2530</v>
      </c>
      <c r="M447" s="192" t="s">
        <v>2531</v>
      </c>
      <c r="N447" s="72" t="s">
        <v>827</v>
      </c>
      <c r="O447" s="176"/>
      <c r="P447" s="72" t="s">
        <v>3800</v>
      </c>
      <c r="Q447" s="177"/>
      <c r="R447" s="178"/>
      <c r="S447" s="178"/>
      <c r="T447" s="72"/>
      <c r="U447" s="72"/>
      <c r="V447" s="72"/>
      <c r="W447" s="179"/>
      <c r="X447" s="179"/>
      <c r="Y447" s="179"/>
    </row>
    <row r="448" ht="12.75" customHeight="1">
      <c r="A448" s="37" t="s">
        <v>3732</v>
      </c>
      <c r="B448" s="37"/>
      <c r="C448" s="79">
        <v>45736.0</v>
      </c>
      <c r="D448" s="187">
        <v>0.7083333333333334</v>
      </c>
      <c r="E448" s="188" t="s">
        <v>3765</v>
      </c>
      <c r="F448" s="37" t="s">
        <v>2871</v>
      </c>
      <c r="G448" s="72">
        <v>1.0</v>
      </c>
      <c r="H448" s="72" t="s">
        <v>888</v>
      </c>
      <c r="I448" s="72" t="s">
        <v>3766</v>
      </c>
      <c r="J448" s="72" t="s">
        <v>3801</v>
      </c>
      <c r="K448" s="72" t="s">
        <v>3767</v>
      </c>
      <c r="L448" s="37" t="s">
        <v>2969</v>
      </c>
      <c r="M448" s="192" t="s">
        <v>2970</v>
      </c>
      <c r="N448" s="72" t="s">
        <v>821</v>
      </c>
      <c r="O448" s="176"/>
      <c r="P448" s="72"/>
      <c r="Q448" s="177"/>
      <c r="R448" s="178"/>
      <c r="S448" s="178"/>
      <c r="T448" s="72"/>
      <c r="U448" s="72"/>
      <c r="V448" s="72"/>
      <c r="W448" s="179"/>
      <c r="X448" s="179"/>
      <c r="Y448" s="179"/>
    </row>
    <row r="449" ht="12.75" customHeight="1">
      <c r="A449" s="37" t="s">
        <v>3732</v>
      </c>
      <c r="B449" s="37"/>
      <c r="C449" s="79">
        <v>45737.0</v>
      </c>
      <c r="D449" s="187">
        <v>0.4583333333333333</v>
      </c>
      <c r="E449" s="188" t="s">
        <v>3404</v>
      </c>
      <c r="F449" s="37" t="s">
        <v>3083</v>
      </c>
      <c r="G449" s="72">
        <v>1.0</v>
      </c>
      <c r="H449" s="72" t="s">
        <v>3412</v>
      </c>
      <c r="I449" s="72" t="s">
        <v>3786</v>
      </c>
      <c r="J449" s="72" t="s">
        <v>3787</v>
      </c>
      <c r="K449" s="72" t="s">
        <v>3788</v>
      </c>
      <c r="L449" s="37" t="s">
        <v>3789</v>
      </c>
      <c r="M449" s="192" t="s">
        <v>3790</v>
      </c>
      <c r="N449" s="72" t="s">
        <v>821</v>
      </c>
      <c r="O449" s="176"/>
      <c r="P449" s="72" t="s">
        <v>68</v>
      </c>
      <c r="Q449" s="177"/>
      <c r="R449" s="178"/>
      <c r="S449" s="178"/>
      <c r="T449" s="72"/>
      <c r="U449" s="72"/>
      <c r="V449" s="72"/>
      <c r="W449" s="179"/>
      <c r="X449" s="179"/>
      <c r="Y449" s="179"/>
    </row>
    <row r="450" ht="12.75" customHeight="1">
      <c r="A450" s="37" t="s">
        <v>3732</v>
      </c>
      <c r="B450" s="37"/>
      <c r="C450" s="79">
        <v>45737.0</v>
      </c>
      <c r="D450" s="187">
        <v>0.5208333333333334</v>
      </c>
      <c r="E450" s="188" t="s">
        <v>2548</v>
      </c>
      <c r="F450" s="37" t="s">
        <v>2549</v>
      </c>
      <c r="G450" s="72">
        <v>1.0</v>
      </c>
      <c r="H450" s="72" t="s">
        <v>2513</v>
      </c>
      <c r="I450" s="72" t="s">
        <v>3802</v>
      </c>
      <c r="J450" s="72" t="s">
        <v>2563</v>
      </c>
      <c r="K450" s="72" t="s">
        <v>825</v>
      </c>
      <c r="L450" s="37" t="s">
        <v>2833</v>
      </c>
      <c r="M450" s="192" t="s">
        <v>2552</v>
      </c>
      <c r="N450" s="72" t="s">
        <v>827</v>
      </c>
      <c r="O450" s="176"/>
      <c r="P450" s="72" t="str">
        <f>J450</f>
        <v>DESINSTALACION DE EQUIPO </v>
      </c>
      <c r="Q450" s="72" t="s">
        <v>3770</v>
      </c>
      <c r="R450" s="178"/>
      <c r="S450" s="178"/>
      <c r="T450" s="72"/>
      <c r="U450" s="72"/>
      <c r="V450" s="72" t="str">
        <f>H450</f>
        <v>DESINSTALACION</v>
      </c>
      <c r="W450" s="203">
        <v>350.0</v>
      </c>
      <c r="X450" s="179">
        <f>W450*0.16</f>
        <v>56</v>
      </c>
      <c r="Y450" s="179">
        <f>W450+X450</f>
        <v>406</v>
      </c>
    </row>
    <row r="451" ht="12.75" customHeight="1">
      <c r="A451" s="37" t="s">
        <v>3732</v>
      </c>
      <c r="B451" s="37"/>
      <c r="C451" s="79">
        <v>45737.0</v>
      </c>
      <c r="D451" s="187">
        <v>0.5416666666666666</v>
      </c>
      <c r="E451" s="188" t="s">
        <v>2511</v>
      </c>
      <c r="F451" s="37" t="s">
        <v>3803</v>
      </c>
      <c r="G451" s="72">
        <v>1.0</v>
      </c>
      <c r="H451" s="72" t="s">
        <v>846</v>
      </c>
      <c r="I451" s="72" t="s">
        <v>3804</v>
      </c>
      <c r="J451" s="72" t="s">
        <v>3805</v>
      </c>
      <c r="K451" s="72" t="s">
        <v>3806</v>
      </c>
      <c r="L451" s="37" t="s">
        <v>3807</v>
      </c>
      <c r="M451" s="192" t="s">
        <v>3808</v>
      </c>
      <c r="N451" s="72" t="s">
        <v>68</v>
      </c>
      <c r="O451" s="176"/>
      <c r="P451" s="72" t="s">
        <v>3809</v>
      </c>
      <c r="Q451" s="177"/>
      <c r="R451" s="178"/>
      <c r="S451" s="178"/>
      <c r="T451" s="72"/>
      <c r="U451" s="72"/>
      <c r="V451" s="72"/>
      <c r="W451" s="179"/>
      <c r="X451" s="179"/>
      <c r="Y451" s="179"/>
    </row>
    <row r="452" ht="12.75" customHeight="1">
      <c r="A452" s="37" t="s">
        <v>3732</v>
      </c>
      <c r="B452" s="37"/>
      <c r="C452" s="79">
        <v>45737.0</v>
      </c>
      <c r="D452" s="187">
        <v>0.5416666666666666</v>
      </c>
      <c r="E452" s="188" t="s">
        <v>3404</v>
      </c>
      <c r="F452" s="37" t="s">
        <v>3083</v>
      </c>
      <c r="G452" s="72">
        <v>1.0</v>
      </c>
      <c r="H452" s="193" t="s">
        <v>2519</v>
      </c>
      <c r="I452" s="72" t="s">
        <v>3786</v>
      </c>
      <c r="J452" s="72" t="s">
        <v>3787</v>
      </c>
      <c r="K452" s="72" t="s">
        <v>3788</v>
      </c>
      <c r="L452" s="37" t="s">
        <v>3789</v>
      </c>
      <c r="M452" s="192" t="s">
        <v>3790</v>
      </c>
      <c r="N452" s="72" t="s">
        <v>821</v>
      </c>
      <c r="O452" s="176"/>
      <c r="P452" s="72" t="s">
        <v>3810</v>
      </c>
      <c r="Q452" s="177" t="s">
        <v>3811</v>
      </c>
      <c r="R452" s="178"/>
      <c r="S452" s="178"/>
      <c r="T452" s="72"/>
      <c r="U452" s="72"/>
      <c r="V452" s="72"/>
      <c r="W452" s="179"/>
      <c r="X452" s="179"/>
      <c r="Y452" s="179"/>
    </row>
    <row r="453" ht="12.75" customHeight="1">
      <c r="A453" s="37" t="s">
        <v>3732</v>
      </c>
      <c r="B453" s="37"/>
      <c r="C453" s="79">
        <v>45737.0</v>
      </c>
      <c r="D453" s="187">
        <v>0.5833333333333334</v>
      </c>
      <c r="E453" s="188" t="s">
        <v>2511</v>
      </c>
      <c r="F453" s="37" t="s">
        <v>3803</v>
      </c>
      <c r="G453" s="72">
        <v>1.0</v>
      </c>
      <c r="H453" s="72" t="s">
        <v>888</v>
      </c>
      <c r="I453" s="72" t="s">
        <v>3804</v>
      </c>
      <c r="J453" s="72" t="s">
        <v>3805</v>
      </c>
      <c r="K453" s="72" t="s">
        <v>3806</v>
      </c>
      <c r="L453" s="37" t="s">
        <v>3807</v>
      </c>
      <c r="M453" s="192" t="s">
        <v>3808</v>
      </c>
      <c r="N453" s="72" t="s">
        <v>827</v>
      </c>
      <c r="O453" s="176"/>
      <c r="P453" s="72"/>
      <c r="Q453" s="177"/>
      <c r="R453" s="178"/>
      <c r="S453" s="178"/>
      <c r="T453" s="72"/>
      <c r="U453" s="72"/>
      <c r="V453" s="72"/>
      <c r="W453" s="179"/>
      <c r="X453" s="179"/>
      <c r="Y453" s="179"/>
    </row>
    <row r="454" ht="12.75" customHeight="1">
      <c r="A454" s="37" t="s">
        <v>3732</v>
      </c>
      <c r="B454" s="37"/>
      <c r="C454" s="79">
        <v>45738.0</v>
      </c>
      <c r="D454" s="187">
        <v>0.4166666666666667</v>
      </c>
      <c r="E454" s="188" t="s">
        <v>3812</v>
      </c>
      <c r="F454" s="37" t="s">
        <v>3812</v>
      </c>
      <c r="G454" s="72">
        <v>1.0</v>
      </c>
      <c r="H454" s="72" t="s">
        <v>2684</v>
      </c>
      <c r="I454" s="72" t="s">
        <v>3813</v>
      </c>
      <c r="J454" s="72" t="s">
        <v>3814</v>
      </c>
      <c r="K454" s="72" t="s">
        <v>3815</v>
      </c>
      <c r="L454" s="37" t="s">
        <v>3816</v>
      </c>
      <c r="M454" s="192" t="s">
        <v>3817</v>
      </c>
      <c r="N454" s="72" t="s">
        <v>827</v>
      </c>
      <c r="O454" s="176"/>
      <c r="P454" s="72" t="s">
        <v>3818</v>
      </c>
      <c r="Q454" s="177"/>
      <c r="R454" s="178"/>
      <c r="S454" s="178"/>
      <c r="T454" s="72"/>
      <c r="U454" s="72"/>
      <c r="V454" s="72"/>
      <c r="W454" s="179"/>
      <c r="X454" s="179"/>
      <c r="Y454" s="179"/>
    </row>
    <row r="455" ht="12.75" customHeight="1">
      <c r="A455" s="37" t="s">
        <v>3732</v>
      </c>
      <c r="B455" s="37"/>
      <c r="C455" s="79">
        <v>45738.0</v>
      </c>
      <c r="D455" s="187">
        <v>0.4583333333333333</v>
      </c>
      <c r="E455" s="188" t="s">
        <v>3572</v>
      </c>
      <c r="F455" s="37" t="s">
        <v>1614</v>
      </c>
      <c r="G455" s="72">
        <v>2.0</v>
      </c>
      <c r="H455" s="72" t="s">
        <v>846</v>
      </c>
      <c r="I455" s="72" t="s">
        <v>2122</v>
      </c>
      <c r="J455" s="72" t="s">
        <v>3819</v>
      </c>
      <c r="K455" s="72" t="s">
        <v>2163</v>
      </c>
      <c r="L455" s="37" t="s">
        <v>3504</v>
      </c>
      <c r="M455" s="204" t="s">
        <v>3505</v>
      </c>
      <c r="N455" s="72" t="s">
        <v>995</v>
      </c>
      <c r="O455" s="176"/>
      <c r="P455" s="72" t="s">
        <v>3820</v>
      </c>
      <c r="Q455" s="177"/>
      <c r="R455" s="178"/>
      <c r="S455" s="178"/>
      <c r="T455" s="72"/>
      <c r="U455" s="72"/>
      <c r="V455" s="72" t="str">
        <f t="shared" ref="V455:V456" si="123">H455</f>
        <v>CANCELADO</v>
      </c>
      <c r="W455" s="179"/>
      <c r="X455" s="179"/>
      <c r="Y455" s="179"/>
    </row>
    <row r="456" ht="12.75" customHeight="1">
      <c r="A456" s="37" t="s">
        <v>3732</v>
      </c>
      <c r="B456" s="37"/>
      <c r="C456" s="79">
        <v>45738.0</v>
      </c>
      <c r="D456" s="187">
        <v>0.5</v>
      </c>
      <c r="E456" s="188" t="s">
        <v>3539</v>
      </c>
      <c r="F456" s="37" t="s">
        <v>1614</v>
      </c>
      <c r="G456" s="72">
        <v>2.0</v>
      </c>
      <c r="H456" s="72" t="s">
        <v>2513</v>
      </c>
      <c r="I456" s="72" t="s">
        <v>2122</v>
      </c>
      <c r="J456" s="72" t="s">
        <v>3819</v>
      </c>
      <c r="K456" s="72" t="s">
        <v>3821</v>
      </c>
      <c r="L456" s="37" t="s">
        <v>3822</v>
      </c>
      <c r="M456" s="204" t="s">
        <v>3823</v>
      </c>
      <c r="N456" s="72" t="s">
        <v>995</v>
      </c>
      <c r="O456" s="176"/>
      <c r="P456" s="72" t="s">
        <v>3824</v>
      </c>
      <c r="Q456" s="177"/>
      <c r="R456" s="178"/>
      <c r="S456" s="178"/>
      <c r="T456" s="72"/>
      <c r="U456" s="72"/>
      <c r="V456" s="72" t="str">
        <f t="shared" si="123"/>
        <v>DESINSTALACION</v>
      </c>
      <c r="W456" s="179"/>
      <c r="X456" s="179"/>
      <c r="Y456" s="179"/>
    </row>
    <row r="457" ht="12.75" customHeight="1">
      <c r="A457" s="37" t="s">
        <v>3732</v>
      </c>
      <c r="B457" s="37"/>
      <c r="C457" s="79">
        <v>45738.0</v>
      </c>
      <c r="D457" s="187">
        <v>0.5</v>
      </c>
      <c r="E457" s="188" t="s">
        <v>3404</v>
      </c>
      <c r="F457" s="37" t="s">
        <v>3083</v>
      </c>
      <c r="G457" s="72">
        <v>1.0</v>
      </c>
      <c r="H457" s="72" t="s">
        <v>2513</v>
      </c>
      <c r="I457" s="72" t="s">
        <v>3825</v>
      </c>
      <c r="J457" s="72" t="s">
        <v>2563</v>
      </c>
      <c r="K457" s="72" t="s">
        <v>3729</v>
      </c>
      <c r="L457" s="37" t="s">
        <v>3730</v>
      </c>
      <c r="M457" s="192" t="s">
        <v>3731</v>
      </c>
      <c r="N457" s="72" t="s">
        <v>827</v>
      </c>
      <c r="O457" s="176"/>
      <c r="P457" s="72" t="s">
        <v>68</v>
      </c>
      <c r="Q457" s="177"/>
      <c r="R457" s="178"/>
      <c r="S457" s="178"/>
      <c r="T457" s="72"/>
      <c r="U457" s="72"/>
      <c r="V457" s="72"/>
      <c r="W457" s="179"/>
      <c r="X457" s="179"/>
      <c r="Y457" s="179"/>
    </row>
    <row r="458" ht="12.75" customHeight="1">
      <c r="A458" s="37" t="s">
        <v>3732</v>
      </c>
      <c r="B458" s="37"/>
      <c r="C458" s="79">
        <v>45738.0</v>
      </c>
      <c r="D458" s="187">
        <v>0.5208333333333334</v>
      </c>
      <c r="E458" s="188" t="s">
        <v>3404</v>
      </c>
      <c r="F458" s="37" t="s">
        <v>3083</v>
      </c>
      <c r="G458" s="72">
        <v>1.0</v>
      </c>
      <c r="H458" s="193" t="s">
        <v>2519</v>
      </c>
      <c r="I458" s="72" t="s">
        <v>3826</v>
      </c>
      <c r="J458" s="72" t="s">
        <v>3082</v>
      </c>
      <c r="K458" s="72" t="s">
        <v>3729</v>
      </c>
      <c r="L458" s="37" t="s">
        <v>3730</v>
      </c>
      <c r="M458" s="192" t="s">
        <v>3731</v>
      </c>
      <c r="N458" s="72" t="s">
        <v>827</v>
      </c>
      <c r="O458" s="176"/>
      <c r="P458" s="72" t="s">
        <v>3827</v>
      </c>
      <c r="Q458" s="177" t="s">
        <v>3828</v>
      </c>
      <c r="R458" s="178"/>
      <c r="S458" s="178"/>
      <c r="T458" s="72"/>
      <c r="U458" s="72"/>
      <c r="V458" s="72"/>
      <c r="W458" s="179"/>
      <c r="X458" s="179"/>
      <c r="Y458" s="179"/>
    </row>
    <row r="459" ht="12.75" customHeight="1">
      <c r="A459" s="86" t="s">
        <v>3732</v>
      </c>
      <c r="B459" s="86"/>
      <c r="C459" s="194">
        <v>45738.0</v>
      </c>
      <c r="D459" s="195">
        <v>0.611111111111111</v>
      </c>
      <c r="E459" s="196" t="s">
        <v>3543</v>
      </c>
      <c r="F459" s="86" t="s">
        <v>2523</v>
      </c>
      <c r="G459" s="87">
        <v>1.0</v>
      </c>
      <c r="H459" s="87" t="s">
        <v>2513</v>
      </c>
      <c r="I459" s="87" t="s">
        <v>3829</v>
      </c>
      <c r="J459" s="87" t="s">
        <v>2563</v>
      </c>
      <c r="K459" s="87" t="s">
        <v>3545</v>
      </c>
      <c r="L459" s="86" t="s">
        <v>2525</v>
      </c>
      <c r="M459" s="224" t="s">
        <v>2826</v>
      </c>
      <c r="N459" s="87" t="s">
        <v>821</v>
      </c>
      <c r="O459" s="198"/>
      <c r="P459" s="87"/>
      <c r="Q459" s="199"/>
      <c r="R459" s="200"/>
      <c r="S459" s="200"/>
      <c r="T459" s="87"/>
      <c r="U459" s="87"/>
      <c r="V459" s="87"/>
      <c r="W459" s="202"/>
      <c r="X459" s="202"/>
      <c r="Y459" s="202"/>
    </row>
    <row r="460" ht="12.75" customHeight="1">
      <c r="A460" s="37" t="s">
        <v>3830</v>
      </c>
      <c r="B460" s="37"/>
      <c r="C460" s="79">
        <v>45739.0</v>
      </c>
      <c r="D460" s="187">
        <v>0.375</v>
      </c>
      <c r="E460" s="188" t="s">
        <v>68</v>
      </c>
      <c r="F460" s="37" t="s">
        <v>2458</v>
      </c>
      <c r="G460" s="72" t="s">
        <v>68</v>
      </c>
      <c r="H460" s="72" t="s">
        <v>68</v>
      </c>
      <c r="I460" s="72" t="s">
        <v>68</v>
      </c>
      <c r="J460" s="72" t="s">
        <v>68</v>
      </c>
      <c r="K460" s="72" t="s">
        <v>68</v>
      </c>
      <c r="L460" s="37" t="s">
        <v>68</v>
      </c>
      <c r="M460" s="190" t="s">
        <v>68</v>
      </c>
      <c r="N460" s="72" t="s">
        <v>68</v>
      </c>
      <c r="O460" s="176"/>
      <c r="P460" s="72"/>
      <c r="Q460" s="177"/>
      <c r="R460" s="178"/>
      <c r="S460" s="178"/>
      <c r="T460" s="72"/>
      <c r="U460" s="72"/>
      <c r="V460" s="72"/>
      <c r="W460" s="179"/>
      <c r="X460" s="179"/>
      <c r="Y460" s="179"/>
    </row>
    <row r="461" ht="12.75" customHeight="1">
      <c r="A461" s="37" t="s">
        <v>3830</v>
      </c>
      <c r="B461" s="37"/>
      <c r="C461" s="79">
        <v>45740.0</v>
      </c>
      <c r="D461" s="187">
        <v>0.3541666666666667</v>
      </c>
      <c r="E461" s="188" t="s">
        <v>3488</v>
      </c>
      <c r="F461" s="37" t="s">
        <v>3489</v>
      </c>
      <c r="G461" s="72">
        <v>2.0</v>
      </c>
      <c r="H461" s="72" t="s">
        <v>2684</v>
      </c>
      <c r="I461" s="72" t="s">
        <v>3694</v>
      </c>
      <c r="J461" s="72" t="s">
        <v>3831</v>
      </c>
      <c r="K461" s="72" t="s">
        <v>3037</v>
      </c>
      <c r="L461" s="37" t="s">
        <v>3038</v>
      </c>
      <c r="M461" s="192" t="s">
        <v>3532</v>
      </c>
      <c r="N461" s="72" t="s">
        <v>827</v>
      </c>
      <c r="O461" s="176"/>
      <c r="P461" s="72" t="s">
        <v>3832</v>
      </c>
      <c r="Q461" s="177"/>
      <c r="R461" s="178"/>
      <c r="S461" s="21"/>
      <c r="T461" s="72"/>
      <c r="U461" s="72"/>
      <c r="V461" s="72"/>
      <c r="W461" s="179"/>
      <c r="X461" s="179"/>
      <c r="Y461" s="179"/>
    </row>
    <row r="462" ht="12.75" customHeight="1">
      <c r="A462" s="37" t="s">
        <v>3830</v>
      </c>
      <c r="B462" s="37"/>
      <c r="C462" s="79">
        <v>45740.0</v>
      </c>
      <c r="D462" s="187">
        <v>0.375</v>
      </c>
      <c r="E462" s="188" t="s">
        <v>3488</v>
      </c>
      <c r="F462" s="37" t="s">
        <v>3489</v>
      </c>
      <c r="G462" s="72">
        <v>2.0</v>
      </c>
      <c r="H462" s="72" t="s">
        <v>2684</v>
      </c>
      <c r="I462" s="72" t="s">
        <v>3833</v>
      </c>
      <c r="J462" s="72" t="s">
        <v>3834</v>
      </c>
      <c r="K462" s="72" t="s">
        <v>3037</v>
      </c>
      <c r="L462" s="37" t="s">
        <v>3038</v>
      </c>
      <c r="M462" s="192" t="s">
        <v>3532</v>
      </c>
      <c r="N462" s="72" t="s">
        <v>827</v>
      </c>
      <c r="O462" s="176"/>
      <c r="P462" s="72" t="s">
        <v>3832</v>
      </c>
      <c r="Q462" s="177"/>
      <c r="R462" s="178"/>
      <c r="S462" s="21"/>
      <c r="T462" s="72"/>
      <c r="U462" s="72"/>
      <c r="V462" s="72"/>
      <c r="W462" s="179"/>
      <c r="X462" s="179"/>
      <c r="Y462" s="179"/>
    </row>
    <row r="463" ht="12.75" customHeight="1">
      <c r="A463" s="37" t="s">
        <v>3830</v>
      </c>
      <c r="B463" s="37"/>
      <c r="C463" s="79">
        <v>45740.0</v>
      </c>
      <c r="D463" s="187">
        <v>0.4166666666666667</v>
      </c>
      <c r="E463" s="188" t="s">
        <v>3835</v>
      </c>
      <c r="F463" s="37" t="s">
        <v>3489</v>
      </c>
      <c r="G463" s="72">
        <v>2.0</v>
      </c>
      <c r="H463" s="72" t="s">
        <v>888</v>
      </c>
      <c r="I463" s="72" t="s">
        <v>3512</v>
      </c>
      <c r="J463" s="72" t="s">
        <v>3836</v>
      </c>
      <c r="K463" s="72" t="s">
        <v>3037</v>
      </c>
      <c r="L463" s="37" t="s">
        <v>3038</v>
      </c>
      <c r="M463" s="192" t="s">
        <v>3532</v>
      </c>
      <c r="N463" s="72" t="s">
        <v>827</v>
      </c>
      <c r="O463" s="176"/>
      <c r="P463" s="72" t="s">
        <v>3837</v>
      </c>
      <c r="Q463" s="177" t="s">
        <v>3838</v>
      </c>
      <c r="R463" s="178"/>
      <c r="S463" s="178"/>
      <c r="T463" s="72"/>
      <c r="U463" s="72"/>
      <c r="V463" s="72"/>
      <c r="W463" s="179"/>
      <c r="X463" s="179"/>
      <c r="Y463" s="179"/>
    </row>
    <row r="464" ht="12.75" customHeight="1">
      <c r="A464" s="37" t="s">
        <v>3830</v>
      </c>
      <c r="B464" s="37"/>
      <c r="C464" s="79">
        <v>45740.0</v>
      </c>
      <c r="D464" s="187">
        <v>0.6041666666666666</v>
      </c>
      <c r="E464" s="188" t="s">
        <v>3488</v>
      </c>
      <c r="F464" s="37" t="s">
        <v>3489</v>
      </c>
      <c r="G464" s="72">
        <v>2.0</v>
      </c>
      <c r="H464" s="72" t="s">
        <v>2684</v>
      </c>
      <c r="I464" s="72" t="s">
        <v>3694</v>
      </c>
      <c r="J464" s="72" t="s">
        <v>3831</v>
      </c>
      <c r="K464" s="72" t="s">
        <v>3037</v>
      </c>
      <c r="L464" s="37" t="s">
        <v>3038</v>
      </c>
      <c r="M464" s="192" t="s">
        <v>3532</v>
      </c>
      <c r="N464" s="72" t="s">
        <v>821</v>
      </c>
      <c r="O464" s="176"/>
      <c r="P464" s="72" t="s">
        <v>3839</v>
      </c>
      <c r="Q464" s="177" t="s">
        <v>68</v>
      </c>
      <c r="R464" s="178"/>
      <c r="S464" s="178"/>
      <c r="T464" s="72"/>
      <c r="U464" s="72"/>
      <c r="V464" s="72"/>
      <c r="W464" s="179"/>
      <c r="X464" s="179"/>
      <c r="Y464" s="179"/>
    </row>
    <row r="465" ht="12.75" customHeight="1">
      <c r="A465" s="37" t="s">
        <v>3830</v>
      </c>
      <c r="B465" s="37"/>
      <c r="C465" s="79">
        <v>45740.0</v>
      </c>
      <c r="D465" s="187">
        <v>0.625</v>
      </c>
      <c r="E465" s="188" t="s">
        <v>3488</v>
      </c>
      <c r="F465" s="37" t="s">
        <v>3489</v>
      </c>
      <c r="G465" s="72">
        <v>2.0</v>
      </c>
      <c r="H465" s="72" t="s">
        <v>2684</v>
      </c>
      <c r="I465" s="72" t="s">
        <v>3833</v>
      </c>
      <c r="J465" s="72" t="s">
        <v>3834</v>
      </c>
      <c r="K465" s="72" t="s">
        <v>3037</v>
      </c>
      <c r="L465" s="37" t="s">
        <v>3038</v>
      </c>
      <c r="M465" s="192" t="s">
        <v>3532</v>
      </c>
      <c r="N465" s="72" t="s">
        <v>821</v>
      </c>
      <c r="O465" s="176"/>
      <c r="P465" s="72" t="s">
        <v>3840</v>
      </c>
      <c r="Q465" s="177" t="s">
        <v>3841</v>
      </c>
      <c r="R465" s="178"/>
      <c r="S465" s="178"/>
      <c r="T465" s="72"/>
      <c r="U465" s="72"/>
      <c r="V465" s="72"/>
      <c r="W465" s="179"/>
      <c r="X465" s="179"/>
      <c r="Y465" s="179"/>
    </row>
    <row r="466" ht="12.75" customHeight="1">
      <c r="A466" s="37" t="s">
        <v>3830</v>
      </c>
      <c r="B466" s="37"/>
      <c r="C466" s="79">
        <v>45740.0</v>
      </c>
      <c r="D466" s="187">
        <v>0.6875</v>
      </c>
      <c r="E466" s="188" t="s">
        <v>3488</v>
      </c>
      <c r="F466" s="37" t="s">
        <v>3489</v>
      </c>
      <c r="G466" s="72">
        <v>2.0</v>
      </c>
      <c r="H466" s="72" t="s">
        <v>888</v>
      </c>
      <c r="I466" s="72" t="s">
        <v>3833</v>
      </c>
      <c r="J466" s="72" t="s">
        <v>3842</v>
      </c>
      <c r="K466" s="72" t="s">
        <v>3037</v>
      </c>
      <c r="L466" s="37" t="s">
        <v>3843</v>
      </c>
      <c r="M466" s="192" t="s">
        <v>3844</v>
      </c>
      <c r="N466" s="72" t="s">
        <v>821</v>
      </c>
      <c r="O466" s="176"/>
      <c r="P466" s="72" t="s">
        <v>3845</v>
      </c>
      <c r="Q466" s="177"/>
      <c r="R466" s="178"/>
      <c r="S466" s="178"/>
      <c r="T466" s="72"/>
      <c r="U466" s="72"/>
      <c r="V466" s="72"/>
      <c r="W466" s="179"/>
      <c r="X466" s="179"/>
      <c r="Y466" s="179"/>
    </row>
    <row r="467" ht="12.75" customHeight="1">
      <c r="A467" s="37" t="s">
        <v>3830</v>
      </c>
      <c r="B467" s="37"/>
      <c r="C467" s="79">
        <v>45741.0</v>
      </c>
      <c r="D467" s="187">
        <v>0.4166666666666667</v>
      </c>
      <c r="E467" s="188" t="s">
        <v>2548</v>
      </c>
      <c r="F467" s="37" t="s">
        <v>2549</v>
      </c>
      <c r="G467" s="72">
        <v>1.0</v>
      </c>
      <c r="H467" s="193" t="s">
        <v>2558</v>
      </c>
      <c r="I467" s="72" t="s">
        <v>2171</v>
      </c>
      <c r="J467" s="72" t="s">
        <v>2521</v>
      </c>
      <c r="K467" s="72" t="s">
        <v>825</v>
      </c>
      <c r="L467" s="37" t="s">
        <v>2833</v>
      </c>
      <c r="M467" s="192" t="s">
        <v>2552</v>
      </c>
      <c r="N467" s="72" t="s">
        <v>827</v>
      </c>
      <c r="O467" s="176"/>
      <c r="P467" s="72" t="str">
        <f>J467</f>
        <v>REINSTALACION DE EQUIPO </v>
      </c>
      <c r="Q467" s="72"/>
      <c r="R467" s="178"/>
      <c r="S467" s="178"/>
      <c r="T467" s="72"/>
      <c r="U467" s="72"/>
      <c r="V467" s="72" t="str">
        <f>H467</f>
        <v>REINSTALACION </v>
      </c>
      <c r="W467" s="203">
        <v>350.0</v>
      </c>
      <c r="X467" s="179">
        <f>W467*0.16</f>
        <v>56</v>
      </c>
      <c r="Y467" s="179">
        <f>W467+X467</f>
        <v>406</v>
      </c>
    </row>
    <row r="468" ht="42.0" customHeight="1">
      <c r="A468" s="37" t="s">
        <v>3830</v>
      </c>
      <c r="B468" s="37"/>
      <c r="C468" s="79">
        <v>45742.0</v>
      </c>
      <c r="D468" s="187">
        <v>0.3958333333333333</v>
      </c>
      <c r="E468" s="188" t="s">
        <v>3812</v>
      </c>
      <c r="F468" s="37" t="s">
        <v>3812</v>
      </c>
      <c r="G468" s="72">
        <v>1.0</v>
      </c>
      <c r="H468" s="72" t="s">
        <v>2513</v>
      </c>
      <c r="I468" s="72" t="s">
        <v>3813</v>
      </c>
      <c r="J468" s="72" t="s">
        <v>3814</v>
      </c>
      <c r="K468" s="72" t="s">
        <v>3815</v>
      </c>
      <c r="L468" s="37" t="s">
        <v>3846</v>
      </c>
      <c r="M468" s="192" t="s">
        <v>3847</v>
      </c>
      <c r="N468" s="72" t="s">
        <v>821</v>
      </c>
      <c r="O468" s="176"/>
      <c r="P468" s="72" t="s">
        <v>3848</v>
      </c>
      <c r="Q468" s="177"/>
      <c r="R468" s="178"/>
      <c r="S468" s="178"/>
      <c r="T468" s="72"/>
      <c r="U468" s="72"/>
      <c r="V468" s="72"/>
      <c r="W468" s="179"/>
      <c r="X468" s="179"/>
      <c r="Y468" s="179"/>
    </row>
    <row r="469" ht="12.75" customHeight="1">
      <c r="A469" s="37" t="s">
        <v>3830</v>
      </c>
      <c r="B469" s="37"/>
      <c r="C469" s="79">
        <v>45742.0</v>
      </c>
      <c r="D469" s="187">
        <v>0.4166666666666667</v>
      </c>
      <c r="E469" s="188" t="s">
        <v>2548</v>
      </c>
      <c r="F469" s="37" t="s">
        <v>2549</v>
      </c>
      <c r="G469" s="72">
        <v>1.0</v>
      </c>
      <c r="H469" s="72" t="s">
        <v>2684</v>
      </c>
      <c r="I469" s="72" t="s">
        <v>3849</v>
      </c>
      <c r="J469" s="72" t="s">
        <v>2514</v>
      </c>
      <c r="K469" s="72" t="s">
        <v>825</v>
      </c>
      <c r="L469" s="37" t="s">
        <v>2833</v>
      </c>
      <c r="M469" s="192" t="s">
        <v>2552</v>
      </c>
      <c r="N469" s="72" t="s">
        <v>827</v>
      </c>
      <c r="O469" s="176"/>
      <c r="P469" s="72" t="str">
        <f>J469</f>
        <v>DESINSTALACION DE EQUIPO</v>
      </c>
      <c r="Q469" s="72" t="s">
        <v>3850</v>
      </c>
      <c r="R469" s="178"/>
      <c r="S469" s="178"/>
      <c r="T469" s="72"/>
      <c r="U469" s="72"/>
      <c r="V469" s="72" t="str">
        <f>H469</f>
        <v>VISITA EN FALSO </v>
      </c>
      <c r="W469" s="203">
        <v>250.0</v>
      </c>
      <c r="X469" s="179">
        <f>W469*0.16</f>
        <v>40</v>
      </c>
      <c r="Y469" s="179">
        <f>W469+X469</f>
        <v>290</v>
      </c>
    </row>
    <row r="470" ht="12.75" customHeight="1">
      <c r="A470" s="37" t="s">
        <v>3830</v>
      </c>
      <c r="B470" s="37"/>
      <c r="C470" s="79">
        <v>45742.0</v>
      </c>
      <c r="D470" s="187">
        <v>0.4583333333333333</v>
      </c>
      <c r="E470" s="188" t="s">
        <v>3851</v>
      </c>
      <c r="F470" s="37" t="s">
        <v>3797</v>
      </c>
      <c r="G470" s="72">
        <v>1.0</v>
      </c>
      <c r="H470" s="72" t="s">
        <v>888</v>
      </c>
      <c r="I470" s="72" t="s">
        <v>3852</v>
      </c>
      <c r="J470" s="72" t="s">
        <v>2708</v>
      </c>
      <c r="K470" s="72" t="s">
        <v>3853</v>
      </c>
      <c r="L470" s="37" t="s">
        <v>3854</v>
      </c>
      <c r="M470" s="192" t="s">
        <v>3855</v>
      </c>
      <c r="N470" s="72" t="s">
        <v>827</v>
      </c>
      <c r="O470" s="176"/>
      <c r="P470" s="72" t="s">
        <v>3856</v>
      </c>
      <c r="Q470" s="177"/>
      <c r="R470" s="178"/>
      <c r="S470" s="178"/>
      <c r="T470" s="72"/>
      <c r="U470" s="72"/>
      <c r="V470" s="72"/>
      <c r="W470" s="179"/>
      <c r="X470" s="179"/>
      <c r="Y470" s="179"/>
    </row>
    <row r="471" ht="12.75" customHeight="1">
      <c r="A471" s="37" t="s">
        <v>3830</v>
      </c>
      <c r="B471" s="37"/>
      <c r="C471" s="79">
        <v>45742.0</v>
      </c>
      <c r="D471" s="187">
        <v>0.4791666666666667</v>
      </c>
      <c r="E471" s="188" t="s">
        <v>3857</v>
      </c>
      <c r="F471" s="37" t="s">
        <v>3858</v>
      </c>
      <c r="G471" s="72">
        <v>1.0</v>
      </c>
      <c r="H471" s="72" t="s">
        <v>2684</v>
      </c>
      <c r="I471" s="72" t="s">
        <v>3859</v>
      </c>
      <c r="J471" s="72" t="s">
        <v>3860</v>
      </c>
      <c r="K471" s="72" t="s">
        <v>3861</v>
      </c>
      <c r="L471" s="37" t="s">
        <v>3862</v>
      </c>
      <c r="M471" s="192" t="s">
        <v>3863</v>
      </c>
      <c r="N471" s="72" t="s">
        <v>821</v>
      </c>
      <c r="O471" s="176"/>
      <c r="P471" s="72" t="s">
        <v>3864</v>
      </c>
      <c r="Q471" s="177"/>
      <c r="R471" s="178"/>
      <c r="S471" s="178"/>
      <c r="T471" s="72"/>
      <c r="U471" s="72"/>
      <c r="V471" s="72"/>
      <c r="W471" s="179"/>
      <c r="X471" s="179"/>
      <c r="Y471" s="179"/>
    </row>
    <row r="472" ht="12.75" customHeight="1">
      <c r="A472" s="37" t="s">
        <v>3830</v>
      </c>
      <c r="B472" s="37"/>
      <c r="C472" s="79">
        <v>45742.0</v>
      </c>
      <c r="D472" s="187">
        <v>0.4902777777777778</v>
      </c>
      <c r="E472" s="188" t="s">
        <v>3857</v>
      </c>
      <c r="F472" s="37" t="s">
        <v>3858</v>
      </c>
      <c r="G472" s="72">
        <v>1.0</v>
      </c>
      <c r="H472" s="72" t="s">
        <v>2449</v>
      </c>
      <c r="I472" s="72" t="s">
        <v>3859</v>
      </c>
      <c r="J472" s="72" t="s">
        <v>3860</v>
      </c>
      <c r="K472" s="72" t="s">
        <v>3861</v>
      </c>
      <c r="L472" s="37" t="s">
        <v>3865</v>
      </c>
      <c r="M472" s="192" t="s">
        <v>3866</v>
      </c>
      <c r="N472" s="72" t="s">
        <v>821</v>
      </c>
      <c r="O472" s="176"/>
      <c r="P472" s="72" t="s">
        <v>3867</v>
      </c>
      <c r="Q472" s="177"/>
      <c r="R472" s="178"/>
      <c r="S472" s="178"/>
      <c r="T472" s="72"/>
      <c r="U472" s="72"/>
      <c r="V472" s="72"/>
      <c r="W472" s="179"/>
      <c r="X472" s="179"/>
      <c r="Y472" s="179"/>
    </row>
    <row r="473" ht="12.75" customHeight="1">
      <c r="A473" s="37" t="s">
        <v>3830</v>
      </c>
      <c r="B473" s="37"/>
      <c r="C473" s="79">
        <v>45742.0</v>
      </c>
      <c r="D473" s="187">
        <v>0.5208333333333334</v>
      </c>
      <c r="E473" s="188" t="s">
        <v>2548</v>
      </c>
      <c r="F473" s="37" t="s">
        <v>2549</v>
      </c>
      <c r="G473" s="72">
        <v>1.0</v>
      </c>
      <c r="H473" s="72" t="s">
        <v>2513</v>
      </c>
      <c r="I473" s="72" t="s">
        <v>3849</v>
      </c>
      <c r="J473" s="72" t="s">
        <v>2514</v>
      </c>
      <c r="K473" s="72" t="s">
        <v>825</v>
      </c>
      <c r="L473" s="37" t="s">
        <v>2833</v>
      </c>
      <c r="M473" s="192" t="s">
        <v>2552</v>
      </c>
      <c r="N473" s="72" t="s">
        <v>827</v>
      </c>
      <c r="O473" s="176"/>
      <c r="P473" s="72" t="str">
        <f>J473</f>
        <v>DESINSTALACION DE EQUIPO</v>
      </c>
      <c r="Q473" s="72" t="s">
        <v>3868</v>
      </c>
      <c r="R473" s="178"/>
      <c r="S473" s="178"/>
      <c r="T473" s="72"/>
      <c r="U473" s="72"/>
      <c r="V473" s="72" t="str">
        <f>H473</f>
        <v>DESINSTALACION</v>
      </c>
      <c r="W473" s="203">
        <v>350.0</v>
      </c>
      <c r="X473" s="179">
        <f>W473*0.16</f>
        <v>56</v>
      </c>
      <c r="Y473" s="179">
        <f>W473+X473</f>
        <v>406</v>
      </c>
    </row>
    <row r="474" ht="12.75" customHeight="1">
      <c r="A474" s="37" t="s">
        <v>3830</v>
      </c>
      <c r="B474" s="37"/>
      <c r="C474" s="79">
        <v>45742.0</v>
      </c>
      <c r="D474" s="187">
        <v>0.5416666666666666</v>
      </c>
      <c r="E474" s="188" t="s">
        <v>3441</v>
      </c>
      <c r="F474" s="37" t="s">
        <v>3353</v>
      </c>
      <c r="G474" s="72">
        <v>1.0</v>
      </c>
      <c r="H474" s="72" t="s">
        <v>2449</v>
      </c>
      <c r="I474" s="72" t="s">
        <v>3869</v>
      </c>
      <c r="J474" s="72" t="s">
        <v>3870</v>
      </c>
      <c r="K474" s="72" t="s">
        <v>3871</v>
      </c>
      <c r="L474" s="37" t="s">
        <v>3872</v>
      </c>
      <c r="M474" s="192" t="s">
        <v>3873</v>
      </c>
      <c r="N474" s="72" t="s">
        <v>821</v>
      </c>
      <c r="O474" s="176"/>
      <c r="P474" s="72" t="s">
        <v>3874</v>
      </c>
      <c r="Q474" s="177"/>
      <c r="R474" s="178"/>
      <c r="S474" s="178"/>
      <c r="T474" s="72"/>
      <c r="U474" s="72"/>
      <c r="V474" s="72"/>
      <c r="W474" s="179"/>
      <c r="X474" s="179"/>
      <c r="Y474" s="179"/>
    </row>
    <row r="475" ht="12.75" customHeight="1">
      <c r="A475" s="37" t="s">
        <v>3830</v>
      </c>
      <c r="B475" s="37"/>
      <c r="C475" s="79">
        <v>45742.0</v>
      </c>
      <c r="D475" s="187">
        <v>0.6041666666666666</v>
      </c>
      <c r="E475" s="188" t="s">
        <v>3875</v>
      </c>
      <c r="F475" s="37" t="s">
        <v>3875</v>
      </c>
      <c r="G475" s="72">
        <v>1.0</v>
      </c>
      <c r="H475" s="72" t="s">
        <v>888</v>
      </c>
      <c r="I475" s="72" t="s">
        <v>3876</v>
      </c>
      <c r="J475" s="72" t="s">
        <v>2506</v>
      </c>
      <c r="K475" s="72" t="s">
        <v>3877</v>
      </c>
      <c r="L475" s="37" t="s">
        <v>3878</v>
      </c>
      <c r="M475" s="192" t="s">
        <v>3879</v>
      </c>
      <c r="N475" s="72" t="s">
        <v>821</v>
      </c>
      <c r="O475" s="176"/>
      <c r="P475" s="72" t="s">
        <v>3880</v>
      </c>
      <c r="Q475" s="177"/>
      <c r="R475" s="178"/>
      <c r="S475" s="178"/>
      <c r="T475" s="72"/>
      <c r="U475" s="72"/>
      <c r="V475" s="72"/>
      <c r="W475" s="179"/>
      <c r="X475" s="179"/>
      <c r="Y475" s="179"/>
    </row>
    <row r="476" ht="12.75" customHeight="1">
      <c r="A476" s="37" t="s">
        <v>3830</v>
      </c>
      <c r="B476" s="37"/>
      <c r="C476" s="79">
        <v>45742.0</v>
      </c>
      <c r="D476" s="187">
        <v>0.6458333333333334</v>
      </c>
      <c r="E476" s="188" t="s">
        <v>3583</v>
      </c>
      <c r="F476" s="37" t="s">
        <v>3489</v>
      </c>
      <c r="G476" s="72">
        <v>2.0</v>
      </c>
      <c r="H476" s="72" t="s">
        <v>2513</v>
      </c>
      <c r="I476" s="72" t="s">
        <v>3881</v>
      </c>
      <c r="J476" s="72" t="s">
        <v>3882</v>
      </c>
      <c r="K476" s="72" t="s">
        <v>3883</v>
      </c>
      <c r="L476" s="37" t="s">
        <v>3884</v>
      </c>
      <c r="M476" s="192" t="s">
        <v>3885</v>
      </c>
      <c r="N476" s="72" t="s">
        <v>827</v>
      </c>
      <c r="O476" s="176"/>
      <c r="P476" s="72" t="s">
        <v>3886</v>
      </c>
      <c r="Q476" s="177"/>
      <c r="R476" s="178"/>
      <c r="S476" s="178"/>
      <c r="T476" s="72"/>
      <c r="U476" s="72"/>
      <c r="V476" s="72"/>
      <c r="W476" s="179"/>
      <c r="X476" s="179"/>
      <c r="Y476" s="179"/>
    </row>
    <row r="477" ht="12.75" customHeight="1">
      <c r="A477" s="37" t="s">
        <v>3830</v>
      </c>
      <c r="B477" s="37"/>
      <c r="C477" s="79">
        <v>45742.0</v>
      </c>
      <c r="D477" s="187">
        <v>0.65625</v>
      </c>
      <c r="E477" s="188" t="s">
        <v>2504</v>
      </c>
      <c r="F477" s="37" t="s">
        <v>2504</v>
      </c>
      <c r="G477" s="72">
        <v>1.0</v>
      </c>
      <c r="H477" s="72" t="s">
        <v>888</v>
      </c>
      <c r="I477" s="72" t="s">
        <v>1971</v>
      </c>
      <c r="J477" s="72" t="s">
        <v>2506</v>
      </c>
      <c r="K477" s="72" t="s">
        <v>2507</v>
      </c>
      <c r="L477" s="37" t="s">
        <v>2508</v>
      </c>
      <c r="M477" s="192" t="s">
        <v>2509</v>
      </c>
      <c r="N477" s="72" t="s">
        <v>821</v>
      </c>
      <c r="O477" s="176"/>
      <c r="P477" s="72" t="s">
        <v>3887</v>
      </c>
      <c r="Q477" s="177"/>
      <c r="R477" s="178"/>
      <c r="S477" s="178"/>
      <c r="T477" s="72"/>
      <c r="U477" s="72"/>
      <c r="V477" s="72" t="str">
        <f>H477</f>
        <v>INSTALACION</v>
      </c>
      <c r="W477" s="179">
        <f>1900+100</f>
        <v>2000</v>
      </c>
      <c r="X477" s="179">
        <f>W477*0.16</f>
        <v>320</v>
      </c>
      <c r="Y477" s="179">
        <f>W477+X477</f>
        <v>2320</v>
      </c>
    </row>
    <row r="478" ht="12.75" customHeight="1">
      <c r="A478" s="37" t="s">
        <v>3830</v>
      </c>
      <c r="B478" s="37"/>
      <c r="C478" s="79">
        <v>45742.0</v>
      </c>
      <c r="D478" s="187">
        <v>0.7083333333333334</v>
      </c>
      <c r="E478" s="188" t="s">
        <v>2511</v>
      </c>
      <c r="F478" s="37" t="s">
        <v>3888</v>
      </c>
      <c r="G478" s="72">
        <v>1.0</v>
      </c>
      <c r="H478" s="72" t="s">
        <v>888</v>
      </c>
      <c r="I478" s="72" t="s">
        <v>3889</v>
      </c>
      <c r="J478" s="72" t="s">
        <v>3890</v>
      </c>
      <c r="K478" s="72" t="s">
        <v>3891</v>
      </c>
      <c r="L478" s="37" t="s">
        <v>3892</v>
      </c>
      <c r="M478" s="190" t="s">
        <v>3893</v>
      </c>
      <c r="N478" s="72" t="s">
        <v>827</v>
      </c>
      <c r="O478" s="176"/>
      <c r="P478" s="72" t="s">
        <v>3894</v>
      </c>
      <c r="Q478" s="177"/>
      <c r="R478" s="178"/>
      <c r="S478" s="178"/>
      <c r="T478" s="72"/>
      <c r="U478" s="72"/>
      <c r="V478" s="72"/>
      <c r="W478" s="179"/>
      <c r="X478" s="179"/>
      <c r="Y478" s="179"/>
    </row>
    <row r="479" ht="12.75" customHeight="1">
      <c r="A479" s="37" t="s">
        <v>3830</v>
      </c>
      <c r="B479" s="37"/>
      <c r="C479" s="79">
        <v>45742.0</v>
      </c>
      <c r="D479" s="187">
        <v>0.7291666666666666</v>
      </c>
      <c r="E479" s="188" t="s">
        <v>2511</v>
      </c>
      <c r="F479" s="37" t="s">
        <v>3888</v>
      </c>
      <c r="G479" s="72">
        <v>1.0</v>
      </c>
      <c r="H479" s="72" t="s">
        <v>2684</v>
      </c>
      <c r="I479" s="72" t="s">
        <v>3895</v>
      </c>
      <c r="J479" s="72" t="s">
        <v>2821</v>
      </c>
      <c r="K479" s="72" t="s">
        <v>3891</v>
      </c>
      <c r="L479" s="37" t="s">
        <v>3892</v>
      </c>
      <c r="M479" s="190" t="s">
        <v>3893</v>
      </c>
      <c r="N479" s="72" t="s">
        <v>827</v>
      </c>
      <c r="O479" s="176"/>
      <c r="P479" s="72" t="s">
        <v>3896</v>
      </c>
      <c r="Q479" s="177"/>
      <c r="R479" s="178"/>
      <c r="S479" s="178"/>
      <c r="T479" s="72"/>
      <c r="U479" s="72"/>
      <c r="V479" s="72"/>
      <c r="W479" s="179"/>
      <c r="X479" s="179"/>
      <c r="Y479" s="179"/>
    </row>
    <row r="480" ht="12.75" customHeight="1">
      <c r="A480" s="37" t="s">
        <v>3830</v>
      </c>
      <c r="B480" s="37"/>
      <c r="C480" s="79">
        <v>45742.0</v>
      </c>
      <c r="D480" s="187">
        <v>0.75</v>
      </c>
      <c r="E480" s="188" t="s">
        <v>2511</v>
      </c>
      <c r="F480" s="37" t="s">
        <v>3888</v>
      </c>
      <c r="G480" s="72">
        <v>1.0</v>
      </c>
      <c r="H480" s="72" t="s">
        <v>2684</v>
      </c>
      <c r="I480" s="72" t="s">
        <v>3897</v>
      </c>
      <c r="J480" s="72" t="s">
        <v>2821</v>
      </c>
      <c r="K480" s="72" t="s">
        <v>3891</v>
      </c>
      <c r="L480" s="37" t="s">
        <v>3892</v>
      </c>
      <c r="M480" s="190" t="s">
        <v>3893</v>
      </c>
      <c r="N480" s="72" t="s">
        <v>827</v>
      </c>
      <c r="O480" s="176"/>
      <c r="P480" s="72" t="s">
        <v>3896</v>
      </c>
      <c r="Q480" s="177"/>
      <c r="R480" s="178"/>
      <c r="S480" s="178"/>
      <c r="T480" s="72"/>
      <c r="U480" s="72"/>
      <c r="V480" s="72"/>
      <c r="W480" s="179"/>
      <c r="X480" s="179"/>
      <c r="Y480" s="179"/>
    </row>
    <row r="481" ht="12.75" customHeight="1">
      <c r="A481" s="37" t="s">
        <v>3830</v>
      </c>
      <c r="B481" s="37"/>
      <c r="C481" s="79">
        <v>45742.0</v>
      </c>
      <c r="D481" s="187">
        <v>0.75</v>
      </c>
      <c r="E481" s="188" t="s">
        <v>3418</v>
      </c>
      <c r="F481" s="37" t="s">
        <v>2871</v>
      </c>
      <c r="G481" s="72">
        <v>1.0</v>
      </c>
      <c r="H481" s="72" t="s">
        <v>2449</v>
      </c>
      <c r="I481" s="72" t="s">
        <v>3898</v>
      </c>
      <c r="J481" s="72" t="s">
        <v>3899</v>
      </c>
      <c r="K481" s="72" t="s">
        <v>3221</v>
      </c>
      <c r="L481" s="37" t="s">
        <v>2969</v>
      </c>
      <c r="M481" s="192" t="s">
        <v>2970</v>
      </c>
      <c r="N481" s="72" t="s">
        <v>821</v>
      </c>
      <c r="O481" s="176"/>
      <c r="P481" s="72"/>
      <c r="Q481" s="177"/>
      <c r="R481" s="178"/>
      <c r="S481" s="178"/>
      <c r="T481" s="72"/>
      <c r="U481" s="72"/>
      <c r="V481" s="72"/>
      <c r="W481" s="179"/>
      <c r="X481" s="179"/>
      <c r="Y481" s="179"/>
    </row>
    <row r="482" ht="12.75" customHeight="1">
      <c r="A482" s="37" t="s">
        <v>3830</v>
      </c>
      <c r="B482" s="37"/>
      <c r="C482" s="79">
        <v>45743.0</v>
      </c>
      <c r="D482" s="187">
        <v>0.5833333333333334</v>
      </c>
      <c r="E482" s="188" t="s">
        <v>3900</v>
      </c>
      <c r="F482" s="37" t="s">
        <v>3747</v>
      </c>
      <c r="G482" s="72">
        <v>1.0</v>
      </c>
      <c r="H482" s="72" t="s">
        <v>888</v>
      </c>
      <c r="I482" s="72" t="s">
        <v>3748</v>
      </c>
      <c r="J482" s="72" t="s">
        <v>3749</v>
      </c>
      <c r="K482" s="72" t="s">
        <v>3750</v>
      </c>
      <c r="L482" s="37" t="s">
        <v>3751</v>
      </c>
      <c r="M482" s="192" t="s">
        <v>3901</v>
      </c>
      <c r="N482" s="72" t="s">
        <v>827</v>
      </c>
      <c r="O482" s="176"/>
      <c r="P482" s="72"/>
      <c r="Q482" s="177"/>
      <c r="R482" s="178"/>
      <c r="S482" s="178"/>
      <c r="T482" s="72"/>
      <c r="U482" s="72"/>
      <c r="V482" s="72"/>
      <c r="W482" s="179"/>
      <c r="X482" s="179"/>
      <c r="Y482" s="179"/>
    </row>
    <row r="483" ht="12.75" customHeight="1">
      <c r="A483" s="37" t="s">
        <v>3830</v>
      </c>
      <c r="B483" s="37"/>
      <c r="C483" s="79">
        <v>45743.0</v>
      </c>
      <c r="D483" s="187">
        <v>0.6041666666666666</v>
      </c>
      <c r="E483" s="188" t="s">
        <v>2548</v>
      </c>
      <c r="F483" s="37" t="s">
        <v>2549</v>
      </c>
      <c r="G483" s="72">
        <v>1.0</v>
      </c>
      <c r="H483" s="72" t="s">
        <v>2513</v>
      </c>
      <c r="I483" s="72" t="s">
        <v>3902</v>
      </c>
      <c r="J483" s="72" t="s">
        <v>2514</v>
      </c>
      <c r="K483" s="72" t="s">
        <v>825</v>
      </c>
      <c r="L483" s="37" t="s">
        <v>2833</v>
      </c>
      <c r="M483" s="192" t="s">
        <v>2552</v>
      </c>
      <c r="N483" s="72" t="s">
        <v>821</v>
      </c>
      <c r="O483" s="176"/>
      <c r="P483" s="72" t="str">
        <f>J483</f>
        <v>DESINSTALACION DE EQUIPO</v>
      </c>
      <c r="Q483" s="72"/>
      <c r="R483" s="178"/>
      <c r="S483" s="178"/>
      <c r="T483" s="72"/>
      <c r="U483" s="72"/>
      <c r="V483" s="72" t="str">
        <f>H483</f>
        <v>DESINSTALACION</v>
      </c>
      <c r="W483" s="203">
        <v>350.0</v>
      </c>
      <c r="X483" s="179">
        <f>W483*0.16</f>
        <v>56</v>
      </c>
      <c r="Y483" s="179">
        <f>W483+X483</f>
        <v>406</v>
      </c>
    </row>
    <row r="484" ht="12.75" customHeight="1">
      <c r="A484" s="37" t="s">
        <v>3830</v>
      </c>
      <c r="B484" s="37"/>
      <c r="C484" s="79">
        <v>45743.0</v>
      </c>
      <c r="D484" s="187">
        <v>0.6666666666666666</v>
      </c>
      <c r="E484" s="188" t="s">
        <v>3488</v>
      </c>
      <c r="F484" s="37" t="s">
        <v>3489</v>
      </c>
      <c r="G484" s="72">
        <v>1.0</v>
      </c>
      <c r="H484" s="72" t="s">
        <v>888</v>
      </c>
      <c r="I484" s="72" t="s">
        <v>3903</v>
      </c>
      <c r="J484" s="72" t="s">
        <v>3904</v>
      </c>
      <c r="K484" s="72" t="s">
        <v>3905</v>
      </c>
      <c r="L484" s="37" t="s">
        <v>3906</v>
      </c>
      <c r="M484" s="192" t="s">
        <v>3907</v>
      </c>
      <c r="N484" s="72" t="s">
        <v>821</v>
      </c>
      <c r="O484" s="176"/>
      <c r="P484" s="72"/>
      <c r="Q484" s="177"/>
      <c r="R484" s="178"/>
      <c r="S484" s="178"/>
      <c r="T484" s="72"/>
      <c r="U484" s="72"/>
      <c r="V484" s="72"/>
      <c r="W484" s="179"/>
      <c r="X484" s="179"/>
      <c r="Y484" s="179"/>
    </row>
    <row r="485" ht="12.75" customHeight="1">
      <c r="A485" s="37" t="s">
        <v>3830</v>
      </c>
      <c r="B485" s="37"/>
      <c r="C485" s="79">
        <v>45743.0</v>
      </c>
      <c r="D485" s="187">
        <v>0.7083333333333334</v>
      </c>
      <c r="E485" s="188" t="s">
        <v>2511</v>
      </c>
      <c r="F485" s="37" t="s">
        <v>2592</v>
      </c>
      <c r="G485" s="72">
        <v>1.0</v>
      </c>
      <c r="H485" s="72" t="s">
        <v>888</v>
      </c>
      <c r="I485" s="193" t="s">
        <v>3908</v>
      </c>
      <c r="J485" s="72" t="s">
        <v>2506</v>
      </c>
      <c r="K485" s="72" t="s">
        <v>3909</v>
      </c>
      <c r="L485" s="37" t="s">
        <v>3269</v>
      </c>
      <c r="M485" s="192" t="s">
        <v>3910</v>
      </c>
      <c r="N485" s="72" t="s">
        <v>827</v>
      </c>
      <c r="O485" s="207" t="s">
        <v>68</v>
      </c>
      <c r="P485" s="72" t="str">
        <f>J485</f>
        <v>INSTALACION NUEVA</v>
      </c>
      <c r="Q485" s="205" t="s">
        <v>68</v>
      </c>
      <c r="R485" s="178"/>
      <c r="S485" s="178"/>
      <c r="T485" s="72"/>
      <c r="U485" s="72"/>
      <c r="V485" s="193" t="s">
        <v>888</v>
      </c>
      <c r="W485" s="203">
        <f>1724+150</f>
        <v>1874</v>
      </c>
      <c r="X485" s="203">
        <f>W485*0.16</f>
        <v>299.84</v>
      </c>
      <c r="Y485" s="179">
        <f>W485+X485</f>
        <v>2173.84</v>
      </c>
    </row>
    <row r="486" ht="12.75" customHeight="1">
      <c r="A486" s="37" t="s">
        <v>3830</v>
      </c>
      <c r="B486" s="37"/>
      <c r="C486" s="79">
        <v>45744.0</v>
      </c>
      <c r="D486" s="187">
        <v>0.3958333333333333</v>
      </c>
      <c r="E486" s="188" t="s">
        <v>3911</v>
      </c>
      <c r="F486" s="37" t="s">
        <v>2735</v>
      </c>
      <c r="G486" s="72">
        <v>1.0</v>
      </c>
      <c r="H486" s="72" t="s">
        <v>2449</v>
      </c>
      <c r="I486" s="72" t="s">
        <v>3912</v>
      </c>
      <c r="J486" s="72" t="s">
        <v>3913</v>
      </c>
      <c r="K486" s="72" t="s">
        <v>3914</v>
      </c>
      <c r="L486" s="37" t="s">
        <v>3915</v>
      </c>
      <c r="M486" s="192" t="s">
        <v>3916</v>
      </c>
      <c r="N486" s="72" t="s">
        <v>1726</v>
      </c>
      <c r="O486" s="176"/>
      <c r="P486" s="72"/>
      <c r="Q486" s="177"/>
      <c r="R486" s="178"/>
      <c r="S486" s="178"/>
      <c r="T486" s="72"/>
      <c r="U486" s="72"/>
      <c r="V486" s="72"/>
      <c r="W486" s="179"/>
      <c r="X486" s="179"/>
      <c r="Y486" s="179"/>
    </row>
    <row r="487" ht="12.75" customHeight="1">
      <c r="A487" s="37" t="s">
        <v>3830</v>
      </c>
      <c r="B487" s="37"/>
      <c r="C487" s="79">
        <v>45744.0</v>
      </c>
      <c r="D487" s="187">
        <v>0.625</v>
      </c>
      <c r="E487" s="188" t="s">
        <v>2574</v>
      </c>
      <c r="F487" s="37" t="s">
        <v>2575</v>
      </c>
      <c r="G487" s="72">
        <v>1.0</v>
      </c>
      <c r="H487" s="72" t="s">
        <v>2513</v>
      </c>
      <c r="I487" s="72" t="s">
        <v>3917</v>
      </c>
      <c r="J487" s="72" t="s">
        <v>3918</v>
      </c>
      <c r="K487" s="72" t="s">
        <v>3312</v>
      </c>
      <c r="L487" s="37" t="s">
        <v>2577</v>
      </c>
      <c r="M487" s="204" t="s">
        <v>2578</v>
      </c>
      <c r="N487" s="72" t="s">
        <v>821</v>
      </c>
      <c r="O487" s="193" t="s">
        <v>68</v>
      </c>
      <c r="P487" s="72" t="str">
        <f>J487</f>
        <v>DESINSTALACION DE EQUIPO 
CTE. JUAN ROMAN HERNANDEZ DE LA CRUZ</v>
      </c>
      <c r="Q487" s="72" t="s">
        <v>3253</v>
      </c>
      <c r="R487" s="178"/>
      <c r="S487" s="178"/>
      <c r="T487" s="72"/>
      <c r="U487" s="72"/>
      <c r="V487" s="72" t="str">
        <f>H487</f>
        <v>DESINSTALACION</v>
      </c>
      <c r="W487" s="203">
        <v>650.0</v>
      </c>
      <c r="X487" s="179">
        <f>W487*0.16</f>
        <v>104</v>
      </c>
      <c r="Y487" s="179">
        <f>W487+X487</f>
        <v>754</v>
      </c>
    </row>
    <row r="488" ht="12.75" customHeight="1">
      <c r="A488" s="37" t="s">
        <v>3830</v>
      </c>
      <c r="B488" s="191"/>
      <c r="C488" s="79">
        <v>45744.0</v>
      </c>
      <c r="D488" s="187">
        <v>0.625</v>
      </c>
      <c r="E488" s="188" t="s">
        <v>3919</v>
      </c>
      <c r="F488" s="37" t="s">
        <v>3920</v>
      </c>
      <c r="G488" s="72">
        <v>1.0</v>
      </c>
      <c r="H488" s="72" t="s">
        <v>888</v>
      </c>
      <c r="I488" s="103" t="s">
        <v>3921</v>
      </c>
      <c r="J488" s="72" t="s">
        <v>2506</v>
      </c>
      <c r="K488" s="72" t="s">
        <v>3922</v>
      </c>
      <c r="L488" s="37" t="s">
        <v>3923</v>
      </c>
      <c r="M488" s="204" t="s">
        <v>3924</v>
      </c>
      <c r="N488" s="72" t="s">
        <v>827</v>
      </c>
      <c r="O488" s="176"/>
      <c r="P488" s="72" t="s">
        <v>3925</v>
      </c>
      <c r="Q488" s="177"/>
      <c r="R488" s="178"/>
      <c r="S488" s="178"/>
      <c r="T488" s="72"/>
      <c r="U488" s="72"/>
      <c r="V488" s="72"/>
      <c r="W488" s="179"/>
      <c r="X488" s="179"/>
      <c r="Y488" s="179"/>
    </row>
    <row r="489" ht="12.75" customHeight="1">
      <c r="A489" s="37" t="s">
        <v>3830</v>
      </c>
      <c r="B489" s="37"/>
      <c r="C489" s="79">
        <v>45744.0</v>
      </c>
      <c r="D489" s="187">
        <v>0.6875</v>
      </c>
      <c r="E489" s="188" t="s">
        <v>2574</v>
      </c>
      <c r="F489" s="37" t="s">
        <v>2575</v>
      </c>
      <c r="G489" s="72">
        <v>1.0</v>
      </c>
      <c r="H489" s="72" t="s">
        <v>846</v>
      </c>
      <c r="I489" s="72" t="s">
        <v>3926</v>
      </c>
      <c r="J489" s="72" t="s">
        <v>3927</v>
      </c>
      <c r="K489" s="72" t="s">
        <v>3312</v>
      </c>
      <c r="L489" s="37" t="s">
        <v>2577</v>
      </c>
      <c r="M489" s="204" t="s">
        <v>2578</v>
      </c>
      <c r="N489" s="72" t="s">
        <v>827</v>
      </c>
      <c r="O489" s="193" t="s">
        <v>68</v>
      </c>
      <c r="P489" s="72" t="str">
        <f>J489</f>
        <v>DESINSTALACION DE EQUIPO 
CTE. JESUS ALBERTO CEJA GRIMALDO</v>
      </c>
      <c r="Q489" s="72" t="s">
        <v>3928</v>
      </c>
      <c r="R489" s="178"/>
      <c r="S489" s="178"/>
      <c r="T489" s="72"/>
      <c r="U489" s="72"/>
      <c r="V489" s="193" t="s">
        <v>762</v>
      </c>
      <c r="W489" s="203">
        <v>0.0</v>
      </c>
      <c r="X489" s="179">
        <f>W489*0.16</f>
        <v>0</v>
      </c>
      <c r="Y489" s="179">
        <f>W489+X489</f>
        <v>0</v>
      </c>
    </row>
    <row r="490" ht="12.75" customHeight="1">
      <c r="A490" s="37" t="s">
        <v>3830</v>
      </c>
      <c r="B490" s="37"/>
      <c r="C490" s="79">
        <v>45745.0</v>
      </c>
      <c r="D490" s="187">
        <v>0.375</v>
      </c>
      <c r="E490" s="188" t="s">
        <v>2638</v>
      </c>
      <c r="F490" s="37" t="s">
        <v>2638</v>
      </c>
      <c r="G490" s="72">
        <v>1.0</v>
      </c>
      <c r="H490" s="72" t="s">
        <v>2513</v>
      </c>
      <c r="I490" s="72">
        <v>301.0</v>
      </c>
      <c r="J490" s="72" t="s">
        <v>2514</v>
      </c>
      <c r="K490" s="72" t="s">
        <v>3929</v>
      </c>
      <c r="L490" s="37" t="s">
        <v>2729</v>
      </c>
      <c r="M490" s="192" t="s">
        <v>2730</v>
      </c>
      <c r="N490" s="72" t="s">
        <v>827</v>
      </c>
      <c r="O490" s="176"/>
      <c r="P490" s="72" t="s">
        <v>3770</v>
      </c>
      <c r="Q490" s="177"/>
      <c r="R490" s="178"/>
      <c r="S490" s="178"/>
      <c r="T490" s="72"/>
      <c r="U490" s="72"/>
      <c r="V490" s="72"/>
      <c r="W490" s="179"/>
      <c r="X490" s="179"/>
      <c r="Y490" s="179"/>
    </row>
    <row r="491" ht="12.75" customHeight="1">
      <c r="A491" s="37" t="s">
        <v>3830</v>
      </c>
      <c r="B491" s="37"/>
      <c r="C491" s="79">
        <v>45745.0</v>
      </c>
      <c r="D491" s="187">
        <v>0.375</v>
      </c>
      <c r="E491" s="188" t="s">
        <v>2518</v>
      </c>
      <c r="F491" s="37" t="s">
        <v>220</v>
      </c>
      <c r="G491" s="72">
        <v>1.0</v>
      </c>
      <c r="H491" s="72" t="s">
        <v>888</v>
      </c>
      <c r="I491" s="72" t="s">
        <v>3930</v>
      </c>
      <c r="J491" s="72" t="s">
        <v>2506</v>
      </c>
      <c r="K491" s="72" t="s">
        <v>3931</v>
      </c>
      <c r="L491" s="37" t="s">
        <v>3932</v>
      </c>
      <c r="M491" s="192" t="s">
        <v>3933</v>
      </c>
      <c r="N491" s="72" t="s">
        <v>821</v>
      </c>
      <c r="O491" s="176"/>
      <c r="P491" s="72" t="s">
        <v>3934</v>
      </c>
      <c r="Q491" s="177"/>
      <c r="R491" s="178"/>
      <c r="S491" s="178"/>
      <c r="T491" s="72"/>
      <c r="U491" s="72"/>
      <c r="V491" s="72"/>
      <c r="W491" s="179"/>
      <c r="X491" s="179"/>
      <c r="Y491" s="179"/>
    </row>
    <row r="492" ht="12.75" customHeight="1">
      <c r="A492" s="37" t="s">
        <v>3830</v>
      </c>
      <c r="B492" s="37"/>
      <c r="C492" s="79">
        <v>45745.0</v>
      </c>
      <c r="D492" s="187">
        <v>0.4166666666666667</v>
      </c>
      <c r="E492" s="188" t="s">
        <v>3935</v>
      </c>
      <c r="F492" s="37" t="s">
        <v>3935</v>
      </c>
      <c r="G492" s="72">
        <v>1.0</v>
      </c>
      <c r="H492" s="72" t="s">
        <v>888</v>
      </c>
      <c r="I492" s="72" t="s">
        <v>3936</v>
      </c>
      <c r="J492" s="72" t="s">
        <v>2708</v>
      </c>
      <c r="K492" s="72" t="s">
        <v>3937</v>
      </c>
      <c r="L492" s="37" t="s">
        <v>3938</v>
      </c>
      <c r="M492" s="192" t="s">
        <v>3939</v>
      </c>
      <c r="N492" s="72" t="s">
        <v>821</v>
      </c>
      <c r="O492" s="176"/>
      <c r="P492" s="72" t="s">
        <v>3940</v>
      </c>
      <c r="Q492" s="177"/>
      <c r="R492" s="178"/>
      <c r="S492" s="178"/>
      <c r="T492" s="72"/>
      <c r="U492" s="72"/>
      <c r="V492" s="72"/>
      <c r="W492" s="179"/>
      <c r="X492" s="179"/>
      <c r="Y492" s="179"/>
    </row>
    <row r="493" ht="12.75" customHeight="1">
      <c r="A493" s="37" t="s">
        <v>3830</v>
      </c>
      <c r="B493" s="37"/>
      <c r="C493" s="79">
        <v>45745.0</v>
      </c>
      <c r="D493" s="187">
        <v>0.4583333333333333</v>
      </c>
      <c r="E493" s="188" t="s">
        <v>68</v>
      </c>
      <c r="F493" s="37" t="s">
        <v>68</v>
      </c>
      <c r="G493" s="72" t="s">
        <v>68</v>
      </c>
      <c r="H493" s="72" t="s">
        <v>68</v>
      </c>
      <c r="I493" s="72" t="s">
        <v>68</v>
      </c>
      <c r="J493" s="72" t="s">
        <v>68</v>
      </c>
      <c r="K493" s="72" t="s">
        <v>68</v>
      </c>
      <c r="L493" s="37" t="s">
        <v>68</v>
      </c>
      <c r="M493" s="190" t="s">
        <v>68</v>
      </c>
      <c r="N493" s="72" t="s">
        <v>68</v>
      </c>
      <c r="O493" s="176"/>
      <c r="P493" s="72"/>
      <c r="Q493" s="177"/>
      <c r="R493" s="178"/>
      <c r="S493" s="178"/>
      <c r="T493" s="72"/>
      <c r="U493" s="72"/>
      <c r="V493" s="72"/>
      <c r="W493" s="179"/>
      <c r="X493" s="179"/>
      <c r="Y493" s="179"/>
    </row>
    <row r="494" ht="12.75" customHeight="1">
      <c r="A494" s="37" t="s">
        <v>3830</v>
      </c>
      <c r="B494" s="37"/>
      <c r="C494" s="79">
        <v>45745.0</v>
      </c>
      <c r="D494" s="187">
        <v>0.5</v>
      </c>
      <c r="E494" s="188" t="s">
        <v>2548</v>
      </c>
      <c r="F494" s="37" t="s">
        <v>2549</v>
      </c>
      <c r="G494" s="72">
        <v>1.0</v>
      </c>
      <c r="H494" s="72" t="s">
        <v>2513</v>
      </c>
      <c r="I494" s="72" t="s">
        <v>3941</v>
      </c>
      <c r="J494" s="72" t="s">
        <v>2563</v>
      </c>
      <c r="K494" s="72" t="s">
        <v>825</v>
      </c>
      <c r="L494" s="37" t="s">
        <v>2833</v>
      </c>
      <c r="M494" s="192" t="s">
        <v>2552</v>
      </c>
      <c r="N494" s="72" t="s">
        <v>827</v>
      </c>
      <c r="O494" s="176"/>
      <c r="P494" s="72" t="str">
        <f>J494</f>
        <v>DESINSTALACION DE EQUIPO </v>
      </c>
      <c r="Q494" s="72"/>
      <c r="R494" s="178"/>
      <c r="S494" s="178"/>
      <c r="T494" s="72"/>
      <c r="U494" s="72"/>
      <c r="V494" s="72" t="str">
        <f t="shared" ref="V494:V495" si="124">H494</f>
        <v>DESINSTALACION</v>
      </c>
      <c r="W494" s="203">
        <v>350.0</v>
      </c>
      <c r="X494" s="179">
        <f>W494*0.16</f>
        <v>56</v>
      </c>
      <c r="Y494" s="179">
        <f>W494+X494</f>
        <v>406</v>
      </c>
    </row>
    <row r="495" ht="12.75" customHeight="1">
      <c r="A495" s="86" t="s">
        <v>3830</v>
      </c>
      <c r="B495" s="86"/>
      <c r="C495" s="194">
        <v>45745.0</v>
      </c>
      <c r="D495" s="195">
        <v>0.5</v>
      </c>
      <c r="E495" s="196" t="s">
        <v>3488</v>
      </c>
      <c r="F495" s="86" t="s">
        <v>1614</v>
      </c>
      <c r="G495" s="87">
        <v>1.0</v>
      </c>
      <c r="H495" s="87" t="s">
        <v>2684</v>
      </c>
      <c r="I495" s="87" t="s">
        <v>3942</v>
      </c>
      <c r="J495" s="87" t="s">
        <v>3943</v>
      </c>
      <c r="K495" s="87" t="s">
        <v>3944</v>
      </c>
      <c r="L495" s="86" t="s">
        <v>3504</v>
      </c>
      <c r="M495" s="197" t="s">
        <v>3505</v>
      </c>
      <c r="N495" s="87" t="s">
        <v>995</v>
      </c>
      <c r="O495" s="198"/>
      <c r="P495" s="87" t="s">
        <v>3945</v>
      </c>
      <c r="Q495" s="199"/>
      <c r="R495" s="200"/>
      <c r="S495" s="200"/>
      <c r="T495" s="87"/>
      <c r="U495" s="87"/>
      <c r="V495" s="87" t="str">
        <f t="shared" si="124"/>
        <v>VISITA EN FALSO </v>
      </c>
      <c r="W495" s="202"/>
      <c r="X495" s="202"/>
      <c r="Y495" s="202"/>
    </row>
    <row r="496" ht="12.75" customHeight="1">
      <c r="A496" s="37" t="s">
        <v>3946</v>
      </c>
      <c r="B496" s="37"/>
      <c r="C496" s="79">
        <v>45746.0</v>
      </c>
      <c r="D496" s="187">
        <v>0.375</v>
      </c>
      <c r="E496" s="188" t="s">
        <v>68</v>
      </c>
      <c r="F496" s="37" t="s">
        <v>2458</v>
      </c>
      <c r="G496" s="72" t="s">
        <v>68</v>
      </c>
      <c r="H496" s="72" t="s">
        <v>68</v>
      </c>
      <c r="I496" s="72" t="s">
        <v>68</v>
      </c>
      <c r="J496" s="72" t="s">
        <v>68</v>
      </c>
      <c r="K496" s="72" t="s">
        <v>68</v>
      </c>
      <c r="L496" s="37" t="s">
        <v>68</v>
      </c>
      <c r="M496" s="190" t="s">
        <v>68</v>
      </c>
      <c r="N496" s="72" t="s">
        <v>68</v>
      </c>
      <c r="O496" s="176"/>
      <c r="P496" s="72"/>
      <c r="Q496" s="177"/>
      <c r="R496" s="178"/>
      <c r="S496" s="178"/>
      <c r="T496" s="72"/>
      <c r="U496" s="72"/>
      <c r="V496" s="72"/>
      <c r="W496" s="179"/>
      <c r="X496" s="179"/>
      <c r="Y496" s="179"/>
    </row>
    <row r="497" ht="12.75" customHeight="1">
      <c r="A497" s="37" t="s">
        <v>3946</v>
      </c>
      <c r="B497" s="37"/>
      <c r="C497" s="79">
        <v>45747.0</v>
      </c>
      <c r="D497" s="187">
        <v>0.3541666666666667</v>
      </c>
      <c r="E497" s="188" t="s">
        <v>3947</v>
      </c>
      <c r="F497" s="37" t="s">
        <v>3948</v>
      </c>
      <c r="G497" s="72">
        <v>1.0</v>
      </c>
      <c r="H497" s="72" t="s">
        <v>2684</v>
      </c>
      <c r="I497" s="72" t="s">
        <v>3354</v>
      </c>
      <c r="J497" s="72" t="s">
        <v>2514</v>
      </c>
      <c r="K497" s="72" t="s">
        <v>3949</v>
      </c>
      <c r="L497" s="37" t="s">
        <v>3950</v>
      </c>
      <c r="M497" s="192" t="s">
        <v>3951</v>
      </c>
      <c r="N497" s="72" t="s">
        <v>821</v>
      </c>
      <c r="O497" s="176"/>
      <c r="P497" s="72" t="s">
        <v>3952</v>
      </c>
      <c r="Q497" s="177"/>
      <c r="R497" s="178"/>
      <c r="S497" s="178"/>
      <c r="T497" s="72"/>
      <c r="U497" s="72"/>
      <c r="V497" s="72"/>
      <c r="W497" s="179"/>
      <c r="X497" s="179"/>
      <c r="Y497" s="179"/>
    </row>
    <row r="498" ht="12.75" customHeight="1">
      <c r="A498" s="37" t="s">
        <v>3946</v>
      </c>
      <c r="B498" s="37"/>
      <c r="C498" s="79">
        <v>45747.0</v>
      </c>
      <c r="D498" s="187">
        <v>0.375</v>
      </c>
      <c r="E498" s="188" t="s">
        <v>3947</v>
      </c>
      <c r="F498" s="37" t="s">
        <v>3948</v>
      </c>
      <c r="G498" s="72">
        <v>1.0</v>
      </c>
      <c r="H498" s="72" t="s">
        <v>2684</v>
      </c>
      <c r="I498" s="72" t="s">
        <v>3953</v>
      </c>
      <c r="J498" s="72" t="s">
        <v>2521</v>
      </c>
      <c r="K498" s="72" t="s">
        <v>3949</v>
      </c>
      <c r="L498" s="37" t="s">
        <v>3950</v>
      </c>
      <c r="M498" s="192" t="s">
        <v>3951</v>
      </c>
      <c r="N498" s="72" t="s">
        <v>821</v>
      </c>
      <c r="O498" s="176"/>
      <c r="P498" s="72" t="s">
        <v>3954</v>
      </c>
      <c r="Q498" s="177"/>
      <c r="R498" s="178"/>
      <c r="S498" s="178"/>
      <c r="T498" s="72"/>
      <c r="U498" s="72"/>
      <c r="V498" s="72"/>
      <c r="W498" s="179"/>
      <c r="X498" s="179"/>
      <c r="Y498" s="179"/>
    </row>
    <row r="499" ht="12.75" customHeight="1">
      <c r="A499" s="37" t="s">
        <v>3946</v>
      </c>
      <c r="B499" s="37"/>
      <c r="C499" s="79">
        <v>45747.0</v>
      </c>
      <c r="D499" s="187">
        <v>0.375</v>
      </c>
      <c r="E499" s="188" t="s">
        <v>2574</v>
      </c>
      <c r="F499" s="37" t="s">
        <v>2575</v>
      </c>
      <c r="G499" s="72">
        <v>1.0</v>
      </c>
      <c r="H499" s="72" t="s">
        <v>2513</v>
      </c>
      <c r="I499" s="72" t="s">
        <v>3955</v>
      </c>
      <c r="J499" s="72" t="s">
        <v>3956</v>
      </c>
      <c r="K499" s="72" t="s">
        <v>3312</v>
      </c>
      <c r="L499" s="37" t="s">
        <v>2577</v>
      </c>
      <c r="M499" s="204" t="s">
        <v>2578</v>
      </c>
      <c r="N499" s="72" t="s">
        <v>827</v>
      </c>
      <c r="O499" s="193" t="s">
        <v>68</v>
      </c>
      <c r="P499" s="72" t="str">
        <f>J499</f>
        <v>DESINSTALACION DE EQUIPO
CTE. MELANY AIDEE HERNANDEZ MORENO</v>
      </c>
      <c r="Q499" s="72" t="s">
        <v>2579</v>
      </c>
      <c r="R499" s="178"/>
      <c r="S499" s="178"/>
      <c r="T499" s="72"/>
      <c r="U499" s="72"/>
      <c r="V499" s="72" t="str">
        <f>H499</f>
        <v>DESINSTALACION</v>
      </c>
      <c r="W499" s="203">
        <v>650.0</v>
      </c>
      <c r="X499" s="179">
        <f>W499*0.16</f>
        <v>104</v>
      </c>
      <c r="Y499" s="179">
        <f>W499+X499</f>
        <v>754</v>
      </c>
    </row>
    <row r="500" ht="12.75" customHeight="1">
      <c r="A500" s="37" t="s">
        <v>3946</v>
      </c>
      <c r="B500" s="215" t="s">
        <v>2817</v>
      </c>
      <c r="C500" s="79">
        <v>45747.0</v>
      </c>
      <c r="D500" s="187">
        <v>0.4583333333333333</v>
      </c>
      <c r="E500" s="188" t="s">
        <v>3957</v>
      </c>
      <c r="F500" s="37" t="s">
        <v>3958</v>
      </c>
      <c r="G500" s="72">
        <v>1.0</v>
      </c>
      <c r="H500" s="72" t="s">
        <v>888</v>
      </c>
      <c r="I500" s="72" t="s">
        <v>3959</v>
      </c>
      <c r="J500" s="72" t="s">
        <v>2506</v>
      </c>
      <c r="K500" s="72" t="s">
        <v>3960</v>
      </c>
      <c r="L500" s="37" t="s">
        <v>3961</v>
      </c>
      <c r="M500" s="190" t="s">
        <v>3962</v>
      </c>
      <c r="N500" s="72" t="s">
        <v>827</v>
      </c>
      <c r="O500" s="176"/>
      <c r="P500" s="72" t="s">
        <v>3963</v>
      </c>
      <c r="Q500" s="177"/>
      <c r="R500" s="178"/>
      <c r="S500" s="178"/>
      <c r="T500" s="72"/>
      <c r="U500" s="72"/>
      <c r="V500" s="72"/>
      <c r="W500" s="179"/>
      <c r="X500" s="179"/>
      <c r="Y500" s="179"/>
    </row>
    <row r="501" ht="12.75" customHeight="1">
      <c r="A501" s="37" t="s">
        <v>3946</v>
      </c>
      <c r="B501" s="191" t="s">
        <v>2966</v>
      </c>
      <c r="C501" s="79">
        <v>45747.0</v>
      </c>
      <c r="D501" s="187">
        <v>0.5416666666666666</v>
      </c>
      <c r="E501" s="188" t="s">
        <v>2511</v>
      </c>
      <c r="F501" s="37" t="s">
        <v>3964</v>
      </c>
      <c r="G501" s="72">
        <v>1.0</v>
      </c>
      <c r="H501" s="72" t="s">
        <v>888</v>
      </c>
      <c r="I501" s="72"/>
      <c r="J501" s="72" t="s">
        <v>3965</v>
      </c>
      <c r="K501" s="72" t="s">
        <v>3966</v>
      </c>
      <c r="L501" s="37" t="s">
        <v>3967</v>
      </c>
      <c r="M501" s="192" t="s">
        <v>3968</v>
      </c>
      <c r="N501" s="72" t="s">
        <v>827</v>
      </c>
      <c r="O501" s="176"/>
      <c r="P501" s="72"/>
      <c r="Q501" s="177"/>
      <c r="R501" s="178"/>
      <c r="S501" s="178"/>
      <c r="T501" s="72"/>
      <c r="U501" s="72"/>
      <c r="V501" s="72"/>
      <c r="W501" s="179"/>
      <c r="X501" s="179"/>
      <c r="Y501" s="179"/>
    </row>
    <row r="502" ht="12.75" customHeight="1">
      <c r="A502" s="37" t="s">
        <v>3946</v>
      </c>
      <c r="B502" s="37"/>
      <c r="C502" s="79">
        <v>45747.0</v>
      </c>
      <c r="D502" s="187">
        <v>0.5833333333333334</v>
      </c>
      <c r="E502" s="188" t="s">
        <v>3543</v>
      </c>
      <c r="F502" s="37" t="s">
        <v>2523</v>
      </c>
      <c r="G502" s="72">
        <v>1.0</v>
      </c>
      <c r="H502" s="193" t="s">
        <v>2519</v>
      </c>
      <c r="I502" s="72" t="s">
        <v>3969</v>
      </c>
      <c r="J502" s="72" t="s">
        <v>3082</v>
      </c>
      <c r="K502" s="72" t="s">
        <v>3545</v>
      </c>
      <c r="L502" s="37" t="s">
        <v>2525</v>
      </c>
      <c r="M502" s="190" t="s">
        <v>2826</v>
      </c>
      <c r="N502" s="72" t="s">
        <v>827</v>
      </c>
      <c r="O502" s="176"/>
      <c r="P502" s="72"/>
      <c r="Q502" s="177"/>
      <c r="R502" s="178"/>
      <c r="S502" s="178"/>
      <c r="T502" s="72"/>
      <c r="U502" s="72"/>
      <c r="V502" s="72"/>
      <c r="W502" s="179"/>
      <c r="X502" s="179"/>
      <c r="Y502" s="179"/>
    </row>
    <row r="503" ht="12.75" customHeight="1">
      <c r="A503" s="37" t="s">
        <v>3946</v>
      </c>
      <c r="B503" s="37"/>
      <c r="C503" s="79">
        <v>45747.0</v>
      </c>
      <c r="D503" s="187">
        <v>0.625</v>
      </c>
      <c r="E503" s="188" t="s">
        <v>3488</v>
      </c>
      <c r="F503" s="37" t="s">
        <v>1614</v>
      </c>
      <c r="G503" s="72">
        <v>1.0</v>
      </c>
      <c r="H503" s="72" t="s">
        <v>888</v>
      </c>
      <c r="I503" s="72" t="s">
        <v>3942</v>
      </c>
      <c r="J503" s="72" t="s">
        <v>3943</v>
      </c>
      <c r="K503" s="72" t="s">
        <v>3944</v>
      </c>
      <c r="L503" s="37" t="s">
        <v>3504</v>
      </c>
      <c r="M503" s="192" t="s">
        <v>3505</v>
      </c>
      <c r="N503" s="72" t="s">
        <v>995</v>
      </c>
      <c r="O503" s="176"/>
      <c r="P503" s="72" t="s">
        <v>3970</v>
      </c>
      <c r="Q503" s="177"/>
      <c r="R503" s="178"/>
      <c r="S503" s="178"/>
      <c r="T503" s="72"/>
      <c r="U503" s="72"/>
      <c r="V503" s="72" t="str">
        <f>H503</f>
        <v>INSTALACION</v>
      </c>
      <c r="W503" s="179"/>
      <c r="X503" s="179"/>
      <c r="Y503" s="179"/>
    </row>
    <row r="504" ht="12.75" customHeight="1">
      <c r="A504" s="37" t="s">
        <v>3946</v>
      </c>
      <c r="B504" s="37"/>
      <c r="C504" s="79">
        <v>45747.0</v>
      </c>
      <c r="D504" s="187">
        <v>0.75</v>
      </c>
      <c r="E504" s="188" t="s">
        <v>3971</v>
      </c>
      <c r="F504" s="191" t="s">
        <v>3972</v>
      </c>
      <c r="G504" s="72">
        <v>1.0</v>
      </c>
      <c r="H504" s="72" t="s">
        <v>2449</v>
      </c>
      <c r="I504" s="72" t="s">
        <v>3973</v>
      </c>
      <c r="J504" s="72" t="s">
        <v>3974</v>
      </c>
      <c r="K504" s="72" t="s">
        <v>3975</v>
      </c>
      <c r="L504" s="37" t="s">
        <v>3976</v>
      </c>
      <c r="M504" s="192" t="s">
        <v>3977</v>
      </c>
      <c r="N504" s="72" t="s">
        <v>821</v>
      </c>
      <c r="O504" s="176"/>
      <c r="P504" s="72"/>
      <c r="Q504" s="177"/>
      <c r="R504" s="178"/>
      <c r="S504" s="178"/>
      <c r="T504" s="72"/>
      <c r="U504" s="72"/>
      <c r="V504" s="72"/>
      <c r="W504" s="179"/>
      <c r="X504" s="179"/>
      <c r="Y504" s="179"/>
    </row>
    <row r="505" ht="12.75" customHeight="1">
      <c r="A505" s="37" t="s">
        <v>3946</v>
      </c>
      <c r="B505" s="37"/>
      <c r="C505" s="79">
        <v>45748.0</v>
      </c>
      <c r="D505" s="187">
        <v>0.4166666666666667</v>
      </c>
      <c r="E505" s="188" t="s">
        <v>2518</v>
      </c>
      <c r="F505" s="37" t="s">
        <v>3978</v>
      </c>
      <c r="G505" s="72">
        <v>1.0</v>
      </c>
      <c r="H505" s="72" t="s">
        <v>2513</v>
      </c>
      <c r="I505" s="72" t="s">
        <v>3979</v>
      </c>
      <c r="J505" s="72" t="s">
        <v>2563</v>
      </c>
      <c r="K505" s="72" t="s">
        <v>2603</v>
      </c>
      <c r="L505" s="37" t="s">
        <v>2644</v>
      </c>
      <c r="M505" s="192" t="s">
        <v>2645</v>
      </c>
      <c r="N505" s="72" t="s">
        <v>827</v>
      </c>
      <c r="O505" s="176"/>
      <c r="P505" s="72"/>
      <c r="Q505" s="177"/>
      <c r="R505" s="178"/>
      <c r="S505" s="178"/>
      <c r="T505" s="72"/>
      <c r="U505" s="72"/>
      <c r="V505" s="72"/>
      <c r="W505" s="179"/>
      <c r="X505" s="179"/>
      <c r="Y505" s="179"/>
    </row>
    <row r="506" ht="43.5" customHeight="1">
      <c r="A506" s="37" t="s">
        <v>3946</v>
      </c>
      <c r="B506" s="37"/>
      <c r="C506" s="79">
        <v>45748.0</v>
      </c>
      <c r="D506" s="187">
        <v>0.4166666666666667</v>
      </c>
      <c r="E506" s="188" t="s">
        <v>3980</v>
      </c>
      <c r="F506" s="37" t="s">
        <v>3980</v>
      </c>
      <c r="G506" s="72">
        <v>1.0</v>
      </c>
      <c r="H506" s="72" t="s">
        <v>2449</v>
      </c>
      <c r="I506" s="72" t="s">
        <v>3981</v>
      </c>
      <c r="J506" s="72" t="s">
        <v>3982</v>
      </c>
      <c r="K506" s="72" t="s">
        <v>3983</v>
      </c>
      <c r="L506" s="37" t="s">
        <v>3984</v>
      </c>
      <c r="M506" s="192" t="s">
        <v>3985</v>
      </c>
      <c r="N506" s="72" t="s">
        <v>821</v>
      </c>
      <c r="O506" s="176"/>
      <c r="P506" s="72"/>
      <c r="Q506" s="177"/>
      <c r="R506" s="178"/>
      <c r="S506" s="178"/>
      <c r="T506" s="72"/>
      <c r="U506" s="72"/>
      <c r="V506" s="72"/>
      <c r="W506" s="179"/>
      <c r="X506" s="179"/>
      <c r="Y506" s="179"/>
    </row>
    <row r="507" ht="43.5" customHeight="1">
      <c r="A507" s="37" t="s">
        <v>3946</v>
      </c>
      <c r="B507" s="37"/>
      <c r="C507" s="79">
        <v>45748.0</v>
      </c>
      <c r="D507" s="187">
        <v>0.4444444444444444</v>
      </c>
      <c r="E507" s="188" t="s">
        <v>3980</v>
      </c>
      <c r="F507" s="37" t="s">
        <v>3980</v>
      </c>
      <c r="G507" s="72">
        <v>1.0</v>
      </c>
      <c r="H507" s="72" t="s">
        <v>888</v>
      </c>
      <c r="I507" s="72" t="s">
        <v>3986</v>
      </c>
      <c r="J507" s="72" t="s">
        <v>2506</v>
      </c>
      <c r="K507" s="72" t="s">
        <v>3983</v>
      </c>
      <c r="L507" s="37" t="s">
        <v>3984</v>
      </c>
      <c r="M507" s="192" t="s">
        <v>3985</v>
      </c>
      <c r="N507" s="72" t="s">
        <v>821</v>
      </c>
      <c r="O507" s="176"/>
      <c r="P507" s="72"/>
      <c r="Q507" s="177"/>
      <c r="R507" s="178"/>
      <c r="S507" s="178"/>
      <c r="T507" s="72"/>
      <c r="U507" s="72"/>
      <c r="V507" s="72"/>
      <c r="W507" s="179"/>
      <c r="X507" s="179"/>
      <c r="Y507" s="179"/>
    </row>
    <row r="508" ht="43.5" customHeight="1">
      <c r="A508" s="37" t="s">
        <v>3946</v>
      </c>
      <c r="B508" s="37"/>
      <c r="C508" s="79">
        <v>45748.0</v>
      </c>
      <c r="D508" s="187">
        <v>0.4583333333333333</v>
      </c>
      <c r="E508" s="188" t="s">
        <v>2511</v>
      </c>
      <c r="F508" s="37" t="s">
        <v>3386</v>
      </c>
      <c r="G508" s="72">
        <v>1.0</v>
      </c>
      <c r="H508" s="72" t="s">
        <v>2449</v>
      </c>
      <c r="I508" s="72" t="s">
        <v>3987</v>
      </c>
      <c r="J508" s="72" t="s">
        <v>3988</v>
      </c>
      <c r="K508" s="72" t="s">
        <v>3989</v>
      </c>
      <c r="L508" s="37" t="s">
        <v>3990</v>
      </c>
      <c r="M508" s="192" t="s">
        <v>3991</v>
      </c>
      <c r="N508" s="72" t="s">
        <v>827</v>
      </c>
      <c r="O508" s="176"/>
      <c r="P508" s="72"/>
      <c r="Q508" s="177"/>
      <c r="R508" s="178"/>
      <c r="S508" s="178"/>
      <c r="T508" s="193"/>
      <c r="U508" s="72"/>
      <c r="V508" s="72"/>
      <c r="W508" s="179"/>
      <c r="X508" s="179"/>
      <c r="Y508" s="179"/>
    </row>
    <row r="509" ht="12.75" customHeight="1">
      <c r="A509" s="37" t="s">
        <v>3946</v>
      </c>
      <c r="B509" s="37"/>
      <c r="C509" s="79">
        <v>45748.0</v>
      </c>
      <c r="D509" s="187">
        <v>0.4583333333333333</v>
      </c>
      <c r="E509" s="188" t="s">
        <v>2810</v>
      </c>
      <c r="F509" s="37" t="s">
        <v>2811</v>
      </c>
      <c r="G509" s="72">
        <v>1.0</v>
      </c>
      <c r="H509" s="72" t="s">
        <v>2736</v>
      </c>
      <c r="I509" s="72" t="s">
        <v>3336</v>
      </c>
      <c r="J509" s="193" t="s">
        <v>2736</v>
      </c>
      <c r="K509" s="72" t="s">
        <v>3992</v>
      </c>
      <c r="L509" s="37" t="s">
        <v>2815</v>
      </c>
      <c r="M509" s="204" t="s">
        <v>2816</v>
      </c>
      <c r="N509" s="72" t="s">
        <v>968</v>
      </c>
      <c r="O509" s="193" t="s">
        <v>68</v>
      </c>
      <c r="P509" s="193" t="str">
        <f t="shared" ref="P509:P511" si="125">J509</f>
        <v>CAPACITACION</v>
      </c>
      <c r="Q509" s="205" t="s">
        <v>68</v>
      </c>
      <c r="R509" s="206" t="s">
        <v>68</v>
      </c>
      <c r="S509" s="206" t="s">
        <v>68</v>
      </c>
      <c r="T509" s="193" t="s">
        <v>68</v>
      </c>
      <c r="U509" s="193" t="s">
        <v>68</v>
      </c>
      <c r="V509" s="193" t="str">
        <f t="shared" ref="V509:V511" si="126">H509</f>
        <v>CAPACITACION</v>
      </c>
      <c r="W509" s="203">
        <v>0.0</v>
      </c>
      <c r="X509" s="203">
        <f t="shared" ref="X509:X511" si="127">W509*0.16</f>
        <v>0</v>
      </c>
      <c r="Y509" s="203">
        <f t="shared" ref="Y509:Y511" si="128">W509+X509</f>
        <v>0</v>
      </c>
    </row>
    <row r="510" ht="75.75" customHeight="1">
      <c r="A510" s="37" t="s">
        <v>3946</v>
      </c>
      <c r="B510" s="37"/>
      <c r="C510" s="79">
        <v>45748.0</v>
      </c>
      <c r="D510" s="187">
        <v>0.6666666666666666</v>
      </c>
      <c r="E510" s="188" t="s">
        <v>3993</v>
      </c>
      <c r="F510" s="37" t="s">
        <v>2575</v>
      </c>
      <c r="G510" s="72">
        <v>1.0</v>
      </c>
      <c r="H510" s="72" t="s">
        <v>2513</v>
      </c>
      <c r="I510" s="72" t="s">
        <v>3994</v>
      </c>
      <c r="J510" s="72" t="s">
        <v>3995</v>
      </c>
      <c r="K510" s="72" t="s">
        <v>3312</v>
      </c>
      <c r="L510" s="37" t="s">
        <v>2577</v>
      </c>
      <c r="M510" s="204" t="s">
        <v>2578</v>
      </c>
      <c r="N510" s="72" t="s">
        <v>821</v>
      </c>
      <c r="O510" s="193" t="s">
        <v>68</v>
      </c>
      <c r="P510" s="72" t="str">
        <f t="shared" si="125"/>
        <v>DESINSTALACION DE EQUIPO
 CTE. ALONDRA BERENICE MIRELES BALDERAS</v>
      </c>
      <c r="Q510" s="72" t="s">
        <v>3996</v>
      </c>
      <c r="R510" s="178"/>
      <c r="S510" s="178"/>
      <c r="T510" s="72"/>
      <c r="U510" s="72"/>
      <c r="V510" s="72" t="str">
        <f t="shared" si="126"/>
        <v>DESINSTALACION</v>
      </c>
      <c r="W510" s="203">
        <v>650.0</v>
      </c>
      <c r="X510" s="179">
        <f t="shared" si="127"/>
        <v>104</v>
      </c>
      <c r="Y510" s="179">
        <f t="shared" si="128"/>
        <v>754</v>
      </c>
    </row>
    <row r="511" ht="12.75" customHeight="1">
      <c r="A511" s="37" t="s">
        <v>3946</v>
      </c>
      <c r="B511" s="37"/>
      <c r="C511" s="79">
        <v>45748.0</v>
      </c>
      <c r="D511" s="187">
        <v>0.6875</v>
      </c>
      <c r="E511" s="188" t="s">
        <v>2574</v>
      </c>
      <c r="F511" s="37" t="s">
        <v>2575</v>
      </c>
      <c r="G511" s="72">
        <v>1.0</v>
      </c>
      <c r="H511" s="72" t="s">
        <v>2513</v>
      </c>
      <c r="I511" s="72" t="s">
        <v>3997</v>
      </c>
      <c r="J511" s="72" t="s">
        <v>2563</v>
      </c>
      <c r="K511" s="72" t="s">
        <v>3998</v>
      </c>
      <c r="L511" s="37" t="s">
        <v>3999</v>
      </c>
      <c r="M511" s="192" t="s">
        <v>4000</v>
      </c>
      <c r="N511" s="72" t="s">
        <v>4001</v>
      </c>
      <c r="O511" s="193" t="s">
        <v>68</v>
      </c>
      <c r="P511" s="72" t="str">
        <f t="shared" si="125"/>
        <v>DESINSTALACION DE EQUIPO </v>
      </c>
      <c r="Q511" s="72" t="s">
        <v>4002</v>
      </c>
      <c r="R511" s="178"/>
      <c r="S511" s="178"/>
      <c r="T511" s="72"/>
      <c r="U511" s="72"/>
      <c r="V511" s="72" t="str">
        <f t="shared" si="126"/>
        <v>DESINSTALACION</v>
      </c>
      <c r="W511" s="203">
        <v>650.0</v>
      </c>
      <c r="X511" s="179">
        <f t="shared" si="127"/>
        <v>104</v>
      </c>
      <c r="Y511" s="179">
        <f t="shared" si="128"/>
        <v>754</v>
      </c>
    </row>
    <row r="512" ht="66.0" customHeight="1">
      <c r="A512" s="37" t="s">
        <v>3946</v>
      </c>
      <c r="B512" s="37"/>
      <c r="C512" s="79">
        <v>45748.0</v>
      </c>
      <c r="D512" s="187">
        <v>0.7291666666666666</v>
      </c>
      <c r="E512" s="188" t="s">
        <v>2518</v>
      </c>
      <c r="F512" s="37" t="s">
        <v>230</v>
      </c>
      <c r="G512" s="72">
        <v>1.0</v>
      </c>
      <c r="H512" s="72" t="s">
        <v>888</v>
      </c>
      <c r="I512" s="72" t="s">
        <v>4003</v>
      </c>
      <c r="J512" s="72" t="s">
        <v>4004</v>
      </c>
      <c r="K512" s="72" t="s">
        <v>4005</v>
      </c>
      <c r="L512" s="37" t="s">
        <v>4006</v>
      </c>
      <c r="M512" s="192" t="s">
        <v>4007</v>
      </c>
      <c r="N512" s="72" t="s">
        <v>821</v>
      </c>
      <c r="O512" s="176"/>
      <c r="P512" s="72" t="s">
        <v>4008</v>
      </c>
      <c r="Q512" s="177"/>
      <c r="R512" s="178"/>
      <c r="S512" s="178"/>
      <c r="T512" s="72"/>
      <c r="U512" s="72"/>
      <c r="V512" s="72"/>
      <c r="W512" s="179"/>
      <c r="X512" s="179"/>
      <c r="Y512" s="179"/>
    </row>
    <row r="513" ht="12.75" customHeight="1">
      <c r="A513" s="37" t="s">
        <v>3946</v>
      </c>
      <c r="B513" s="37"/>
      <c r="C513" s="79">
        <v>45749.0</v>
      </c>
      <c r="D513" s="187">
        <v>0.3333333333333333</v>
      </c>
      <c r="E513" s="188" t="s">
        <v>2638</v>
      </c>
      <c r="F513" s="37" t="s">
        <v>2638</v>
      </c>
      <c r="G513" s="72">
        <v>1.0</v>
      </c>
      <c r="H513" s="193" t="s">
        <v>2519</v>
      </c>
      <c r="I513" s="72" t="s">
        <v>4009</v>
      </c>
      <c r="J513" s="72" t="s">
        <v>4010</v>
      </c>
      <c r="K513" s="72" t="s">
        <v>4011</v>
      </c>
      <c r="L513" s="37" t="s">
        <v>4012</v>
      </c>
      <c r="M513" s="192" t="s">
        <v>4013</v>
      </c>
      <c r="N513" s="72" t="s">
        <v>821</v>
      </c>
      <c r="O513" s="176"/>
      <c r="P513" s="72" t="s">
        <v>4014</v>
      </c>
      <c r="Q513" s="177"/>
      <c r="R513" s="178"/>
      <c r="S513" s="178"/>
      <c r="T513" s="72"/>
      <c r="U513" s="72"/>
      <c r="V513" s="72"/>
      <c r="W513" s="179"/>
      <c r="X513" s="179"/>
      <c r="Y513" s="179"/>
    </row>
    <row r="514" ht="12.75" customHeight="1">
      <c r="A514" s="37" t="s">
        <v>3946</v>
      </c>
      <c r="B514" s="215" t="s">
        <v>2817</v>
      </c>
      <c r="C514" s="79">
        <v>45749.0</v>
      </c>
      <c r="D514" s="187">
        <v>0.3541666666666667</v>
      </c>
      <c r="E514" s="188" t="s">
        <v>3947</v>
      </c>
      <c r="F514" s="37" t="s">
        <v>3948</v>
      </c>
      <c r="G514" s="72">
        <v>1.0</v>
      </c>
      <c r="H514" s="72" t="s">
        <v>2684</v>
      </c>
      <c r="I514" s="72" t="s">
        <v>3354</v>
      </c>
      <c r="J514" s="72" t="s">
        <v>2514</v>
      </c>
      <c r="K514" s="72" t="s">
        <v>3949</v>
      </c>
      <c r="L514" s="37" t="s">
        <v>3950</v>
      </c>
      <c r="M514" s="192" t="s">
        <v>3951</v>
      </c>
      <c r="N514" s="72" t="s">
        <v>827</v>
      </c>
      <c r="O514" s="176"/>
      <c r="P514" s="72" t="s">
        <v>4015</v>
      </c>
      <c r="Q514" s="205" t="s">
        <v>4016</v>
      </c>
      <c r="R514" s="178"/>
      <c r="S514" s="178"/>
      <c r="T514" s="72"/>
      <c r="U514" s="72"/>
      <c r="V514" s="72"/>
      <c r="W514" s="179"/>
      <c r="X514" s="179"/>
      <c r="Y514" s="179"/>
    </row>
    <row r="515" ht="12.75" customHeight="1">
      <c r="A515" s="37" t="s">
        <v>3946</v>
      </c>
      <c r="B515" s="215" t="s">
        <v>2817</v>
      </c>
      <c r="C515" s="79">
        <v>45749.0</v>
      </c>
      <c r="D515" s="187">
        <v>0.375</v>
      </c>
      <c r="E515" s="188" t="s">
        <v>3947</v>
      </c>
      <c r="F515" s="37" t="s">
        <v>3948</v>
      </c>
      <c r="G515" s="72">
        <v>1.0</v>
      </c>
      <c r="H515" s="72" t="s">
        <v>2684</v>
      </c>
      <c r="I515" s="72" t="s">
        <v>3953</v>
      </c>
      <c r="J515" s="72" t="s">
        <v>2521</v>
      </c>
      <c r="K515" s="72" t="s">
        <v>3949</v>
      </c>
      <c r="L515" s="37" t="s">
        <v>3950</v>
      </c>
      <c r="M515" s="192" t="s">
        <v>3951</v>
      </c>
      <c r="N515" s="72" t="s">
        <v>827</v>
      </c>
      <c r="O515" s="176"/>
      <c r="P515" s="72" t="s">
        <v>4015</v>
      </c>
      <c r="Q515" s="205" t="s">
        <v>4016</v>
      </c>
      <c r="R515" s="178"/>
      <c r="S515" s="178"/>
      <c r="T515" s="72"/>
      <c r="U515" s="72"/>
      <c r="V515" s="72"/>
      <c r="W515" s="179"/>
      <c r="X515" s="179"/>
      <c r="Y515" s="179"/>
    </row>
    <row r="516" ht="12.75" customHeight="1">
      <c r="A516" s="37" t="s">
        <v>3946</v>
      </c>
      <c r="B516" s="37"/>
      <c r="C516" s="79">
        <v>45749.0</v>
      </c>
      <c r="D516" s="187">
        <v>0.375</v>
      </c>
      <c r="E516" s="188" t="s">
        <v>2534</v>
      </c>
      <c r="F516" s="37" t="s">
        <v>3411</v>
      </c>
      <c r="G516" s="72">
        <v>1.0</v>
      </c>
      <c r="H516" s="72" t="s">
        <v>2449</v>
      </c>
      <c r="I516" s="72" t="s">
        <v>4017</v>
      </c>
      <c r="J516" s="72" t="s">
        <v>4018</v>
      </c>
      <c r="K516" s="72" t="s">
        <v>4019</v>
      </c>
      <c r="L516" s="37" t="s">
        <v>2791</v>
      </c>
      <c r="M516" s="190"/>
      <c r="N516" s="72" t="s">
        <v>2999</v>
      </c>
      <c r="O516" s="225"/>
      <c r="P516" s="57" t="s">
        <v>4020</v>
      </c>
      <c r="Q516" s="177"/>
      <c r="R516" s="178"/>
      <c r="S516" s="178"/>
      <c r="T516" s="72"/>
      <c r="U516" s="72"/>
      <c r="V516" s="72"/>
      <c r="W516" s="179"/>
      <c r="X516" s="179"/>
      <c r="Y516" s="179"/>
    </row>
    <row r="517" ht="12.75" customHeight="1">
      <c r="A517" s="37" t="s">
        <v>3946</v>
      </c>
      <c r="B517" s="37"/>
      <c r="C517" s="79">
        <v>45749.0</v>
      </c>
      <c r="D517" s="187">
        <v>0.5833333333333334</v>
      </c>
      <c r="E517" s="188" t="s">
        <v>4021</v>
      </c>
      <c r="F517" s="37" t="s">
        <v>2542</v>
      </c>
      <c r="G517" s="72">
        <v>3.0</v>
      </c>
      <c r="H517" s="72" t="s">
        <v>4022</v>
      </c>
      <c r="I517" s="72" t="s">
        <v>4023</v>
      </c>
      <c r="J517" s="72" t="s">
        <v>4024</v>
      </c>
      <c r="K517" s="72" t="s">
        <v>2794</v>
      </c>
      <c r="L517" s="191" t="s">
        <v>2545</v>
      </c>
      <c r="M517" s="192" t="s">
        <v>2546</v>
      </c>
      <c r="N517" s="72" t="s">
        <v>827</v>
      </c>
      <c r="O517" s="176"/>
      <c r="P517" s="72" t="s">
        <v>4025</v>
      </c>
      <c r="Q517" s="177" t="s">
        <v>1682</v>
      </c>
      <c r="R517" s="178"/>
      <c r="S517" s="178"/>
      <c r="T517" s="72"/>
      <c r="U517" s="72"/>
      <c r="V517" s="72"/>
      <c r="W517" s="179"/>
      <c r="X517" s="179"/>
      <c r="Y517" s="179"/>
    </row>
    <row r="518" ht="12.75" customHeight="1">
      <c r="A518" s="37" t="s">
        <v>3946</v>
      </c>
      <c r="B518" s="37"/>
      <c r="C518" s="79">
        <v>45749.0</v>
      </c>
      <c r="D518" s="187">
        <v>0.6041666666666666</v>
      </c>
      <c r="E518" s="188" t="s">
        <v>4021</v>
      </c>
      <c r="F518" s="37" t="s">
        <v>2542</v>
      </c>
      <c r="G518" s="72">
        <v>1.0</v>
      </c>
      <c r="H518" s="72" t="s">
        <v>846</v>
      </c>
      <c r="I518" s="72" t="s">
        <v>4026</v>
      </c>
      <c r="J518" s="72" t="s">
        <v>4024</v>
      </c>
      <c r="K518" s="72" t="s">
        <v>2794</v>
      </c>
      <c r="L518" s="191" t="s">
        <v>2545</v>
      </c>
      <c r="M518" s="192" t="s">
        <v>2546</v>
      </c>
      <c r="N518" s="72" t="s">
        <v>827</v>
      </c>
      <c r="O518" s="176"/>
      <c r="P518" s="72" t="s">
        <v>4027</v>
      </c>
      <c r="Q518" s="177"/>
      <c r="R518" s="178"/>
      <c r="S518" s="178"/>
      <c r="T518" s="72"/>
      <c r="U518" s="72"/>
      <c r="V518" s="72"/>
      <c r="W518" s="179"/>
      <c r="X518" s="179"/>
      <c r="Y518" s="179"/>
    </row>
    <row r="519" ht="12.75" customHeight="1">
      <c r="A519" s="37" t="s">
        <v>3946</v>
      </c>
      <c r="B519" s="37"/>
      <c r="C519" s="79">
        <v>45749.0</v>
      </c>
      <c r="D519" s="187">
        <v>0.625</v>
      </c>
      <c r="E519" s="188" t="s">
        <v>4021</v>
      </c>
      <c r="F519" s="37" t="s">
        <v>2542</v>
      </c>
      <c r="G519" s="72">
        <v>1.0</v>
      </c>
      <c r="H519" s="72" t="s">
        <v>4022</v>
      </c>
      <c r="I519" s="72" t="s">
        <v>4028</v>
      </c>
      <c r="J519" s="72" t="s">
        <v>4024</v>
      </c>
      <c r="K519" s="72" t="s">
        <v>2794</v>
      </c>
      <c r="L519" s="191" t="s">
        <v>2545</v>
      </c>
      <c r="M519" s="192" t="s">
        <v>2546</v>
      </c>
      <c r="N519" s="72" t="s">
        <v>827</v>
      </c>
      <c r="O519" s="176"/>
      <c r="P519" s="72" t="s">
        <v>4029</v>
      </c>
      <c r="Q519" s="177"/>
      <c r="R519" s="178"/>
      <c r="S519" s="178"/>
      <c r="T519" s="72"/>
      <c r="U519" s="72"/>
      <c r="V519" s="72"/>
      <c r="W519" s="179"/>
      <c r="X519" s="179"/>
      <c r="Y519" s="179"/>
    </row>
    <row r="520" ht="12.75" customHeight="1">
      <c r="A520" s="37" t="s">
        <v>3946</v>
      </c>
      <c r="B520" s="37"/>
      <c r="C520" s="79">
        <v>45749.0</v>
      </c>
      <c r="D520" s="187">
        <v>0.7083333333333334</v>
      </c>
      <c r="E520" s="188" t="s">
        <v>4030</v>
      </c>
      <c r="F520" s="37" t="s">
        <v>2561</v>
      </c>
      <c r="G520" s="72">
        <v>2.0</v>
      </c>
      <c r="H520" s="72" t="s">
        <v>846</v>
      </c>
      <c r="I520" s="72" t="s">
        <v>4031</v>
      </c>
      <c r="J520" s="72" t="s">
        <v>4032</v>
      </c>
      <c r="K520" s="72" t="s">
        <v>2564</v>
      </c>
      <c r="L520" s="37" t="s">
        <v>4033</v>
      </c>
      <c r="M520" s="192" t="s">
        <v>4034</v>
      </c>
      <c r="N520" s="72" t="s">
        <v>821</v>
      </c>
      <c r="O520" s="176"/>
      <c r="P520" s="72" t="s">
        <v>4035</v>
      </c>
      <c r="Q520" s="205" t="s">
        <v>68</v>
      </c>
      <c r="R520" s="206" t="s">
        <v>68</v>
      </c>
      <c r="S520" s="206" t="s">
        <v>68</v>
      </c>
      <c r="T520" s="193" t="s">
        <v>68</v>
      </c>
      <c r="U520" s="193" t="s">
        <v>68</v>
      </c>
      <c r="V520" s="72" t="str">
        <f t="shared" ref="V520:V522" si="129">H520</f>
        <v>CANCELADO</v>
      </c>
      <c r="W520" s="179"/>
      <c r="X520" s="179"/>
      <c r="Y520" s="179"/>
    </row>
    <row r="521" ht="12.75" customHeight="1">
      <c r="A521" s="37" t="s">
        <v>3946</v>
      </c>
      <c r="B521" s="37"/>
      <c r="C521" s="79">
        <v>45749.0</v>
      </c>
      <c r="D521" s="187">
        <v>0.7083333333333334</v>
      </c>
      <c r="E521" s="188" t="s">
        <v>2548</v>
      </c>
      <c r="F521" s="37" t="s">
        <v>2549</v>
      </c>
      <c r="G521" s="72">
        <v>1.0</v>
      </c>
      <c r="H521" s="193" t="s">
        <v>2558</v>
      </c>
      <c r="I521" s="72" t="s">
        <v>4036</v>
      </c>
      <c r="J521" s="72" t="s">
        <v>3082</v>
      </c>
      <c r="K521" s="72" t="s">
        <v>825</v>
      </c>
      <c r="L521" s="37" t="s">
        <v>2833</v>
      </c>
      <c r="M521" s="192" t="s">
        <v>2552</v>
      </c>
      <c r="N521" s="72" t="s">
        <v>821</v>
      </c>
      <c r="O521" s="176"/>
      <c r="P521" s="72" t="str">
        <f t="shared" ref="P521:P522" si="130">J521</f>
        <v>REINSTALACION DE EQUIPO</v>
      </c>
      <c r="Q521" s="72" t="s">
        <v>4037</v>
      </c>
      <c r="R521" s="178"/>
      <c r="S521" s="178"/>
      <c r="T521" s="72"/>
      <c r="U521" s="72"/>
      <c r="V521" s="72" t="str">
        <f t="shared" si="129"/>
        <v>REINSTALACION </v>
      </c>
      <c r="W521" s="203">
        <v>350.0</v>
      </c>
      <c r="X521" s="179">
        <f t="shared" ref="X521:X522" si="131">W521*0.16</f>
        <v>56</v>
      </c>
      <c r="Y521" s="179">
        <f t="shared" ref="Y521:Y522" si="132">W521+X521</f>
        <v>406</v>
      </c>
    </row>
    <row r="522" ht="12.75" customHeight="1">
      <c r="A522" s="37" t="s">
        <v>3946</v>
      </c>
      <c r="B522" s="37"/>
      <c r="C522" s="79">
        <v>45749.0</v>
      </c>
      <c r="D522" s="187">
        <v>0.75</v>
      </c>
      <c r="E522" s="188" t="s">
        <v>2548</v>
      </c>
      <c r="F522" s="37" t="s">
        <v>2549</v>
      </c>
      <c r="G522" s="72">
        <v>1.0</v>
      </c>
      <c r="H522" s="72" t="s">
        <v>2449</v>
      </c>
      <c r="I522" s="72" t="s">
        <v>2173</v>
      </c>
      <c r="J522" s="72" t="s">
        <v>4038</v>
      </c>
      <c r="K522" s="72" t="s">
        <v>825</v>
      </c>
      <c r="L522" s="37" t="s">
        <v>2833</v>
      </c>
      <c r="M522" s="192" t="s">
        <v>2552</v>
      </c>
      <c r="N522" s="72" t="s">
        <v>821</v>
      </c>
      <c r="O522" s="176"/>
      <c r="P522" s="72" t="str">
        <f t="shared" si="130"/>
        <v>REVISAR SI TRAE GPS, SI NO TRAE EQUIPO, INSTALARLE UNO</v>
      </c>
      <c r="Q522" s="72" t="s">
        <v>4039</v>
      </c>
      <c r="R522" s="178"/>
      <c r="S522" s="178"/>
      <c r="T522" s="72"/>
      <c r="U522" s="72"/>
      <c r="V522" s="72" t="str">
        <f t="shared" si="129"/>
        <v>REVISION</v>
      </c>
      <c r="W522" s="203">
        <v>250.0</v>
      </c>
      <c r="X522" s="179">
        <f t="shared" si="131"/>
        <v>40</v>
      </c>
      <c r="Y522" s="179">
        <f t="shared" si="132"/>
        <v>290</v>
      </c>
    </row>
    <row r="523" ht="48.0" customHeight="1">
      <c r="A523" s="37" t="s">
        <v>3946</v>
      </c>
      <c r="B523" s="37"/>
      <c r="C523" s="79">
        <v>45750.0</v>
      </c>
      <c r="D523" s="187">
        <v>0.4166666666666667</v>
      </c>
      <c r="E523" s="188" t="s">
        <v>2518</v>
      </c>
      <c r="F523" s="37" t="s">
        <v>4040</v>
      </c>
      <c r="G523" s="72">
        <v>1.0</v>
      </c>
      <c r="H523" s="72" t="s">
        <v>888</v>
      </c>
      <c r="I523" s="72" t="s">
        <v>2445</v>
      </c>
      <c r="J523" s="72" t="s">
        <v>4041</v>
      </c>
      <c r="K523" s="72" t="s">
        <v>68</v>
      </c>
      <c r="L523" s="37" t="s">
        <v>4042</v>
      </c>
      <c r="M523" s="192" t="s">
        <v>4043</v>
      </c>
      <c r="N523" s="72" t="s">
        <v>821</v>
      </c>
      <c r="O523" s="226"/>
      <c r="P523" s="221" t="s">
        <v>4044</v>
      </c>
      <c r="Q523" s="177">
        <v>800.0</v>
      </c>
      <c r="R523" s="206">
        <v>8.69706061119279E14</v>
      </c>
      <c r="S523" s="206">
        <v>8.110029665E9</v>
      </c>
      <c r="T523" s="193" t="s">
        <v>68</v>
      </c>
      <c r="U523" s="193" t="s">
        <v>4045</v>
      </c>
      <c r="V523" s="193" t="s">
        <v>2445</v>
      </c>
      <c r="W523" s="203">
        <v>800.0</v>
      </c>
      <c r="X523" s="203">
        <v>0.0</v>
      </c>
      <c r="Y523" s="203">
        <v>0.0</v>
      </c>
    </row>
    <row r="524" ht="12.75" customHeight="1">
      <c r="A524" s="37" t="s">
        <v>3946</v>
      </c>
      <c r="B524" s="37"/>
      <c r="C524" s="79">
        <v>45750.0</v>
      </c>
      <c r="D524" s="187">
        <v>0.4166666666666667</v>
      </c>
      <c r="E524" s="188" t="s">
        <v>4021</v>
      </c>
      <c r="F524" s="37" t="s">
        <v>2542</v>
      </c>
      <c r="G524" s="72">
        <v>1.0</v>
      </c>
      <c r="H524" s="72" t="s">
        <v>4022</v>
      </c>
      <c r="I524" s="72" t="s">
        <v>4046</v>
      </c>
      <c r="J524" s="72" t="s">
        <v>4024</v>
      </c>
      <c r="K524" s="72" t="s">
        <v>2794</v>
      </c>
      <c r="L524" s="191" t="s">
        <v>2545</v>
      </c>
      <c r="M524" s="192" t="s">
        <v>2546</v>
      </c>
      <c r="N524" s="72" t="s">
        <v>827</v>
      </c>
      <c r="O524" s="176"/>
      <c r="P524" s="72" t="s">
        <v>4047</v>
      </c>
      <c r="Q524" s="177" t="s">
        <v>4048</v>
      </c>
      <c r="R524" s="178"/>
      <c r="S524" s="178"/>
      <c r="T524" s="72"/>
      <c r="U524" s="72"/>
      <c r="V524" s="72"/>
      <c r="W524" s="179"/>
      <c r="X524" s="179"/>
      <c r="Y524" s="179"/>
    </row>
    <row r="525" ht="12.75" customHeight="1">
      <c r="A525" s="37" t="s">
        <v>3946</v>
      </c>
      <c r="B525" s="37"/>
      <c r="C525" s="79">
        <v>45750.0</v>
      </c>
      <c r="D525" s="187">
        <v>0.4798611111111111</v>
      </c>
      <c r="E525" s="188" t="s">
        <v>4021</v>
      </c>
      <c r="F525" s="37" t="s">
        <v>2542</v>
      </c>
      <c r="G525" s="72">
        <v>1.0</v>
      </c>
      <c r="H525" s="72" t="s">
        <v>4022</v>
      </c>
      <c r="I525" s="72" t="s">
        <v>4049</v>
      </c>
      <c r="J525" s="72" t="s">
        <v>4024</v>
      </c>
      <c r="K525" s="72" t="s">
        <v>2794</v>
      </c>
      <c r="L525" s="191" t="s">
        <v>2545</v>
      </c>
      <c r="M525" s="192" t="s">
        <v>2546</v>
      </c>
      <c r="N525" s="72" t="s">
        <v>827</v>
      </c>
      <c r="O525" s="176"/>
      <c r="P525" s="72" t="s">
        <v>4050</v>
      </c>
      <c r="Q525" s="177"/>
      <c r="R525" s="178"/>
      <c r="S525" s="178"/>
      <c r="T525" s="72"/>
      <c r="U525" s="72"/>
      <c r="V525" s="72"/>
      <c r="W525" s="179"/>
      <c r="X525" s="179"/>
      <c r="Y525" s="179"/>
    </row>
    <row r="526" ht="12.75" customHeight="1">
      <c r="A526" s="37" t="s">
        <v>3946</v>
      </c>
      <c r="B526" s="37"/>
      <c r="C526" s="79">
        <v>45750.0</v>
      </c>
      <c r="D526" s="187">
        <v>0.4166666666666667</v>
      </c>
      <c r="E526" s="188" t="s">
        <v>4021</v>
      </c>
      <c r="F526" s="37" t="s">
        <v>2542</v>
      </c>
      <c r="G526" s="72">
        <v>1.0</v>
      </c>
      <c r="H526" s="72" t="s">
        <v>846</v>
      </c>
      <c r="I526" s="72" t="s">
        <v>4051</v>
      </c>
      <c r="J526" s="72" t="s">
        <v>4024</v>
      </c>
      <c r="K526" s="72" t="s">
        <v>2794</v>
      </c>
      <c r="L526" s="191" t="s">
        <v>2545</v>
      </c>
      <c r="M526" s="192" t="s">
        <v>2546</v>
      </c>
      <c r="N526" s="72" t="s">
        <v>827</v>
      </c>
      <c r="O526" s="176"/>
      <c r="P526" s="72" t="s">
        <v>4052</v>
      </c>
      <c r="Q526" s="177"/>
      <c r="R526" s="178"/>
      <c r="S526" s="178"/>
      <c r="T526" s="72"/>
      <c r="U526" s="72"/>
      <c r="V526" s="72"/>
      <c r="W526" s="179"/>
      <c r="X526" s="179"/>
      <c r="Y526" s="179"/>
    </row>
    <row r="527" ht="12.75" customHeight="1">
      <c r="A527" s="37" t="s">
        <v>3946</v>
      </c>
      <c r="B527" s="37"/>
      <c r="C527" s="79">
        <v>45750.0</v>
      </c>
      <c r="D527" s="187">
        <v>0.4375</v>
      </c>
      <c r="E527" s="188" t="s">
        <v>4021</v>
      </c>
      <c r="F527" s="37" t="s">
        <v>2542</v>
      </c>
      <c r="G527" s="72">
        <v>1.0</v>
      </c>
      <c r="H527" s="72" t="s">
        <v>846</v>
      </c>
      <c r="I527" s="72" t="s">
        <v>4053</v>
      </c>
      <c r="J527" s="72" t="s">
        <v>4024</v>
      </c>
      <c r="K527" s="72" t="s">
        <v>2794</v>
      </c>
      <c r="L527" s="191" t="s">
        <v>2545</v>
      </c>
      <c r="M527" s="192" t="s">
        <v>2546</v>
      </c>
      <c r="N527" s="72" t="s">
        <v>827</v>
      </c>
      <c r="O527" s="176"/>
      <c r="P527" s="72" t="s">
        <v>3952</v>
      </c>
      <c r="Q527" s="177"/>
      <c r="R527" s="178"/>
      <c r="S527" s="178"/>
      <c r="T527" s="72"/>
      <c r="U527" s="72"/>
      <c r="V527" s="72"/>
      <c r="W527" s="179"/>
      <c r="X527" s="179"/>
      <c r="Y527" s="179"/>
    </row>
    <row r="528" ht="30.75" customHeight="1">
      <c r="A528" s="37" t="s">
        <v>3946</v>
      </c>
      <c r="B528" s="37"/>
      <c r="C528" s="79">
        <v>45750.0</v>
      </c>
      <c r="D528" s="187">
        <v>0.5</v>
      </c>
      <c r="E528" s="188" t="s">
        <v>2574</v>
      </c>
      <c r="F528" s="37" t="s">
        <v>2575</v>
      </c>
      <c r="G528" s="72">
        <v>1.0</v>
      </c>
      <c r="H528" s="72" t="s">
        <v>2513</v>
      </c>
      <c r="I528" s="72" t="s">
        <v>4054</v>
      </c>
      <c r="J528" s="72" t="s">
        <v>2563</v>
      </c>
      <c r="K528" s="72" t="s">
        <v>4055</v>
      </c>
      <c r="L528" s="37" t="s">
        <v>4056</v>
      </c>
      <c r="M528" s="192" t="s">
        <v>4057</v>
      </c>
      <c r="N528" s="72" t="s">
        <v>4001</v>
      </c>
      <c r="O528" s="193" t="s">
        <v>68</v>
      </c>
      <c r="P528" s="72" t="str">
        <f t="shared" ref="P528:P530" si="133">J528</f>
        <v>DESINSTALACION DE EQUIPO </v>
      </c>
      <c r="Q528" s="72" t="s">
        <v>4058</v>
      </c>
      <c r="R528" s="178"/>
      <c r="S528" s="178"/>
      <c r="T528" s="72"/>
      <c r="U528" s="72"/>
      <c r="V528" s="72" t="str">
        <f t="shared" ref="V528:V529" si="134">H528</f>
        <v>DESINSTALACION</v>
      </c>
      <c r="W528" s="203">
        <v>650.0</v>
      </c>
      <c r="X528" s="179">
        <f t="shared" ref="X528:X530" si="135">W528*0.16</f>
        <v>104</v>
      </c>
      <c r="Y528" s="179">
        <f t="shared" ref="Y528:Y530" si="136">W528+X528</f>
        <v>754</v>
      </c>
    </row>
    <row r="529" ht="12.75" customHeight="1">
      <c r="A529" s="37" t="s">
        <v>3946</v>
      </c>
      <c r="B529" s="37"/>
      <c r="C529" s="79">
        <v>45750.0</v>
      </c>
      <c r="D529" s="187">
        <v>0.5</v>
      </c>
      <c r="E529" s="188" t="s">
        <v>3329</v>
      </c>
      <c r="F529" s="37" t="s">
        <v>3029</v>
      </c>
      <c r="G529" s="72">
        <v>1.0</v>
      </c>
      <c r="H529" s="72" t="s">
        <v>888</v>
      </c>
      <c r="I529" s="72" t="s">
        <v>4059</v>
      </c>
      <c r="J529" s="72" t="s">
        <v>2506</v>
      </c>
      <c r="K529" s="72" t="s">
        <v>3331</v>
      </c>
      <c r="L529" s="37" t="s">
        <v>4060</v>
      </c>
      <c r="M529" s="192" t="s">
        <v>4061</v>
      </c>
      <c r="N529" s="72" t="s">
        <v>821</v>
      </c>
      <c r="O529" s="193" t="s">
        <v>68</v>
      </c>
      <c r="P529" s="72" t="str">
        <f t="shared" si="133"/>
        <v>INSTALACION NUEVA</v>
      </c>
      <c r="Q529" s="72" t="s">
        <v>4062</v>
      </c>
      <c r="R529" s="206" t="s">
        <v>68</v>
      </c>
      <c r="S529" s="206" t="s">
        <v>68</v>
      </c>
      <c r="T529" s="193" t="s">
        <v>68</v>
      </c>
      <c r="U529" s="193" t="s">
        <v>68</v>
      </c>
      <c r="V529" s="72" t="str">
        <f t="shared" si="134"/>
        <v>INSTALACION</v>
      </c>
      <c r="W529" s="203">
        <v>0.0</v>
      </c>
      <c r="X529" s="203">
        <f t="shared" si="135"/>
        <v>0</v>
      </c>
      <c r="Y529" s="203">
        <f t="shared" si="136"/>
        <v>0</v>
      </c>
    </row>
    <row r="530" ht="12.75" customHeight="1">
      <c r="A530" s="37" t="s">
        <v>3946</v>
      </c>
      <c r="B530" s="37"/>
      <c r="C530" s="79">
        <v>45750.0</v>
      </c>
      <c r="D530" s="187">
        <v>0.75</v>
      </c>
      <c r="E530" s="188" t="s">
        <v>2511</v>
      </c>
      <c r="F530" s="37" t="s">
        <v>2592</v>
      </c>
      <c r="G530" s="72">
        <v>1.0</v>
      </c>
      <c r="H530" s="72" t="s">
        <v>888</v>
      </c>
      <c r="I530" s="193" t="s">
        <v>4063</v>
      </c>
      <c r="J530" s="193" t="s">
        <v>2708</v>
      </c>
      <c r="K530" s="193" t="s">
        <v>4064</v>
      </c>
      <c r="L530" s="37" t="s">
        <v>4065</v>
      </c>
      <c r="M530" s="190" t="s">
        <v>4066</v>
      </c>
      <c r="N530" s="72" t="s">
        <v>821</v>
      </c>
      <c r="O530" s="207" t="s">
        <v>68</v>
      </c>
      <c r="P530" s="72" t="str">
        <f t="shared" si="133"/>
        <v>INSTALACION NUEVA </v>
      </c>
      <c r="Q530" s="72" t="s">
        <v>4067</v>
      </c>
      <c r="R530" s="178"/>
      <c r="S530" s="178"/>
      <c r="T530" s="72"/>
      <c r="U530" s="72"/>
      <c r="V530" s="193" t="s">
        <v>888</v>
      </c>
      <c r="W530" s="203">
        <f>1724+150</f>
        <v>1874</v>
      </c>
      <c r="X530" s="203">
        <f t="shared" si="135"/>
        <v>299.84</v>
      </c>
      <c r="Y530" s="179">
        <f t="shared" si="136"/>
        <v>2173.84</v>
      </c>
    </row>
    <row r="531" ht="12.75" customHeight="1">
      <c r="A531" s="37" t="s">
        <v>3946</v>
      </c>
      <c r="B531" s="37"/>
      <c r="C531" s="79">
        <v>45751.0</v>
      </c>
      <c r="D531" s="187">
        <v>0.375</v>
      </c>
      <c r="E531" s="188" t="s">
        <v>2511</v>
      </c>
      <c r="F531" s="37" t="s">
        <v>4068</v>
      </c>
      <c r="G531" s="72">
        <v>1.0</v>
      </c>
      <c r="H531" s="72" t="s">
        <v>888</v>
      </c>
      <c r="I531" s="72" t="s">
        <v>4069</v>
      </c>
      <c r="J531" s="72" t="s">
        <v>3965</v>
      </c>
      <c r="K531" s="72" t="s">
        <v>4070</v>
      </c>
      <c r="L531" s="37" t="s">
        <v>4071</v>
      </c>
      <c r="M531" s="192" t="s">
        <v>4072</v>
      </c>
      <c r="N531" s="72" t="s">
        <v>827</v>
      </c>
      <c r="O531" s="176"/>
      <c r="P531" s="72"/>
      <c r="Q531" s="177"/>
      <c r="R531" s="178"/>
      <c r="S531" s="178"/>
      <c r="T531" s="72"/>
      <c r="U531" s="72"/>
      <c r="V531" s="72"/>
      <c r="W531" s="179"/>
      <c r="X531" s="179"/>
      <c r="Y531" s="179"/>
    </row>
    <row r="532" ht="12.75" customHeight="1">
      <c r="A532" s="37" t="s">
        <v>3946</v>
      </c>
      <c r="B532" s="37"/>
      <c r="C532" s="79">
        <v>45751.0</v>
      </c>
      <c r="D532" s="187">
        <v>0.40625</v>
      </c>
      <c r="E532" s="188" t="s">
        <v>4030</v>
      </c>
      <c r="F532" s="37" t="s">
        <v>2561</v>
      </c>
      <c r="G532" s="72">
        <v>1.0</v>
      </c>
      <c r="H532" s="72" t="s">
        <v>888</v>
      </c>
      <c r="I532" s="72" t="s">
        <v>4073</v>
      </c>
      <c r="J532" s="72" t="s">
        <v>4074</v>
      </c>
      <c r="K532" s="72" t="s">
        <v>2564</v>
      </c>
      <c r="L532" s="37" t="s">
        <v>4033</v>
      </c>
      <c r="M532" s="192" t="s">
        <v>4034</v>
      </c>
      <c r="N532" s="72" t="s">
        <v>821</v>
      </c>
      <c r="O532" s="176"/>
      <c r="P532" s="72" t="s">
        <v>4075</v>
      </c>
      <c r="Q532" s="205" t="s">
        <v>68</v>
      </c>
      <c r="R532" s="206" t="s">
        <v>68</v>
      </c>
      <c r="S532" s="206" t="s">
        <v>68</v>
      </c>
      <c r="T532" s="193" t="s">
        <v>68</v>
      </c>
      <c r="U532" s="193" t="s">
        <v>68</v>
      </c>
      <c r="V532" s="72" t="str">
        <f>H532</f>
        <v>INSTALACION</v>
      </c>
      <c r="W532" s="179"/>
      <c r="X532" s="179"/>
      <c r="Y532" s="179"/>
    </row>
    <row r="533" ht="12.75" customHeight="1">
      <c r="A533" s="37" t="s">
        <v>3946</v>
      </c>
      <c r="B533" s="37"/>
      <c r="C533" s="79">
        <v>45751.0</v>
      </c>
      <c r="D533" s="187">
        <v>0.4583333333333333</v>
      </c>
      <c r="E533" s="188" t="s">
        <v>4030</v>
      </c>
      <c r="F533" s="191" t="s">
        <v>2777</v>
      </c>
      <c r="G533" s="72">
        <v>1.0</v>
      </c>
      <c r="H533" s="72" t="s">
        <v>888</v>
      </c>
      <c r="I533" s="72" t="s">
        <v>4076</v>
      </c>
      <c r="J533" s="72" t="s">
        <v>4074</v>
      </c>
      <c r="K533" s="72" t="s">
        <v>2564</v>
      </c>
      <c r="L533" s="37" t="s">
        <v>4033</v>
      </c>
      <c r="M533" s="192" t="s">
        <v>4034</v>
      </c>
      <c r="N533" s="72" t="s">
        <v>821</v>
      </c>
      <c r="O533" s="176"/>
      <c r="P533" s="72" t="s">
        <v>4077</v>
      </c>
      <c r="Q533" s="177"/>
      <c r="R533" s="178"/>
      <c r="S533" s="178"/>
      <c r="T533" s="72"/>
      <c r="U533" s="72"/>
      <c r="V533" s="72"/>
      <c r="W533" s="179"/>
      <c r="X533" s="179"/>
      <c r="Y533" s="179"/>
    </row>
    <row r="534" ht="12.75" customHeight="1">
      <c r="A534" s="37" t="s">
        <v>3946</v>
      </c>
      <c r="B534" s="37"/>
      <c r="C534" s="79">
        <v>45751.0</v>
      </c>
      <c r="D534" s="187">
        <v>0.4166666666666667</v>
      </c>
      <c r="E534" s="188" t="s">
        <v>4030</v>
      </c>
      <c r="F534" s="37" t="s">
        <v>2561</v>
      </c>
      <c r="G534" s="72">
        <v>1.0</v>
      </c>
      <c r="H534" s="72" t="s">
        <v>888</v>
      </c>
      <c r="I534" s="72" t="s">
        <v>4078</v>
      </c>
      <c r="J534" s="72" t="s">
        <v>4074</v>
      </c>
      <c r="K534" s="72" t="s">
        <v>2564</v>
      </c>
      <c r="L534" s="37" t="s">
        <v>4033</v>
      </c>
      <c r="M534" s="192" t="s">
        <v>4034</v>
      </c>
      <c r="N534" s="72" t="s">
        <v>821</v>
      </c>
      <c r="O534" s="176"/>
      <c r="P534" s="72" t="s">
        <v>4079</v>
      </c>
      <c r="Q534" s="205" t="s">
        <v>68</v>
      </c>
      <c r="R534" s="206" t="s">
        <v>68</v>
      </c>
      <c r="S534" s="206" t="s">
        <v>68</v>
      </c>
      <c r="T534" s="193" t="s">
        <v>68</v>
      </c>
      <c r="U534" s="193" t="s">
        <v>68</v>
      </c>
      <c r="V534" s="72" t="str">
        <f>H534</f>
        <v>INSTALACION</v>
      </c>
      <c r="W534" s="179"/>
      <c r="X534" s="179"/>
      <c r="Y534" s="179"/>
    </row>
    <row r="535" ht="12.75" customHeight="1">
      <c r="A535" s="37" t="s">
        <v>3946</v>
      </c>
      <c r="B535" s="37"/>
      <c r="C535" s="79">
        <v>45751.0</v>
      </c>
      <c r="D535" s="187">
        <v>0.5</v>
      </c>
      <c r="E535" s="188" t="s">
        <v>3583</v>
      </c>
      <c r="F535" s="37" t="s">
        <v>3489</v>
      </c>
      <c r="G535" s="72">
        <v>1.0</v>
      </c>
      <c r="H535" s="72" t="s">
        <v>846</v>
      </c>
      <c r="I535" s="72" t="s">
        <v>4080</v>
      </c>
      <c r="J535" s="72" t="s">
        <v>4081</v>
      </c>
      <c r="K535" s="72" t="s">
        <v>4082</v>
      </c>
      <c r="L535" s="37" t="s">
        <v>3884</v>
      </c>
      <c r="M535" s="192" t="s">
        <v>3885</v>
      </c>
      <c r="N535" s="72" t="s">
        <v>827</v>
      </c>
      <c r="O535" s="176"/>
      <c r="P535" s="72" t="s">
        <v>4083</v>
      </c>
      <c r="Q535" s="177"/>
      <c r="R535" s="178"/>
      <c r="S535" s="178"/>
      <c r="T535" s="72"/>
      <c r="U535" s="72"/>
      <c r="V535" s="72"/>
      <c r="W535" s="179"/>
      <c r="X535" s="179"/>
      <c r="Y535" s="179"/>
    </row>
    <row r="536" ht="12.75" customHeight="1">
      <c r="A536" s="37" t="s">
        <v>3946</v>
      </c>
      <c r="B536" s="37"/>
      <c r="C536" s="79">
        <v>45751.0</v>
      </c>
      <c r="D536" s="187">
        <v>0.5416666666666666</v>
      </c>
      <c r="E536" s="188" t="s">
        <v>2511</v>
      </c>
      <c r="F536" s="37" t="s">
        <v>4084</v>
      </c>
      <c r="G536" s="72">
        <v>1.0</v>
      </c>
      <c r="H536" s="72" t="s">
        <v>2684</v>
      </c>
      <c r="I536" s="72" t="s">
        <v>4085</v>
      </c>
      <c r="J536" s="72" t="s">
        <v>2506</v>
      </c>
      <c r="K536" s="72" t="s">
        <v>4086</v>
      </c>
      <c r="L536" s="37" t="s">
        <v>4087</v>
      </c>
      <c r="M536" s="192" t="s">
        <v>4088</v>
      </c>
      <c r="N536" s="72" t="s">
        <v>827</v>
      </c>
      <c r="O536" s="176"/>
      <c r="P536" s="72" t="s">
        <v>3202</v>
      </c>
      <c r="Q536" s="177"/>
      <c r="R536" s="178"/>
      <c r="S536" s="178"/>
      <c r="T536" s="72"/>
      <c r="U536" s="72"/>
      <c r="V536" s="72"/>
      <c r="W536" s="179"/>
      <c r="X536" s="179"/>
      <c r="Y536" s="179"/>
    </row>
    <row r="537" ht="12.75" customHeight="1">
      <c r="A537" s="37" t="s">
        <v>3946</v>
      </c>
      <c r="B537" s="37"/>
      <c r="C537" s="79">
        <v>45751.0</v>
      </c>
      <c r="D537" s="187">
        <v>0.5625</v>
      </c>
      <c r="E537" s="188" t="s">
        <v>2518</v>
      </c>
      <c r="F537" s="37" t="s">
        <v>4084</v>
      </c>
      <c r="G537" s="72">
        <v>1.0</v>
      </c>
      <c r="H537" s="72" t="s">
        <v>888</v>
      </c>
      <c r="I537" s="72" t="s">
        <v>4085</v>
      </c>
      <c r="J537" s="72" t="s">
        <v>2506</v>
      </c>
      <c r="K537" s="72" t="s">
        <v>4086</v>
      </c>
      <c r="L537" s="37" t="s">
        <v>4089</v>
      </c>
      <c r="M537" s="192" t="s">
        <v>4090</v>
      </c>
      <c r="N537" s="72" t="s">
        <v>827</v>
      </c>
      <c r="O537" s="176"/>
      <c r="P537" s="72"/>
      <c r="Q537" s="177"/>
      <c r="R537" s="178"/>
      <c r="S537" s="178"/>
      <c r="T537" s="72"/>
      <c r="U537" s="72"/>
      <c r="V537" s="72"/>
      <c r="W537" s="179"/>
      <c r="X537" s="179"/>
      <c r="Y537" s="179"/>
    </row>
    <row r="538" ht="12.75" customHeight="1">
      <c r="A538" s="37" t="s">
        <v>3946</v>
      </c>
      <c r="B538" s="37"/>
      <c r="C538" s="79">
        <v>45751.0</v>
      </c>
      <c r="D538" s="187">
        <v>0.625</v>
      </c>
      <c r="E538" s="188" t="s">
        <v>4091</v>
      </c>
      <c r="F538" s="37" t="s">
        <v>4092</v>
      </c>
      <c r="G538" s="72">
        <v>1.0</v>
      </c>
      <c r="H538" s="72" t="s">
        <v>2449</v>
      </c>
      <c r="I538" s="72" t="s">
        <v>4093</v>
      </c>
      <c r="J538" s="72" t="s">
        <v>4094</v>
      </c>
      <c r="K538" s="72" t="s">
        <v>2608</v>
      </c>
      <c r="L538" s="37" t="s">
        <v>2609</v>
      </c>
      <c r="M538" s="192" t="s">
        <v>2610</v>
      </c>
      <c r="N538" s="72" t="s">
        <v>821</v>
      </c>
      <c r="O538" s="176"/>
      <c r="P538" s="72" t="s">
        <v>4095</v>
      </c>
      <c r="Q538" s="177">
        <v>600.0</v>
      </c>
      <c r="R538" s="178"/>
      <c r="S538" s="178"/>
      <c r="T538" s="72"/>
      <c r="U538" s="72"/>
      <c r="V538" s="72"/>
      <c r="W538" s="179"/>
      <c r="X538" s="179"/>
      <c r="Y538" s="179"/>
    </row>
    <row r="539" ht="12.75" customHeight="1">
      <c r="A539" s="37" t="s">
        <v>3946</v>
      </c>
      <c r="B539" s="37"/>
      <c r="C539" s="79">
        <v>45751.0</v>
      </c>
      <c r="D539" s="187">
        <v>0.75</v>
      </c>
      <c r="E539" s="188" t="s">
        <v>2518</v>
      </c>
      <c r="F539" s="37" t="s">
        <v>4096</v>
      </c>
      <c r="G539" s="72">
        <v>1.0</v>
      </c>
      <c r="H539" s="72" t="s">
        <v>888</v>
      </c>
      <c r="I539" s="72" t="s">
        <v>4097</v>
      </c>
      <c r="J539" s="72" t="s">
        <v>2506</v>
      </c>
      <c r="K539" s="72"/>
      <c r="L539" s="37"/>
      <c r="M539" s="190"/>
      <c r="N539" s="72"/>
      <c r="O539" s="176"/>
      <c r="P539" s="72"/>
      <c r="Q539" s="177"/>
      <c r="R539" s="178"/>
      <c r="S539" s="178"/>
      <c r="T539" s="72"/>
      <c r="U539" s="72"/>
      <c r="V539" s="72"/>
      <c r="W539" s="179"/>
      <c r="X539" s="179"/>
      <c r="Y539" s="179"/>
    </row>
    <row r="540" ht="12.75" customHeight="1">
      <c r="A540" s="37" t="s">
        <v>3946</v>
      </c>
      <c r="B540" s="37"/>
      <c r="C540" s="79">
        <v>45752.0</v>
      </c>
      <c r="D540" s="187">
        <v>0.5208333333333334</v>
      </c>
      <c r="E540" s="188" t="s">
        <v>3583</v>
      </c>
      <c r="F540" s="37" t="s">
        <v>3489</v>
      </c>
      <c r="G540" s="72">
        <v>1.0</v>
      </c>
      <c r="H540" s="72" t="s">
        <v>846</v>
      </c>
      <c r="I540" s="72" t="s">
        <v>4080</v>
      </c>
      <c r="J540" s="72" t="s">
        <v>4081</v>
      </c>
      <c r="K540" s="72" t="s">
        <v>4082</v>
      </c>
      <c r="L540" s="37" t="s">
        <v>3884</v>
      </c>
      <c r="M540" s="192" t="s">
        <v>3885</v>
      </c>
      <c r="N540" s="72"/>
      <c r="O540" s="176"/>
      <c r="P540" s="72"/>
      <c r="Q540" s="177"/>
      <c r="R540" s="178"/>
      <c r="S540" s="178"/>
      <c r="T540" s="72"/>
      <c r="U540" s="72"/>
      <c r="V540" s="72"/>
      <c r="W540" s="179"/>
      <c r="X540" s="179"/>
      <c r="Y540" s="179"/>
    </row>
    <row r="541" ht="12.75" customHeight="1">
      <c r="A541" s="86" t="s">
        <v>3946</v>
      </c>
      <c r="B541" s="86"/>
      <c r="C541" s="194">
        <v>45752.0</v>
      </c>
      <c r="D541" s="195">
        <v>0.5416666666666666</v>
      </c>
      <c r="E541" s="196" t="s">
        <v>2518</v>
      </c>
      <c r="F541" s="86" t="s">
        <v>4098</v>
      </c>
      <c r="G541" s="87">
        <v>1.0</v>
      </c>
      <c r="H541" s="87" t="s">
        <v>888</v>
      </c>
      <c r="I541" s="87" t="s">
        <v>3387</v>
      </c>
      <c r="J541" s="87" t="s">
        <v>2506</v>
      </c>
      <c r="K541" s="87" t="s">
        <v>4099</v>
      </c>
      <c r="L541" s="86" t="s">
        <v>4100</v>
      </c>
      <c r="M541" s="197" t="s">
        <v>4101</v>
      </c>
      <c r="N541" s="87"/>
      <c r="O541" s="198"/>
      <c r="P541" s="87"/>
      <c r="Q541" s="199"/>
      <c r="R541" s="200"/>
      <c r="S541" s="200"/>
      <c r="T541" s="87"/>
      <c r="U541" s="87"/>
      <c r="V541" s="87"/>
      <c r="W541" s="202"/>
      <c r="X541" s="202"/>
      <c r="Y541" s="202"/>
    </row>
    <row r="542" ht="12.75" customHeight="1">
      <c r="A542" s="37" t="s">
        <v>4102</v>
      </c>
      <c r="B542" s="37"/>
      <c r="C542" s="79">
        <v>45753.0</v>
      </c>
      <c r="D542" s="187">
        <v>0.375</v>
      </c>
      <c r="E542" s="188" t="s">
        <v>68</v>
      </c>
      <c r="F542" s="37" t="s">
        <v>2458</v>
      </c>
      <c r="G542" s="72" t="s">
        <v>68</v>
      </c>
      <c r="H542" s="72" t="s">
        <v>68</v>
      </c>
      <c r="I542" s="72" t="s">
        <v>68</v>
      </c>
      <c r="J542" s="72" t="s">
        <v>68</v>
      </c>
      <c r="K542" s="72" t="s">
        <v>68</v>
      </c>
      <c r="L542" s="37" t="s">
        <v>68</v>
      </c>
      <c r="M542" s="190" t="s">
        <v>68</v>
      </c>
      <c r="N542" s="72" t="s">
        <v>68</v>
      </c>
      <c r="O542" s="176"/>
      <c r="P542" s="72"/>
      <c r="Q542" s="177"/>
      <c r="R542" s="178"/>
      <c r="S542" s="178"/>
      <c r="T542" s="72"/>
      <c r="U542" s="72"/>
      <c r="V542" s="72"/>
      <c r="W542" s="179"/>
      <c r="X542" s="179"/>
      <c r="Y542" s="179"/>
    </row>
    <row r="543" ht="12.75" customHeight="1">
      <c r="A543" s="37" t="s">
        <v>4102</v>
      </c>
      <c r="B543" s="37"/>
      <c r="C543" s="79">
        <v>45754.0</v>
      </c>
      <c r="D543" s="187">
        <v>0.3541666666666667</v>
      </c>
      <c r="E543" s="188" t="s">
        <v>4021</v>
      </c>
      <c r="F543" s="37" t="s">
        <v>2542</v>
      </c>
      <c r="G543" s="72">
        <v>1.0</v>
      </c>
      <c r="H543" s="72" t="s">
        <v>846</v>
      </c>
      <c r="I543" s="72">
        <v>13.0</v>
      </c>
      <c r="J543" s="72" t="s">
        <v>4024</v>
      </c>
      <c r="K543" s="72" t="s">
        <v>2794</v>
      </c>
      <c r="L543" s="191" t="s">
        <v>2545</v>
      </c>
      <c r="M543" s="192" t="s">
        <v>2546</v>
      </c>
      <c r="N543" s="72" t="s">
        <v>827</v>
      </c>
      <c r="O543" s="176"/>
      <c r="P543" s="72" t="s">
        <v>4103</v>
      </c>
      <c r="Q543" s="177"/>
      <c r="R543" s="178"/>
      <c r="S543" s="178"/>
      <c r="T543" s="72"/>
      <c r="U543" s="72"/>
      <c r="V543" s="72"/>
      <c r="W543" s="179"/>
      <c r="X543" s="179"/>
      <c r="Y543" s="179"/>
    </row>
    <row r="544" ht="12.75" customHeight="1">
      <c r="A544" s="37" t="s">
        <v>4102</v>
      </c>
      <c r="B544" s="37"/>
      <c r="C544" s="79">
        <v>45754.0</v>
      </c>
      <c r="D544" s="187">
        <v>0.4166666666666667</v>
      </c>
      <c r="E544" s="188" t="s">
        <v>3698</v>
      </c>
      <c r="F544" s="37" t="s">
        <v>3699</v>
      </c>
      <c r="G544" s="72">
        <v>1.0</v>
      </c>
      <c r="H544" s="72" t="s">
        <v>2513</v>
      </c>
      <c r="I544" s="72" t="s">
        <v>4104</v>
      </c>
      <c r="J544" s="72" t="s">
        <v>2514</v>
      </c>
      <c r="K544" s="72" t="s">
        <v>3702</v>
      </c>
      <c r="L544" s="37" t="s">
        <v>3703</v>
      </c>
      <c r="M544" s="192" t="s">
        <v>3704</v>
      </c>
      <c r="N544" s="72" t="s">
        <v>821</v>
      </c>
      <c r="O544" s="176"/>
      <c r="P544" s="72" t="s">
        <v>2567</v>
      </c>
      <c r="Q544" s="177"/>
      <c r="R544" s="178"/>
      <c r="S544" s="178"/>
      <c r="T544" s="72"/>
      <c r="U544" s="72"/>
      <c r="V544" s="72"/>
      <c r="W544" s="179"/>
      <c r="X544" s="179"/>
      <c r="Y544" s="179"/>
    </row>
    <row r="545" ht="12.75" customHeight="1">
      <c r="A545" s="37" t="s">
        <v>4102</v>
      </c>
      <c r="B545" s="37"/>
      <c r="C545" s="79">
        <v>45754.0</v>
      </c>
      <c r="D545" s="187">
        <v>0.4166666666666667</v>
      </c>
      <c r="E545" s="188" t="s">
        <v>3583</v>
      </c>
      <c r="F545" s="37" t="s">
        <v>3489</v>
      </c>
      <c r="G545" s="72">
        <v>1.0</v>
      </c>
      <c r="H545" s="72" t="s">
        <v>2684</v>
      </c>
      <c r="I545" s="72" t="s">
        <v>4080</v>
      </c>
      <c r="J545" s="72" t="s">
        <v>4081</v>
      </c>
      <c r="K545" s="72" t="s">
        <v>4082</v>
      </c>
      <c r="L545" s="37" t="s">
        <v>3884</v>
      </c>
      <c r="M545" s="192" t="s">
        <v>3885</v>
      </c>
      <c r="N545" s="72" t="s">
        <v>821</v>
      </c>
      <c r="O545" s="176"/>
      <c r="P545" s="72" t="s">
        <v>4105</v>
      </c>
      <c r="Q545" s="177"/>
      <c r="R545" s="178"/>
      <c r="S545" s="178"/>
      <c r="T545" s="72"/>
      <c r="U545" s="72"/>
      <c r="V545" s="72"/>
      <c r="W545" s="179"/>
      <c r="X545" s="179"/>
      <c r="Y545" s="179"/>
    </row>
    <row r="546" ht="12.75" customHeight="1">
      <c r="A546" s="37" t="s">
        <v>4102</v>
      </c>
      <c r="B546" s="37"/>
      <c r="C546" s="79">
        <v>45754.0</v>
      </c>
      <c r="D546" s="187">
        <v>0.4375</v>
      </c>
      <c r="E546" s="188" t="s">
        <v>3583</v>
      </c>
      <c r="F546" s="37" t="s">
        <v>3489</v>
      </c>
      <c r="G546" s="72">
        <v>1.0</v>
      </c>
      <c r="H546" s="72" t="s">
        <v>888</v>
      </c>
      <c r="I546" s="72" t="s">
        <v>4080</v>
      </c>
      <c r="J546" s="72" t="s">
        <v>4081</v>
      </c>
      <c r="K546" s="72" t="s">
        <v>4082</v>
      </c>
      <c r="L546" s="37" t="s">
        <v>3884</v>
      </c>
      <c r="M546" s="192" t="s">
        <v>3885</v>
      </c>
      <c r="N546" s="72" t="s">
        <v>821</v>
      </c>
      <c r="O546" s="176"/>
      <c r="P546" s="72"/>
      <c r="Q546" s="177"/>
      <c r="R546" s="178"/>
      <c r="S546" s="178"/>
      <c r="T546" s="72"/>
      <c r="U546" s="72"/>
      <c r="V546" s="72"/>
      <c r="W546" s="179"/>
      <c r="X546" s="179"/>
      <c r="Y546" s="179"/>
    </row>
    <row r="547" ht="12.75" customHeight="1">
      <c r="A547" s="37" t="s">
        <v>4102</v>
      </c>
      <c r="B547" s="37"/>
      <c r="C547" s="79">
        <v>45754.0</v>
      </c>
      <c r="D547" s="187">
        <v>0.5</v>
      </c>
      <c r="E547" s="188" t="s">
        <v>3583</v>
      </c>
      <c r="F547" s="37" t="s">
        <v>3489</v>
      </c>
      <c r="G547" s="72">
        <v>1.0</v>
      </c>
      <c r="H547" s="72" t="s">
        <v>888</v>
      </c>
      <c r="I547" s="72" t="s">
        <v>4106</v>
      </c>
      <c r="J547" s="72" t="s">
        <v>4107</v>
      </c>
      <c r="K547" s="72" t="s">
        <v>4108</v>
      </c>
      <c r="L547" s="37" t="s">
        <v>4109</v>
      </c>
      <c r="M547" s="192" t="s">
        <v>4110</v>
      </c>
      <c r="N547" s="72" t="s">
        <v>821</v>
      </c>
      <c r="O547" s="176"/>
      <c r="P547" s="72" t="s">
        <v>4111</v>
      </c>
      <c r="Q547" s="177"/>
      <c r="R547" s="178"/>
      <c r="S547" s="178"/>
      <c r="T547" s="72"/>
      <c r="U547" s="72"/>
      <c r="V547" s="72"/>
      <c r="W547" s="179"/>
      <c r="X547" s="179"/>
      <c r="Y547" s="179"/>
    </row>
    <row r="548" ht="12.75" customHeight="1">
      <c r="A548" s="37" t="s">
        <v>4102</v>
      </c>
      <c r="B548" s="37"/>
      <c r="C548" s="79">
        <v>45754.0</v>
      </c>
      <c r="D548" s="187">
        <v>0.5416666666666666</v>
      </c>
      <c r="E548" s="188" t="s">
        <v>4112</v>
      </c>
      <c r="F548" s="37" t="s">
        <v>3888</v>
      </c>
      <c r="G548" s="72">
        <v>1.0</v>
      </c>
      <c r="H548" s="72" t="s">
        <v>3157</v>
      </c>
      <c r="I548" s="72" t="s">
        <v>4113</v>
      </c>
      <c r="J548" s="72" t="s">
        <v>4114</v>
      </c>
      <c r="K548" s="72" t="s">
        <v>4115</v>
      </c>
      <c r="L548" s="37" t="s">
        <v>4116</v>
      </c>
      <c r="M548" s="192" t="s">
        <v>4117</v>
      </c>
      <c r="N548" s="72" t="s">
        <v>995</v>
      </c>
      <c r="O548" s="176"/>
      <c r="P548" s="72"/>
      <c r="Q548" s="177"/>
      <c r="R548" s="178"/>
      <c r="S548" s="178"/>
      <c r="T548" s="72"/>
      <c r="U548" s="72"/>
      <c r="V548" s="72"/>
      <c r="W548" s="179"/>
      <c r="X548" s="179"/>
      <c r="Y548" s="179"/>
    </row>
    <row r="549" ht="12.75" customHeight="1">
      <c r="A549" s="37" t="s">
        <v>4102</v>
      </c>
      <c r="B549" s="37"/>
      <c r="C549" s="79">
        <v>45754.0</v>
      </c>
      <c r="D549" s="187">
        <v>0.5833333333333334</v>
      </c>
      <c r="E549" s="188" t="s">
        <v>4021</v>
      </c>
      <c r="F549" s="37" t="s">
        <v>2542</v>
      </c>
      <c r="G549" s="72">
        <v>1.0</v>
      </c>
      <c r="H549" s="72" t="s">
        <v>4022</v>
      </c>
      <c r="I549" s="72" t="s">
        <v>4118</v>
      </c>
      <c r="J549" s="72" t="s">
        <v>4024</v>
      </c>
      <c r="K549" s="72" t="s">
        <v>2794</v>
      </c>
      <c r="L549" s="191" t="s">
        <v>2545</v>
      </c>
      <c r="M549" s="192" t="s">
        <v>2546</v>
      </c>
      <c r="N549" s="72" t="s">
        <v>821</v>
      </c>
      <c r="O549" s="176"/>
      <c r="P549" s="72" t="s">
        <v>4119</v>
      </c>
      <c r="Q549" s="177"/>
      <c r="R549" s="178"/>
      <c r="S549" s="178"/>
      <c r="T549" s="72"/>
      <c r="U549" s="72"/>
      <c r="V549" s="72"/>
      <c r="W549" s="179"/>
      <c r="X549" s="179"/>
      <c r="Y549" s="179"/>
    </row>
    <row r="550" ht="12.75" customHeight="1">
      <c r="A550" s="37" t="s">
        <v>4102</v>
      </c>
      <c r="B550" s="37"/>
      <c r="C550" s="79">
        <v>45754.0</v>
      </c>
      <c r="D550" s="187">
        <v>0.6041666666666666</v>
      </c>
      <c r="E550" s="188" t="s">
        <v>4021</v>
      </c>
      <c r="F550" s="37" t="s">
        <v>2542</v>
      </c>
      <c r="G550" s="72">
        <v>1.0</v>
      </c>
      <c r="H550" s="72" t="s">
        <v>4022</v>
      </c>
      <c r="I550" s="72" t="s">
        <v>4120</v>
      </c>
      <c r="J550" s="72" t="s">
        <v>4024</v>
      </c>
      <c r="K550" s="72" t="s">
        <v>2794</v>
      </c>
      <c r="L550" s="191" t="s">
        <v>2545</v>
      </c>
      <c r="M550" s="192" t="s">
        <v>2546</v>
      </c>
      <c r="N550" s="72" t="s">
        <v>821</v>
      </c>
      <c r="O550" s="176"/>
      <c r="P550" s="72"/>
      <c r="Q550" s="177"/>
      <c r="R550" s="178"/>
      <c r="S550" s="178"/>
      <c r="T550" s="72"/>
      <c r="U550" s="72"/>
      <c r="V550" s="72"/>
      <c r="W550" s="179"/>
      <c r="X550" s="179"/>
      <c r="Y550" s="179"/>
    </row>
    <row r="551" ht="12.75" customHeight="1">
      <c r="A551" s="37" t="s">
        <v>4102</v>
      </c>
      <c r="B551" s="37"/>
      <c r="C551" s="79">
        <v>45754.0</v>
      </c>
      <c r="D551" s="187">
        <v>0.6875</v>
      </c>
      <c r="E551" s="188" t="s">
        <v>2518</v>
      </c>
      <c r="F551" s="37" t="s">
        <v>4121</v>
      </c>
      <c r="G551" s="72">
        <v>1.0</v>
      </c>
      <c r="H551" s="72" t="s">
        <v>888</v>
      </c>
      <c r="I551" s="72" t="s">
        <v>4122</v>
      </c>
      <c r="J551" s="72" t="s">
        <v>2708</v>
      </c>
      <c r="K551" s="72" t="s">
        <v>4123</v>
      </c>
      <c r="L551" s="37" t="s">
        <v>4124</v>
      </c>
      <c r="M551" s="192" t="s">
        <v>4125</v>
      </c>
      <c r="N551" s="72" t="s">
        <v>821</v>
      </c>
      <c r="O551" s="176"/>
      <c r="P551" s="72"/>
      <c r="Q551" s="177"/>
      <c r="R551" s="178"/>
      <c r="S551" s="178"/>
      <c r="T551" s="72"/>
      <c r="U551" s="72"/>
      <c r="V551" s="72"/>
      <c r="W551" s="179"/>
      <c r="X551" s="179"/>
      <c r="Y551" s="179"/>
    </row>
    <row r="552" ht="12.75" customHeight="1">
      <c r="A552" s="37" t="s">
        <v>4102</v>
      </c>
      <c r="B552" s="37"/>
      <c r="C552" s="79">
        <v>45754.0</v>
      </c>
      <c r="D552" s="187">
        <v>0.7083333333333334</v>
      </c>
      <c r="E552" s="188" t="s">
        <v>2518</v>
      </c>
      <c r="F552" s="37" t="s">
        <v>4121</v>
      </c>
      <c r="G552" s="72">
        <v>1.0</v>
      </c>
      <c r="H552" s="72" t="s">
        <v>888</v>
      </c>
      <c r="I552" s="72" t="s">
        <v>4126</v>
      </c>
      <c r="J552" s="72" t="s">
        <v>2708</v>
      </c>
      <c r="K552" s="72" t="s">
        <v>4123</v>
      </c>
      <c r="L552" s="37" t="s">
        <v>4124</v>
      </c>
      <c r="M552" s="192" t="s">
        <v>4125</v>
      </c>
      <c r="N552" s="72" t="s">
        <v>821</v>
      </c>
      <c r="O552" s="176"/>
      <c r="P552" s="72"/>
      <c r="Q552" s="177"/>
      <c r="R552" s="178"/>
      <c r="S552" s="178"/>
      <c r="T552" s="72"/>
      <c r="U552" s="72"/>
      <c r="V552" s="72"/>
      <c r="W552" s="179"/>
      <c r="X552" s="179"/>
      <c r="Y552" s="179"/>
    </row>
    <row r="553" ht="12.75" customHeight="1">
      <c r="A553" s="37" t="s">
        <v>4102</v>
      </c>
      <c r="B553" s="37"/>
      <c r="C553" s="79">
        <v>45755.0</v>
      </c>
      <c r="D553" s="187">
        <v>0.4166666666666667</v>
      </c>
      <c r="E553" s="188" t="s">
        <v>4127</v>
      </c>
      <c r="F553" s="37" t="s">
        <v>4128</v>
      </c>
      <c r="G553" s="72">
        <v>1.0</v>
      </c>
      <c r="H553" s="72" t="s">
        <v>888</v>
      </c>
      <c r="I553" s="72" t="s">
        <v>4129</v>
      </c>
      <c r="J553" s="72" t="s">
        <v>2506</v>
      </c>
      <c r="K553" s="72" t="s">
        <v>2335</v>
      </c>
      <c r="L553" s="37" t="s">
        <v>4130</v>
      </c>
      <c r="M553" s="192" t="s">
        <v>4131</v>
      </c>
      <c r="N553" s="72" t="s">
        <v>821</v>
      </c>
      <c r="O553" s="176"/>
      <c r="P553" s="72" t="s">
        <v>4132</v>
      </c>
      <c r="Q553" s="177"/>
      <c r="R553" s="178"/>
      <c r="S553" s="178"/>
      <c r="T553" s="72"/>
      <c r="U553" s="72"/>
      <c r="V553" s="72"/>
      <c r="W553" s="179"/>
      <c r="X553" s="179"/>
      <c r="Y553" s="179"/>
    </row>
    <row r="554" ht="12.75" customHeight="1">
      <c r="A554" s="37" t="s">
        <v>4102</v>
      </c>
      <c r="B554" s="37"/>
      <c r="C554" s="79">
        <v>45755.0</v>
      </c>
      <c r="D554" s="187">
        <v>0.5416666666666666</v>
      </c>
      <c r="E554" s="188" t="s">
        <v>3583</v>
      </c>
      <c r="F554" s="37" t="s">
        <v>3489</v>
      </c>
      <c r="G554" s="72">
        <v>1.0</v>
      </c>
      <c r="H554" s="72" t="s">
        <v>846</v>
      </c>
      <c r="I554" s="72" t="s">
        <v>4080</v>
      </c>
      <c r="J554" s="72" t="s">
        <v>4133</v>
      </c>
      <c r="K554" s="72" t="s">
        <v>4082</v>
      </c>
      <c r="L554" s="37" t="s">
        <v>3884</v>
      </c>
      <c r="M554" s="192" t="s">
        <v>3885</v>
      </c>
      <c r="N554" s="72" t="s">
        <v>821</v>
      </c>
      <c r="O554" s="176"/>
      <c r="P554" s="72" t="s">
        <v>4134</v>
      </c>
      <c r="Q554" s="177"/>
      <c r="R554" s="178"/>
      <c r="S554" s="178"/>
      <c r="T554" s="72"/>
      <c r="U554" s="72"/>
      <c r="V554" s="72"/>
      <c r="W554" s="179"/>
      <c r="X554" s="179"/>
      <c r="Y554" s="179"/>
    </row>
    <row r="555" ht="12.75" customHeight="1">
      <c r="A555" s="37" t="s">
        <v>4102</v>
      </c>
      <c r="B555" s="37"/>
      <c r="C555" s="79">
        <v>45755.0</v>
      </c>
      <c r="D555" s="187">
        <v>0.625</v>
      </c>
      <c r="E555" s="188" t="s">
        <v>3993</v>
      </c>
      <c r="F555" s="37" t="s">
        <v>2575</v>
      </c>
      <c r="G555" s="72">
        <v>1.0</v>
      </c>
      <c r="H555" s="72" t="s">
        <v>2513</v>
      </c>
      <c r="I555" s="72" t="s">
        <v>4135</v>
      </c>
      <c r="J555" s="193" t="s">
        <v>4136</v>
      </c>
      <c r="K555" s="72" t="s">
        <v>3312</v>
      </c>
      <c r="L555" s="37" t="s">
        <v>2577</v>
      </c>
      <c r="M555" s="204" t="s">
        <v>2578</v>
      </c>
      <c r="N555" s="72" t="s">
        <v>821</v>
      </c>
      <c r="O555" s="193" t="s">
        <v>68</v>
      </c>
      <c r="P555" s="72" t="str">
        <f>J555</f>
        <v>CTE. IRMA ALEJANDRA SERNA PINALES
DESINSTALACION DE EQUIPO </v>
      </c>
      <c r="Q555" s="72"/>
      <c r="R555" s="178"/>
      <c r="S555" s="178"/>
      <c r="T555" s="72"/>
      <c r="U555" s="72"/>
      <c r="V555" s="72" t="str">
        <f>H555</f>
        <v>DESINSTALACION</v>
      </c>
      <c r="W555" s="203">
        <v>650.0</v>
      </c>
      <c r="X555" s="179">
        <f>W555*0.16</f>
        <v>104</v>
      </c>
      <c r="Y555" s="179">
        <f>W555+X555</f>
        <v>754</v>
      </c>
    </row>
    <row r="556" ht="12.75" customHeight="1">
      <c r="A556" s="37" t="s">
        <v>4102</v>
      </c>
      <c r="B556" s="37"/>
      <c r="C556" s="79">
        <v>45755.0</v>
      </c>
      <c r="D556" s="187">
        <v>0.75</v>
      </c>
      <c r="E556" s="188" t="s">
        <v>4137</v>
      </c>
      <c r="F556" s="37" t="s">
        <v>4138</v>
      </c>
      <c r="G556" s="72">
        <v>1.0</v>
      </c>
      <c r="H556" s="72" t="s">
        <v>888</v>
      </c>
      <c r="I556" s="72" t="s">
        <v>4139</v>
      </c>
      <c r="J556" s="72" t="s">
        <v>4140</v>
      </c>
      <c r="K556" s="72" t="s">
        <v>4141</v>
      </c>
      <c r="L556" s="37" t="s">
        <v>4142</v>
      </c>
      <c r="M556" s="192" t="s">
        <v>4143</v>
      </c>
      <c r="N556" s="72" t="s">
        <v>995</v>
      </c>
      <c r="O556" s="176"/>
      <c r="P556" s="72" t="s">
        <v>4144</v>
      </c>
      <c r="Q556" s="177"/>
      <c r="R556" s="178"/>
      <c r="S556" s="178"/>
      <c r="T556" s="72"/>
      <c r="U556" s="72"/>
      <c r="V556" s="72"/>
      <c r="W556" s="179"/>
      <c r="X556" s="179"/>
      <c r="Y556" s="179"/>
    </row>
    <row r="557" ht="12.75" customHeight="1">
      <c r="A557" s="37" t="s">
        <v>4102</v>
      </c>
      <c r="B557" s="191" t="s">
        <v>2966</v>
      </c>
      <c r="C557" s="79">
        <v>45756.0</v>
      </c>
      <c r="D557" s="187">
        <v>0.5416666666666666</v>
      </c>
      <c r="E557" s="188" t="s">
        <v>2518</v>
      </c>
      <c r="F557" s="37" t="s">
        <v>4121</v>
      </c>
      <c r="G557" s="72">
        <v>1.0</v>
      </c>
      <c r="H557" s="72" t="s">
        <v>888</v>
      </c>
      <c r="I557" s="72" t="s">
        <v>4145</v>
      </c>
      <c r="J557" s="72" t="s">
        <v>2708</v>
      </c>
      <c r="K557" s="72" t="s">
        <v>4123</v>
      </c>
      <c r="L557" s="37" t="s">
        <v>4124</v>
      </c>
      <c r="M557" s="192" t="s">
        <v>4125</v>
      </c>
      <c r="N557" s="72" t="s">
        <v>821</v>
      </c>
      <c r="O557" s="176"/>
      <c r="P557" s="72"/>
      <c r="Q557" s="177"/>
      <c r="R557" s="178"/>
      <c r="S557" s="178"/>
      <c r="T557" s="72"/>
      <c r="U557" s="72"/>
      <c r="V557" s="72"/>
      <c r="W557" s="179"/>
      <c r="X557" s="179"/>
      <c r="Y557" s="179"/>
    </row>
    <row r="558" ht="12.75" customHeight="1">
      <c r="A558" s="37" t="s">
        <v>4102</v>
      </c>
      <c r="B558" s="37"/>
      <c r="C558" s="79">
        <v>45757.0</v>
      </c>
      <c r="D558" s="187">
        <v>0.625</v>
      </c>
      <c r="E558" s="188" t="s">
        <v>3583</v>
      </c>
      <c r="F558" s="37" t="s">
        <v>3489</v>
      </c>
      <c r="G558" s="72">
        <v>1.0</v>
      </c>
      <c r="H558" s="72" t="s">
        <v>846</v>
      </c>
      <c r="I558" s="72" t="s">
        <v>68</v>
      </c>
      <c r="J558" s="72" t="s">
        <v>68</v>
      </c>
      <c r="K558" s="72" t="s">
        <v>68</v>
      </c>
      <c r="L558" s="37" t="s">
        <v>3884</v>
      </c>
      <c r="M558" s="192" t="s">
        <v>3885</v>
      </c>
      <c r="N558" s="72" t="s">
        <v>68</v>
      </c>
      <c r="O558" s="176"/>
      <c r="P558" s="72" t="s">
        <v>4146</v>
      </c>
      <c r="Q558" s="177"/>
      <c r="R558" s="178"/>
      <c r="S558" s="178"/>
      <c r="T558" s="72"/>
      <c r="U558" s="72"/>
      <c r="V558" s="72"/>
      <c r="W558" s="179"/>
      <c r="X558" s="179"/>
      <c r="Y558" s="179"/>
    </row>
    <row r="559" ht="12.75" customHeight="1">
      <c r="A559" s="37" t="s">
        <v>4102</v>
      </c>
      <c r="B559" s="37"/>
      <c r="C559" s="79">
        <v>45757.0</v>
      </c>
      <c r="D559" s="187">
        <v>0.638888888888889</v>
      </c>
      <c r="E559" s="188" t="s">
        <v>2518</v>
      </c>
      <c r="F559" s="37" t="s">
        <v>264</v>
      </c>
      <c r="G559" s="72">
        <v>1.0</v>
      </c>
      <c r="H559" s="72" t="s">
        <v>888</v>
      </c>
      <c r="I559" s="72" t="s">
        <v>4147</v>
      </c>
      <c r="J559" s="72" t="s">
        <v>2506</v>
      </c>
      <c r="K559" s="72" t="s">
        <v>4148</v>
      </c>
      <c r="L559" s="37" t="s">
        <v>4149</v>
      </c>
      <c r="M559" s="192" t="s">
        <v>4150</v>
      </c>
      <c r="N559" s="72" t="s">
        <v>821</v>
      </c>
      <c r="O559" s="176"/>
      <c r="P559" s="72" t="s">
        <v>4132</v>
      </c>
      <c r="Q559" s="177"/>
      <c r="R559" s="178"/>
      <c r="S559" s="178"/>
      <c r="T559" s="72"/>
      <c r="U559" s="72"/>
      <c r="V559" s="72"/>
      <c r="W559" s="179"/>
      <c r="X559" s="179"/>
      <c r="Y559" s="179"/>
    </row>
    <row r="560" ht="12.75" customHeight="1">
      <c r="A560" s="37" t="s">
        <v>4102</v>
      </c>
      <c r="B560" s="37"/>
      <c r="C560" s="79">
        <v>45758.0</v>
      </c>
      <c r="D560" s="187">
        <v>0.375</v>
      </c>
      <c r="E560" s="188" t="s">
        <v>2518</v>
      </c>
      <c r="F560" s="37" t="s">
        <v>268</v>
      </c>
      <c r="G560" s="72">
        <v>1.0</v>
      </c>
      <c r="H560" s="72" t="s">
        <v>888</v>
      </c>
      <c r="I560" s="72" t="s">
        <v>4151</v>
      </c>
      <c r="J560" s="72" t="s">
        <v>2506</v>
      </c>
      <c r="K560" s="72" t="s">
        <v>4152</v>
      </c>
      <c r="L560" s="37" t="s">
        <v>2530</v>
      </c>
      <c r="M560" s="192" t="s">
        <v>2531</v>
      </c>
      <c r="N560" s="72" t="s">
        <v>821</v>
      </c>
      <c r="O560" s="176"/>
      <c r="P560" s="72" t="s">
        <v>4153</v>
      </c>
      <c r="Q560" s="177"/>
      <c r="R560" s="178"/>
      <c r="S560" s="178"/>
      <c r="T560" s="72"/>
      <c r="U560" s="72"/>
      <c r="V560" s="72"/>
      <c r="W560" s="179"/>
      <c r="X560" s="179"/>
      <c r="Y560" s="179"/>
    </row>
    <row r="561" ht="12.75" customHeight="1">
      <c r="A561" s="37" t="s">
        <v>4102</v>
      </c>
      <c r="B561" s="37"/>
      <c r="C561" s="79">
        <v>45758.0</v>
      </c>
      <c r="D561" s="187">
        <v>0.4583333333333333</v>
      </c>
      <c r="E561" s="188" t="s">
        <v>2511</v>
      </c>
      <c r="F561" s="37" t="s">
        <v>2592</v>
      </c>
      <c r="G561" s="72">
        <v>1.0</v>
      </c>
      <c r="H561" s="72" t="s">
        <v>2684</v>
      </c>
      <c r="I561" s="72" t="s">
        <v>1097</v>
      </c>
      <c r="J561" s="193" t="s">
        <v>2506</v>
      </c>
      <c r="K561" s="193" t="s">
        <v>4154</v>
      </c>
      <c r="L561" s="37" t="s">
        <v>3269</v>
      </c>
      <c r="M561" s="192" t="s">
        <v>3910</v>
      </c>
      <c r="N561" s="72" t="s">
        <v>821</v>
      </c>
      <c r="O561" s="207" t="s">
        <v>68</v>
      </c>
      <c r="P561" s="72" t="str">
        <f>J561</f>
        <v>INSTALACION NUEVA</v>
      </c>
      <c r="Q561" s="221" t="s">
        <v>4155</v>
      </c>
      <c r="R561" s="178"/>
      <c r="S561" s="178"/>
      <c r="T561" s="72"/>
      <c r="U561" s="72"/>
      <c r="V561" s="193" t="s">
        <v>2716</v>
      </c>
      <c r="W561" s="203">
        <v>250.0</v>
      </c>
      <c r="X561" s="203">
        <f>W561*0.16</f>
        <v>40</v>
      </c>
      <c r="Y561" s="179">
        <f>W561+X561</f>
        <v>290</v>
      </c>
    </row>
    <row r="562" ht="12.75" customHeight="1">
      <c r="A562" s="37" t="s">
        <v>4102</v>
      </c>
      <c r="B562" s="37"/>
      <c r="C562" s="79">
        <v>45758.0</v>
      </c>
      <c r="D562" s="187">
        <v>0.5</v>
      </c>
      <c r="E562" s="188" t="s">
        <v>2518</v>
      </c>
      <c r="F562" s="37" t="s">
        <v>4156</v>
      </c>
      <c r="G562" s="72">
        <v>1.0</v>
      </c>
      <c r="H562" s="193" t="s">
        <v>2519</v>
      </c>
      <c r="I562" s="72" t="s">
        <v>1990</v>
      </c>
      <c r="J562" s="72" t="s">
        <v>4157</v>
      </c>
      <c r="K562" s="72" t="s">
        <v>4158</v>
      </c>
      <c r="L562" s="37" t="s">
        <v>4159</v>
      </c>
      <c r="M562" s="192" t="s">
        <v>4160</v>
      </c>
      <c r="N562" s="72" t="s">
        <v>821</v>
      </c>
      <c r="O562" s="176"/>
      <c r="P562" s="72" t="s">
        <v>4161</v>
      </c>
      <c r="Q562" s="177"/>
      <c r="R562" s="178"/>
      <c r="S562" s="178"/>
      <c r="T562" s="72"/>
      <c r="U562" s="72"/>
      <c r="V562" s="72"/>
      <c r="W562" s="179"/>
      <c r="X562" s="179"/>
      <c r="Y562" s="179"/>
    </row>
    <row r="563" ht="12.75" customHeight="1">
      <c r="A563" s="37" t="s">
        <v>4102</v>
      </c>
      <c r="B563" s="37"/>
      <c r="C563" s="79">
        <v>45758.0</v>
      </c>
      <c r="D563" s="187">
        <v>0.5208333333333334</v>
      </c>
      <c r="E563" s="188" t="s">
        <v>2518</v>
      </c>
      <c r="F563" s="37" t="s">
        <v>4156</v>
      </c>
      <c r="G563" s="72">
        <v>1.0</v>
      </c>
      <c r="H563" s="193" t="s">
        <v>2519</v>
      </c>
      <c r="I563" s="72" t="s">
        <v>2206</v>
      </c>
      <c r="J563" s="72" t="s">
        <v>4157</v>
      </c>
      <c r="K563" s="72" t="s">
        <v>4158</v>
      </c>
      <c r="L563" s="37" t="s">
        <v>4159</v>
      </c>
      <c r="M563" s="192" t="s">
        <v>4160</v>
      </c>
      <c r="N563" s="72" t="s">
        <v>821</v>
      </c>
      <c r="O563" s="176"/>
      <c r="P563" s="72" t="s">
        <v>4161</v>
      </c>
      <c r="Q563" s="177"/>
      <c r="R563" s="178"/>
      <c r="S563" s="178"/>
      <c r="T563" s="72"/>
      <c r="U563" s="72"/>
      <c r="V563" s="72"/>
      <c r="W563" s="179"/>
      <c r="X563" s="179"/>
      <c r="Y563" s="179"/>
    </row>
    <row r="564" ht="12.75" customHeight="1">
      <c r="A564" s="37" t="s">
        <v>4102</v>
      </c>
      <c r="B564" s="37"/>
      <c r="C564" s="79">
        <v>45758.0</v>
      </c>
      <c r="D564" s="187">
        <v>0.5833333333333334</v>
      </c>
      <c r="E564" s="188" t="s">
        <v>3329</v>
      </c>
      <c r="F564" s="37" t="s">
        <v>3029</v>
      </c>
      <c r="G564" s="72">
        <v>1.0</v>
      </c>
      <c r="H564" s="72" t="s">
        <v>2513</v>
      </c>
      <c r="I564" s="72" t="s">
        <v>4162</v>
      </c>
      <c r="J564" s="72" t="s">
        <v>2563</v>
      </c>
      <c r="K564" s="72" t="s">
        <v>3331</v>
      </c>
      <c r="L564" s="37" t="s">
        <v>4060</v>
      </c>
      <c r="M564" s="192" t="s">
        <v>4061</v>
      </c>
      <c r="N564" s="72" t="s">
        <v>821</v>
      </c>
      <c r="O564" s="193" t="s">
        <v>68</v>
      </c>
      <c r="P564" s="72" t="str">
        <f t="shared" ref="P564:P565" si="137">J564</f>
        <v>DESINSTALACION DE EQUIPO </v>
      </c>
      <c r="Q564" s="205" t="s">
        <v>68</v>
      </c>
      <c r="R564" s="206" t="s">
        <v>68</v>
      </c>
      <c r="S564" s="206" t="s">
        <v>68</v>
      </c>
      <c r="T564" s="193" t="s">
        <v>68</v>
      </c>
      <c r="U564" s="193" t="s">
        <v>68</v>
      </c>
      <c r="V564" s="72" t="str">
        <f t="shared" ref="V564:V565" si="138">H564</f>
        <v>DESINSTALACION</v>
      </c>
      <c r="W564" s="203">
        <v>0.0</v>
      </c>
      <c r="X564" s="203">
        <f t="shared" ref="X564:X565" si="139">W564*0.16</f>
        <v>0</v>
      </c>
      <c r="Y564" s="203">
        <f t="shared" ref="Y564:Y565" si="140">W564+X564</f>
        <v>0</v>
      </c>
    </row>
    <row r="565" ht="12.75" customHeight="1">
      <c r="A565" s="37" t="s">
        <v>4102</v>
      </c>
      <c r="B565" s="191" t="s">
        <v>2817</v>
      </c>
      <c r="C565" s="79">
        <v>45758.0</v>
      </c>
      <c r="D565" s="187">
        <v>0.10416666666666667</v>
      </c>
      <c r="E565" s="188" t="s">
        <v>3329</v>
      </c>
      <c r="F565" s="37" t="s">
        <v>3029</v>
      </c>
      <c r="G565" s="72">
        <v>1.0</v>
      </c>
      <c r="H565" s="193" t="s">
        <v>2519</v>
      </c>
      <c r="I565" s="72" t="s">
        <v>4163</v>
      </c>
      <c r="J565" s="72" t="s">
        <v>2521</v>
      </c>
      <c r="K565" s="72" t="s">
        <v>3331</v>
      </c>
      <c r="L565" s="37" t="s">
        <v>4060</v>
      </c>
      <c r="M565" s="192" t="s">
        <v>4061</v>
      </c>
      <c r="N565" s="72" t="s">
        <v>821</v>
      </c>
      <c r="O565" s="193" t="s">
        <v>68</v>
      </c>
      <c r="P565" s="72" t="str">
        <f t="shared" si="137"/>
        <v>REINSTALACION DE EQUIPO </v>
      </c>
      <c r="Q565" s="72" t="s">
        <v>4164</v>
      </c>
      <c r="R565" s="206" t="s">
        <v>68</v>
      </c>
      <c r="S565" s="206" t="s">
        <v>68</v>
      </c>
      <c r="T565" s="193" t="s">
        <v>68</v>
      </c>
      <c r="U565" s="193" t="s">
        <v>68</v>
      </c>
      <c r="V565" s="72" t="str">
        <f t="shared" si="138"/>
        <v>RE-INSTALACION </v>
      </c>
      <c r="W565" s="203">
        <v>0.0</v>
      </c>
      <c r="X565" s="203">
        <f t="shared" si="139"/>
        <v>0</v>
      </c>
      <c r="Y565" s="203">
        <f t="shared" si="140"/>
        <v>0</v>
      </c>
    </row>
    <row r="566" ht="12.75" customHeight="1">
      <c r="A566" s="37" t="s">
        <v>4102</v>
      </c>
      <c r="B566" s="37"/>
      <c r="C566" s="79">
        <v>45758.0</v>
      </c>
      <c r="D566" s="187">
        <v>0.6458333333333334</v>
      </c>
      <c r="E566" s="188" t="s">
        <v>3543</v>
      </c>
      <c r="F566" s="37" t="s">
        <v>2523</v>
      </c>
      <c r="G566" s="72">
        <v>1.0</v>
      </c>
      <c r="H566" s="72" t="s">
        <v>888</v>
      </c>
      <c r="I566" s="72" t="s">
        <v>4165</v>
      </c>
      <c r="J566" s="72" t="s">
        <v>2506</v>
      </c>
      <c r="K566" s="72" t="s">
        <v>1060</v>
      </c>
      <c r="L566" s="37" t="s">
        <v>2614</v>
      </c>
      <c r="M566" s="204" t="s">
        <v>2615</v>
      </c>
      <c r="N566" s="72" t="s">
        <v>821</v>
      </c>
      <c r="O566" s="176"/>
      <c r="P566" s="72" t="s">
        <v>4166</v>
      </c>
      <c r="Q566" s="177"/>
      <c r="R566" s="178"/>
      <c r="S566" s="178"/>
      <c r="T566" s="72"/>
      <c r="U566" s="72"/>
      <c r="V566" s="72"/>
      <c r="W566" s="179"/>
      <c r="X566" s="179"/>
      <c r="Y566" s="179"/>
    </row>
    <row r="567" ht="39.0" customHeight="1">
      <c r="A567" s="37" t="s">
        <v>4102</v>
      </c>
      <c r="B567" s="37"/>
      <c r="C567" s="79">
        <v>45758.0</v>
      </c>
      <c r="D567" s="187">
        <v>0.6666666666666666</v>
      </c>
      <c r="E567" s="188" t="s">
        <v>3543</v>
      </c>
      <c r="F567" s="37" t="s">
        <v>2523</v>
      </c>
      <c r="G567" s="72">
        <v>1.0</v>
      </c>
      <c r="H567" s="72" t="s">
        <v>888</v>
      </c>
      <c r="I567" s="72" t="s">
        <v>4167</v>
      </c>
      <c r="J567" s="72" t="s">
        <v>2506</v>
      </c>
      <c r="K567" s="72" t="s">
        <v>1060</v>
      </c>
      <c r="L567" s="37" t="s">
        <v>2614</v>
      </c>
      <c r="M567" s="204" t="s">
        <v>2615</v>
      </c>
      <c r="N567" s="72" t="s">
        <v>821</v>
      </c>
      <c r="O567" s="176"/>
      <c r="P567" s="72"/>
      <c r="Q567" s="177"/>
      <c r="R567" s="178"/>
      <c r="S567" s="178"/>
      <c r="T567" s="72"/>
      <c r="U567" s="72"/>
      <c r="V567" s="72"/>
      <c r="W567" s="179"/>
      <c r="X567" s="179"/>
      <c r="Y567" s="179"/>
    </row>
    <row r="568" ht="12.75" customHeight="1">
      <c r="A568" s="37" t="s">
        <v>4102</v>
      </c>
      <c r="B568" s="37"/>
      <c r="C568" s="79">
        <v>45758.0</v>
      </c>
      <c r="D568" s="187">
        <v>0.7777777777777778</v>
      </c>
      <c r="E568" s="188" t="s">
        <v>2511</v>
      </c>
      <c r="F568" s="37" t="s">
        <v>2592</v>
      </c>
      <c r="G568" s="72">
        <v>1.0</v>
      </c>
      <c r="H568" s="72" t="s">
        <v>888</v>
      </c>
      <c r="I568" s="193" t="s">
        <v>4168</v>
      </c>
      <c r="J568" s="193" t="s">
        <v>2506</v>
      </c>
      <c r="K568" s="193" t="s">
        <v>4154</v>
      </c>
      <c r="L568" s="37" t="s">
        <v>3269</v>
      </c>
      <c r="M568" s="192" t="s">
        <v>3910</v>
      </c>
      <c r="N568" s="72" t="s">
        <v>821</v>
      </c>
      <c r="O568" s="207" t="s">
        <v>68</v>
      </c>
      <c r="P568" s="72" t="str">
        <f>J568</f>
        <v>INSTALACION NUEVA</v>
      </c>
      <c r="Q568" s="72" t="s">
        <v>4169</v>
      </c>
      <c r="R568" s="178"/>
      <c r="S568" s="178"/>
      <c r="T568" s="72"/>
      <c r="U568" s="72"/>
      <c r="V568" s="193" t="s">
        <v>888</v>
      </c>
      <c r="W568" s="203">
        <f>1724+150</f>
        <v>1874</v>
      </c>
      <c r="X568" s="203">
        <f>W568*0.16</f>
        <v>299.84</v>
      </c>
      <c r="Y568" s="179">
        <f>W568+X568</f>
        <v>2173.84</v>
      </c>
    </row>
    <row r="569" ht="12.75" customHeight="1">
      <c r="A569" s="37" t="s">
        <v>4102</v>
      </c>
      <c r="B569" s="37"/>
      <c r="C569" s="79">
        <v>45758.0</v>
      </c>
      <c r="D569" s="187">
        <v>0.8611111111111112</v>
      </c>
      <c r="E569" s="188" t="s">
        <v>3978</v>
      </c>
      <c r="F569" s="37" t="s">
        <v>3978</v>
      </c>
      <c r="G569" s="72">
        <v>1.0</v>
      </c>
      <c r="H569" s="72" t="s">
        <v>888</v>
      </c>
      <c r="I569" s="72" t="s">
        <v>4170</v>
      </c>
      <c r="J569" s="72" t="s">
        <v>2506</v>
      </c>
      <c r="K569" s="72" t="s">
        <v>2603</v>
      </c>
      <c r="L569" s="37" t="s">
        <v>4171</v>
      </c>
      <c r="M569" s="192" t="s">
        <v>2645</v>
      </c>
      <c r="N569" s="72" t="s">
        <v>821</v>
      </c>
      <c r="O569" s="176"/>
      <c r="P569" s="72" t="s">
        <v>4172</v>
      </c>
      <c r="Q569" s="177"/>
      <c r="R569" s="178"/>
      <c r="S569" s="178"/>
      <c r="T569" s="72"/>
      <c r="U569" s="72"/>
      <c r="V569" s="72"/>
      <c r="W569" s="179"/>
      <c r="X569" s="179"/>
      <c r="Y569" s="179"/>
    </row>
    <row r="570" ht="43.5" customHeight="1">
      <c r="A570" s="37" t="s">
        <v>4102</v>
      </c>
      <c r="B570" s="37"/>
      <c r="C570" s="79">
        <v>45759.0</v>
      </c>
      <c r="D570" s="187">
        <v>0.3854166666666667</v>
      </c>
      <c r="E570" s="188" t="s">
        <v>2511</v>
      </c>
      <c r="F570" s="37" t="s">
        <v>4173</v>
      </c>
      <c r="G570" s="72">
        <v>1.0</v>
      </c>
      <c r="H570" s="72" t="s">
        <v>888</v>
      </c>
      <c r="I570" s="72" t="s">
        <v>4174</v>
      </c>
      <c r="J570" s="72" t="s">
        <v>4175</v>
      </c>
      <c r="K570" s="72" t="s">
        <v>4176</v>
      </c>
      <c r="L570" s="37" t="s">
        <v>2530</v>
      </c>
      <c r="M570" s="192" t="s">
        <v>2531</v>
      </c>
      <c r="N570" s="72" t="s">
        <v>821</v>
      </c>
      <c r="O570" s="176"/>
      <c r="P570" s="72" t="s">
        <v>4177</v>
      </c>
      <c r="Q570" s="177"/>
      <c r="R570" s="178"/>
      <c r="S570" s="178"/>
      <c r="T570" s="72"/>
      <c r="U570" s="72"/>
      <c r="V570" s="72"/>
      <c r="W570" s="179"/>
      <c r="X570" s="179"/>
      <c r="Y570" s="179"/>
    </row>
    <row r="571" ht="12.75" customHeight="1">
      <c r="A571" s="37" t="s">
        <v>4102</v>
      </c>
      <c r="B571" s="37"/>
      <c r="C571" s="79">
        <v>45759.0</v>
      </c>
      <c r="D571" s="187">
        <v>0.4583333333333333</v>
      </c>
      <c r="E571" s="188" t="s">
        <v>2548</v>
      </c>
      <c r="F571" s="37" t="s">
        <v>2549</v>
      </c>
      <c r="G571" s="72">
        <v>1.0</v>
      </c>
      <c r="H571" s="72" t="s">
        <v>2513</v>
      </c>
      <c r="I571" s="72" t="s">
        <v>4178</v>
      </c>
      <c r="J571" s="72" t="s">
        <v>4179</v>
      </c>
      <c r="K571" s="72" t="s">
        <v>825</v>
      </c>
      <c r="L571" s="37" t="s">
        <v>2833</v>
      </c>
      <c r="M571" s="192" t="s">
        <v>2552</v>
      </c>
      <c r="N571" s="72" t="s">
        <v>821</v>
      </c>
      <c r="O571" s="176"/>
      <c r="P571" s="72" t="str">
        <f t="shared" ref="P571:P572" si="141">J571</f>
        <v>DESINSTALACION  DE EQUIPO </v>
      </c>
      <c r="Q571" s="72" t="s">
        <v>4180</v>
      </c>
      <c r="R571" s="178"/>
      <c r="S571" s="178"/>
      <c r="T571" s="72"/>
      <c r="U571" s="72"/>
      <c r="V571" s="72" t="str">
        <f>H571</f>
        <v>DESINSTALACION</v>
      </c>
      <c r="W571" s="203">
        <v>350.0</v>
      </c>
      <c r="X571" s="179">
        <f t="shared" ref="X571:X572" si="142">W571*0.16</f>
        <v>56</v>
      </c>
      <c r="Y571" s="179">
        <f t="shared" ref="Y571:Y572" si="143">W571+X571</f>
        <v>406</v>
      </c>
    </row>
    <row r="572" ht="78.0" customHeight="1">
      <c r="A572" s="86" t="s">
        <v>4102</v>
      </c>
      <c r="B572" s="86"/>
      <c r="C572" s="194">
        <v>45759.0</v>
      </c>
      <c r="D572" s="195">
        <v>0.5833333333333334</v>
      </c>
      <c r="E572" s="196" t="s">
        <v>3761</v>
      </c>
      <c r="F572" s="86" t="s">
        <v>2592</v>
      </c>
      <c r="G572" s="87">
        <v>1.0</v>
      </c>
      <c r="H572" s="87" t="s">
        <v>888</v>
      </c>
      <c r="I572" s="212" t="s">
        <v>4181</v>
      </c>
      <c r="J572" s="87" t="s">
        <v>2506</v>
      </c>
      <c r="K572" s="87" t="s">
        <v>4182</v>
      </c>
      <c r="L572" s="86" t="s">
        <v>4183</v>
      </c>
      <c r="M572" s="197" t="s">
        <v>4184</v>
      </c>
      <c r="N572" s="87" t="s">
        <v>821</v>
      </c>
      <c r="O572" s="209" t="s">
        <v>68</v>
      </c>
      <c r="P572" s="87" t="str">
        <f t="shared" si="141"/>
        <v>INSTALACION NUEVA</v>
      </c>
      <c r="Q572" s="87" t="s">
        <v>4185</v>
      </c>
      <c r="R572" s="200"/>
      <c r="S572" s="200"/>
      <c r="T572" s="87"/>
      <c r="U572" s="87"/>
      <c r="V572" s="212" t="s">
        <v>888</v>
      </c>
      <c r="W572" s="201">
        <f>1724+150</f>
        <v>1874</v>
      </c>
      <c r="X572" s="201">
        <f t="shared" si="142"/>
        <v>299.84</v>
      </c>
      <c r="Y572" s="202">
        <f t="shared" si="143"/>
        <v>2173.84</v>
      </c>
    </row>
    <row r="573" ht="12.75" customHeight="1">
      <c r="A573" s="37" t="s">
        <v>4186</v>
      </c>
      <c r="B573" s="37"/>
      <c r="C573" s="79">
        <v>45760.0</v>
      </c>
      <c r="D573" s="187">
        <v>0.375</v>
      </c>
      <c r="E573" s="188" t="s">
        <v>68</v>
      </c>
      <c r="F573" s="37" t="s">
        <v>2458</v>
      </c>
      <c r="G573" s="72" t="s">
        <v>68</v>
      </c>
      <c r="H573" s="72" t="s">
        <v>68</v>
      </c>
      <c r="I573" s="72" t="s">
        <v>68</v>
      </c>
      <c r="J573" s="72" t="s">
        <v>68</v>
      </c>
      <c r="K573" s="72" t="s">
        <v>68</v>
      </c>
      <c r="L573" s="37" t="s">
        <v>68</v>
      </c>
      <c r="M573" s="190" t="s">
        <v>68</v>
      </c>
      <c r="N573" s="72" t="s">
        <v>68</v>
      </c>
      <c r="O573" s="176"/>
      <c r="P573" s="72"/>
      <c r="Q573" s="177"/>
      <c r="R573" s="178"/>
      <c r="S573" s="178"/>
      <c r="T573" s="72"/>
      <c r="U573" s="72"/>
      <c r="V573" s="72"/>
      <c r="W573" s="179"/>
      <c r="X573" s="179"/>
      <c r="Y573" s="179"/>
    </row>
    <row r="574" ht="12.75" customHeight="1">
      <c r="A574" s="37" t="s">
        <v>4186</v>
      </c>
      <c r="B574" s="37"/>
      <c r="C574" s="79">
        <v>45761.0</v>
      </c>
      <c r="D574" s="187">
        <v>0.5416666666666666</v>
      </c>
      <c r="E574" s="188" t="s">
        <v>2504</v>
      </c>
      <c r="F574" s="37" t="s">
        <v>2504</v>
      </c>
      <c r="G574" s="72">
        <v>1.0</v>
      </c>
      <c r="H574" s="72" t="s">
        <v>888</v>
      </c>
      <c r="I574" s="72" t="s">
        <v>2000</v>
      </c>
      <c r="J574" s="72" t="s">
        <v>2506</v>
      </c>
      <c r="K574" s="72" t="s">
        <v>2507</v>
      </c>
      <c r="L574" s="37" t="s">
        <v>2508</v>
      </c>
      <c r="M574" s="192" t="s">
        <v>2509</v>
      </c>
      <c r="N574" s="72" t="s">
        <v>821</v>
      </c>
      <c r="O574" s="176"/>
      <c r="P574" s="72" t="s">
        <v>4187</v>
      </c>
      <c r="Q574" s="177"/>
      <c r="R574" s="178"/>
      <c r="S574" s="178"/>
      <c r="T574" s="72"/>
      <c r="U574" s="72"/>
      <c r="V574" s="72" t="str">
        <f>H574</f>
        <v>INSTALACION</v>
      </c>
      <c r="W574" s="179">
        <f>1900+100</f>
        <v>2000</v>
      </c>
      <c r="X574" s="179">
        <f>W574*0.16</f>
        <v>320</v>
      </c>
      <c r="Y574" s="179">
        <f t="shared" ref="Y574:Y580" si="144">W574+X574</f>
        <v>2320</v>
      </c>
    </row>
    <row r="575" ht="12.75" customHeight="1">
      <c r="A575" s="37" t="s">
        <v>4186</v>
      </c>
      <c r="B575" s="37"/>
      <c r="C575" s="79">
        <v>45761.0</v>
      </c>
      <c r="D575" s="187">
        <v>0.625</v>
      </c>
      <c r="E575" s="188" t="s">
        <v>2518</v>
      </c>
      <c r="F575" s="37" t="s">
        <v>275</v>
      </c>
      <c r="G575" s="72">
        <v>1.0</v>
      </c>
      <c r="H575" s="72" t="s">
        <v>888</v>
      </c>
      <c r="I575" s="72" t="s">
        <v>4188</v>
      </c>
      <c r="J575" s="72" t="s">
        <v>3965</v>
      </c>
      <c r="K575" s="72" t="s">
        <v>4189</v>
      </c>
      <c r="L575" s="37" t="s">
        <v>4190</v>
      </c>
      <c r="M575" s="192" t="s">
        <v>4191</v>
      </c>
      <c r="N575" s="72" t="s">
        <v>821</v>
      </c>
      <c r="O575" s="176"/>
      <c r="P575" s="72" t="s">
        <v>4192</v>
      </c>
      <c r="Q575" s="177"/>
      <c r="R575" s="178"/>
      <c r="S575" s="178"/>
      <c r="T575" s="72"/>
      <c r="U575" s="72"/>
      <c r="V575" s="72"/>
      <c r="W575" s="179">
        <f>550+300</f>
        <v>850</v>
      </c>
      <c r="X575" s="203">
        <v>0.0</v>
      </c>
      <c r="Y575" s="179">
        <f t="shared" si="144"/>
        <v>850</v>
      </c>
    </row>
    <row r="576" ht="12.75" customHeight="1">
      <c r="A576" s="37" t="s">
        <v>4186</v>
      </c>
      <c r="B576" s="37"/>
      <c r="C576" s="79">
        <v>45761.0</v>
      </c>
      <c r="D576" s="187">
        <v>0.7291666666666666</v>
      </c>
      <c r="E576" s="188" t="s">
        <v>4193</v>
      </c>
      <c r="F576" s="37" t="s">
        <v>3172</v>
      </c>
      <c r="G576" s="72">
        <v>1.0</v>
      </c>
      <c r="H576" s="72" t="s">
        <v>2449</v>
      </c>
      <c r="I576" s="72" t="s">
        <v>4194</v>
      </c>
      <c r="J576" s="72" t="s">
        <v>4195</v>
      </c>
      <c r="K576" s="72" t="s">
        <v>3175</v>
      </c>
      <c r="L576" s="37" t="s">
        <v>3176</v>
      </c>
      <c r="M576" s="190" t="s">
        <v>3177</v>
      </c>
      <c r="N576" s="72" t="s">
        <v>821</v>
      </c>
      <c r="O576" s="176"/>
      <c r="P576" s="72" t="s">
        <v>4196</v>
      </c>
      <c r="Q576" s="177"/>
      <c r="R576" s="178"/>
      <c r="S576" s="178"/>
      <c r="T576" s="72"/>
      <c r="U576" s="72"/>
      <c r="V576" s="193" t="str">
        <f t="shared" ref="V576:V580" si="145">H576</f>
        <v>REVISION</v>
      </c>
      <c r="W576" s="203">
        <v>500.0</v>
      </c>
      <c r="X576" s="203">
        <f t="shared" ref="X576:X580" si="146">W576*0.16</f>
        <v>80</v>
      </c>
      <c r="Y576" s="203">
        <f t="shared" si="144"/>
        <v>580</v>
      </c>
    </row>
    <row r="577" ht="12.75" customHeight="1">
      <c r="A577" s="37" t="s">
        <v>4186</v>
      </c>
      <c r="B577" s="37"/>
      <c r="C577" s="79">
        <v>45761.0</v>
      </c>
      <c r="D577" s="187">
        <v>0.75</v>
      </c>
      <c r="E577" s="188" t="s">
        <v>4193</v>
      </c>
      <c r="F577" s="37" t="s">
        <v>3172</v>
      </c>
      <c r="G577" s="72">
        <v>1.0</v>
      </c>
      <c r="H577" s="72" t="s">
        <v>2449</v>
      </c>
      <c r="I577" s="72" t="s">
        <v>4197</v>
      </c>
      <c r="J577" s="72" t="s">
        <v>4198</v>
      </c>
      <c r="K577" s="72" t="s">
        <v>3175</v>
      </c>
      <c r="L577" s="37" t="s">
        <v>3176</v>
      </c>
      <c r="M577" s="190" t="s">
        <v>3177</v>
      </c>
      <c r="N577" s="72" t="s">
        <v>821</v>
      </c>
      <c r="O577" s="176"/>
      <c r="P577" s="72" t="s">
        <v>4199</v>
      </c>
      <c r="Q577" s="177"/>
      <c r="R577" s="178"/>
      <c r="S577" s="178"/>
      <c r="T577" s="72"/>
      <c r="U577" s="72"/>
      <c r="V577" s="193" t="str">
        <f t="shared" si="145"/>
        <v>REVISION</v>
      </c>
      <c r="W577" s="203">
        <v>500.0</v>
      </c>
      <c r="X577" s="203">
        <f t="shared" si="146"/>
        <v>80</v>
      </c>
      <c r="Y577" s="203">
        <f t="shared" si="144"/>
        <v>580</v>
      </c>
    </row>
    <row r="578" ht="12.75" customHeight="1">
      <c r="A578" s="37" t="s">
        <v>4186</v>
      </c>
      <c r="B578" s="37"/>
      <c r="C578" s="79">
        <v>45762.0</v>
      </c>
      <c r="D578" s="187">
        <v>0.5</v>
      </c>
      <c r="E578" s="188" t="s">
        <v>2548</v>
      </c>
      <c r="F578" s="37" t="s">
        <v>2549</v>
      </c>
      <c r="G578" s="72">
        <v>1.0</v>
      </c>
      <c r="H578" s="72" t="s">
        <v>2513</v>
      </c>
      <c r="I578" s="72" t="s">
        <v>4200</v>
      </c>
      <c r="J578" s="72" t="s">
        <v>4179</v>
      </c>
      <c r="K578" s="72" t="s">
        <v>825</v>
      </c>
      <c r="L578" s="37" t="s">
        <v>2833</v>
      </c>
      <c r="M578" s="192" t="s">
        <v>2552</v>
      </c>
      <c r="N578" s="72" t="s">
        <v>821</v>
      </c>
      <c r="O578" s="176"/>
      <c r="P578" s="72" t="str">
        <f t="shared" ref="P578:P580" si="147">J578</f>
        <v>DESINSTALACION  DE EQUIPO </v>
      </c>
      <c r="Q578" s="72"/>
      <c r="R578" s="178"/>
      <c r="S578" s="178"/>
      <c r="T578" s="72"/>
      <c r="U578" s="72"/>
      <c r="V578" s="72" t="str">
        <f t="shared" si="145"/>
        <v>DESINSTALACION</v>
      </c>
      <c r="W578" s="203">
        <v>350.0</v>
      </c>
      <c r="X578" s="179">
        <f t="shared" si="146"/>
        <v>56</v>
      </c>
      <c r="Y578" s="179">
        <f t="shared" si="144"/>
        <v>406</v>
      </c>
    </row>
    <row r="579" ht="12.75" customHeight="1">
      <c r="A579" s="37" t="s">
        <v>4186</v>
      </c>
      <c r="B579" s="37"/>
      <c r="C579" s="79">
        <v>45763.0</v>
      </c>
      <c r="D579" s="187">
        <v>0.4166666666666667</v>
      </c>
      <c r="E579" s="188" t="s">
        <v>2548</v>
      </c>
      <c r="F579" s="37" t="s">
        <v>2549</v>
      </c>
      <c r="G579" s="72">
        <v>1.0</v>
      </c>
      <c r="H579" s="193" t="s">
        <v>2558</v>
      </c>
      <c r="I579" s="72" t="s">
        <v>3548</v>
      </c>
      <c r="J579" s="72" t="s">
        <v>2521</v>
      </c>
      <c r="K579" s="72" t="s">
        <v>825</v>
      </c>
      <c r="L579" s="37" t="s">
        <v>2833</v>
      </c>
      <c r="M579" s="192" t="s">
        <v>2552</v>
      </c>
      <c r="N579" s="72" t="s">
        <v>821</v>
      </c>
      <c r="O579" s="176"/>
      <c r="P579" s="72" t="str">
        <f t="shared" si="147"/>
        <v>REINSTALACION DE EQUIPO </v>
      </c>
      <c r="Q579" s="72"/>
      <c r="R579" s="178"/>
      <c r="S579" s="178"/>
      <c r="T579" s="72"/>
      <c r="U579" s="72"/>
      <c r="V579" s="72" t="str">
        <f t="shared" si="145"/>
        <v>REINSTALACION </v>
      </c>
      <c r="W579" s="203">
        <v>350.0</v>
      </c>
      <c r="X579" s="179">
        <f t="shared" si="146"/>
        <v>56</v>
      </c>
      <c r="Y579" s="179">
        <f t="shared" si="144"/>
        <v>406</v>
      </c>
    </row>
    <row r="580" ht="12.75" customHeight="1">
      <c r="A580" s="37" t="s">
        <v>4186</v>
      </c>
      <c r="B580" s="37"/>
      <c r="C580" s="79">
        <v>45763.0</v>
      </c>
      <c r="D580" s="187">
        <v>0.5</v>
      </c>
      <c r="E580" s="188" t="s">
        <v>2548</v>
      </c>
      <c r="F580" s="37" t="s">
        <v>2549</v>
      </c>
      <c r="G580" s="72">
        <v>1.0</v>
      </c>
      <c r="H580" s="72" t="s">
        <v>2513</v>
      </c>
      <c r="I580" s="72" t="s">
        <v>4201</v>
      </c>
      <c r="J580" s="72" t="s">
        <v>4179</v>
      </c>
      <c r="K580" s="72" t="s">
        <v>825</v>
      </c>
      <c r="L580" s="37" t="s">
        <v>2833</v>
      </c>
      <c r="M580" s="192" t="s">
        <v>2552</v>
      </c>
      <c r="N580" s="72" t="s">
        <v>821</v>
      </c>
      <c r="O580" s="176"/>
      <c r="P580" s="72" t="str">
        <f t="shared" si="147"/>
        <v>DESINSTALACION  DE EQUIPO </v>
      </c>
      <c r="Q580" s="72"/>
      <c r="R580" s="178"/>
      <c r="S580" s="178"/>
      <c r="T580" s="72"/>
      <c r="U580" s="72"/>
      <c r="V580" s="72" t="str">
        <f t="shared" si="145"/>
        <v>DESINSTALACION</v>
      </c>
      <c r="W580" s="203">
        <v>350.0</v>
      </c>
      <c r="X580" s="179">
        <f t="shared" si="146"/>
        <v>56</v>
      </c>
      <c r="Y580" s="179">
        <f t="shared" si="144"/>
        <v>406</v>
      </c>
    </row>
    <row r="581" ht="79.5" customHeight="1">
      <c r="A581" s="37" t="s">
        <v>4186</v>
      </c>
      <c r="B581" s="37"/>
      <c r="C581" s="79">
        <v>45763.0</v>
      </c>
      <c r="D581" s="187">
        <v>0.5833333333333334</v>
      </c>
      <c r="E581" s="188" t="s">
        <v>2511</v>
      </c>
      <c r="F581" s="37" t="s">
        <v>278</v>
      </c>
      <c r="G581" s="72">
        <v>1.0</v>
      </c>
      <c r="H581" s="72" t="s">
        <v>888</v>
      </c>
      <c r="I581" s="72" t="s">
        <v>4202</v>
      </c>
      <c r="J581" s="72" t="s">
        <v>3965</v>
      </c>
      <c r="K581" s="72" t="s">
        <v>4203</v>
      </c>
      <c r="L581" s="37" t="s">
        <v>4204</v>
      </c>
      <c r="M581" s="192" t="s">
        <v>4205</v>
      </c>
      <c r="N581" s="72" t="s">
        <v>821</v>
      </c>
      <c r="O581" s="176"/>
      <c r="P581" s="72"/>
      <c r="Q581" s="177"/>
      <c r="R581" s="178"/>
      <c r="S581" s="178"/>
      <c r="T581" s="72"/>
      <c r="U581" s="72"/>
      <c r="V581" s="72"/>
      <c r="W581" s="179"/>
      <c r="X581" s="179"/>
      <c r="Y581" s="179"/>
    </row>
    <row r="582" ht="12.75" customHeight="1">
      <c r="A582" s="37" t="s">
        <v>4186</v>
      </c>
      <c r="B582" s="215" t="s">
        <v>2817</v>
      </c>
      <c r="C582" s="79">
        <v>45764.0</v>
      </c>
      <c r="D582" s="187">
        <v>0.6458333333333334</v>
      </c>
      <c r="E582" s="188" t="s">
        <v>3971</v>
      </c>
      <c r="F582" s="191" t="s">
        <v>3972</v>
      </c>
      <c r="G582" s="72">
        <v>1.0</v>
      </c>
      <c r="H582" s="72" t="s">
        <v>2449</v>
      </c>
      <c r="I582" s="72" t="s">
        <v>3973</v>
      </c>
      <c r="J582" s="72" t="s">
        <v>4206</v>
      </c>
      <c r="K582" s="72" t="s">
        <v>3975</v>
      </c>
      <c r="L582" s="37" t="s">
        <v>3976</v>
      </c>
      <c r="M582" s="192" t="s">
        <v>3977</v>
      </c>
      <c r="N582" s="72" t="s">
        <v>821</v>
      </c>
      <c r="O582" s="176"/>
      <c r="P582" s="72" t="s">
        <v>4207</v>
      </c>
      <c r="Q582" s="177"/>
      <c r="R582" s="178"/>
      <c r="S582" s="178"/>
      <c r="T582" s="72"/>
      <c r="U582" s="72"/>
      <c r="V582" s="72"/>
      <c r="W582" s="179"/>
      <c r="X582" s="179"/>
      <c r="Y582" s="179"/>
    </row>
    <row r="583" ht="12.75" customHeight="1">
      <c r="A583" s="37" t="s">
        <v>4186</v>
      </c>
      <c r="B583" s="37"/>
      <c r="C583" s="79">
        <v>45765.0</v>
      </c>
      <c r="D583" s="187">
        <v>0.375</v>
      </c>
      <c r="E583" s="188" t="s">
        <v>4208</v>
      </c>
      <c r="F583" s="37" t="s">
        <v>4209</v>
      </c>
      <c r="G583" s="72" t="s">
        <v>68</v>
      </c>
      <c r="H583" s="72" t="s">
        <v>68</v>
      </c>
      <c r="I583" s="72" t="s">
        <v>68</v>
      </c>
      <c r="J583" s="72" t="s">
        <v>68</v>
      </c>
      <c r="K583" s="72" t="s">
        <v>68</v>
      </c>
      <c r="L583" s="37" t="s">
        <v>68</v>
      </c>
      <c r="M583" s="190" t="s">
        <v>68</v>
      </c>
      <c r="N583" s="72" t="s">
        <v>68</v>
      </c>
      <c r="O583" s="176"/>
      <c r="P583" s="72"/>
      <c r="Q583" s="177"/>
      <c r="R583" s="178"/>
      <c r="S583" s="178"/>
      <c r="T583" s="72"/>
      <c r="U583" s="72"/>
      <c r="V583" s="72"/>
      <c r="W583" s="179"/>
      <c r="X583" s="179"/>
      <c r="Y583" s="179"/>
    </row>
    <row r="584" ht="12.75" customHeight="1">
      <c r="A584" s="86" t="s">
        <v>4186</v>
      </c>
      <c r="B584" s="86"/>
      <c r="C584" s="194">
        <v>45766.0</v>
      </c>
      <c r="D584" s="195">
        <v>0.375</v>
      </c>
      <c r="E584" s="196" t="s">
        <v>4208</v>
      </c>
      <c r="F584" s="86" t="s">
        <v>4210</v>
      </c>
      <c r="G584" s="87" t="s">
        <v>68</v>
      </c>
      <c r="H584" s="87" t="s">
        <v>68</v>
      </c>
      <c r="I584" s="87" t="s">
        <v>68</v>
      </c>
      <c r="J584" s="87" t="s">
        <v>68</v>
      </c>
      <c r="K584" s="87" t="s">
        <v>68</v>
      </c>
      <c r="L584" s="86" t="s">
        <v>68</v>
      </c>
      <c r="M584" s="224"/>
      <c r="N584" s="87" t="s">
        <v>68</v>
      </c>
      <c r="O584" s="198"/>
      <c r="P584" s="87"/>
      <c r="Q584" s="199"/>
      <c r="R584" s="200"/>
      <c r="S584" s="200"/>
      <c r="T584" s="87"/>
      <c r="U584" s="87"/>
      <c r="V584" s="87"/>
      <c r="W584" s="202"/>
      <c r="X584" s="202"/>
      <c r="Y584" s="202"/>
    </row>
    <row r="585" ht="12.75" customHeight="1">
      <c r="A585" s="37" t="s">
        <v>4211</v>
      </c>
      <c r="B585" s="37"/>
      <c r="C585" s="79">
        <v>45767.0</v>
      </c>
      <c r="D585" s="187">
        <v>0.375</v>
      </c>
      <c r="E585" s="188" t="s">
        <v>68</v>
      </c>
      <c r="F585" s="37" t="s">
        <v>2458</v>
      </c>
      <c r="G585" s="72" t="s">
        <v>68</v>
      </c>
      <c r="H585" s="72" t="s">
        <v>68</v>
      </c>
      <c r="I585" s="72" t="s">
        <v>68</v>
      </c>
      <c r="J585" s="72" t="s">
        <v>68</v>
      </c>
      <c r="K585" s="72" t="s">
        <v>68</v>
      </c>
      <c r="L585" s="37" t="s">
        <v>68</v>
      </c>
      <c r="M585" s="190" t="s">
        <v>68</v>
      </c>
      <c r="N585" s="72" t="s">
        <v>68</v>
      </c>
      <c r="O585" s="176"/>
      <c r="P585" s="72"/>
      <c r="Q585" s="177"/>
      <c r="R585" s="178"/>
      <c r="S585" s="178"/>
      <c r="T585" s="72"/>
      <c r="U585" s="72"/>
      <c r="V585" s="72"/>
      <c r="W585" s="179"/>
      <c r="X585" s="179"/>
      <c r="Y585" s="179"/>
    </row>
    <row r="586" ht="12.75" customHeight="1">
      <c r="A586" s="37" t="s">
        <v>4211</v>
      </c>
      <c r="B586" s="37"/>
      <c r="C586" s="79">
        <v>45768.0</v>
      </c>
      <c r="D586" s="187">
        <v>0.375</v>
      </c>
      <c r="E586" s="188" t="s">
        <v>2518</v>
      </c>
      <c r="F586" s="37" t="s">
        <v>281</v>
      </c>
      <c r="G586" s="72">
        <v>1.0</v>
      </c>
      <c r="H586" s="72" t="s">
        <v>2684</v>
      </c>
      <c r="I586" s="72" t="s">
        <v>4212</v>
      </c>
      <c r="J586" s="72" t="s">
        <v>3965</v>
      </c>
      <c r="K586" s="72" t="s">
        <v>4213</v>
      </c>
      <c r="L586" s="37" t="s">
        <v>4214</v>
      </c>
      <c r="M586" s="192" t="s">
        <v>4215</v>
      </c>
      <c r="N586" s="72" t="s">
        <v>821</v>
      </c>
      <c r="O586" s="176"/>
      <c r="P586" s="72" t="s">
        <v>4216</v>
      </c>
      <c r="Q586" s="177"/>
      <c r="R586" s="178"/>
      <c r="S586" s="178"/>
      <c r="T586" s="72"/>
      <c r="U586" s="72"/>
      <c r="V586" s="72"/>
      <c r="W586" s="179"/>
      <c r="X586" s="179"/>
      <c r="Y586" s="179"/>
    </row>
    <row r="587" ht="12.75" customHeight="1">
      <c r="A587" s="37" t="s">
        <v>4211</v>
      </c>
      <c r="B587" s="37"/>
      <c r="C587" s="79">
        <v>45768.0</v>
      </c>
      <c r="D587" s="187">
        <v>0.4583333333333333</v>
      </c>
      <c r="E587" s="188" t="s">
        <v>3761</v>
      </c>
      <c r="F587" s="37" t="s">
        <v>2592</v>
      </c>
      <c r="G587" s="72">
        <v>1.0</v>
      </c>
      <c r="H587" s="72" t="s">
        <v>888</v>
      </c>
      <c r="I587" s="193" t="s">
        <v>4217</v>
      </c>
      <c r="J587" s="72" t="s">
        <v>2506</v>
      </c>
      <c r="K587" s="72" t="s">
        <v>4218</v>
      </c>
      <c r="L587" s="37" t="s">
        <v>4219</v>
      </c>
      <c r="M587" s="192" t="s">
        <v>4220</v>
      </c>
      <c r="N587" s="72" t="s">
        <v>821</v>
      </c>
      <c r="O587" s="207" t="s">
        <v>68</v>
      </c>
      <c r="P587" s="72" t="str">
        <f t="shared" ref="P587:P588" si="148">J587</f>
        <v>INSTALACION NUEVA</v>
      </c>
      <c r="Q587" s="72" t="s">
        <v>4221</v>
      </c>
      <c r="R587" s="178"/>
      <c r="S587" s="178"/>
      <c r="T587" s="72"/>
      <c r="U587" s="72"/>
      <c r="V587" s="72" t="str">
        <f t="shared" ref="V587:V588" si="149">H587</f>
        <v>INSTALACION</v>
      </c>
      <c r="W587" s="203">
        <f>1724+150</f>
        <v>1874</v>
      </c>
      <c r="X587" s="203">
        <f t="shared" ref="X587:X588" si="150">W587*0.16</f>
        <v>299.84</v>
      </c>
      <c r="Y587" s="179">
        <f t="shared" ref="Y587:Y588" si="151">W587+X587</f>
        <v>2173.84</v>
      </c>
    </row>
    <row r="588" ht="12.75" customHeight="1">
      <c r="A588" s="37" t="s">
        <v>4211</v>
      </c>
      <c r="B588" s="37"/>
      <c r="C588" s="79">
        <v>45768.0</v>
      </c>
      <c r="D588" s="187">
        <v>0.5</v>
      </c>
      <c r="E588" s="188" t="s">
        <v>2548</v>
      </c>
      <c r="F588" s="37" t="s">
        <v>2549</v>
      </c>
      <c r="G588" s="72">
        <v>1.0</v>
      </c>
      <c r="H588" s="72" t="s">
        <v>2449</v>
      </c>
      <c r="I588" s="72" t="s">
        <v>4222</v>
      </c>
      <c r="J588" s="72" t="s">
        <v>4223</v>
      </c>
      <c r="K588" s="72" t="s">
        <v>825</v>
      </c>
      <c r="L588" s="37" t="s">
        <v>2833</v>
      </c>
      <c r="M588" s="192" t="s">
        <v>2552</v>
      </c>
      <c r="N588" s="72" t="s">
        <v>821</v>
      </c>
      <c r="O588" s="176"/>
      <c r="P588" s="72" t="str">
        <f t="shared" si="148"/>
        <v>Revisar si trae GPS, si no trae instalarle uno</v>
      </c>
      <c r="Q588" s="205" t="s">
        <v>4224</v>
      </c>
      <c r="R588" s="178"/>
      <c r="S588" s="178"/>
      <c r="T588" s="72"/>
      <c r="U588" s="72"/>
      <c r="V588" s="72" t="str">
        <f t="shared" si="149"/>
        <v>REVISION</v>
      </c>
      <c r="W588" s="203">
        <v>250.0</v>
      </c>
      <c r="X588" s="179">
        <f t="shared" si="150"/>
        <v>40</v>
      </c>
      <c r="Y588" s="179">
        <f t="shared" si="151"/>
        <v>290</v>
      </c>
    </row>
    <row r="589" ht="12.75" customHeight="1">
      <c r="A589" s="37" t="s">
        <v>4211</v>
      </c>
      <c r="B589" s="37"/>
      <c r="C589" s="79">
        <v>45768.0</v>
      </c>
      <c r="D589" s="187">
        <v>0.625</v>
      </c>
      <c r="E589" s="188" t="s">
        <v>3543</v>
      </c>
      <c r="F589" s="37" t="s">
        <v>2523</v>
      </c>
      <c r="G589" s="72">
        <v>1.0</v>
      </c>
      <c r="H589" s="72" t="s">
        <v>888</v>
      </c>
      <c r="I589" s="72" t="s">
        <v>4225</v>
      </c>
      <c r="J589" s="72" t="s">
        <v>2506</v>
      </c>
      <c r="K589" s="72" t="s">
        <v>4226</v>
      </c>
      <c r="L589" s="37" t="s">
        <v>2614</v>
      </c>
      <c r="M589" s="192" t="s">
        <v>2615</v>
      </c>
      <c r="N589" s="72" t="s">
        <v>821</v>
      </c>
      <c r="O589" s="176"/>
      <c r="P589" s="72" t="s">
        <v>4227</v>
      </c>
      <c r="Q589" s="177"/>
      <c r="R589" s="178"/>
      <c r="S589" s="178"/>
      <c r="T589" s="72"/>
      <c r="U589" s="72"/>
      <c r="V589" s="72"/>
      <c r="W589" s="179"/>
      <c r="X589" s="179"/>
      <c r="Y589" s="179"/>
    </row>
    <row r="590" ht="42.0" customHeight="1">
      <c r="A590" s="37" t="s">
        <v>4211</v>
      </c>
      <c r="B590" s="37"/>
      <c r="C590" s="79">
        <v>45769.0</v>
      </c>
      <c r="D590" s="187">
        <v>0.375</v>
      </c>
      <c r="E590" s="188" t="s">
        <v>4228</v>
      </c>
      <c r="F590" s="37" t="s">
        <v>4229</v>
      </c>
      <c r="G590" s="72">
        <v>1.0</v>
      </c>
      <c r="H590" s="72" t="s">
        <v>888</v>
      </c>
      <c r="I590" s="72" t="s">
        <v>4230</v>
      </c>
      <c r="J590" s="72" t="s">
        <v>3965</v>
      </c>
      <c r="K590" s="72" t="s">
        <v>4231</v>
      </c>
      <c r="L590" s="37" t="s">
        <v>4232</v>
      </c>
      <c r="M590" s="192" t="s">
        <v>4233</v>
      </c>
      <c r="N590" s="72" t="s">
        <v>821</v>
      </c>
      <c r="O590" s="193" t="s">
        <v>68</v>
      </c>
      <c r="P590" s="72" t="s">
        <v>4234</v>
      </c>
      <c r="Q590" s="177"/>
      <c r="R590" s="178"/>
      <c r="S590" s="178"/>
      <c r="T590" s="72"/>
      <c r="U590" s="72"/>
      <c r="V590" s="72"/>
      <c r="W590" s="179"/>
      <c r="X590" s="179"/>
      <c r="Y590" s="179"/>
    </row>
    <row r="591" ht="12.75" customHeight="1">
      <c r="A591" s="37" t="s">
        <v>4211</v>
      </c>
      <c r="B591" s="37"/>
      <c r="C591" s="79">
        <v>45769.0</v>
      </c>
      <c r="D591" s="187">
        <v>0.3958333333333333</v>
      </c>
      <c r="E591" s="188" t="s">
        <v>4228</v>
      </c>
      <c r="F591" s="37" t="s">
        <v>4229</v>
      </c>
      <c r="G591" s="72">
        <v>1.0</v>
      </c>
      <c r="H591" s="72" t="s">
        <v>888</v>
      </c>
      <c r="I591" s="72" t="s">
        <v>4235</v>
      </c>
      <c r="J591" s="72" t="s">
        <v>3965</v>
      </c>
      <c r="K591" s="72" t="s">
        <v>4231</v>
      </c>
      <c r="L591" s="37" t="s">
        <v>4232</v>
      </c>
      <c r="M591" s="192" t="s">
        <v>4233</v>
      </c>
      <c r="N591" s="72" t="s">
        <v>821</v>
      </c>
      <c r="O591" s="193" t="s">
        <v>68</v>
      </c>
      <c r="P591" s="72" t="s">
        <v>4236</v>
      </c>
      <c r="Q591" s="177"/>
      <c r="R591" s="178"/>
      <c r="S591" s="178"/>
      <c r="T591" s="72"/>
      <c r="U591" s="72"/>
      <c r="V591" s="72"/>
      <c r="W591" s="179"/>
      <c r="X591" s="179"/>
      <c r="Y591" s="179"/>
    </row>
    <row r="592" ht="12.75" customHeight="1">
      <c r="A592" s="37" t="s">
        <v>4211</v>
      </c>
      <c r="B592" s="37"/>
      <c r="C592" s="79">
        <v>45769.0</v>
      </c>
      <c r="D592" s="187">
        <v>0.4166666666666667</v>
      </c>
      <c r="E592" s="188" t="s">
        <v>4228</v>
      </c>
      <c r="F592" s="37" t="s">
        <v>4229</v>
      </c>
      <c r="G592" s="72">
        <v>1.0</v>
      </c>
      <c r="H592" s="72" t="s">
        <v>888</v>
      </c>
      <c r="I592" s="72" t="s">
        <v>4237</v>
      </c>
      <c r="J592" s="72" t="s">
        <v>3965</v>
      </c>
      <c r="K592" s="72" t="s">
        <v>4231</v>
      </c>
      <c r="L592" s="37" t="s">
        <v>4232</v>
      </c>
      <c r="M592" s="192" t="s">
        <v>4233</v>
      </c>
      <c r="N592" s="72" t="s">
        <v>821</v>
      </c>
      <c r="O592" s="193" t="s">
        <v>68</v>
      </c>
      <c r="P592" s="72" t="s">
        <v>4238</v>
      </c>
      <c r="Q592" s="177"/>
      <c r="R592" s="178"/>
      <c r="S592" s="178"/>
      <c r="T592" s="72"/>
      <c r="U592" s="72"/>
      <c r="V592" s="72"/>
      <c r="W592" s="179"/>
      <c r="X592" s="179"/>
      <c r="Y592" s="179"/>
    </row>
    <row r="593" ht="12.75" customHeight="1">
      <c r="A593" s="37" t="s">
        <v>4211</v>
      </c>
      <c r="B593" s="37"/>
      <c r="C593" s="79">
        <v>45769.0</v>
      </c>
      <c r="D593" s="187">
        <v>0.4375</v>
      </c>
      <c r="E593" s="188" t="s">
        <v>4228</v>
      </c>
      <c r="F593" s="37" t="s">
        <v>4229</v>
      </c>
      <c r="G593" s="72">
        <v>1.0</v>
      </c>
      <c r="H593" s="72" t="s">
        <v>888</v>
      </c>
      <c r="I593" s="72" t="s">
        <v>4239</v>
      </c>
      <c r="J593" s="72" t="s">
        <v>3965</v>
      </c>
      <c r="K593" s="72" t="s">
        <v>4231</v>
      </c>
      <c r="L593" s="37" t="s">
        <v>4232</v>
      </c>
      <c r="M593" s="192" t="s">
        <v>4233</v>
      </c>
      <c r="N593" s="72" t="s">
        <v>821</v>
      </c>
      <c r="O593" s="193" t="s">
        <v>68</v>
      </c>
      <c r="P593" s="72" t="s">
        <v>4240</v>
      </c>
      <c r="Q593" s="177"/>
      <c r="R593" s="178"/>
      <c r="S593" s="178"/>
      <c r="T593" s="72"/>
      <c r="U593" s="72"/>
      <c r="V593" s="72"/>
      <c r="W593" s="179"/>
      <c r="X593" s="179"/>
      <c r="Y593" s="179"/>
    </row>
    <row r="594" ht="12.75" customHeight="1">
      <c r="A594" s="37" t="s">
        <v>4211</v>
      </c>
      <c r="B594" s="37"/>
      <c r="C594" s="79">
        <v>45769.0</v>
      </c>
      <c r="D594" s="187">
        <v>0.4375</v>
      </c>
      <c r="E594" s="188" t="s">
        <v>4241</v>
      </c>
      <c r="F594" s="37" t="s">
        <v>4242</v>
      </c>
      <c r="G594" s="72">
        <v>1.0</v>
      </c>
      <c r="H594" s="72" t="s">
        <v>846</v>
      </c>
      <c r="I594" s="72" t="s">
        <v>3075</v>
      </c>
      <c r="J594" s="72" t="s">
        <v>4243</v>
      </c>
      <c r="K594" s="72" t="s">
        <v>3076</v>
      </c>
      <c r="L594" s="37" t="s">
        <v>4244</v>
      </c>
      <c r="M594" s="192" t="s">
        <v>4245</v>
      </c>
      <c r="N594" s="72" t="s">
        <v>68</v>
      </c>
      <c r="O594" s="176"/>
      <c r="P594" s="72" t="s">
        <v>3202</v>
      </c>
      <c r="Q594" s="177"/>
      <c r="R594" s="178"/>
      <c r="S594" s="178"/>
      <c r="T594" s="72"/>
      <c r="U594" s="72"/>
      <c r="V594" s="72"/>
      <c r="W594" s="179"/>
      <c r="X594" s="179"/>
      <c r="Y594" s="179"/>
    </row>
    <row r="595" ht="12.75" customHeight="1">
      <c r="A595" s="37" t="s">
        <v>4211</v>
      </c>
      <c r="B595" s="215" t="s">
        <v>2817</v>
      </c>
      <c r="C595" s="79">
        <v>45769.0</v>
      </c>
      <c r="D595" s="187">
        <v>0.5</v>
      </c>
      <c r="E595" s="188" t="s">
        <v>2518</v>
      </c>
      <c r="F595" s="37" t="s">
        <v>4246</v>
      </c>
      <c r="G595" s="72">
        <v>1.0</v>
      </c>
      <c r="H595" s="72" t="s">
        <v>2513</v>
      </c>
      <c r="I595" s="72" t="s">
        <v>4247</v>
      </c>
      <c r="J595" s="72" t="s">
        <v>2563</v>
      </c>
      <c r="K595" s="72" t="s">
        <v>4248</v>
      </c>
      <c r="L595" s="37" t="s">
        <v>4249</v>
      </c>
      <c r="M595" s="192" t="s">
        <v>4250</v>
      </c>
      <c r="N595" s="72" t="s">
        <v>821</v>
      </c>
      <c r="O595" s="176"/>
      <c r="P595" s="72" t="s">
        <v>4251</v>
      </c>
      <c r="Q595" s="177"/>
      <c r="R595" s="178"/>
      <c r="S595" s="178"/>
      <c r="T595" s="72"/>
      <c r="U595" s="72"/>
      <c r="V595" s="72"/>
      <c r="W595" s="179"/>
      <c r="X595" s="179"/>
      <c r="Y595" s="179"/>
    </row>
    <row r="596" ht="12.75" customHeight="1">
      <c r="A596" s="37" t="s">
        <v>4211</v>
      </c>
      <c r="B596" s="37"/>
      <c r="C596" s="79">
        <v>45769.0</v>
      </c>
      <c r="D596" s="187">
        <v>0.513888888888889</v>
      </c>
      <c r="E596" s="188" t="s">
        <v>4252</v>
      </c>
      <c r="F596" s="37" t="s">
        <v>1614</v>
      </c>
      <c r="G596" s="72">
        <v>1.0</v>
      </c>
      <c r="H596" s="72" t="s">
        <v>2449</v>
      </c>
      <c r="I596" s="72" t="s">
        <v>4253</v>
      </c>
      <c r="J596" s="72" t="s">
        <v>4254</v>
      </c>
      <c r="K596" s="72" t="s">
        <v>4255</v>
      </c>
      <c r="L596" s="37" t="s">
        <v>3504</v>
      </c>
      <c r="M596" s="192" t="s">
        <v>3505</v>
      </c>
      <c r="N596" s="72" t="s">
        <v>995</v>
      </c>
      <c r="O596" s="176"/>
      <c r="P596" s="72" t="s">
        <v>4256</v>
      </c>
      <c r="Q596" s="177"/>
      <c r="R596" s="178"/>
      <c r="S596" s="178"/>
      <c r="T596" s="72"/>
      <c r="U596" s="72"/>
      <c r="V596" s="72" t="str">
        <f>H596</f>
        <v>REVISION</v>
      </c>
      <c r="W596" s="179"/>
      <c r="X596" s="179"/>
      <c r="Y596" s="179"/>
    </row>
    <row r="597" ht="12.75" customHeight="1">
      <c r="A597" s="37" t="s">
        <v>4211</v>
      </c>
      <c r="B597" s="191" t="s">
        <v>2817</v>
      </c>
      <c r="C597" s="79">
        <v>45769.0</v>
      </c>
      <c r="D597" s="187">
        <v>0.5416666666666666</v>
      </c>
      <c r="E597" s="188" t="s">
        <v>4241</v>
      </c>
      <c r="F597" s="37" t="s">
        <v>4242</v>
      </c>
      <c r="G597" s="72">
        <v>1.0</v>
      </c>
      <c r="H597" s="72" t="s">
        <v>2449</v>
      </c>
      <c r="I597" s="72" t="s">
        <v>3075</v>
      </c>
      <c r="J597" s="72" t="s">
        <v>4243</v>
      </c>
      <c r="K597" s="72" t="s">
        <v>3076</v>
      </c>
      <c r="L597" s="37" t="s">
        <v>4257</v>
      </c>
      <c r="M597" s="192" t="s">
        <v>4258</v>
      </c>
      <c r="N597" s="72" t="s">
        <v>821</v>
      </c>
      <c r="O597" s="176"/>
      <c r="P597" s="72" t="s">
        <v>4259</v>
      </c>
      <c r="Q597" s="177"/>
      <c r="R597" s="178"/>
      <c r="S597" s="178"/>
      <c r="T597" s="72"/>
      <c r="U597" s="72"/>
      <c r="V597" s="72"/>
      <c r="W597" s="179"/>
      <c r="X597" s="179"/>
      <c r="Y597" s="179"/>
    </row>
    <row r="598" ht="12.75" customHeight="1">
      <c r="A598" s="37" t="s">
        <v>4211</v>
      </c>
      <c r="B598" s="37"/>
      <c r="C598" s="79">
        <v>45769.0</v>
      </c>
      <c r="D598" s="187">
        <v>0.5833333333333334</v>
      </c>
      <c r="E598" s="188" t="s">
        <v>3543</v>
      </c>
      <c r="F598" s="37" t="s">
        <v>2523</v>
      </c>
      <c r="G598" s="72">
        <v>1.0</v>
      </c>
      <c r="H598" s="72" t="s">
        <v>888</v>
      </c>
      <c r="I598" s="72" t="s">
        <v>4260</v>
      </c>
      <c r="J598" s="72" t="s">
        <v>2506</v>
      </c>
      <c r="K598" s="72" t="s">
        <v>4226</v>
      </c>
      <c r="L598" s="37" t="s">
        <v>2614</v>
      </c>
      <c r="M598" s="192" t="s">
        <v>2615</v>
      </c>
      <c r="N598" s="72" t="s">
        <v>821</v>
      </c>
      <c r="O598" s="176"/>
      <c r="P598" s="72"/>
      <c r="Q598" s="177"/>
      <c r="R598" s="178"/>
      <c r="S598" s="178"/>
      <c r="T598" s="72"/>
      <c r="U598" s="72"/>
      <c r="V598" s="72"/>
      <c r="W598" s="179"/>
      <c r="X598" s="179"/>
      <c r="Y598" s="179"/>
    </row>
    <row r="599" ht="12.75" customHeight="1">
      <c r="A599" s="37" t="s">
        <v>4211</v>
      </c>
      <c r="B599" s="37"/>
      <c r="C599" s="79">
        <v>45769.0</v>
      </c>
      <c r="D599" s="187">
        <v>0.6666666666666666</v>
      </c>
      <c r="E599" s="188" t="s">
        <v>4228</v>
      </c>
      <c r="F599" s="37" t="s">
        <v>4229</v>
      </c>
      <c r="G599" s="72">
        <v>1.0</v>
      </c>
      <c r="H599" s="72" t="s">
        <v>888</v>
      </c>
      <c r="I599" s="72" t="s">
        <v>4261</v>
      </c>
      <c r="J599" s="72" t="s">
        <v>3965</v>
      </c>
      <c r="K599" s="72" t="s">
        <v>4231</v>
      </c>
      <c r="L599" s="37" t="s">
        <v>4232</v>
      </c>
      <c r="M599" s="192" t="s">
        <v>4233</v>
      </c>
      <c r="N599" s="72" t="s">
        <v>821</v>
      </c>
      <c r="O599" s="193" t="s">
        <v>68</v>
      </c>
      <c r="P599" s="72" t="s">
        <v>4262</v>
      </c>
      <c r="Q599" s="177" t="s">
        <v>4263</v>
      </c>
      <c r="R599" s="178"/>
      <c r="S599" s="178"/>
      <c r="T599" s="72"/>
      <c r="U599" s="72"/>
      <c r="V599" s="72"/>
      <c r="W599" s="179"/>
      <c r="X599" s="179"/>
      <c r="Y599" s="179"/>
    </row>
    <row r="600" ht="12.75" customHeight="1">
      <c r="A600" s="37" t="s">
        <v>4211</v>
      </c>
      <c r="B600" s="37"/>
      <c r="C600" s="79">
        <v>45769.0</v>
      </c>
      <c r="D600" s="187">
        <v>0.6875</v>
      </c>
      <c r="E600" s="188" t="s">
        <v>4228</v>
      </c>
      <c r="F600" s="37" t="s">
        <v>4229</v>
      </c>
      <c r="G600" s="72">
        <v>1.0</v>
      </c>
      <c r="H600" s="72" t="s">
        <v>888</v>
      </c>
      <c r="I600" s="72" t="s">
        <v>4264</v>
      </c>
      <c r="J600" s="72" t="s">
        <v>3965</v>
      </c>
      <c r="K600" s="72" t="s">
        <v>4231</v>
      </c>
      <c r="L600" s="37" t="s">
        <v>4232</v>
      </c>
      <c r="M600" s="192" t="s">
        <v>4233</v>
      </c>
      <c r="N600" s="72" t="s">
        <v>821</v>
      </c>
      <c r="O600" s="193" t="s">
        <v>68</v>
      </c>
      <c r="P600" s="72" t="s">
        <v>4265</v>
      </c>
      <c r="Q600" s="177"/>
      <c r="R600" s="178"/>
      <c r="S600" s="178"/>
      <c r="T600" s="72"/>
      <c r="U600" s="72"/>
      <c r="V600" s="72"/>
      <c r="W600" s="179"/>
      <c r="X600" s="179"/>
      <c r="Y600" s="179"/>
    </row>
    <row r="601" ht="39.0" customHeight="1">
      <c r="A601" s="37" t="s">
        <v>4211</v>
      </c>
      <c r="B601" s="215" t="s">
        <v>2817</v>
      </c>
      <c r="C601" s="79">
        <v>45770.0</v>
      </c>
      <c r="D601" s="187">
        <v>0.375</v>
      </c>
      <c r="E601" s="188" t="s">
        <v>4266</v>
      </c>
      <c r="F601" s="37" t="s">
        <v>4267</v>
      </c>
      <c r="G601" s="72">
        <v>1.0</v>
      </c>
      <c r="H601" s="72" t="s">
        <v>846</v>
      </c>
      <c r="I601" s="72" t="s">
        <v>1033</v>
      </c>
      <c r="J601" s="72" t="s">
        <v>4268</v>
      </c>
      <c r="K601" s="72" t="s">
        <v>4269</v>
      </c>
      <c r="L601" s="37" t="s">
        <v>4270</v>
      </c>
      <c r="M601" s="192" t="s">
        <v>4271</v>
      </c>
      <c r="N601" s="72" t="s">
        <v>68</v>
      </c>
      <c r="O601" s="176"/>
      <c r="P601" s="72" t="s">
        <v>4272</v>
      </c>
      <c r="Q601" s="177" t="s">
        <v>68</v>
      </c>
      <c r="R601" s="178"/>
      <c r="S601" s="178"/>
      <c r="T601" s="72"/>
      <c r="U601" s="72"/>
      <c r="V601" s="72" t="str">
        <f>H601</f>
        <v>CANCELADO</v>
      </c>
      <c r="W601" s="179"/>
      <c r="X601" s="179"/>
      <c r="Y601" s="179"/>
    </row>
    <row r="602" ht="12.75" customHeight="1">
      <c r="A602" s="37" t="s">
        <v>4211</v>
      </c>
      <c r="B602" s="37"/>
      <c r="C602" s="79">
        <v>45770.0</v>
      </c>
      <c r="D602" s="187">
        <v>0.375</v>
      </c>
      <c r="E602" s="188" t="s">
        <v>4273</v>
      </c>
      <c r="F602" s="37" t="s">
        <v>268</v>
      </c>
      <c r="G602" s="72">
        <v>1.0</v>
      </c>
      <c r="H602" s="72" t="s">
        <v>888</v>
      </c>
      <c r="I602" s="72" t="s">
        <v>4274</v>
      </c>
      <c r="J602" s="72" t="s">
        <v>3965</v>
      </c>
      <c r="K602" s="72" t="s">
        <v>4152</v>
      </c>
      <c r="L602" s="37" t="s">
        <v>4275</v>
      </c>
      <c r="M602" s="192" t="s">
        <v>4276</v>
      </c>
      <c r="N602" s="72" t="s">
        <v>821</v>
      </c>
      <c r="O602" s="176"/>
      <c r="P602" s="72" t="s">
        <v>4277</v>
      </c>
      <c r="Q602" s="177" t="s">
        <v>68</v>
      </c>
      <c r="R602" s="178"/>
      <c r="S602" s="178"/>
      <c r="T602" s="72"/>
      <c r="U602" s="72"/>
      <c r="V602" s="72"/>
      <c r="W602" s="179"/>
      <c r="X602" s="179"/>
      <c r="Y602" s="179"/>
    </row>
    <row r="603" ht="45.75" customHeight="1">
      <c r="A603" s="37" t="s">
        <v>4211</v>
      </c>
      <c r="B603" s="37"/>
      <c r="C603" s="79">
        <v>45770.0</v>
      </c>
      <c r="D603" s="187">
        <v>0.5208333333333334</v>
      </c>
      <c r="E603" s="188" t="s">
        <v>2518</v>
      </c>
      <c r="F603" s="37" t="s">
        <v>294</v>
      </c>
      <c r="G603" s="72">
        <v>1.0</v>
      </c>
      <c r="H603" s="72" t="s">
        <v>888</v>
      </c>
      <c r="I603" s="72" t="s">
        <v>4278</v>
      </c>
      <c r="J603" s="72" t="s">
        <v>3965</v>
      </c>
      <c r="K603" s="72" t="s">
        <v>4279</v>
      </c>
      <c r="L603" s="37" t="s">
        <v>4280</v>
      </c>
      <c r="M603" s="192" t="s">
        <v>4281</v>
      </c>
      <c r="N603" s="72" t="s">
        <v>4282</v>
      </c>
      <c r="O603" s="176"/>
      <c r="P603" s="72" t="s">
        <v>4283</v>
      </c>
      <c r="Q603" s="177" t="s">
        <v>4284</v>
      </c>
      <c r="R603" s="178"/>
      <c r="S603" s="178"/>
      <c r="T603" s="72"/>
      <c r="U603" s="72"/>
      <c r="V603" s="72"/>
      <c r="W603" s="179"/>
      <c r="X603" s="179"/>
      <c r="Y603" s="179"/>
    </row>
    <row r="604" ht="12.75" customHeight="1">
      <c r="A604" s="37" t="s">
        <v>4211</v>
      </c>
      <c r="B604" s="37"/>
      <c r="C604" s="79">
        <v>45770.0</v>
      </c>
      <c r="D604" s="187">
        <v>0.6041666666666666</v>
      </c>
      <c r="E604" s="188" t="s">
        <v>4285</v>
      </c>
      <c r="F604" s="37" t="s">
        <v>4286</v>
      </c>
      <c r="G604" s="72">
        <v>1.0</v>
      </c>
      <c r="H604" s="72" t="s">
        <v>888</v>
      </c>
      <c r="I604" s="72" t="s">
        <v>4287</v>
      </c>
      <c r="J604" s="72" t="s">
        <v>2506</v>
      </c>
      <c r="K604" s="72" t="s">
        <v>4288</v>
      </c>
      <c r="L604" s="37" t="s">
        <v>4289</v>
      </c>
      <c r="M604" s="192" t="s">
        <v>4290</v>
      </c>
      <c r="N604" s="72" t="s">
        <v>821</v>
      </c>
      <c r="O604" s="176"/>
      <c r="P604" s="72" t="s">
        <v>4291</v>
      </c>
      <c r="Q604" s="177"/>
      <c r="R604" s="178"/>
      <c r="S604" s="178"/>
      <c r="T604" s="72"/>
      <c r="U604" s="72"/>
      <c r="V604" s="72"/>
      <c r="W604" s="179"/>
      <c r="X604" s="179"/>
      <c r="Y604" s="179"/>
    </row>
    <row r="605" ht="12.75" customHeight="1">
      <c r="A605" s="37" t="s">
        <v>4211</v>
      </c>
      <c r="B605" s="37"/>
      <c r="C605" s="79">
        <v>45770.0</v>
      </c>
      <c r="D605" s="187">
        <v>0.6666666666666666</v>
      </c>
      <c r="E605" s="188" t="s">
        <v>2518</v>
      </c>
      <c r="F605" s="37" t="s">
        <v>297</v>
      </c>
      <c r="G605" s="72">
        <v>1.0</v>
      </c>
      <c r="H605" s="72" t="s">
        <v>888</v>
      </c>
      <c r="I605" s="72" t="s">
        <v>1184</v>
      </c>
      <c r="J605" s="72" t="s">
        <v>3965</v>
      </c>
      <c r="K605" s="72" t="s">
        <v>4292</v>
      </c>
      <c r="L605" s="37" t="s">
        <v>4293</v>
      </c>
      <c r="M605" s="192" t="s">
        <v>4294</v>
      </c>
      <c r="N605" s="72" t="s">
        <v>821</v>
      </c>
      <c r="O605" s="176"/>
      <c r="P605" s="72" t="s">
        <v>4295</v>
      </c>
      <c r="Q605" s="177"/>
      <c r="R605" s="178"/>
      <c r="S605" s="178"/>
      <c r="T605" s="72"/>
      <c r="U605" s="72"/>
      <c r="V605" s="72"/>
      <c r="W605" s="179"/>
      <c r="X605" s="179"/>
      <c r="Y605" s="179"/>
    </row>
    <row r="606" ht="12.75" customHeight="1">
      <c r="A606" s="37" t="s">
        <v>4211</v>
      </c>
      <c r="B606" s="213"/>
      <c r="C606" s="79">
        <v>45770.0</v>
      </c>
      <c r="D606" s="187">
        <v>0.6666666666666666</v>
      </c>
      <c r="E606" s="188" t="s">
        <v>4296</v>
      </c>
      <c r="F606" s="37" t="s">
        <v>2745</v>
      </c>
      <c r="G606" s="72">
        <v>1.0</v>
      </c>
      <c r="H606" s="72" t="s">
        <v>888</v>
      </c>
      <c r="I606" s="72" t="s">
        <v>4297</v>
      </c>
      <c r="J606" s="72" t="s">
        <v>3965</v>
      </c>
      <c r="K606" s="72" t="s">
        <v>4298</v>
      </c>
      <c r="L606" s="37" t="s">
        <v>4299</v>
      </c>
      <c r="M606" s="192" t="s">
        <v>4300</v>
      </c>
      <c r="N606" s="72" t="s">
        <v>4301</v>
      </c>
      <c r="O606" s="176"/>
      <c r="P606" s="72" t="s">
        <v>4302</v>
      </c>
      <c r="Q606" s="177"/>
      <c r="R606" s="178"/>
      <c r="S606" s="178"/>
      <c r="T606" s="72"/>
      <c r="U606" s="72"/>
      <c r="V606" s="72"/>
      <c r="W606" s="179"/>
      <c r="X606" s="179"/>
      <c r="Y606" s="179"/>
    </row>
    <row r="607" ht="12.75" customHeight="1">
      <c r="A607" s="37" t="s">
        <v>4211</v>
      </c>
      <c r="B607" s="37"/>
      <c r="C607" s="79">
        <v>45770.0</v>
      </c>
      <c r="D607" s="187">
        <v>0.7083333333333334</v>
      </c>
      <c r="E607" s="188" t="s">
        <v>2548</v>
      </c>
      <c r="F607" s="37" t="s">
        <v>2549</v>
      </c>
      <c r="G607" s="72">
        <v>1.0</v>
      </c>
      <c r="H607" s="72" t="s">
        <v>888</v>
      </c>
      <c r="I607" s="72" t="s">
        <v>4303</v>
      </c>
      <c r="J607" s="72" t="s">
        <v>2708</v>
      </c>
      <c r="K607" s="72" t="s">
        <v>825</v>
      </c>
      <c r="L607" s="37" t="s">
        <v>4304</v>
      </c>
      <c r="M607" s="192" t="s">
        <v>2552</v>
      </c>
      <c r="N607" s="72" t="s">
        <v>821</v>
      </c>
      <c r="O607" s="176"/>
      <c r="P607" s="72" t="str">
        <f t="shared" ref="P607:P608" si="152">J607</f>
        <v>INSTALACION NUEVA </v>
      </c>
      <c r="Q607" s="72" t="s">
        <v>4305</v>
      </c>
      <c r="R607" s="178"/>
      <c r="S607" s="178"/>
      <c r="T607" s="72"/>
      <c r="U607" s="72"/>
      <c r="V607" s="72" t="str">
        <f t="shared" ref="V607:V608" si="153">H607</f>
        <v>INSTALACION</v>
      </c>
      <c r="W607" s="203">
        <v>1900.0</v>
      </c>
      <c r="X607" s="179">
        <f t="shared" ref="X607:X608" si="154">W607*0.16</f>
        <v>304</v>
      </c>
      <c r="Y607" s="179">
        <f t="shared" ref="Y607:Y608" si="155">W607+X607</f>
        <v>2204</v>
      </c>
    </row>
    <row r="608" ht="12.75" customHeight="1">
      <c r="A608" s="37" t="s">
        <v>4211</v>
      </c>
      <c r="B608" s="37"/>
      <c r="C608" s="79">
        <v>45770.0</v>
      </c>
      <c r="D608" s="187">
        <v>0.7291666666666666</v>
      </c>
      <c r="E608" s="188" t="s">
        <v>2548</v>
      </c>
      <c r="F608" s="37" t="s">
        <v>2549</v>
      </c>
      <c r="G608" s="72">
        <v>1.0</v>
      </c>
      <c r="H608" s="72" t="s">
        <v>888</v>
      </c>
      <c r="I608" s="72" t="s">
        <v>4306</v>
      </c>
      <c r="J608" s="72" t="s">
        <v>2506</v>
      </c>
      <c r="K608" s="72" t="s">
        <v>825</v>
      </c>
      <c r="L608" s="37" t="s">
        <v>4304</v>
      </c>
      <c r="M608" s="192" t="s">
        <v>2552</v>
      </c>
      <c r="N608" s="72" t="s">
        <v>821</v>
      </c>
      <c r="O608" s="176"/>
      <c r="P608" s="72" t="str">
        <f t="shared" si="152"/>
        <v>INSTALACION NUEVA</v>
      </c>
      <c r="Q608" s="177"/>
      <c r="R608" s="178"/>
      <c r="S608" s="178"/>
      <c r="T608" s="72"/>
      <c r="U608" s="72"/>
      <c r="V608" s="72" t="str">
        <f t="shared" si="153"/>
        <v>INSTALACION</v>
      </c>
      <c r="W608" s="203">
        <v>1900.0</v>
      </c>
      <c r="X608" s="179">
        <f t="shared" si="154"/>
        <v>304</v>
      </c>
      <c r="Y608" s="179">
        <f t="shared" si="155"/>
        <v>2204</v>
      </c>
    </row>
    <row r="609" ht="12.75" customHeight="1">
      <c r="A609" s="37" t="s">
        <v>4211</v>
      </c>
      <c r="B609" s="37"/>
      <c r="C609" s="79">
        <v>45771.0</v>
      </c>
      <c r="D609" s="187">
        <v>0.2916666666666667</v>
      </c>
      <c r="E609" s="188" t="s">
        <v>4228</v>
      </c>
      <c r="F609" s="37" t="s">
        <v>4229</v>
      </c>
      <c r="G609" s="72">
        <v>1.0</v>
      </c>
      <c r="H609" s="72" t="s">
        <v>888</v>
      </c>
      <c r="I609" s="72" t="s">
        <v>4307</v>
      </c>
      <c r="J609" s="72" t="s">
        <v>3965</v>
      </c>
      <c r="K609" s="72" t="s">
        <v>4231</v>
      </c>
      <c r="L609" s="37" t="s">
        <v>4232</v>
      </c>
      <c r="M609" s="192" t="s">
        <v>4233</v>
      </c>
      <c r="N609" s="72" t="s">
        <v>821</v>
      </c>
      <c r="O609" s="193" t="s">
        <v>68</v>
      </c>
      <c r="P609" s="72" t="s">
        <v>4308</v>
      </c>
      <c r="Q609" s="177" t="s">
        <v>4309</v>
      </c>
      <c r="R609" s="178"/>
      <c r="S609" s="178"/>
      <c r="T609" s="72"/>
      <c r="U609" s="72"/>
      <c r="V609" s="72"/>
      <c r="W609" s="179"/>
      <c r="X609" s="179"/>
      <c r="Y609" s="179"/>
    </row>
    <row r="610" ht="12.75" customHeight="1">
      <c r="A610" s="37" t="s">
        <v>4211</v>
      </c>
      <c r="B610" s="37"/>
      <c r="C610" s="79">
        <v>45771.0</v>
      </c>
      <c r="D610" s="187">
        <v>0.34027777777777773</v>
      </c>
      <c r="E610" s="188" t="s">
        <v>4228</v>
      </c>
      <c r="F610" s="37" t="s">
        <v>4229</v>
      </c>
      <c r="G610" s="72">
        <v>1.0</v>
      </c>
      <c r="H610" s="72" t="s">
        <v>888</v>
      </c>
      <c r="I610" s="72" t="s">
        <v>4310</v>
      </c>
      <c r="J610" s="72" t="s">
        <v>3965</v>
      </c>
      <c r="K610" s="72" t="s">
        <v>4231</v>
      </c>
      <c r="L610" s="37" t="s">
        <v>4232</v>
      </c>
      <c r="M610" s="192" t="s">
        <v>4233</v>
      </c>
      <c r="N610" s="72" t="s">
        <v>821</v>
      </c>
      <c r="O610" s="193" t="s">
        <v>68</v>
      </c>
      <c r="P610" s="72" t="s">
        <v>4311</v>
      </c>
      <c r="Q610" s="177"/>
      <c r="R610" s="178"/>
      <c r="S610" s="178"/>
      <c r="T610" s="72"/>
      <c r="U610" s="72"/>
      <c r="V610" s="72"/>
      <c r="W610" s="179"/>
      <c r="X610" s="179"/>
      <c r="Y610" s="179"/>
    </row>
    <row r="611" ht="12.75" customHeight="1">
      <c r="A611" s="37" t="s">
        <v>4211</v>
      </c>
      <c r="B611" s="37"/>
      <c r="C611" s="79">
        <v>45771.0</v>
      </c>
      <c r="D611" s="187">
        <v>0.3611111111111111</v>
      </c>
      <c r="E611" s="188" t="s">
        <v>4228</v>
      </c>
      <c r="F611" s="37" t="s">
        <v>4229</v>
      </c>
      <c r="G611" s="72">
        <v>1.0</v>
      </c>
      <c r="H611" s="72" t="s">
        <v>888</v>
      </c>
      <c r="I611" s="72" t="s">
        <v>4312</v>
      </c>
      <c r="J611" s="72" t="s">
        <v>3965</v>
      </c>
      <c r="K611" s="72" t="s">
        <v>4231</v>
      </c>
      <c r="L611" s="37" t="s">
        <v>4232</v>
      </c>
      <c r="M611" s="192" t="s">
        <v>4233</v>
      </c>
      <c r="N611" s="72" t="s">
        <v>821</v>
      </c>
      <c r="O611" s="193" t="s">
        <v>68</v>
      </c>
      <c r="P611" s="72" t="s">
        <v>4313</v>
      </c>
      <c r="Q611" s="177"/>
      <c r="R611" s="178"/>
      <c r="S611" s="178"/>
      <c r="T611" s="72"/>
      <c r="U611" s="72"/>
      <c r="V611" s="72"/>
      <c r="W611" s="179"/>
      <c r="X611" s="179"/>
      <c r="Y611" s="179"/>
    </row>
    <row r="612" ht="12.75" customHeight="1">
      <c r="A612" s="37" t="s">
        <v>4211</v>
      </c>
      <c r="B612" s="215" t="s">
        <v>2817</v>
      </c>
      <c r="C612" s="79">
        <v>45771.0</v>
      </c>
      <c r="D612" s="187">
        <v>0.375</v>
      </c>
      <c r="E612" s="188" t="s">
        <v>4266</v>
      </c>
      <c r="F612" s="37" t="s">
        <v>4267</v>
      </c>
      <c r="G612" s="72">
        <v>1.0</v>
      </c>
      <c r="H612" s="72" t="s">
        <v>2449</v>
      </c>
      <c r="I612" s="72" t="s">
        <v>1033</v>
      </c>
      <c r="J612" s="72" t="s">
        <v>4268</v>
      </c>
      <c r="K612" s="72" t="s">
        <v>4269</v>
      </c>
      <c r="L612" s="37" t="s">
        <v>4270</v>
      </c>
      <c r="M612" s="192" t="s">
        <v>4271</v>
      </c>
      <c r="N612" s="72" t="s">
        <v>4301</v>
      </c>
      <c r="O612" s="176"/>
      <c r="P612" s="72" t="s">
        <v>4314</v>
      </c>
      <c r="Q612" s="177" t="s">
        <v>4315</v>
      </c>
      <c r="R612" s="178"/>
      <c r="S612" s="178"/>
      <c r="T612" s="72"/>
      <c r="U612" s="72"/>
      <c r="V612" s="72" t="str">
        <f>H612</f>
        <v>REVISION</v>
      </c>
      <c r="W612" s="179"/>
      <c r="X612" s="179"/>
      <c r="Y612" s="179"/>
    </row>
    <row r="613" ht="12.75" customHeight="1">
      <c r="A613" s="37" t="s">
        <v>4211</v>
      </c>
      <c r="B613" s="37"/>
      <c r="C613" s="79">
        <v>45771.0</v>
      </c>
      <c r="D613" s="187">
        <v>0.3958333333333333</v>
      </c>
      <c r="E613" s="188" t="s">
        <v>4228</v>
      </c>
      <c r="F613" s="37" t="s">
        <v>4229</v>
      </c>
      <c r="G613" s="72">
        <v>1.0</v>
      </c>
      <c r="H613" s="72" t="s">
        <v>888</v>
      </c>
      <c r="I613" s="72" t="s">
        <v>4316</v>
      </c>
      <c r="J613" s="72" t="s">
        <v>3965</v>
      </c>
      <c r="K613" s="72" t="s">
        <v>4231</v>
      </c>
      <c r="L613" s="37" t="s">
        <v>4232</v>
      </c>
      <c r="M613" s="192" t="s">
        <v>4233</v>
      </c>
      <c r="N613" s="72" t="s">
        <v>821</v>
      </c>
      <c r="O613" s="193" t="s">
        <v>68</v>
      </c>
      <c r="P613" s="72" t="s">
        <v>4308</v>
      </c>
      <c r="Q613" s="177"/>
      <c r="R613" s="178"/>
      <c r="S613" s="178"/>
      <c r="T613" s="72"/>
      <c r="U613" s="72"/>
      <c r="V613" s="72"/>
      <c r="W613" s="179"/>
      <c r="X613" s="179"/>
      <c r="Y613" s="179"/>
    </row>
    <row r="614" ht="12.75" customHeight="1">
      <c r="A614" s="37" t="s">
        <v>4211</v>
      </c>
      <c r="B614" s="37"/>
      <c r="C614" s="79">
        <v>45771.0</v>
      </c>
      <c r="D614" s="187">
        <v>0.4236111111111111</v>
      </c>
      <c r="E614" s="188" t="s">
        <v>4228</v>
      </c>
      <c r="F614" s="37" t="s">
        <v>4229</v>
      </c>
      <c r="G614" s="72">
        <v>1.0</v>
      </c>
      <c r="H614" s="72" t="s">
        <v>888</v>
      </c>
      <c r="I614" s="72" t="s">
        <v>4317</v>
      </c>
      <c r="J614" s="72" t="s">
        <v>3965</v>
      </c>
      <c r="K614" s="72" t="s">
        <v>4231</v>
      </c>
      <c r="L614" s="37" t="s">
        <v>4232</v>
      </c>
      <c r="M614" s="192" t="s">
        <v>4233</v>
      </c>
      <c r="N614" s="72" t="s">
        <v>821</v>
      </c>
      <c r="O614" s="193" t="s">
        <v>68</v>
      </c>
      <c r="P614" s="72" t="s">
        <v>4308</v>
      </c>
      <c r="Q614" s="177"/>
      <c r="R614" s="178"/>
      <c r="S614" s="178"/>
      <c r="T614" s="72"/>
      <c r="U614" s="72"/>
      <c r="V614" s="72"/>
      <c r="W614" s="179"/>
      <c r="X614" s="179"/>
      <c r="Y614" s="179"/>
    </row>
    <row r="615" ht="12.75" customHeight="1">
      <c r="A615" s="37" t="s">
        <v>4211</v>
      </c>
      <c r="B615" s="37"/>
      <c r="C615" s="79">
        <v>45771.0</v>
      </c>
      <c r="D615" s="187">
        <v>0.4583333333333333</v>
      </c>
      <c r="E615" s="188" t="s">
        <v>4318</v>
      </c>
      <c r="F615" s="37" t="s">
        <v>4319</v>
      </c>
      <c r="G615" s="72">
        <v>1.0</v>
      </c>
      <c r="H615" s="72" t="s">
        <v>888</v>
      </c>
      <c r="I615" s="72" t="s">
        <v>4320</v>
      </c>
      <c r="J615" s="72" t="s">
        <v>3965</v>
      </c>
      <c r="K615" s="72" t="s">
        <v>4321</v>
      </c>
      <c r="L615" s="37" t="s">
        <v>4322</v>
      </c>
      <c r="M615" s="192" t="s">
        <v>4323</v>
      </c>
      <c r="N615" s="72" t="s">
        <v>4301</v>
      </c>
      <c r="O615" s="176"/>
      <c r="P615" s="72" t="s">
        <v>4324</v>
      </c>
      <c r="Q615" s="177" t="s">
        <v>4325</v>
      </c>
      <c r="R615" s="178"/>
      <c r="S615" s="178"/>
      <c r="T615" s="72"/>
      <c r="U615" s="72"/>
      <c r="V615" s="72"/>
      <c r="W615" s="179"/>
      <c r="X615" s="179"/>
      <c r="Y615" s="179"/>
    </row>
    <row r="616" ht="12.75" customHeight="1">
      <c r="A616" s="37" t="s">
        <v>4211</v>
      </c>
      <c r="B616" s="37"/>
      <c r="C616" s="79">
        <v>45771.0</v>
      </c>
      <c r="D616" s="187">
        <v>0.4791666666666667</v>
      </c>
      <c r="E616" s="188" t="s">
        <v>4228</v>
      </c>
      <c r="F616" s="37" t="s">
        <v>4229</v>
      </c>
      <c r="G616" s="72">
        <v>1.0</v>
      </c>
      <c r="H616" s="72" t="s">
        <v>888</v>
      </c>
      <c r="I616" s="72" t="s">
        <v>4326</v>
      </c>
      <c r="J616" s="72" t="s">
        <v>3965</v>
      </c>
      <c r="K616" s="72" t="s">
        <v>4231</v>
      </c>
      <c r="L616" s="37" t="s">
        <v>4232</v>
      </c>
      <c r="M616" s="192" t="s">
        <v>4233</v>
      </c>
      <c r="N616" s="72" t="s">
        <v>821</v>
      </c>
      <c r="O616" s="193" t="s">
        <v>68</v>
      </c>
      <c r="P616" s="72" t="s">
        <v>4327</v>
      </c>
      <c r="Q616" s="177"/>
      <c r="R616" s="178"/>
      <c r="S616" s="178"/>
      <c r="T616" s="72"/>
      <c r="U616" s="72"/>
      <c r="V616" s="72"/>
      <c r="W616" s="179"/>
      <c r="X616" s="179"/>
      <c r="Y616" s="179"/>
    </row>
    <row r="617" ht="12.75" customHeight="1">
      <c r="A617" s="37" t="s">
        <v>4211</v>
      </c>
      <c r="B617" s="37"/>
      <c r="C617" s="79">
        <v>45771.0</v>
      </c>
      <c r="D617" s="187">
        <v>0.5</v>
      </c>
      <c r="E617" s="188" t="s">
        <v>4318</v>
      </c>
      <c r="F617" s="37" t="s">
        <v>4319</v>
      </c>
      <c r="G617" s="72">
        <v>1.0</v>
      </c>
      <c r="H617" s="72" t="s">
        <v>888</v>
      </c>
      <c r="I617" s="72" t="s">
        <v>4328</v>
      </c>
      <c r="J617" s="72" t="s">
        <v>3965</v>
      </c>
      <c r="K617" s="72" t="s">
        <v>4321</v>
      </c>
      <c r="L617" s="37" t="s">
        <v>4322</v>
      </c>
      <c r="M617" s="192" t="s">
        <v>4323</v>
      </c>
      <c r="N617" s="72" t="s">
        <v>4301</v>
      </c>
      <c r="O617" s="176"/>
      <c r="P617" s="72" t="s">
        <v>4329</v>
      </c>
      <c r="Q617" s="177"/>
      <c r="R617" s="178"/>
      <c r="S617" s="178"/>
      <c r="T617" s="72"/>
      <c r="U617" s="72"/>
      <c r="V617" s="72"/>
      <c r="W617" s="179"/>
      <c r="X617" s="179"/>
      <c r="Y617" s="179"/>
    </row>
    <row r="618" ht="12.75" customHeight="1">
      <c r="A618" s="37" t="s">
        <v>4211</v>
      </c>
      <c r="B618" s="37"/>
      <c r="C618" s="79">
        <v>45771.0</v>
      </c>
      <c r="D618" s="187">
        <v>0.5</v>
      </c>
      <c r="E618" s="188" t="s">
        <v>2574</v>
      </c>
      <c r="F618" s="37" t="s">
        <v>2575</v>
      </c>
      <c r="G618" s="72">
        <v>1.0</v>
      </c>
      <c r="H618" s="72" t="s">
        <v>2449</v>
      </c>
      <c r="I618" s="72" t="s">
        <v>4330</v>
      </c>
      <c r="J618" s="193" t="s">
        <v>4331</v>
      </c>
      <c r="K618" s="72" t="s">
        <v>3312</v>
      </c>
      <c r="L618" s="37" t="s">
        <v>2577</v>
      </c>
      <c r="M618" s="204" t="s">
        <v>2578</v>
      </c>
      <c r="N618" s="72" t="s">
        <v>821</v>
      </c>
      <c r="O618" s="193" t="s">
        <v>68</v>
      </c>
      <c r="P618" s="72" t="str">
        <f>J618</f>
        <v>REVISION DE UNIDAD
No da señal el gps
CTE. GABRIEL JILOTEO HERNANDEZ </v>
      </c>
      <c r="Q618" s="72" t="s">
        <v>4332</v>
      </c>
      <c r="R618" s="178"/>
      <c r="S618" s="178"/>
      <c r="T618" s="72"/>
      <c r="U618" s="72"/>
      <c r="V618" s="72" t="str">
        <f>H618</f>
        <v>REVISION</v>
      </c>
      <c r="W618" s="203">
        <v>650.0</v>
      </c>
      <c r="X618" s="179">
        <f>W618*0.16</f>
        <v>104</v>
      </c>
      <c r="Y618" s="179">
        <f>W618+X618</f>
        <v>754</v>
      </c>
    </row>
    <row r="619" ht="12.75" customHeight="1">
      <c r="A619" s="37" t="s">
        <v>4211</v>
      </c>
      <c r="B619" s="37"/>
      <c r="C619" s="79">
        <v>45771.0</v>
      </c>
      <c r="D619" s="187">
        <v>0.5555555555555556</v>
      </c>
      <c r="E619" s="188" t="s">
        <v>4318</v>
      </c>
      <c r="F619" s="37" t="s">
        <v>4319</v>
      </c>
      <c r="G619" s="72">
        <v>1.0</v>
      </c>
      <c r="H619" s="72" t="s">
        <v>888</v>
      </c>
      <c r="I619" s="72" t="s">
        <v>4333</v>
      </c>
      <c r="J619" s="72" t="s">
        <v>3965</v>
      </c>
      <c r="K619" s="72" t="s">
        <v>4321</v>
      </c>
      <c r="L619" s="37" t="s">
        <v>4322</v>
      </c>
      <c r="M619" s="192" t="s">
        <v>4323</v>
      </c>
      <c r="N619" s="72" t="s">
        <v>4301</v>
      </c>
      <c r="O619" s="176"/>
      <c r="P619" s="72" t="s">
        <v>4334</v>
      </c>
      <c r="Q619" s="177"/>
      <c r="R619" s="178"/>
      <c r="S619" s="178"/>
      <c r="T619" s="72"/>
      <c r="U619" s="72"/>
      <c r="V619" s="72"/>
      <c r="W619" s="179"/>
      <c r="X619" s="179"/>
      <c r="Y619" s="179"/>
    </row>
    <row r="620" ht="12.75" customHeight="1">
      <c r="A620" s="37" t="s">
        <v>4211</v>
      </c>
      <c r="B620" s="37"/>
      <c r="C620" s="79">
        <v>45771.0</v>
      </c>
      <c r="D620" s="187">
        <v>0.5833333333333334</v>
      </c>
      <c r="E620" s="188" t="s">
        <v>4318</v>
      </c>
      <c r="F620" s="37" t="s">
        <v>4319</v>
      </c>
      <c r="G620" s="72">
        <v>1.0</v>
      </c>
      <c r="H620" s="72" t="s">
        <v>888</v>
      </c>
      <c r="I620" s="72" t="s">
        <v>4335</v>
      </c>
      <c r="J620" s="72" t="s">
        <v>3965</v>
      </c>
      <c r="K620" s="72" t="s">
        <v>4321</v>
      </c>
      <c r="L620" s="37" t="s">
        <v>4322</v>
      </c>
      <c r="M620" s="192" t="s">
        <v>4323</v>
      </c>
      <c r="N620" s="221" t="s">
        <v>4301</v>
      </c>
      <c r="O620" s="176"/>
      <c r="P620" s="72"/>
      <c r="Q620" s="177"/>
      <c r="R620" s="178"/>
      <c r="S620" s="178"/>
      <c r="T620" s="72"/>
      <c r="U620" s="72"/>
      <c r="V620" s="72"/>
      <c r="W620" s="179"/>
      <c r="X620" s="179"/>
      <c r="Y620" s="179"/>
    </row>
    <row r="621" ht="12.75" customHeight="1">
      <c r="A621" s="37" t="s">
        <v>4211</v>
      </c>
      <c r="B621" s="37"/>
      <c r="C621" s="79">
        <v>45771.0</v>
      </c>
      <c r="D621" s="187">
        <v>0.6041666666666666</v>
      </c>
      <c r="E621" s="188" t="s">
        <v>2504</v>
      </c>
      <c r="F621" s="37" t="s">
        <v>2504</v>
      </c>
      <c r="G621" s="72">
        <v>1.0</v>
      </c>
      <c r="H621" s="72" t="s">
        <v>888</v>
      </c>
      <c r="I621" s="72" t="s">
        <v>4336</v>
      </c>
      <c r="J621" s="72" t="s">
        <v>2506</v>
      </c>
      <c r="K621" s="72" t="s">
        <v>2507</v>
      </c>
      <c r="L621" s="37" t="s">
        <v>2508</v>
      </c>
      <c r="M621" s="192" t="s">
        <v>2509</v>
      </c>
      <c r="N621" s="72" t="s">
        <v>821</v>
      </c>
      <c r="O621" s="176"/>
      <c r="P621" s="72" t="s">
        <v>4337</v>
      </c>
      <c r="Q621" s="177"/>
      <c r="R621" s="178"/>
      <c r="S621" s="178"/>
      <c r="T621" s="72"/>
      <c r="U621" s="72"/>
      <c r="V621" s="72" t="str">
        <f>H621</f>
        <v>INSTALACION</v>
      </c>
      <c r="W621" s="179">
        <f>1900+100</f>
        <v>2000</v>
      </c>
      <c r="X621" s="179">
        <f>W621*0.16</f>
        <v>320</v>
      </c>
      <c r="Y621" s="179">
        <f>W621+X621</f>
        <v>2320</v>
      </c>
    </row>
    <row r="622" ht="12.75" customHeight="1">
      <c r="A622" s="37" t="s">
        <v>4211</v>
      </c>
      <c r="B622" s="37"/>
      <c r="C622" s="79">
        <v>45771.0</v>
      </c>
      <c r="D622" s="187">
        <v>0.625</v>
      </c>
      <c r="E622" s="188" t="s">
        <v>4318</v>
      </c>
      <c r="F622" s="37" t="s">
        <v>4319</v>
      </c>
      <c r="G622" s="72">
        <v>1.0</v>
      </c>
      <c r="H622" s="72" t="s">
        <v>888</v>
      </c>
      <c r="I622" s="72" t="s">
        <v>4338</v>
      </c>
      <c r="J622" s="72" t="s">
        <v>3965</v>
      </c>
      <c r="K622" s="72" t="s">
        <v>4321</v>
      </c>
      <c r="L622" s="37" t="s">
        <v>4322</v>
      </c>
      <c r="M622" s="192" t="s">
        <v>4323</v>
      </c>
      <c r="N622" s="221" t="s">
        <v>4301</v>
      </c>
      <c r="O622" s="176"/>
      <c r="P622" s="72"/>
      <c r="Q622" s="177"/>
      <c r="R622" s="178"/>
      <c r="S622" s="178"/>
      <c r="T622" s="72"/>
      <c r="U622" s="72"/>
      <c r="V622" s="72"/>
      <c r="W622" s="179"/>
      <c r="X622" s="179"/>
      <c r="Y622" s="179"/>
    </row>
    <row r="623" ht="12.75" customHeight="1">
      <c r="A623" s="37" t="s">
        <v>4211</v>
      </c>
      <c r="B623" s="37"/>
      <c r="C623" s="79">
        <v>45772.0</v>
      </c>
      <c r="D623" s="187">
        <v>0.4166666666666667</v>
      </c>
      <c r="E623" s="188" t="s">
        <v>2518</v>
      </c>
      <c r="F623" s="37" t="s">
        <v>4339</v>
      </c>
      <c r="G623" s="72">
        <v>1.0</v>
      </c>
      <c r="H623" s="72" t="s">
        <v>888</v>
      </c>
      <c r="I623" s="72" t="s">
        <v>4340</v>
      </c>
      <c r="J623" s="72" t="s">
        <v>3965</v>
      </c>
      <c r="K623" s="72" t="s">
        <v>4341</v>
      </c>
      <c r="L623" s="37" t="s">
        <v>4342</v>
      </c>
      <c r="M623" s="192" t="s">
        <v>4343</v>
      </c>
      <c r="N623" s="72" t="s">
        <v>4301</v>
      </c>
      <c r="O623" s="176"/>
      <c r="P623" s="72" t="s">
        <v>4344</v>
      </c>
      <c r="Q623" s="177" t="s">
        <v>4345</v>
      </c>
      <c r="R623" s="178"/>
      <c r="S623" s="178"/>
      <c r="T623" s="72"/>
      <c r="U623" s="72"/>
      <c r="V623" s="72"/>
      <c r="W623" s="179"/>
      <c r="X623" s="179"/>
      <c r="Y623" s="179"/>
    </row>
    <row r="624" ht="12.75" customHeight="1">
      <c r="A624" s="37" t="s">
        <v>4211</v>
      </c>
      <c r="B624" s="37"/>
      <c r="C624" s="79">
        <v>45772.0</v>
      </c>
      <c r="D624" s="187">
        <v>0.53125</v>
      </c>
      <c r="E624" s="188" t="s">
        <v>3698</v>
      </c>
      <c r="F624" s="37" t="s">
        <v>3699</v>
      </c>
      <c r="G624" s="72">
        <v>1.0</v>
      </c>
      <c r="H624" s="193" t="s">
        <v>2519</v>
      </c>
      <c r="I624" s="72" t="s">
        <v>4346</v>
      </c>
      <c r="J624" s="72" t="s">
        <v>2521</v>
      </c>
      <c r="K624" s="72" t="s">
        <v>3702</v>
      </c>
      <c r="L624" s="37" t="s">
        <v>3703</v>
      </c>
      <c r="M624" s="192" t="s">
        <v>3704</v>
      </c>
      <c r="N624" s="72" t="s">
        <v>4301</v>
      </c>
      <c r="O624" s="176"/>
      <c r="P624" s="72" t="s">
        <v>4347</v>
      </c>
      <c r="Q624" s="177"/>
      <c r="R624" s="178"/>
      <c r="S624" s="178"/>
      <c r="T624" s="72"/>
      <c r="U624" s="72"/>
      <c r="V624" s="72"/>
      <c r="W624" s="179"/>
      <c r="X624" s="179"/>
      <c r="Y624" s="179"/>
    </row>
    <row r="625" ht="12.75" customHeight="1">
      <c r="A625" s="37" t="s">
        <v>4211</v>
      </c>
      <c r="B625" s="37"/>
      <c r="C625" s="79">
        <v>45772.0</v>
      </c>
      <c r="D625" s="187">
        <v>0.5625</v>
      </c>
      <c r="E625" s="188" t="s">
        <v>3543</v>
      </c>
      <c r="F625" s="37" t="s">
        <v>2523</v>
      </c>
      <c r="G625" s="72">
        <v>1.0</v>
      </c>
      <c r="H625" s="72" t="s">
        <v>888</v>
      </c>
      <c r="I625" s="72" t="s">
        <v>4348</v>
      </c>
      <c r="J625" s="72" t="s">
        <v>2506</v>
      </c>
      <c r="K625" s="72" t="s">
        <v>1060</v>
      </c>
      <c r="L625" s="37" t="s">
        <v>2614</v>
      </c>
      <c r="M625" s="192" t="s">
        <v>2615</v>
      </c>
      <c r="N625" s="72" t="s">
        <v>4301</v>
      </c>
      <c r="O625" s="176"/>
      <c r="P625" s="72" t="s">
        <v>4349</v>
      </c>
      <c r="Q625" s="177"/>
      <c r="R625" s="178"/>
      <c r="S625" s="178"/>
      <c r="T625" s="72"/>
      <c r="U625" s="72"/>
      <c r="V625" s="72"/>
      <c r="W625" s="179"/>
      <c r="X625" s="179"/>
      <c r="Y625" s="179"/>
    </row>
    <row r="626" ht="12.75" customHeight="1">
      <c r="A626" s="37" t="s">
        <v>4211</v>
      </c>
      <c r="B626" s="37"/>
      <c r="C626" s="79">
        <v>45772.0</v>
      </c>
      <c r="D626" s="187">
        <v>0.625</v>
      </c>
      <c r="E626" s="188" t="s">
        <v>2574</v>
      </c>
      <c r="F626" s="37" t="s">
        <v>2575</v>
      </c>
      <c r="G626" s="72">
        <v>1.0</v>
      </c>
      <c r="H626" s="72" t="s">
        <v>2513</v>
      </c>
      <c r="I626" s="72" t="s">
        <v>3926</v>
      </c>
      <c r="J626" s="193" t="s">
        <v>4350</v>
      </c>
      <c r="K626" s="72" t="s">
        <v>3312</v>
      </c>
      <c r="L626" s="37" t="s">
        <v>2577</v>
      </c>
      <c r="M626" s="204" t="s">
        <v>2578</v>
      </c>
      <c r="N626" s="72" t="s">
        <v>4301</v>
      </c>
      <c r="O626" s="193" t="s">
        <v>68</v>
      </c>
      <c r="P626" s="72" t="str">
        <f>J626</f>
        <v>CTE. JESUS ALBERTO CEJA GRIMALDO
DESINSTALACION DE EQUIPO</v>
      </c>
      <c r="Q626" s="72" t="s">
        <v>2579</v>
      </c>
      <c r="R626" s="178"/>
      <c r="S626" s="178"/>
      <c r="T626" s="72"/>
      <c r="U626" s="72"/>
      <c r="V626" s="72" t="str">
        <f t="shared" ref="V626:V627" si="156">H626</f>
        <v>DESINSTALACION</v>
      </c>
      <c r="W626" s="203">
        <v>650.0</v>
      </c>
      <c r="X626" s="179">
        <f t="shared" ref="X626:X627" si="157">W626*0.16</f>
        <v>104</v>
      </c>
      <c r="Y626" s="179">
        <f t="shared" ref="Y626:Y627" si="158">W626+X626</f>
        <v>754</v>
      </c>
    </row>
    <row r="627" ht="12.75" customHeight="1">
      <c r="A627" s="37" t="s">
        <v>4211</v>
      </c>
      <c r="B627" s="37"/>
      <c r="C627" s="79">
        <v>45772.0</v>
      </c>
      <c r="D627" s="187">
        <v>0.6944444444444445</v>
      </c>
      <c r="E627" s="188" t="s">
        <v>2504</v>
      </c>
      <c r="F627" s="37" t="s">
        <v>2504</v>
      </c>
      <c r="G627" s="72">
        <v>1.0</v>
      </c>
      <c r="H627" s="72" t="s">
        <v>888</v>
      </c>
      <c r="I627" s="72" t="s">
        <v>4351</v>
      </c>
      <c r="J627" s="72" t="s">
        <v>2506</v>
      </c>
      <c r="K627" s="72" t="s">
        <v>4352</v>
      </c>
      <c r="L627" s="37" t="s">
        <v>4353</v>
      </c>
      <c r="M627" s="192" t="s">
        <v>4354</v>
      </c>
      <c r="N627" s="72" t="s">
        <v>4301</v>
      </c>
      <c r="O627" s="176"/>
      <c r="P627" s="72" t="s">
        <v>4355</v>
      </c>
      <c r="Q627" s="177"/>
      <c r="R627" s="178"/>
      <c r="S627" s="178"/>
      <c r="T627" s="72"/>
      <c r="U627" s="72"/>
      <c r="V627" s="72" t="str">
        <f t="shared" si="156"/>
        <v>INSTALACION</v>
      </c>
      <c r="W627" s="179">
        <f>1900+100</f>
        <v>2000</v>
      </c>
      <c r="X627" s="179">
        <f t="shared" si="157"/>
        <v>320</v>
      </c>
      <c r="Y627" s="179">
        <f t="shared" si="158"/>
        <v>2320</v>
      </c>
    </row>
    <row r="628" ht="12.75" customHeight="1">
      <c r="A628" s="37" t="s">
        <v>4211</v>
      </c>
      <c r="B628" s="37"/>
      <c r="C628" s="79">
        <v>45772.0</v>
      </c>
      <c r="D628" s="187">
        <v>0.7361111111111112</v>
      </c>
      <c r="E628" s="188" t="s">
        <v>3857</v>
      </c>
      <c r="F628" s="37" t="s">
        <v>3858</v>
      </c>
      <c r="G628" s="72">
        <v>1.0</v>
      </c>
      <c r="H628" s="72" t="s">
        <v>2513</v>
      </c>
      <c r="I628" s="72" t="s">
        <v>4356</v>
      </c>
      <c r="J628" s="72" t="s">
        <v>3814</v>
      </c>
      <c r="K628" s="72" t="s">
        <v>4357</v>
      </c>
      <c r="L628" s="37" t="s">
        <v>4358</v>
      </c>
      <c r="M628" s="192" t="s">
        <v>4359</v>
      </c>
      <c r="N628" s="72" t="s">
        <v>4301</v>
      </c>
      <c r="O628" s="176"/>
      <c r="P628" s="72" t="s">
        <v>4360</v>
      </c>
      <c r="Q628" s="177"/>
      <c r="R628" s="178"/>
      <c r="S628" s="178"/>
      <c r="T628" s="72"/>
      <c r="U628" s="72"/>
      <c r="V628" s="72"/>
      <c r="W628" s="179"/>
      <c r="X628" s="179"/>
      <c r="Y628" s="179"/>
    </row>
    <row r="629" ht="39.0" customHeight="1">
      <c r="A629" s="37" t="s">
        <v>4211</v>
      </c>
      <c r="B629" s="37"/>
      <c r="C629" s="79">
        <v>45773.0</v>
      </c>
      <c r="D629" s="187">
        <v>0.3958333333333333</v>
      </c>
      <c r="E629" s="188" t="s">
        <v>2511</v>
      </c>
      <c r="F629" s="37" t="s">
        <v>2592</v>
      </c>
      <c r="G629" s="72">
        <v>1.0</v>
      </c>
      <c r="H629" s="72" t="s">
        <v>888</v>
      </c>
      <c r="I629" s="193" t="s">
        <v>4361</v>
      </c>
      <c r="J629" s="72" t="s">
        <v>2506</v>
      </c>
      <c r="K629" s="72" t="s">
        <v>4362</v>
      </c>
      <c r="L629" s="37" t="s">
        <v>2648</v>
      </c>
      <c r="M629" s="192" t="s">
        <v>3102</v>
      </c>
      <c r="N629" s="72" t="s">
        <v>4301</v>
      </c>
      <c r="O629" s="207">
        <v>0.4375</v>
      </c>
      <c r="P629" s="72" t="str">
        <f t="shared" ref="P629:P630" si="159">J629</f>
        <v>INSTALACION NUEVA</v>
      </c>
      <c r="Q629" s="72" t="s">
        <v>4355</v>
      </c>
      <c r="R629" s="178"/>
      <c r="S629" s="178"/>
      <c r="T629" s="72"/>
      <c r="U629" s="72"/>
      <c r="V629" s="72" t="str">
        <f t="shared" ref="V629:V630" si="160">H629</f>
        <v>INSTALACION</v>
      </c>
      <c r="W629" s="203">
        <f t="shared" ref="W629:W630" si="161">1724+150</f>
        <v>1874</v>
      </c>
      <c r="X629" s="203">
        <f t="shared" ref="X629:X630" si="162">W629*0.16</f>
        <v>299.84</v>
      </c>
      <c r="Y629" s="179">
        <f t="shared" ref="Y629:Y630" si="163">W629+X629</f>
        <v>2173.84</v>
      </c>
    </row>
    <row r="630" ht="12.75" customHeight="1">
      <c r="A630" s="37" t="s">
        <v>4211</v>
      </c>
      <c r="B630" s="37"/>
      <c r="C630" s="79">
        <v>45773.0</v>
      </c>
      <c r="D630" s="187">
        <v>0.4166666666666667</v>
      </c>
      <c r="E630" s="188" t="s">
        <v>2518</v>
      </c>
      <c r="F630" s="37" t="s">
        <v>2592</v>
      </c>
      <c r="G630" s="72">
        <v>1.0</v>
      </c>
      <c r="H630" s="72" t="s">
        <v>888</v>
      </c>
      <c r="I630" s="193" t="s">
        <v>4363</v>
      </c>
      <c r="J630" s="72" t="s">
        <v>2506</v>
      </c>
      <c r="K630" s="72" t="s">
        <v>4364</v>
      </c>
      <c r="L630" s="37" t="s">
        <v>3269</v>
      </c>
      <c r="M630" s="192" t="s">
        <v>3910</v>
      </c>
      <c r="N630" s="72" t="s">
        <v>4301</v>
      </c>
      <c r="O630" s="193" t="s">
        <v>68</v>
      </c>
      <c r="P630" s="72" t="str">
        <f t="shared" si="159"/>
        <v>INSTALACION NUEVA</v>
      </c>
      <c r="Q630" s="72" t="s">
        <v>4365</v>
      </c>
      <c r="R630" s="178"/>
      <c r="S630" s="178"/>
      <c r="T630" s="72"/>
      <c r="U630" s="72"/>
      <c r="V630" s="72" t="str">
        <f t="shared" si="160"/>
        <v>INSTALACION</v>
      </c>
      <c r="W630" s="203">
        <f t="shared" si="161"/>
        <v>1874</v>
      </c>
      <c r="X630" s="203">
        <f t="shared" si="162"/>
        <v>299.84</v>
      </c>
      <c r="Y630" s="179">
        <f t="shared" si="163"/>
        <v>2173.84</v>
      </c>
    </row>
    <row r="631" ht="12.75" customHeight="1">
      <c r="A631" s="37" t="s">
        <v>4211</v>
      </c>
      <c r="B631" s="37"/>
      <c r="C631" s="79">
        <v>45773.0</v>
      </c>
      <c r="D631" s="187">
        <v>0.5</v>
      </c>
      <c r="E631" s="188" t="s">
        <v>4366</v>
      </c>
      <c r="F631" s="37" t="s">
        <v>4367</v>
      </c>
      <c r="G631" s="72">
        <v>1.0</v>
      </c>
      <c r="H631" s="72" t="s">
        <v>888</v>
      </c>
      <c r="I631" s="72" t="s">
        <v>4368</v>
      </c>
      <c r="J631" s="72" t="s">
        <v>3965</v>
      </c>
      <c r="K631" s="72" t="s">
        <v>4369</v>
      </c>
      <c r="L631" s="37" t="s">
        <v>4370</v>
      </c>
      <c r="M631" s="192" t="s">
        <v>4371</v>
      </c>
      <c r="N631" s="72" t="s">
        <v>4301</v>
      </c>
      <c r="O631" s="176"/>
      <c r="P631" s="72" t="s">
        <v>4372</v>
      </c>
      <c r="Q631" s="177"/>
      <c r="R631" s="178"/>
      <c r="S631" s="178"/>
      <c r="T631" s="72"/>
      <c r="U631" s="72"/>
      <c r="V631" s="72"/>
      <c r="W631" s="179"/>
      <c r="X631" s="179"/>
      <c r="Y631" s="179"/>
    </row>
    <row r="632" ht="12.75" customHeight="1">
      <c r="A632" s="37" t="s">
        <v>4211</v>
      </c>
      <c r="B632" s="37"/>
      <c r="C632" s="79">
        <v>45773.0</v>
      </c>
      <c r="D632" s="187">
        <v>0.5833333333333334</v>
      </c>
      <c r="E632" s="188" t="s">
        <v>2518</v>
      </c>
      <c r="F632" s="37" t="s">
        <v>306</v>
      </c>
      <c r="G632" s="72">
        <v>1.0</v>
      </c>
      <c r="H632" s="72" t="s">
        <v>846</v>
      </c>
      <c r="I632" s="72" t="s">
        <v>4373</v>
      </c>
      <c r="J632" s="72" t="s">
        <v>3965</v>
      </c>
      <c r="K632" s="72" t="s">
        <v>4374</v>
      </c>
      <c r="L632" s="37" t="s">
        <v>2530</v>
      </c>
      <c r="M632" s="192" t="s">
        <v>2531</v>
      </c>
      <c r="N632" s="72" t="s">
        <v>4301</v>
      </c>
      <c r="O632" s="176"/>
      <c r="P632" s="72" t="s">
        <v>4375</v>
      </c>
      <c r="Q632" s="177"/>
      <c r="R632" s="178"/>
      <c r="S632" s="178"/>
      <c r="T632" s="72"/>
      <c r="U632" s="72"/>
      <c r="V632" s="72"/>
      <c r="W632" s="179"/>
      <c r="X632" s="179"/>
      <c r="Y632" s="179"/>
    </row>
    <row r="633" ht="12.75" customHeight="1">
      <c r="A633" s="37" t="s">
        <v>4211</v>
      </c>
      <c r="B633" s="37"/>
      <c r="C633" s="79">
        <v>45773.0</v>
      </c>
      <c r="D633" s="187">
        <v>0.5833333333333334</v>
      </c>
      <c r="E633" s="188" t="s">
        <v>2574</v>
      </c>
      <c r="F633" s="37" t="s">
        <v>2575</v>
      </c>
      <c r="G633" s="72">
        <v>1.0</v>
      </c>
      <c r="H633" s="72" t="s">
        <v>2513</v>
      </c>
      <c r="I633" s="72" t="s">
        <v>4376</v>
      </c>
      <c r="J633" s="72" t="s">
        <v>2514</v>
      </c>
      <c r="K633" s="72" t="s">
        <v>4377</v>
      </c>
      <c r="L633" s="37" t="s">
        <v>4378</v>
      </c>
      <c r="M633" s="192" t="s">
        <v>4379</v>
      </c>
      <c r="N633" s="72" t="s">
        <v>1941</v>
      </c>
      <c r="O633" s="193" t="s">
        <v>68</v>
      </c>
      <c r="P633" s="72" t="str">
        <f>J633</f>
        <v>DESINSTALACION DE EQUIPO</v>
      </c>
      <c r="Q633" s="177"/>
      <c r="R633" s="178"/>
      <c r="S633" s="178"/>
      <c r="T633" s="72"/>
      <c r="U633" s="72"/>
      <c r="V633" s="72" t="str">
        <f>H633</f>
        <v>DESINSTALACION</v>
      </c>
      <c r="W633" s="203">
        <v>650.0</v>
      </c>
      <c r="X633" s="179">
        <f>W633*0.16</f>
        <v>104</v>
      </c>
      <c r="Y633" s="179">
        <f>W633+X633</f>
        <v>754</v>
      </c>
    </row>
    <row r="634" ht="12.75" customHeight="1">
      <c r="A634" s="86" t="s">
        <v>4211</v>
      </c>
      <c r="B634" s="86"/>
      <c r="C634" s="194">
        <v>45773.0</v>
      </c>
      <c r="D634" s="195">
        <v>0.625</v>
      </c>
      <c r="E634" s="196" t="s">
        <v>2518</v>
      </c>
      <c r="F634" s="86" t="s">
        <v>4380</v>
      </c>
      <c r="G634" s="87">
        <v>1.0</v>
      </c>
      <c r="H634" s="87" t="s">
        <v>888</v>
      </c>
      <c r="I634" s="87" t="s">
        <v>4381</v>
      </c>
      <c r="J634" s="87" t="s">
        <v>3965</v>
      </c>
      <c r="K634" s="87" t="s">
        <v>4382</v>
      </c>
      <c r="L634" s="86" t="s">
        <v>4383</v>
      </c>
      <c r="M634" s="197" t="s">
        <v>4384</v>
      </c>
      <c r="N634" s="87" t="s">
        <v>4301</v>
      </c>
      <c r="O634" s="198"/>
      <c r="P634" s="87"/>
      <c r="Q634" s="199"/>
      <c r="R634" s="200"/>
      <c r="S634" s="200"/>
      <c r="T634" s="87"/>
      <c r="U634" s="87"/>
      <c r="V634" s="87"/>
      <c r="W634" s="202"/>
      <c r="X634" s="202"/>
      <c r="Y634" s="202"/>
    </row>
    <row r="635" ht="12.75" customHeight="1">
      <c r="A635" s="37" t="s">
        <v>4385</v>
      </c>
      <c r="B635" s="37"/>
      <c r="C635" s="79">
        <v>45774.0</v>
      </c>
      <c r="D635" s="187">
        <v>0.375</v>
      </c>
      <c r="E635" s="188" t="s">
        <v>68</v>
      </c>
      <c r="F635" s="37" t="s">
        <v>2458</v>
      </c>
      <c r="G635" s="72" t="s">
        <v>68</v>
      </c>
      <c r="H635" s="72" t="s">
        <v>68</v>
      </c>
      <c r="I635" s="72" t="s">
        <v>68</v>
      </c>
      <c r="J635" s="72" t="s">
        <v>68</v>
      </c>
      <c r="K635" s="72" t="s">
        <v>68</v>
      </c>
      <c r="L635" s="37" t="s">
        <v>68</v>
      </c>
      <c r="M635" s="190" t="s">
        <v>68</v>
      </c>
      <c r="N635" s="72" t="s">
        <v>68</v>
      </c>
      <c r="O635" s="176"/>
      <c r="P635" s="72"/>
      <c r="Q635" s="177"/>
      <c r="R635" s="178"/>
      <c r="S635" s="178"/>
      <c r="T635" s="72"/>
      <c r="U635" s="72"/>
      <c r="V635" s="72"/>
      <c r="W635" s="179"/>
      <c r="X635" s="179"/>
      <c r="Y635" s="179"/>
    </row>
    <row r="636" ht="12.75" customHeight="1">
      <c r="A636" s="37" t="s">
        <v>4385</v>
      </c>
      <c r="B636" s="37"/>
      <c r="C636" s="79">
        <v>45775.0</v>
      </c>
      <c r="D636" s="187">
        <v>0.4375</v>
      </c>
      <c r="E636" s="188" t="s">
        <v>4386</v>
      </c>
      <c r="F636" s="37" t="s">
        <v>3888</v>
      </c>
      <c r="G636" s="72">
        <v>1.0</v>
      </c>
      <c r="H636" s="72" t="s">
        <v>2819</v>
      </c>
      <c r="I636" s="72" t="s">
        <v>4387</v>
      </c>
      <c r="J636" s="72" t="s">
        <v>2821</v>
      </c>
      <c r="K636" s="72" t="s">
        <v>4388</v>
      </c>
      <c r="L636" s="37" t="s">
        <v>4389</v>
      </c>
      <c r="M636" s="192" t="s">
        <v>4390</v>
      </c>
      <c r="N636" s="72" t="s">
        <v>4301</v>
      </c>
      <c r="O636" s="176"/>
      <c r="P636" s="72"/>
      <c r="Q636" s="177"/>
      <c r="R636" s="178"/>
      <c r="S636" s="178"/>
      <c r="T636" s="72"/>
      <c r="U636" s="72"/>
      <c r="V636" s="72"/>
      <c r="W636" s="179"/>
      <c r="X636" s="179"/>
      <c r="Y636" s="179"/>
    </row>
    <row r="637" ht="12.75" customHeight="1">
      <c r="A637" s="37" t="s">
        <v>4385</v>
      </c>
      <c r="B637" s="37"/>
      <c r="C637" s="79">
        <v>45775.0</v>
      </c>
      <c r="D637" s="187">
        <v>0.4583333333333333</v>
      </c>
      <c r="E637" s="188" t="s">
        <v>4021</v>
      </c>
      <c r="F637" s="37" t="s">
        <v>2542</v>
      </c>
      <c r="G637" s="72">
        <v>1.0</v>
      </c>
      <c r="H637" s="72" t="s">
        <v>2736</v>
      </c>
      <c r="I637" s="72" t="s">
        <v>4391</v>
      </c>
      <c r="J637" s="72" t="s">
        <v>3337</v>
      </c>
      <c r="K637" s="72" t="s">
        <v>4392</v>
      </c>
      <c r="L637" s="37" t="s">
        <v>68</v>
      </c>
      <c r="M637" s="190" t="s">
        <v>68</v>
      </c>
      <c r="N637" s="72" t="s">
        <v>968</v>
      </c>
      <c r="O637" s="176"/>
      <c r="P637" s="72" t="s">
        <v>68</v>
      </c>
      <c r="Q637" s="177"/>
      <c r="R637" s="178"/>
      <c r="S637" s="178"/>
      <c r="T637" s="72"/>
      <c r="U637" s="72"/>
      <c r="V637" s="72"/>
      <c r="W637" s="179"/>
      <c r="X637" s="179"/>
      <c r="Y637" s="179"/>
    </row>
    <row r="638" ht="12.75" customHeight="1">
      <c r="A638" s="37" t="s">
        <v>4385</v>
      </c>
      <c r="B638" s="37"/>
      <c r="C638" s="79">
        <v>45775.0</v>
      </c>
      <c r="D638" s="187">
        <v>0.5416666666666666</v>
      </c>
      <c r="E638" s="188" t="s">
        <v>2548</v>
      </c>
      <c r="F638" s="37" t="s">
        <v>2549</v>
      </c>
      <c r="G638" s="72">
        <v>1.0</v>
      </c>
      <c r="H638" s="72" t="s">
        <v>888</v>
      </c>
      <c r="I638" s="72" t="s">
        <v>4393</v>
      </c>
      <c r="J638" s="72" t="s">
        <v>2506</v>
      </c>
      <c r="K638" s="72" t="s">
        <v>825</v>
      </c>
      <c r="L638" s="37" t="s">
        <v>2833</v>
      </c>
      <c r="M638" s="192" t="s">
        <v>2552</v>
      </c>
      <c r="N638" s="72" t="s">
        <v>4301</v>
      </c>
      <c r="O638" s="176"/>
      <c r="P638" s="72" t="str">
        <f>J638</f>
        <v>INSTALACION NUEVA</v>
      </c>
      <c r="Q638" s="177"/>
      <c r="R638" s="178"/>
      <c r="S638" s="178"/>
      <c r="T638" s="72"/>
      <c r="U638" s="72"/>
      <c r="V638" s="72" t="str">
        <f>H638</f>
        <v>INSTALACION</v>
      </c>
      <c r="W638" s="203">
        <v>1900.0</v>
      </c>
      <c r="X638" s="179">
        <f>W638*0.16</f>
        <v>304</v>
      </c>
      <c r="Y638" s="179">
        <f>W638+X638</f>
        <v>2204</v>
      </c>
    </row>
    <row r="639" ht="12.75" customHeight="1">
      <c r="A639" s="37" t="s">
        <v>4385</v>
      </c>
      <c r="B639" s="37"/>
      <c r="C639" s="79">
        <v>45775.0</v>
      </c>
      <c r="D639" s="187">
        <v>0.625</v>
      </c>
      <c r="E639" s="188" t="s">
        <v>3583</v>
      </c>
      <c r="F639" s="37" t="s">
        <v>3489</v>
      </c>
      <c r="G639" s="72">
        <v>1.0</v>
      </c>
      <c r="H639" s="72" t="s">
        <v>2449</v>
      </c>
      <c r="I639" s="72" t="s">
        <v>3694</v>
      </c>
      <c r="J639" s="72" t="s">
        <v>4394</v>
      </c>
      <c r="K639" s="72" t="s">
        <v>4395</v>
      </c>
      <c r="L639" s="37" t="s">
        <v>3038</v>
      </c>
      <c r="M639" s="192" t="s">
        <v>4396</v>
      </c>
      <c r="N639" s="72" t="s">
        <v>4301</v>
      </c>
      <c r="O639" s="176"/>
      <c r="P639" s="72"/>
      <c r="Q639" s="177"/>
      <c r="R639" s="178"/>
      <c r="S639" s="178"/>
      <c r="T639" s="72"/>
      <c r="U639" s="72"/>
      <c r="V639" s="72"/>
      <c r="W639" s="179"/>
      <c r="X639" s="179"/>
      <c r="Y639" s="179"/>
    </row>
    <row r="640" ht="12.75" customHeight="1">
      <c r="A640" s="37" t="s">
        <v>4385</v>
      </c>
      <c r="B640" s="213"/>
      <c r="C640" s="79">
        <v>45776.0</v>
      </c>
      <c r="D640" s="187">
        <v>0.375</v>
      </c>
      <c r="E640" s="188" t="s">
        <v>4296</v>
      </c>
      <c r="F640" s="37" t="s">
        <v>2745</v>
      </c>
      <c r="G640" s="72">
        <v>1.0</v>
      </c>
      <c r="H640" s="72" t="s">
        <v>2684</v>
      </c>
      <c r="I640" s="72" t="s">
        <v>2724</v>
      </c>
      <c r="J640" s="72" t="s">
        <v>3965</v>
      </c>
      <c r="K640" s="72"/>
      <c r="L640" s="37" t="s">
        <v>4299</v>
      </c>
      <c r="M640" s="192" t="s">
        <v>4300</v>
      </c>
      <c r="N640" s="72" t="s">
        <v>4397</v>
      </c>
      <c r="O640" s="176"/>
      <c r="P640" s="72" t="s">
        <v>4398</v>
      </c>
      <c r="Q640" s="177"/>
      <c r="R640" s="178"/>
      <c r="S640" s="178"/>
      <c r="T640" s="72"/>
      <c r="U640" s="72"/>
      <c r="V640" s="72"/>
      <c r="W640" s="179"/>
      <c r="X640" s="179"/>
      <c r="Y640" s="179"/>
    </row>
    <row r="641" ht="12.75" customHeight="1">
      <c r="A641" s="37" t="s">
        <v>4385</v>
      </c>
      <c r="B641" s="213"/>
      <c r="C641" s="79">
        <v>45776.0</v>
      </c>
      <c r="D641" s="187">
        <v>0.5</v>
      </c>
      <c r="E641" s="188" t="s">
        <v>4296</v>
      </c>
      <c r="F641" s="37" t="s">
        <v>2745</v>
      </c>
      <c r="G641" s="72">
        <v>1.0</v>
      </c>
      <c r="H641" s="72" t="s">
        <v>888</v>
      </c>
      <c r="I641" s="72" t="s">
        <v>4399</v>
      </c>
      <c r="J641" s="72" t="s">
        <v>3965</v>
      </c>
      <c r="K641" s="72" t="s">
        <v>4400</v>
      </c>
      <c r="L641" s="37" t="s">
        <v>4401</v>
      </c>
      <c r="M641" s="192" t="s">
        <v>4402</v>
      </c>
      <c r="N641" s="72" t="s">
        <v>4397</v>
      </c>
      <c r="O641" s="176"/>
      <c r="P641" s="72" t="s">
        <v>4403</v>
      </c>
      <c r="Q641" s="177"/>
      <c r="R641" s="178"/>
      <c r="S641" s="178"/>
      <c r="T641" s="72"/>
      <c r="U641" s="72"/>
      <c r="V641" s="72"/>
      <c r="W641" s="179"/>
      <c r="X641" s="179"/>
      <c r="Y641" s="179"/>
    </row>
    <row r="642" ht="42.0" customHeight="1">
      <c r="A642" s="37" t="s">
        <v>4385</v>
      </c>
      <c r="B642" s="37"/>
      <c r="C642" s="79">
        <v>45777.0</v>
      </c>
      <c r="D642" s="187">
        <v>0.375</v>
      </c>
      <c r="E642" s="188" t="s">
        <v>4404</v>
      </c>
      <c r="F642" s="37" t="s">
        <v>4405</v>
      </c>
      <c r="G642" s="72">
        <v>1.0</v>
      </c>
      <c r="H642" s="72" t="s">
        <v>2684</v>
      </c>
      <c r="I642" s="72" t="s">
        <v>4406</v>
      </c>
      <c r="J642" s="72" t="s">
        <v>4407</v>
      </c>
      <c r="K642" s="72" t="s">
        <v>4408</v>
      </c>
      <c r="L642" s="37" t="s">
        <v>3504</v>
      </c>
      <c r="M642" s="192" t="s">
        <v>3505</v>
      </c>
      <c r="N642" s="72" t="s">
        <v>995</v>
      </c>
      <c r="O642" s="176"/>
      <c r="P642" s="72" t="s">
        <v>4409</v>
      </c>
      <c r="Q642" s="177"/>
      <c r="R642" s="178"/>
      <c r="S642" s="178"/>
      <c r="T642" s="72"/>
      <c r="U642" s="72"/>
      <c r="V642" s="72" t="str">
        <f t="shared" ref="V642:V643" si="164">H642</f>
        <v>VISITA EN FALSO </v>
      </c>
      <c r="W642" s="179"/>
      <c r="X642" s="179"/>
      <c r="Y642" s="179"/>
    </row>
    <row r="643" ht="12.75" customHeight="1">
      <c r="A643" s="37" t="s">
        <v>4385</v>
      </c>
      <c r="B643" s="37"/>
      <c r="C643" s="79">
        <v>45777.0</v>
      </c>
      <c r="D643" s="187">
        <v>0.4166666666666667</v>
      </c>
      <c r="E643" s="188" t="s">
        <v>2548</v>
      </c>
      <c r="F643" s="37" t="s">
        <v>2549</v>
      </c>
      <c r="G643" s="72">
        <v>1.0</v>
      </c>
      <c r="H643" s="72" t="s">
        <v>2513</v>
      </c>
      <c r="I643" s="72" t="s">
        <v>4410</v>
      </c>
      <c r="J643" s="72" t="s">
        <v>2514</v>
      </c>
      <c r="K643" s="72" t="s">
        <v>825</v>
      </c>
      <c r="L643" s="37" t="s">
        <v>2833</v>
      </c>
      <c r="M643" s="192" t="s">
        <v>2552</v>
      </c>
      <c r="N643" s="72" t="s">
        <v>821</v>
      </c>
      <c r="O643" s="176"/>
      <c r="P643" s="72" t="str">
        <f>J643</f>
        <v>DESINSTALACION DE EQUIPO</v>
      </c>
      <c r="Q643" s="72" t="s">
        <v>3334</v>
      </c>
      <c r="R643" s="178"/>
      <c r="S643" s="178"/>
      <c r="T643" s="72"/>
      <c r="U643" s="72"/>
      <c r="V643" s="72" t="str">
        <f t="shared" si="164"/>
        <v>DESINSTALACION</v>
      </c>
      <c r="W643" s="203">
        <v>350.0</v>
      </c>
      <c r="X643" s="179">
        <f>W643*0.16</f>
        <v>56</v>
      </c>
      <c r="Y643" s="179">
        <f>W643+X643</f>
        <v>406</v>
      </c>
    </row>
    <row r="644" ht="12.75" customHeight="1">
      <c r="A644" s="37" t="s">
        <v>4385</v>
      </c>
      <c r="B644" s="37"/>
      <c r="C644" s="79">
        <v>45777.0</v>
      </c>
      <c r="D644" s="187">
        <v>0.4166666666666667</v>
      </c>
      <c r="E644" s="188" t="s">
        <v>4411</v>
      </c>
      <c r="F644" s="37" t="s">
        <v>2735</v>
      </c>
      <c r="G644" s="72">
        <v>1.0</v>
      </c>
      <c r="H644" s="72" t="s">
        <v>2513</v>
      </c>
      <c r="I644" s="193" t="s">
        <v>4412</v>
      </c>
      <c r="J644" s="72" t="s">
        <v>4413</v>
      </c>
      <c r="K644" s="72" t="s">
        <v>4414</v>
      </c>
      <c r="L644" s="37" t="s">
        <v>4415</v>
      </c>
      <c r="M644" s="192" t="s">
        <v>4416</v>
      </c>
      <c r="N644" s="72" t="s">
        <v>4417</v>
      </c>
      <c r="O644" s="176"/>
      <c r="P644" s="72" t="s">
        <v>4418</v>
      </c>
      <c r="Q644" s="205" t="s">
        <v>2563</v>
      </c>
      <c r="R644" s="206">
        <v>8.69706060880103E14</v>
      </c>
      <c r="S644" s="206">
        <v>8.331892317E9</v>
      </c>
      <c r="T644" s="193" t="s">
        <v>68</v>
      </c>
      <c r="U644" s="193" t="s">
        <v>4419</v>
      </c>
      <c r="V644" s="193" t="s">
        <v>2513</v>
      </c>
      <c r="W644" s="179"/>
      <c r="X644" s="179"/>
      <c r="Y644" s="179"/>
    </row>
    <row r="645" ht="12.75" customHeight="1">
      <c r="A645" s="37" t="s">
        <v>4385</v>
      </c>
      <c r="B645" s="37"/>
      <c r="C645" s="79">
        <v>45777.0</v>
      </c>
      <c r="D645" s="187">
        <v>0.4375</v>
      </c>
      <c r="E645" s="188" t="s">
        <v>4411</v>
      </c>
      <c r="F645" s="37" t="s">
        <v>2735</v>
      </c>
      <c r="G645" s="72">
        <v>1.0</v>
      </c>
      <c r="H645" s="72" t="s">
        <v>2513</v>
      </c>
      <c r="I645" s="193" t="s">
        <v>4420</v>
      </c>
      <c r="J645" s="72" t="s">
        <v>4413</v>
      </c>
      <c r="K645" s="72" t="s">
        <v>4414</v>
      </c>
      <c r="L645" s="37" t="s">
        <v>4415</v>
      </c>
      <c r="M645" s="192" t="s">
        <v>4416</v>
      </c>
      <c r="N645" s="72" t="s">
        <v>4417</v>
      </c>
      <c r="O645" s="176"/>
      <c r="P645" s="72" t="s">
        <v>4418</v>
      </c>
      <c r="Q645" s="205" t="s">
        <v>2563</v>
      </c>
      <c r="R645" s="206">
        <v>8.69706060879899E14</v>
      </c>
      <c r="S645" s="206">
        <v>8.331891456E9</v>
      </c>
      <c r="T645" s="193" t="s">
        <v>68</v>
      </c>
      <c r="U645" s="193" t="s">
        <v>4421</v>
      </c>
      <c r="V645" s="193" t="s">
        <v>2513</v>
      </c>
      <c r="W645" s="179"/>
      <c r="X645" s="179"/>
      <c r="Y645" s="179"/>
    </row>
    <row r="646" ht="12.75" customHeight="1">
      <c r="A646" s="37" t="s">
        <v>4385</v>
      </c>
      <c r="B646" s="37"/>
      <c r="C646" s="79">
        <v>45777.0</v>
      </c>
      <c r="D646" s="187">
        <v>0.4583333333333333</v>
      </c>
      <c r="E646" s="188" t="s">
        <v>3761</v>
      </c>
      <c r="F646" s="37" t="s">
        <v>2592</v>
      </c>
      <c r="G646" s="72">
        <v>1.0</v>
      </c>
      <c r="H646" s="72" t="s">
        <v>888</v>
      </c>
      <c r="I646" s="193" t="s">
        <v>4422</v>
      </c>
      <c r="J646" s="72" t="s">
        <v>2506</v>
      </c>
      <c r="K646" s="72" t="s">
        <v>4423</v>
      </c>
      <c r="L646" s="37" t="s">
        <v>4424</v>
      </c>
      <c r="M646" s="192" t="s">
        <v>4425</v>
      </c>
      <c r="N646" s="72" t="s">
        <v>821</v>
      </c>
      <c r="O646" s="193" t="s">
        <v>68</v>
      </c>
      <c r="P646" s="72" t="str">
        <f>J646</f>
        <v>INSTALACION NUEVA</v>
      </c>
      <c r="Q646" s="72" t="s">
        <v>4426</v>
      </c>
      <c r="R646" s="178"/>
      <c r="S646" s="178"/>
      <c r="T646" s="72"/>
      <c r="U646" s="72"/>
      <c r="V646" s="72" t="str">
        <f>H646</f>
        <v>INSTALACION</v>
      </c>
      <c r="W646" s="203">
        <f>1724+150</f>
        <v>1874</v>
      </c>
      <c r="X646" s="203">
        <f>W646*0.16</f>
        <v>299.84</v>
      </c>
      <c r="Y646" s="179">
        <f>W646+X646</f>
        <v>2173.84</v>
      </c>
    </row>
    <row r="647" ht="12.75" customHeight="1">
      <c r="A647" s="37" t="s">
        <v>4385</v>
      </c>
      <c r="B647" s="37"/>
      <c r="C647" s="79">
        <v>45777.0</v>
      </c>
      <c r="D647" s="187">
        <v>0.4583333333333333</v>
      </c>
      <c r="E647" s="188" t="s">
        <v>4427</v>
      </c>
      <c r="F647" s="37" t="s">
        <v>4428</v>
      </c>
      <c r="G647" s="72">
        <v>1.0</v>
      </c>
      <c r="H647" s="72" t="s">
        <v>2449</v>
      </c>
      <c r="I647" s="72" t="s">
        <v>4429</v>
      </c>
      <c r="J647" s="72" t="s">
        <v>4430</v>
      </c>
      <c r="K647" s="72" t="s">
        <v>4431</v>
      </c>
      <c r="L647" s="37" t="s">
        <v>4432</v>
      </c>
      <c r="M647" s="192" t="s">
        <v>4433</v>
      </c>
      <c r="N647" s="72" t="s">
        <v>4434</v>
      </c>
      <c r="O647" s="176"/>
      <c r="P647" s="72" t="s">
        <v>2547</v>
      </c>
      <c r="Q647" s="177"/>
      <c r="R647" s="178"/>
      <c r="S647" s="178"/>
      <c r="T647" s="72"/>
      <c r="U647" s="72"/>
      <c r="V647" s="72"/>
      <c r="W647" s="179"/>
      <c r="X647" s="179"/>
      <c r="Y647" s="179"/>
    </row>
    <row r="648" ht="12.75" customHeight="1">
      <c r="A648" s="37" t="s">
        <v>4385</v>
      </c>
      <c r="B648" s="37"/>
      <c r="C648" s="79">
        <v>45777.0</v>
      </c>
      <c r="D648" s="187">
        <v>0.5729166666666666</v>
      </c>
      <c r="E648" s="188" t="s">
        <v>3761</v>
      </c>
      <c r="F648" s="37" t="s">
        <v>2592</v>
      </c>
      <c r="G648" s="72">
        <v>1.0</v>
      </c>
      <c r="H648" s="72" t="s">
        <v>888</v>
      </c>
      <c r="I648" s="193" t="s">
        <v>4435</v>
      </c>
      <c r="J648" s="72" t="s">
        <v>2506</v>
      </c>
      <c r="K648" s="72" t="s">
        <v>68</v>
      </c>
      <c r="L648" s="37" t="s">
        <v>4436</v>
      </c>
      <c r="M648" s="192" t="s">
        <v>4437</v>
      </c>
      <c r="N648" s="72" t="s">
        <v>4397</v>
      </c>
      <c r="O648" s="193" t="s">
        <v>68</v>
      </c>
      <c r="P648" s="72" t="str">
        <f>J648</f>
        <v>INSTALACION NUEVA</v>
      </c>
      <c r="Q648" s="72" t="s">
        <v>4438</v>
      </c>
      <c r="R648" s="178"/>
      <c r="S648" s="178"/>
      <c r="T648" s="72"/>
      <c r="U648" s="72"/>
      <c r="V648" s="72" t="str">
        <f>H648</f>
        <v>INSTALACION</v>
      </c>
      <c r="W648" s="203">
        <f>1724+150</f>
        <v>1874</v>
      </c>
      <c r="X648" s="203">
        <f>W648*0.16</f>
        <v>299.84</v>
      </c>
      <c r="Y648" s="179">
        <f>W648+X648</f>
        <v>2173.84</v>
      </c>
    </row>
    <row r="649" ht="12.75" customHeight="1">
      <c r="A649" s="37" t="s">
        <v>4385</v>
      </c>
      <c r="B649" s="37"/>
      <c r="C649" s="79">
        <v>45777.0</v>
      </c>
      <c r="D649" s="187">
        <v>0.5833333333333334</v>
      </c>
      <c r="E649" s="188" t="s">
        <v>4228</v>
      </c>
      <c r="F649" s="37" t="s">
        <v>4229</v>
      </c>
      <c r="G649" s="72">
        <v>1.0</v>
      </c>
      <c r="H649" s="72" t="s">
        <v>888</v>
      </c>
      <c r="I649" s="72" t="s">
        <v>4439</v>
      </c>
      <c r="J649" s="72" t="s">
        <v>3965</v>
      </c>
      <c r="K649" s="72" t="s">
        <v>4231</v>
      </c>
      <c r="L649" s="37" t="s">
        <v>4232</v>
      </c>
      <c r="M649" s="192" t="s">
        <v>4233</v>
      </c>
      <c r="N649" s="72" t="s">
        <v>821</v>
      </c>
      <c r="O649" s="193" t="s">
        <v>68</v>
      </c>
      <c r="P649" s="72" t="s">
        <v>4440</v>
      </c>
      <c r="Q649" s="177"/>
      <c r="R649" s="178"/>
      <c r="S649" s="178"/>
      <c r="T649" s="72"/>
      <c r="U649" s="72"/>
      <c r="V649" s="72"/>
      <c r="W649" s="179"/>
      <c r="X649" s="179"/>
      <c r="Y649" s="179"/>
    </row>
    <row r="650" ht="12.75" customHeight="1">
      <c r="A650" s="37" t="s">
        <v>4385</v>
      </c>
      <c r="B650" s="37"/>
      <c r="C650" s="79">
        <v>45777.0</v>
      </c>
      <c r="D650" s="187">
        <v>0.59375</v>
      </c>
      <c r="E650" s="188" t="s">
        <v>3761</v>
      </c>
      <c r="F650" s="37" t="s">
        <v>2592</v>
      </c>
      <c r="G650" s="72">
        <v>1.0</v>
      </c>
      <c r="H650" s="72" t="s">
        <v>888</v>
      </c>
      <c r="I650" s="193" t="s">
        <v>4441</v>
      </c>
      <c r="J650" s="72" t="s">
        <v>2506</v>
      </c>
      <c r="K650" s="72" t="s">
        <v>68</v>
      </c>
      <c r="L650" s="37" t="s">
        <v>4436</v>
      </c>
      <c r="M650" s="192" t="s">
        <v>4437</v>
      </c>
      <c r="N650" s="72" t="s">
        <v>4397</v>
      </c>
      <c r="O650" s="193" t="s">
        <v>68</v>
      </c>
      <c r="P650" s="72" t="str">
        <f>J650</f>
        <v>INSTALACION NUEVA</v>
      </c>
      <c r="Q650" s="72" t="s">
        <v>4442</v>
      </c>
      <c r="R650" s="178"/>
      <c r="S650" s="178"/>
      <c r="T650" s="72"/>
      <c r="U650" s="72"/>
      <c r="V650" s="72" t="str">
        <f>H650</f>
        <v>INSTALACION</v>
      </c>
      <c r="W650" s="203">
        <f>1724+150</f>
        <v>1874</v>
      </c>
      <c r="X650" s="203">
        <f>W650*0.16</f>
        <v>299.84</v>
      </c>
      <c r="Y650" s="179">
        <f>W650+X650</f>
        <v>2173.84</v>
      </c>
    </row>
    <row r="651" ht="12.75" customHeight="1">
      <c r="A651" s="37" t="s">
        <v>4385</v>
      </c>
      <c r="B651" s="37"/>
      <c r="C651" s="79">
        <v>45777.0</v>
      </c>
      <c r="D651" s="187">
        <v>0.611111111111111</v>
      </c>
      <c r="E651" s="188" t="s">
        <v>4228</v>
      </c>
      <c r="F651" s="37" t="s">
        <v>4229</v>
      </c>
      <c r="G651" s="72">
        <v>1.0</v>
      </c>
      <c r="H651" s="72" t="s">
        <v>888</v>
      </c>
      <c r="I651" s="72" t="s">
        <v>4443</v>
      </c>
      <c r="J651" s="72" t="s">
        <v>3965</v>
      </c>
      <c r="K651" s="72" t="s">
        <v>4231</v>
      </c>
      <c r="L651" s="37" t="s">
        <v>4232</v>
      </c>
      <c r="M651" s="192" t="s">
        <v>4233</v>
      </c>
      <c r="N651" s="72" t="s">
        <v>821</v>
      </c>
      <c r="O651" s="193" t="s">
        <v>68</v>
      </c>
      <c r="P651" s="72" t="s">
        <v>4440</v>
      </c>
      <c r="Q651" s="177"/>
      <c r="R651" s="178"/>
      <c r="S651" s="178"/>
      <c r="T651" s="72"/>
      <c r="U651" s="72"/>
      <c r="V651" s="72"/>
      <c r="W651" s="179"/>
      <c r="X651" s="179"/>
      <c r="Y651" s="179"/>
    </row>
    <row r="652" ht="12.75" customHeight="1">
      <c r="A652" s="37" t="s">
        <v>4385</v>
      </c>
      <c r="B652" s="37"/>
      <c r="C652" s="79">
        <v>45777.0</v>
      </c>
      <c r="D652" s="187">
        <v>0.6354166666666666</v>
      </c>
      <c r="E652" s="188" t="s">
        <v>4228</v>
      </c>
      <c r="F652" s="37" t="s">
        <v>4229</v>
      </c>
      <c r="G652" s="72">
        <v>1.0</v>
      </c>
      <c r="H652" s="72" t="s">
        <v>888</v>
      </c>
      <c r="I652" s="72" t="s">
        <v>4444</v>
      </c>
      <c r="J652" s="72" t="s">
        <v>3965</v>
      </c>
      <c r="K652" s="72" t="s">
        <v>4231</v>
      </c>
      <c r="L652" s="37" t="s">
        <v>4232</v>
      </c>
      <c r="M652" s="192" t="s">
        <v>4233</v>
      </c>
      <c r="N652" s="72" t="s">
        <v>821</v>
      </c>
      <c r="O652" s="193" t="s">
        <v>68</v>
      </c>
      <c r="P652" s="72" t="s">
        <v>4445</v>
      </c>
      <c r="Q652" s="177"/>
      <c r="R652" s="178"/>
      <c r="S652" s="178"/>
      <c r="T652" s="72"/>
      <c r="U652" s="72"/>
      <c r="V652" s="72"/>
      <c r="W652" s="179"/>
      <c r="X652" s="179"/>
      <c r="Y652" s="179"/>
    </row>
    <row r="653" ht="12.75" customHeight="1">
      <c r="A653" s="37" t="s">
        <v>4385</v>
      </c>
      <c r="B653" s="37"/>
      <c r="C653" s="79">
        <v>45777.0</v>
      </c>
      <c r="D653" s="187">
        <v>0.65625</v>
      </c>
      <c r="E653" s="188" t="s">
        <v>4228</v>
      </c>
      <c r="F653" s="37" t="s">
        <v>4229</v>
      </c>
      <c r="G653" s="72">
        <v>1.0</v>
      </c>
      <c r="H653" s="72" t="s">
        <v>888</v>
      </c>
      <c r="I653" s="72" t="s">
        <v>4446</v>
      </c>
      <c r="J653" s="72" t="s">
        <v>3965</v>
      </c>
      <c r="K653" s="72" t="s">
        <v>4231</v>
      </c>
      <c r="L653" s="37" t="s">
        <v>4232</v>
      </c>
      <c r="M653" s="192" t="s">
        <v>4233</v>
      </c>
      <c r="N653" s="72" t="s">
        <v>821</v>
      </c>
      <c r="O653" s="193" t="s">
        <v>68</v>
      </c>
      <c r="P653" s="72" t="s">
        <v>4445</v>
      </c>
      <c r="Q653" s="177"/>
      <c r="R653" s="178"/>
      <c r="S653" s="178"/>
      <c r="T653" s="72"/>
      <c r="U653" s="72"/>
      <c r="V653" s="72"/>
      <c r="W653" s="179"/>
      <c r="X653" s="179"/>
      <c r="Y653" s="179"/>
    </row>
    <row r="654" ht="12.75" customHeight="1">
      <c r="A654" s="37" t="s">
        <v>4385</v>
      </c>
      <c r="B654" s="37"/>
      <c r="C654" s="79">
        <v>45777.0</v>
      </c>
      <c r="D654" s="187">
        <v>0.6666666666666666</v>
      </c>
      <c r="E654" s="188" t="s">
        <v>2518</v>
      </c>
      <c r="F654" s="37" t="s">
        <v>4447</v>
      </c>
      <c r="G654" s="72">
        <v>1.0</v>
      </c>
      <c r="H654" s="72" t="s">
        <v>888</v>
      </c>
      <c r="I654" s="72" t="s">
        <v>4448</v>
      </c>
      <c r="J654" s="72" t="s">
        <v>2506</v>
      </c>
      <c r="K654" s="72" t="s">
        <v>4449</v>
      </c>
      <c r="L654" s="37" t="s">
        <v>4450</v>
      </c>
      <c r="M654" s="192" t="s">
        <v>4451</v>
      </c>
      <c r="N654" s="72" t="s">
        <v>4397</v>
      </c>
      <c r="O654" s="176"/>
      <c r="P654" s="72" t="s">
        <v>4452</v>
      </c>
      <c r="Q654" s="177"/>
      <c r="R654" s="178"/>
      <c r="S654" s="178"/>
      <c r="T654" s="72"/>
      <c r="U654" s="72"/>
      <c r="V654" s="72"/>
      <c r="W654" s="179"/>
      <c r="X654" s="179"/>
      <c r="Y654" s="179"/>
    </row>
    <row r="655" ht="12.75" customHeight="1">
      <c r="A655" s="37" t="s">
        <v>4385</v>
      </c>
      <c r="B655" s="37"/>
      <c r="C655" s="79">
        <v>45777.0</v>
      </c>
      <c r="D655" s="187">
        <v>0.7083333333333334</v>
      </c>
      <c r="E655" s="188" t="s">
        <v>3765</v>
      </c>
      <c r="F655" s="37" t="s">
        <v>2871</v>
      </c>
      <c r="G655" s="72">
        <v>1.0</v>
      </c>
      <c r="H655" s="72" t="s">
        <v>729</v>
      </c>
      <c r="I655" s="72" t="s">
        <v>4453</v>
      </c>
      <c r="J655" s="72" t="s">
        <v>3359</v>
      </c>
      <c r="K655" s="72" t="s">
        <v>3221</v>
      </c>
      <c r="L655" s="37" t="s">
        <v>2969</v>
      </c>
      <c r="M655" s="192" t="s">
        <v>2970</v>
      </c>
      <c r="N655" s="72" t="s">
        <v>821</v>
      </c>
      <c r="O655" s="176"/>
      <c r="P655" s="72"/>
      <c r="Q655" s="177"/>
      <c r="R655" s="178"/>
      <c r="S655" s="178"/>
      <c r="T655" s="72"/>
      <c r="U655" s="72"/>
      <c r="V655" s="72"/>
      <c r="W655" s="179"/>
      <c r="X655" s="179"/>
      <c r="Y655" s="179"/>
    </row>
    <row r="656" ht="12.75" customHeight="1">
      <c r="A656" s="37" t="s">
        <v>4385</v>
      </c>
      <c r="B656" s="37"/>
      <c r="C656" s="79">
        <v>45778.0</v>
      </c>
      <c r="D656" s="187">
        <v>0.375</v>
      </c>
      <c r="E656" s="188" t="s">
        <v>68</v>
      </c>
      <c r="F656" s="37" t="s">
        <v>4454</v>
      </c>
      <c r="G656" s="72" t="s">
        <v>68</v>
      </c>
      <c r="H656" s="72" t="s">
        <v>68</v>
      </c>
      <c r="I656" s="72" t="s">
        <v>68</v>
      </c>
      <c r="J656" s="72"/>
      <c r="K656" s="72" t="s">
        <v>68</v>
      </c>
      <c r="L656" s="37" t="s">
        <v>68</v>
      </c>
      <c r="M656" s="190" t="s">
        <v>68</v>
      </c>
      <c r="N656" s="72" t="s">
        <v>68</v>
      </c>
      <c r="O656" s="176"/>
      <c r="P656" s="72" t="s">
        <v>68</v>
      </c>
      <c r="Q656" s="177"/>
      <c r="R656" s="178"/>
      <c r="S656" s="178"/>
      <c r="T656" s="72"/>
      <c r="U656" s="72"/>
      <c r="V656" s="72"/>
      <c r="W656" s="179"/>
      <c r="X656" s="179"/>
      <c r="Y656" s="179"/>
    </row>
    <row r="657" ht="42.0" customHeight="1">
      <c r="A657" s="37" t="s">
        <v>4385</v>
      </c>
      <c r="B657" s="37"/>
      <c r="C657" s="79">
        <v>45779.0</v>
      </c>
      <c r="D657" s="187">
        <v>0.3958333333333333</v>
      </c>
      <c r="E657" s="188" t="s">
        <v>4455</v>
      </c>
      <c r="F657" s="37" t="s">
        <v>4456</v>
      </c>
      <c r="G657" s="72">
        <v>1.0</v>
      </c>
      <c r="H657" s="72" t="s">
        <v>729</v>
      </c>
      <c r="I657" s="72" t="s">
        <v>4457</v>
      </c>
      <c r="J657" s="72" t="s">
        <v>4458</v>
      </c>
      <c r="K657" s="72" t="s">
        <v>4459</v>
      </c>
      <c r="L657" s="37" t="s">
        <v>4460</v>
      </c>
      <c r="M657" s="192" t="s">
        <v>4461</v>
      </c>
      <c r="N657" s="72" t="s">
        <v>4397</v>
      </c>
      <c r="O657" s="176"/>
      <c r="P657" s="72" t="s">
        <v>4462</v>
      </c>
      <c r="Q657" s="177"/>
      <c r="R657" s="178"/>
      <c r="S657" s="178"/>
      <c r="T657" s="72"/>
      <c r="U657" s="72"/>
      <c r="V657" s="72"/>
      <c r="W657" s="179"/>
      <c r="X657" s="179"/>
      <c r="Y657" s="179"/>
    </row>
    <row r="658" ht="12.75" customHeight="1">
      <c r="A658" s="37" t="s">
        <v>4385</v>
      </c>
      <c r="B658" s="37"/>
      <c r="C658" s="79">
        <v>45779.0</v>
      </c>
      <c r="D658" s="187">
        <v>0.4166666666666667</v>
      </c>
      <c r="E658" s="188" t="s">
        <v>4455</v>
      </c>
      <c r="F658" s="37" t="s">
        <v>4456</v>
      </c>
      <c r="G658" s="72">
        <v>1.0</v>
      </c>
      <c r="H658" s="72" t="s">
        <v>888</v>
      </c>
      <c r="I658" s="72" t="s">
        <v>4457</v>
      </c>
      <c r="J658" s="72" t="s">
        <v>2506</v>
      </c>
      <c r="K658" s="72" t="s">
        <v>4463</v>
      </c>
      <c r="L658" s="37" t="s">
        <v>4460</v>
      </c>
      <c r="M658" s="192" t="s">
        <v>4461</v>
      </c>
      <c r="N658" s="72" t="s">
        <v>4397</v>
      </c>
      <c r="O658" s="176"/>
      <c r="P658" s="72" t="s">
        <v>4464</v>
      </c>
      <c r="Q658" s="177"/>
      <c r="R658" s="178"/>
      <c r="S658" s="178"/>
      <c r="T658" s="72"/>
      <c r="U658" s="72"/>
      <c r="V658" s="72"/>
      <c r="W658" s="179"/>
      <c r="X658" s="179"/>
      <c r="Y658" s="179"/>
    </row>
    <row r="659" ht="12.75" customHeight="1">
      <c r="A659" s="37" t="s">
        <v>4385</v>
      </c>
      <c r="B659" s="37"/>
      <c r="C659" s="79">
        <v>45779.0</v>
      </c>
      <c r="D659" s="187">
        <v>0.4166666666666667</v>
      </c>
      <c r="E659" s="188" t="s">
        <v>2548</v>
      </c>
      <c r="F659" s="37" t="s">
        <v>2549</v>
      </c>
      <c r="G659" s="72">
        <v>1.0</v>
      </c>
      <c r="H659" s="193" t="s">
        <v>2558</v>
      </c>
      <c r="I659" s="72" t="s">
        <v>4465</v>
      </c>
      <c r="J659" s="72" t="s">
        <v>2521</v>
      </c>
      <c r="K659" s="72" t="s">
        <v>825</v>
      </c>
      <c r="L659" s="37" t="s">
        <v>2833</v>
      </c>
      <c r="M659" s="192" t="s">
        <v>2552</v>
      </c>
      <c r="N659" s="72" t="s">
        <v>821</v>
      </c>
      <c r="O659" s="176"/>
      <c r="P659" s="72" t="str">
        <f t="shared" ref="P659:P660" si="165">J659</f>
        <v>REINSTALACION DE EQUIPO </v>
      </c>
      <c r="Q659" s="72" t="s">
        <v>2547</v>
      </c>
      <c r="R659" s="178"/>
      <c r="S659" s="178"/>
      <c r="T659" s="72"/>
      <c r="U659" s="72"/>
      <c r="V659" s="72" t="str">
        <f t="shared" ref="V659:V660" si="166">H659</f>
        <v>REINSTALACION </v>
      </c>
      <c r="W659" s="203">
        <v>350.0</v>
      </c>
      <c r="X659" s="179">
        <f t="shared" ref="X659:X660" si="167">W659*0.16</f>
        <v>56</v>
      </c>
      <c r="Y659" s="179">
        <f t="shared" ref="Y659:Y660" si="168">W659+X659</f>
        <v>406</v>
      </c>
    </row>
    <row r="660" ht="12.75" customHeight="1">
      <c r="A660" s="37" t="s">
        <v>4385</v>
      </c>
      <c r="B660" s="37"/>
      <c r="C660" s="79">
        <v>45779.0</v>
      </c>
      <c r="D660" s="187">
        <v>0.4583333333333333</v>
      </c>
      <c r="E660" s="188" t="s">
        <v>2548</v>
      </c>
      <c r="F660" s="37" t="s">
        <v>2549</v>
      </c>
      <c r="G660" s="72">
        <v>1.0</v>
      </c>
      <c r="H660" s="72" t="s">
        <v>888</v>
      </c>
      <c r="I660" s="72" t="s">
        <v>4466</v>
      </c>
      <c r="J660" s="72" t="s">
        <v>2506</v>
      </c>
      <c r="K660" s="72" t="s">
        <v>825</v>
      </c>
      <c r="L660" s="37" t="s">
        <v>2833</v>
      </c>
      <c r="M660" s="192" t="s">
        <v>2552</v>
      </c>
      <c r="N660" s="72" t="s">
        <v>821</v>
      </c>
      <c r="O660" s="176"/>
      <c r="P660" s="72" t="str">
        <f t="shared" si="165"/>
        <v>INSTALACION NUEVA</v>
      </c>
      <c r="Q660" s="72" t="s">
        <v>4467</v>
      </c>
      <c r="R660" s="178"/>
      <c r="S660" s="178"/>
      <c r="T660" s="72"/>
      <c r="U660" s="72"/>
      <c r="V660" s="72" t="str">
        <f t="shared" si="166"/>
        <v>INSTALACION</v>
      </c>
      <c r="W660" s="203">
        <v>1900.0</v>
      </c>
      <c r="X660" s="179">
        <f t="shared" si="167"/>
        <v>304</v>
      </c>
      <c r="Y660" s="179">
        <f t="shared" si="168"/>
        <v>2204</v>
      </c>
    </row>
    <row r="661" ht="12.75" customHeight="1">
      <c r="A661" s="37" t="s">
        <v>4385</v>
      </c>
      <c r="B661" s="37"/>
      <c r="C661" s="79">
        <v>45779.0</v>
      </c>
      <c r="D661" s="187">
        <v>0.4583333333333333</v>
      </c>
      <c r="E661" s="188" t="s">
        <v>3283</v>
      </c>
      <c r="F661" s="37" t="s">
        <v>3283</v>
      </c>
      <c r="G661" s="72">
        <v>1.0</v>
      </c>
      <c r="H661" s="72" t="s">
        <v>2684</v>
      </c>
      <c r="I661" s="72" t="s">
        <v>4468</v>
      </c>
      <c r="J661" s="72" t="s">
        <v>4469</v>
      </c>
      <c r="K661" s="72" t="s">
        <v>4470</v>
      </c>
      <c r="L661" s="37" t="s">
        <v>3287</v>
      </c>
      <c r="M661" s="192" t="s">
        <v>3288</v>
      </c>
      <c r="N661" s="72" t="s">
        <v>4397</v>
      </c>
      <c r="O661" s="176"/>
      <c r="P661" s="72" t="s">
        <v>3952</v>
      </c>
      <c r="Q661" s="177"/>
      <c r="R661" s="178"/>
      <c r="S661" s="178"/>
      <c r="T661" s="72"/>
      <c r="U661" s="72"/>
      <c r="V661" s="72"/>
      <c r="W661" s="179"/>
      <c r="X661" s="179"/>
      <c r="Y661" s="179"/>
    </row>
    <row r="662" ht="12.75" customHeight="1">
      <c r="A662" s="37" t="s">
        <v>4385</v>
      </c>
      <c r="B662" s="37"/>
      <c r="C662" s="79">
        <v>45779.0</v>
      </c>
      <c r="D662" s="187">
        <v>0.4791666666666667</v>
      </c>
      <c r="E662" s="188" t="s">
        <v>3283</v>
      </c>
      <c r="F662" s="37" t="s">
        <v>3283</v>
      </c>
      <c r="G662" s="72">
        <v>1.0</v>
      </c>
      <c r="H662" s="72" t="s">
        <v>2449</v>
      </c>
      <c r="I662" s="72" t="s">
        <v>4471</v>
      </c>
      <c r="J662" s="72" t="s">
        <v>4472</v>
      </c>
      <c r="K662" s="72" t="s">
        <v>4470</v>
      </c>
      <c r="L662" s="37" t="s">
        <v>3287</v>
      </c>
      <c r="M662" s="192" t="s">
        <v>3288</v>
      </c>
      <c r="N662" s="72" t="s">
        <v>4397</v>
      </c>
      <c r="O662" s="176"/>
      <c r="P662" s="72" t="s">
        <v>4473</v>
      </c>
      <c r="Q662" s="177"/>
      <c r="R662" s="178"/>
      <c r="S662" s="178"/>
      <c r="T662" s="72"/>
      <c r="U662" s="72"/>
      <c r="V662" s="72"/>
      <c r="W662" s="179"/>
      <c r="X662" s="179"/>
      <c r="Y662" s="179"/>
    </row>
    <row r="663" ht="12.75" customHeight="1">
      <c r="A663" s="37" t="s">
        <v>4385</v>
      </c>
      <c r="B663" s="37"/>
      <c r="C663" s="79">
        <v>45779.0</v>
      </c>
      <c r="D663" s="187">
        <v>0.5</v>
      </c>
      <c r="E663" s="188" t="s">
        <v>3283</v>
      </c>
      <c r="F663" s="37" t="s">
        <v>3283</v>
      </c>
      <c r="G663" s="72">
        <v>1.0</v>
      </c>
      <c r="H663" s="72" t="s">
        <v>2684</v>
      </c>
      <c r="I663" s="103" t="s">
        <v>4474</v>
      </c>
      <c r="J663" s="72" t="s">
        <v>4475</v>
      </c>
      <c r="K663" s="72" t="s">
        <v>4470</v>
      </c>
      <c r="L663" s="37" t="s">
        <v>3287</v>
      </c>
      <c r="M663" s="192" t="s">
        <v>3288</v>
      </c>
      <c r="N663" s="72" t="s">
        <v>4397</v>
      </c>
      <c r="O663" s="176"/>
      <c r="P663" s="72" t="s">
        <v>3952</v>
      </c>
      <c r="Q663" s="177"/>
      <c r="R663" s="178"/>
      <c r="S663" s="178"/>
      <c r="T663" s="72"/>
      <c r="U663" s="72"/>
      <c r="V663" s="72"/>
      <c r="W663" s="179"/>
      <c r="X663" s="179"/>
      <c r="Y663" s="179"/>
    </row>
    <row r="664" ht="12.75" customHeight="1">
      <c r="A664" s="37" t="s">
        <v>4385</v>
      </c>
      <c r="B664" s="37"/>
      <c r="C664" s="79">
        <v>45779.0</v>
      </c>
      <c r="D664" s="187">
        <v>0.5416666666666666</v>
      </c>
      <c r="E664" s="188" t="s">
        <v>2518</v>
      </c>
      <c r="F664" s="37" t="s">
        <v>4476</v>
      </c>
      <c r="G664" s="72">
        <v>1.0</v>
      </c>
      <c r="H664" s="72" t="s">
        <v>888</v>
      </c>
      <c r="I664" s="72" t="s">
        <v>4477</v>
      </c>
      <c r="J664" s="72" t="s">
        <v>3965</v>
      </c>
      <c r="K664" s="72" t="s">
        <v>4478</v>
      </c>
      <c r="L664" s="37" t="s">
        <v>4479</v>
      </c>
      <c r="M664" s="192" t="s">
        <v>4480</v>
      </c>
      <c r="N664" s="72" t="s">
        <v>821</v>
      </c>
      <c r="O664" s="176"/>
      <c r="P664" s="72" t="s">
        <v>4481</v>
      </c>
      <c r="Q664" s="177"/>
      <c r="R664" s="178"/>
      <c r="S664" s="178"/>
      <c r="T664" s="72"/>
      <c r="U664" s="72"/>
      <c r="V664" s="72"/>
      <c r="W664" s="179"/>
      <c r="X664" s="179"/>
      <c r="Y664" s="179"/>
    </row>
    <row r="665" ht="33.0" customHeight="1">
      <c r="A665" s="37" t="s">
        <v>4385</v>
      </c>
      <c r="B665" s="37"/>
      <c r="C665" s="79">
        <v>45779.0</v>
      </c>
      <c r="D665" s="187">
        <v>0.625</v>
      </c>
      <c r="E665" s="188" t="s">
        <v>2574</v>
      </c>
      <c r="F665" s="37" t="s">
        <v>2575</v>
      </c>
      <c r="G665" s="72">
        <v>1.0</v>
      </c>
      <c r="H665" s="72" t="s">
        <v>2513</v>
      </c>
      <c r="I665" s="72" t="s">
        <v>4482</v>
      </c>
      <c r="J665" s="193" t="s">
        <v>4483</v>
      </c>
      <c r="K665" s="72" t="s">
        <v>3312</v>
      </c>
      <c r="L665" s="37" t="s">
        <v>2577</v>
      </c>
      <c r="M665" s="204" t="s">
        <v>2578</v>
      </c>
      <c r="N665" s="72" t="s">
        <v>821</v>
      </c>
      <c r="O665" s="193" t="s">
        <v>68</v>
      </c>
      <c r="P665" s="72" t="str">
        <f t="shared" ref="P665:P666" si="169">J665</f>
        <v>CTE. FABIAN ALEXIS LIMONES PARRA
DESINSTALACION DE EQUIPO</v>
      </c>
      <c r="Q665" s="72" t="s">
        <v>2579</v>
      </c>
      <c r="R665" s="178"/>
      <c r="S665" s="178"/>
      <c r="T665" s="72"/>
      <c r="U665" s="72"/>
      <c r="V665" s="72" t="str">
        <f>H665</f>
        <v>DESINSTALACION</v>
      </c>
      <c r="W665" s="203">
        <v>650.0</v>
      </c>
      <c r="X665" s="179">
        <f t="shared" ref="X665:X666" si="170">W665*0.16</f>
        <v>104</v>
      </c>
      <c r="Y665" s="179">
        <f t="shared" ref="Y665:Y666" si="171">W665+X665</f>
        <v>754</v>
      </c>
    </row>
    <row r="666" ht="12.75" customHeight="1">
      <c r="A666" s="37" t="s">
        <v>4385</v>
      </c>
      <c r="B666" s="37"/>
      <c r="C666" s="79">
        <v>45779.0</v>
      </c>
      <c r="D666" s="187">
        <v>0.7083333333333334</v>
      </c>
      <c r="E666" s="188" t="s">
        <v>2574</v>
      </c>
      <c r="F666" s="37" t="s">
        <v>2575</v>
      </c>
      <c r="G666" s="72">
        <v>1.0</v>
      </c>
      <c r="H666" s="72" t="s">
        <v>846</v>
      </c>
      <c r="I666" s="72" t="s">
        <v>4482</v>
      </c>
      <c r="J666" s="193" t="s">
        <v>4483</v>
      </c>
      <c r="K666" s="72" t="s">
        <v>3312</v>
      </c>
      <c r="L666" s="37" t="s">
        <v>2577</v>
      </c>
      <c r="M666" s="204" t="s">
        <v>2578</v>
      </c>
      <c r="N666" s="72" t="s">
        <v>68</v>
      </c>
      <c r="O666" s="193" t="s">
        <v>68</v>
      </c>
      <c r="P666" s="72" t="str">
        <f t="shared" si="169"/>
        <v>CTE. FABIAN ALEXIS LIMONES PARRA
DESINSTALACION DE EQUIPO</v>
      </c>
      <c r="Q666" s="72" t="s">
        <v>4484</v>
      </c>
      <c r="R666" s="178"/>
      <c r="S666" s="178"/>
      <c r="T666" s="72"/>
      <c r="U666" s="72"/>
      <c r="V666" s="193" t="s">
        <v>762</v>
      </c>
      <c r="W666" s="203">
        <v>0.0</v>
      </c>
      <c r="X666" s="179">
        <f t="shared" si="170"/>
        <v>0</v>
      </c>
      <c r="Y666" s="179">
        <f t="shared" si="171"/>
        <v>0</v>
      </c>
    </row>
    <row r="667" ht="12.75" customHeight="1">
      <c r="A667" s="37" t="s">
        <v>4385</v>
      </c>
      <c r="B667" s="37"/>
      <c r="C667" s="79">
        <v>45779.0</v>
      </c>
      <c r="D667" s="187">
        <v>0.7083333333333334</v>
      </c>
      <c r="E667" s="188" t="s">
        <v>3765</v>
      </c>
      <c r="F667" s="37" t="s">
        <v>2871</v>
      </c>
      <c r="G667" s="72">
        <v>1.0</v>
      </c>
      <c r="H667" s="72" t="s">
        <v>888</v>
      </c>
      <c r="I667" s="72" t="s">
        <v>4453</v>
      </c>
      <c r="J667" s="72" t="s">
        <v>3351</v>
      </c>
      <c r="K667" s="72" t="s">
        <v>3221</v>
      </c>
      <c r="L667" s="37" t="s">
        <v>2969</v>
      </c>
      <c r="M667" s="192" t="s">
        <v>2970</v>
      </c>
      <c r="N667" s="72" t="s">
        <v>821</v>
      </c>
      <c r="O667" s="176"/>
      <c r="P667" s="72"/>
      <c r="Q667" s="177"/>
      <c r="R667" s="178"/>
      <c r="S667" s="178"/>
      <c r="T667" s="72"/>
      <c r="U667" s="72"/>
      <c r="V667" s="72"/>
      <c r="W667" s="179"/>
      <c r="X667" s="179"/>
      <c r="Y667" s="179"/>
    </row>
    <row r="668" ht="12.75" customHeight="1">
      <c r="A668" s="37" t="s">
        <v>4385</v>
      </c>
      <c r="B668" s="37"/>
      <c r="C668" s="79">
        <v>45780.0</v>
      </c>
      <c r="D668" s="187">
        <v>0.3958333333333333</v>
      </c>
      <c r="E668" s="188" t="s">
        <v>3283</v>
      </c>
      <c r="F668" s="37" t="s">
        <v>3283</v>
      </c>
      <c r="G668" s="72">
        <v>1.0</v>
      </c>
      <c r="H668" s="72" t="s">
        <v>2449</v>
      </c>
      <c r="I668" s="72" t="s">
        <v>4468</v>
      </c>
      <c r="J668" s="72" t="s">
        <v>4469</v>
      </c>
      <c r="K668" s="72" t="s">
        <v>4470</v>
      </c>
      <c r="L668" s="37" t="s">
        <v>3287</v>
      </c>
      <c r="M668" s="192" t="s">
        <v>3288</v>
      </c>
      <c r="N668" s="72" t="s">
        <v>821</v>
      </c>
      <c r="O668" s="176"/>
      <c r="P668" s="72"/>
      <c r="Q668" s="177"/>
      <c r="R668" s="178"/>
      <c r="S668" s="178"/>
      <c r="T668" s="72"/>
      <c r="U668" s="72"/>
      <c r="V668" s="72"/>
      <c r="W668" s="179"/>
      <c r="X668" s="179"/>
      <c r="Y668" s="179"/>
    </row>
    <row r="669" ht="12.75" customHeight="1">
      <c r="A669" s="37" t="s">
        <v>4385</v>
      </c>
      <c r="B669" s="37"/>
      <c r="C669" s="79">
        <v>45780.0</v>
      </c>
      <c r="D669" s="187">
        <v>0.4166666666666667</v>
      </c>
      <c r="E669" s="188" t="s">
        <v>3283</v>
      </c>
      <c r="F669" s="37" t="s">
        <v>3283</v>
      </c>
      <c r="G669" s="72">
        <v>1.0</v>
      </c>
      <c r="H669" s="72" t="s">
        <v>2449</v>
      </c>
      <c r="I669" s="103" t="s">
        <v>4474</v>
      </c>
      <c r="J669" s="72" t="s">
        <v>4475</v>
      </c>
      <c r="K669" s="72" t="s">
        <v>4470</v>
      </c>
      <c r="L669" s="37" t="s">
        <v>3287</v>
      </c>
      <c r="M669" s="192" t="s">
        <v>3288</v>
      </c>
      <c r="N669" s="72" t="s">
        <v>821</v>
      </c>
      <c r="O669" s="176"/>
      <c r="P669" s="72"/>
      <c r="Q669" s="177"/>
      <c r="R669" s="178"/>
      <c r="S669" s="178"/>
      <c r="T669" s="72"/>
      <c r="U669" s="72"/>
      <c r="V669" s="72"/>
      <c r="W669" s="179"/>
      <c r="X669" s="179"/>
      <c r="Y669" s="179"/>
    </row>
    <row r="670" ht="12.75" customHeight="1">
      <c r="A670" s="86" t="s">
        <v>4385</v>
      </c>
      <c r="B670" s="86"/>
      <c r="C670" s="194">
        <v>45780.0</v>
      </c>
      <c r="D670" s="195">
        <v>0.4583333333333333</v>
      </c>
      <c r="E670" s="196" t="s">
        <v>4485</v>
      </c>
      <c r="F670" s="86" t="s">
        <v>3606</v>
      </c>
      <c r="G670" s="87">
        <v>1.0</v>
      </c>
      <c r="H670" s="87" t="s">
        <v>846</v>
      </c>
      <c r="I670" s="87" t="s">
        <v>3607</v>
      </c>
      <c r="J670" s="87" t="s">
        <v>4486</v>
      </c>
      <c r="K670" s="87" t="s">
        <v>4487</v>
      </c>
      <c r="L670" s="86"/>
      <c r="M670" s="224"/>
      <c r="N670" s="87" t="s">
        <v>68</v>
      </c>
      <c r="O670" s="198"/>
      <c r="P670" s="87" t="s">
        <v>4488</v>
      </c>
      <c r="Q670" s="199"/>
      <c r="R670" s="200"/>
      <c r="S670" s="200"/>
      <c r="T670" s="87"/>
      <c r="U670" s="87"/>
      <c r="V670" s="87"/>
      <c r="W670" s="202"/>
      <c r="X670" s="202"/>
      <c r="Y670" s="202"/>
    </row>
    <row r="671" ht="12.75" customHeight="1">
      <c r="A671" s="37" t="s">
        <v>4489</v>
      </c>
      <c r="B671" s="37"/>
      <c r="C671" s="79">
        <v>45781.0</v>
      </c>
      <c r="D671" s="187">
        <v>0.375</v>
      </c>
      <c r="E671" s="188" t="s">
        <v>68</v>
      </c>
      <c r="F671" s="37" t="s">
        <v>2458</v>
      </c>
      <c r="G671" s="72" t="s">
        <v>68</v>
      </c>
      <c r="H671" s="72" t="s">
        <v>68</v>
      </c>
      <c r="I671" s="72" t="s">
        <v>68</v>
      </c>
      <c r="J671" s="72" t="s">
        <v>68</v>
      </c>
      <c r="K671" s="72" t="s">
        <v>68</v>
      </c>
      <c r="L671" s="37" t="s">
        <v>68</v>
      </c>
      <c r="M671" s="190" t="s">
        <v>68</v>
      </c>
      <c r="N671" s="72" t="s">
        <v>68</v>
      </c>
      <c r="O671" s="176"/>
      <c r="P671" s="72"/>
      <c r="Q671" s="177"/>
      <c r="R671" s="178"/>
      <c r="S671" s="178"/>
      <c r="T671" s="72"/>
      <c r="U671" s="72"/>
      <c r="V671" s="72"/>
      <c r="W671" s="179"/>
      <c r="X671" s="179"/>
      <c r="Y671" s="179"/>
    </row>
    <row r="672" ht="12.75" customHeight="1">
      <c r="A672" s="37" t="s">
        <v>4489</v>
      </c>
      <c r="B672" s="37"/>
      <c r="C672" s="79">
        <v>45782.0</v>
      </c>
      <c r="D672" s="187">
        <v>0.4166666666666667</v>
      </c>
      <c r="E672" s="188" t="s">
        <v>2574</v>
      </c>
      <c r="F672" s="37" t="s">
        <v>2575</v>
      </c>
      <c r="G672" s="72">
        <v>1.0</v>
      </c>
      <c r="H672" s="72" t="s">
        <v>2513</v>
      </c>
      <c r="I672" s="72" t="s">
        <v>4490</v>
      </c>
      <c r="J672" s="193" t="s">
        <v>4491</v>
      </c>
      <c r="K672" s="72" t="s">
        <v>3312</v>
      </c>
      <c r="L672" s="37" t="s">
        <v>2577</v>
      </c>
      <c r="M672" s="204" t="s">
        <v>2578</v>
      </c>
      <c r="N672" s="72" t="s">
        <v>4397</v>
      </c>
      <c r="O672" s="193" t="s">
        <v>68</v>
      </c>
      <c r="P672" s="72" t="str">
        <f>J672</f>
        <v>CTE. JUAN GABRIEL HERNANDEZ SOTO
DESINSTALACION DE EQUIPO</v>
      </c>
      <c r="Q672" s="205" t="s">
        <v>4492</v>
      </c>
      <c r="R672" s="178"/>
      <c r="S672" s="178"/>
      <c r="T672" s="72"/>
      <c r="U672" s="72"/>
      <c r="V672" s="72" t="str">
        <f>H672</f>
        <v>DESINSTALACION</v>
      </c>
      <c r="W672" s="203">
        <v>650.0</v>
      </c>
      <c r="X672" s="179">
        <f>W672*0.16</f>
        <v>104</v>
      </c>
      <c r="Y672" s="179">
        <f>W672+X672</f>
        <v>754</v>
      </c>
    </row>
    <row r="673" ht="12.75" customHeight="1">
      <c r="A673" s="37" t="s">
        <v>4489</v>
      </c>
      <c r="B673" s="37"/>
      <c r="C673" s="79">
        <v>45782.0</v>
      </c>
      <c r="D673" s="187">
        <v>0.5</v>
      </c>
      <c r="E673" s="188" t="s">
        <v>4493</v>
      </c>
      <c r="F673" s="37" t="s">
        <v>2542</v>
      </c>
      <c r="G673" s="72">
        <v>1.0</v>
      </c>
      <c r="H673" s="72" t="s">
        <v>846</v>
      </c>
      <c r="I673" s="72">
        <v>4.0</v>
      </c>
      <c r="J673" s="72" t="s">
        <v>4494</v>
      </c>
      <c r="K673" s="72" t="s">
        <v>2794</v>
      </c>
      <c r="L673" s="191" t="s">
        <v>2545</v>
      </c>
      <c r="M673" s="192" t="s">
        <v>2546</v>
      </c>
      <c r="N673" s="72" t="s">
        <v>821</v>
      </c>
      <c r="O673" s="176"/>
      <c r="P673" s="72" t="s">
        <v>4495</v>
      </c>
      <c r="Q673" s="177"/>
      <c r="R673" s="178"/>
      <c r="S673" s="178"/>
      <c r="T673" s="72"/>
      <c r="U673" s="72"/>
      <c r="V673" s="72"/>
      <c r="W673" s="179"/>
      <c r="X673" s="179"/>
      <c r="Y673" s="179"/>
    </row>
    <row r="674" ht="12.75" customHeight="1">
      <c r="A674" s="37" t="s">
        <v>4489</v>
      </c>
      <c r="B674" s="37"/>
      <c r="C674" s="79">
        <v>45782.0</v>
      </c>
      <c r="D674" s="187">
        <v>0.5208333333333334</v>
      </c>
      <c r="E674" s="188" t="s">
        <v>4493</v>
      </c>
      <c r="F674" s="191" t="s">
        <v>2793</v>
      </c>
      <c r="G674" s="72">
        <v>1.0</v>
      </c>
      <c r="H674" s="72" t="s">
        <v>2449</v>
      </c>
      <c r="I674" s="72">
        <v>103.0</v>
      </c>
      <c r="J674" s="72" t="s">
        <v>4496</v>
      </c>
      <c r="K674" s="72" t="s">
        <v>2794</v>
      </c>
      <c r="L674" s="191" t="s">
        <v>2545</v>
      </c>
      <c r="M674" s="192" t="s">
        <v>2546</v>
      </c>
      <c r="N674" s="72" t="s">
        <v>821</v>
      </c>
      <c r="O674" s="176"/>
      <c r="P674" s="72" t="s">
        <v>4497</v>
      </c>
      <c r="Q674" s="177"/>
      <c r="R674" s="178"/>
      <c r="S674" s="178"/>
      <c r="T674" s="72"/>
      <c r="U674" s="72"/>
      <c r="V674" s="72"/>
      <c r="W674" s="179"/>
      <c r="X674" s="179"/>
      <c r="Y674" s="179"/>
    </row>
    <row r="675" ht="12.75" customHeight="1">
      <c r="A675" s="37" t="s">
        <v>4489</v>
      </c>
      <c r="B675" s="37"/>
      <c r="C675" s="79">
        <v>45782.0</v>
      </c>
      <c r="D675" s="187">
        <v>0.5</v>
      </c>
      <c r="E675" s="188" t="s">
        <v>3761</v>
      </c>
      <c r="F675" s="37" t="s">
        <v>2592</v>
      </c>
      <c r="G675" s="72">
        <v>1.0</v>
      </c>
      <c r="H675" s="72" t="s">
        <v>888</v>
      </c>
      <c r="I675" s="193" t="s">
        <v>4498</v>
      </c>
      <c r="J675" s="72" t="s">
        <v>2506</v>
      </c>
      <c r="K675" s="72"/>
      <c r="L675" s="37" t="s">
        <v>4499</v>
      </c>
      <c r="M675" s="192" t="s">
        <v>3910</v>
      </c>
      <c r="N675" s="72" t="s">
        <v>4397</v>
      </c>
      <c r="O675" s="193" t="s">
        <v>68</v>
      </c>
      <c r="P675" s="72" t="str">
        <f>J675</f>
        <v>INSTALACION NUEVA</v>
      </c>
      <c r="Q675" s="72" t="s">
        <v>4500</v>
      </c>
      <c r="R675" s="178"/>
      <c r="S675" s="178"/>
      <c r="T675" s="72"/>
      <c r="U675" s="72"/>
      <c r="V675" s="72" t="str">
        <f>H675</f>
        <v>INSTALACION</v>
      </c>
      <c r="W675" s="203">
        <f>1724+150</f>
        <v>1874</v>
      </c>
      <c r="X675" s="203">
        <f>W675*0.16</f>
        <v>299.84</v>
      </c>
      <c r="Y675" s="179">
        <f>W675+X675</f>
        <v>2173.84</v>
      </c>
    </row>
    <row r="676" ht="12.75" customHeight="1">
      <c r="A676" s="37" t="s">
        <v>4489</v>
      </c>
      <c r="B676" s="37"/>
      <c r="C676" s="79">
        <v>45782.0</v>
      </c>
      <c r="D676" s="187">
        <v>0.6875</v>
      </c>
      <c r="E676" s="188" t="s">
        <v>2518</v>
      </c>
      <c r="F676" s="37" t="s">
        <v>325</v>
      </c>
      <c r="G676" s="72">
        <v>1.0</v>
      </c>
      <c r="H676" s="72" t="s">
        <v>888</v>
      </c>
      <c r="I676" s="72" t="s">
        <v>4501</v>
      </c>
      <c r="J676" s="72" t="s">
        <v>3965</v>
      </c>
      <c r="K676" s="72" t="s">
        <v>4502</v>
      </c>
      <c r="L676" s="37" t="s">
        <v>4503</v>
      </c>
      <c r="M676" s="192" t="s">
        <v>4504</v>
      </c>
      <c r="N676" s="72" t="s">
        <v>4505</v>
      </c>
      <c r="O676" s="176"/>
      <c r="P676" s="72" t="s">
        <v>4506</v>
      </c>
      <c r="Q676" s="177"/>
      <c r="R676" s="178"/>
      <c r="S676" s="178"/>
      <c r="T676" s="72"/>
      <c r="U676" s="72"/>
      <c r="V676" s="72"/>
      <c r="W676" s="179"/>
      <c r="X676" s="179"/>
      <c r="Y676" s="179"/>
    </row>
    <row r="677" ht="12.75" customHeight="1">
      <c r="A677" s="37" t="s">
        <v>4489</v>
      </c>
      <c r="B677" s="37"/>
      <c r="C677" s="79">
        <v>45782.0</v>
      </c>
      <c r="D677" s="187">
        <v>0.75</v>
      </c>
      <c r="E677" s="188" t="s">
        <v>2518</v>
      </c>
      <c r="F677" s="37" t="s">
        <v>3875</v>
      </c>
      <c r="G677" s="72">
        <v>1.0</v>
      </c>
      <c r="H677" s="72" t="s">
        <v>888</v>
      </c>
      <c r="I677" s="72" t="s">
        <v>4507</v>
      </c>
      <c r="J677" s="72" t="s">
        <v>4508</v>
      </c>
      <c r="K677" s="72" t="s">
        <v>3877</v>
      </c>
      <c r="L677" s="37" t="s">
        <v>4509</v>
      </c>
      <c r="M677" s="192" t="s">
        <v>4510</v>
      </c>
      <c r="N677" s="72" t="s">
        <v>821</v>
      </c>
      <c r="O677" s="176"/>
      <c r="P677" s="72"/>
      <c r="Q677" s="177"/>
      <c r="R677" s="178"/>
      <c r="S677" s="178"/>
      <c r="T677" s="72"/>
      <c r="U677" s="72"/>
      <c r="V677" s="72"/>
      <c r="W677" s="179"/>
      <c r="X677" s="179"/>
      <c r="Y677" s="179"/>
    </row>
    <row r="678" ht="42.0" customHeight="1">
      <c r="A678" s="37" t="s">
        <v>4489</v>
      </c>
      <c r="B678" s="215" t="s">
        <v>2817</v>
      </c>
      <c r="C678" s="79">
        <v>45783.0</v>
      </c>
      <c r="D678" s="187">
        <v>0.3541666666666667</v>
      </c>
      <c r="E678" s="188" t="s">
        <v>3682</v>
      </c>
      <c r="F678" s="37" t="s">
        <v>3683</v>
      </c>
      <c r="G678" s="72">
        <v>1.0</v>
      </c>
      <c r="H678" s="72" t="s">
        <v>2449</v>
      </c>
      <c r="I678" s="72" t="s">
        <v>4511</v>
      </c>
      <c r="J678" s="72" t="s">
        <v>4512</v>
      </c>
      <c r="K678" s="72" t="s">
        <v>4513</v>
      </c>
      <c r="L678" s="37" t="s">
        <v>4514</v>
      </c>
      <c r="M678" s="192" t="s">
        <v>4515</v>
      </c>
      <c r="N678" s="72" t="s">
        <v>4516</v>
      </c>
      <c r="O678" s="176"/>
      <c r="P678" s="72" t="s">
        <v>4517</v>
      </c>
      <c r="Q678" s="177"/>
      <c r="R678" s="178"/>
      <c r="S678" s="178"/>
      <c r="T678" s="72"/>
      <c r="U678" s="72"/>
      <c r="V678" s="72"/>
      <c r="W678" s="179"/>
      <c r="X678" s="179"/>
      <c r="Y678" s="179"/>
    </row>
    <row r="679" ht="12.75" customHeight="1">
      <c r="A679" s="37" t="s">
        <v>4489</v>
      </c>
      <c r="B679" s="215" t="s">
        <v>2817</v>
      </c>
      <c r="C679" s="79">
        <v>45783.0</v>
      </c>
      <c r="D679" s="187">
        <v>0.375</v>
      </c>
      <c r="E679" s="188" t="s">
        <v>4485</v>
      </c>
      <c r="F679" s="37" t="s">
        <v>3606</v>
      </c>
      <c r="G679" s="72">
        <v>1.0</v>
      </c>
      <c r="H679" s="72" t="s">
        <v>2449</v>
      </c>
      <c r="I679" s="72" t="s">
        <v>3607</v>
      </c>
      <c r="J679" s="72" t="s">
        <v>4486</v>
      </c>
      <c r="K679" s="72" t="s">
        <v>4487</v>
      </c>
      <c r="L679" s="37" t="s">
        <v>4518</v>
      </c>
      <c r="M679" s="192" t="s">
        <v>4519</v>
      </c>
      <c r="N679" s="72" t="s">
        <v>821</v>
      </c>
      <c r="O679" s="176"/>
      <c r="P679" s="72" t="s">
        <v>4520</v>
      </c>
      <c r="Q679" s="177"/>
      <c r="R679" s="178"/>
      <c r="S679" s="178"/>
      <c r="T679" s="72"/>
      <c r="U679" s="72"/>
      <c r="V679" s="72"/>
      <c r="W679" s="179"/>
      <c r="X679" s="179"/>
      <c r="Y679" s="179"/>
    </row>
    <row r="680" ht="12.75" customHeight="1">
      <c r="A680" s="37" t="s">
        <v>4489</v>
      </c>
      <c r="B680" s="37"/>
      <c r="C680" s="79">
        <v>45783.0</v>
      </c>
      <c r="D680" s="187">
        <v>0.4375</v>
      </c>
      <c r="E680" s="188" t="s">
        <v>2548</v>
      </c>
      <c r="F680" s="37" t="s">
        <v>2549</v>
      </c>
      <c r="G680" s="72">
        <v>1.0</v>
      </c>
      <c r="H680" s="72" t="s">
        <v>2513</v>
      </c>
      <c r="I680" s="72" t="s">
        <v>4521</v>
      </c>
      <c r="J680" s="72" t="s">
        <v>2563</v>
      </c>
      <c r="K680" s="72" t="s">
        <v>825</v>
      </c>
      <c r="L680" s="37" t="s">
        <v>2833</v>
      </c>
      <c r="M680" s="192" t="s">
        <v>2552</v>
      </c>
      <c r="N680" s="72" t="s">
        <v>821</v>
      </c>
      <c r="O680" s="176"/>
      <c r="P680" s="72" t="str">
        <f>J680</f>
        <v>DESINSTALACION DE EQUIPO </v>
      </c>
      <c r="Q680" s="72" t="s">
        <v>3334</v>
      </c>
      <c r="R680" s="178"/>
      <c r="S680" s="178"/>
      <c r="T680" s="72"/>
      <c r="U680" s="72"/>
      <c r="V680" s="72" t="str">
        <f>H680</f>
        <v>DESINSTALACION</v>
      </c>
      <c r="W680" s="203">
        <v>350.0</v>
      </c>
      <c r="X680" s="179">
        <f>W680*0.16</f>
        <v>56</v>
      </c>
      <c r="Y680" s="179">
        <f>W680+X680</f>
        <v>406</v>
      </c>
    </row>
    <row r="681" ht="12.75" customHeight="1">
      <c r="A681" s="37" t="s">
        <v>4489</v>
      </c>
      <c r="B681" s="37"/>
      <c r="C681" s="79">
        <v>45783.0</v>
      </c>
      <c r="D681" s="187">
        <v>0.4375</v>
      </c>
      <c r="E681" s="188" t="s">
        <v>3583</v>
      </c>
      <c r="F681" s="37" t="s">
        <v>3489</v>
      </c>
      <c r="G681" s="72">
        <v>2.0</v>
      </c>
      <c r="H681" s="72" t="s">
        <v>846</v>
      </c>
      <c r="I681" s="72" t="s">
        <v>4522</v>
      </c>
      <c r="J681" s="72" t="s">
        <v>4523</v>
      </c>
      <c r="K681" s="72" t="s">
        <v>4524</v>
      </c>
      <c r="L681" s="37" t="s">
        <v>2669</v>
      </c>
      <c r="M681" s="190" t="s">
        <v>2670</v>
      </c>
      <c r="N681" s="72" t="s">
        <v>68</v>
      </c>
      <c r="O681" s="176"/>
      <c r="P681" s="72" t="s">
        <v>4525</v>
      </c>
      <c r="Q681" s="177"/>
      <c r="R681" s="178"/>
      <c r="S681" s="178"/>
      <c r="T681" s="72"/>
      <c r="U681" s="72"/>
      <c r="V681" s="72"/>
      <c r="W681" s="179"/>
      <c r="X681" s="179"/>
      <c r="Y681" s="179"/>
    </row>
    <row r="682" ht="12.75" customHeight="1">
      <c r="A682" s="37" t="s">
        <v>4489</v>
      </c>
      <c r="B682" s="215" t="s">
        <v>2817</v>
      </c>
      <c r="C682" s="79">
        <v>45783.0</v>
      </c>
      <c r="D682" s="187">
        <v>0.5</v>
      </c>
      <c r="E682" s="188" t="s">
        <v>4296</v>
      </c>
      <c r="F682" s="37" t="s">
        <v>2745</v>
      </c>
      <c r="G682" s="72">
        <v>1.0</v>
      </c>
      <c r="H682" s="72" t="s">
        <v>2449</v>
      </c>
      <c r="I682" s="72">
        <v>18125.0</v>
      </c>
      <c r="J682" s="72" t="s">
        <v>4526</v>
      </c>
      <c r="K682" s="72" t="s">
        <v>4527</v>
      </c>
      <c r="L682" s="37" t="s">
        <v>4528</v>
      </c>
      <c r="M682" s="192" t="s">
        <v>4529</v>
      </c>
      <c r="N682" s="72" t="s">
        <v>821</v>
      </c>
      <c r="O682" s="176"/>
      <c r="P682" s="72" t="s">
        <v>4530</v>
      </c>
      <c r="Q682" s="177"/>
      <c r="R682" s="178"/>
      <c r="S682" s="178"/>
      <c r="T682" s="72"/>
      <c r="U682" s="72"/>
      <c r="V682" s="72"/>
      <c r="W682" s="179"/>
      <c r="X682" s="179"/>
      <c r="Y682" s="179"/>
    </row>
    <row r="683" ht="12.75" customHeight="1">
      <c r="A683" s="37" t="s">
        <v>4489</v>
      </c>
      <c r="B683" s="37"/>
      <c r="C683" s="79">
        <v>45783.0</v>
      </c>
      <c r="D683" s="187">
        <v>0.7083333333333334</v>
      </c>
      <c r="E683" s="188" t="s">
        <v>2574</v>
      </c>
      <c r="F683" s="37" t="s">
        <v>2575</v>
      </c>
      <c r="G683" s="72">
        <v>1.0</v>
      </c>
      <c r="H683" s="72" t="s">
        <v>2513</v>
      </c>
      <c r="I683" s="72" t="s">
        <v>4531</v>
      </c>
      <c r="J683" s="193" t="s">
        <v>4532</v>
      </c>
      <c r="K683" s="72" t="s">
        <v>3312</v>
      </c>
      <c r="L683" s="37" t="s">
        <v>2577</v>
      </c>
      <c r="M683" s="204" t="s">
        <v>2578</v>
      </c>
      <c r="N683" s="72" t="s">
        <v>821</v>
      </c>
      <c r="O683" s="193" t="s">
        <v>68</v>
      </c>
      <c r="P683" s="72" t="str">
        <f t="shared" ref="P683:P684" si="172">J683</f>
        <v>CTE. LILIANA ELIZABETH AMARO GAYTAN
DESINSTALACION DE EQUIPO</v>
      </c>
      <c r="Q683" s="193" t="s">
        <v>4533</v>
      </c>
      <c r="R683" s="178"/>
      <c r="S683" s="178"/>
      <c r="T683" s="72"/>
      <c r="U683" s="72"/>
      <c r="V683" s="72" t="str">
        <f t="shared" ref="V683:V684" si="173">H683</f>
        <v>DESINSTALACION</v>
      </c>
      <c r="W683" s="203">
        <v>650.0</v>
      </c>
      <c r="X683" s="179">
        <f t="shared" ref="X683:X684" si="174">W683*0.16</f>
        <v>104</v>
      </c>
      <c r="Y683" s="179">
        <f t="shared" ref="Y683:Y684" si="175">W683+X683</f>
        <v>754</v>
      </c>
    </row>
    <row r="684" ht="12.75" customHeight="1">
      <c r="A684" s="37" t="s">
        <v>4489</v>
      </c>
      <c r="B684" s="37"/>
      <c r="C684" s="79">
        <v>45783.0</v>
      </c>
      <c r="D684" s="187">
        <v>0.7291666666666666</v>
      </c>
      <c r="E684" s="188" t="s">
        <v>2548</v>
      </c>
      <c r="F684" s="37" t="s">
        <v>2549</v>
      </c>
      <c r="G684" s="72">
        <v>1.0</v>
      </c>
      <c r="H684" s="193" t="s">
        <v>2558</v>
      </c>
      <c r="I684" s="72" t="s">
        <v>4521</v>
      </c>
      <c r="J684" s="72" t="s">
        <v>2563</v>
      </c>
      <c r="K684" s="72" t="s">
        <v>825</v>
      </c>
      <c r="L684" s="37" t="s">
        <v>2833</v>
      </c>
      <c r="M684" s="192" t="s">
        <v>2552</v>
      </c>
      <c r="N684" s="72" t="s">
        <v>821</v>
      </c>
      <c r="O684" s="176"/>
      <c r="P684" s="72" t="str">
        <f t="shared" si="172"/>
        <v>DESINSTALACION DE EQUIPO </v>
      </c>
      <c r="Q684" s="177"/>
      <c r="R684" s="178"/>
      <c r="S684" s="178"/>
      <c r="T684" s="72"/>
      <c r="U684" s="72"/>
      <c r="V684" s="72" t="str">
        <f t="shared" si="173"/>
        <v>REINSTALACION </v>
      </c>
      <c r="W684" s="203">
        <v>350.0</v>
      </c>
      <c r="X684" s="179">
        <f t="shared" si="174"/>
        <v>56</v>
      </c>
      <c r="Y684" s="179">
        <f t="shared" si="175"/>
        <v>406</v>
      </c>
    </row>
    <row r="685" ht="31.5" customHeight="1">
      <c r="A685" s="37" t="s">
        <v>4489</v>
      </c>
      <c r="B685" s="37"/>
      <c r="C685" s="79">
        <v>45784.0</v>
      </c>
      <c r="D685" s="187">
        <v>0.375</v>
      </c>
      <c r="E685" s="188" t="s">
        <v>4534</v>
      </c>
      <c r="F685" s="37" t="s">
        <v>4534</v>
      </c>
      <c r="G685" s="72">
        <v>1.0</v>
      </c>
      <c r="H685" s="72" t="s">
        <v>846</v>
      </c>
      <c r="I685" s="72" t="s">
        <v>4535</v>
      </c>
      <c r="J685" s="72" t="s">
        <v>4536</v>
      </c>
      <c r="K685" s="72" t="s">
        <v>4537</v>
      </c>
      <c r="L685" s="37" t="s">
        <v>4538</v>
      </c>
      <c r="M685" s="192" t="s">
        <v>4539</v>
      </c>
      <c r="N685" s="72" t="s">
        <v>821</v>
      </c>
      <c r="O685" s="176"/>
      <c r="P685" s="72" t="s">
        <v>4540</v>
      </c>
      <c r="Q685" s="177"/>
      <c r="R685" s="178"/>
      <c r="S685" s="178"/>
      <c r="T685" s="72"/>
      <c r="U685" s="72"/>
      <c r="V685" s="72"/>
      <c r="W685" s="179"/>
      <c r="X685" s="179"/>
      <c r="Y685" s="179"/>
    </row>
    <row r="686" ht="12.75" customHeight="1">
      <c r="A686" s="37" t="s">
        <v>4489</v>
      </c>
      <c r="B686" s="37"/>
      <c r="C686" s="79">
        <v>45784.0</v>
      </c>
      <c r="D686" s="187">
        <v>0.4583333333333333</v>
      </c>
      <c r="E686" s="188" t="s">
        <v>2574</v>
      </c>
      <c r="F686" s="37" t="s">
        <v>2575</v>
      </c>
      <c r="G686" s="72">
        <v>1.0</v>
      </c>
      <c r="H686" s="72" t="s">
        <v>846</v>
      </c>
      <c r="I686" s="72" t="s">
        <v>4541</v>
      </c>
      <c r="J686" s="193" t="s">
        <v>4542</v>
      </c>
      <c r="K686" s="72" t="s">
        <v>3312</v>
      </c>
      <c r="L686" s="37" t="s">
        <v>2577</v>
      </c>
      <c r="M686" s="204" t="s">
        <v>2578</v>
      </c>
      <c r="N686" s="72" t="s">
        <v>4397</v>
      </c>
      <c r="O686" s="193" t="s">
        <v>68</v>
      </c>
      <c r="P686" s="72" t="str">
        <f>J686</f>
        <v> CTE. JORGE ALFREDO PALENCIA ROCHA
DESINSTALACION DE EQUIPO</v>
      </c>
      <c r="Q686" s="72" t="s">
        <v>4543</v>
      </c>
      <c r="R686" s="178"/>
      <c r="S686" s="178"/>
      <c r="T686" s="72"/>
      <c r="U686" s="72"/>
      <c r="V686" s="193" t="s">
        <v>762</v>
      </c>
      <c r="W686" s="203">
        <v>0.0</v>
      </c>
      <c r="X686" s="179">
        <f>W686*0.16</f>
        <v>0</v>
      </c>
      <c r="Y686" s="179">
        <f>W686+X686</f>
        <v>0</v>
      </c>
    </row>
    <row r="687" ht="12.75" customHeight="1">
      <c r="A687" s="37" t="s">
        <v>4489</v>
      </c>
      <c r="B687" s="37"/>
      <c r="C687" s="79">
        <v>45784.0</v>
      </c>
      <c r="D687" s="187">
        <v>0.4583333333333333</v>
      </c>
      <c r="E687" s="188" t="s">
        <v>2518</v>
      </c>
      <c r="F687" s="37" t="s">
        <v>4544</v>
      </c>
      <c r="G687" s="72">
        <v>1.0</v>
      </c>
      <c r="H687" s="72" t="s">
        <v>888</v>
      </c>
      <c r="I687" s="72" t="s">
        <v>4545</v>
      </c>
      <c r="J687" s="72" t="s">
        <v>3965</v>
      </c>
      <c r="K687" s="72" t="s">
        <v>68</v>
      </c>
      <c r="L687" s="37" t="s">
        <v>2530</v>
      </c>
      <c r="M687" s="192" t="s">
        <v>2531</v>
      </c>
      <c r="N687" s="72" t="s">
        <v>821</v>
      </c>
      <c r="O687" s="176"/>
      <c r="P687" s="72" t="s">
        <v>4546</v>
      </c>
      <c r="Q687" s="177"/>
      <c r="R687" s="178"/>
      <c r="S687" s="178"/>
      <c r="T687" s="72"/>
      <c r="U687" s="72"/>
      <c r="V687" s="72"/>
      <c r="W687" s="179"/>
      <c r="X687" s="179"/>
      <c r="Y687" s="179"/>
    </row>
    <row r="688" ht="12.75" customHeight="1">
      <c r="A688" s="37" t="s">
        <v>4489</v>
      </c>
      <c r="B688" s="37"/>
      <c r="C688" s="79">
        <v>45784.0</v>
      </c>
      <c r="D688" s="187">
        <v>0.5416666666666666</v>
      </c>
      <c r="E688" s="188" t="s">
        <v>3583</v>
      </c>
      <c r="F688" s="37" t="s">
        <v>3489</v>
      </c>
      <c r="G688" s="72">
        <v>1.0</v>
      </c>
      <c r="H688" s="72" t="s">
        <v>888</v>
      </c>
      <c r="I688" s="72" t="s">
        <v>4522</v>
      </c>
      <c r="J688" s="72" t="s">
        <v>4547</v>
      </c>
      <c r="K688" s="72" t="s">
        <v>4524</v>
      </c>
      <c r="L688" s="37" t="s">
        <v>2669</v>
      </c>
      <c r="M688" s="190" t="s">
        <v>2670</v>
      </c>
      <c r="N688" s="72" t="s">
        <v>4397</v>
      </c>
      <c r="O688" s="176"/>
      <c r="P688" s="72" t="s">
        <v>4548</v>
      </c>
      <c r="Q688" s="177"/>
      <c r="R688" s="178"/>
      <c r="S688" s="178"/>
      <c r="T688" s="72"/>
      <c r="U688" s="72"/>
      <c r="V688" s="72"/>
      <c r="W688" s="179"/>
      <c r="X688" s="179"/>
      <c r="Y688" s="179"/>
    </row>
    <row r="689" ht="12.75" customHeight="1">
      <c r="A689" s="37" t="s">
        <v>4489</v>
      </c>
      <c r="B689" s="37"/>
      <c r="C689" s="79">
        <v>45784.0</v>
      </c>
      <c r="D689" s="187">
        <v>0.5625</v>
      </c>
      <c r="E689" s="188" t="s">
        <v>3583</v>
      </c>
      <c r="F689" s="37" t="s">
        <v>3489</v>
      </c>
      <c r="G689" s="72">
        <v>1.0</v>
      </c>
      <c r="H689" s="72" t="s">
        <v>888</v>
      </c>
      <c r="I689" s="72" t="s">
        <v>4522</v>
      </c>
      <c r="J689" s="72" t="s">
        <v>4549</v>
      </c>
      <c r="K689" s="72" t="s">
        <v>4524</v>
      </c>
      <c r="L689" s="37" t="s">
        <v>2669</v>
      </c>
      <c r="M689" s="190" t="s">
        <v>2670</v>
      </c>
      <c r="N689" s="72" t="s">
        <v>4397</v>
      </c>
      <c r="O689" s="176"/>
      <c r="P689" s="72" t="s">
        <v>4550</v>
      </c>
      <c r="Q689" s="177"/>
      <c r="R689" s="178"/>
      <c r="S689" s="178"/>
      <c r="T689" s="72"/>
      <c r="U689" s="72"/>
      <c r="V689" s="72"/>
      <c r="W689" s="179"/>
      <c r="X689" s="179"/>
      <c r="Y689" s="179"/>
    </row>
    <row r="690" ht="12.75" customHeight="1">
      <c r="A690" s="37" t="s">
        <v>4489</v>
      </c>
      <c r="B690" s="37"/>
      <c r="C690" s="79">
        <v>45784.0</v>
      </c>
      <c r="D690" s="187">
        <v>0.5416666666666666</v>
      </c>
      <c r="E690" s="188" t="s">
        <v>4228</v>
      </c>
      <c r="F690" s="37" t="s">
        <v>4229</v>
      </c>
      <c r="G690" s="72">
        <v>1.0</v>
      </c>
      <c r="H690" s="72" t="s">
        <v>888</v>
      </c>
      <c r="I690" s="72" t="s">
        <v>4551</v>
      </c>
      <c r="J690" s="72" t="s">
        <v>3965</v>
      </c>
      <c r="K690" s="72" t="s">
        <v>4231</v>
      </c>
      <c r="L690" s="37" t="s">
        <v>4232</v>
      </c>
      <c r="M690" s="192" t="s">
        <v>4233</v>
      </c>
      <c r="N690" s="72" t="s">
        <v>821</v>
      </c>
      <c r="O690" s="193" t="s">
        <v>68</v>
      </c>
      <c r="P690" s="72" t="s">
        <v>4552</v>
      </c>
      <c r="Q690" s="177"/>
      <c r="R690" s="178"/>
      <c r="S690" s="178"/>
      <c r="T690" s="72"/>
      <c r="U690" s="72"/>
      <c r="V690" s="72"/>
      <c r="W690" s="179"/>
      <c r="X690" s="179"/>
      <c r="Y690" s="179"/>
    </row>
    <row r="691" ht="12.75" customHeight="1">
      <c r="A691" s="37" t="s">
        <v>4489</v>
      </c>
      <c r="B691" s="37"/>
      <c r="C691" s="79">
        <v>45784.0</v>
      </c>
      <c r="D691" s="187">
        <v>0.5833333333333334</v>
      </c>
      <c r="E691" s="188" t="s">
        <v>4228</v>
      </c>
      <c r="F691" s="37" t="s">
        <v>4229</v>
      </c>
      <c r="G691" s="72">
        <v>1.0</v>
      </c>
      <c r="H691" s="72" t="s">
        <v>888</v>
      </c>
      <c r="I691" s="72" t="s">
        <v>4553</v>
      </c>
      <c r="J691" s="72" t="s">
        <v>3965</v>
      </c>
      <c r="K691" s="72" t="s">
        <v>4231</v>
      </c>
      <c r="L691" s="37" t="s">
        <v>4232</v>
      </c>
      <c r="M691" s="192" t="s">
        <v>4233</v>
      </c>
      <c r="N691" s="72" t="s">
        <v>821</v>
      </c>
      <c r="O691" s="193" t="s">
        <v>68</v>
      </c>
      <c r="P691" s="72" t="s">
        <v>4552</v>
      </c>
      <c r="Q691" s="177"/>
      <c r="R691" s="178"/>
      <c r="S691" s="178"/>
      <c r="T691" s="72"/>
      <c r="U691" s="72"/>
      <c r="V691" s="72"/>
      <c r="W691" s="179"/>
      <c r="X691" s="179"/>
      <c r="Y691" s="179"/>
    </row>
    <row r="692" ht="12.75" customHeight="1">
      <c r="A692" s="37" t="s">
        <v>4489</v>
      </c>
      <c r="B692" s="37"/>
      <c r="C692" s="79">
        <v>45784.0</v>
      </c>
      <c r="D692" s="187">
        <v>0.625</v>
      </c>
      <c r="E692" s="188" t="s">
        <v>2518</v>
      </c>
      <c r="F692" s="37" t="s">
        <v>330</v>
      </c>
      <c r="G692" s="72">
        <v>1.0</v>
      </c>
      <c r="H692" s="72" t="s">
        <v>888</v>
      </c>
      <c r="I692" s="72" t="s">
        <v>4554</v>
      </c>
      <c r="J692" s="72" t="s">
        <v>3965</v>
      </c>
      <c r="K692" s="72" t="s">
        <v>4555</v>
      </c>
      <c r="L692" s="37" t="s">
        <v>4556</v>
      </c>
      <c r="M692" s="192" t="s">
        <v>4557</v>
      </c>
      <c r="N692" s="72" t="s">
        <v>4397</v>
      </c>
      <c r="O692" s="176"/>
      <c r="P692" s="72" t="s">
        <v>4558</v>
      </c>
      <c r="Q692" s="177"/>
      <c r="R692" s="178"/>
      <c r="S692" s="178"/>
      <c r="T692" s="72"/>
      <c r="U692" s="72"/>
      <c r="V692" s="72"/>
      <c r="W692" s="179"/>
      <c r="X692" s="179"/>
      <c r="Y692" s="179"/>
    </row>
    <row r="693" ht="12.75" customHeight="1">
      <c r="A693" s="37" t="s">
        <v>4489</v>
      </c>
      <c r="B693" s="37"/>
      <c r="C693" s="79">
        <v>45784.0</v>
      </c>
      <c r="D693" s="187">
        <v>0.8125</v>
      </c>
      <c r="E693" s="188" t="s">
        <v>4559</v>
      </c>
      <c r="F693" s="37" t="s">
        <v>4560</v>
      </c>
      <c r="G693" s="72">
        <v>1.0</v>
      </c>
      <c r="H693" s="72" t="s">
        <v>2449</v>
      </c>
      <c r="I693" s="72" t="s">
        <v>4561</v>
      </c>
      <c r="J693" s="72" t="s">
        <v>4562</v>
      </c>
      <c r="K693" s="72" t="s">
        <v>4563</v>
      </c>
      <c r="L693" s="37" t="s">
        <v>2530</v>
      </c>
      <c r="M693" s="192" t="s">
        <v>2531</v>
      </c>
      <c r="N693" s="72" t="s">
        <v>821</v>
      </c>
      <c r="O693" s="176"/>
      <c r="P693" s="72" t="s">
        <v>4564</v>
      </c>
      <c r="Q693" s="177"/>
      <c r="R693" s="178"/>
      <c r="S693" s="178"/>
      <c r="T693" s="72"/>
      <c r="U693" s="72"/>
      <c r="V693" s="72"/>
      <c r="W693" s="179"/>
      <c r="X693" s="179"/>
      <c r="Y693" s="179"/>
    </row>
    <row r="694" ht="12.75" customHeight="1">
      <c r="A694" s="37" t="s">
        <v>4489</v>
      </c>
      <c r="B694" s="37"/>
      <c r="C694" s="79">
        <v>45785.0</v>
      </c>
      <c r="D694" s="187">
        <v>0.4166666666666667</v>
      </c>
      <c r="E694" s="188" t="s">
        <v>4228</v>
      </c>
      <c r="F694" s="37" t="s">
        <v>4229</v>
      </c>
      <c r="G694" s="72">
        <v>1.0</v>
      </c>
      <c r="H694" s="72" t="s">
        <v>888</v>
      </c>
      <c r="I694" s="72" t="s">
        <v>4565</v>
      </c>
      <c r="J694" s="72" t="s">
        <v>3965</v>
      </c>
      <c r="K694" s="72" t="s">
        <v>4231</v>
      </c>
      <c r="L694" s="37" t="s">
        <v>4232</v>
      </c>
      <c r="M694" s="192" t="s">
        <v>4233</v>
      </c>
      <c r="N694" s="72" t="s">
        <v>4397</v>
      </c>
      <c r="O694" s="193" t="s">
        <v>68</v>
      </c>
      <c r="P694" s="72" t="s">
        <v>4566</v>
      </c>
      <c r="Q694" s="177"/>
      <c r="R694" s="178"/>
      <c r="S694" s="178"/>
      <c r="T694" s="72"/>
      <c r="U694" s="72"/>
      <c r="V694" s="72"/>
      <c r="W694" s="179"/>
      <c r="X694" s="179"/>
      <c r="Y694" s="179"/>
    </row>
    <row r="695" ht="12.75" customHeight="1">
      <c r="A695" s="37" t="s">
        <v>4489</v>
      </c>
      <c r="B695" s="215" t="s">
        <v>2817</v>
      </c>
      <c r="C695" s="79">
        <v>45785.0</v>
      </c>
      <c r="D695" s="187">
        <v>0.7083333333333334</v>
      </c>
      <c r="E695" s="188" t="s">
        <v>2518</v>
      </c>
      <c r="F695" s="37" t="s">
        <v>319</v>
      </c>
      <c r="G695" s="72">
        <v>1.0</v>
      </c>
      <c r="H695" s="72" t="s">
        <v>2513</v>
      </c>
      <c r="I695" s="72" t="s">
        <v>4448</v>
      </c>
      <c r="J695" s="72" t="s">
        <v>4567</v>
      </c>
      <c r="K695" s="72" t="s">
        <v>4449</v>
      </c>
      <c r="L695" s="37" t="s">
        <v>4568</v>
      </c>
      <c r="M695" s="192" t="s">
        <v>4569</v>
      </c>
      <c r="N695" s="72" t="s">
        <v>4397</v>
      </c>
      <c r="O695" s="176"/>
      <c r="P695" s="72" t="s">
        <v>4570</v>
      </c>
      <c r="Q695" s="177"/>
      <c r="R695" s="178"/>
      <c r="S695" s="178"/>
      <c r="T695" s="72"/>
      <c r="U695" s="72"/>
      <c r="V695" s="72"/>
      <c r="W695" s="179"/>
      <c r="X695" s="179"/>
      <c r="Y695" s="179"/>
    </row>
    <row r="696" ht="31.5" customHeight="1">
      <c r="A696" s="37" t="s">
        <v>4489</v>
      </c>
      <c r="B696" s="37"/>
      <c r="C696" s="79">
        <v>45786.0</v>
      </c>
      <c r="D696" s="187">
        <v>0.375</v>
      </c>
      <c r="E696" s="188" t="s">
        <v>4571</v>
      </c>
      <c r="F696" s="37" t="s">
        <v>4572</v>
      </c>
      <c r="G696" s="72">
        <v>1.0</v>
      </c>
      <c r="H696" s="72" t="s">
        <v>846</v>
      </c>
      <c r="I696" s="72" t="s">
        <v>4573</v>
      </c>
      <c r="J696" s="72" t="s">
        <v>4574</v>
      </c>
      <c r="K696" s="72" t="s">
        <v>4575</v>
      </c>
      <c r="L696" s="37" t="s">
        <v>4576</v>
      </c>
      <c r="M696" s="192" t="s">
        <v>4577</v>
      </c>
      <c r="N696" s="72" t="s">
        <v>4397</v>
      </c>
      <c r="O696" s="176"/>
      <c r="P696" s="72" t="s">
        <v>4578</v>
      </c>
      <c r="Q696" s="177"/>
      <c r="R696" s="178"/>
      <c r="S696" s="178"/>
      <c r="T696" s="72"/>
      <c r="U696" s="72"/>
      <c r="V696" s="72"/>
      <c r="W696" s="179"/>
      <c r="X696" s="179"/>
      <c r="Y696" s="179"/>
    </row>
    <row r="697" ht="12.75" customHeight="1">
      <c r="A697" s="37" t="s">
        <v>4489</v>
      </c>
      <c r="B697" s="37"/>
      <c r="C697" s="79">
        <v>45786.0</v>
      </c>
      <c r="D697" s="187">
        <v>0.4583333333333333</v>
      </c>
      <c r="E697" s="188" t="s">
        <v>2574</v>
      </c>
      <c r="F697" s="37" t="s">
        <v>2575</v>
      </c>
      <c r="G697" s="72">
        <v>1.0</v>
      </c>
      <c r="H697" s="72" t="s">
        <v>2513</v>
      </c>
      <c r="I697" s="72" t="s">
        <v>4541</v>
      </c>
      <c r="J697" s="193" t="s">
        <v>4579</v>
      </c>
      <c r="K697" s="72" t="s">
        <v>3312</v>
      </c>
      <c r="L697" s="37" t="s">
        <v>2577</v>
      </c>
      <c r="M697" s="204" t="s">
        <v>2578</v>
      </c>
      <c r="N697" s="72" t="s">
        <v>4397</v>
      </c>
      <c r="O697" s="193" t="s">
        <v>68</v>
      </c>
      <c r="P697" s="72" t="str">
        <f>J697</f>
        <v>CTE. JORGE ALFREDO PALENCIA ROCHA
DESINSTALACION DE EQUIPO</v>
      </c>
      <c r="Q697" s="72" t="s">
        <v>2579</v>
      </c>
      <c r="R697" s="178"/>
      <c r="S697" s="178"/>
      <c r="T697" s="72"/>
      <c r="U697" s="72"/>
      <c r="V697" s="72" t="str">
        <f>H697</f>
        <v>DESINSTALACION</v>
      </c>
      <c r="W697" s="203">
        <v>650.0</v>
      </c>
      <c r="X697" s="179">
        <f>W697*0.16</f>
        <v>104</v>
      </c>
      <c r="Y697" s="179">
        <f>W697+X697</f>
        <v>754</v>
      </c>
    </row>
    <row r="698" ht="12.75" customHeight="1">
      <c r="A698" s="37" t="s">
        <v>4489</v>
      </c>
      <c r="B698" s="37"/>
      <c r="C698" s="79">
        <v>45786.0</v>
      </c>
      <c r="D698" s="187">
        <v>0.4791666666666667</v>
      </c>
      <c r="E698" s="188" t="s">
        <v>3911</v>
      </c>
      <c r="F698" s="37" t="s">
        <v>2735</v>
      </c>
      <c r="G698" s="72">
        <v>1.0</v>
      </c>
      <c r="H698" s="72" t="s">
        <v>2513</v>
      </c>
      <c r="I698" s="72" t="s">
        <v>4580</v>
      </c>
      <c r="J698" s="72" t="s">
        <v>4413</v>
      </c>
      <c r="K698" s="72" t="s">
        <v>4581</v>
      </c>
      <c r="L698" s="37" t="s">
        <v>4582</v>
      </c>
      <c r="M698" s="192" t="s">
        <v>4583</v>
      </c>
      <c r="N698" s="72" t="s">
        <v>4417</v>
      </c>
      <c r="O698" s="176"/>
      <c r="P698" s="72" t="s">
        <v>4584</v>
      </c>
      <c r="Q698" s="205" t="s">
        <v>2563</v>
      </c>
      <c r="R698" s="206">
        <v>8.69706060877844E14</v>
      </c>
      <c r="S698" s="206">
        <v>8.331541321E9</v>
      </c>
      <c r="T698" s="193" t="s">
        <v>68</v>
      </c>
      <c r="U698" s="193" t="s">
        <v>4585</v>
      </c>
      <c r="V698" s="193" t="s">
        <v>2513</v>
      </c>
      <c r="W698" s="179"/>
      <c r="X698" s="179"/>
      <c r="Y698" s="179"/>
    </row>
    <row r="699" ht="12.75" customHeight="1">
      <c r="A699" s="37" t="s">
        <v>4489</v>
      </c>
      <c r="B699" s="37"/>
      <c r="C699" s="79">
        <v>45786.0</v>
      </c>
      <c r="D699" s="187">
        <v>0.9930555555555555</v>
      </c>
      <c r="E699" s="188" t="s">
        <v>2518</v>
      </c>
      <c r="F699" s="37" t="s">
        <v>4586</v>
      </c>
      <c r="G699" s="72">
        <v>1.0</v>
      </c>
      <c r="H699" s="72" t="s">
        <v>4587</v>
      </c>
      <c r="I699" s="72" t="s">
        <v>4588</v>
      </c>
      <c r="J699" s="72" t="s">
        <v>4589</v>
      </c>
      <c r="K699" s="72" t="s">
        <v>4590</v>
      </c>
      <c r="L699" s="37" t="s">
        <v>4591</v>
      </c>
      <c r="M699" s="192"/>
      <c r="N699" s="72" t="s">
        <v>821</v>
      </c>
      <c r="O699" s="176"/>
      <c r="P699" s="72" t="s">
        <v>4592</v>
      </c>
      <c r="Q699" s="177">
        <v>1300.0</v>
      </c>
      <c r="R699" s="178"/>
      <c r="S699" s="178"/>
      <c r="T699" s="72"/>
      <c r="U699" s="72"/>
      <c r="V699" s="72"/>
      <c r="W699" s="179"/>
      <c r="X699" s="179"/>
      <c r="Y699" s="179"/>
    </row>
    <row r="700" ht="12.75" customHeight="1">
      <c r="A700" s="37" t="s">
        <v>4489</v>
      </c>
      <c r="B700" s="37"/>
      <c r="C700" s="79">
        <v>45786.0</v>
      </c>
      <c r="D700" s="187">
        <v>0.5416666666666666</v>
      </c>
      <c r="E700" s="188" t="s">
        <v>4571</v>
      </c>
      <c r="F700" s="37" t="s">
        <v>4572</v>
      </c>
      <c r="G700" s="72">
        <v>1.0</v>
      </c>
      <c r="H700" s="72" t="s">
        <v>2449</v>
      </c>
      <c r="I700" s="72" t="s">
        <v>4573</v>
      </c>
      <c r="J700" s="72" t="s">
        <v>4574</v>
      </c>
      <c r="K700" s="72" t="s">
        <v>4593</v>
      </c>
      <c r="L700" s="37" t="s">
        <v>4576</v>
      </c>
      <c r="M700" s="192" t="s">
        <v>4577</v>
      </c>
      <c r="N700" s="72" t="s">
        <v>4397</v>
      </c>
      <c r="O700" s="176"/>
      <c r="P700" s="72" t="s">
        <v>4594</v>
      </c>
      <c r="Q700" s="177"/>
      <c r="R700" s="178"/>
      <c r="S700" s="178"/>
      <c r="T700" s="72"/>
      <c r="U700" s="72"/>
      <c r="V700" s="72"/>
      <c r="W700" s="179"/>
      <c r="X700" s="179"/>
      <c r="Y700" s="179"/>
    </row>
    <row r="701" ht="12.75" customHeight="1">
      <c r="A701" s="37" t="s">
        <v>4489</v>
      </c>
      <c r="B701" s="37"/>
      <c r="C701" s="79">
        <v>45786.0</v>
      </c>
      <c r="D701" s="187">
        <v>0.5833333333333334</v>
      </c>
      <c r="E701" s="188" t="s">
        <v>3488</v>
      </c>
      <c r="F701" s="37" t="s">
        <v>1614</v>
      </c>
      <c r="G701" s="72">
        <v>1.0</v>
      </c>
      <c r="H701" s="72" t="s">
        <v>888</v>
      </c>
      <c r="I701" s="72" t="s">
        <v>4595</v>
      </c>
      <c r="J701" s="72" t="s">
        <v>4596</v>
      </c>
      <c r="K701" s="72" t="s">
        <v>4597</v>
      </c>
      <c r="L701" s="37" t="s">
        <v>4598</v>
      </c>
      <c r="M701" s="192" t="s">
        <v>4599</v>
      </c>
      <c r="N701" s="72" t="s">
        <v>995</v>
      </c>
      <c r="O701" s="176"/>
      <c r="P701" s="72" t="s">
        <v>4600</v>
      </c>
      <c r="Q701" s="177"/>
      <c r="R701" s="178"/>
      <c r="S701" s="178"/>
      <c r="T701" s="72"/>
      <c r="U701" s="72"/>
      <c r="V701" s="72" t="str">
        <f t="shared" ref="V701:V702" si="176">H701</f>
        <v>INSTALACION</v>
      </c>
      <c r="W701" s="179"/>
      <c r="X701" s="179"/>
      <c r="Y701" s="179"/>
    </row>
    <row r="702" ht="12.75" customHeight="1">
      <c r="A702" s="37" t="s">
        <v>4489</v>
      </c>
      <c r="B702" s="37"/>
      <c r="C702" s="79">
        <v>45787.0</v>
      </c>
      <c r="D702" s="187">
        <v>0.4583333333333333</v>
      </c>
      <c r="E702" s="188" t="s">
        <v>3761</v>
      </c>
      <c r="F702" s="37" t="s">
        <v>2592</v>
      </c>
      <c r="G702" s="72">
        <v>1.0</v>
      </c>
      <c r="H702" s="72" t="s">
        <v>888</v>
      </c>
      <c r="I702" s="193" t="s">
        <v>4601</v>
      </c>
      <c r="J702" s="72" t="s">
        <v>2506</v>
      </c>
      <c r="K702" s="72" t="s">
        <v>4602</v>
      </c>
      <c r="L702" s="37" t="s">
        <v>4603</v>
      </c>
      <c r="M702" s="192" t="s">
        <v>4604</v>
      </c>
      <c r="N702" s="72" t="s">
        <v>821</v>
      </c>
      <c r="O702" s="193" t="s">
        <v>68</v>
      </c>
      <c r="P702" s="72" t="str">
        <f>J702</f>
        <v>INSTALACION NUEVA</v>
      </c>
      <c r="Q702" s="72" t="s">
        <v>4605</v>
      </c>
      <c r="R702" s="178"/>
      <c r="S702" s="178"/>
      <c r="T702" s="72"/>
      <c r="U702" s="72"/>
      <c r="V702" s="72" t="str">
        <f t="shared" si="176"/>
        <v>INSTALACION</v>
      </c>
      <c r="W702" s="203">
        <f>1724+150</f>
        <v>1874</v>
      </c>
      <c r="X702" s="203">
        <f>W702*0.16</f>
        <v>299.84</v>
      </c>
      <c r="Y702" s="179">
        <f>W702+X702</f>
        <v>2173.84</v>
      </c>
    </row>
    <row r="703" ht="12.75" customHeight="1">
      <c r="A703" s="37" t="s">
        <v>4489</v>
      </c>
      <c r="B703" s="37"/>
      <c r="C703" s="79">
        <v>45787.0</v>
      </c>
      <c r="D703" s="187">
        <v>0.5208333333333334</v>
      </c>
      <c r="E703" s="188" t="s">
        <v>2511</v>
      </c>
      <c r="F703" s="37" t="s">
        <v>333</v>
      </c>
      <c r="G703" s="72">
        <v>1.0</v>
      </c>
      <c r="H703" s="72" t="s">
        <v>888</v>
      </c>
      <c r="I703" s="72" t="s">
        <v>4606</v>
      </c>
      <c r="J703" s="72" t="s">
        <v>3965</v>
      </c>
      <c r="K703" s="72" t="s">
        <v>4607</v>
      </c>
      <c r="L703" s="37" t="s">
        <v>4608</v>
      </c>
      <c r="M703" s="190" t="s">
        <v>4609</v>
      </c>
      <c r="N703" s="72" t="s">
        <v>4397</v>
      </c>
      <c r="O703" s="176"/>
      <c r="P703" s="72"/>
      <c r="Q703" s="177"/>
      <c r="R703" s="178"/>
      <c r="S703" s="178"/>
      <c r="T703" s="72"/>
      <c r="U703" s="72"/>
      <c r="V703" s="72"/>
      <c r="W703" s="179"/>
      <c r="X703" s="179"/>
      <c r="Y703" s="179"/>
    </row>
    <row r="704" ht="12.75" customHeight="1">
      <c r="A704" s="37" t="s">
        <v>4489</v>
      </c>
      <c r="B704" s="37"/>
      <c r="C704" s="79">
        <v>45787.0</v>
      </c>
      <c r="D704" s="187">
        <v>0.5833333333333334</v>
      </c>
      <c r="E704" s="188" t="s">
        <v>2548</v>
      </c>
      <c r="F704" s="37" t="s">
        <v>2549</v>
      </c>
      <c r="G704" s="72">
        <v>1.0</v>
      </c>
      <c r="H704" s="72" t="s">
        <v>846</v>
      </c>
      <c r="I704" s="72" t="s">
        <v>4610</v>
      </c>
      <c r="J704" s="72" t="s">
        <v>2563</v>
      </c>
      <c r="K704" s="72" t="s">
        <v>4611</v>
      </c>
      <c r="L704" s="37" t="s">
        <v>4612</v>
      </c>
      <c r="M704" s="192" t="s">
        <v>4613</v>
      </c>
      <c r="N704" s="72" t="s">
        <v>821</v>
      </c>
      <c r="O704" s="176"/>
      <c r="P704" s="72" t="str">
        <f>J704</f>
        <v>DESINSTALACION DE EQUIPO </v>
      </c>
      <c r="Q704" s="72" t="s">
        <v>4614</v>
      </c>
      <c r="R704" s="178"/>
      <c r="S704" s="178"/>
      <c r="T704" s="72"/>
      <c r="U704" s="72"/>
      <c r="V704" s="72" t="str">
        <f>H704</f>
        <v>CANCELADO</v>
      </c>
      <c r="W704" s="203">
        <v>0.0</v>
      </c>
      <c r="X704" s="179">
        <f>W704*0.16</f>
        <v>0</v>
      </c>
      <c r="Y704" s="179">
        <f>W704+X704</f>
        <v>0</v>
      </c>
    </row>
    <row r="705" ht="12.75" customHeight="1">
      <c r="A705" s="86" t="s">
        <v>4489</v>
      </c>
      <c r="B705" s="86"/>
      <c r="C705" s="194">
        <v>45787.0</v>
      </c>
      <c r="D705" s="195">
        <v>0.625</v>
      </c>
      <c r="E705" s="196" t="s">
        <v>4615</v>
      </c>
      <c r="F705" s="86" t="s">
        <v>330</v>
      </c>
      <c r="G705" s="87">
        <v>1.0</v>
      </c>
      <c r="H705" s="87" t="s">
        <v>846</v>
      </c>
      <c r="I705" s="87" t="s">
        <v>4554</v>
      </c>
      <c r="J705" s="87" t="s">
        <v>4616</v>
      </c>
      <c r="K705" s="87" t="s">
        <v>4555</v>
      </c>
      <c r="L705" s="86" t="s">
        <v>4556</v>
      </c>
      <c r="M705" s="197" t="s">
        <v>4557</v>
      </c>
      <c r="N705" s="87" t="s">
        <v>821</v>
      </c>
      <c r="O705" s="198"/>
      <c r="P705" s="87" t="s">
        <v>4617</v>
      </c>
      <c r="Q705" s="199"/>
      <c r="R705" s="200"/>
      <c r="S705" s="200"/>
      <c r="T705" s="87"/>
      <c r="U705" s="87"/>
      <c r="V705" s="87"/>
      <c r="W705" s="202"/>
      <c r="X705" s="202"/>
      <c r="Y705" s="202"/>
    </row>
    <row r="706" ht="42.0" customHeight="1">
      <c r="A706" s="37" t="s">
        <v>4618</v>
      </c>
      <c r="B706" s="37"/>
      <c r="C706" s="79">
        <v>45788.0</v>
      </c>
      <c r="D706" s="187">
        <v>0.375</v>
      </c>
      <c r="E706" s="188" t="s">
        <v>2518</v>
      </c>
      <c r="F706" s="37" t="s">
        <v>3283</v>
      </c>
      <c r="G706" s="72">
        <v>1.0</v>
      </c>
      <c r="H706" s="72" t="s">
        <v>2449</v>
      </c>
      <c r="I706" s="72" t="s">
        <v>4474</v>
      </c>
      <c r="J706" s="72" t="s">
        <v>4619</v>
      </c>
      <c r="K706" s="72" t="s">
        <v>4470</v>
      </c>
      <c r="L706" s="37" t="s">
        <v>3287</v>
      </c>
      <c r="M706" s="192" t="s">
        <v>3288</v>
      </c>
      <c r="N706" s="72" t="s">
        <v>4397</v>
      </c>
      <c r="O706" s="176"/>
      <c r="P706" s="72"/>
      <c r="Q706" s="177"/>
      <c r="R706" s="178"/>
      <c r="S706" s="178"/>
      <c r="T706" s="72"/>
      <c r="U706" s="72"/>
      <c r="V706" s="72"/>
      <c r="W706" s="179"/>
      <c r="X706" s="179"/>
      <c r="Y706" s="179"/>
    </row>
    <row r="707" ht="12.75" customHeight="1">
      <c r="A707" s="37" t="s">
        <v>4618</v>
      </c>
      <c r="B707" s="37"/>
      <c r="C707" s="79">
        <v>45788.0</v>
      </c>
      <c r="D707" s="187">
        <v>0.4166666666666667</v>
      </c>
      <c r="E707" s="188" t="s">
        <v>2511</v>
      </c>
      <c r="F707" s="37" t="s">
        <v>3283</v>
      </c>
      <c r="G707" s="72">
        <v>1.0</v>
      </c>
      <c r="H707" s="72" t="s">
        <v>2449</v>
      </c>
      <c r="I707" s="72" t="s">
        <v>4471</v>
      </c>
      <c r="J707" s="72" t="s">
        <v>4619</v>
      </c>
      <c r="K707" s="72" t="s">
        <v>4470</v>
      </c>
      <c r="L707" s="37" t="s">
        <v>3287</v>
      </c>
      <c r="M707" s="192" t="s">
        <v>3288</v>
      </c>
      <c r="N707" s="72" t="s">
        <v>4397</v>
      </c>
      <c r="O707" s="176"/>
      <c r="P707" s="72"/>
      <c r="Q707" s="177"/>
      <c r="R707" s="178"/>
      <c r="S707" s="178"/>
      <c r="T707" s="72"/>
      <c r="U707" s="72"/>
      <c r="V707" s="72"/>
      <c r="W707" s="179"/>
      <c r="X707" s="179"/>
      <c r="Y707" s="179"/>
    </row>
    <row r="708" ht="12.75" customHeight="1">
      <c r="A708" s="37" t="s">
        <v>4618</v>
      </c>
      <c r="B708" s="215" t="s">
        <v>2817</v>
      </c>
      <c r="C708" s="79">
        <v>45789.0</v>
      </c>
      <c r="D708" s="187">
        <v>0.5833333333333334</v>
      </c>
      <c r="E708" s="188" t="s">
        <v>4615</v>
      </c>
      <c r="F708" s="37" t="s">
        <v>330</v>
      </c>
      <c r="G708" s="72">
        <v>1.0</v>
      </c>
      <c r="H708" s="72" t="s">
        <v>2449</v>
      </c>
      <c r="I708" s="72" t="s">
        <v>4554</v>
      </c>
      <c r="J708" s="72" t="s">
        <v>4616</v>
      </c>
      <c r="K708" s="72" t="s">
        <v>4555</v>
      </c>
      <c r="L708" s="37" t="s">
        <v>4556</v>
      </c>
      <c r="M708" s="192" t="s">
        <v>4557</v>
      </c>
      <c r="N708" s="72" t="s">
        <v>821</v>
      </c>
      <c r="O708" s="176"/>
      <c r="P708" s="72"/>
      <c r="Q708" s="177"/>
      <c r="R708" s="178"/>
      <c r="S708" s="178"/>
      <c r="T708" s="72"/>
      <c r="U708" s="72"/>
      <c r="V708" s="72"/>
      <c r="W708" s="179"/>
      <c r="X708" s="179"/>
      <c r="Y708" s="179"/>
    </row>
    <row r="709" ht="12.75" customHeight="1">
      <c r="A709" s="37" t="s">
        <v>4618</v>
      </c>
      <c r="B709" s="37"/>
      <c r="C709" s="79">
        <v>45789.0</v>
      </c>
      <c r="D709" s="187">
        <v>0.625</v>
      </c>
      <c r="E709" s="188" t="s">
        <v>2548</v>
      </c>
      <c r="F709" s="37" t="s">
        <v>2549</v>
      </c>
      <c r="G709" s="72">
        <v>1.0</v>
      </c>
      <c r="H709" s="72" t="s">
        <v>2513</v>
      </c>
      <c r="I709" s="72" t="s">
        <v>4610</v>
      </c>
      <c r="J709" s="72" t="s">
        <v>2563</v>
      </c>
      <c r="K709" s="72" t="s">
        <v>4611</v>
      </c>
      <c r="L709" s="37" t="s">
        <v>4612</v>
      </c>
      <c r="M709" s="192" t="s">
        <v>4613</v>
      </c>
      <c r="N709" s="72" t="s">
        <v>821</v>
      </c>
      <c r="O709" s="176"/>
      <c r="P709" s="72" t="str">
        <f>J709</f>
        <v>DESINSTALACION DE EQUIPO </v>
      </c>
      <c r="Q709" s="72"/>
      <c r="R709" s="178"/>
      <c r="S709" s="178"/>
      <c r="T709" s="72"/>
      <c r="U709" s="72"/>
      <c r="V709" s="72" t="str">
        <f>H709</f>
        <v>DESINSTALACION</v>
      </c>
      <c r="W709" s="203">
        <v>350.0</v>
      </c>
      <c r="X709" s="179">
        <f>W709*0.16</f>
        <v>56</v>
      </c>
      <c r="Y709" s="179">
        <f>W709+X709</f>
        <v>406</v>
      </c>
    </row>
    <row r="710" ht="12.75" customHeight="1">
      <c r="A710" s="37" t="s">
        <v>4618</v>
      </c>
      <c r="B710" s="37"/>
      <c r="C710" s="79">
        <v>45790.0</v>
      </c>
      <c r="D710" s="187">
        <v>0.3958333333333333</v>
      </c>
      <c r="E710" s="188" t="s">
        <v>4620</v>
      </c>
      <c r="F710" s="37" t="s">
        <v>4621</v>
      </c>
      <c r="G710" s="72">
        <v>1.0</v>
      </c>
      <c r="H710" s="72" t="s">
        <v>2449</v>
      </c>
      <c r="I710" s="72" t="s">
        <v>4622</v>
      </c>
      <c r="J710" s="72" t="s">
        <v>4623</v>
      </c>
      <c r="K710" s="72" t="s">
        <v>4624</v>
      </c>
      <c r="L710" s="37" t="s">
        <v>4625</v>
      </c>
      <c r="M710" s="192" t="s">
        <v>4626</v>
      </c>
      <c r="N710" s="72" t="s">
        <v>4397</v>
      </c>
      <c r="O710" s="176"/>
      <c r="P710" s="72" t="s">
        <v>4627</v>
      </c>
      <c r="Q710" s="177"/>
      <c r="R710" s="178"/>
      <c r="S710" s="178"/>
      <c r="T710" s="72"/>
      <c r="U710" s="72"/>
      <c r="V710" s="72"/>
      <c r="W710" s="179"/>
      <c r="X710" s="179"/>
      <c r="Y710" s="179"/>
    </row>
    <row r="711" ht="12.75" customHeight="1">
      <c r="A711" s="37" t="s">
        <v>4618</v>
      </c>
      <c r="B711" s="215" t="s">
        <v>2817</v>
      </c>
      <c r="C711" s="79">
        <v>45790.0</v>
      </c>
      <c r="D711" s="187">
        <v>0.4583333333333333</v>
      </c>
      <c r="E711" s="188" t="s">
        <v>2258</v>
      </c>
      <c r="F711" s="37" t="s">
        <v>4628</v>
      </c>
      <c r="G711" s="72">
        <v>1.0</v>
      </c>
      <c r="H711" s="72" t="s">
        <v>2513</v>
      </c>
      <c r="I711" s="72" t="s">
        <v>4629</v>
      </c>
      <c r="J711" s="72" t="s">
        <v>2563</v>
      </c>
      <c r="K711" s="72" t="s">
        <v>4630</v>
      </c>
      <c r="L711" s="37" t="s">
        <v>4631</v>
      </c>
      <c r="M711" s="192" t="s">
        <v>4632</v>
      </c>
      <c r="N711" s="72" t="s">
        <v>4397</v>
      </c>
      <c r="O711" s="176"/>
      <c r="P711" s="72" t="s">
        <v>4633</v>
      </c>
      <c r="Q711" s="177"/>
      <c r="R711" s="178"/>
      <c r="S711" s="178"/>
      <c r="T711" s="72"/>
      <c r="U711" s="72"/>
      <c r="V711" s="72"/>
      <c r="W711" s="179"/>
      <c r="X711" s="179"/>
      <c r="Y711" s="179"/>
    </row>
    <row r="712" ht="12.75" customHeight="1">
      <c r="A712" s="37" t="s">
        <v>4618</v>
      </c>
      <c r="B712" s="227" t="s">
        <v>2817</v>
      </c>
      <c r="C712" s="79">
        <v>45790.0</v>
      </c>
      <c r="D712" s="187">
        <v>0.5</v>
      </c>
      <c r="E712" s="188" t="s">
        <v>4634</v>
      </c>
      <c r="F712" s="37" t="s">
        <v>333</v>
      </c>
      <c r="G712" s="72">
        <v>1.0</v>
      </c>
      <c r="H712" s="72" t="s">
        <v>2736</v>
      </c>
      <c r="I712" s="72" t="s">
        <v>4635</v>
      </c>
      <c r="J712" s="72" t="s">
        <v>3337</v>
      </c>
      <c r="K712" s="72" t="s">
        <v>4607</v>
      </c>
      <c r="L712" s="37" t="s">
        <v>68</v>
      </c>
      <c r="M712" s="190" t="s">
        <v>68</v>
      </c>
      <c r="N712" s="72" t="s">
        <v>968</v>
      </c>
      <c r="O712" s="176"/>
      <c r="P712" s="72"/>
      <c r="Q712" s="177"/>
      <c r="R712" s="178"/>
      <c r="S712" s="178"/>
      <c r="T712" s="72"/>
      <c r="U712" s="72"/>
      <c r="V712" s="72"/>
      <c r="W712" s="179"/>
      <c r="X712" s="179"/>
      <c r="Y712" s="179"/>
    </row>
    <row r="713" ht="12.75" customHeight="1">
      <c r="A713" s="37" t="s">
        <v>4618</v>
      </c>
      <c r="B713" s="37"/>
      <c r="C713" s="79">
        <v>45790.0</v>
      </c>
      <c r="D713" s="187">
        <v>0.5416666666666666</v>
      </c>
      <c r="E713" s="188" t="s">
        <v>2511</v>
      </c>
      <c r="F713" s="191" t="s">
        <v>2527</v>
      </c>
      <c r="G713" s="72">
        <v>1.0</v>
      </c>
      <c r="H713" s="193" t="s">
        <v>2519</v>
      </c>
      <c r="I713" s="72" t="s">
        <v>4636</v>
      </c>
      <c r="J713" s="72" t="s">
        <v>4637</v>
      </c>
      <c r="K713" s="72" t="s">
        <v>3013</v>
      </c>
      <c r="L713" s="37" t="s">
        <v>3014</v>
      </c>
      <c r="M713" s="190" t="s">
        <v>3015</v>
      </c>
      <c r="N713" s="72" t="s">
        <v>821</v>
      </c>
      <c r="O713" s="176"/>
      <c r="P713" s="72" t="s">
        <v>4638</v>
      </c>
      <c r="Q713" s="177"/>
      <c r="R713" s="178"/>
      <c r="S713" s="178"/>
      <c r="T713" s="72"/>
      <c r="U713" s="72"/>
      <c r="V713" s="72"/>
      <c r="W713" s="179"/>
      <c r="X713" s="179"/>
      <c r="Y713" s="179"/>
    </row>
    <row r="714" ht="12.75" customHeight="1">
      <c r="A714" s="37" t="s">
        <v>4618</v>
      </c>
      <c r="B714" s="215" t="s">
        <v>2817</v>
      </c>
      <c r="C714" s="79">
        <v>45790.0</v>
      </c>
      <c r="D714" s="187">
        <v>0.5833333333333334</v>
      </c>
      <c r="E714" s="188" t="s">
        <v>2511</v>
      </c>
      <c r="F714" s="191" t="s">
        <v>2527</v>
      </c>
      <c r="G714" s="72">
        <v>1.0</v>
      </c>
      <c r="H714" s="72" t="s">
        <v>846</v>
      </c>
      <c r="I714" s="72" t="s">
        <v>68</v>
      </c>
      <c r="J714" s="72" t="s">
        <v>68</v>
      </c>
      <c r="K714" s="72" t="s">
        <v>3013</v>
      </c>
      <c r="L714" s="37" t="s">
        <v>3014</v>
      </c>
      <c r="M714" s="190" t="s">
        <v>3015</v>
      </c>
      <c r="N714" s="72" t="s">
        <v>821</v>
      </c>
      <c r="O714" s="176"/>
      <c r="P714" s="72" t="s">
        <v>4639</v>
      </c>
      <c r="Q714" s="177"/>
      <c r="R714" s="178"/>
      <c r="S714" s="178"/>
      <c r="T714" s="72"/>
      <c r="U714" s="72"/>
      <c r="V714" s="72"/>
      <c r="W714" s="179"/>
      <c r="X714" s="179"/>
      <c r="Y714" s="179"/>
    </row>
    <row r="715" ht="12.75" customHeight="1">
      <c r="A715" s="37" t="s">
        <v>4618</v>
      </c>
      <c r="B715" s="37"/>
      <c r="C715" s="79">
        <v>45790.0</v>
      </c>
      <c r="D715" s="187">
        <v>0.6458333333333334</v>
      </c>
      <c r="E715" s="188" t="s">
        <v>2518</v>
      </c>
      <c r="F715" s="37" t="s">
        <v>3875</v>
      </c>
      <c r="G715" s="72">
        <v>1.0</v>
      </c>
      <c r="H715" s="72" t="s">
        <v>3527</v>
      </c>
      <c r="I715" s="72" t="s">
        <v>4640</v>
      </c>
      <c r="J715" s="72" t="s">
        <v>4641</v>
      </c>
      <c r="K715" s="72" t="s">
        <v>3877</v>
      </c>
      <c r="L715" s="37" t="s">
        <v>4509</v>
      </c>
      <c r="M715" s="192" t="s">
        <v>4510</v>
      </c>
      <c r="N715" s="72" t="s">
        <v>4397</v>
      </c>
      <c r="O715" s="176"/>
      <c r="P715" s="72"/>
      <c r="Q715" s="177"/>
      <c r="R715" s="178"/>
      <c r="S715" s="178"/>
      <c r="T715" s="72"/>
      <c r="U715" s="72"/>
      <c r="V715" s="72"/>
      <c r="W715" s="179"/>
      <c r="X715" s="179"/>
      <c r="Y715" s="179"/>
    </row>
    <row r="716" ht="12.75" customHeight="1">
      <c r="A716" s="37" t="s">
        <v>4618</v>
      </c>
      <c r="B716" s="37"/>
      <c r="C716" s="79">
        <v>45791.0</v>
      </c>
      <c r="D716" s="187">
        <v>0.4583333333333333</v>
      </c>
      <c r="E716" s="188" t="s">
        <v>3761</v>
      </c>
      <c r="F716" s="37" t="s">
        <v>2592</v>
      </c>
      <c r="G716" s="72">
        <v>1.0</v>
      </c>
      <c r="H716" s="72" t="s">
        <v>888</v>
      </c>
      <c r="I716" s="193" t="s">
        <v>4642</v>
      </c>
      <c r="J716" s="72" t="s">
        <v>2506</v>
      </c>
      <c r="K716" s="72" t="s">
        <v>4643</v>
      </c>
      <c r="L716" s="37" t="s">
        <v>4499</v>
      </c>
      <c r="M716" s="192" t="s">
        <v>3910</v>
      </c>
      <c r="N716" s="72" t="s">
        <v>821</v>
      </c>
      <c r="O716" s="193" t="s">
        <v>68</v>
      </c>
      <c r="P716" s="72" t="str">
        <f t="shared" ref="P716:P717" si="177">J716</f>
        <v>INSTALACION NUEVA</v>
      </c>
      <c r="Q716" s="72" t="s">
        <v>4305</v>
      </c>
      <c r="R716" s="206">
        <v>8.64943048174565E14</v>
      </c>
      <c r="S716" s="206">
        <v>8.12860179E9</v>
      </c>
      <c r="T716" s="193" t="s">
        <v>4644</v>
      </c>
      <c r="U716" s="193" t="s">
        <v>68</v>
      </c>
      <c r="V716" s="72" t="str">
        <f t="shared" ref="V716:V717" si="178">H716</f>
        <v>INSTALACION</v>
      </c>
      <c r="W716" s="203">
        <f>1724+150</f>
        <v>1874</v>
      </c>
      <c r="X716" s="203">
        <f t="shared" ref="X716:X717" si="179">W716*0.16</f>
        <v>299.84</v>
      </c>
      <c r="Y716" s="179">
        <f t="shared" ref="Y716:Y717" si="180">W716+X716</f>
        <v>2173.84</v>
      </c>
    </row>
    <row r="717" ht="12.75" customHeight="1">
      <c r="A717" s="37" t="s">
        <v>4618</v>
      </c>
      <c r="B717" s="37"/>
      <c r="C717" s="79">
        <v>45791.0</v>
      </c>
      <c r="D717" s="187">
        <v>0.5416666666666666</v>
      </c>
      <c r="E717" s="188" t="s">
        <v>2548</v>
      </c>
      <c r="F717" s="37" t="s">
        <v>2549</v>
      </c>
      <c r="G717" s="72">
        <v>1.0</v>
      </c>
      <c r="H717" s="72" t="s">
        <v>2513</v>
      </c>
      <c r="I717" s="72" t="s">
        <v>4645</v>
      </c>
      <c r="J717" s="72" t="s">
        <v>4646</v>
      </c>
      <c r="K717" s="72" t="s">
        <v>4647</v>
      </c>
      <c r="L717" s="37" t="s">
        <v>4648</v>
      </c>
      <c r="M717" s="190" t="s">
        <v>4649</v>
      </c>
      <c r="N717" s="72" t="s">
        <v>821</v>
      </c>
      <c r="O717" s="176"/>
      <c r="P717" s="72" t="str">
        <f t="shared" si="177"/>
        <v>DESINSTALACION EN DOMICILIO PATRICULAR</v>
      </c>
      <c r="Q717" s="72" t="s">
        <v>3334</v>
      </c>
      <c r="R717" s="178"/>
      <c r="S717" s="178"/>
      <c r="T717" s="72"/>
      <c r="U717" s="72"/>
      <c r="V717" s="72" t="str">
        <f t="shared" si="178"/>
        <v>DESINSTALACION</v>
      </c>
      <c r="W717" s="203">
        <v>350.0</v>
      </c>
      <c r="X717" s="179">
        <f t="shared" si="179"/>
        <v>56</v>
      </c>
      <c r="Y717" s="179">
        <f t="shared" si="180"/>
        <v>406</v>
      </c>
    </row>
    <row r="718" ht="12.75" customHeight="1">
      <c r="A718" s="37" t="s">
        <v>4618</v>
      </c>
      <c r="B718" s="191" t="s">
        <v>2817</v>
      </c>
      <c r="C718" s="79">
        <v>45791.0</v>
      </c>
      <c r="D718" s="187">
        <v>0.6458333333333334</v>
      </c>
      <c r="E718" s="188" t="s">
        <v>3111</v>
      </c>
      <c r="F718" s="37" t="s">
        <v>3111</v>
      </c>
      <c r="G718" s="72">
        <v>1.0</v>
      </c>
      <c r="H718" s="72" t="s">
        <v>2449</v>
      </c>
      <c r="I718" s="72" t="s">
        <v>4650</v>
      </c>
      <c r="J718" s="72" t="s">
        <v>4651</v>
      </c>
      <c r="K718" s="72" t="s">
        <v>4652</v>
      </c>
      <c r="L718" s="37" t="s">
        <v>4653</v>
      </c>
      <c r="M718" s="192" t="s">
        <v>4654</v>
      </c>
      <c r="N718" s="72" t="s">
        <v>4397</v>
      </c>
      <c r="O718" s="176"/>
      <c r="P718" s="72" t="s">
        <v>4655</v>
      </c>
      <c r="Q718" s="177"/>
      <c r="R718" s="178"/>
      <c r="S718" s="178"/>
      <c r="T718" s="72"/>
      <c r="U718" s="72"/>
      <c r="V718" s="72"/>
      <c r="W718" s="179"/>
      <c r="X718" s="179"/>
      <c r="Y718" s="179"/>
    </row>
    <row r="719" ht="12.75" customHeight="1">
      <c r="A719" s="37" t="s">
        <v>4618</v>
      </c>
      <c r="B719" s="191" t="s">
        <v>2966</v>
      </c>
      <c r="C719" s="79">
        <v>45792.0</v>
      </c>
      <c r="D719" s="187">
        <v>0.4583333333333333</v>
      </c>
      <c r="E719" s="188" t="s">
        <v>3761</v>
      </c>
      <c r="F719" s="37" t="s">
        <v>2592</v>
      </c>
      <c r="G719" s="72">
        <v>1.0</v>
      </c>
      <c r="H719" s="72" t="s">
        <v>2513</v>
      </c>
      <c r="I719" s="193" t="s">
        <v>4642</v>
      </c>
      <c r="J719" s="193" t="s">
        <v>2514</v>
      </c>
      <c r="K719" s="72" t="s">
        <v>4643</v>
      </c>
      <c r="L719" s="37" t="s">
        <v>4499</v>
      </c>
      <c r="M719" s="192" t="s">
        <v>3910</v>
      </c>
      <c r="N719" s="72" t="s">
        <v>821</v>
      </c>
      <c r="O719" s="193" t="s">
        <v>68</v>
      </c>
      <c r="P719" s="72" t="str">
        <f t="shared" ref="P719:P720" si="181">J719</f>
        <v>DESINSTALACION DE EQUIPO</v>
      </c>
      <c r="Q719" s="205" t="s">
        <v>4656</v>
      </c>
      <c r="R719" s="206">
        <v>8.64943048174565E14</v>
      </c>
      <c r="S719" s="206">
        <v>8.12860179E9</v>
      </c>
      <c r="T719" s="193" t="s">
        <v>4644</v>
      </c>
      <c r="U719" s="193" t="s">
        <v>68</v>
      </c>
      <c r="V719" s="72" t="str">
        <f t="shared" ref="V719:V720" si="182">H719</f>
        <v>DESINSTALACION</v>
      </c>
      <c r="W719" s="203">
        <v>500.0</v>
      </c>
      <c r="X719" s="203">
        <f t="shared" ref="X719:X720" si="183">W719*0.16</f>
        <v>80</v>
      </c>
      <c r="Y719" s="203">
        <f t="shared" ref="Y719:Y720" si="184">W719+X719</f>
        <v>580</v>
      </c>
    </row>
    <row r="720" ht="12.75" customHeight="1">
      <c r="A720" s="37" t="s">
        <v>4618</v>
      </c>
      <c r="B720" s="37"/>
      <c r="C720" s="79">
        <v>45792.0</v>
      </c>
      <c r="D720" s="187">
        <v>0.5</v>
      </c>
      <c r="E720" s="188" t="s">
        <v>3761</v>
      </c>
      <c r="F720" s="37" t="s">
        <v>2592</v>
      </c>
      <c r="G720" s="72">
        <v>1.0</v>
      </c>
      <c r="H720" s="193" t="s">
        <v>2558</v>
      </c>
      <c r="I720" s="193" t="s">
        <v>4657</v>
      </c>
      <c r="J720" s="193" t="s">
        <v>2521</v>
      </c>
      <c r="K720" s="72" t="s">
        <v>4643</v>
      </c>
      <c r="L720" s="37" t="s">
        <v>4499</v>
      </c>
      <c r="M720" s="192" t="s">
        <v>3910</v>
      </c>
      <c r="N720" s="72" t="s">
        <v>821</v>
      </c>
      <c r="O720" s="193" t="s">
        <v>68</v>
      </c>
      <c r="P720" s="72" t="str">
        <f t="shared" si="181"/>
        <v>REINSTALACION DE EQUIPO </v>
      </c>
      <c r="Q720" s="72" t="s">
        <v>4658</v>
      </c>
      <c r="R720" s="206">
        <v>8.64943048174565E14</v>
      </c>
      <c r="S720" s="206">
        <v>8.12860179E9</v>
      </c>
      <c r="T720" s="193" t="s">
        <v>4659</v>
      </c>
      <c r="U720" s="193" t="s">
        <v>68</v>
      </c>
      <c r="V720" s="72" t="str">
        <f t="shared" si="182"/>
        <v>REINSTALACION </v>
      </c>
      <c r="W720" s="203">
        <v>600.0</v>
      </c>
      <c r="X720" s="203">
        <f t="shared" si="183"/>
        <v>96</v>
      </c>
      <c r="Y720" s="203">
        <f t="shared" si="184"/>
        <v>696</v>
      </c>
    </row>
    <row r="721" ht="12.75" customHeight="1">
      <c r="A721" s="37" t="s">
        <v>4618</v>
      </c>
      <c r="B721" s="191" t="s">
        <v>2966</v>
      </c>
      <c r="C721" s="79">
        <v>45792.0</v>
      </c>
      <c r="D721" s="187">
        <v>0.5416666666666666</v>
      </c>
      <c r="E721" s="188" t="s">
        <v>4476</v>
      </c>
      <c r="F721" s="37" t="s">
        <v>4476</v>
      </c>
      <c r="G721" s="72">
        <v>1.0</v>
      </c>
      <c r="H721" s="72" t="s">
        <v>2449</v>
      </c>
      <c r="I721" s="72" t="s">
        <v>4477</v>
      </c>
      <c r="J721" s="72" t="s">
        <v>4660</v>
      </c>
      <c r="K721" s="72" t="s">
        <v>4478</v>
      </c>
      <c r="L721" s="37" t="s">
        <v>4479</v>
      </c>
      <c r="M721" s="192" t="s">
        <v>4480</v>
      </c>
      <c r="N721" s="72" t="s">
        <v>4397</v>
      </c>
      <c r="O721" s="176"/>
      <c r="P721" s="72"/>
      <c r="Q721" s="177"/>
      <c r="R721" s="178"/>
      <c r="S721" s="178"/>
      <c r="T721" s="72"/>
      <c r="U721" s="72"/>
      <c r="V721" s="72"/>
      <c r="W721" s="179"/>
      <c r="X721" s="179"/>
      <c r="Y721" s="179"/>
    </row>
    <row r="722" ht="12.75" customHeight="1">
      <c r="A722" s="37" t="s">
        <v>4618</v>
      </c>
      <c r="B722" s="37"/>
      <c r="C722" s="79">
        <v>45792.0</v>
      </c>
      <c r="D722" s="187">
        <v>0.5833333333333334</v>
      </c>
      <c r="E722" s="188" t="s">
        <v>3761</v>
      </c>
      <c r="F722" s="37" t="s">
        <v>2592</v>
      </c>
      <c r="G722" s="72">
        <v>1.0</v>
      </c>
      <c r="H722" s="72" t="s">
        <v>2684</v>
      </c>
      <c r="I722" s="72" t="s">
        <v>2909</v>
      </c>
      <c r="J722" s="72" t="s">
        <v>2708</v>
      </c>
      <c r="K722" s="72" t="s">
        <v>4661</v>
      </c>
      <c r="L722" s="37" t="s">
        <v>4662</v>
      </c>
      <c r="M722" s="192" t="s">
        <v>4663</v>
      </c>
      <c r="N722" s="72" t="s">
        <v>4397</v>
      </c>
      <c r="O722" s="193" t="s">
        <v>68</v>
      </c>
      <c r="P722" s="72" t="str">
        <f>J722</f>
        <v>INSTALACION NUEVA </v>
      </c>
      <c r="Q722" s="72" t="s">
        <v>4664</v>
      </c>
      <c r="R722" s="178"/>
      <c r="S722" s="178"/>
      <c r="T722" s="72"/>
      <c r="U722" s="72"/>
      <c r="V722" s="72" t="str">
        <f>H722</f>
        <v>VISITA EN FALSO </v>
      </c>
      <c r="W722" s="203">
        <v>250.0</v>
      </c>
      <c r="X722" s="203">
        <f>W722*0.16</f>
        <v>40</v>
      </c>
      <c r="Y722" s="203">
        <f>W722+X722</f>
        <v>290</v>
      </c>
    </row>
    <row r="723" ht="12.75" customHeight="1">
      <c r="A723" s="37" t="s">
        <v>4618</v>
      </c>
      <c r="B723" s="37"/>
      <c r="C723" s="79">
        <v>45792.0</v>
      </c>
      <c r="D723" s="187">
        <v>0.5833333333333334</v>
      </c>
      <c r="E723" s="188" t="s">
        <v>2518</v>
      </c>
      <c r="F723" s="37" t="s">
        <v>4665</v>
      </c>
      <c r="G723" s="72">
        <v>1.0</v>
      </c>
      <c r="H723" s="72" t="s">
        <v>888</v>
      </c>
      <c r="I723" s="72" t="s">
        <v>4666</v>
      </c>
      <c r="J723" s="72" t="s">
        <v>4667</v>
      </c>
      <c r="K723" s="72" t="s">
        <v>4668</v>
      </c>
      <c r="L723" s="37" t="s">
        <v>4669</v>
      </c>
      <c r="M723" s="192" t="s">
        <v>4670</v>
      </c>
      <c r="N723" s="72" t="s">
        <v>821</v>
      </c>
      <c r="O723" s="176"/>
      <c r="P723" s="72" t="s">
        <v>4671</v>
      </c>
      <c r="Q723" s="177"/>
      <c r="R723" s="178"/>
      <c r="S723" s="178"/>
      <c r="T723" s="72"/>
      <c r="U723" s="72"/>
      <c r="V723" s="72"/>
      <c r="W723" s="179"/>
      <c r="X723" s="179"/>
      <c r="Y723" s="179"/>
    </row>
    <row r="724" ht="12.75" customHeight="1">
      <c r="A724" s="37" t="s">
        <v>4618</v>
      </c>
      <c r="B724" s="37"/>
      <c r="C724" s="79">
        <v>45792.0</v>
      </c>
      <c r="D724" s="187">
        <v>0.625</v>
      </c>
      <c r="E724" s="188" t="s">
        <v>2518</v>
      </c>
      <c r="F724" s="37" t="s">
        <v>4665</v>
      </c>
      <c r="G724" s="72">
        <v>1.0</v>
      </c>
      <c r="H724" s="72" t="s">
        <v>888</v>
      </c>
      <c r="I724" s="72" t="s">
        <v>4672</v>
      </c>
      <c r="J724" s="72" t="s">
        <v>4667</v>
      </c>
      <c r="K724" s="72" t="s">
        <v>4668</v>
      </c>
      <c r="L724" s="37" t="s">
        <v>4669</v>
      </c>
      <c r="M724" s="192" t="s">
        <v>4670</v>
      </c>
      <c r="N724" s="72" t="s">
        <v>821</v>
      </c>
      <c r="O724" s="176"/>
      <c r="P724" s="72" t="s">
        <v>4673</v>
      </c>
      <c r="Q724" s="177"/>
      <c r="R724" s="178"/>
      <c r="S724" s="178"/>
      <c r="T724" s="72"/>
      <c r="U724" s="72"/>
      <c r="V724" s="72"/>
      <c r="W724" s="179"/>
      <c r="X724" s="179"/>
      <c r="Y724" s="179"/>
    </row>
    <row r="725" ht="12.75" customHeight="1">
      <c r="A725" s="37" t="s">
        <v>4618</v>
      </c>
      <c r="B725" s="37"/>
      <c r="C725" s="79">
        <v>45792.0</v>
      </c>
      <c r="D725" s="187">
        <v>0.6666666666666666</v>
      </c>
      <c r="E725" s="188" t="s">
        <v>2518</v>
      </c>
      <c r="F725" s="37" t="s">
        <v>4665</v>
      </c>
      <c r="G725" s="72">
        <v>1.0</v>
      </c>
      <c r="H725" s="72" t="s">
        <v>888</v>
      </c>
      <c r="I725" s="72" t="s">
        <v>4672</v>
      </c>
      <c r="J725" s="72" t="s">
        <v>4667</v>
      </c>
      <c r="K725" s="72" t="s">
        <v>4668</v>
      </c>
      <c r="L725" s="37" t="s">
        <v>4669</v>
      </c>
      <c r="M725" s="192" t="s">
        <v>4670</v>
      </c>
      <c r="N725" s="72" t="s">
        <v>821</v>
      </c>
      <c r="O725" s="176"/>
      <c r="P725" s="72" t="s">
        <v>4674</v>
      </c>
      <c r="Q725" s="177"/>
      <c r="R725" s="178"/>
      <c r="S725" s="178"/>
      <c r="T725" s="72"/>
      <c r="U725" s="72"/>
      <c r="V725" s="72"/>
      <c r="W725" s="179"/>
      <c r="X725" s="179"/>
      <c r="Y725" s="179"/>
    </row>
    <row r="726" ht="12.75" customHeight="1">
      <c r="A726" s="37" t="s">
        <v>4618</v>
      </c>
      <c r="B726" s="37"/>
      <c r="C726" s="79">
        <v>45792.0</v>
      </c>
      <c r="D726" s="187">
        <v>0.7083333333333334</v>
      </c>
      <c r="E726" s="188" t="s">
        <v>4675</v>
      </c>
      <c r="F726" s="37" t="s">
        <v>4676</v>
      </c>
      <c r="G726" s="72">
        <v>1.0</v>
      </c>
      <c r="H726" s="72" t="s">
        <v>846</v>
      </c>
      <c r="I726" s="72" t="s">
        <v>68</v>
      </c>
      <c r="J726" s="72" t="s">
        <v>4677</v>
      </c>
      <c r="K726" s="72" t="s">
        <v>4678</v>
      </c>
      <c r="L726" s="37" t="s">
        <v>4679</v>
      </c>
      <c r="M726" s="192" t="s">
        <v>4680</v>
      </c>
      <c r="N726" s="72" t="s">
        <v>68</v>
      </c>
      <c r="O726" s="176"/>
      <c r="P726" s="72"/>
      <c r="Q726" s="177"/>
      <c r="R726" s="178"/>
      <c r="S726" s="178"/>
      <c r="T726" s="72"/>
      <c r="U726" s="72"/>
      <c r="V726" s="72"/>
      <c r="W726" s="179"/>
      <c r="X726" s="179"/>
      <c r="Y726" s="179"/>
    </row>
    <row r="727" ht="12.75" customHeight="1">
      <c r="A727" s="37" t="s">
        <v>4618</v>
      </c>
      <c r="B727" s="37"/>
      <c r="C727" s="79">
        <v>45793.0</v>
      </c>
      <c r="D727" s="187">
        <v>0.4166666666666667</v>
      </c>
      <c r="E727" s="188" t="s">
        <v>2518</v>
      </c>
      <c r="F727" s="37" t="s">
        <v>4665</v>
      </c>
      <c r="G727" s="72">
        <v>1.0</v>
      </c>
      <c r="H727" s="72" t="s">
        <v>888</v>
      </c>
      <c r="I727" s="228" t="s">
        <v>4681</v>
      </c>
      <c r="J727" s="72" t="s">
        <v>4667</v>
      </c>
      <c r="K727" s="72" t="s">
        <v>4668</v>
      </c>
      <c r="L727" s="37" t="s">
        <v>4669</v>
      </c>
      <c r="M727" s="192" t="s">
        <v>4670</v>
      </c>
      <c r="N727" s="72" t="s">
        <v>821</v>
      </c>
      <c r="O727" s="176"/>
      <c r="P727" s="72" t="s">
        <v>4673</v>
      </c>
      <c r="Q727" s="177"/>
      <c r="R727" s="178"/>
      <c r="S727" s="178"/>
      <c r="T727" s="72"/>
      <c r="U727" s="72"/>
      <c r="V727" s="72"/>
      <c r="W727" s="179"/>
      <c r="X727" s="179"/>
      <c r="Y727" s="179"/>
    </row>
    <row r="728" ht="12.75" customHeight="1">
      <c r="A728" s="37" t="s">
        <v>4618</v>
      </c>
      <c r="B728" s="37"/>
      <c r="C728" s="79">
        <v>45793.0</v>
      </c>
      <c r="D728" s="187">
        <v>0.4583333333333333</v>
      </c>
      <c r="E728" s="188" t="s">
        <v>2518</v>
      </c>
      <c r="F728" s="37" t="s">
        <v>4665</v>
      </c>
      <c r="G728" s="72">
        <v>1.0</v>
      </c>
      <c r="H728" s="72" t="s">
        <v>888</v>
      </c>
      <c r="I728" s="72" t="s">
        <v>4681</v>
      </c>
      <c r="J728" s="72" t="s">
        <v>4682</v>
      </c>
      <c r="K728" s="72" t="s">
        <v>4668</v>
      </c>
      <c r="L728" s="37" t="s">
        <v>4669</v>
      </c>
      <c r="M728" s="192" t="s">
        <v>4670</v>
      </c>
      <c r="N728" s="72" t="s">
        <v>821</v>
      </c>
      <c r="O728" s="176"/>
      <c r="P728" s="72" t="s">
        <v>4683</v>
      </c>
      <c r="Q728" s="177"/>
      <c r="R728" s="178"/>
      <c r="S728" s="178"/>
      <c r="T728" s="72"/>
      <c r="U728" s="72"/>
      <c r="V728" s="72"/>
      <c r="W728" s="179"/>
      <c r="X728" s="179"/>
      <c r="Y728" s="179"/>
    </row>
    <row r="729" ht="12.75" customHeight="1">
      <c r="A729" s="37" t="s">
        <v>4618</v>
      </c>
      <c r="B729" s="37"/>
      <c r="C729" s="79">
        <v>45793.0</v>
      </c>
      <c r="D729" s="187">
        <v>0.4791666666666667</v>
      </c>
      <c r="E729" s="188" t="s">
        <v>2518</v>
      </c>
      <c r="F729" s="37" t="s">
        <v>4665</v>
      </c>
      <c r="G729" s="72">
        <v>1.0</v>
      </c>
      <c r="H729" s="72" t="s">
        <v>888</v>
      </c>
      <c r="I729" s="72" t="s">
        <v>4666</v>
      </c>
      <c r="J729" s="72" t="s">
        <v>4682</v>
      </c>
      <c r="K729" s="72" t="s">
        <v>4668</v>
      </c>
      <c r="L729" s="37" t="s">
        <v>4669</v>
      </c>
      <c r="M729" s="192" t="s">
        <v>4670</v>
      </c>
      <c r="N729" s="72" t="s">
        <v>821</v>
      </c>
      <c r="O729" s="176"/>
      <c r="P729" s="72"/>
      <c r="Q729" s="177"/>
      <c r="R729" s="178"/>
      <c r="S729" s="178"/>
      <c r="T729" s="72"/>
      <c r="U729" s="72"/>
      <c r="V729" s="72"/>
      <c r="W729" s="179"/>
      <c r="X729" s="179"/>
      <c r="Y729" s="179"/>
    </row>
    <row r="730" ht="12.75" customHeight="1">
      <c r="A730" s="37" t="s">
        <v>4618</v>
      </c>
      <c r="B730" s="37"/>
      <c r="C730" s="79">
        <v>45793.0</v>
      </c>
      <c r="D730" s="187">
        <v>0.5</v>
      </c>
      <c r="E730" s="188" t="s">
        <v>2518</v>
      </c>
      <c r="F730" s="37" t="s">
        <v>4665</v>
      </c>
      <c r="G730" s="72">
        <v>1.0</v>
      </c>
      <c r="H730" s="72" t="s">
        <v>888</v>
      </c>
      <c r="I730" s="72" t="s">
        <v>4684</v>
      </c>
      <c r="J730" s="72" t="s">
        <v>4682</v>
      </c>
      <c r="K730" s="72" t="s">
        <v>4668</v>
      </c>
      <c r="L730" s="37" t="s">
        <v>4669</v>
      </c>
      <c r="M730" s="192" t="s">
        <v>4670</v>
      </c>
      <c r="N730" s="72" t="s">
        <v>821</v>
      </c>
      <c r="O730" s="176"/>
      <c r="P730" s="72"/>
      <c r="Q730" s="177"/>
      <c r="R730" s="178"/>
      <c r="S730" s="178"/>
      <c r="T730" s="72"/>
      <c r="U730" s="72"/>
      <c r="V730" s="72"/>
      <c r="W730" s="179"/>
      <c r="X730" s="179"/>
      <c r="Y730" s="179"/>
    </row>
    <row r="731" ht="12.75" customHeight="1">
      <c r="A731" s="37" t="s">
        <v>4618</v>
      </c>
      <c r="B731" s="37"/>
      <c r="C731" s="79">
        <v>45793.0</v>
      </c>
      <c r="D731" s="187">
        <v>0.5208333333333334</v>
      </c>
      <c r="E731" s="188" t="s">
        <v>2518</v>
      </c>
      <c r="F731" s="37" t="s">
        <v>4665</v>
      </c>
      <c r="G731" s="72">
        <v>1.0</v>
      </c>
      <c r="H731" s="72" t="s">
        <v>888</v>
      </c>
      <c r="I731" s="72" t="s">
        <v>4684</v>
      </c>
      <c r="J731" s="72" t="s">
        <v>4682</v>
      </c>
      <c r="K731" s="72" t="s">
        <v>4668</v>
      </c>
      <c r="L731" s="37" t="s">
        <v>4669</v>
      </c>
      <c r="M731" s="192" t="s">
        <v>4670</v>
      </c>
      <c r="N731" s="72" t="s">
        <v>821</v>
      </c>
      <c r="O731" s="176"/>
      <c r="P731" s="72"/>
      <c r="Q731" s="177"/>
      <c r="R731" s="178"/>
      <c r="S731" s="178"/>
      <c r="T731" s="72"/>
      <c r="U731" s="72"/>
      <c r="V731" s="72"/>
      <c r="W731" s="179"/>
      <c r="X731" s="179"/>
      <c r="Y731" s="179"/>
    </row>
    <row r="732" ht="12.75" customHeight="1">
      <c r="A732" s="37" t="s">
        <v>4618</v>
      </c>
      <c r="B732" s="37"/>
      <c r="C732" s="79">
        <v>45793.0</v>
      </c>
      <c r="D732" s="187">
        <v>0.5833333333333334</v>
      </c>
      <c r="E732" s="188" t="s">
        <v>2548</v>
      </c>
      <c r="F732" s="37" t="s">
        <v>2549</v>
      </c>
      <c r="G732" s="72">
        <v>1.0</v>
      </c>
      <c r="H732" s="193" t="s">
        <v>2558</v>
      </c>
      <c r="I732" s="72" t="s">
        <v>4685</v>
      </c>
      <c r="J732" s="72" t="s">
        <v>2521</v>
      </c>
      <c r="K732" s="72" t="s">
        <v>825</v>
      </c>
      <c r="L732" s="37" t="s">
        <v>2833</v>
      </c>
      <c r="M732" s="192" t="s">
        <v>2552</v>
      </c>
      <c r="N732" s="72" t="s">
        <v>821</v>
      </c>
      <c r="O732" s="176"/>
      <c r="P732" s="72" t="str">
        <f>J732</f>
        <v>REINSTALACION DE EQUIPO </v>
      </c>
      <c r="Q732" s="72"/>
      <c r="R732" s="178"/>
      <c r="S732" s="178"/>
      <c r="T732" s="72"/>
      <c r="U732" s="72"/>
      <c r="V732" s="72" t="str">
        <f>H732</f>
        <v>REINSTALACION </v>
      </c>
      <c r="W732" s="203">
        <v>350.0</v>
      </c>
      <c r="X732" s="179">
        <f>W732*0.16</f>
        <v>56</v>
      </c>
      <c r="Y732" s="179">
        <f>W732+X732</f>
        <v>406</v>
      </c>
    </row>
    <row r="733" ht="12.75" customHeight="1">
      <c r="A733" s="37" t="s">
        <v>4618</v>
      </c>
      <c r="B733" s="37"/>
      <c r="C733" s="79">
        <v>45793.0</v>
      </c>
      <c r="D733" s="187">
        <v>0.6666666666666666</v>
      </c>
      <c r="E733" s="188" t="s">
        <v>2511</v>
      </c>
      <c r="F733" s="37" t="s">
        <v>352</v>
      </c>
      <c r="G733" s="72">
        <v>1.0</v>
      </c>
      <c r="H733" s="72" t="s">
        <v>888</v>
      </c>
      <c r="I733" s="72" t="s">
        <v>4686</v>
      </c>
      <c r="J733" s="72" t="s">
        <v>4004</v>
      </c>
      <c r="K733" s="72" t="s">
        <v>68</v>
      </c>
      <c r="L733" s="37" t="s">
        <v>4687</v>
      </c>
      <c r="M733" s="192" t="s">
        <v>4688</v>
      </c>
      <c r="N733" s="72" t="s">
        <v>4397</v>
      </c>
      <c r="O733" s="176"/>
      <c r="P733" s="72" t="s">
        <v>4689</v>
      </c>
      <c r="Q733" s="177"/>
      <c r="R733" s="178"/>
      <c r="S733" s="178"/>
      <c r="T733" s="72"/>
      <c r="U733" s="72"/>
      <c r="V733" s="72"/>
      <c r="W733" s="179"/>
      <c r="X733" s="179"/>
      <c r="Y733" s="179"/>
    </row>
    <row r="734" ht="12.75" customHeight="1">
      <c r="A734" s="37" t="s">
        <v>4618</v>
      </c>
      <c r="B734" s="37"/>
      <c r="C734" s="79">
        <v>45793.0</v>
      </c>
      <c r="D734" s="187">
        <v>0.6875</v>
      </c>
      <c r="E734" s="188" t="s">
        <v>3583</v>
      </c>
      <c r="F734" s="37" t="s">
        <v>3489</v>
      </c>
      <c r="G734" s="72">
        <v>1.0</v>
      </c>
      <c r="H734" s="72" t="s">
        <v>888</v>
      </c>
      <c r="I734" s="72" t="s">
        <v>4690</v>
      </c>
      <c r="J734" s="72" t="s">
        <v>4691</v>
      </c>
      <c r="K734" s="72" t="s">
        <v>4692</v>
      </c>
      <c r="L734" s="37" t="s">
        <v>2669</v>
      </c>
      <c r="M734" s="190" t="s">
        <v>2670</v>
      </c>
      <c r="N734" s="72" t="s">
        <v>821</v>
      </c>
      <c r="O734" s="176"/>
      <c r="P734" s="72" t="s">
        <v>4693</v>
      </c>
      <c r="Q734" s="177"/>
      <c r="R734" s="178"/>
      <c r="S734" s="178"/>
      <c r="T734" s="72"/>
      <c r="U734" s="72"/>
      <c r="V734" s="72"/>
      <c r="W734" s="179"/>
      <c r="X734" s="179"/>
      <c r="Y734" s="179"/>
    </row>
    <row r="735" ht="12.75" customHeight="1">
      <c r="A735" s="37" t="s">
        <v>4618</v>
      </c>
      <c r="B735" s="37"/>
      <c r="C735" s="79">
        <v>45793.0</v>
      </c>
      <c r="D735" s="187">
        <v>0.7083333333333334</v>
      </c>
      <c r="E735" s="188" t="s">
        <v>2574</v>
      </c>
      <c r="F735" s="37" t="s">
        <v>2575</v>
      </c>
      <c r="G735" s="72">
        <v>1.0</v>
      </c>
      <c r="H735" s="72" t="s">
        <v>846</v>
      </c>
      <c r="I735" s="72" t="s">
        <v>4694</v>
      </c>
      <c r="J735" s="193" t="s">
        <v>4695</v>
      </c>
      <c r="K735" s="72" t="s">
        <v>3312</v>
      </c>
      <c r="L735" s="37" t="s">
        <v>2577</v>
      </c>
      <c r="M735" s="204" t="s">
        <v>2578</v>
      </c>
      <c r="N735" s="72" t="s">
        <v>4397</v>
      </c>
      <c r="O735" s="193" t="s">
        <v>68</v>
      </c>
      <c r="P735" s="72" t="str">
        <f t="shared" ref="P735:P736" si="185">J735</f>
        <v>CTE. CARLOS EMILIANO ROSAS RODRIGUEZ
DESINSTALACION DE EQUIPO </v>
      </c>
      <c r="Q735" s="72" t="s">
        <v>4495</v>
      </c>
      <c r="R735" s="178"/>
      <c r="S735" s="178"/>
      <c r="T735" s="72"/>
      <c r="U735" s="72"/>
      <c r="V735" s="72" t="str">
        <f t="shared" ref="V735:V736" si="186">H735</f>
        <v>CANCELADO</v>
      </c>
      <c r="W735" s="203">
        <v>0.0</v>
      </c>
      <c r="X735" s="179">
        <f t="shared" ref="X735:X736" si="187">W735*0.16</f>
        <v>0</v>
      </c>
      <c r="Y735" s="179">
        <f t="shared" ref="Y735:Y736" si="188">W735+X735</f>
        <v>0</v>
      </c>
    </row>
    <row r="736" ht="12.75" customHeight="1">
      <c r="A736" s="37" t="s">
        <v>4618</v>
      </c>
      <c r="B736" s="37"/>
      <c r="C736" s="79">
        <v>45793.0</v>
      </c>
      <c r="D736" s="187">
        <v>0.7291666666666666</v>
      </c>
      <c r="E736" s="188" t="s">
        <v>2574</v>
      </c>
      <c r="F736" s="37" t="s">
        <v>2575</v>
      </c>
      <c r="G736" s="72">
        <v>1.0</v>
      </c>
      <c r="H736" s="72" t="s">
        <v>2513</v>
      </c>
      <c r="I736" s="72" t="s">
        <v>4696</v>
      </c>
      <c r="J736" s="193" t="s">
        <v>4695</v>
      </c>
      <c r="K736" s="72" t="s">
        <v>3312</v>
      </c>
      <c r="L736" s="37" t="s">
        <v>2577</v>
      </c>
      <c r="M736" s="204" t="s">
        <v>2578</v>
      </c>
      <c r="N736" s="72" t="s">
        <v>4397</v>
      </c>
      <c r="O736" s="193" t="s">
        <v>68</v>
      </c>
      <c r="P736" s="72" t="str">
        <f t="shared" si="185"/>
        <v>CTE. CARLOS EMILIANO ROSAS RODRIGUEZ
DESINSTALACION DE EQUIPO </v>
      </c>
      <c r="Q736" s="72" t="s">
        <v>4697</v>
      </c>
      <c r="R736" s="178"/>
      <c r="S736" s="178"/>
      <c r="T736" s="72"/>
      <c r="U736" s="72"/>
      <c r="V736" s="72" t="str">
        <f t="shared" si="186"/>
        <v>DESINSTALACION</v>
      </c>
      <c r="W736" s="203">
        <v>650.0</v>
      </c>
      <c r="X736" s="179">
        <f t="shared" si="187"/>
        <v>104</v>
      </c>
      <c r="Y736" s="179">
        <f t="shared" si="188"/>
        <v>754</v>
      </c>
    </row>
    <row r="737" ht="12.75" customHeight="1">
      <c r="A737" s="37" t="s">
        <v>4618</v>
      </c>
      <c r="B737" s="37"/>
      <c r="C737" s="79">
        <v>45793.0</v>
      </c>
      <c r="D737" s="187">
        <v>0.7291666666666666</v>
      </c>
      <c r="E737" s="188" t="s">
        <v>3583</v>
      </c>
      <c r="F737" s="37" t="s">
        <v>3489</v>
      </c>
      <c r="G737" s="72">
        <v>1.0</v>
      </c>
      <c r="H737" s="72" t="s">
        <v>888</v>
      </c>
      <c r="I737" s="72" t="s">
        <v>4690</v>
      </c>
      <c r="J737" s="72" t="s">
        <v>4698</v>
      </c>
      <c r="K737" s="72" t="s">
        <v>4692</v>
      </c>
      <c r="L737" s="37" t="s">
        <v>2669</v>
      </c>
      <c r="M737" s="190" t="s">
        <v>2670</v>
      </c>
      <c r="N737" s="72" t="s">
        <v>821</v>
      </c>
      <c r="O737" s="176"/>
      <c r="P737" s="72" t="s">
        <v>4699</v>
      </c>
      <c r="Q737" s="177"/>
      <c r="R737" s="178"/>
      <c r="S737" s="178"/>
      <c r="T737" s="72"/>
      <c r="U737" s="72"/>
      <c r="V737" s="72"/>
      <c r="W737" s="179"/>
      <c r="X737" s="179"/>
      <c r="Y737" s="179"/>
    </row>
    <row r="738" ht="12.75" customHeight="1">
      <c r="A738" s="37" t="s">
        <v>4618</v>
      </c>
      <c r="B738" s="215" t="s">
        <v>2817</v>
      </c>
      <c r="C738" s="79">
        <v>45794.0</v>
      </c>
      <c r="D738" s="187">
        <v>0.4166666666666667</v>
      </c>
      <c r="E738" s="188" t="s">
        <v>2518</v>
      </c>
      <c r="F738" s="37" t="s">
        <v>2496</v>
      </c>
      <c r="G738" s="72">
        <v>1.0</v>
      </c>
      <c r="H738" s="72" t="s">
        <v>888</v>
      </c>
      <c r="I738" s="72" t="s">
        <v>4477</v>
      </c>
      <c r="J738" s="72" t="s">
        <v>4700</v>
      </c>
      <c r="K738" s="72" t="s">
        <v>2499</v>
      </c>
      <c r="L738" s="37" t="s">
        <v>4701</v>
      </c>
      <c r="M738" s="192" t="s">
        <v>4702</v>
      </c>
      <c r="N738" s="72" t="s">
        <v>4397</v>
      </c>
      <c r="O738" s="176"/>
      <c r="P738" s="72" t="s">
        <v>4703</v>
      </c>
      <c r="Q738" s="177"/>
      <c r="R738" s="178"/>
      <c r="S738" s="178"/>
      <c r="T738" s="72"/>
      <c r="U738" s="72"/>
      <c r="V738" s="72"/>
      <c r="W738" s="179"/>
      <c r="X738" s="179"/>
      <c r="Y738" s="179"/>
    </row>
    <row r="739" ht="12.75" customHeight="1">
      <c r="A739" s="37" t="s">
        <v>4618</v>
      </c>
      <c r="B739" s="37"/>
      <c r="C739" s="79">
        <v>45794.0</v>
      </c>
      <c r="D739" s="187">
        <v>0.4583333333333333</v>
      </c>
      <c r="E739" s="188" t="s">
        <v>2548</v>
      </c>
      <c r="F739" s="37" t="s">
        <v>2549</v>
      </c>
      <c r="G739" s="72">
        <v>1.0</v>
      </c>
      <c r="H739" s="72" t="s">
        <v>846</v>
      </c>
      <c r="I739" s="72" t="s">
        <v>3941</v>
      </c>
      <c r="J739" s="72" t="s">
        <v>4646</v>
      </c>
      <c r="K739" s="72" t="s">
        <v>4704</v>
      </c>
      <c r="L739" s="37" t="s">
        <v>4705</v>
      </c>
      <c r="M739" s="192" t="s">
        <v>4706</v>
      </c>
      <c r="N739" s="72" t="s">
        <v>4397</v>
      </c>
      <c r="O739" s="176"/>
      <c r="P739" s="72" t="str">
        <f t="shared" ref="P739:P740" si="189">J739</f>
        <v>DESINSTALACION EN DOMICILIO PATRICULAR</v>
      </c>
      <c r="Q739" s="72" t="s">
        <v>4707</v>
      </c>
      <c r="R739" s="178"/>
      <c r="S739" s="178"/>
      <c r="T739" s="72"/>
      <c r="U739" s="72"/>
      <c r="V739" s="72" t="str">
        <f t="shared" ref="V739:V742" si="190">H739</f>
        <v>CANCELADO</v>
      </c>
      <c r="W739" s="203">
        <v>0.0</v>
      </c>
      <c r="X739" s="179">
        <f t="shared" ref="X739:X740" si="191">W739*0.16</f>
        <v>0</v>
      </c>
      <c r="Y739" s="179">
        <f t="shared" ref="Y739:Y740" si="192">W739+X739</f>
        <v>0</v>
      </c>
    </row>
    <row r="740" ht="12.75" customHeight="1">
      <c r="A740" s="37" t="s">
        <v>4618</v>
      </c>
      <c r="B740" s="37"/>
      <c r="C740" s="79">
        <v>45794.0</v>
      </c>
      <c r="D740" s="187">
        <v>0.5</v>
      </c>
      <c r="E740" s="188" t="s">
        <v>2548</v>
      </c>
      <c r="F740" s="37" t="s">
        <v>2549</v>
      </c>
      <c r="G740" s="72">
        <v>1.0</v>
      </c>
      <c r="H740" s="72" t="s">
        <v>2513</v>
      </c>
      <c r="I740" s="72" t="s">
        <v>3941</v>
      </c>
      <c r="J740" s="72" t="s">
        <v>4646</v>
      </c>
      <c r="K740" s="72" t="s">
        <v>4704</v>
      </c>
      <c r="L740" s="37" t="s">
        <v>4708</v>
      </c>
      <c r="M740" s="192" t="s">
        <v>4709</v>
      </c>
      <c r="N740" s="72" t="s">
        <v>4397</v>
      </c>
      <c r="O740" s="176"/>
      <c r="P740" s="72" t="str">
        <f t="shared" si="189"/>
        <v>DESINSTALACION EN DOMICILIO PATRICULAR</v>
      </c>
      <c r="Q740" s="72" t="s">
        <v>4360</v>
      </c>
      <c r="R740" s="178"/>
      <c r="S740" s="178"/>
      <c r="T740" s="72"/>
      <c r="U740" s="72"/>
      <c r="V740" s="72" t="str">
        <f t="shared" si="190"/>
        <v>DESINSTALACION</v>
      </c>
      <c r="W740" s="203">
        <v>350.0</v>
      </c>
      <c r="X740" s="179">
        <f t="shared" si="191"/>
        <v>56</v>
      </c>
      <c r="Y740" s="179">
        <f t="shared" si="192"/>
        <v>406</v>
      </c>
    </row>
    <row r="741" ht="12.75" customHeight="1">
      <c r="A741" s="37" t="s">
        <v>4618</v>
      </c>
      <c r="B741" s="37"/>
      <c r="C741" s="79">
        <v>45794.0</v>
      </c>
      <c r="D741" s="187">
        <v>0.5</v>
      </c>
      <c r="E741" s="188" t="s">
        <v>3488</v>
      </c>
      <c r="F741" s="37" t="s">
        <v>4405</v>
      </c>
      <c r="G741" s="72">
        <v>1.0</v>
      </c>
      <c r="H741" s="72" t="s">
        <v>2684</v>
      </c>
      <c r="I741" s="72" t="s">
        <v>4710</v>
      </c>
      <c r="J741" s="72" t="s">
        <v>4711</v>
      </c>
      <c r="K741" s="72" t="s">
        <v>4712</v>
      </c>
      <c r="L741" s="37" t="s">
        <v>3504</v>
      </c>
      <c r="M741" s="192" t="s">
        <v>3505</v>
      </c>
      <c r="N741" s="72" t="s">
        <v>995</v>
      </c>
      <c r="O741" s="176"/>
      <c r="P741" s="72" t="s">
        <v>4713</v>
      </c>
      <c r="Q741" s="177"/>
      <c r="R741" s="178"/>
      <c r="S741" s="178"/>
      <c r="T741" s="72"/>
      <c r="U741" s="72"/>
      <c r="V741" s="72" t="str">
        <f t="shared" si="190"/>
        <v>VISITA EN FALSO </v>
      </c>
      <c r="W741" s="179"/>
      <c r="X741" s="179"/>
      <c r="Y741" s="179"/>
    </row>
    <row r="742" ht="12.75" customHeight="1">
      <c r="A742" s="37" t="s">
        <v>4618</v>
      </c>
      <c r="B742" s="37"/>
      <c r="C742" s="79">
        <v>45794.0</v>
      </c>
      <c r="D742" s="187">
        <v>0.5208333333333334</v>
      </c>
      <c r="E742" s="188" t="s">
        <v>3488</v>
      </c>
      <c r="F742" s="37" t="s">
        <v>4405</v>
      </c>
      <c r="G742" s="72">
        <v>1.0</v>
      </c>
      <c r="H742" s="72" t="s">
        <v>2684</v>
      </c>
      <c r="I742" s="72" t="s">
        <v>4710</v>
      </c>
      <c r="J742" s="72" t="s">
        <v>4711</v>
      </c>
      <c r="K742" s="72" t="s">
        <v>4712</v>
      </c>
      <c r="L742" s="37" t="s">
        <v>3504</v>
      </c>
      <c r="M742" s="192" t="s">
        <v>3505</v>
      </c>
      <c r="N742" s="72" t="s">
        <v>995</v>
      </c>
      <c r="O742" s="176"/>
      <c r="P742" s="72" t="s">
        <v>4713</v>
      </c>
      <c r="Q742" s="177"/>
      <c r="R742" s="178"/>
      <c r="S742" s="178"/>
      <c r="T742" s="72"/>
      <c r="U742" s="72"/>
      <c r="V742" s="72" t="str">
        <f t="shared" si="190"/>
        <v>VISITA EN FALSO </v>
      </c>
      <c r="W742" s="179"/>
      <c r="X742" s="179"/>
      <c r="Y742" s="179"/>
    </row>
    <row r="743" ht="12.75" customHeight="1">
      <c r="A743" s="86" t="s">
        <v>4618</v>
      </c>
      <c r="B743" s="86"/>
      <c r="C743" s="194">
        <v>45794.0</v>
      </c>
      <c r="D743" s="195">
        <v>0.5416666666666666</v>
      </c>
      <c r="E743" s="196" t="s">
        <v>3404</v>
      </c>
      <c r="F743" s="86" t="s">
        <v>3404</v>
      </c>
      <c r="G743" s="87">
        <v>1.0</v>
      </c>
      <c r="H743" s="87" t="s">
        <v>846</v>
      </c>
      <c r="I743" s="87"/>
      <c r="J743" s="87" t="s">
        <v>2506</v>
      </c>
      <c r="K743" s="87" t="s">
        <v>4714</v>
      </c>
      <c r="L743" s="86" t="s">
        <v>4715</v>
      </c>
      <c r="M743" s="197" t="s">
        <v>4716</v>
      </c>
      <c r="N743" s="87" t="s">
        <v>4397</v>
      </c>
      <c r="O743" s="198"/>
      <c r="P743" s="87" t="s">
        <v>4717</v>
      </c>
      <c r="Q743" s="199"/>
      <c r="R743" s="200"/>
      <c r="S743" s="200"/>
      <c r="T743" s="87"/>
      <c r="U743" s="87"/>
      <c r="V743" s="87"/>
      <c r="W743" s="202"/>
      <c r="X743" s="202"/>
      <c r="Y743" s="202"/>
    </row>
    <row r="744" ht="12.75" customHeight="1">
      <c r="A744" s="37" t="s">
        <v>4718</v>
      </c>
      <c r="B744" s="37"/>
      <c r="C744" s="79">
        <v>45795.0</v>
      </c>
      <c r="D744" s="187">
        <v>0.375</v>
      </c>
      <c r="E744" s="188" t="s">
        <v>68</v>
      </c>
      <c r="F744" s="37" t="s">
        <v>2458</v>
      </c>
      <c r="G744" s="72" t="s">
        <v>68</v>
      </c>
      <c r="H744" s="72" t="s">
        <v>68</v>
      </c>
      <c r="I744" s="72" t="s">
        <v>68</v>
      </c>
      <c r="J744" s="72" t="s">
        <v>68</v>
      </c>
      <c r="K744" s="72" t="s">
        <v>68</v>
      </c>
      <c r="L744" s="37" t="s">
        <v>68</v>
      </c>
      <c r="M744" s="190" t="s">
        <v>68</v>
      </c>
      <c r="N744" s="72" t="s">
        <v>68</v>
      </c>
      <c r="O744" s="176"/>
      <c r="P744" s="72"/>
      <c r="Q744" s="177"/>
      <c r="R744" s="178"/>
      <c r="S744" s="178"/>
      <c r="T744" s="72"/>
      <c r="U744" s="72"/>
      <c r="V744" s="72"/>
      <c r="W744" s="179"/>
      <c r="X744" s="179"/>
      <c r="Y744" s="179"/>
    </row>
    <row r="745" ht="12.75" customHeight="1">
      <c r="A745" s="37" t="s">
        <v>4718</v>
      </c>
      <c r="B745" s="37"/>
      <c r="C745" s="79">
        <v>45796.0</v>
      </c>
      <c r="D745" s="187">
        <v>0.4166666666666667</v>
      </c>
      <c r="E745" s="188" t="s">
        <v>4719</v>
      </c>
      <c r="F745" s="37" t="s">
        <v>4428</v>
      </c>
      <c r="G745" s="72">
        <v>1.0</v>
      </c>
      <c r="H745" s="72" t="s">
        <v>2449</v>
      </c>
      <c r="I745" s="72" t="s">
        <v>4720</v>
      </c>
      <c r="J745" s="72" t="s">
        <v>4721</v>
      </c>
      <c r="K745" s="72" t="s">
        <v>4722</v>
      </c>
      <c r="L745" s="37" t="s">
        <v>4723</v>
      </c>
      <c r="M745" s="192" t="s">
        <v>4724</v>
      </c>
      <c r="N745" s="72" t="s">
        <v>3689</v>
      </c>
      <c r="O745" s="176"/>
      <c r="P745" s="72"/>
      <c r="Q745" s="177"/>
      <c r="R745" s="178"/>
      <c r="S745" s="178"/>
      <c r="T745" s="72"/>
      <c r="U745" s="72"/>
      <c r="V745" s="72"/>
      <c r="W745" s="179"/>
      <c r="X745" s="179"/>
      <c r="Y745" s="179"/>
    </row>
    <row r="746" ht="12.75" customHeight="1">
      <c r="A746" s="37" t="s">
        <v>4718</v>
      </c>
      <c r="B746" s="37"/>
      <c r="C746" s="79">
        <v>45796.0</v>
      </c>
      <c r="D746" s="187">
        <v>0.4583333333333333</v>
      </c>
      <c r="E746" s="188" t="s">
        <v>2548</v>
      </c>
      <c r="F746" s="37" t="s">
        <v>2549</v>
      </c>
      <c r="G746" s="72">
        <v>1.0</v>
      </c>
      <c r="H746" s="193" t="s">
        <v>2558</v>
      </c>
      <c r="I746" s="72" t="s">
        <v>4725</v>
      </c>
      <c r="J746" s="72" t="s">
        <v>2521</v>
      </c>
      <c r="K746" s="72" t="s">
        <v>825</v>
      </c>
      <c r="L746" s="37" t="s">
        <v>2833</v>
      </c>
      <c r="M746" s="192" t="s">
        <v>2552</v>
      </c>
      <c r="N746" s="72" t="s">
        <v>821</v>
      </c>
      <c r="O746" s="176"/>
      <c r="P746" s="72" t="str">
        <f>J746</f>
        <v>REINSTALACION DE EQUIPO </v>
      </c>
      <c r="Q746" s="177"/>
      <c r="R746" s="178"/>
      <c r="S746" s="178"/>
      <c r="T746" s="72"/>
      <c r="U746" s="72"/>
      <c r="V746" s="72" t="str">
        <f>H746</f>
        <v>REINSTALACION </v>
      </c>
      <c r="W746" s="203">
        <v>350.0</v>
      </c>
      <c r="X746" s="179">
        <f>W746*0.16</f>
        <v>56</v>
      </c>
      <c r="Y746" s="179">
        <f>W746+X746</f>
        <v>406</v>
      </c>
    </row>
    <row r="747" ht="12.75" customHeight="1">
      <c r="A747" s="37" t="s">
        <v>4718</v>
      </c>
      <c r="B747" s="215" t="s">
        <v>2817</v>
      </c>
      <c r="C747" s="79">
        <v>45796.0</v>
      </c>
      <c r="D747" s="187">
        <v>0.5</v>
      </c>
      <c r="E747" s="188" t="s">
        <v>4296</v>
      </c>
      <c r="F747" s="37" t="s">
        <v>2745</v>
      </c>
      <c r="G747" s="72">
        <v>1.0</v>
      </c>
      <c r="H747" s="72" t="s">
        <v>2449</v>
      </c>
      <c r="I747" s="72" t="s">
        <v>4726</v>
      </c>
      <c r="J747" s="72" t="s">
        <v>4727</v>
      </c>
      <c r="K747" s="72" t="s">
        <v>4728</v>
      </c>
      <c r="L747" s="37" t="s">
        <v>4729</v>
      </c>
      <c r="M747" s="192" t="s">
        <v>4730</v>
      </c>
      <c r="N747" s="72" t="s">
        <v>995</v>
      </c>
      <c r="O747" s="176"/>
      <c r="P747" s="72" t="s">
        <v>4731</v>
      </c>
      <c r="Q747" s="177"/>
      <c r="R747" s="178"/>
      <c r="S747" s="178"/>
      <c r="T747" s="72"/>
      <c r="U747" s="72"/>
      <c r="V747" s="72"/>
      <c r="W747" s="179"/>
      <c r="X747" s="179"/>
      <c r="Y747" s="179"/>
    </row>
    <row r="748" ht="12.75" customHeight="1">
      <c r="A748" s="37" t="s">
        <v>4718</v>
      </c>
      <c r="B748" s="37"/>
      <c r="C748" s="79">
        <v>45796.0</v>
      </c>
      <c r="D748" s="187">
        <v>0.5416666666666666</v>
      </c>
      <c r="E748" s="188" t="s">
        <v>3404</v>
      </c>
      <c r="F748" s="37" t="s">
        <v>3404</v>
      </c>
      <c r="G748" s="72">
        <v>1.0</v>
      </c>
      <c r="H748" s="72" t="s">
        <v>846</v>
      </c>
      <c r="I748" s="72" t="s">
        <v>4732</v>
      </c>
      <c r="J748" s="72" t="s">
        <v>2506</v>
      </c>
      <c r="K748" s="72" t="s">
        <v>4714</v>
      </c>
      <c r="L748" s="37" t="s">
        <v>4715</v>
      </c>
      <c r="M748" s="192" t="s">
        <v>4716</v>
      </c>
      <c r="N748" s="72" t="s">
        <v>68</v>
      </c>
      <c r="O748" s="176"/>
      <c r="P748" s="72" t="s">
        <v>3202</v>
      </c>
      <c r="Q748" s="177"/>
      <c r="R748" s="178"/>
      <c r="S748" s="178"/>
      <c r="T748" s="72"/>
      <c r="U748" s="72"/>
      <c r="V748" s="72"/>
      <c r="W748" s="179"/>
      <c r="X748" s="179"/>
      <c r="Y748" s="179"/>
    </row>
    <row r="749" ht="12.75" customHeight="1">
      <c r="A749" s="37" t="s">
        <v>4718</v>
      </c>
      <c r="B749" s="37"/>
      <c r="C749" s="79">
        <v>45796.0</v>
      </c>
      <c r="D749" s="187">
        <v>0.5833333333333334</v>
      </c>
      <c r="E749" s="188" t="s">
        <v>3404</v>
      </c>
      <c r="F749" s="37" t="s">
        <v>3404</v>
      </c>
      <c r="G749" s="72">
        <v>1.0</v>
      </c>
      <c r="H749" s="72" t="s">
        <v>888</v>
      </c>
      <c r="I749" s="72" t="s">
        <v>4732</v>
      </c>
      <c r="J749" s="72" t="s">
        <v>2506</v>
      </c>
      <c r="K749" s="72" t="s">
        <v>4714</v>
      </c>
      <c r="L749" s="37" t="s">
        <v>4733</v>
      </c>
      <c r="M749" s="192" t="s">
        <v>4734</v>
      </c>
      <c r="N749" s="72" t="s">
        <v>4397</v>
      </c>
      <c r="O749" s="176"/>
      <c r="P749" s="72" t="s">
        <v>4735</v>
      </c>
      <c r="Q749" s="177" t="s">
        <v>4736</v>
      </c>
      <c r="R749" s="178"/>
      <c r="S749" s="178"/>
      <c r="T749" s="72"/>
      <c r="U749" s="72"/>
      <c r="V749" s="72"/>
      <c r="W749" s="179"/>
      <c r="X749" s="179"/>
      <c r="Y749" s="179"/>
    </row>
    <row r="750" ht="42.0" customHeight="1">
      <c r="A750" s="37" t="s">
        <v>4718</v>
      </c>
      <c r="B750" s="37"/>
      <c r="C750" s="79">
        <v>45797.0</v>
      </c>
      <c r="D750" s="187">
        <v>0.375</v>
      </c>
      <c r="E750" s="188" t="s">
        <v>2853</v>
      </c>
      <c r="F750" s="37" t="s">
        <v>2853</v>
      </c>
      <c r="G750" s="72">
        <v>1.0</v>
      </c>
      <c r="H750" s="72" t="s">
        <v>2449</v>
      </c>
      <c r="I750" s="72" t="s">
        <v>4737</v>
      </c>
      <c r="J750" s="72" t="s">
        <v>4738</v>
      </c>
      <c r="K750" s="72" t="s">
        <v>4739</v>
      </c>
      <c r="L750" s="37" t="s">
        <v>4740</v>
      </c>
      <c r="M750" s="192" t="s">
        <v>4741</v>
      </c>
      <c r="N750" s="72" t="s">
        <v>821</v>
      </c>
      <c r="O750" s="176"/>
      <c r="P750" s="72"/>
      <c r="Q750" s="177"/>
      <c r="R750" s="178"/>
      <c r="S750" s="178"/>
      <c r="T750" s="72"/>
      <c r="U750" s="72"/>
      <c r="V750" s="72"/>
      <c r="W750" s="179"/>
      <c r="X750" s="179"/>
      <c r="Y750" s="179"/>
    </row>
    <row r="751" ht="12.75" customHeight="1">
      <c r="A751" s="37" t="s">
        <v>4718</v>
      </c>
      <c r="B751" s="37"/>
      <c r="C751" s="79">
        <v>45797.0</v>
      </c>
      <c r="D751" s="187">
        <v>0.4583333333333333</v>
      </c>
      <c r="E751" s="188" t="s">
        <v>3488</v>
      </c>
      <c r="F751" s="37" t="s">
        <v>1614</v>
      </c>
      <c r="G751" s="72">
        <v>1.0</v>
      </c>
      <c r="H751" s="72" t="s">
        <v>846</v>
      </c>
      <c r="I751" s="72" t="s">
        <v>4742</v>
      </c>
      <c r="J751" s="72" t="s">
        <v>4743</v>
      </c>
      <c r="K751" s="72" t="s">
        <v>4744</v>
      </c>
      <c r="L751" s="37" t="s">
        <v>4745</v>
      </c>
      <c r="M751" s="192" t="s">
        <v>4746</v>
      </c>
      <c r="N751" s="72" t="s">
        <v>68</v>
      </c>
      <c r="O751" s="176"/>
      <c r="P751" s="72" t="s">
        <v>3202</v>
      </c>
      <c r="Q751" s="177"/>
      <c r="R751" s="178"/>
      <c r="S751" s="178"/>
      <c r="T751" s="72"/>
      <c r="U751" s="72"/>
      <c r="V751" s="72" t="str">
        <f t="shared" ref="V751:V753" si="193">H751</f>
        <v>CANCELADO</v>
      </c>
      <c r="W751" s="179"/>
      <c r="X751" s="179"/>
      <c r="Y751" s="179"/>
    </row>
    <row r="752" ht="12.75" customHeight="1">
      <c r="A752" s="37" t="s">
        <v>4718</v>
      </c>
      <c r="B752" s="37"/>
      <c r="C752" s="79">
        <v>45797.0</v>
      </c>
      <c r="D752" s="187">
        <v>0.4583333333333333</v>
      </c>
      <c r="E752" s="188" t="s">
        <v>3488</v>
      </c>
      <c r="F752" s="37" t="s">
        <v>1614</v>
      </c>
      <c r="G752" s="72">
        <v>1.0</v>
      </c>
      <c r="H752" s="72" t="s">
        <v>888</v>
      </c>
      <c r="I752" s="72" t="s">
        <v>4742</v>
      </c>
      <c r="J752" s="72" t="s">
        <v>4747</v>
      </c>
      <c r="K752" s="72" t="s">
        <v>4744</v>
      </c>
      <c r="L752" s="37" t="s">
        <v>4745</v>
      </c>
      <c r="M752" s="192" t="s">
        <v>4746</v>
      </c>
      <c r="N752" s="72" t="s">
        <v>995</v>
      </c>
      <c r="O752" s="176"/>
      <c r="P752" s="72" t="s">
        <v>4748</v>
      </c>
      <c r="Q752" s="177"/>
      <c r="R752" s="178"/>
      <c r="S752" s="178"/>
      <c r="T752" s="72"/>
      <c r="U752" s="72"/>
      <c r="V752" s="72" t="str">
        <f t="shared" si="193"/>
        <v>INSTALACION</v>
      </c>
      <c r="W752" s="179"/>
      <c r="X752" s="179"/>
      <c r="Y752" s="179"/>
    </row>
    <row r="753" ht="12.75" customHeight="1">
      <c r="A753" s="37" t="s">
        <v>4718</v>
      </c>
      <c r="B753" s="37"/>
      <c r="C753" s="79">
        <v>45797.0</v>
      </c>
      <c r="D753" s="187">
        <v>0.5</v>
      </c>
      <c r="E753" s="188" t="s">
        <v>3488</v>
      </c>
      <c r="F753" s="37" t="s">
        <v>1614</v>
      </c>
      <c r="G753" s="72">
        <v>1.0</v>
      </c>
      <c r="H753" s="72" t="s">
        <v>888</v>
      </c>
      <c r="I753" s="72" t="s">
        <v>4742</v>
      </c>
      <c r="J753" s="103" t="s">
        <v>4749</v>
      </c>
      <c r="K753" s="72" t="s">
        <v>4744</v>
      </c>
      <c r="L753" s="37" t="s">
        <v>3504</v>
      </c>
      <c r="M753" s="192" t="s">
        <v>3505</v>
      </c>
      <c r="N753" s="72" t="s">
        <v>995</v>
      </c>
      <c r="O753" s="176"/>
      <c r="P753" s="72" t="s">
        <v>4750</v>
      </c>
      <c r="Q753" s="177"/>
      <c r="R753" s="178"/>
      <c r="S753" s="178"/>
      <c r="T753" s="72"/>
      <c r="U753" s="72"/>
      <c r="V753" s="72" t="str">
        <f t="shared" si="193"/>
        <v>INSTALACION</v>
      </c>
      <c r="W753" s="179"/>
      <c r="X753" s="179"/>
      <c r="Y753" s="179"/>
    </row>
    <row r="754" ht="12.75" customHeight="1">
      <c r="A754" s="37" t="s">
        <v>4718</v>
      </c>
      <c r="B754" s="215" t="s">
        <v>2817</v>
      </c>
      <c r="C754" s="79">
        <v>45797.0</v>
      </c>
      <c r="D754" s="187">
        <v>0.5729166666666666</v>
      </c>
      <c r="E754" s="188" t="s">
        <v>2853</v>
      </c>
      <c r="F754" s="37" t="s">
        <v>2853</v>
      </c>
      <c r="G754" s="72">
        <v>1.0</v>
      </c>
      <c r="H754" s="72" t="s">
        <v>888</v>
      </c>
      <c r="I754" s="72" t="s">
        <v>4751</v>
      </c>
      <c r="J754" s="72" t="s">
        <v>2506</v>
      </c>
      <c r="K754" s="72" t="s">
        <v>4752</v>
      </c>
      <c r="L754" s="37" t="s">
        <v>4753</v>
      </c>
      <c r="M754" s="192" t="s">
        <v>4754</v>
      </c>
      <c r="N754" s="72" t="s">
        <v>4397</v>
      </c>
      <c r="O754" s="176"/>
      <c r="P754" s="72" t="s">
        <v>4755</v>
      </c>
      <c r="Q754" s="177"/>
      <c r="R754" s="178"/>
      <c r="S754" s="178"/>
      <c r="T754" s="72"/>
      <c r="U754" s="72"/>
      <c r="V754" s="72"/>
      <c r="W754" s="179"/>
      <c r="X754" s="179"/>
      <c r="Y754" s="179"/>
    </row>
    <row r="755" ht="12.75" customHeight="1">
      <c r="A755" s="37" t="s">
        <v>4718</v>
      </c>
      <c r="B755" s="37"/>
      <c r="C755" s="79">
        <v>45797.0</v>
      </c>
      <c r="D755" s="187">
        <v>0.6388888888888888</v>
      </c>
      <c r="E755" s="188" t="s">
        <v>2504</v>
      </c>
      <c r="F755" s="37" t="s">
        <v>2504</v>
      </c>
      <c r="G755" s="72">
        <v>1.0</v>
      </c>
      <c r="H755" s="72" t="s">
        <v>2513</v>
      </c>
      <c r="I755" s="72" t="s">
        <v>4756</v>
      </c>
      <c r="J755" s="72" t="s">
        <v>2563</v>
      </c>
      <c r="K755" s="72" t="s">
        <v>2507</v>
      </c>
      <c r="L755" s="37" t="s">
        <v>2508</v>
      </c>
      <c r="M755" s="192" t="s">
        <v>2509</v>
      </c>
      <c r="N755" s="72" t="s">
        <v>4397</v>
      </c>
      <c r="O755" s="176"/>
      <c r="P755" s="72" t="s">
        <v>4757</v>
      </c>
      <c r="Q755" s="177"/>
      <c r="R755" s="178"/>
      <c r="S755" s="178"/>
      <c r="T755" s="72"/>
      <c r="U755" s="72"/>
      <c r="V755" s="72" t="str">
        <f t="shared" ref="V755:V757" si="194">H755</f>
        <v>DESINSTALACION</v>
      </c>
      <c r="W755" s="203">
        <v>500.0</v>
      </c>
      <c r="X755" s="179">
        <f t="shared" ref="X755:X757" si="195">W755*0.16</f>
        <v>80</v>
      </c>
      <c r="Y755" s="179">
        <f t="shared" ref="Y755:Y757" si="196">W755+X755</f>
        <v>580</v>
      </c>
    </row>
    <row r="756" ht="12.75" customHeight="1">
      <c r="A756" s="37" t="s">
        <v>4718</v>
      </c>
      <c r="B756" s="37"/>
      <c r="C756" s="79">
        <v>45797.0</v>
      </c>
      <c r="D756" s="187">
        <v>0.6666666666666666</v>
      </c>
      <c r="E756" s="188" t="s">
        <v>2504</v>
      </c>
      <c r="F756" s="37" t="s">
        <v>2504</v>
      </c>
      <c r="G756" s="72">
        <v>1.0</v>
      </c>
      <c r="H756" s="193" t="s">
        <v>2519</v>
      </c>
      <c r="I756" s="72" t="s">
        <v>4758</v>
      </c>
      <c r="J756" s="72" t="s">
        <v>2521</v>
      </c>
      <c r="K756" s="72" t="s">
        <v>2507</v>
      </c>
      <c r="L756" s="37" t="s">
        <v>2508</v>
      </c>
      <c r="M756" s="192" t="s">
        <v>2509</v>
      </c>
      <c r="N756" s="72" t="s">
        <v>4397</v>
      </c>
      <c r="O756" s="176"/>
      <c r="P756" s="72" t="s">
        <v>4759</v>
      </c>
      <c r="Q756" s="177"/>
      <c r="R756" s="178"/>
      <c r="S756" s="178"/>
      <c r="T756" s="72"/>
      <c r="U756" s="72"/>
      <c r="V756" s="72" t="str">
        <f t="shared" si="194"/>
        <v>RE-INSTALACION </v>
      </c>
      <c r="W756" s="203">
        <v>500.0</v>
      </c>
      <c r="X756" s="179">
        <f t="shared" si="195"/>
        <v>80</v>
      </c>
      <c r="Y756" s="179">
        <f t="shared" si="196"/>
        <v>580</v>
      </c>
    </row>
    <row r="757" ht="12.75" customHeight="1">
      <c r="A757" s="37" t="s">
        <v>4718</v>
      </c>
      <c r="B757" s="37"/>
      <c r="C757" s="79">
        <v>45797.0</v>
      </c>
      <c r="D757" s="187">
        <v>0.7083333333333334</v>
      </c>
      <c r="E757" s="188" t="s">
        <v>3761</v>
      </c>
      <c r="F757" s="37" t="s">
        <v>2592</v>
      </c>
      <c r="G757" s="72">
        <v>1.0</v>
      </c>
      <c r="H757" s="72" t="s">
        <v>888</v>
      </c>
      <c r="I757" s="193" t="s">
        <v>4760</v>
      </c>
      <c r="J757" s="72" t="s">
        <v>2506</v>
      </c>
      <c r="K757" s="72" t="s">
        <v>4761</v>
      </c>
      <c r="L757" s="37" t="s">
        <v>4499</v>
      </c>
      <c r="M757" s="192" t="s">
        <v>3910</v>
      </c>
      <c r="N757" s="72" t="s">
        <v>4397</v>
      </c>
      <c r="O757" s="193" t="s">
        <v>68</v>
      </c>
      <c r="P757" s="72" t="str">
        <f>J757</f>
        <v>INSTALACION NUEVA</v>
      </c>
      <c r="Q757" s="177"/>
      <c r="R757" s="178"/>
      <c r="S757" s="178"/>
      <c r="T757" s="72"/>
      <c r="U757" s="72"/>
      <c r="V757" s="72" t="str">
        <f t="shared" si="194"/>
        <v>INSTALACION</v>
      </c>
      <c r="W757" s="179">
        <f>1724+150</f>
        <v>1874</v>
      </c>
      <c r="X757" s="203">
        <f t="shared" si="195"/>
        <v>299.84</v>
      </c>
      <c r="Y757" s="203">
        <f t="shared" si="196"/>
        <v>2173.84</v>
      </c>
    </row>
    <row r="758" ht="12.75" customHeight="1">
      <c r="A758" s="37" t="s">
        <v>4718</v>
      </c>
      <c r="B758" s="37"/>
      <c r="C758" s="79">
        <v>45797.0</v>
      </c>
      <c r="D758" s="187">
        <v>0.8125</v>
      </c>
      <c r="E758" s="188" t="s">
        <v>2511</v>
      </c>
      <c r="F758" s="37" t="s">
        <v>3978</v>
      </c>
      <c r="G758" s="72">
        <v>1.0</v>
      </c>
      <c r="H758" s="72" t="s">
        <v>888</v>
      </c>
      <c r="I758" s="72" t="s">
        <v>4762</v>
      </c>
      <c r="J758" s="72" t="s">
        <v>2506</v>
      </c>
      <c r="K758" s="72" t="s">
        <v>2603</v>
      </c>
      <c r="L758" s="37" t="s">
        <v>4171</v>
      </c>
      <c r="M758" s="192" t="s">
        <v>2645</v>
      </c>
      <c r="N758" s="72" t="s">
        <v>821</v>
      </c>
      <c r="O758" s="176"/>
      <c r="P758" s="72" t="s">
        <v>4763</v>
      </c>
      <c r="Q758" s="177"/>
      <c r="R758" s="178"/>
      <c r="S758" s="178"/>
      <c r="T758" s="72"/>
      <c r="U758" s="72"/>
      <c r="V758" s="72"/>
      <c r="W758" s="179"/>
      <c r="X758" s="179"/>
      <c r="Y758" s="179"/>
    </row>
    <row r="759" ht="12.75" customHeight="1">
      <c r="A759" s="37" t="s">
        <v>4718</v>
      </c>
      <c r="B759" s="215" t="s">
        <v>2817</v>
      </c>
      <c r="C759" s="79">
        <v>45798.0</v>
      </c>
      <c r="D759" s="187">
        <v>0.375</v>
      </c>
      <c r="E759" s="188" t="s">
        <v>4296</v>
      </c>
      <c r="F759" s="37" t="s">
        <v>2745</v>
      </c>
      <c r="G759" s="72">
        <v>1.0</v>
      </c>
      <c r="H759" s="72" t="s">
        <v>2449</v>
      </c>
      <c r="I759" s="72">
        <v>18153.0</v>
      </c>
      <c r="J759" s="72" t="s">
        <v>4764</v>
      </c>
      <c r="K759" s="72" t="s">
        <v>68</v>
      </c>
      <c r="L759" s="37" t="s">
        <v>4765</v>
      </c>
      <c r="M759" s="192" t="s">
        <v>4766</v>
      </c>
      <c r="N759" s="72" t="s">
        <v>4397</v>
      </c>
      <c r="O759" s="176"/>
      <c r="P759" s="72" t="s">
        <v>4767</v>
      </c>
      <c r="Q759" s="177"/>
      <c r="R759" s="178"/>
      <c r="S759" s="178"/>
      <c r="T759" s="72"/>
      <c r="U759" s="72"/>
      <c r="V759" s="72"/>
      <c r="W759" s="179"/>
      <c r="X759" s="179"/>
      <c r="Y759" s="179"/>
    </row>
    <row r="760" ht="12.75" customHeight="1">
      <c r="A760" s="37" t="s">
        <v>4718</v>
      </c>
      <c r="B760" s="37"/>
      <c r="C760" s="79">
        <v>45798.0</v>
      </c>
      <c r="D760" s="187">
        <v>0.6666666666666666</v>
      </c>
      <c r="E760" s="188" t="s">
        <v>2574</v>
      </c>
      <c r="F760" s="37" t="s">
        <v>2575</v>
      </c>
      <c r="G760" s="72">
        <v>1.0</v>
      </c>
      <c r="H760" s="72" t="s">
        <v>2513</v>
      </c>
      <c r="I760" s="72" t="s">
        <v>4768</v>
      </c>
      <c r="J760" s="72" t="s">
        <v>2563</v>
      </c>
      <c r="K760" s="72" t="s">
        <v>3312</v>
      </c>
      <c r="L760" s="37" t="s">
        <v>2577</v>
      </c>
      <c r="M760" s="204" t="s">
        <v>2578</v>
      </c>
      <c r="N760" s="72" t="s">
        <v>4397</v>
      </c>
      <c r="O760" s="193" t="s">
        <v>68</v>
      </c>
      <c r="P760" s="72" t="str">
        <f>J760</f>
        <v>DESINSTALACION DE EQUIPO </v>
      </c>
      <c r="Q760" s="72" t="s">
        <v>2579</v>
      </c>
      <c r="R760" s="178"/>
      <c r="S760" s="178"/>
      <c r="T760" s="72"/>
      <c r="U760" s="72"/>
      <c r="V760" s="72" t="str">
        <f>H760</f>
        <v>DESINSTALACION</v>
      </c>
      <c r="W760" s="203">
        <v>650.0</v>
      </c>
      <c r="X760" s="179">
        <f>W760*0.16</f>
        <v>104</v>
      </c>
      <c r="Y760" s="179">
        <f>W760+X760</f>
        <v>754</v>
      </c>
    </row>
    <row r="761" ht="12.75" customHeight="1">
      <c r="A761" s="37" t="s">
        <v>4718</v>
      </c>
      <c r="B761" s="37"/>
      <c r="C761" s="79">
        <v>45798.0</v>
      </c>
      <c r="D761" s="187">
        <v>0.75</v>
      </c>
      <c r="E761" s="188" t="s">
        <v>4318</v>
      </c>
      <c r="F761" s="37" t="s">
        <v>4319</v>
      </c>
      <c r="G761" s="72">
        <v>1.0</v>
      </c>
      <c r="H761" s="72" t="s">
        <v>888</v>
      </c>
      <c r="I761" s="72" t="s">
        <v>4769</v>
      </c>
      <c r="J761" s="72" t="s">
        <v>3965</v>
      </c>
      <c r="K761" s="72" t="s">
        <v>4321</v>
      </c>
      <c r="L761" s="37" t="s">
        <v>4770</v>
      </c>
      <c r="M761" s="192" t="s">
        <v>4771</v>
      </c>
      <c r="N761" s="72" t="s">
        <v>4772</v>
      </c>
      <c r="O761" s="176"/>
      <c r="P761" s="72" t="s">
        <v>4773</v>
      </c>
      <c r="Q761" s="177"/>
      <c r="R761" s="178"/>
      <c r="S761" s="178"/>
      <c r="T761" s="72"/>
      <c r="U761" s="72"/>
      <c r="V761" s="72"/>
      <c r="W761" s="179"/>
      <c r="X761" s="179"/>
      <c r="Y761" s="179"/>
    </row>
    <row r="762" ht="52.5" customHeight="1">
      <c r="A762" s="37" t="s">
        <v>4718</v>
      </c>
      <c r="B762" s="37"/>
      <c r="C762" s="79">
        <v>45799.0</v>
      </c>
      <c r="D762" s="187">
        <v>0.3333333333333333</v>
      </c>
      <c r="E762" s="188" t="s">
        <v>4774</v>
      </c>
      <c r="F762" s="37" t="s">
        <v>3411</v>
      </c>
      <c r="G762" s="72">
        <v>1.0</v>
      </c>
      <c r="H762" s="72" t="s">
        <v>846</v>
      </c>
      <c r="I762" s="72" t="s">
        <v>4775</v>
      </c>
      <c r="J762" s="72" t="s">
        <v>4776</v>
      </c>
      <c r="K762" s="72" t="s">
        <v>4777</v>
      </c>
      <c r="L762" s="37" t="s">
        <v>4778</v>
      </c>
      <c r="M762" s="192" t="s">
        <v>4779</v>
      </c>
      <c r="N762" s="72" t="s">
        <v>4780</v>
      </c>
      <c r="O762" s="176"/>
      <c r="P762" s="72" t="s">
        <v>4781</v>
      </c>
      <c r="Q762" s="177"/>
      <c r="R762" s="178"/>
      <c r="S762" s="178"/>
      <c r="T762" s="72"/>
      <c r="U762" s="72"/>
      <c r="V762" s="72"/>
      <c r="W762" s="179"/>
      <c r="X762" s="179"/>
      <c r="Y762" s="179"/>
    </row>
    <row r="763" ht="12.75" customHeight="1">
      <c r="A763" s="37" t="s">
        <v>4718</v>
      </c>
      <c r="B763" s="37"/>
      <c r="C763" s="79">
        <v>45799.0</v>
      </c>
      <c r="D763" s="187">
        <v>0.3333333333333333</v>
      </c>
      <c r="E763" s="188" t="s">
        <v>4774</v>
      </c>
      <c r="F763" s="37" t="s">
        <v>3411</v>
      </c>
      <c r="G763" s="72">
        <v>1.0</v>
      </c>
      <c r="H763" s="72" t="s">
        <v>3157</v>
      </c>
      <c r="I763" s="72" t="s">
        <v>4782</v>
      </c>
      <c r="J763" s="72" t="s">
        <v>4776</v>
      </c>
      <c r="K763" s="72" t="s">
        <v>4777</v>
      </c>
      <c r="L763" s="37" t="s">
        <v>4778</v>
      </c>
      <c r="M763" s="192" t="s">
        <v>4779</v>
      </c>
      <c r="N763" s="72" t="s">
        <v>4780</v>
      </c>
      <c r="O763" s="176"/>
      <c r="P763" s="72"/>
      <c r="Q763" s="177"/>
      <c r="R763" s="178"/>
      <c r="S763" s="178"/>
      <c r="T763" s="72"/>
      <c r="U763" s="72"/>
      <c r="V763" s="72"/>
      <c r="W763" s="179"/>
      <c r="X763" s="179"/>
      <c r="Y763" s="179"/>
    </row>
    <row r="764" ht="12.75" customHeight="1">
      <c r="A764" s="37" t="s">
        <v>4718</v>
      </c>
      <c r="B764" s="37"/>
      <c r="C764" s="79">
        <v>45799.0</v>
      </c>
      <c r="D764" s="187">
        <v>0.3958333333333333</v>
      </c>
      <c r="E764" s="188" t="s">
        <v>4783</v>
      </c>
      <c r="F764" s="37" t="s">
        <v>4784</v>
      </c>
      <c r="G764" s="72">
        <v>1.0</v>
      </c>
      <c r="H764" s="72" t="s">
        <v>729</v>
      </c>
      <c r="I764" s="72" t="s">
        <v>4785</v>
      </c>
      <c r="J764" s="72" t="s">
        <v>4786</v>
      </c>
      <c r="K764" s="72" t="s">
        <v>4787</v>
      </c>
      <c r="L764" s="37" t="s">
        <v>4788</v>
      </c>
      <c r="M764" s="192" t="s">
        <v>4789</v>
      </c>
      <c r="N764" s="72" t="s">
        <v>821</v>
      </c>
      <c r="O764" s="176"/>
      <c r="P764" s="72" t="s">
        <v>4763</v>
      </c>
      <c r="Q764" s="177"/>
      <c r="R764" s="178"/>
      <c r="S764" s="178"/>
      <c r="T764" s="72"/>
      <c r="U764" s="72"/>
      <c r="V764" s="72"/>
      <c r="W764" s="179"/>
      <c r="X764" s="179"/>
      <c r="Y764" s="179"/>
    </row>
    <row r="765" ht="12.75" customHeight="1">
      <c r="A765" s="37" t="s">
        <v>4718</v>
      </c>
      <c r="B765" s="37"/>
      <c r="C765" s="79">
        <v>45799.0</v>
      </c>
      <c r="D765" s="187">
        <v>0.5416666666666666</v>
      </c>
      <c r="E765" s="188" t="s">
        <v>4534</v>
      </c>
      <c r="F765" s="37" t="s">
        <v>4534</v>
      </c>
      <c r="G765" s="72">
        <v>1.0</v>
      </c>
      <c r="H765" s="72" t="s">
        <v>2449</v>
      </c>
      <c r="I765" s="72" t="s">
        <v>4732</v>
      </c>
      <c r="J765" s="72" t="s">
        <v>4790</v>
      </c>
      <c r="K765" s="72" t="s">
        <v>4791</v>
      </c>
      <c r="L765" s="37" t="s">
        <v>4792</v>
      </c>
      <c r="M765" s="192" t="s">
        <v>4793</v>
      </c>
      <c r="N765" s="72" t="s">
        <v>821</v>
      </c>
      <c r="O765" s="176"/>
      <c r="P765" s="72" t="s">
        <v>4794</v>
      </c>
      <c r="Q765" s="177"/>
      <c r="R765" s="178"/>
      <c r="S765" s="178"/>
      <c r="T765" s="72"/>
      <c r="U765" s="72"/>
      <c r="V765" s="72"/>
      <c r="W765" s="179"/>
      <c r="X765" s="179"/>
      <c r="Y765" s="179"/>
    </row>
    <row r="766" ht="12.75" customHeight="1">
      <c r="A766" s="37" t="s">
        <v>4718</v>
      </c>
      <c r="B766" s="37"/>
      <c r="C766" s="79">
        <v>45799.0</v>
      </c>
      <c r="D766" s="187">
        <v>0.6458333333333334</v>
      </c>
      <c r="E766" s="188" t="s">
        <v>2548</v>
      </c>
      <c r="F766" s="37" t="s">
        <v>2549</v>
      </c>
      <c r="G766" s="72">
        <v>1.0</v>
      </c>
      <c r="H766" s="193" t="s">
        <v>2558</v>
      </c>
      <c r="I766" s="72" t="s">
        <v>4795</v>
      </c>
      <c r="J766" s="72" t="s">
        <v>4796</v>
      </c>
      <c r="K766" s="72" t="s">
        <v>825</v>
      </c>
      <c r="L766" s="37" t="s">
        <v>2833</v>
      </c>
      <c r="M766" s="192" t="s">
        <v>2552</v>
      </c>
      <c r="N766" s="72" t="s">
        <v>821</v>
      </c>
      <c r="O766" s="176"/>
      <c r="P766" s="72" t="str">
        <f t="shared" ref="P766:P767" si="197">J766</f>
        <v>RESINSTALACION DE EQUIPO</v>
      </c>
      <c r="Q766" s="72" t="s">
        <v>4305</v>
      </c>
      <c r="R766" s="178"/>
      <c r="S766" s="178"/>
      <c r="T766" s="72"/>
      <c r="U766" s="72"/>
      <c r="V766" s="72" t="str">
        <f t="shared" ref="V766:V767" si="198">H766</f>
        <v>REINSTALACION </v>
      </c>
      <c r="W766" s="203">
        <v>350.0</v>
      </c>
      <c r="X766" s="179">
        <f t="shared" ref="X766:X767" si="199">W766*0.16</f>
        <v>56</v>
      </c>
      <c r="Y766" s="179">
        <f t="shared" ref="Y766:Y767" si="200">W766+X766</f>
        <v>406</v>
      </c>
    </row>
    <row r="767" ht="12.75" customHeight="1">
      <c r="A767" s="37" t="s">
        <v>4718</v>
      </c>
      <c r="B767" s="37"/>
      <c r="C767" s="79">
        <v>45799.0</v>
      </c>
      <c r="D767" s="187">
        <v>0.7083333333333334</v>
      </c>
      <c r="E767" s="188" t="s">
        <v>3761</v>
      </c>
      <c r="F767" s="37" t="s">
        <v>2592</v>
      </c>
      <c r="G767" s="72">
        <v>1.0</v>
      </c>
      <c r="H767" s="72" t="s">
        <v>888</v>
      </c>
      <c r="I767" s="193" t="s">
        <v>4797</v>
      </c>
      <c r="J767" s="72" t="s">
        <v>2506</v>
      </c>
      <c r="K767" s="72" t="s">
        <v>4798</v>
      </c>
      <c r="L767" s="37" t="s">
        <v>4424</v>
      </c>
      <c r="M767" s="190" t="s">
        <v>4799</v>
      </c>
      <c r="N767" s="72" t="s">
        <v>821</v>
      </c>
      <c r="O767" s="193" t="s">
        <v>68</v>
      </c>
      <c r="P767" s="72" t="str">
        <f t="shared" si="197"/>
        <v>INSTALACION NUEVA</v>
      </c>
      <c r="Q767" s="177"/>
      <c r="R767" s="178"/>
      <c r="S767" s="178"/>
      <c r="T767" s="72"/>
      <c r="U767" s="72"/>
      <c r="V767" s="72" t="str">
        <f t="shared" si="198"/>
        <v>INSTALACION</v>
      </c>
      <c r="W767" s="179">
        <f>1724+150</f>
        <v>1874</v>
      </c>
      <c r="X767" s="203">
        <f t="shared" si="199"/>
        <v>299.84</v>
      </c>
      <c r="Y767" s="203">
        <f t="shared" si="200"/>
        <v>2173.84</v>
      </c>
    </row>
    <row r="768" ht="12.75" customHeight="1">
      <c r="A768" s="37" t="s">
        <v>4718</v>
      </c>
      <c r="B768" s="215" t="s">
        <v>2817</v>
      </c>
      <c r="C768" s="79">
        <v>45799.0</v>
      </c>
      <c r="D768" s="187">
        <v>0.7847222222222222</v>
      </c>
      <c r="E768" s="188" t="s">
        <v>4296</v>
      </c>
      <c r="F768" s="37" t="s">
        <v>2745</v>
      </c>
      <c r="G768" s="72">
        <v>1.0</v>
      </c>
      <c r="H768" s="72" t="s">
        <v>888</v>
      </c>
      <c r="I768" s="72" t="s">
        <v>4800</v>
      </c>
      <c r="J768" s="72" t="s">
        <v>3965</v>
      </c>
      <c r="K768" s="72" t="s">
        <v>68</v>
      </c>
      <c r="L768" s="37" t="s">
        <v>4801</v>
      </c>
      <c r="M768" s="192" t="s">
        <v>4802</v>
      </c>
      <c r="N768" s="72" t="s">
        <v>4772</v>
      </c>
      <c r="O768" s="176"/>
      <c r="P768" s="72"/>
      <c r="Q768" s="177"/>
      <c r="R768" s="178"/>
      <c r="S768" s="178"/>
      <c r="T768" s="72"/>
      <c r="U768" s="72"/>
      <c r="V768" s="72"/>
      <c r="W768" s="179"/>
      <c r="X768" s="179"/>
      <c r="Y768" s="179"/>
    </row>
    <row r="769" ht="12.75" customHeight="1">
      <c r="A769" s="37" t="s">
        <v>4718</v>
      </c>
      <c r="B769" s="215" t="s">
        <v>2817</v>
      </c>
      <c r="C769" s="79">
        <v>45800.0</v>
      </c>
      <c r="D769" s="187">
        <v>0.2916666666666667</v>
      </c>
      <c r="E769" s="188" t="s">
        <v>4774</v>
      </c>
      <c r="F769" s="37" t="s">
        <v>3411</v>
      </c>
      <c r="G769" s="72">
        <v>1.0</v>
      </c>
      <c r="H769" s="72" t="s">
        <v>846</v>
      </c>
      <c r="I769" s="72" t="s">
        <v>4782</v>
      </c>
      <c r="J769" s="72" t="s">
        <v>4776</v>
      </c>
      <c r="K769" s="72" t="s">
        <v>4803</v>
      </c>
      <c r="L769" s="37" t="s">
        <v>4804</v>
      </c>
      <c r="M769" s="192" t="s">
        <v>4805</v>
      </c>
      <c r="N769" s="72" t="s">
        <v>4397</v>
      </c>
      <c r="O769" s="176"/>
      <c r="P769" s="72" t="s">
        <v>3202</v>
      </c>
      <c r="Q769" s="177"/>
      <c r="R769" s="178"/>
      <c r="S769" s="178"/>
      <c r="T769" s="72"/>
      <c r="U769" s="72"/>
      <c r="V769" s="72"/>
      <c r="W769" s="179"/>
      <c r="X769" s="179"/>
      <c r="Y769" s="179"/>
    </row>
    <row r="770" ht="12.75" customHeight="1">
      <c r="A770" s="37" t="s">
        <v>4718</v>
      </c>
      <c r="B770" s="215" t="s">
        <v>2817</v>
      </c>
      <c r="C770" s="79">
        <v>45800.0</v>
      </c>
      <c r="D770" s="187">
        <v>0.2916666666666667</v>
      </c>
      <c r="E770" s="188" t="s">
        <v>4774</v>
      </c>
      <c r="F770" s="37" t="s">
        <v>3411</v>
      </c>
      <c r="G770" s="72">
        <v>1.0</v>
      </c>
      <c r="H770" s="72" t="s">
        <v>3157</v>
      </c>
      <c r="I770" s="72" t="s">
        <v>4782</v>
      </c>
      <c r="J770" s="72" t="s">
        <v>4776</v>
      </c>
      <c r="K770" s="72" t="s">
        <v>4806</v>
      </c>
      <c r="L770" s="37" t="s">
        <v>4807</v>
      </c>
      <c r="M770" s="192" t="s">
        <v>4808</v>
      </c>
      <c r="N770" s="72" t="s">
        <v>4397</v>
      </c>
      <c r="O770" s="176"/>
      <c r="P770" s="72" t="s">
        <v>4809</v>
      </c>
      <c r="Q770" s="177"/>
      <c r="R770" s="178"/>
      <c r="S770" s="178"/>
      <c r="T770" s="72"/>
      <c r="U770" s="72"/>
      <c r="V770" s="72"/>
      <c r="W770" s="179"/>
      <c r="X770" s="179"/>
      <c r="Y770" s="179"/>
    </row>
    <row r="771" ht="12.75" customHeight="1">
      <c r="A771" s="37" t="s">
        <v>4718</v>
      </c>
      <c r="B771" s="215" t="s">
        <v>2817</v>
      </c>
      <c r="C771" s="79">
        <v>45800.0</v>
      </c>
      <c r="D771" s="187">
        <v>0.2916666666666667</v>
      </c>
      <c r="E771" s="188" t="s">
        <v>2534</v>
      </c>
      <c r="F771" s="37" t="s">
        <v>3411</v>
      </c>
      <c r="G771" s="72">
        <v>1.0</v>
      </c>
      <c r="H771" s="72" t="s">
        <v>888</v>
      </c>
      <c r="I771" s="72" t="s">
        <v>4810</v>
      </c>
      <c r="J771" s="72" t="s">
        <v>2506</v>
      </c>
      <c r="K771" s="72" t="s">
        <v>4806</v>
      </c>
      <c r="L771" s="37" t="s">
        <v>4807</v>
      </c>
      <c r="M771" s="192" t="s">
        <v>4808</v>
      </c>
      <c r="N771" s="72" t="s">
        <v>4397</v>
      </c>
      <c r="O771" s="176"/>
      <c r="P771" s="72" t="s">
        <v>4811</v>
      </c>
      <c r="Q771" s="177"/>
      <c r="R771" s="178"/>
      <c r="S771" s="178"/>
      <c r="T771" s="72"/>
      <c r="U771" s="72"/>
      <c r="V771" s="72"/>
      <c r="W771" s="179"/>
      <c r="X771" s="179"/>
      <c r="Y771" s="179"/>
    </row>
    <row r="772" ht="12.75" customHeight="1">
      <c r="A772" s="37" t="s">
        <v>4718</v>
      </c>
      <c r="B772" s="37"/>
      <c r="C772" s="79">
        <v>45800.0</v>
      </c>
      <c r="D772" s="187">
        <v>0.375</v>
      </c>
      <c r="E772" s="188" t="s">
        <v>3283</v>
      </c>
      <c r="F772" s="37" t="s">
        <v>3283</v>
      </c>
      <c r="G772" s="72">
        <v>2.0</v>
      </c>
      <c r="H772" s="72" t="s">
        <v>2684</v>
      </c>
      <c r="I772" s="72" t="s">
        <v>4812</v>
      </c>
      <c r="J772" s="72" t="s">
        <v>4619</v>
      </c>
      <c r="K772" s="72" t="s">
        <v>4470</v>
      </c>
      <c r="L772" s="37" t="s">
        <v>3287</v>
      </c>
      <c r="M772" s="192" t="s">
        <v>3288</v>
      </c>
      <c r="N772" s="72" t="s">
        <v>821</v>
      </c>
      <c r="O772" s="176"/>
      <c r="P772" s="72" t="s">
        <v>4813</v>
      </c>
      <c r="Q772" s="177"/>
      <c r="R772" s="178"/>
      <c r="S772" s="178"/>
      <c r="T772" s="72"/>
      <c r="U772" s="72"/>
      <c r="V772" s="72"/>
      <c r="W772" s="179"/>
      <c r="X772" s="179"/>
      <c r="Y772" s="179"/>
    </row>
    <row r="773" ht="12.75" customHeight="1">
      <c r="A773" s="37" t="s">
        <v>4718</v>
      </c>
      <c r="B773" s="37"/>
      <c r="C773" s="79">
        <v>45800.0</v>
      </c>
      <c r="D773" s="187">
        <v>0.4583333333333333</v>
      </c>
      <c r="E773" s="188" t="s">
        <v>2574</v>
      </c>
      <c r="F773" s="37" t="s">
        <v>2575</v>
      </c>
      <c r="G773" s="72">
        <v>1.0</v>
      </c>
      <c r="H773" s="72" t="s">
        <v>846</v>
      </c>
      <c r="I773" s="72" t="s">
        <v>4814</v>
      </c>
      <c r="J773" s="193" t="s">
        <v>4815</v>
      </c>
      <c r="K773" s="72" t="s">
        <v>3312</v>
      </c>
      <c r="L773" s="37" t="s">
        <v>2577</v>
      </c>
      <c r="M773" s="204" t="s">
        <v>2578</v>
      </c>
      <c r="N773" s="72" t="s">
        <v>68</v>
      </c>
      <c r="O773" s="193" t="s">
        <v>68</v>
      </c>
      <c r="P773" s="72" t="str">
        <f>J773</f>
        <v>CTE. ARMANDO SIFUENTES GARCIA 
DESINSTALACION DE EQUIPO</v>
      </c>
      <c r="Q773" s="72" t="s">
        <v>4816</v>
      </c>
      <c r="R773" s="178"/>
      <c r="S773" s="178"/>
      <c r="T773" s="72"/>
      <c r="U773" s="72"/>
      <c r="V773" s="72" t="str">
        <f>H773</f>
        <v>CANCELADO</v>
      </c>
      <c r="W773" s="203">
        <v>0.0</v>
      </c>
      <c r="X773" s="179">
        <f>W773*0.16</f>
        <v>0</v>
      </c>
      <c r="Y773" s="179">
        <f>W773+X773</f>
        <v>0</v>
      </c>
    </row>
    <row r="774" ht="12.75" customHeight="1">
      <c r="A774" s="37" t="s">
        <v>4718</v>
      </c>
      <c r="B774" s="215" t="s">
        <v>2817</v>
      </c>
      <c r="C774" s="79">
        <v>45801.0</v>
      </c>
      <c r="D774" s="187">
        <v>0.375</v>
      </c>
      <c r="E774" s="188" t="s">
        <v>4817</v>
      </c>
      <c r="F774" s="37" t="s">
        <v>346</v>
      </c>
      <c r="G774" s="72">
        <v>1.0</v>
      </c>
      <c r="H774" s="72" t="s">
        <v>888</v>
      </c>
      <c r="I774" s="72">
        <v>9.0</v>
      </c>
      <c r="J774" s="72" t="s">
        <v>2506</v>
      </c>
      <c r="K774" s="72" t="s">
        <v>4818</v>
      </c>
      <c r="L774" s="37" t="s">
        <v>4819</v>
      </c>
      <c r="M774" s="192" t="s">
        <v>4820</v>
      </c>
      <c r="N774" s="72" t="s">
        <v>821</v>
      </c>
      <c r="O774" s="176"/>
      <c r="P774" s="72"/>
      <c r="Q774" s="177"/>
      <c r="R774" s="178"/>
      <c r="S774" s="178"/>
      <c r="T774" s="72"/>
      <c r="U774" s="72"/>
      <c r="V774" s="72"/>
      <c r="W774" s="179"/>
      <c r="X774" s="179"/>
      <c r="Y774" s="179"/>
    </row>
    <row r="775" ht="12.75" customHeight="1">
      <c r="A775" s="37" t="s">
        <v>4718</v>
      </c>
      <c r="B775" s="215" t="s">
        <v>2817</v>
      </c>
      <c r="C775" s="79">
        <v>45801.0</v>
      </c>
      <c r="D775" s="187">
        <v>0.3958333333333333</v>
      </c>
      <c r="E775" s="188" t="s">
        <v>4817</v>
      </c>
      <c r="F775" s="37" t="s">
        <v>346</v>
      </c>
      <c r="G775" s="72">
        <v>1.0</v>
      </c>
      <c r="H775" s="72" t="s">
        <v>888</v>
      </c>
      <c r="I775" s="72">
        <v>10.0</v>
      </c>
      <c r="J775" s="72" t="s">
        <v>2506</v>
      </c>
      <c r="K775" s="72" t="s">
        <v>4818</v>
      </c>
      <c r="L775" s="37" t="s">
        <v>4819</v>
      </c>
      <c r="M775" s="192" t="s">
        <v>4820</v>
      </c>
      <c r="N775" s="72" t="s">
        <v>821</v>
      </c>
      <c r="O775" s="176"/>
      <c r="P775" s="72"/>
      <c r="Q775" s="177"/>
      <c r="R775" s="178"/>
      <c r="S775" s="178"/>
      <c r="T775" s="72"/>
      <c r="U775" s="72"/>
      <c r="V775" s="72"/>
      <c r="W775" s="179"/>
      <c r="X775" s="179"/>
      <c r="Y775" s="179"/>
    </row>
    <row r="776" ht="12.75" customHeight="1">
      <c r="A776" s="37" t="s">
        <v>4718</v>
      </c>
      <c r="B776" s="37"/>
      <c r="C776" s="79">
        <v>45801.0</v>
      </c>
      <c r="D776" s="187">
        <v>0.5</v>
      </c>
      <c r="E776" s="188" t="s">
        <v>2518</v>
      </c>
      <c r="F776" s="37" t="s">
        <v>349</v>
      </c>
      <c r="G776" s="72">
        <v>1.0</v>
      </c>
      <c r="H776" s="72" t="s">
        <v>888</v>
      </c>
      <c r="I776" s="72" t="s">
        <v>4821</v>
      </c>
      <c r="J776" s="72" t="s">
        <v>3965</v>
      </c>
      <c r="K776" s="72" t="s">
        <v>4822</v>
      </c>
      <c r="L776" s="37" t="s">
        <v>4823</v>
      </c>
      <c r="M776" s="192" t="s">
        <v>4824</v>
      </c>
      <c r="N776" s="72" t="s">
        <v>4397</v>
      </c>
      <c r="O776" s="176"/>
      <c r="P776" s="72"/>
      <c r="Q776" s="177"/>
      <c r="R776" s="178"/>
      <c r="S776" s="178"/>
      <c r="T776" s="72"/>
      <c r="U776" s="72"/>
      <c r="V776" s="72"/>
      <c r="W776" s="179"/>
      <c r="X776" s="179"/>
      <c r="Y776" s="179"/>
    </row>
    <row r="777" ht="12.75" customHeight="1">
      <c r="A777" s="37" t="s">
        <v>4718</v>
      </c>
      <c r="B777" s="37"/>
      <c r="C777" s="79">
        <v>45801.0</v>
      </c>
      <c r="D777" s="187">
        <v>0.5416666666666666</v>
      </c>
      <c r="E777" s="188" t="s">
        <v>4825</v>
      </c>
      <c r="F777" s="37" t="s">
        <v>349</v>
      </c>
      <c r="G777" s="72">
        <v>1.0</v>
      </c>
      <c r="H777" s="72" t="s">
        <v>888</v>
      </c>
      <c r="I777" s="72" t="s">
        <v>4826</v>
      </c>
      <c r="J777" s="72" t="s">
        <v>3965</v>
      </c>
      <c r="K777" s="72" t="s">
        <v>4822</v>
      </c>
      <c r="L777" s="37" t="s">
        <v>4823</v>
      </c>
      <c r="M777" s="192" t="s">
        <v>4824</v>
      </c>
      <c r="N777" s="72" t="s">
        <v>4397</v>
      </c>
      <c r="O777" s="176"/>
      <c r="P777" s="72" t="s">
        <v>68</v>
      </c>
      <c r="Q777" s="177"/>
      <c r="R777" s="178"/>
      <c r="S777" s="178"/>
      <c r="T777" s="72"/>
      <c r="U777" s="72"/>
      <c r="V777" s="72"/>
      <c r="W777" s="179"/>
      <c r="X777" s="179"/>
      <c r="Y777" s="179"/>
    </row>
    <row r="778" ht="12.75" customHeight="1">
      <c r="A778" s="37" t="s">
        <v>4718</v>
      </c>
      <c r="B778" s="37"/>
      <c r="C778" s="79">
        <v>45801.0</v>
      </c>
      <c r="D778" s="187">
        <v>0.6041666666666666</v>
      </c>
      <c r="E778" s="188" t="s">
        <v>4827</v>
      </c>
      <c r="F778" s="37" t="s">
        <v>4827</v>
      </c>
      <c r="G778" s="72">
        <v>1.0</v>
      </c>
      <c r="H778" s="72" t="s">
        <v>846</v>
      </c>
      <c r="I778" s="72" t="s">
        <v>4828</v>
      </c>
      <c r="J778" s="72" t="s">
        <v>2506</v>
      </c>
      <c r="K778" s="72" t="s">
        <v>4829</v>
      </c>
      <c r="L778" s="37" t="s">
        <v>4830</v>
      </c>
      <c r="M778" s="192" t="s">
        <v>4831</v>
      </c>
      <c r="N778" s="72" t="s">
        <v>4397</v>
      </c>
      <c r="O778" s="176"/>
      <c r="P778" s="72" t="s">
        <v>3202</v>
      </c>
      <c r="Q778" s="177"/>
      <c r="R778" s="178"/>
      <c r="S778" s="178"/>
      <c r="T778" s="72"/>
      <c r="U778" s="72"/>
      <c r="V778" s="72"/>
      <c r="W778" s="179"/>
      <c r="X778" s="179"/>
      <c r="Y778" s="179"/>
    </row>
    <row r="779" ht="12.75" customHeight="1">
      <c r="A779" s="86" t="s">
        <v>4718</v>
      </c>
      <c r="B779" s="86"/>
      <c r="C779" s="194">
        <v>45801.0</v>
      </c>
      <c r="D779" s="195">
        <v>0.625</v>
      </c>
      <c r="E779" s="196" t="s">
        <v>4827</v>
      </c>
      <c r="F779" s="86" t="s">
        <v>4827</v>
      </c>
      <c r="G779" s="87">
        <v>1.0</v>
      </c>
      <c r="H779" s="87" t="s">
        <v>888</v>
      </c>
      <c r="I779" s="87" t="s">
        <v>4828</v>
      </c>
      <c r="J779" s="87" t="s">
        <v>2506</v>
      </c>
      <c r="K779" s="87" t="s">
        <v>4829</v>
      </c>
      <c r="L779" s="86" t="s">
        <v>4832</v>
      </c>
      <c r="M779" s="197" t="s">
        <v>4833</v>
      </c>
      <c r="N779" s="87" t="s">
        <v>4397</v>
      </c>
      <c r="O779" s="198"/>
      <c r="P779" s="87"/>
      <c r="Q779" s="199"/>
      <c r="R779" s="200"/>
      <c r="S779" s="200"/>
      <c r="T779" s="87"/>
      <c r="U779" s="87"/>
      <c r="V779" s="87"/>
      <c r="W779" s="202"/>
      <c r="X779" s="202"/>
      <c r="Y779" s="202"/>
    </row>
    <row r="780" ht="12.75" customHeight="1">
      <c r="A780" s="37" t="s">
        <v>4834</v>
      </c>
      <c r="B780" s="37"/>
      <c r="C780" s="79">
        <v>45802.0</v>
      </c>
      <c r="D780" s="187">
        <v>0.375</v>
      </c>
      <c r="E780" s="188" t="s">
        <v>68</v>
      </c>
      <c r="F780" s="37" t="s">
        <v>2458</v>
      </c>
      <c r="G780" s="72" t="s">
        <v>68</v>
      </c>
      <c r="H780" s="72" t="s">
        <v>68</v>
      </c>
      <c r="I780" s="72" t="s">
        <v>68</v>
      </c>
      <c r="J780" s="72" t="s">
        <v>68</v>
      </c>
      <c r="K780" s="72" t="s">
        <v>68</v>
      </c>
      <c r="L780" s="37" t="s">
        <v>68</v>
      </c>
      <c r="M780" s="190" t="s">
        <v>68</v>
      </c>
      <c r="N780" s="72" t="s">
        <v>68</v>
      </c>
      <c r="O780" s="176"/>
      <c r="P780" s="72"/>
      <c r="Q780" s="177"/>
      <c r="R780" s="178"/>
      <c r="S780" s="178"/>
      <c r="T780" s="72"/>
      <c r="U780" s="72"/>
      <c r="V780" s="72"/>
      <c r="W780" s="179"/>
      <c r="X780" s="179"/>
      <c r="Y780" s="179"/>
    </row>
    <row r="781" ht="12.75" customHeight="1">
      <c r="A781" s="37" t="s">
        <v>4834</v>
      </c>
      <c r="B781" s="37"/>
      <c r="C781" s="79">
        <v>45803.0</v>
      </c>
      <c r="D781" s="187">
        <v>0.5208333333333334</v>
      </c>
      <c r="E781" s="188" t="s">
        <v>4835</v>
      </c>
      <c r="F781" s="37" t="s">
        <v>4835</v>
      </c>
      <c r="G781" s="72">
        <v>1.0</v>
      </c>
      <c r="H781" s="72" t="s">
        <v>888</v>
      </c>
      <c r="I781" s="72" t="s">
        <v>4836</v>
      </c>
      <c r="J781" s="72" t="s">
        <v>2708</v>
      </c>
      <c r="K781" s="72" t="s">
        <v>4837</v>
      </c>
      <c r="L781" s="37" t="s">
        <v>4838</v>
      </c>
      <c r="M781" s="192" t="s">
        <v>4839</v>
      </c>
      <c r="N781" s="72" t="s">
        <v>4397</v>
      </c>
      <c r="O781" s="176"/>
      <c r="P781" s="72" t="s">
        <v>4840</v>
      </c>
      <c r="Q781" s="177"/>
      <c r="R781" s="178"/>
      <c r="S781" s="178"/>
      <c r="T781" s="72"/>
      <c r="U781" s="72"/>
      <c r="V781" s="72"/>
      <c r="W781" s="179"/>
      <c r="X781" s="179"/>
      <c r="Y781" s="179"/>
    </row>
    <row r="782" ht="12.75" customHeight="1">
      <c r="A782" s="37" t="s">
        <v>4834</v>
      </c>
      <c r="B782" s="37"/>
      <c r="C782" s="79">
        <v>45803.0</v>
      </c>
      <c r="D782" s="187">
        <v>0.5416666666666666</v>
      </c>
      <c r="E782" s="188" t="s">
        <v>2574</v>
      </c>
      <c r="F782" s="37" t="s">
        <v>2575</v>
      </c>
      <c r="G782" s="72">
        <v>1.0</v>
      </c>
      <c r="H782" s="72" t="s">
        <v>846</v>
      </c>
      <c r="I782" s="72" t="s">
        <v>4841</v>
      </c>
      <c r="J782" s="72" t="s">
        <v>2957</v>
      </c>
      <c r="K782" s="72" t="s">
        <v>3312</v>
      </c>
      <c r="L782" s="37" t="s">
        <v>2577</v>
      </c>
      <c r="M782" s="204" t="s">
        <v>2578</v>
      </c>
      <c r="N782" s="72" t="s">
        <v>68</v>
      </c>
      <c r="O782" s="193" t="s">
        <v>68</v>
      </c>
      <c r="P782" s="72" t="str">
        <f>J782</f>
        <v>REVISION DE UNIDAD</v>
      </c>
      <c r="Q782" s="72" t="s">
        <v>4842</v>
      </c>
      <c r="R782" s="178"/>
      <c r="S782" s="178"/>
      <c r="T782" s="72"/>
      <c r="U782" s="72"/>
      <c r="V782" s="72" t="str">
        <f>H782</f>
        <v>CANCELADO</v>
      </c>
      <c r="W782" s="203">
        <v>0.0</v>
      </c>
      <c r="X782" s="179">
        <f>W782*0.16</f>
        <v>0</v>
      </c>
      <c r="Y782" s="179">
        <f>W782+X782</f>
        <v>0</v>
      </c>
    </row>
    <row r="783" ht="12.75" customHeight="1">
      <c r="A783" s="37" t="s">
        <v>4834</v>
      </c>
      <c r="B783" s="215" t="s">
        <v>2817</v>
      </c>
      <c r="C783" s="79">
        <v>45803.0</v>
      </c>
      <c r="D783" s="187">
        <v>0.625</v>
      </c>
      <c r="E783" s="188" t="s">
        <v>2518</v>
      </c>
      <c r="F783" s="37" t="s">
        <v>4843</v>
      </c>
      <c r="G783" s="72">
        <v>1.0</v>
      </c>
      <c r="H783" s="72" t="s">
        <v>888</v>
      </c>
      <c r="I783" s="72" t="s">
        <v>4844</v>
      </c>
      <c r="J783" s="72" t="s">
        <v>2506</v>
      </c>
      <c r="K783" s="72" t="s">
        <v>4845</v>
      </c>
      <c r="L783" s="37" t="s">
        <v>4450</v>
      </c>
      <c r="M783" s="190" t="s">
        <v>4846</v>
      </c>
      <c r="N783" s="72" t="s">
        <v>4397</v>
      </c>
      <c r="O783" s="176"/>
      <c r="P783" s="72" t="s">
        <v>4452</v>
      </c>
      <c r="Q783" s="177"/>
      <c r="R783" s="178"/>
      <c r="S783" s="178"/>
      <c r="T783" s="72"/>
      <c r="U783" s="72"/>
      <c r="V783" s="72"/>
      <c r="W783" s="179"/>
      <c r="X783" s="179"/>
      <c r="Y783" s="179"/>
    </row>
    <row r="784" ht="12.75" customHeight="1">
      <c r="A784" s="37" t="s">
        <v>4834</v>
      </c>
      <c r="B784" s="37"/>
      <c r="C784" s="79">
        <v>45804.0</v>
      </c>
      <c r="D784" s="187">
        <v>0.375</v>
      </c>
      <c r="E784" s="188" t="s">
        <v>68</v>
      </c>
      <c r="F784" s="37" t="s">
        <v>68</v>
      </c>
      <c r="G784" s="72" t="s">
        <v>68</v>
      </c>
      <c r="H784" s="72" t="s">
        <v>68</v>
      </c>
      <c r="I784" s="72" t="s">
        <v>68</v>
      </c>
      <c r="J784" s="72" t="s">
        <v>68</v>
      </c>
      <c r="K784" s="72" t="s">
        <v>68</v>
      </c>
      <c r="L784" s="37" t="s">
        <v>68</v>
      </c>
      <c r="M784" s="190" t="s">
        <v>68</v>
      </c>
      <c r="N784" s="72" t="s">
        <v>68</v>
      </c>
      <c r="O784" s="176"/>
      <c r="P784" s="72" t="s">
        <v>68</v>
      </c>
      <c r="Q784" s="177"/>
      <c r="R784" s="178"/>
      <c r="S784" s="178"/>
      <c r="T784" s="72"/>
      <c r="U784" s="72"/>
      <c r="V784" s="72"/>
      <c r="W784" s="179"/>
      <c r="X784" s="179"/>
      <c r="Y784" s="179"/>
    </row>
    <row r="785" ht="12.75" customHeight="1">
      <c r="A785" s="37" t="s">
        <v>4834</v>
      </c>
      <c r="B785" s="37"/>
      <c r="C785" s="79">
        <v>45805.0</v>
      </c>
      <c r="D785" s="187">
        <v>0.4166666666666667</v>
      </c>
      <c r="E785" s="188" t="s">
        <v>2574</v>
      </c>
      <c r="F785" s="37" t="s">
        <v>2575</v>
      </c>
      <c r="G785" s="72">
        <v>1.0</v>
      </c>
      <c r="H785" s="72" t="s">
        <v>2513</v>
      </c>
      <c r="I785" s="72" t="s">
        <v>4847</v>
      </c>
      <c r="J785" s="193" t="s">
        <v>4848</v>
      </c>
      <c r="K785" s="72" t="s">
        <v>3312</v>
      </c>
      <c r="L785" s="37" t="s">
        <v>2577</v>
      </c>
      <c r="M785" s="204" t="s">
        <v>2578</v>
      </c>
      <c r="N785" s="72" t="s">
        <v>4397</v>
      </c>
      <c r="O785" s="193" t="s">
        <v>68</v>
      </c>
      <c r="P785" s="72" t="str">
        <f t="shared" ref="P785:P787" si="201">J785</f>
        <v>CTE. CLAUDIO HUMBERTO TELLO LOERA
DESINSTALACION DE EQUIPO </v>
      </c>
      <c r="Q785" s="72" t="s">
        <v>4849</v>
      </c>
      <c r="R785" s="178"/>
      <c r="S785" s="178"/>
      <c r="T785" s="72"/>
      <c r="U785" s="72"/>
      <c r="V785" s="72" t="str">
        <f t="shared" ref="V785:V787" si="202">H785</f>
        <v>DESINSTALACION</v>
      </c>
      <c r="W785" s="203">
        <v>650.0</v>
      </c>
      <c r="X785" s="179">
        <f t="shared" ref="X785:X787" si="203">W785*0.16</f>
        <v>104</v>
      </c>
      <c r="Y785" s="179">
        <f t="shared" ref="Y785:Y787" si="204">W785+X785</f>
        <v>754</v>
      </c>
    </row>
    <row r="786" ht="12.75" customHeight="1">
      <c r="A786" s="37" t="s">
        <v>4834</v>
      </c>
      <c r="B786" s="37"/>
      <c r="C786" s="79">
        <v>45805.0</v>
      </c>
      <c r="D786" s="187">
        <v>0.4166666666666667</v>
      </c>
      <c r="E786" s="188" t="s">
        <v>2548</v>
      </c>
      <c r="F786" s="37" t="s">
        <v>2549</v>
      </c>
      <c r="G786" s="72">
        <v>1.0</v>
      </c>
      <c r="H786" s="72" t="s">
        <v>2513</v>
      </c>
      <c r="I786" s="72" t="s">
        <v>3507</v>
      </c>
      <c r="J786" s="72" t="s">
        <v>2563</v>
      </c>
      <c r="K786" s="72" t="s">
        <v>825</v>
      </c>
      <c r="L786" s="37" t="s">
        <v>2833</v>
      </c>
      <c r="M786" s="192" t="s">
        <v>2552</v>
      </c>
      <c r="N786" s="72" t="s">
        <v>821</v>
      </c>
      <c r="O786" s="176"/>
      <c r="P786" s="72" t="str">
        <f t="shared" si="201"/>
        <v>DESINSTALACION DE EQUIPO </v>
      </c>
      <c r="Q786" s="72"/>
      <c r="R786" s="178"/>
      <c r="S786" s="178"/>
      <c r="T786" s="72"/>
      <c r="U786" s="72"/>
      <c r="V786" s="72" t="str">
        <f t="shared" si="202"/>
        <v>DESINSTALACION</v>
      </c>
      <c r="W786" s="203">
        <v>350.0</v>
      </c>
      <c r="X786" s="179">
        <f t="shared" si="203"/>
        <v>56</v>
      </c>
      <c r="Y786" s="179">
        <f t="shared" si="204"/>
        <v>406</v>
      </c>
    </row>
    <row r="787" ht="12.75" customHeight="1">
      <c r="A787" s="37" t="s">
        <v>4834</v>
      </c>
      <c r="B787" s="37"/>
      <c r="C787" s="79">
        <v>45805.0</v>
      </c>
      <c r="D787" s="187">
        <v>0.4375</v>
      </c>
      <c r="E787" s="188" t="s">
        <v>2548</v>
      </c>
      <c r="F787" s="37" t="s">
        <v>2549</v>
      </c>
      <c r="G787" s="72">
        <v>1.0</v>
      </c>
      <c r="H787" s="193" t="s">
        <v>2558</v>
      </c>
      <c r="I787" s="72" t="s">
        <v>4850</v>
      </c>
      <c r="J787" s="72" t="s">
        <v>2521</v>
      </c>
      <c r="K787" s="72" t="s">
        <v>825</v>
      </c>
      <c r="L787" s="37" t="s">
        <v>2833</v>
      </c>
      <c r="M787" s="192" t="s">
        <v>2552</v>
      </c>
      <c r="N787" s="72" t="s">
        <v>821</v>
      </c>
      <c r="O787" s="176"/>
      <c r="P787" s="72" t="str">
        <f t="shared" si="201"/>
        <v>REINSTALACION DE EQUIPO </v>
      </c>
      <c r="Q787" s="72" t="s">
        <v>4763</v>
      </c>
      <c r="R787" s="178"/>
      <c r="S787" s="178"/>
      <c r="T787" s="72"/>
      <c r="U787" s="72"/>
      <c r="V787" s="72" t="str">
        <f t="shared" si="202"/>
        <v>REINSTALACION </v>
      </c>
      <c r="W787" s="203">
        <v>350.0</v>
      </c>
      <c r="X787" s="179">
        <f t="shared" si="203"/>
        <v>56</v>
      </c>
      <c r="Y787" s="179">
        <f t="shared" si="204"/>
        <v>406</v>
      </c>
    </row>
    <row r="788" ht="12.75" customHeight="1">
      <c r="A788" s="37" t="s">
        <v>4834</v>
      </c>
      <c r="B788" s="37"/>
      <c r="C788" s="79">
        <v>45805.0</v>
      </c>
      <c r="D788" s="187">
        <v>0.5416666666666666</v>
      </c>
      <c r="E788" s="188" t="s">
        <v>4835</v>
      </c>
      <c r="F788" s="37" t="s">
        <v>4835</v>
      </c>
      <c r="G788" s="72">
        <v>1.0</v>
      </c>
      <c r="H788" s="72" t="s">
        <v>888</v>
      </c>
      <c r="I788" s="72" t="s">
        <v>4851</v>
      </c>
      <c r="J788" s="72" t="s">
        <v>2708</v>
      </c>
      <c r="K788" s="72" t="s">
        <v>4837</v>
      </c>
      <c r="L788" s="37" t="s">
        <v>4838</v>
      </c>
      <c r="M788" s="192" t="s">
        <v>4839</v>
      </c>
      <c r="N788" s="72" t="s">
        <v>68</v>
      </c>
      <c r="O788" s="176"/>
      <c r="P788" s="72" t="s">
        <v>68</v>
      </c>
      <c r="Q788" s="177"/>
      <c r="R788" s="178"/>
      <c r="S788" s="178"/>
      <c r="T788" s="72"/>
      <c r="U788" s="72"/>
      <c r="V788" s="72"/>
      <c r="W788" s="179"/>
      <c r="X788" s="179"/>
      <c r="Y788" s="179"/>
    </row>
    <row r="789" ht="12.75" customHeight="1">
      <c r="A789" s="37" t="s">
        <v>4834</v>
      </c>
      <c r="B789" s="37"/>
      <c r="C789" s="79">
        <v>45805.0</v>
      </c>
      <c r="D789" s="187">
        <v>0.5833333333333334</v>
      </c>
      <c r="E789" s="188" t="s">
        <v>2518</v>
      </c>
      <c r="F789" s="37" t="s">
        <v>4852</v>
      </c>
      <c r="G789" s="72" t="s">
        <v>68</v>
      </c>
      <c r="H789" s="72" t="s">
        <v>846</v>
      </c>
      <c r="I789" s="72" t="s">
        <v>68</v>
      </c>
      <c r="J789" s="72" t="s">
        <v>3965</v>
      </c>
      <c r="K789" s="72" t="s">
        <v>4853</v>
      </c>
      <c r="L789" s="37" t="s">
        <v>4854</v>
      </c>
      <c r="M789" s="192" t="s">
        <v>4855</v>
      </c>
      <c r="N789" s="72" t="s">
        <v>821</v>
      </c>
      <c r="O789" s="176"/>
      <c r="P789" s="72" t="s">
        <v>4856</v>
      </c>
      <c r="Q789" s="177"/>
      <c r="R789" s="178"/>
      <c r="S789" s="178"/>
      <c r="T789" s="72"/>
      <c r="U789" s="72"/>
      <c r="V789" s="72"/>
      <c r="W789" s="179"/>
      <c r="X789" s="179"/>
      <c r="Y789" s="179"/>
    </row>
    <row r="790" ht="12.75" customHeight="1">
      <c r="A790" s="37" t="s">
        <v>4834</v>
      </c>
      <c r="B790" s="191" t="s">
        <v>2966</v>
      </c>
      <c r="C790" s="79">
        <v>45805.0</v>
      </c>
      <c r="D790" s="187">
        <v>0.625</v>
      </c>
      <c r="E790" s="188" t="s">
        <v>2518</v>
      </c>
      <c r="F790" s="37" t="s">
        <v>4852</v>
      </c>
      <c r="G790" s="72">
        <v>1.0</v>
      </c>
      <c r="H790" s="72" t="s">
        <v>888</v>
      </c>
      <c r="I790" s="72" t="s">
        <v>4857</v>
      </c>
      <c r="J790" s="72" t="s">
        <v>3965</v>
      </c>
      <c r="K790" s="72" t="s">
        <v>4853</v>
      </c>
      <c r="L790" s="37" t="s">
        <v>4854</v>
      </c>
      <c r="M790" s="192" t="s">
        <v>4855</v>
      </c>
      <c r="N790" s="72" t="s">
        <v>821</v>
      </c>
      <c r="O790" s="176"/>
      <c r="P790" s="72" t="s">
        <v>4858</v>
      </c>
      <c r="Q790" s="177"/>
      <c r="R790" s="178"/>
      <c r="S790" s="178"/>
      <c r="T790" s="72"/>
      <c r="U790" s="72"/>
      <c r="V790" s="72"/>
      <c r="W790" s="179"/>
      <c r="X790" s="179"/>
      <c r="Y790" s="179"/>
    </row>
    <row r="791" ht="12.75" customHeight="1">
      <c r="A791" s="37" t="s">
        <v>4834</v>
      </c>
      <c r="B791" s="191" t="s">
        <v>2966</v>
      </c>
      <c r="C791" s="79">
        <v>45805.0</v>
      </c>
      <c r="D791" s="187">
        <v>0.6458333333333334</v>
      </c>
      <c r="E791" s="188" t="s">
        <v>2518</v>
      </c>
      <c r="F791" s="37" t="s">
        <v>4852</v>
      </c>
      <c r="G791" s="72">
        <v>1.0</v>
      </c>
      <c r="H791" s="72" t="s">
        <v>888</v>
      </c>
      <c r="I791" s="72" t="s">
        <v>4859</v>
      </c>
      <c r="J791" s="72" t="s">
        <v>3965</v>
      </c>
      <c r="K791" s="72" t="s">
        <v>4853</v>
      </c>
      <c r="L791" s="37" t="s">
        <v>4854</v>
      </c>
      <c r="M791" s="192" t="s">
        <v>4855</v>
      </c>
      <c r="N791" s="72" t="s">
        <v>821</v>
      </c>
      <c r="O791" s="176"/>
      <c r="P791" s="72" t="s">
        <v>4763</v>
      </c>
      <c r="Q791" s="177"/>
      <c r="R791" s="178"/>
      <c r="S791" s="178"/>
      <c r="T791" s="72"/>
      <c r="U791" s="72"/>
      <c r="V791" s="72"/>
      <c r="W791" s="179"/>
      <c r="X791" s="179"/>
      <c r="Y791" s="179"/>
    </row>
    <row r="792" ht="12.75" customHeight="1">
      <c r="A792" s="37" t="s">
        <v>4834</v>
      </c>
      <c r="B792" s="191" t="s">
        <v>2966</v>
      </c>
      <c r="C792" s="79">
        <v>45805.0</v>
      </c>
      <c r="D792" s="187">
        <v>0.6666666666666666</v>
      </c>
      <c r="E792" s="188" t="s">
        <v>2518</v>
      </c>
      <c r="F792" s="37" t="s">
        <v>4852</v>
      </c>
      <c r="G792" s="72">
        <v>1.0</v>
      </c>
      <c r="H792" s="72" t="s">
        <v>888</v>
      </c>
      <c r="I792" s="72" t="s">
        <v>4860</v>
      </c>
      <c r="J792" s="72" t="s">
        <v>3965</v>
      </c>
      <c r="K792" s="72" t="s">
        <v>4853</v>
      </c>
      <c r="L792" s="37" t="s">
        <v>4854</v>
      </c>
      <c r="M792" s="192" t="s">
        <v>4855</v>
      </c>
      <c r="N792" s="72" t="s">
        <v>821</v>
      </c>
      <c r="O792" s="176"/>
      <c r="P792" s="72" t="s">
        <v>4763</v>
      </c>
      <c r="Q792" s="177"/>
      <c r="R792" s="178"/>
      <c r="S792" s="178"/>
      <c r="T792" s="72"/>
      <c r="U792" s="72"/>
      <c r="V792" s="72"/>
      <c r="W792" s="179"/>
      <c r="X792" s="179"/>
      <c r="Y792" s="179"/>
    </row>
    <row r="793" ht="12.75" customHeight="1">
      <c r="A793" s="37" t="s">
        <v>4834</v>
      </c>
      <c r="B793" s="37"/>
      <c r="C793" s="79">
        <v>45805.0</v>
      </c>
      <c r="D793" s="187">
        <v>0.6666666666666666</v>
      </c>
      <c r="E793" s="188" t="s">
        <v>3488</v>
      </c>
      <c r="F793" s="37" t="s">
        <v>1614</v>
      </c>
      <c r="G793" s="72">
        <v>1.0</v>
      </c>
      <c r="H793" s="72" t="s">
        <v>2513</v>
      </c>
      <c r="I793" s="72" t="s">
        <v>4861</v>
      </c>
      <c r="J793" s="72" t="s">
        <v>4862</v>
      </c>
      <c r="K793" s="72" t="s">
        <v>4863</v>
      </c>
      <c r="L793" s="37" t="s">
        <v>4864</v>
      </c>
      <c r="M793" s="192" t="s">
        <v>4865</v>
      </c>
      <c r="N793" s="72" t="s">
        <v>995</v>
      </c>
      <c r="O793" s="176"/>
      <c r="P793" s="72" t="s">
        <v>4866</v>
      </c>
      <c r="Q793" s="177"/>
      <c r="R793" s="178"/>
      <c r="S793" s="178"/>
      <c r="T793" s="72"/>
      <c r="U793" s="72"/>
      <c r="V793" s="72" t="str">
        <f t="shared" ref="V793:V794" si="205">H793</f>
        <v>DESINSTALACION</v>
      </c>
      <c r="W793" s="179"/>
      <c r="X793" s="179"/>
      <c r="Y793" s="179"/>
    </row>
    <row r="794" ht="12.75" customHeight="1">
      <c r="A794" s="37" t="s">
        <v>4834</v>
      </c>
      <c r="B794" s="37"/>
      <c r="C794" s="79">
        <v>45805.0</v>
      </c>
      <c r="D794" s="187">
        <v>0.6770833333333334</v>
      </c>
      <c r="E794" s="188" t="s">
        <v>3488</v>
      </c>
      <c r="F794" s="37" t="s">
        <v>1614</v>
      </c>
      <c r="G794" s="72">
        <v>1.0</v>
      </c>
      <c r="H794" s="72" t="s">
        <v>2513</v>
      </c>
      <c r="I794" s="72" t="s">
        <v>4861</v>
      </c>
      <c r="J794" s="72" t="s">
        <v>4867</v>
      </c>
      <c r="K794" s="72" t="s">
        <v>4863</v>
      </c>
      <c r="L794" s="37" t="s">
        <v>4864</v>
      </c>
      <c r="M794" s="192" t="s">
        <v>4865</v>
      </c>
      <c r="N794" s="72" t="s">
        <v>995</v>
      </c>
      <c r="O794" s="176"/>
      <c r="P794" s="72" t="s">
        <v>4866</v>
      </c>
      <c r="Q794" s="177"/>
      <c r="R794" s="178"/>
      <c r="S794" s="178"/>
      <c r="T794" s="72"/>
      <c r="U794" s="72"/>
      <c r="V794" s="72" t="str">
        <f t="shared" si="205"/>
        <v>DESINSTALACION</v>
      </c>
      <c r="W794" s="179"/>
      <c r="X794" s="179"/>
      <c r="Y794" s="179"/>
    </row>
    <row r="795" ht="12.75" customHeight="1">
      <c r="A795" s="37" t="s">
        <v>4834</v>
      </c>
      <c r="B795" s="215" t="s">
        <v>2817</v>
      </c>
      <c r="C795" s="79">
        <v>45806.0</v>
      </c>
      <c r="D795" s="187">
        <v>0.4375</v>
      </c>
      <c r="E795" s="188" t="s">
        <v>4296</v>
      </c>
      <c r="F795" s="37" t="s">
        <v>2745</v>
      </c>
      <c r="G795" s="72">
        <v>1.0</v>
      </c>
      <c r="H795" s="72" t="s">
        <v>888</v>
      </c>
      <c r="I795" s="72" t="s">
        <v>4868</v>
      </c>
      <c r="J795" s="72" t="s">
        <v>3965</v>
      </c>
      <c r="K795" s="72" t="s">
        <v>4869</v>
      </c>
      <c r="L795" s="37" t="s">
        <v>3141</v>
      </c>
      <c r="M795" s="192" t="s">
        <v>4870</v>
      </c>
      <c r="N795" s="72" t="s">
        <v>821</v>
      </c>
      <c r="O795" s="176"/>
      <c r="P795" s="72" t="s">
        <v>4763</v>
      </c>
      <c r="Q795" s="177"/>
      <c r="R795" s="178"/>
      <c r="S795" s="178"/>
      <c r="T795" s="72"/>
      <c r="U795" s="72"/>
      <c r="V795" s="72"/>
      <c r="W795" s="179"/>
      <c r="X795" s="179"/>
      <c r="Y795" s="179"/>
    </row>
    <row r="796" ht="12.75" customHeight="1">
      <c r="A796" s="37" t="s">
        <v>4834</v>
      </c>
      <c r="B796" s="215" t="s">
        <v>2817</v>
      </c>
      <c r="C796" s="79">
        <v>45806.0</v>
      </c>
      <c r="D796" s="187">
        <v>0.4861111111111111</v>
      </c>
      <c r="E796" s="188" t="s">
        <v>4871</v>
      </c>
      <c r="F796" s="191" t="s">
        <v>2527</v>
      </c>
      <c r="G796" s="72">
        <v>1.0</v>
      </c>
      <c r="H796" s="193" t="s">
        <v>2519</v>
      </c>
      <c r="I796" s="72" t="s">
        <v>4872</v>
      </c>
      <c r="J796" s="72" t="s">
        <v>4873</v>
      </c>
      <c r="K796" s="72" t="s">
        <v>4874</v>
      </c>
      <c r="L796" s="37" t="s">
        <v>2530</v>
      </c>
      <c r="M796" s="192" t="s">
        <v>2531</v>
      </c>
      <c r="N796" s="72" t="s">
        <v>821</v>
      </c>
      <c r="O796" s="176"/>
      <c r="P796" s="72" t="s">
        <v>4875</v>
      </c>
      <c r="Q796" s="177"/>
      <c r="R796" s="178"/>
      <c r="S796" s="178"/>
      <c r="T796" s="72"/>
      <c r="U796" s="72"/>
      <c r="V796" s="72"/>
      <c r="W796" s="179"/>
      <c r="X796" s="179"/>
      <c r="Y796" s="179"/>
    </row>
    <row r="797" ht="12.75" customHeight="1">
      <c r="A797" s="37" t="s">
        <v>4834</v>
      </c>
      <c r="B797" s="37"/>
      <c r="C797" s="79">
        <v>45806.0</v>
      </c>
      <c r="D797" s="187">
        <v>0.5</v>
      </c>
      <c r="E797" s="188" t="s">
        <v>3583</v>
      </c>
      <c r="F797" s="37" t="s">
        <v>3489</v>
      </c>
      <c r="G797" s="72">
        <v>1.0</v>
      </c>
      <c r="H797" s="72" t="s">
        <v>888</v>
      </c>
      <c r="I797" s="72" t="s">
        <v>4876</v>
      </c>
      <c r="J797" s="72" t="s">
        <v>4877</v>
      </c>
      <c r="K797" s="72" t="s">
        <v>4878</v>
      </c>
      <c r="L797" s="37" t="s">
        <v>2669</v>
      </c>
      <c r="M797" s="190" t="s">
        <v>2670</v>
      </c>
      <c r="N797" s="72" t="s">
        <v>4397</v>
      </c>
      <c r="O797" s="176"/>
      <c r="P797" s="72" t="s">
        <v>4879</v>
      </c>
      <c r="Q797" s="177"/>
      <c r="R797" s="178"/>
      <c r="S797" s="178"/>
      <c r="T797" s="72"/>
      <c r="U797" s="72"/>
      <c r="V797" s="72"/>
      <c r="W797" s="179"/>
      <c r="X797" s="179"/>
      <c r="Y797" s="179"/>
    </row>
    <row r="798" ht="12.75" customHeight="1">
      <c r="A798" s="37" t="s">
        <v>4834</v>
      </c>
      <c r="B798" s="37"/>
      <c r="C798" s="79">
        <v>45806.0</v>
      </c>
      <c r="D798" s="187">
        <v>0.5416666666666666</v>
      </c>
      <c r="E798" s="188" t="s">
        <v>3583</v>
      </c>
      <c r="F798" s="37" t="s">
        <v>3489</v>
      </c>
      <c r="G798" s="72">
        <v>1.0</v>
      </c>
      <c r="H798" s="72" t="s">
        <v>888</v>
      </c>
      <c r="I798" s="72" t="s">
        <v>4876</v>
      </c>
      <c r="J798" s="72" t="s">
        <v>4880</v>
      </c>
      <c r="K798" s="72" t="s">
        <v>4878</v>
      </c>
      <c r="L798" s="37" t="s">
        <v>2669</v>
      </c>
      <c r="M798" s="190" t="s">
        <v>2670</v>
      </c>
      <c r="N798" s="72" t="s">
        <v>4397</v>
      </c>
      <c r="O798" s="176"/>
      <c r="P798" s="72" t="s">
        <v>4881</v>
      </c>
      <c r="Q798" s="177"/>
      <c r="R798" s="178"/>
      <c r="S798" s="178"/>
      <c r="T798" s="72"/>
      <c r="U798" s="72"/>
      <c r="V798" s="72"/>
      <c r="W798" s="179"/>
      <c r="X798" s="179"/>
      <c r="Y798" s="179"/>
    </row>
    <row r="799" ht="12.75" customHeight="1">
      <c r="A799" s="37" t="s">
        <v>4834</v>
      </c>
      <c r="B799" s="37"/>
      <c r="C799" s="79">
        <v>45806.0</v>
      </c>
      <c r="D799" s="187">
        <v>0.6041666666666666</v>
      </c>
      <c r="E799" s="188" t="s">
        <v>3488</v>
      </c>
      <c r="F799" s="37" t="s">
        <v>1614</v>
      </c>
      <c r="G799" s="72">
        <v>1.0</v>
      </c>
      <c r="H799" s="72" t="s">
        <v>888</v>
      </c>
      <c r="I799" s="72" t="s">
        <v>4882</v>
      </c>
      <c r="J799" s="72" t="s">
        <v>4883</v>
      </c>
      <c r="K799" s="72" t="s">
        <v>4884</v>
      </c>
      <c r="L799" s="37" t="s">
        <v>3504</v>
      </c>
      <c r="M799" s="192" t="s">
        <v>3505</v>
      </c>
      <c r="N799" s="72" t="s">
        <v>995</v>
      </c>
      <c r="O799" s="176"/>
      <c r="P799" s="72" t="s">
        <v>4885</v>
      </c>
      <c r="Q799" s="177"/>
      <c r="R799" s="178"/>
      <c r="S799" s="178"/>
      <c r="T799" s="72"/>
      <c r="U799" s="72"/>
      <c r="V799" s="72" t="str">
        <f t="shared" ref="V799:V802" si="206">H799</f>
        <v>INSTALACION</v>
      </c>
      <c r="W799" s="179"/>
      <c r="X799" s="179"/>
      <c r="Y799" s="179"/>
    </row>
    <row r="800" ht="12.75" customHeight="1">
      <c r="A800" s="37" t="s">
        <v>4834</v>
      </c>
      <c r="B800" s="37"/>
      <c r="C800" s="79">
        <v>45806.0</v>
      </c>
      <c r="D800" s="187">
        <v>0.625</v>
      </c>
      <c r="E800" s="188" t="s">
        <v>3488</v>
      </c>
      <c r="F800" s="37" t="s">
        <v>1614</v>
      </c>
      <c r="G800" s="72">
        <v>1.0</v>
      </c>
      <c r="H800" s="72" t="s">
        <v>888</v>
      </c>
      <c r="I800" s="72" t="s">
        <v>4882</v>
      </c>
      <c r="J800" s="72" t="s">
        <v>4883</v>
      </c>
      <c r="K800" s="72" t="s">
        <v>4884</v>
      </c>
      <c r="L800" s="37" t="s">
        <v>3504</v>
      </c>
      <c r="M800" s="192" t="s">
        <v>3505</v>
      </c>
      <c r="N800" s="72" t="s">
        <v>995</v>
      </c>
      <c r="O800" s="176"/>
      <c r="P800" s="72" t="s">
        <v>4886</v>
      </c>
      <c r="Q800" s="177"/>
      <c r="R800" s="178"/>
      <c r="S800" s="178"/>
      <c r="T800" s="72"/>
      <c r="U800" s="72"/>
      <c r="V800" s="72" t="str">
        <f t="shared" si="206"/>
        <v>INSTALACION</v>
      </c>
      <c r="W800" s="179"/>
      <c r="X800" s="179"/>
      <c r="Y800" s="179"/>
    </row>
    <row r="801" ht="12.75" customHeight="1">
      <c r="A801" s="37" t="s">
        <v>4834</v>
      </c>
      <c r="B801" s="37"/>
      <c r="C801" s="79">
        <v>45806.0</v>
      </c>
      <c r="D801" s="187">
        <v>0.625</v>
      </c>
      <c r="E801" s="188" t="s">
        <v>3761</v>
      </c>
      <c r="F801" s="37" t="s">
        <v>2592</v>
      </c>
      <c r="G801" s="72">
        <v>1.0</v>
      </c>
      <c r="H801" s="72" t="s">
        <v>888</v>
      </c>
      <c r="I801" s="193" t="s">
        <v>4887</v>
      </c>
      <c r="J801" s="193" t="s">
        <v>2708</v>
      </c>
      <c r="K801" s="193" t="s">
        <v>4888</v>
      </c>
      <c r="L801" s="37" t="s">
        <v>4889</v>
      </c>
      <c r="M801" s="192" t="s">
        <v>2649</v>
      </c>
      <c r="N801" s="72" t="s">
        <v>821</v>
      </c>
      <c r="O801" s="193" t="s">
        <v>68</v>
      </c>
      <c r="P801" s="72" t="str">
        <f t="shared" ref="P801:P802" si="207">J801</f>
        <v>INSTALACION NUEVA </v>
      </c>
      <c r="Q801" s="177"/>
      <c r="R801" s="178"/>
      <c r="S801" s="178"/>
      <c r="T801" s="72"/>
      <c r="U801" s="72"/>
      <c r="V801" s="72" t="str">
        <f t="shared" si="206"/>
        <v>INSTALACION</v>
      </c>
      <c r="W801" s="179">
        <f t="shared" ref="W801:W802" si="208">1724+150</f>
        <v>1874</v>
      </c>
      <c r="X801" s="203">
        <f t="shared" ref="X801:X802" si="209">W801*0.16</f>
        <v>299.84</v>
      </c>
      <c r="Y801" s="203">
        <f t="shared" ref="Y801:Y802" si="210">W801+X801</f>
        <v>2173.84</v>
      </c>
    </row>
    <row r="802" ht="12.75" customHeight="1">
      <c r="A802" s="37" t="s">
        <v>4834</v>
      </c>
      <c r="B802" s="37"/>
      <c r="C802" s="79">
        <v>45806.0</v>
      </c>
      <c r="D802" s="187">
        <v>0.6458333333333334</v>
      </c>
      <c r="E802" s="188" t="s">
        <v>3761</v>
      </c>
      <c r="F802" s="37" t="s">
        <v>2592</v>
      </c>
      <c r="G802" s="72">
        <v>1.0</v>
      </c>
      <c r="H802" s="72" t="s">
        <v>888</v>
      </c>
      <c r="I802" s="193" t="s">
        <v>4890</v>
      </c>
      <c r="J802" s="193" t="s">
        <v>2506</v>
      </c>
      <c r="K802" s="193" t="s">
        <v>4891</v>
      </c>
      <c r="L802" s="37" t="s">
        <v>4889</v>
      </c>
      <c r="M802" s="192" t="s">
        <v>2649</v>
      </c>
      <c r="N802" s="72" t="s">
        <v>821</v>
      </c>
      <c r="O802" s="193" t="s">
        <v>68</v>
      </c>
      <c r="P802" s="72" t="str">
        <f t="shared" si="207"/>
        <v>INSTALACION NUEVA</v>
      </c>
      <c r="Q802" s="177"/>
      <c r="R802" s="178"/>
      <c r="S802" s="178"/>
      <c r="T802" s="72"/>
      <c r="U802" s="72"/>
      <c r="V802" s="72" t="str">
        <f t="shared" si="206"/>
        <v>INSTALACION</v>
      </c>
      <c r="W802" s="179">
        <f t="shared" si="208"/>
        <v>1874</v>
      </c>
      <c r="X802" s="203">
        <f t="shared" si="209"/>
        <v>299.84</v>
      </c>
      <c r="Y802" s="203">
        <f t="shared" si="210"/>
        <v>2173.84</v>
      </c>
    </row>
    <row r="803" ht="12.75" customHeight="1">
      <c r="A803" s="37" t="s">
        <v>4834</v>
      </c>
      <c r="B803" s="37"/>
      <c r="C803" s="79">
        <v>45807.0</v>
      </c>
      <c r="D803" s="187">
        <v>0.4166666666666667</v>
      </c>
      <c r="E803" s="188" t="s">
        <v>4386</v>
      </c>
      <c r="F803" s="37" t="s">
        <v>4892</v>
      </c>
      <c r="G803" s="72">
        <v>1.0</v>
      </c>
      <c r="H803" s="72" t="s">
        <v>2449</v>
      </c>
      <c r="I803" s="72" t="s">
        <v>4893</v>
      </c>
      <c r="J803" s="72" t="s">
        <v>4894</v>
      </c>
      <c r="K803" s="72" t="s">
        <v>4895</v>
      </c>
      <c r="L803" s="37" t="s">
        <v>4896</v>
      </c>
      <c r="M803" s="192" t="s">
        <v>4897</v>
      </c>
      <c r="N803" s="72" t="s">
        <v>821</v>
      </c>
      <c r="O803" s="176"/>
      <c r="P803" s="72" t="s">
        <v>4898</v>
      </c>
      <c r="Q803" s="177"/>
      <c r="R803" s="178"/>
      <c r="S803" s="178"/>
      <c r="T803" s="72"/>
      <c r="U803" s="72"/>
      <c r="V803" s="72"/>
      <c r="W803" s="179"/>
      <c r="X803" s="179"/>
      <c r="Y803" s="179"/>
    </row>
    <row r="804" ht="12.75" customHeight="1">
      <c r="A804" s="37" t="s">
        <v>4834</v>
      </c>
      <c r="B804" s="37"/>
      <c r="C804" s="79">
        <v>45807.0</v>
      </c>
      <c r="D804" s="187">
        <v>0.5</v>
      </c>
      <c r="E804" s="188" t="s">
        <v>4534</v>
      </c>
      <c r="F804" s="37" t="s">
        <v>4534</v>
      </c>
      <c r="G804" s="72">
        <v>1.0</v>
      </c>
      <c r="H804" s="72" t="s">
        <v>2449</v>
      </c>
      <c r="I804" s="72" t="s">
        <v>4732</v>
      </c>
      <c r="J804" s="72" t="s">
        <v>4899</v>
      </c>
      <c r="K804" s="72" t="s">
        <v>4900</v>
      </c>
      <c r="L804" s="37" t="s">
        <v>4901</v>
      </c>
      <c r="M804" s="192" t="s">
        <v>4902</v>
      </c>
      <c r="N804" s="72" t="s">
        <v>4397</v>
      </c>
      <c r="O804" s="176"/>
      <c r="P804" s="72" t="s">
        <v>4903</v>
      </c>
      <c r="Q804" s="177"/>
      <c r="R804" s="178"/>
      <c r="S804" s="178"/>
      <c r="T804" s="72"/>
      <c r="U804" s="72"/>
      <c r="V804" s="72"/>
      <c r="W804" s="179"/>
      <c r="X804" s="179"/>
      <c r="Y804" s="179"/>
    </row>
    <row r="805" ht="12.75" customHeight="1">
      <c r="A805" s="37" t="s">
        <v>4834</v>
      </c>
      <c r="B805" s="37"/>
      <c r="C805" s="79">
        <v>45808.0</v>
      </c>
      <c r="D805" s="187">
        <v>0.4166666666666667</v>
      </c>
      <c r="E805" s="188" t="s">
        <v>3583</v>
      </c>
      <c r="F805" s="37" t="s">
        <v>3489</v>
      </c>
      <c r="G805" s="72">
        <v>1.0</v>
      </c>
      <c r="H805" s="72" t="s">
        <v>2684</v>
      </c>
      <c r="I805" s="72" t="s">
        <v>4904</v>
      </c>
      <c r="J805" s="72" t="s">
        <v>4905</v>
      </c>
      <c r="K805" s="72" t="s">
        <v>4906</v>
      </c>
      <c r="L805" s="37" t="s">
        <v>2669</v>
      </c>
      <c r="M805" s="190" t="s">
        <v>2670</v>
      </c>
      <c r="N805" s="72" t="s">
        <v>4397</v>
      </c>
      <c r="O805" s="176"/>
      <c r="P805" s="72" t="s">
        <v>4907</v>
      </c>
      <c r="Q805" s="177"/>
      <c r="R805" s="178"/>
      <c r="S805" s="178"/>
      <c r="T805" s="72"/>
      <c r="U805" s="72"/>
      <c r="V805" s="72"/>
      <c r="W805" s="179"/>
      <c r="X805" s="179"/>
      <c r="Y805" s="179"/>
    </row>
    <row r="806" ht="12.75" customHeight="1">
      <c r="A806" s="37" t="s">
        <v>4834</v>
      </c>
      <c r="B806" s="37"/>
      <c r="C806" s="79">
        <v>45808.0</v>
      </c>
      <c r="D806" s="187">
        <v>0.4375</v>
      </c>
      <c r="E806" s="188" t="s">
        <v>3583</v>
      </c>
      <c r="F806" s="37" t="s">
        <v>3489</v>
      </c>
      <c r="G806" s="72">
        <v>1.0</v>
      </c>
      <c r="H806" s="72" t="s">
        <v>3281</v>
      </c>
      <c r="I806" s="72" t="s">
        <v>4904</v>
      </c>
      <c r="J806" s="72" t="s">
        <v>4908</v>
      </c>
      <c r="K806" s="72" t="s">
        <v>4906</v>
      </c>
      <c r="L806" s="37" t="s">
        <v>2669</v>
      </c>
      <c r="M806" s="190" t="s">
        <v>2670</v>
      </c>
      <c r="N806" s="72" t="s">
        <v>4397</v>
      </c>
      <c r="O806" s="176"/>
      <c r="P806" s="72"/>
      <c r="Q806" s="177"/>
      <c r="R806" s="178"/>
      <c r="S806" s="178"/>
      <c r="T806" s="72"/>
      <c r="U806" s="72"/>
      <c r="V806" s="72"/>
      <c r="W806" s="179"/>
      <c r="X806" s="179"/>
      <c r="Y806" s="179"/>
    </row>
    <row r="807" ht="12.75" customHeight="1">
      <c r="A807" s="37" t="s">
        <v>4834</v>
      </c>
      <c r="B807" s="215" t="s">
        <v>2817</v>
      </c>
      <c r="C807" s="79">
        <v>45808.0</v>
      </c>
      <c r="D807" s="187">
        <v>0.4583333333333333</v>
      </c>
      <c r="E807" s="188" t="s">
        <v>2518</v>
      </c>
      <c r="F807" s="37" t="s">
        <v>4909</v>
      </c>
      <c r="G807" s="72">
        <v>1.0</v>
      </c>
      <c r="H807" s="193" t="s">
        <v>81</v>
      </c>
      <c r="I807" s="72" t="s">
        <v>4910</v>
      </c>
      <c r="J807" s="72" t="s">
        <v>4911</v>
      </c>
      <c r="K807" s="72" t="s">
        <v>4912</v>
      </c>
      <c r="L807" s="37" t="s">
        <v>4913</v>
      </c>
      <c r="M807" s="192" t="s">
        <v>4914</v>
      </c>
      <c r="N807" s="72" t="s">
        <v>821</v>
      </c>
      <c r="O807" s="207"/>
      <c r="P807" s="193" t="s">
        <v>4915</v>
      </c>
      <c r="Q807" s="229" t="s">
        <v>4916</v>
      </c>
      <c r="R807" s="178"/>
      <c r="S807" s="178"/>
      <c r="T807" s="72"/>
      <c r="U807" s="72"/>
      <c r="V807" s="72" t="str">
        <f t="shared" ref="V807:V808" si="211">H807</f>
        <v>DEMO</v>
      </c>
      <c r="W807" s="179"/>
      <c r="X807" s="179"/>
      <c r="Y807" s="179"/>
    </row>
    <row r="808" ht="12.75" customHeight="1">
      <c r="A808" s="37" t="s">
        <v>4834</v>
      </c>
      <c r="B808" s="215" t="s">
        <v>2817</v>
      </c>
      <c r="C808" s="79">
        <v>45808.0</v>
      </c>
      <c r="D808" s="187">
        <v>0.5</v>
      </c>
      <c r="E808" s="188" t="s">
        <v>2518</v>
      </c>
      <c r="F808" s="37" t="s">
        <v>4909</v>
      </c>
      <c r="G808" s="72">
        <v>1.0</v>
      </c>
      <c r="H808" s="193" t="s">
        <v>81</v>
      </c>
      <c r="I808" s="72" t="s">
        <v>4917</v>
      </c>
      <c r="J808" s="72" t="s">
        <v>4911</v>
      </c>
      <c r="K808" s="72" t="s">
        <v>4912</v>
      </c>
      <c r="L808" s="37" t="s">
        <v>4913</v>
      </c>
      <c r="M808" s="192" t="s">
        <v>4914</v>
      </c>
      <c r="N808" s="72" t="s">
        <v>821</v>
      </c>
      <c r="O808" s="207"/>
      <c r="P808" s="193" t="s">
        <v>4915</v>
      </c>
      <c r="Q808" s="229"/>
      <c r="R808" s="178"/>
      <c r="S808" s="178"/>
      <c r="T808" s="72"/>
      <c r="U808" s="72"/>
      <c r="V808" s="72" t="str">
        <f t="shared" si="211"/>
        <v>DEMO</v>
      </c>
      <c r="W808" s="179"/>
      <c r="X808" s="179"/>
      <c r="Y808" s="179"/>
    </row>
    <row r="809" ht="12.75" customHeight="1">
      <c r="A809" s="37" t="s">
        <v>4834</v>
      </c>
      <c r="B809" s="37"/>
      <c r="C809" s="79">
        <v>45808.0</v>
      </c>
      <c r="D809" s="187">
        <v>0.5208333333333334</v>
      </c>
      <c r="E809" s="188" t="s">
        <v>3283</v>
      </c>
      <c r="F809" s="37" t="s">
        <v>3283</v>
      </c>
      <c r="G809" s="72">
        <v>1.0</v>
      </c>
      <c r="H809" s="72" t="s">
        <v>2449</v>
      </c>
      <c r="I809" s="72" t="s">
        <v>4471</v>
      </c>
      <c r="J809" s="72" t="s">
        <v>4619</v>
      </c>
      <c r="K809" s="72" t="s">
        <v>4470</v>
      </c>
      <c r="L809" s="37" t="s">
        <v>3287</v>
      </c>
      <c r="M809" s="192" t="s">
        <v>3288</v>
      </c>
      <c r="N809" s="72" t="s">
        <v>4397</v>
      </c>
      <c r="O809" s="176"/>
      <c r="P809" s="72" t="s">
        <v>4918</v>
      </c>
      <c r="Q809" s="177"/>
      <c r="R809" s="178"/>
      <c r="S809" s="178"/>
      <c r="T809" s="72"/>
      <c r="U809" s="72"/>
      <c r="V809" s="72"/>
      <c r="W809" s="179"/>
      <c r="X809" s="179"/>
      <c r="Y809" s="179"/>
    </row>
    <row r="810" ht="12.75" customHeight="1">
      <c r="A810" s="86" t="s">
        <v>4834</v>
      </c>
      <c r="B810" s="86"/>
      <c r="C810" s="194">
        <v>45808.0</v>
      </c>
      <c r="D810" s="195">
        <v>0.5833333333333334</v>
      </c>
      <c r="E810" s="196" t="s">
        <v>2518</v>
      </c>
      <c r="F810" s="86" t="s">
        <v>352</v>
      </c>
      <c r="G810" s="87">
        <v>1.0</v>
      </c>
      <c r="H810" s="87" t="s">
        <v>888</v>
      </c>
      <c r="I810" s="87"/>
      <c r="J810" s="87"/>
      <c r="K810" s="87"/>
      <c r="L810" s="86" t="s">
        <v>4687</v>
      </c>
      <c r="M810" s="197" t="s">
        <v>4688</v>
      </c>
      <c r="N810" s="87"/>
      <c r="O810" s="198"/>
      <c r="P810" s="87"/>
      <c r="Q810" s="199"/>
      <c r="R810" s="200"/>
      <c r="S810" s="200"/>
      <c r="T810" s="87"/>
      <c r="U810" s="87"/>
      <c r="V810" s="87"/>
      <c r="W810" s="202"/>
      <c r="X810" s="202"/>
      <c r="Y810" s="202"/>
    </row>
    <row r="811" ht="12.75" customHeight="1">
      <c r="A811" s="37" t="s">
        <v>4919</v>
      </c>
      <c r="B811" s="37"/>
      <c r="C811" s="79">
        <v>45809.0</v>
      </c>
      <c r="D811" s="187">
        <v>0.375</v>
      </c>
      <c r="E811" s="188" t="s">
        <v>68</v>
      </c>
      <c r="F811" s="37" t="s">
        <v>2458</v>
      </c>
      <c r="G811" s="72" t="s">
        <v>68</v>
      </c>
      <c r="H811" s="72" t="s">
        <v>68</v>
      </c>
      <c r="I811" s="72" t="s">
        <v>68</v>
      </c>
      <c r="J811" s="72" t="s">
        <v>68</v>
      </c>
      <c r="K811" s="72" t="s">
        <v>68</v>
      </c>
      <c r="L811" s="37" t="s">
        <v>68</v>
      </c>
      <c r="M811" s="190" t="s">
        <v>68</v>
      </c>
      <c r="N811" s="72" t="s">
        <v>68</v>
      </c>
      <c r="O811" s="176"/>
      <c r="P811" s="72"/>
      <c r="Q811" s="177"/>
      <c r="R811" s="178"/>
      <c r="S811" s="178"/>
      <c r="T811" s="72"/>
      <c r="U811" s="72"/>
      <c r="V811" s="72"/>
      <c r="W811" s="179"/>
      <c r="X811" s="179"/>
      <c r="Y811" s="179"/>
    </row>
    <row r="812" ht="42.0" customHeight="1">
      <c r="A812" s="37" t="s">
        <v>4919</v>
      </c>
      <c r="B812" s="215" t="s">
        <v>2817</v>
      </c>
      <c r="C812" s="79">
        <v>45810.0</v>
      </c>
      <c r="D812" s="187">
        <v>0.375</v>
      </c>
      <c r="E812" s="188" t="s">
        <v>3283</v>
      </c>
      <c r="F812" s="37" t="s">
        <v>3283</v>
      </c>
      <c r="G812" s="72">
        <v>1.0</v>
      </c>
      <c r="H812" s="72" t="s">
        <v>2449</v>
      </c>
      <c r="I812" s="72" t="s">
        <v>4920</v>
      </c>
      <c r="J812" s="72" t="s">
        <v>4921</v>
      </c>
      <c r="K812" s="72" t="s">
        <v>4470</v>
      </c>
      <c r="L812" s="37" t="s">
        <v>3287</v>
      </c>
      <c r="M812" s="192" t="s">
        <v>3288</v>
      </c>
      <c r="N812" s="72" t="s">
        <v>4397</v>
      </c>
      <c r="O812" s="176"/>
      <c r="P812" s="72" t="s">
        <v>68</v>
      </c>
      <c r="Q812" s="177"/>
      <c r="R812" s="178"/>
      <c r="S812" s="178"/>
      <c r="T812" s="72"/>
      <c r="U812" s="72"/>
      <c r="V812" s="72"/>
      <c r="W812" s="179"/>
      <c r="X812" s="179"/>
      <c r="Y812" s="179"/>
    </row>
    <row r="813" ht="12.75" customHeight="1">
      <c r="A813" s="37" t="s">
        <v>4919</v>
      </c>
      <c r="B813" s="37"/>
      <c r="C813" s="79">
        <v>45810.0</v>
      </c>
      <c r="D813" s="187">
        <v>0.4166666666666667</v>
      </c>
      <c r="E813" s="188" t="s">
        <v>2548</v>
      </c>
      <c r="F813" s="37" t="s">
        <v>2549</v>
      </c>
      <c r="G813" s="72">
        <v>1.0</v>
      </c>
      <c r="H813" s="193" t="s">
        <v>2558</v>
      </c>
      <c r="I813" s="72" t="s">
        <v>2386</v>
      </c>
      <c r="J813" s="72" t="s">
        <v>2521</v>
      </c>
      <c r="K813" s="72" t="s">
        <v>825</v>
      </c>
      <c r="L813" s="37" t="s">
        <v>2833</v>
      </c>
      <c r="M813" s="192" t="s">
        <v>2552</v>
      </c>
      <c r="N813" s="72" t="s">
        <v>821</v>
      </c>
      <c r="O813" s="176"/>
      <c r="P813" s="72" t="str">
        <f t="shared" ref="P813:P814" si="212">J813</f>
        <v>REINSTALACION DE EQUIPO </v>
      </c>
      <c r="Q813" s="72" t="s">
        <v>4922</v>
      </c>
      <c r="R813" s="178"/>
      <c r="S813" s="178"/>
      <c r="T813" s="72"/>
      <c r="U813" s="72"/>
      <c r="V813" s="72" t="str">
        <f t="shared" ref="V813:V814" si="213">H813</f>
        <v>REINSTALACION </v>
      </c>
      <c r="W813" s="203">
        <v>350.0</v>
      </c>
      <c r="X813" s="179">
        <f t="shared" ref="X813:X814" si="214">W813*0.16</f>
        <v>56</v>
      </c>
      <c r="Y813" s="179">
        <f t="shared" ref="Y813:Y814" si="215">W813+X813</f>
        <v>406</v>
      </c>
    </row>
    <row r="814" ht="12.75" customHeight="1">
      <c r="A814" s="37" t="s">
        <v>4919</v>
      </c>
      <c r="B814" s="37"/>
      <c r="C814" s="79">
        <v>45810.0</v>
      </c>
      <c r="D814" s="187">
        <v>0.4583333333333333</v>
      </c>
      <c r="E814" s="188" t="s">
        <v>2548</v>
      </c>
      <c r="F814" s="37" t="s">
        <v>2549</v>
      </c>
      <c r="G814" s="72">
        <v>1.0</v>
      </c>
      <c r="H814" s="72" t="s">
        <v>888</v>
      </c>
      <c r="I814" s="72" t="s">
        <v>4923</v>
      </c>
      <c r="J814" s="72" t="s">
        <v>2506</v>
      </c>
      <c r="K814" s="72" t="s">
        <v>825</v>
      </c>
      <c r="L814" s="37" t="s">
        <v>2833</v>
      </c>
      <c r="M814" s="192" t="s">
        <v>2552</v>
      </c>
      <c r="N814" s="72" t="s">
        <v>821</v>
      </c>
      <c r="O814" s="176"/>
      <c r="P814" s="72" t="str">
        <f t="shared" si="212"/>
        <v>INSTALACION NUEVA</v>
      </c>
      <c r="Q814" s="72" t="s">
        <v>4924</v>
      </c>
      <c r="R814" s="178"/>
      <c r="S814" s="178"/>
      <c r="T814" s="72"/>
      <c r="U814" s="72"/>
      <c r="V814" s="72" t="str">
        <f t="shared" si="213"/>
        <v>INSTALACION</v>
      </c>
      <c r="W814" s="203">
        <v>1900.0</v>
      </c>
      <c r="X814" s="179">
        <f t="shared" si="214"/>
        <v>304</v>
      </c>
      <c r="Y814" s="179">
        <f t="shared" si="215"/>
        <v>2204</v>
      </c>
    </row>
    <row r="815" ht="12.75" customHeight="1">
      <c r="A815" s="37" t="s">
        <v>4919</v>
      </c>
      <c r="B815" s="37"/>
      <c r="C815" s="79">
        <v>45810.0</v>
      </c>
      <c r="D815" s="187">
        <v>0.5</v>
      </c>
      <c r="E815" s="188" t="s">
        <v>4091</v>
      </c>
      <c r="F815" s="37" t="s">
        <v>4925</v>
      </c>
      <c r="G815" s="72">
        <v>1.0</v>
      </c>
      <c r="H815" s="72" t="s">
        <v>846</v>
      </c>
      <c r="I815" s="72" t="s">
        <v>4926</v>
      </c>
      <c r="J815" s="72" t="s">
        <v>4927</v>
      </c>
      <c r="K815" s="72" t="s">
        <v>4928</v>
      </c>
      <c r="L815" s="37" t="s">
        <v>4929</v>
      </c>
      <c r="M815" s="192" t="s">
        <v>4930</v>
      </c>
      <c r="N815" s="72" t="s">
        <v>821</v>
      </c>
      <c r="O815" s="176"/>
      <c r="P815" s="72" t="s">
        <v>3202</v>
      </c>
      <c r="Q815" s="177"/>
      <c r="R815" s="178"/>
      <c r="S815" s="178"/>
      <c r="T815" s="72"/>
      <c r="U815" s="72"/>
      <c r="V815" s="72"/>
      <c r="W815" s="179"/>
      <c r="X815" s="179"/>
      <c r="Y815" s="179"/>
    </row>
    <row r="816" ht="12.75" customHeight="1">
      <c r="A816" s="37" t="s">
        <v>4919</v>
      </c>
      <c r="B816" s="37"/>
      <c r="C816" s="79">
        <v>45810.0</v>
      </c>
      <c r="D816" s="187">
        <v>0.5</v>
      </c>
      <c r="E816" s="188" t="s">
        <v>4091</v>
      </c>
      <c r="F816" s="37" t="s">
        <v>4925</v>
      </c>
      <c r="G816" s="72">
        <v>1.0</v>
      </c>
      <c r="H816" s="72" t="s">
        <v>2449</v>
      </c>
      <c r="I816" s="72" t="s">
        <v>4926</v>
      </c>
      <c r="J816" s="72" t="s">
        <v>4927</v>
      </c>
      <c r="K816" s="72" t="s">
        <v>2608</v>
      </c>
      <c r="L816" s="37" t="s">
        <v>2609</v>
      </c>
      <c r="M816" s="192" t="s">
        <v>2610</v>
      </c>
      <c r="N816" s="72" t="s">
        <v>821</v>
      </c>
      <c r="O816" s="176"/>
      <c r="P816" s="72" t="s">
        <v>4931</v>
      </c>
      <c r="Q816" s="177"/>
      <c r="R816" s="178"/>
      <c r="S816" s="178"/>
      <c r="T816" s="72"/>
      <c r="U816" s="72"/>
      <c r="V816" s="72"/>
      <c r="W816" s="179"/>
      <c r="X816" s="179"/>
      <c r="Y816" s="179"/>
    </row>
    <row r="817" ht="12.75" customHeight="1">
      <c r="A817" s="37" t="s">
        <v>4919</v>
      </c>
      <c r="B817" s="191" t="s">
        <v>2966</v>
      </c>
      <c r="C817" s="79">
        <v>45810.0</v>
      </c>
      <c r="D817" s="187">
        <v>0.6041666666666666</v>
      </c>
      <c r="E817" s="188" t="s">
        <v>4932</v>
      </c>
      <c r="F817" s="37" t="s">
        <v>4933</v>
      </c>
      <c r="G817" s="72">
        <v>1.0</v>
      </c>
      <c r="H817" s="72" t="s">
        <v>888</v>
      </c>
      <c r="I817" s="72" t="s">
        <v>4934</v>
      </c>
      <c r="J817" s="72" t="s">
        <v>2506</v>
      </c>
      <c r="K817" s="72" t="s">
        <v>4935</v>
      </c>
      <c r="L817" s="37" t="s">
        <v>4936</v>
      </c>
      <c r="M817" s="192" t="s">
        <v>4937</v>
      </c>
      <c r="N817" s="72" t="s">
        <v>4397</v>
      </c>
      <c r="O817" s="176"/>
      <c r="P817" s="72" t="s">
        <v>4763</v>
      </c>
      <c r="Q817" s="177"/>
      <c r="R817" s="178"/>
      <c r="S817" s="178"/>
      <c r="T817" s="72"/>
      <c r="U817" s="72"/>
      <c r="V817" s="72"/>
      <c r="W817" s="179"/>
      <c r="X817" s="179"/>
      <c r="Y817" s="179"/>
    </row>
    <row r="818" ht="12.75" customHeight="1">
      <c r="A818" s="37" t="s">
        <v>4919</v>
      </c>
      <c r="B818" s="37"/>
      <c r="C818" s="79">
        <v>45810.0</v>
      </c>
      <c r="D818" s="187">
        <v>0.625</v>
      </c>
      <c r="E818" s="188" t="s">
        <v>3761</v>
      </c>
      <c r="F818" s="37" t="s">
        <v>2592</v>
      </c>
      <c r="G818" s="72">
        <v>1.0</v>
      </c>
      <c r="H818" s="72" t="s">
        <v>888</v>
      </c>
      <c r="I818" s="193" t="s">
        <v>4938</v>
      </c>
      <c r="J818" s="193" t="s">
        <v>2506</v>
      </c>
      <c r="K818" s="193" t="s">
        <v>4939</v>
      </c>
      <c r="L818" s="37" t="s">
        <v>4940</v>
      </c>
      <c r="M818" s="192" t="s">
        <v>2649</v>
      </c>
      <c r="N818" s="72" t="s">
        <v>821</v>
      </c>
      <c r="O818" s="193" t="s">
        <v>68</v>
      </c>
      <c r="P818" s="72" t="str">
        <f>J818</f>
        <v>INSTALACION NUEVA</v>
      </c>
      <c r="Q818" s="72" t="s">
        <v>4941</v>
      </c>
      <c r="R818" s="178"/>
      <c r="S818" s="178"/>
      <c r="T818" s="72"/>
      <c r="U818" s="72"/>
      <c r="V818" s="72" t="str">
        <f>H818</f>
        <v>INSTALACION</v>
      </c>
      <c r="W818" s="179">
        <f>1724+150</f>
        <v>1874</v>
      </c>
      <c r="X818" s="203">
        <f>W818*0.16</f>
        <v>299.84</v>
      </c>
      <c r="Y818" s="203">
        <f>W818+X818</f>
        <v>2173.84</v>
      </c>
    </row>
    <row r="819" ht="12.75" customHeight="1">
      <c r="A819" s="37" t="s">
        <v>4919</v>
      </c>
      <c r="B819" s="37"/>
      <c r="C819" s="79">
        <v>45810.0</v>
      </c>
      <c r="D819" s="187">
        <v>0.7083333333333334</v>
      </c>
      <c r="E819" s="188" t="s">
        <v>3583</v>
      </c>
      <c r="F819" s="37" t="s">
        <v>3489</v>
      </c>
      <c r="G819" s="72">
        <v>1.0</v>
      </c>
      <c r="H819" s="72" t="s">
        <v>2449</v>
      </c>
      <c r="I819" s="72" t="s">
        <v>4942</v>
      </c>
      <c r="J819" s="221" t="s">
        <v>4943</v>
      </c>
      <c r="K819" s="72" t="s">
        <v>4944</v>
      </c>
      <c r="L819" s="37" t="s">
        <v>4945</v>
      </c>
      <c r="M819" s="192" t="s">
        <v>4946</v>
      </c>
      <c r="N819" s="72" t="s">
        <v>821</v>
      </c>
      <c r="O819" s="176"/>
      <c r="P819" s="72" t="s">
        <v>4947</v>
      </c>
      <c r="Q819" s="177"/>
      <c r="R819" s="178"/>
      <c r="S819" s="178"/>
      <c r="T819" s="72"/>
      <c r="U819" s="72"/>
      <c r="V819" s="72"/>
      <c r="W819" s="179"/>
      <c r="X819" s="179"/>
      <c r="Y819" s="179"/>
    </row>
    <row r="820" ht="42.0" customHeight="1">
      <c r="A820" s="37" t="s">
        <v>4919</v>
      </c>
      <c r="B820" s="37"/>
      <c r="C820" s="79">
        <v>45811.0</v>
      </c>
      <c r="D820" s="187">
        <v>0.375</v>
      </c>
      <c r="E820" s="188" t="s">
        <v>4948</v>
      </c>
      <c r="F820" s="37" t="s">
        <v>3499</v>
      </c>
      <c r="G820" s="72">
        <v>1.0</v>
      </c>
      <c r="H820" s="72" t="s">
        <v>2684</v>
      </c>
      <c r="I820" s="72" t="s">
        <v>4949</v>
      </c>
      <c r="J820" s="72" t="s">
        <v>4950</v>
      </c>
      <c r="K820" s="72" t="s">
        <v>3599</v>
      </c>
      <c r="L820" s="37" t="s">
        <v>4951</v>
      </c>
      <c r="M820" s="192" t="s">
        <v>4952</v>
      </c>
      <c r="N820" s="72" t="s">
        <v>4397</v>
      </c>
      <c r="O820" s="176"/>
      <c r="P820" s="72" t="s">
        <v>4953</v>
      </c>
      <c r="Q820" s="177"/>
      <c r="R820" s="178"/>
      <c r="S820" s="178"/>
      <c r="T820" s="72"/>
      <c r="U820" s="72"/>
      <c r="V820" s="72"/>
      <c r="W820" s="179"/>
      <c r="X820" s="179"/>
      <c r="Y820" s="179"/>
    </row>
    <row r="821" ht="12.75" customHeight="1">
      <c r="A821" s="37" t="s">
        <v>4919</v>
      </c>
      <c r="B821" s="215" t="s">
        <v>2817</v>
      </c>
      <c r="C821" s="79">
        <v>45811.0</v>
      </c>
      <c r="D821" s="187">
        <v>0.4375</v>
      </c>
      <c r="E821" s="188" t="s">
        <v>4296</v>
      </c>
      <c r="F821" s="37" t="s">
        <v>2745</v>
      </c>
      <c r="G821" s="72">
        <v>1.0</v>
      </c>
      <c r="H821" s="72" t="s">
        <v>2684</v>
      </c>
      <c r="I821" s="72" t="s">
        <v>4954</v>
      </c>
      <c r="J821" s="72" t="s">
        <v>3965</v>
      </c>
      <c r="K821" s="72" t="s">
        <v>4955</v>
      </c>
      <c r="L821" s="37" t="s">
        <v>4956</v>
      </c>
      <c r="M821" s="192" t="s">
        <v>4957</v>
      </c>
      <c r="N821" s="72" t="s">
        <v>821</v>
      </c>
      <c r="O821" s="176"/>
      <c r="P821" s="72" t="s">
        <v>4958</v>
      </c>
      <c r="Q821" s="177"/>
      <c r="R821" s="178"/>
      <c r="S821" s="178"/>
      <c r="T821" s="72"/>
      <c r="U821" s="72"/>
      <c r="V821" s="72"/>
      <c r="W821" s="179"/>
      <c r="X821" s="179"/>
      <c r="Y821" s="179"/>
    </row>
    <row r="822" ht="12.75" customHeight="1">
      <c r="A822" s="37" t="s">
        <v>4919</v>
      </c>
      <c r="B822" s="37"/>
      <c r="C822" s="79">
        <v>45811.0</v>
      </c>
      <c r="D822" s="187">
        <v>0.4583333333333333</v>
      </c>
      <c r="E822" s="188" t="s">
        <v>3583</v>
      </c>
      <c r="F822" s="37" t="s">
        <v>3489</v>
      </c>
      <c r="G822" s="72">
        <v>1.0</v>
      </c>
      <c r="H822" s="72" t="s">
        <v>2449</v>
      </c>
      <c r="I822" s="72" t="s">
        <v>4942</v>
      </c>
      <c r="J822" s="221" t="s">
        <v>4959</v>
      </c>
      <c r="K822" s="72" t="s">
        <v>4960</v>
      </c>
      <c r="L822" s="37" t="s">
        <v>4961</v>
      </c>
      <c r="M822" s="192" t="s">
        <v>4962</v>
      </c>
      <c r="N822" s="72" t="s">
        <v>4397</v>
      </c>
      <c r="O822" s="176"/>
      <c r="P822" s="72" t="s">
        <v>4963</v>
      </c>
      <c r="Q822" s="177"/>
      <c r="R822" s="178"/>
      <c r="S822" s="178"/>
      <c r="T822" s="72"/>
      <c r="U822" s="72"/>
      <c r="V822" s="72"/>
      <c r="W822" s="179"/>
      <c r="X822" s="179"/>
      <c r="Y822" s="179"/>
    </row>
    <row r="823" ht="12.75" customHeight="1">
      <c r="A823" s="37" t="s">
        <v>4919</v>
      </c>
      <c r="B823" s="37"/>
      <c r="C823" s="79">
        <v>45811.0</v>
      </c>
      <c r="D823" s="187">
        <v>0.5</v>
      </c>
      <c r="E823" s="188" t="s">
        <v>3583</v>
      </c>
      <c r="F823" s="37" t="s">
        <v>3489</v>
      </c>
      <c r="G823" s="72">
        <v>1.0</v>
      </c>
      <c r="H823" s="72" t="s">
        <v>2449</v>
      </c>
      <c r="I823" s="72" t="s">
        <v>4942</v>
      </c>
      <c r="J823" s="221" t="s">
        <v>4964</v>
      </c>
      <c r="K823" s="72" t="s">
        <v>4960</v>
      </c>
      <c r="L823" s="37" t="s">
        <v>4961</v>
      </c>
      <c r="M823" s="192" t="s">
        <v>4962</v>
      </c>
      <c r="N823" s="72" t="s">
        <v>4397</v>
      </c>
      <c r="O823" s="176"/>
      <c r="P823" s="72" t="s">
        <v>4965</v>
      </c>
      <c r="Q823" s="177"/>
      <c r="R823" s="178"/>
      <c r="S823" s="178"/>
      <c r="T823" s="72"/>
      <c r="U823" s="72"/>
      <c r="V823" s="72"/>
      <c r="W823" s="179"/>
      <c r="X823" s="179"/>
      <c r="Y823" s="179"/>
    </row>
    <row r="824" ht="12.75" customHeight="1">
      <c r="A824" s="37" t="s">
        <v>4919</v>
      </c>
      <c r="B824" s="37"/>
      <c r="C824" s="79">
        <v>45811.0</v>
      </c>
      <c r="D824" s="187">
        <v>0.5208333333333334</v>
      </c>
      <c r="E824" s="188" t="s">
        <v>3583</v>
      </c>
      <c r="F824" s="37" t="s">
        <v>3489</v>
      </c>
      <c r="G824" s="72">
        <v>1.0</v>
      </c>
      <c r="H824" s="193" t="s">
        <v>2519</v>
      </c>
      <c r="I824" s="72" t="s">
        <v>4942</v>
      </c>
      <c r="J824" s="221" t="s">
        <v>4966</v>
      </c>
      <c r="K824" s="72" t="s">
        <v>4960</v>
      </c>
      <c r="L824" s="37" t="s">
        <v>4961</v>
      </c>
      <c r="M824" s="192" t="s">
        <v>4962</v>
      </c>
      <c r="N824" s="72" t="s">
        <v>4397</v>
      </c>
      <c r="O824" s="176"/>
      <c r="P824" s="72" t="s">
        <v>4967</v>
      </c>
      <c r="Q824" s="177"/>
      <c r="R824" s="178"/>
      <c r="S824" s="178"/>
      <c r="T824" s="72"/>
      <c r="U824" s="72"/>
      <c r="V824" s="72"/>
      <c r="W824" s="179"/>
      <c r="X824" s="179"/>
      <c r="Y824" s="179"/>
    </row>
    <row r="825" ht="12.75" customHeight="1">
      <c r="A825" s="37" t="s">
        <v>4919</v>
      </c>
      <c r="B825" s="227" t="s">
        <v>2817</v>
      </c>
      <c r="C825" s="79">
        <v>45811.0</v>
      </c>
      <c r="D825" s="187">
        <v>0.625</v>
      </c>
      <c r="E825" s="188" t="s">
        <v>4968</v>
      </c>
      <c r="F825" s="37" t="s">
        <v>4968</v>
      </c>
      <c r="G825" s="72">
        <v>1.0</v>
      </c>
      <c r="H825" s="72" t="s">
        <v>2449</v>
      </c>
      <c r="I825" s="72" t="s">
        <v>4969</v>
      </c>
      <c r="J825" s="72" t="s">
        <v>4970</v>
      </c>
      <c r="K825" s="72" t="s">
        <v>4971</v>
      </c>
      <c r="L825" s="37" t="s">
        <v>4972</v>
      </c>
      <c r="M825" s="192" t="s">
        <v>4973</v>
      </c>
      <c r="N825" s="72" t="s">
        <v>4397</v>
      </c>
      <c r="O825" s="176"/>
      <c r="P825" s="72" t="s">
        <v>4974</v>
      </c>
      <c r="Q825" s="177"/>
      <c r="R825" s="178"/>
      <c r="S825" s="178"/>
      <c r="T825" s="72"/>
      <c r="U825" s="72"/>
      <c r="V825" s="72"/>
      <c r="W825" s="179"/>
      <c r="X825" s="179"/>
      <c r="Y825" s="179"/>
    </row>
    <row r="826" ht="12.75" customHeight="1">
      <c r="A826" s="37" t="s">
        <v>4919</v>
      </c>
      <c r="B826" s="37"/>
      <c r="C826" s="79">
        <v>45811.0</v>
      </c>
      <c r="D826" s="187">
        <v>0.6666666666666666</v>
      </c>
      <c r="E826" s="188" t="s">
        <v>2518</v>
      </c>
      <c r="F826" s="37" t="s">
        <v>352</v>
      </c>
      <c r="G826" s="72">
        <v>1.0</v>
      </c>
      <c r="H826" s="72" t="s">
        <v>2513</v>
      </c>
      <c r="I826" s="72" t="s">
        <v>4975</v>
      </c>
      <c r="J826" s="72"/>
      <c r="K826" s="72" t="s">
        <v>4976</v>
      </c>
      <c r="L826" s="37" t="s">
        <v>4977</v>
      </c>
      <c r="M826" s="192" t="s">
        <v>4978</v>
      </c>
      <c r="N826" s="72" t="s">
        <v>821</v>
      </c>
      <c r="O826" s="176"/>
      <c r="P826" s="72" t="s">
        <v>4979</v>
      </c>
      <c r="Q826" s="177"/>
      <c r="R826" s="178"/>
      <c r="S826" s="178"/>
      <c r="T826" s="72"/>
      <c r="U826" s="72"/>
      <c r="V826" s="72"/>
      <c r="W826" s="179"/>
      <c r="X826" s="179"/>
      <c r="Y826" s="179"/>
    </row>
    <row r="827" ht="12.75" customHeight="1">
      <c r="A827" s="37" t="s">
        <v>4919</v>
      </c>
      <c r="B827" s="37"/>
      <c r="C827" s="79">
        <v>45811.0</v>
      </c>
      <c r="D827" s="187">
        <v>0.7083333333333334</v>
      </c>
      <c r="E827" s="188" t="s">
        <v>2518</v>
      </c>
      <c r="F827" s="37" t="s">
        <v>352</v>
      </c>
      <c r="G827" s="72">
        <v>1.0</v>
      </c>
      <c r="H827" s="72" t="s">
        <v>2449</v>
      </c>
      <c r="I827" s="72" t="s">
        <v>4980</v>
      </c>
      <c r="J827" s="72" t="s">
        <v>4981</v>
      </c>
      <c r="K827" s="72" t="s">
        <v>4976</v>
      </c>
      <c r="L827" s="37" t="s">
        <v>4977</v>
      </c>
      <c r="M827" s="192" t="s">
        <v>4978</v>
      </c>
      <c r="N827" s="72" t="s">
        <v>821</v>
      </c>
      <c r="O827" s="176"/>
      <c r="P827" s="72" t="s">
        <v>4982</v>
      </c>
      <c r="Q827" s="177" t="s">
        <v>4983</v>
      </c>
      <c r="R827" s="178"/>
      <c r="S827" s="178"/>
      <c r="T827" s="72"/>
      <c r="U827" s="72"/>
      <c r="V827" s="72"/>
      <c r="W827" s="179"/>
      <c r="X827" s="179"/>
      <c r="Y827" s="179"/>
    </row>
    <row r="828" ht="12.75" customHeight="1">
      <c r="A828" s="37" t="s">
        <v>4919</v>
      </c>
      <c r="B828" s="37"/>
      <c r="C828" s="79">
        <v>45812.0</v>
      </c>
      <c r="D828" s="187">
        <v>0.375</v>
      </c>
      <c r="E828" s="188" t="s">
        <v>4948</v>
      </c>
      <c r="F828" s="37" t="s">
        <v>3499</v>
      </c>
      <c r="G828" s="72">
        <v>1.0</v>
      </c>
      <c r="H828" s="72" t="s">
        <v>2449</v>
      </c>
      <c r="I828" s="72" t="s">
        <v>4949</v>
      </c>
      <c r="J828" s="72" t="s">
        <v>4950</v>
      </c>
      <c r="K828" s="72" t="s">
        <v>3599</v>
      </c>
      <c r="L828" s="37" t="s">
        <v>4951</v>
      </c>
      <c r="M828" s="192" t="s">
        <v>4952</v>
      </c>
      <c r="N828" s="72" t="s">
        <v>4397</v>
      </c>
      <c r="O828" s="176"/>
      <c r="P828" s="72" t="s">
        <v>4984</v>
      </c>
      <c r="Q828" s="177"/>
      <c r="R828" s="178"/>
      <c r="S828" s="178"/>
      <c r="T828" s="72"/>
      <c r="U828" s="72"/>
      <c r="V828" s="72"/>
      <c r="W828" s="179"/>
      <c r="X828" s="179"/>
      <c r="Y828" s="179"/>
    </row>
    <row r="829" ht="12.75" customHeight="1">
      <c r="A829" s="37" t="s">
        <v>4919</v>
      </c>
      <c r="B829" s="215" t="s">
        <v>2817</v>
      </c>
      <c r="C829" s="79">
        <v>45812.0</v>
      </c>
      <c r="D829" s="187">
        <v>0.5</v>
      </c>
      <c r="E829" s="188" t="s">
        <v>3761</v>
      </c>
      <c r="F829" s="37" t="s">
        <v>2592</v>
      </c>
      <c r="G829" s="72">
        <v>1.0</v>
      </c>
      <c r="H829" s="72" t="s">
        <v>888</v>
      </c>
      <c r="I829" s="193" t="s">
        <v>4985</v>
      </c>
      <c r="J829" s="193" t="s">
        <v>2708</v>
      </c>
      <c r="K829" s="193" t="s">
        <v>4986</v>
      </c>
      <c r="L829" s="37" t="s">
        <v>4889</v>
      </c>
      <c r="M829" s="192" t="s">
        <v>2649</v>
      </c>
      <c r="N829" s="72" t="s">
        <v>821</v>
      </c>
      <c r="O829" s="193" t="s">
        <v>68</v>
      </c>
      <c r="P829" s="72" t="str">
        <f>J829</f>
        <v>INSTALACION NUEVA </v>
      </c>
      <c r="Q829" s="72" t="s">
        <v>4987</v>
      </c>
      <c r="R829" s="178"/>
      <c r="S829" s="178"/>
      <c r="T829" s="72"/>
      <c r="U829" s="72"/>
      <c r="V829" s="72" t="str">
        <f>H829</f>
        <v>INSTALACION</v>
      </c>
      <c r="W829" s="179">
        <f>1724+150</f>
        <v>1874</v>
      </c>
      <c r="X829" s="203">
        <f>W829*0.16</f>
        <v>299.84</v>
      </c>
      <c r="Y829" s="203">
        <f>W829+X829</f>
        <v>2173.84</v>
      </c>
    </row>
    <row r="830" ht="12.75" customHeight="1">
      <c r="A830" s="37" t="s">
        <v>4919</v>
      </c>
      <c r="B830" s="37"/>
      <c r="C830" s="79">
        <v>45812.0</v>
      </c>
      <c r="D830" s="187">
        <v>0.5833333333333334</v>
      </c>
      <c r="E830" s="188" t="s">
        <v>2518</v>
      </c>
      <c r="F830" s="37" t="s">
        <v>4988</v>
      </c>
      <c r="G830" s="72">
        <v>1.0</v>
      </c>
      <c r="H830" s="72" t="s">
        <v>2449</v>
      </c>
      <c r="I830" s="72" t="s">
        <v>4989</v>
      </c>
      <c r="J830" s="72" t="s">
        <v>4990</v>
      </c>
      <c r="K830" s="72" t="s">
        <v>3877</v>
      </c>
      <c r="L830" s="37" t="s">
        <v>4509</v>
      </c>
      <c r="M830" s="192" t="s">
        <v>4510</v>
      </c>
      <c r="N830" s="72" t="s">
        <v>4397</v>
      </c>
      <c r="O830" s="176"/>
      <c r="P830" s="72" t="s">
        <v>4991</v>
      </c>
      <c r="Q830" s="177"/>
      <c r="R830" s="178"/>
      <c r="S830" s="178"/>
      <c r="T830" s="72"/>
      <c r="U830" s="72"/>
      <c r="V830" s="72"/>
      <c r="W830" s="179"/>
      <c r="X830" s="179"/>
      <c r="Y830" s="179"/>
    </row>
    <row r="831" ht="12.75" customHeight="1">
      <c r="A831" s="37" t="s">
        <v>4919</v>
      </c>
      <c r="B831" s="37"/>
      <c r="C831" s="79">
        <v>45812.0</v>
      </c>
      <c r="D831" s="187">
        <v>0.7083333333333334</v>
      </c>
      <c r="E831" s="188" t="s">
        <v>2518</v>
      </c>
      <c r="F831" s="37" t="s">
        <v>4992</v>
      </c>
      <c r="G831" s="72">
        <v>1.0</v>
      </c>
      <c r="H831" s="72" t="s">
        <v>888</v>
      </c>
      <c r="I831" s="72" t="s">
        <v>4993</v>
      </c>
      <c r="J831" s="72" t="s">
        <v>4994</v>
      </c>
      <c r="K831" s="72" t="s">
        <v>4995</v>
      </c>
      <c r="L831" s="37" t="s">
        <v>4996</v>
      </c>
      <c r="M831" s="192" t="s">
        <v>4997</v>
      </c>
      <c r="N831" s="72" t="s">
        <v>4397</v>
      </c>
      <c r="O831" s="207">
        <v>0.7451388888888889</v>
      </c>
      <c r="P831" s="193" t="s">
        <v>4998</v>
      </c>
      <c r="Q831" s="193" t="s">
        <v>4999</v>
      </c>
      <c r="R831" s="206">
        <v>8.64943048176156E14</v>
      </c>
      <c r="S831" s="206">
        <v>8.132814403E9</v>
      </c>
      <c r="T831" s="193" t="s">
        <v>68</v>
      </c>
      <c r="U831" s="193" t="s">
        <v>68</v>
      </c>
      <c r="V831" s="193" t="s">
        <v>3034</v>
      </c>
      <c r="W831" s="203">
        <v>1700.0</v>
      </c>
      <c r="X831" s="203">
        <f t="shared" ref="X831:X833" si="216">W831*0.16</f>
        <v>272</v>
      </c>
      <c r="Y831" s="203">
        <f t="shared" ref="Y831:Y833" si="217">W831+X831</f>
        <v>1972</v>
      </c>
    </row>
    <row r="832" ht="12.75" customHeight="1">
      <c r="A832" s="37" t="s">
        <v>4919</v>
      </c>
      <c r="B832" s="37"/>
      <c r="C832" s="79">
        <v>45812.0</v>
      </c>
      <c r="D832" s="187">
        <v>0.75</v>
      </c>
      <c r="E832" s="188" t="s">
        <v>2518</v>
      </c>
      <c r="F832" s="37" t="s">
        <v>4992</v>
      </c>
      <c r="G832" s="72">
        <v>1.0</v>
      </c>
      <c r="H832" s="72" t="s">
        <v>888</v>
      </c>
      <c r="I832" s="72" t="s">
        <v>1180</v>
      </c>
      <c r="J832" s="72" t="s">
        <v>4994</v>
      </c>
      <c r="K832" s="72" t="s">
        <v>4995</v>
      </c>
      <c r="L832" s="37" t="s">
        <v>4996</v>
      </c>
      <c r="M832" s="192" t="s">
        <v>4997</v>
      </c>
      <c r="N832" s="72" t="s">
        <v>4397</v>
      </c>
      <c r="O832" s="207">
        <v>0.79375</v>
      </c>
      <c r="P832" s="193" t="s">
        <v>4998</v>
      </c>
      <c r="Q832" s="193" t="s">
        <v>68</v>
      </c>
      <c r="R832" s="206">
        <v>8.64943048175844E14</v>
      </c>
      <c r="S832" s="206">
        <v>8.12432049E9</v>
      </c>
      <c r="T832" s="193" t="s">
        <v>68</v>
      </c>
      <c r="U832" s="193" t="s">
        <v>68</v>
      </c>
      <c r="V832" s="193" t="s">
        <v>3034</v>
      </c>
      <c r="W832" s="203">
        <v>1700.0</v>
      </c>
      <c r="X832" s="203">
        <f t="shared" si="216"/>
        <v>272</v>
      </c>
      <c r="Y832" s="203">
        <f t="shared" si="217"/>
        <v>1972</v>
      </c>
    </row>
    <row r="833" ht="12.75" customHeight="1">
      <c r="A833" s="37" t="s">
        <v>4919</v>
      </c>
      <c r="B833" s="37"/>
      <c r="C833" s="79">
        <v>45812.0</v>
      </c>
      <c r="D833" s="187">
        <v>0.7916666666666666</v>
      </c>
      <c r="E833" s="188" t="s">
        <v>2518</v>
      </c>
      <c r="F833" s="37" t="s">
        <v>4992</v>
      </c>
      <c r="G833" s="72">
        <v>1.0</v>
      </c>
      <c r="H833" s="72" t="s">
        <v>888</v>
      </c>
      <c r="I833" s="72" t="s">
        <v>5000</v>
      </c>
      <c r="J833" s="72" t="s">
        <v>4994</v>
      </c>
      <c r="K833" s="72" t="s">
        <v>4995</v>
      </c>
      <c r="L833" s="37" t="s">
        <v>4996</v>
      </c>
      <c r="M833" s="192" t="s">
        <v>4997</v>
      </c>
      <c r="N833" s="72" t="s">
        <v>4397</v>
      </c>
      <c r="O833" s="207">
        <v>0.8347222222222223</v>
      </c>
      <c r="P833" s="193" t="s">
        <v>4998</v>
      </c>
      <c r="Q833" s="193" t="s">
        <v>68</v>
      </c>
      <c r="R833" s="206">
        <v>8.64943048175497E14</v>
      </c>
      <c r="S833" s="206">
        <v>8.111665908E9</v>
      </c>
      <c r="T833" s="193" t="s">
        <v>68</v>
      </c>
      <c r="U833" s="193" t="s">
        <v>68</v>
      </c>
      <c r="V833" s="193" t="s">
        <v>3034</v>
      </c>
      <c r="W833" s="203">
        <v>1700.0</v>
      </c>
      <c r="X833" s="203">
        <f t="shared" si="216"/>
        <v>272</v>
      </c>
      <c r="Y833" s="203">
        <f t="shared" si="217"/>
        <v>1972</v>
      </c>
    </row>
    <row r="834" ht="12.75" customHeight="1">
      <c r="A834" s="37" t="s">
        <v>4919</v>
      </c>
      <c r="B834" s="215" t="s">
        <v>2817</v>
      </c>
      <c r="C834" s="79">
        <v>45813.0</v>
      </c>
      <c r="D834" s="187">
        <v>0.3541666666666667</v>
      </c>
      <c r="E834" s="188" t="s">
        <v>4021</v>
      </c>
      <c r="F834" s="37" t="s">
        <v>2542</v>
      </c>
      <c r="G834" s="72">
        <v>1.0</v>
      </c>
      <c r="H834" s="72" t="s">
        <v>888</v>
      </c>
      <c r="I834" s="72" t="s">
        <v>5001</v>
      </c>
      <c r="J834" s="72" t="s">
        <v>5002</v>
      </c>
      <c r="K834" s="72" t="s">
        <v>5003</v>
      </c>
      <c r="L834" s="191" t="s">
        <v>2545</v>
      </c>
      <c r="M834" s="190" t="s">
        <v>5004</v>
      </c>
      <c r="N834" s="72" t="s">
        <v>821</v>
      </c>
      <c r="O834" s="176"/>
      <c r="P834" s="72" t="s">
        <v>5005</v>
      </c>
      <c r="Q834" s="177"/>
      <c r="R834" s="178"/>
      <c r="S834" s="178"/>
      <c r="T834" s="72"/>
      <c r="U834" s="72"/>
      <c r="V834" s="72"/>
      <c r="W834" s="179"/>
      <c r="X834" s="179"/>
      <c r="Y834" s="179"/>
    </row>
    <row r="835" ht="12.75" customHeight="1">
      <c r="A835" s="37" t="s">
        <v>4919</v>
      </c>
      <c r="B835" s="37"/>
      <c r="C835" s="79">
        <v>45813.0</v>
      </c>
      <c r="D835" s="187">
        <v>0.375</v>
      </c>
      <c r="E835" s="188" t="s">
        <v>2518</v>
      </c>
      <c r="F835" s="37" t="s">
        <v>4992</v>
      </c>
      <c r="G835" s="72">
        <v>1.0</v>
      </c>
      <c r="H835" s="72" t="s">
        <v>888</v>
      </c>
      <c r="I835" s="72" t="s">
        <v>5006</v>
      </c>
      <c r="J835" s="72" t="s">
        <v>4994</v>
      </c>
      <c r="K835" s="72" t="s">
        <v>4995</v>
      </c>
      <c r="L835" s="37" t="s">
        <v>5007</v>
      </c>
      <c r="M835" s="192" t="s">
        <v>5008</v>
      </c>
      <c r="N835" s="72" t="s">
        <v>4397</v>
      </c>
      <c r="O835" s="207">
        <v>0.43819444444444444</v>
      </c>
      <c r="P835" s="193" t="s">
        <v>5009</v>
      </c>
      <c r="Q835" s="177" t="s">
        <v>5010</v>
      </c>
      <c r="R835" s="206">
        <v>8.64943048176255E14</v>
      </c>
      <c r="S835" s="206">
        <v>8.12899395E9</v>
      </c>
      <c r="T835" s="193" t="s">
        <v>68</v>
      </c>
      <c r="U835" s="193" t="s">
        <v>68</v>
      </c>
      <c r="V835" s="193" t="s">
        <v>888</v>
      </c>
      <c r="W835" s="203">
        <v>1700.0</v>
      </c>
      <c r="X835" s="203">
        <f>W835*0.16</f>
        <v>272</v>
      </c>
      <c r="Y835" s="203">
        <f>W835+X835</f>
        <v>1972</v>
      </c>
    </row>
    <row r="836" ht="12.75" customHeight="1">
      <c r="A836" s="37" t="s">
        <v>4919</v>
      </c>
      <c r="B836" s="215" t="s">
        <v>2817</v>
      </c>
      <c r="C836" s="79">
        <v>45813.0</v>
      </c>
      <c r="D836" s="187">
        <v>0.4583333333333333</v>
      </c>
      <c r="E836" s="188" t="s">
        <v>2518</v>
      </c>
      <c r="F836" s="37" t="s">
        <v>374</v>
      </c>
      <c r="G836" s="72">
        <v>1.0</v>
      </c>
      <c r="H836" s="72" t="s">
        <v>888</v>
      </c>
      <c r="I836" s="72" t="s">
        <v>5011</v>
      </c>
      <c r="J836" s="72" t="s">
        <v>3965</v>
      </c>
      <c r="K836" s="72" t="s">
        <v>5012</v>
      </c>
      <c r="L836" s="37" t="s">
        <v>5013</v>
      </c>
      <c r="M836" s="192" t="s">
        <v>5014</v>
      </c>
      <c r="N836" s="72" t="s">
        <v>821</v>
      </c>
      <c r="O836" s="176"/>
      <c r="P836" s="72" t="s">
        <v>5015</v>
      </c>
      <c r="Q836" s="177"/>
      <c r="R836" s="178"/>
      <c r="S836" s="178"/>
      <c r="T836" s="72"/>
      <c r="U836" s="72"/>
      <c r="V836" s="72"/>
      <c r="W836" s="179"/>
      <c r="X836" s="179"/>
      <c r="Y836" s="179"/>
    </row>
    <row r="837" ht="12.75" customHeight="1">
      <c r="A837" s="37" t="s">
        <v>4919</v>
      </c>
      <c r="B837" s="215" t="s">
        <v>2817</v>
      </c>
      <c r="C837" s="79">
        <v>45813.0</v>
      </c>
      <c r="D837" s="187">
        <v>0.5</v>
      </c>
      <c r="E837" s="188" t="s">
        <v>2518</v>
      </c>
      <c r="F837" s="37" t="s">
        <v>374</v>
      </c>
      <c r="G837" s="72">
        <v>1.0</v>
      </c>
      <c r="H837" s="72" t="s">
        <v>888</v>
      </c>
      <c r="I837" s="72" t="s">
        <v>5016</v>
      </c>
      <c r="J837" s="72" t="s">
        <v>3965</v>
      </c>
      <c r="K837" s="72" t="s">
        <v>5012</v>
      </c>
      <c r="L837" s="37" t="s">
        <v>5013</v>
      </c>
      <c r="M837" s="192" t="s">
        <v>5014</v>
      </c>
      <c r="N837" s="72" t="s">
        <v>821</v>
      </c>
      <c r="O837" s="176"/>
      <c r="P837" s="72" t="s">
        <v>5017</v>
      </c>
      <c r="Q837" s="177"/>
      <c r="R837" s="178"/>
      <c r="S837" s="178"/>
      <c r="T837" s="72"/>
      <c r="U837" s="72"/>
      <c r="V837" s="72"/>
      <c r="W837" s="179"/>
      <c r="X837" s="179"/>
      <c r="Y837" s="179"/>
    </row>
    <row r="838" ht="12.75" customHeight="1">
      <c r="A838" s="37" t="s">
        <v>4919</v>
      </c>
      <c r="B838" s="37"/>
      <c r="C838" s="79">
        <v>45813.0</v>
      </c>
      <c r="D838" s="187">
        <v>0.5</v>
      </c>
      <c r="E838" s="188" t="s">
        <v>2518</v>
      </c>
      <c r="F838" s="37" t="s">
        <v>4992</v>
      </c>
      <c r="G838" s="72">
        <v>1.0</v>
      </c>
      <c r="H838" s="72" t="s">
        <v>888</v>
      </c>
      <c r="I838" s="72" t="s">
        <v>5018</v>
      </c>
      <c r="J838" s="72" t="s">
        <v>4994</v>
      </c>
      <c r="K838" s="72" t="s">
        <v>4995</v>
      </c>
      <c r="L838" s="37" t="s">
        <v>5007</v>
      </c>
      <c r="M838" s="192" t="s">
        <v>5008</v>
      </c>
      <c r="N838" s="72" t="s">
        <v>4397</v>
      </c>
      <c r="O838" s="207">
        <v>0.4895833333333333</v>
      </c>
      <c r="P838" s="193" t="s">
        <v>4998</v>
      </c>
      <c r="Q838" s="205" t="s">
        <v>5019</v>
      </c>
      <c r="R838" s="206">
        <v>8.6494304817581E14</v>
      </c>
      <c r="S838" s="206">
        <v>8.124320452E9</v>
      </c>
      <c r="T838" s="193" t="s">
        <v>68</v>
      </c>
      <c r="U838" s="193" t="s">
        <v>68</v>
      </c>
      <c r="V838" s="193" t="s">
        <v>888</v>
      </c>
      <c r="W838" s="203">
        <v>1700.0</v>
      </c>
      <c r="X838" s="203">
        <f>W838*0.16</f>
        <v>272</v>
      </c>
      <c r="Y838" s="203">
        <f>W838+X838</f>
        <v>1972</v>
      </c>
    </row>
    <row r="839" ht="12.75" customHeight="1">
      <c r="A839" s="37" t="s">
        <v>4919</v>
      </c>
      <c r="B839" s="215" t="s">
        <v>2817</v>
      </c>
      <c r="C839" s="79">
        <v>45813.0</v>
      </c>
      <c r="D839" s="187">
        <v>0.5416666666666666</v>
      </c>
      <c r="E839" s="188" t="s">
        <v>2518</v>
      </c>
      <c r="F839" s="37" t="s">
        <v>5020</v>
      </c>
      <c r="G839" s="72">
        <v>1.0</v>
      </c>
      <c r="H839" s="72" t="s">
        <v>888</v>
      </c>
      <c r="I839" s="72" t="s">
        <v>5021</v>
      </c>
      <c r="J839" s="72" t="s">
        <v>3965</v>
      </c>
      <c r="K839" s="72" t="s">
        <v>5022</v>
      </c>
      <c r="L839" s="37" t="s">
        <v>5023</v>
      </c>
      <c r="M839" s="192" t="s">
        <v>5024</v>
      </c>
      <c r="N839" s="72" t="s">
        <v>821</v>
      </c>
      <c r="O839" s="176"/>
      <c r="P839" s="72" t="s">
        <v>5025</v>
      </c>
      <c r="Q839" s="177"/>
      <c r="R839" s="178"/>
      <c r="S839" s="178"/>
      <c r="T839" s="72"/>
      <c r="U839" s="72"/>
      <c r="V839" s="72"/>
      <c r="W839" s="179"/>
      <c r="X839" s="179"/>
      <c r="Y839" s="179"/>
    </row>
    <row r="840" ht="12.75" customHeight="1">
      <c r="A840" s="37" t="s">
        <v>4919</v>
      </c>
      <c r="B840" s="215" t="s">
        <v>2817</v>
      </c>
      <c r="C840" s="79">
        <v>45813.0</v>
      </c>
      <c r="D840" s="187">
        <v>0.5833333333333334</v>
      </c>
      <c r="E840" s="188" t="s">
        <v>2518</v>
      </c>
      <c r="F840" s="37" t="s">
        <v>5020</v>
      </c>
      <c r="G840" s="72">
        <v>1.0</v>
      </c>
      <c r="H840" s="72" t="s">
        <v>888</v>
      </c>
      <c r="I840" s="72" t="s">
        <v>5026</v>
      </c>
      <c r="J840" s="72" t="s">
        <v>3965</v>
      </c>
      <c r="K840" s="72" t="s">
        <v>5022</v>
      </c>
      <c r="L840" s="37" t="s">
        <v>5023</v>
      </c>
      <c r="M840" s="192" t="s">
        <v>5024</v>
      </c>
      <c r="N840" s="72" t="s">
        <v>821</v>
      </c>
      <c r="O840" s="176"/>
      <c r="P840" s="72" t="s">
        <v>5027</v>
      </c>
      <c r="Q840" s="177"/>
      <c r="R840" s="178"/>
      <c r="S840" s="178"/>
      <c r="T840" s="72"/>
      <c r="U840" s="72"/>
      <c r="V840" s="72"/>
      <c r="W840" s="179"/>
      <c r="X840" s="179"/>
      <c r="Y840" s="179"/>
    </row>
    <row r="841" ht="12.75" customHeight="1">
      <c r="A841" s="37" t="s">
        <v>4919</v>
      </c>
      <c r="B841" s="215" t="s">
        <v>2817</v>
      </c>
      <c r="C841" s="79">
        <v>45813.0</v>
      </c>
      <c r="D841" s="187">
        <v>0.6041666666666666</v>
      </c>
      <c r="E841" s="188" t="s">
        <v>2518</v>
      </c>
      <c r="F841" s="37" t="s">
        <v>5020</v>
      </c>
      <c r="G841" s="72">
        <v>1.0</v>
      </c>
      <c r="H841" s="72" t="s">
        <v>888</v>
      </c>
      <c r="I841" s="72" t="s">
        <v>5028</v>
      </c>
      <c r="J841" s="72" t="s">
        <v>3965</v>
      </c>
      <c r="K841" s="72" t="s">
        <v>5022</v>
      </c>
      <c r="L841" s="37" t="s">
        <v>5023</v>
      </c>
      <c r="M841" s="192" t="s">
        <v>5024</v>
      </c>
      <c r="N841" s="72" t="s">
        <v>821</v>
      </c>
      <c r="O841" s="176"/>
      <c r="P841" s="72" t="s">
        <v>4467</v>
      </c>
      <c r="Q841" s="177"/>
      <c r="R841" s="178"/>
      <c r="S841" s="178"/>
      <c r="T841" s="72"/>
      <c r="U841" s="72"/>
      <c r="V841" s="72"/>
      <c r="W841" s="179"/>
      <c r="X841" s="179"/>
      <c r="Y841" s="179"/>
    </row>
    <row r="842" ht="12.75" customHeight="1">
      <c r="A842" s="37" t="s">
        <v>4919</v>
      </c>
      <c r="B842" s="215" t="s">
        <v>2817</v>
      </c>
      <c r="C842" s="79">
        <v>45813.0</v>
      </c>
      <c r="D842" s="187">
        <v>0.625</v>
      </c>
      <c r="E842" s="188" t="s">
        <v>2518</v>
      </c>
      <c r="F842" s="37" t="s">
        <v>5020</v>
      </c>
      <c r="G842" s="72">
        <v>1.0</v>
      </c>
      <c r="H842" s="72" t="s">
        <v>888</v>
      </c>
      <c r="I842" s="72" t="s">
        <v>5029</v>
      </c>
      <c r="J842" s="72" t="s">
        <v>3965</v>
      </c>
      <c r="K842" s="72" t="s">
        <v>5022</v>
      </c>
      <c r="L842" s="37" t="s">
        <v>5023</v>
      </c>
      <c r="M842" s="192" t="s">
        <v>5024</v>
      </c>
      <c r="N842" s="72" t="s">
        <v>821</v>
      </c>
      <c r="O842" s="176"/>
      <c r="P842" s="72" t="s">
        <v>5030</v>
      </c>
      <c r="Q842" s="177"/>
      <c r="R842" s="178"/>
      <c r="S842" s="178"/>
      <c r="T842" s="72"/>
      <c r="U842" s="72"/>
      <c r="V842" s="72"/>
      <c r="W842" s="179"/>
      <c r="X842" s="179"/>
      <c r="Y842" s="179"/>
    </row>
    <row r="843" ht="12.75" customHeight="1">
      <c r="A843" s="37" t="s">
        <v>4919</v>
      </c>
      <c r="B843" s="215" t="s">
        <v>2817</v>
      </c>
      <c r="C843" s="79">
        <v>45813.0</v>
      </c>
      <c r="D843" s="187">
        <v>0.6666666666666666</v>
      </c>
      <c r="E843" s="188" t="s">
        <v>2518</v>
      </c>
      <c r="F843" s="37" t="s">
        <v>5020</v>
      </c>
      <c r="G843" s="72">
        <v>1.0</v>
      </c>
      <c r="H843" s="72" t="s">
        <v>888</v>
      </c>
      <c r="I843" s="72" t="s">
        <v>5031</v>
      </c>
      <c r="J843" s="72" t="s">
        <v>3965</v>
      </c>
      <c r="K843" s="72" t="s">
        <v>5022</v>
      </c>
      <c r="L843" s="37" t="s">
        <v>5023</v>
      </c>
      <c r="M843" s="192" t="s">
        <v>5024</v>
      </c>
      <c r="N843" s="72" t="s">
        <v>821</v>
      </c>
      <c r="O843" s="176"/>
      <c r="P843" s="72" t="s">
        <v>5032</v>
      </c>
      <c r="Q843" s="177"/>
      <c r="R843" s="178"/>
      <c r="S843" s="178"/>
      <c r="T843" s="72"/>
      <c r="U843" s="72"/>
      <c r="V843" s="72"/>
      <c r="W843" s="179"/>
      <c r="X843" s="179"/>
      <c r="Y843" s="179"/>
    </row>
    <row r="844" ht="39.0" customHeight="1">
      <c r="A844" s="37" t="s">
        <v>4919</v>
      </c>
      <c r="B844" s="215" t="s">
        <v>2817</v>
      </c>
      <c r="C844" s="79">
        <v>45814.0</v>
      </c>
      <c r="D844" s="187">
        <v>0.8645833333333334</v>
      </c>
      <c r="E844" s="188" t="s">
        <v>5033</v>
      </c>
      <c r="F844" s="37" t="s">
        <v>3699</v>
      </c>
      <c r="G844" s="72">
        <v>1.0</v>
      </c>
      <c r="H844" s="72" t="s">
        <v>2449</v>
      </c>
      <c r="I844" s="72" t="s">
        <v>3706</v>
      </c>
      <c r="J844" s="72" t="s">
        <v>5034</v>
      </c>
      <c r="K844" s="72" t="s">
        <v>3702</v>
      </c>
      <c r="L844" s="37" t="s">
        <v>3703</v>
      </c>
      <c r="M844" s="192" t="s">
        <v>3704</v>
      </c>
      <c r="N844" s="72" t="s">
        <v>821</v>
      </c>
      <c r="O844" s="176"/>
      <c r="P844" s="72" t="s">
        <v>5035</v>
      </c>
      <c r="Q844" s="177"/>
      <c r="R844" s="178"/>
      <c r="S844" s="178"/>
      <c r="T844" s="72"/>
      <c r="U844" s="72"/>
      <c r="V844" s="72"/>
      <c r="W844" s="179"/>
      <c r="X844" s="179"/>
      <c r="Y844" s="179"/>
    </row>
    <row r="845" ht="12.75" customHeight="1">
      <c r="A845" s="37" t="s">
        <v>4919</v>
      </c>
      <c r="B845" s="215" t="s">
        <v>2817</v>
      </c>
      <c r="C845" s="79">
        <v>45814.0</v>
      </c>
      <c r="D845" s="187">
        <v>0.5208333333333334</v>
      </c>
      <c r="E845" s="188" t="s">
        <v>2518</v>
      </c>
      <c r="F845" s="37" t="s">
        <v>1863</v>
      </c>
      <c r="G845" s="72">
        <v>1.0</v>
      </c>
      <c r="H845" s="72" t="s">
        <v>2513</v>
      </c>
      <c r="I845" s="72" t="s">
        <v>5036</v>
      </c>
      <c r="J845" s="72" t="s">
        <v>2514</v>
      </c>
      <c r="K845" s="72" t="s">
        <v>68</v>
      </c>
      <c r="L845" s="37" t="s">
        <v>5037</v>
      </c>
      <c r="M845" s="192" t="s">
        <v>5038</v>
      </c>
      <c r="N845" s="72" t="s">
        <v>4397</v>
      </c>
      <c r="O845" s="176"/>
      <c r="P845" s="72" t="s">
        <v>5039</v>
      </c>
      <c r="Q845" s="177"/>
      <c r="R845" s="178"/>
      <c r="S845" s="178"/>
      <c r="T845" s="72"/>
      <c r="U845" s="72"/>
      <c r="V845" s="72"/>
      <c r="W845" s="179"/>
      <c r="X845" s="179"/>
      <c r="Y845" s="179"/>
    </row>
    <row r="846" ht="12.75" customHeight="1">
      <c r="A846" s="37" t="s">
        <v>4919</v>
      </c>
      <c r="B846" s="37"/>
      <c r="C846" s="79">
        <v>45814.0</v>
      </c>
      <c r="D846" s="187">
        <v>0.5833333333333334</v>
      </c>
      <c r="E846" s="188" t="s">
        <v>3583</v>
      </c>
      <c r="F846" s="37" t="s">
        <v>3489</v>
      </c>
      <c r="G846" s="72">
        <v>1.0</v>
      </c>
      <c r="H846" s="72" t="s">
        <v>888</v>
      </c>
      <c r="I846" s="72" t="s">
        <v>5040</v>
      </c>
      <c r="J846" s="72" t="s">
        <v>5041</v>
      </c>
      <c r="K846" s="72" t="s">
        <v>5042</v>
      </c>
      <c r="L846" s="37" t="s">
        <v>2669</v>
      </c>
      <c r="M846" s="190" t="s">
        <v>2670</v>
      </c>
      <c r="N846" s="72" t="s">
        <v>821</v>
      </c>
      <c r="O846" s="176"/>
      <c r="P846" s="72" t="s">
        <v>5043</v>
      </c>
      <c r="Q846" s="177"/>
      <c r="R846" s="178"/>
      <c r="S846" s="178"/>
      <c r="T846" s="72"/>
      <c r="U846" s="72"/>
      <c r="V846" s="72"/>
      <c r="W846" s="179"/>
      <c r="X846" s="179"/>
      <c r="Y846" s="179"/>
    </row>
    <row r="847" ht="12.75" customHeight="1">
      <c r="A847" s="37" t="s">
        <v>4919</v>
      </c>
      <c r="B847" s="37"/>
      <c r="C847" s="79">
        <v>45814.0</v>
      </c>
      <c r="D847" s="187">
        <v>0.625</v>
      </c>
      <c r="E847" s="188" t="s">
        <v>3583</v>
      </c>
      <c r="F847" s="37" t="s">
        <v>3489</v>
      </c>
      <c r="G847" s="72">
        <v>1.0</v>
      </c>
      <c r="H847" s="72" t="s">
        <v>888</v>
      </c>
      <c r="I847" s="72" t="s">
        <v>5040</v>
      </c>
      <c r="J847" s="72" t="s">
        <v>5044</v>
      </c>
      <c r="K847" s="72" t="s">
        <v>5042</v>
      </c>
      <c r="L847" s="37" t="s">
        <v>2669</v>
      </c>
      <c r="M847" s="190" t="s">
        <v>2670</v>
      </c>
      <c r="N847" s="72" t="s">
        <v>821</v>
      </c>
      <c r="O847" s="176"/>
      <c r="P847" s="72" t="s">
        <v>5045</v>
      </c>
      <c r="Q847" s="177"/>
      <c r="R847" s="178"/>
      <c r="S847" s="178"/>
      <c r="T847" s="72"/>
      <c r="U847" s="72"/>
      <c r="V847" s="72"/>
      <c r="W847" s="179"/>
      <c r="X847" s="179"/>
      <c r="Y847" s="179"/>
    </row>
    <row r="848" ht="12.75" customHeight="1">
      <c r="A848" s="37" t="s">
        <v>4919</v>
      </c>
      <c r="B848" s="37"/>
      <c r="C848" s="79">
        <v>45814.0</v>
      </c>
      <c r="D848" s="187">
        <v>0.6666666666666666</v>
      </c>
      <c r="E848" s="188" t="s">
        <v>2504</v>
      </c>
      <c r="F848" s="37" t="s">
        <v>2504</v>
      </c>
      <c r="G848" s="72">
        <v>1.0</v>
      </c>
      <c r="H848" s="72" t="s">
        <v>888</v>
      </c>
      <c r="I848" s="72" t="s">
        <v>3124</v>
      </c>
      <c r="J848" s="72" t="s">
        <v>2506</v>
      </c>
      <c r="K848" s="72" t="s">
        <v>2507</v>
      </c>
      <c r="L848" s="37" t="s">
        <v>2508</v>
      </c>
      <c r="M848" s="192" t="s">
        <v>2509</v>
      </c>
      <c r="N848" s="72" t="s">
        <v>4397</v>
      </c>
      <c r="O848" s="176"/>
      <c r="P848" s="72" t="s">
        <v>5046</v>
      </c>
      <c r="Q848" s="177"/>
      <c r="R848" s="178"/>
      <c r="S848" s="178"/>
      <c r="T848" s="72"/>
      <c r="U848" s="72"/>
      <c r="V848" s="72" t="str">
        <f t="shared" ref="V848:V849" si="218">H848</f>
        <v>INSTALACION</v>
      </c>
      <c r="W848" s="179">
        <f>1900+100</f>
        <v>2000</v>
      </c>
      <c r="X848" s="179">
        <f>W848*0.16</f>
        <v>320</v>
      </c>
      <c r="Y848" s="179">
        <f>W848+X848</f>
        <v>2320</v>
      </c>
    </row>
    <row r="849" ht="12.75" customHeight="1">
      <c r="A849" s="37" t="s">
        <v>4919</v>
      </c>
      <c r="B849" s="215" t="s">
        <v>2817</v>
      </c>
      <c r="C849" s="79">
        <v>45814.0</v>
      </c>
      <c r="D849" s="187">
        <v>0.7083333333333334</v>
      </c>
      <c r="E849" s="188" t="s">
        <v>2560</v>
      </c>
      <c r="F849" s="37" t="s">
        <v>2561</v>
      </c>
      <c r="G849" s="72">
        <v>1.0</v>
      </c>
      <c r="H849" s="72" t="s">
        <v>888</v>
      </c>
      <c r="I849" s="72" t="s">
        <v>1893</v>
      </c>
      <c r="J849" s="72" t="s">
        <v>2506</v>
      </c>
      <c r="K849" s="72" t="s">
        <v>2564</v>
      </c>
      <c r="L849" s="37" t="s">
        <v>4033</v>
      </c>
      <c r="M849" s="192" t="s">
        <v>4034</v>
      </c>
      <c r="N849" s="72" t="s">
        <v>821</v>
      </c>
      <c r="O849" s="176"/>
      <c r="P849" s="72"/>
      <c r="Q849" s="205" t="s">
        <v>68</v>
      </c>
      <c r="R849" s="206" t="s">
        <v>68</v>
      </c>
      <c r="S849" s="206" t="s">
        <v>68</v>
      </c>
      <c r="T849" s="193" t="s">
        <v>68</v>
      </c>
      <c r="U849" s="193" t="s">
        <v>68</v>
      </c>
      <c r="V849" s="72" t="str">
        <f t="shared" si="218"/>
        <v>INSTALACION</v>
      </c>
      <c r="W849" s="179"/>
      <c r="X849" s="179"/>
      <c r="Y849" s="179"/>
    </row>
    <row r="850" ht="42.0" customHeight="1">
      <c r="A850" s="37" t="s">
        <v>4919</v>
      </c>
      <c r="B850" s="37"/>
      <c r="C850" s="79">
        <v>45815.0</v>
      </c>
      <c r="D850" s="187">
        <v>0.3958333333333333</v>
      </c>
      <c r="E850" s="188" t="s">
        <v>2518</v>
      </c>
      <c r="F850" s="37" t="s">
        <v>5047</v>
      </c>
      <c r="G850" s="72">
        <v>1.0</v>
      </c>
      <c r="H850" s="72" t="s">
        <v>888</v>
      </c>
      <c r="I850" s="193" t="s">
        <v>5048</v>
      </c>
      <c r="J850" s="72" t="s">
        <v>4994</v>
      </c>
      <c r="K850" s="72" t="s">
        <v>5049</v>
      </c>
      <c r="L850" s="37" t="s">
        <v>4042</v>
      </c>
      <c r="M850" s="192" t="s">
        <v>5050</v>
      </c>
      <c r="N850" s="72" t="s">
        <v>4397</v>
      </c>
      <c r="O850" s="176"/>
      <c r="P850" s="72"/>
      <c r="Q850" s="177"/>
      <c r="R850" s="178"/>
      <c r="S850" s="178"/>
      <c r="T850" s="72"/>
      <c r="U850" s="72"/>
      <c r="V850" s="72"/>
      <c r="W850" s="179"/>
      <c r="X850" s="179"/>
      <c r="Y850" s="179"/>
    </row>
    <row r="851" ht="12.75" customHeight="1">
      <c r="A851" s="37" t="s">
        <v>4919</v>
      </c>
      <c r="B851" s="191" t="s">
        <v>2817</v>
      </c>
      <c r="C851" s="79">
        <v>45815.0</v>
      </c>
      <c r="D851" s="187">
        <v>0.5</v>
      </c>
      <c r="E851" s="188" t="s">
        <v>2518</v>
      </c>
      <c r="F851" s="37" t="s">
        <v>5051</v>
      </c>
      <c r="G851" s="72">
        <v>1.0</v>
      </c>
      <c r="H851" s="72" t="s">
        <v>888</v>
      </c>
      <c r="I851" s="72" t="s">
        <v>5052</v>
      </c>
      <c r="J851" s="72" t="s">
        <v>2506</v>
      </c>
      <c r="K851" s="72" t="s">
        <v>5053</v>
      </c>
      <c r="L851" s="37" t="s">
        <v>5054</v>
      </c>
      <c r="M851" s="192" t="s">
        <v>5055</v>
      </c>
      <c r="N851" s="72" t="s">
        <v>821</v>
      </c>
      <c r="O851" s="176"/>
      <c r="P851" s="72"/>
      <c r="Q851" s="177"/>
      <c r="R851" s="178"/>
      <c r="S851" s="178"/>
      <c r="T851" s="72"/>
      <c r="U851" s="72"/>
      <c r="V851" s="72"/>
      <c r="W851" s="179"/>
      <c r="X851" s="179"/>
      <c r="Y851" s="179"/>
    </row>
    <row r="852" ht="12.75" customHeight="1">
      <c r="A852" s="37" t="s">
        <v>4919</v>
      </c>
      <c r="B852" s="37"/>
      <c r="C852" s="79">
        <v>45815.0</v>
      </c>
      <c r="D852" s="187">
        <v>0.5833333333333334</v>
      </c>
      <c r="E852" s="188" t="s">
        <v>5056</v>
      </c>
      <c r="F852" s="37" t="s">
        <v>4084</v>
      </c>
      <c r="G852" s="72">
        <v>1.0</v>
      </c>
      <c r="H852" s="72" t="s">
        <v>2449</v>
      </c>
      <c r="I852" s="72" t="s">
        <v>5057</v>
      </c>
      <c r="J852" s="72" t="s">
        <v>5058</v>
      </c>
      <c r="K852" s="72" t="s">
        <v>5059</v>
      </c>
      <c r="L852" s="37" t="s">
        <v>4089</v>
      </c>
      <c r="M852" s="192" t="s">
        <v>5060</v>
      </c>
      <c r="N852" s="72" t="s">
        <v>821</v>
      </c>
      <c r="O852" s="176"/>
      <c r="P852" s="72"/>
      <c r="Q852" s="177"/>
      <c r="R852" s="178"/>
      <c r="S852" s="178"/>
      <c r="T852" s="72"/>
      <c r="U852" s="72"/>
      <c r="V852" s="72"/>
      <c r="W852" s="179"/>
      <c r="X852" s="179"/>
      <c r="Y852" s="179"/>
    </row>
    <row r="853" ht="12.75" customHeight="1">
      <c r="A853" s="37" t="s">
        <v>4919</v>
      </c>
      <c r="B853" s="37"/>
      <c r="C853" s="79">
        <v>45815.0</v>
      </c>
      <c r="D853" s="187">
        <v>0.6041666666666666</v>
      </c>
      <c r="E853" s="188" t="s">
        <v>5056</v>
      </c>
      <c r="F853" s="37" t="s">
        <v>4084</v>
      </c>
      <c r="G853" s="72">
        <v>1.0</v>
      </c>
      <c r="H853" s="72" t="s">
        <v>2449</v>
      </c>
      <c r="I853" s="72" t="s">
        <v>5061</v>
      </c>
      <c r="J853" s="72" t="s">
        <v>5062</v>
      </c>
      <c r="K853" s="72" t="s">
        <v>5059</v>
      </c>
      <c r="L853" s="37" t="s">
        <v>4089</v>
      </c>
      <c r="M853" s="192" t="s">
        <v>5060</v>
      </c>
      <c r="N853" s="72" t="s">
        <v>821</v>
      </c>
      <c r="O853" s="176"/>
      <c r="P853" s="72"/>
      <c r="Q853" s="177"/>
      <c r="R853" s="206">
        <v>1.9176207111E10</v>
      </c>
      <c r="S853" s="206">
        <v>8.12010373E9</v>
      </c>
      <c r="T853" s="193" t="s">
        <v>5063</v>
      </c>
      <c r="U853" s="193" t="s">
        <v>5064</v>
      </c>
      <c r="V853" s="193" t="s">
        <v>68</v>
      </c>
      <c r="W853" s="203" t="s">
        <v>68</v>
      </c>
      <c r="X853" s="203" t="s">
        <v>68</v>
      </c>
      <c r="Y853" s="203" t="s">
        <v>68</v>
      </c>
    </row>
    <row r="854" ht="12.75" customHeight="1">
      <c r="A854" s="86" t="s">
        <v>4919</v>
      </c>
      <c r="B854" s="86"/>
      <c r="C854" s="194">
        <v>45815.0</v>
      </c>
      <c r="D854" s="195">
        <v>0.75</v>
      </c>
      <c r="E854" s="196" t="s">
        <v>5056</v>
      </c>
      <c r="F854" s="37" t="s">
        <v>4084</v>
      </c>
      <c r="G854" s="87">
        <v>1.0</v>
      </c>
      <c r="H854" s="87" t="s">
        <v>888</v>
      </c>
      <c r="I854" s="87" t="s">
        <v>2291</v>
      </c>
      <c r="J854" s="87" t="s">
        <v>2506</v>
      </c>
      <c r="K854" s="87" t="s">
        <v>5059</v>
      </c>
      <c r="L854" s="86" t="s">
        <v>4089</v>
      </c>
      <c r="M854" s="197" t="s">
        <v>5060</v>
      </c>
      <c r="N854" s="87" t="s">
        <v>821</v>
      </c>
      <c r="O854" s="198"/>
      <c r="P854" s="87"/>
      <c r="Q854" s="199"/>
      <c r="R854" s="200"/>
      <c r="S854" s="200"/>
      <c r="T854" s="87"/>
      <c r="U854" s="87"/>
      <c r="V854" s="87"/>
      <c r="W854" s="202"/>
      <c r="X854" s="202"/>
      <c r="Y854" s="202"/>
    </row>
    <row r="855" ht="12.75" customHeight="1">
      <c r="A855" s="37" t="s">
        <v>5065</v>
      </c>
      <c r="B855" s="37"/>
      <c r="C855" s="79">
        <v>45816.0</v>
      </c>
      <c r="D855" s="187">
        <v>0.375</v>
      </c>
      <c r="E855" s="188" t="s">
        <v>68</v>
      </c>
      <c r="F855" s="37" t="s">
        <v>2458</v>
      </c>
      <c r="G855" s="72" t="s">
        <v>68</v>
      </c>
      <c r="H855" s="72" t="s">
        <v>68</v>
      </c>
      <c r="I855" s="72" t="s">
        <v>68</v>
      </c>
      <c r="J855" s="72" t="s">
        <v>68</v>
      </c>
      <c r="K855" s="72" t="s">
        <v>68</v>
      </c>
      <c r="L855" s="37" t="s">
        <v>68</v>
      </c>
      <c r="M855" s="190" t="s">
        <v>68</v>
      </c>
      <c r="N855" s="72" t="s">
        <v>68</v>
      </c>
      <c r="O855" s="176"/>
      <c r="P855" s="72"/>
      <c r="Q855" s="177"/>
      <c r="R855" s="178"/>
      <c r="S855" s="178"/>
      <c r="T855" s="72"/>
      <c r="U855" s="72"/>
      <c r="V855" s="72"/>
      <c r="W855" s="179"/>
      <c r="X855" s="179"/>
      <c r="Y855" s="179"/>
    </row>
    <row r="856" ht="42.0" customHeight="1">
      <c r="A856" s="37" t="s">
        <v>5065</v>
      </c>
      <c r="B856" s="37"/>
      <c r="C856" s="79">
        <v>45817.0</v>
      </c>
      <c r="D856" s="187">
        <v>0.375</v>
      </c>
      <c r="E856" s="188" t="s">
        <v>5056</v>
      </c>
      <c r="F856" s="37" t="s">
        <v>4084</v>
      </c>
      <c r="G856" s="72">
        <v>1.0</v>
      </c>
      <c r="H856" s="72" t="s">
        <v>2449</v>
      </c>
      <c r="I856" s="72" t="s">
        <v>5061</v>
      </c>
      <c r="J856" s="72" t="s">
        <v>5062</v>
      </c>
      <c r="K856" s="72" t="s">
        <v>5059</v>
      </c>
      <c r="L856" s="37" t="s">
        <v>4089</v>
      </c>
      <c r="M856" s="192" t="s">
        <v>5060</v>
      </c>
      <c r="N856" s="72" t="s">
        <v>821</v>
      </c>
      <c r="O856" s="207"/>
      <c r="P856" s="193" t="s">
        <v>5066</v>
      </c>
      <c r="Q856" s="205" t="s">
        <v>5067</v>
      </c>
      <c r="R856" s="206">
        <v>1.9176207111E10</v>
      </c>
      <c r="S856" s="206">
        <v>8.12010373E9</v>
      </c>
      <c r="T856" s="193" t="s">
        <v>5063</v>
      </c>
      <c r="U856" s="193" t="s">
        <v>5064</v>
      </c>
      <c r="V856" s="193" t="s">
        <v>68</v>
      </c>
      <c r="W856" s="203" t="s">
        <v>68</v>
      </c>
      <c r="X856" s="203" t="s">
        <v>68</v>
      </c>
      <c r="Y856" s="203" t="s">
        <v>68</v>
      </c>
    </row>
    <row r="857" ht="12.75" customHeight="1">
      <c r="A857" s="37" t="s">
        <v>5065</v>
      </c>
      <c r="B857" s="37"/>
      <c r="C857" s="79">
        <v>45817.0</v>
      </c>
      <c r="D857" s="187">
        <v>0.4166666666666667</v>
      </c>
      <c r="E857" s="188" t="s">
        <v>5056</v>
      </c>
      <c r="F857" s="37" t="s">
        <v>4084</v>
      </c>
      <c r="G857" s="72">
        <v>1.0</v>
      </c>
      <c r="H857" s="72" t="s">
        <v>2449</v>
      </c>
      <c r="I857" s="72" t="s">
        <v>5061</v>
      </c>
      <c r="J857" s="72" t="s">
        <v>5062</v>
      </c>
      <c r="K857" s="72" t="s">
        <v>5059</v>
      </c>
      <c r="L857" s="37" t="s">
        <v>4089</v>
      </c>
      <c r="M857" s="192" t="s">
        <v>5060</v>
      </c>
      <c r="N857" s="72" t="s">
        <v>821</v>
      </c>
      <c r="O857" s="207"/>
      <c r="P857" s="193" t="s">
        <v>5068</v>
      </c>
      <c r="Q857" s="177"/>
      <c r="R857" s="206">
        <v>1.9176207256E10</v>
      </c>
      <c r="S857" s="206">
        <v>8.12010373E9</v>
      </c>
      <c r="T857" s="193" t="s">
        <v>5063</v>
      </c>
      <c r="U857" s="193" t="s">
        <v>5064</v>
      </c>
      <c r="V857" s="193" t="s">
        <v>68</v>
      </c>
      <c r="W857" s="203" t="s">
        <v>68</v>
      </c>
      <c r="X857" s="203" t="s">
        <v>68</v>
      </c>
      <c r="Y857" s="203" t="s">
        <v>68</v>
      </c>
    </row>
    <row r="858" ht="12.75" customHeight="1">
      <c r="A858" s="37" t="s">
        <v>5065</v>
      </c>
      <c r="B858" s="191" t="s">
        <v>2817</v>
      </c>
      <c r="C858" s="79">
        <v>45817.0</v>
      </c>
      <c r="D858" s="187">
        <v>0.6875</v>
      </c>
      <c r="E858" s="188" t="s">
        <v>2518</v>
      </c>
      <c r="F858" s="37" t="s">
        <v>387</v>
      </c>
      <c r="G858" s="72">
        <v>1.0</v>
      </c>
      <c r="H858" s="72" t="s">
        <v>888</v>
      </c>
      <c r="I858" s="72" t="s">
        <v>5069</v>
      </c>
      <c r="J858" s="72" t="s">
        <v>3965</v>
      </c>
      <c r="K858" s="72" t="s">
        <v>5070</v>
      </c>
      <c r="L858" s="37" t="s">
        <v>5071</v>
      </c>
      <c r="M858" s="192" t="s">
        <v>5072</v>
      </c>
      <c r="N858" s="72" t="s">
        <v>821</v>
      </c>
      <c r="O858" s="176"/>
      <c r="P858" s="72"/>
      <c r="Q858" s="177"/>
      <c r="R858" s="178"/>
      <c r="S858" s="178"/>
      <c r="T858" s="72"/>
      <c r="U858" s="72"/>
      <c r="V858" s="72"/>
      <c r="W858" s="179"/>
      <c r="X858" s="179"/>
      <c r="Y858" s="179"/>
    </row>
    <row r="859" ht="12.75" customHeight="1">
      <c r="A859" s="37" t="s">
        <v>5065</v>
      </c>
      <c r="B859" s="37"/>
      <c r="C859" s="79">
        <v>45818.0</v>
      </c>
      <c r="D859" s="187">
        <v>0.5</v>
      </c>
      <c r="E859" s="188" t="s">
        <v>2518</v>
      </c>
      <c r="F859" s="37" t="s">
        <v>5073</v>
      </c>
      <c r="G859" s="72">
        <v>1.0</v>
      </c>
      <c r="H859" s="72" t="s">
        <v>2513</v>
      </c>
      <c r="I859" s="72" t="s">
        <v>68</v>
      </c>
      <c r="J859" s="72" t="s">
        <v>2514</v>
      </c>
      <c r="K859" s="72">
        <v>8.124304017E9</v>
      </c>
      <c r="L859" s="37" t="s">
        <v>5074</v>
      </c>
      <c r="M859" s="192" t="s">
        <v>5075</v>
      </c>
      <c r="N859" s="72" t="s">
        <v>821</v>
      </c>
      <c r="O859" s="176"/>
      <c r="P859" s="72"/>
      <c r="Q859" s="177"/>
      <c r="R859" s="178"/>
      <c r="S859" s="178"/>
      <c r="T859" s="72"/>
      <c r="U859" s="72"/>
      <c r="V859" s="72"/>
      <c r="W859" s="179"/>
      <c r="X859" s="179"/>
      <c r="Y859" s="179"/>
    </row>
    <row r="860" ht="12.75" customHeight="1">
      <c r="A860" s="37" t="s">
        <v>5065</v>
      </c>
      <c r="B860" s="37"/>
      <c r="C860" s="79">
        <v>45818.0</v>
      </c>
      <c r="D860" s="187">
        <v>0.5208333333333334</v>
      </c>
      <c r="E860" s="188" t="s">
        <v>3583</v>
      </c>
      <c r="F860" s="37" t="s">
        <v>3489</v>
      </c>
      <c r="G860" s="72">
        <v>1.0</v>
      </c>
      <c r="H860" s="72" t="s">
        <v>2513</v>
      </c>
      <c r="I860" s="72" t="s">
        <v>5076</v>
      </c>
      <c r="J860" s="72" t="s">
        <v>5077</v>
      </c>
      <c r="K860" s="72" t="s">
        <v>5078</v>
      </c>
      <c r="L860" s="37" t="s">
        <v>3038</v>
      </c>
      <c r="M860" s="192" t="s">
        <v>5079</v>
      </c>
      <c r="N860" s="72" t="s">
        <v>4397</v>
      </c>
      <c r="O860" s="176"/>
      <c r="P860" s="72"/>
      <c r="Q860" s="177"/>
      <c r="R860" s="178"/>
      <c r="S860" s="178"/>
      <c r="T860" s="72"/>
      <c r="U860" s="72"/>
      <c r="V860" s="72"/>
      <c r="W860" s="179"/>
      <c r="X860" s="179"/>
      <c r="Y860" s="179"/>
    </row>
    <row r="861" ht="12.75" customHeight="1">
      <c r="A861" s="37" t="s">
        <v>5065</v>
      </c>
      <c r="B861" s="37"/>
      <c r="C861" s="79">
        <v>45818.0</v>
      </c>
      <c r="D861" s="187">
        <v>0.5416666666666666</v>
      </c>
      <c r="E861" s="188" t="s">
        <v>3583</v>
      </c>
      <c r="F861" s="37" t="s">
        <v>3489</v>
      </c>
      <c r="G861" s="72">
        <v>1.0</v>
      </c>
      <c r="H861" s="72" t="s">
        <v>2513</v>
      </c>
      <c r="I861" s="72" t="s">
        <v>5076</v>
      </c>
      <c r="J861" s="72" t="s">
        <v>5080</v>
      </c>
      <c r="K861" s="72" t="s">
        <v>5078</v>
      </c>
      <c r="L861" s="37" t="s">
        <v>3038</v>
      </c>
      <c r="M861" s="192" t="s">
        <v>5079</v>
      </c>
      <c r="N861" s="72" t="s">
        <v>4397</v>
      </c>
      <c r="O861" s="176"/>
      <c r="P861" s="72"/>
      <c r="Q861" s="177"/>
      <c r="R861" s="178"/>
      <c r="S861" s="178"/>
      <c r="T861" s="72"/>
      <c r="U861" s="72"/>
      <c r="V861" s="72"/>
      <c r="W861" s="179"/>
      <c r="X861" s="179"/>
      <c r="Y861" s="179"/>
    </row>
    <row r="862" ht="12.75" customHeight="1">
      <c r="A862" s="37" t="s">
        <v>5065</v>
      </c>
      <c r="B862" s="37"/>
      <c r="C862" s="79">
        <v>45818.0</v>
      </c>
      <c r="D862" s="187">
        <v>0.5833333333333334</v>
      </c>
      <c r="E862" s="188" t="s">
        <v>3583</v>
      </c>
      <c r="F862" s="37" t="s">
        <v>3489</v>
      </c>
      <c r="G862" s="72">
        <v>1.0</v>
      </c>
      <c r="H862" s="72" t="s">
        <v>2513</v>
      </c>
      <c r="I862" s="72" t="s">
        <v>5081</v>
      </c>
      <c r="J862" s="72" t="s">
        <v>5082</v>
      </c>
      <c r="K862" s="72" t="s">
        <v>5078</v>
      </c>
      <c r="L862" s="37" t="s">
        <v>3038</v>
      </c>
      <c r="M862" s="192" t="s">
        <v>5079</v>
      </c>
      <c r="N862" s="72" t="s">
        <v>4397</v>
      </c>
      <c r="O862" s="176"/>
      <c r="P862" s="72"/>
      <c r="Q862" s="177"/>
      <c r="R862" s="178"/>
      <c r="S862" s="178"/>
      <c r="T862" s="72"/>
      <c r="U862" s="72"/>
      <c r="V862" s="72"/>
      <c r="W862" s="179"/>
      <c r="X862" s="179"/>
      <c r="Y862" s="179"/>
    </row>
    <row r="863" ht="12.75" customHeight="1">
      <c r="A863" s="37" t="s">
        <v>5065</v>
      </c>
      <c r="B863" s="37"/>
      <c r="C863" s="79">
        <v>45818.0</v>
      </c>
      <c r="D863" s="187">
        <v>0.6041666666666666</v>
      </c>
      <c r="E863" s="188" t="s">
        <v>3583</v>
      </c>
      <c r="F863" s="37" t="s">
        <v>3489</v>
      </c>
      <c r="G863" s="72">
        <v>1.0</v>
      </c>
      <c r="H863" s="72" t="s">
        <v>2513</v>
      </c>
      <c r="I863" s="72" t="s">
        <v>5081</v>
      </c>
      <c r="J863" s="72" t="s">
        <v>5083</v>
      </c>
      <c r="K863" s="72" t="s">
        <v>5078</v>
      </c>
      <c r="L863" s="37" t="s">
        <v>3038</v>
      </c>
      <c r="M863" s="192" t="s">
        <v>5079</v>
      </c>
      <c r="N863" s="72" t="s">
        <v>4397</v>
      </c>
      <c r="O863" s="176"/>
      <c r="P863" s="72"/>
      <c r="Q863" s="177"/>
      <c r="R863" s="178"/>
      <c r="S863" s="178"/>
      <c r="T863" s="72"/>
      <c r="U863" s="72"/>
      <c r="V863" s="72"/>
      <c r="W863" s="179"/>
      <c r="X863" s="179"/>
      <c r="Y863" s="179"/>
    </row>
    <row r="864" ht="12.75" customHeight="1">
      <c r="A864" s="37" t="s">
        <v>5065</v>
      </c>
      <c r="B864" s="215" t="s">
        <v>2817</v>
      </c>
      <c r="C864" s="79">
        <v>45818.0</v>
      </c>
      <c r="D864" s="187">
        <v>0.625</v>
      </c>
      <c r="E864" s="188" t="s">
        <v>2574</v>
      </c>
      <c r="F864" s="37" t="s">
        <v>2575</v>
      </c>
      <c r="G864" s="72">
        <v>1.0</v>
      </c>
      <c r="H864" s="72" t="s">
        <v>2513</v>
      </c>
      <c r="I864" s="72" t="s">
        <v>5084</v>
      </c>
      <c r="J864" s="193" t="s">
        <v>5085</v>
      </c>
      <c r="K864" s="72" t="s">
        <v>3312</v>
      </c>
      <c r="L864" s="37" t="s">
        <v>2577</v>
      </c>
      <c r="M864" s="204" t="s">
        <v>2578</v>
      </c>
      <c r="N864" s="72" t="s">
        <v>821</v>
      </c>
      <c r="O864" s="193" t="s">
        <v>68</v>
      </c>
      <c r="P864" s="72" t="str">
        <f>J864</f>
        <v>CTE. CRISTIAN JAVIER DIAZ VAZQUEZ
DESINSTALACION DE EQUIPO</v>
      </c>
      <c r="Q864" s="72"/>
      <c r="R864" s="178"/>
      <c r="S864" s="178"/>
      <c r="T864" s="72"/>
      <c r="U864" s="72"/>
      <c r="V864" s="72" t="str">
        <f>H864</f>
        <v>DESINSTALACION</v>
      </c>
      <c r="W864" s="203">
        <v>650.0</v>
      </c>
      <c r="X864" s="179">
        <f>W864*0.16</f>
        <v>104</v>
      </c>
      <c r="Y864" s="179">
        <f>W864+X864</f>
        <v>754</v>
      </c>
    </row>
    <row r="865" ht="12.75" customHeight="1">
      <c r="A865" s="37" t="s">
        <v>5065</v>
      </c>
      <c r="B865" s="37"/>
      <c r="C865" s="79">
        <v>45818.0</v>
      </c>
      <c r="D865" s="187">
        <v>0.625</v>
      </c>
      <c r="E865" s="188" t="s">
        <v>3583</v>
      </c>
      <c r="F865" s="37" t="s">
        <v>3489</v>
      </c>
      <c r="G865" s="72">
        <v>1.0</v>
      </c>
      <c r="H865" s="72" t="s">
        <v>2513</v>
      </c>
      <c r="I865" s="72" t="s">
        <v>5086</v>
      </c>
      <c r="J865" s="72" t="s">
        <v>5087</v>
      </c>
      <c r="K865" s="72" t="s">
        <v>5078</v>
      </c>
      <c r="L865" s="37" t="s">
        <v>3038</v>
      </c>
      <c r="M865" s="192" t="s">
        <v>5079</v>
      </c>
      <c r="N865" s="72" t="s">
        <v>4397</v>
      </c>
      <c r="O865" s="176"/>
      <c r="P865" s="72"/>
      <c r="Q865" s="177"/>
      <c r="R865" s="178"/>
      <c r="S865" s="178"/>
      <c r="T865" s="72"/>
      <c r="U865" s="72"/>
      <c r="V865" s="72"/>
      <c r="W865" s="179"/>
      <c r="X865" s="179"/>
      <c r="Y865" s="179"/>
    </row>
    <row r="866" ht="12.75" customHeight="1">
      <c r="A866" s="37" t="s">
        <v>5065</v>
      </c>
      <c r="B866" s="37"/>
      <c r="C866" s="79">
        <v>45818.0</v>
      </c>
      <c r="D866" s="187">
        <v>0.6458333333333334</v>
      </c>
      <c r="E866" s="188" t="s">
        <v>3583</v>
      </c>
      <c r="F866" s="37" t="s">
        <v>3489</v>
      </c>
      <c r="G866" s="72">
        <v>1.0</v>
      </c>
      <c r="H866" s="72" t="s">
        <v>2513</v>
      </c>
      <c r="I866" s="72" t="s">
        <v>5088</v>
      </c>
      <c r="J866" s="72" t="s">
        <v>5089</v>
      </c>
      <c r="K866" s="72" t="s">
        <v>5078</v>
      </c>
      <c r="L866" s="37" t="s">
        <v>3038</v>
      </c>
      <c r="M866" s="192" t="s">
        <v>5079</v>
      </c>
      <c r="N866" s="72" t="s">
        <v>4397</v>
      </c>
      <c r="O866" s="176"/>
      <c r="P866" s="72"/>
      <c r="Q866" s="177"/>
      <c r="R866" s="178"/>
      <c r="S866" s="178"/>
      <c r="T866" s="72"/>
      <c r="U866" s="72"/>
      <c r="V866" s="72"/>
      <c r="W866" s="179"/>
      <c r="X866" s="179"/>
      <c r="Y866" s="179"/>
    </row>
    <row r="867" ht="12.75" customHeight="1">
      <c r="A867" s="37" t="s">
        <v>5065</v>
      </c>
      <c r="B867" s="37"/>
      <c r="C867" s="79">
        <v>45818.0</v>
      </c>
      <c r="D867" s="187">
        <v>0.6666666666666666</v>
      </c>
      <c r="E867" s="188" t="s">
        <v>3583</v>
      </c>
      <c r="F867" s="37" t="s">
        <v>3489</v>
      </c>
      <c r="G867" s="72">
        <v>1.0</v>
      </c>
      <c r="H867" s="72" t="s">
        <v>2513</v>
      </c>
      <c r="I867" s="72" t="s">
        <v>5088</v>
      </c>
      <c r="J867" s="72"/>
      <c r="K867" s="72" t="s">
        <v>5078</v>
      </c>
      <c r="L867" s="37" t="s">
        <v>3038</v>
      </c>
      <c r="M867" s="192" t="s">
        <v>5079</v>
      </c>
      <c r="N867" s="72"/>
      <c r="O867" s="176"/>
      <c r="P867" s="72"/>
      <c r="Q867" s="177"/>
      <c r="R867" s="178"/>
      <c r="S867" s="178"/>
      <c r="T867" s="72"/>
      <c r="U867" s="72"/>
      <c r="V867" s="72"/>
      <c r="W867" s="179"/>
      <c r="X867" s="179"/>
      <c r="Y867" s="179"/>
    </row>
    <row r="868" ht="12.75" customHeight="1">
      <c r="A868" s="37" t="s">
        <v>5065</v>
      </c>
      <c r="B868" s="215" t="s">
        <v>2817</v>
      </c>
      <c r="C868" s="79">
        <v>45818.0</v>
      </c>
      <c r="D868" s="187">
        <v>0.7083333333333334</v>
      </c>
      <c r="E868" s="188" t="s">
        <v>2518</v>
      </c>
      <c r="F868" s="37" t="s">
        <v>390</v>
      </c>
      <c r="G868" s="72">
        <v>1.0</v>
      </c>
      <c r="H868" s="72" t="s">
        <v>888</v>
      </c>
      <c r="I868" s="193" t="s">
        <v>5090</v>
      </c>
      <c r="J868" s="72" t="s">
        <v>3965</v>
      </c>
      <c r="K868" s="72" t="s">
        <v>5091</v>
      </c>
      <c r="L868" s="37" t="s">
        <v>5092</v>
      </c>
      <c r="M868" s="204" t="s">
        <v>5093</v>
      </c>
      <c r="N868" s="72" t="s">
        <v>4397</v>
      </c>
      <c r="O868" s="176"/>
      <c r="P868" s="72"/>
      <c r="Q868" s="177"/>
      <c r="R868" s="178"/>
      <c r="S868" s="178"/>
      <c r="T868" s="72"/>
      <c r="U868" s="72"/>
      <c r="V868" s="193" t="s">
        <v>37</v>
      </c>
      <c r="W868" s="179">
        <f>549+300</f>
        <v>849</v>
      </c>
      <c r="X868" s="179">
        <f t="shared" ref="X868:X870" si="219">W868*0.16</f>
        <v>135.84</v>
      </c>
      <c r="Y868" s="179">
        <f t="shared" ref="Y868:Y870" si="220">W868+X868</f>
        <v>984.84</v>
      </c>
    </row>
    <row r="869" ht="12.75" customHeight="1">
      <c r="A869" s="37" t="s">
        <v>5065</v>
      </c>
      <c r="B869" s="215" t="s">
        <v>2817</v>
      </c>
      <c r="C869" s="79">
        <v>45818.0</v>
      </c>
      <c r="D869" s="187">
        <v>0.7083333333333334</v>
      </c>
      <c r="E869" s="188" t="s">
        <v>3761</v>
      </c>
      <c r="F869" s="37" t="s">
        <v>2592</v>
      </c>
      <c r="G869" s="72">
        <v>1.0</v>
      </c>
      <c r="H869" s="72" t="s">
        <v>2684</v>
      </c>
      <c r="I869" s="193" t="s">
        <v>5094</v>
      </c>
      <c r="J869" s="72" t="s">
        <v>2506</v>
      </c>
      <c r="K869" s="72" t="s">
        <v>5095</v>
      </c>
      <c r="L869" s="37" t="s">
        <v>5096</v>
      </c>
      <c r="M869" s="192" t="s">
        <v>5097</v>
      </c>
      <c r="N869" s="72" t="s">
        <v>4397</v>
      </c>
      <c r="O869" s="193" t="s">
        <v>68</v>
      </c>
      <c r="P869" s="72" t="str">
        <f t="shared" ref="P869:P870" si="221">J869</f>
        <v>INSTALACION NUEVA</v>
      </c>
      <c r="Q869" s="72" t="s">
        <v>5098</v>
      </c>
      <c r="R869" s="178"/>
      <c r="S869" s="178"/>
      <c r="T869" s="72"/>
      <c r="U869" s="72"/>
      <c r="V869" s="72" t="str">
        <f t="shared" ref="V869:V870" si="222">H869</f>
        <v>VISITA EN FALSO </v>
      </c>
      <c r="W869" s="179">
        <f>1724+150</f>
        <v>1874</v>
      </c>
      <c r="X869" s="203">
        <f t="shared" si="219"/>
        <v>299.84</v>
      </c>
      <c r="Y869" s="203">
        <f t="shared" si="220"/>
        <v>2173.84</v>
      </c>
    </row>
    <row r="870" ht="12.75" customHeight="1">
      <c r="A870" s="37" t="s">
        <v>5065</v>
      </c>
      <c r="B870" s="37"/>
      <c r="C870" s="79">
        <v>45818.0</v>
      </c>
      <c r="D870" s="187">
        <v>0.75</v>
      </c>
      <c r="E870" s="188" t="s">
        <v>2548</v>
      </c>
      <c r="F870" s="37" t="s">
        <v>2549</v>
      </c>
      <c r="G870" s="72">
        <v>1.0</v>
      </c>
      <c r="H870" s="72" t="s">
        <v>846</v>
      </c>
      <c r="I870" s="72" t="s">
        <v>5099</v>
      </c>
      <c r="J870" s="72" t="s">
        <v>2506</v>
      </c>
      <c r="K870" s="72" t="s">
        <v>825</v>
      </c>
      <c r="L870" s="37" t="s">
        <v>2833</v>
      </c>
      <c r="M870" s="192" t="s">
        <v>2552</v>
      </c>
      <c r="N870" s="72" t="s">
        <v>4397</v>
      </c>
      <c r="O870" s="176"/>
      <c r="P870" s="72" t="str">
        <f t="shared" si="221"/>
        <v>INSTALACION NUEVA</v>
      </c>
      <c r="Q870" s="72" t="s">
        <v>5100</v>
      </c>
      <c r="R870" s="178"/>
      <c r="S870" s="178"/>
      <c r="T870" s="72"/>
      <c r="U870" s="72"/>
      <c r="V870" s="72" t="str">
        <f t="shared" si="222"/>
        <v>CANCELADO</v>
      </c>
      <c r="W870" s="203">
        <v>0.0</v>
      </c>
      <c r="X870" s="179">
        <f t="shared" si="219"/>
        <v>0</v>
      </c>
      <c r="Y870" s="179">
        <f t="shared" si="220"/>
        <v>0</v>
      </c>
    </row>
    <row r="871" ht="12.75" customHeight="1">
      <c r="A871" s="37" t="s">
        <v>5065</v>
      </c>
      <c r="B871" s="191" t="s">
        <v>2817</v>
      </c>
      <c r="C871" s="79">
        <v>45818.0</v>
      </c>
      <c r="D871" s="187">
        <v>0.75</v>
      </c>
      <c r="E871" s="188" t="s">
        <v>5056</v>
      </c>
      <c r="F871" s="37" t="s">
        <v>4084</v>
      </c>
      <c r="G871" s="72">
        <v>1.0</v>
      </c>
      <c r="H871" s="72" t="s">
        <v>888</v>
      </c>
      <c r="I871" s="72" t="s">
        <v>5101</v>
      </c>
      <c r="J871" s="72" t="s">
        <v>2506</v>
      </c>
      <c r="K871" s="72" t="s">
        <v>5059</v>
      </c>
      <c r="L871" s="37" t="s">
        <v>4089</v>
      </c>
      <c r="M871" s="192" t="s">
        <v>5060</v>
      </c>
      <c r="N871" s="72" t="s">
        <v>821</v>
      </c>
      <c r="O871" s="176"/>
      <c r="P871" s="72"/>
      <c r="Q871" s="177"/>
      <c r="R871" s="178"/>
      <c r="S871" s="178"/>
      <c r="T871" s="72"/>
      <c r="U871" s="72"/>
      <c r="V871" s="72"/>
      <c r="W871" s="179"/>
      <c r="X871" s="179"/>
      <c r="Y871" s="179"/>
    </row>
    <row r="872" ht="39.0" customHeight="1">
      <c r="A872" s="37" t="s">
        <v>5065</v>
      </c>
      <c r="B872" s="215" t="s">
        <v>2817</v>
      </c>
      <c r="C872" s="79">
        <v>45819.0</v>
      </c>
      <c r="D872" s="187">
        <v>0.375</v>
      </c>
      <c r="E872" s="188" t="s">
        <v>2518</v>
      </c>
      <c r="F872" s="37" t="s">
        <v>1863</v>
      </c>
      <c r="G872" s="72">
        <v>1.0</v>
      </c>
      <c r="H872" s="72" t="s">
        <v>2684</v>
      </c>
      <c r="I872" s="72" t="s">
        <v>5102</v>
      </c>
      <c r="J872" s="72" t="s">
        <v>2521</v>
      </c>
      <c r="K872" s="72"/>
      <c r="L872" s="37" t="s">
        <v>5103</v>
      </c>
      <c r="M872" s="192" t="s">
        <v>5104</v>
      </c>
      <c r="N872" s="72" t="s">
        <v>821</v>
      </c>
      <c r="O872" s="176"/>
      <c r="P872" s="72" t="s">
        <v>5105</v>
      </c>
      <c r="Q872" s="177"/>
      <c r="R872" s="178"/>
      <c r="S872" s="178"/>
      <c r="T872" s="72"/>
      <c r="U872" s="72"/>
      <c r="V872" s="72"/>
      <c r="W872" s="179"/>
      <c r="X872" s="179"/>
      <c r="Y872" s="179"/>
    </row>
    <row r="873" ht="12.75" customHeight="1">
      <c r="A873" s="37" t="s">
        <v>5065</v>
      </c>
      <c r="B873" s="215" t="s">
        <v>2817</v>
      </c>
      <c r="C873" s="79">
        <v>45819.0</v>
      </c>
      <c r="D873" s="187">
        <v>0.375</v>
      </c>
      <c r="E873" s="188" t="s">
        <v>2518</v>
      </c>
      <c r="F873" s="37" t="s">
        <v>264</v>
      </c>
      <c r="G873" s="72">
        <v>1.0</v>
      </c>
      <c r="H873" s="72" t="s">
        <v>888</v>
      </c>
      <c r="I873" s="72" t="s">
        <v>5106</v>
      </c>
      <c r="J873" s="72" t="s">
        <v>2506</v>
      </c>
      <c r="K873" s="72" t="s">
        <v>4148</v>
      </c>
      <c r="L873" s="37" t="s">
        <v>5107</v>
      </c>
      <c r="M873" s="192" t="s">
        <v>5108</v>
      </c>
      <c r="N873" s="72" t="s">
        <v>4397</v>
      </c>
      <c r="O873" s="176"/>
      <c r="P873" s="72" t="s">
        <v>5109</v>
      </c>
      <c r="Q873" s="177"/>
      <c r="R873" s="178"/>
      <c r="S873" s="178"/>
      <c r="T873" s="72"/>
      <c r="U873" s="72"/>
      <c r="V873" s="72"/>
      <c r="W873" s="179"/>
      <c r="X873" s="179"/>
      <c r="Y873" s="179"/>
    </row>
    <row r="874" ht="12.75" customHeight="1">
      <c r="A874" s="37" t="s">
        <v>5065</v>
      </c>
      <c r="B874" s="215" t="s">
        <v>2817</v>
      </c>
      <c r="C874" s="79">
        <v>45819.0</v>
      </c>
      <c r="D874" s="187">
        <v>0.5</v>
      </c>
      <c r="E874" s="188" t="s">
        <v>3761</v>
      </c>
      <c r="F874" s="37" t="s">
        <v>2592</v>
      </c>
      <c r="G874" s="72">
        <v>1.0</v>
      </c>
      <c r="H874" s="72" t="s">
        <v>888</v>
      </c>
      <c r="I874" s="193" t="s">
        <v>5110</v>
      </c>
      <c r="J874" s="72" t="s">
        <v>2506</v>
      </c>
      <c r="K874" s="72" t="s">
        <v>5111</v>
      </c>
      <c r="L874" s="37" t="s">
        <v>4424</v>
      </c>
      <c r="M874" s="190" t="s">
        <v>5112</v>
      </c>
      <c r="N874" s="72" t="s">
        <v>821</v>
      </c>
      <c r="O874" s="193" t="s">
        <v>68</v>
      </c>
      <c r="P874" s="72" t="str">
        <f>J874</f>
        <v>INSTALACION NUEVA</v>
      </c>
      <c r="Q874" s="177"/>
      <c r="R874" s="178"/>
      <c r="S874" s="178"/>
      <c r="T874" s="72"/>
      <c r="U874" s="72"/>
      <c r="V874" s="72" t="str">
        <f>H874</f>
        <v>INSTALACION</v>
      </c>
      <c r="W874" s="179">
        <f>1724+150</f>
        <v>1874</v>
      </c>
      <c r="X874" s="203">
        <f>W874*0.16</f>
        <v>299.84</v>
      </c>
      <c r="Y874" s="203">
        <f>W874+X874</f>
        <v>2173.84</v>
      </c>
    </row>
    <row r="875" ht="12.75" customHeight="1">
      <c r="A875" s="37" t="s">
        <v>5065</v>
      </c>
      <c r="B875" s="215" t="s">
        <v>2817</v>
      </c>
      <c r="C875" s="79">
        <v>45819.0</v>
      </c>
      <c r="D875" s="187">
        <v>0.6527777777777778</v>
      </c>
      <c r="E875" s="188" t="s">
        <v>5113</v>
      </c>
      <c r="F875" s="37" t="s">
        <v>2523</v>
      </c>
      <c r="G875" s="72">
        <v>1.0</v>
      </c>
      <c r="H875" s="72" t="s">
        <v>846</v>
      </c>
      <c r="I875" s="72" t="s">
        <v>3308</v>
      </c>
      <c r="J875" s="72" t="s">
        <v>2506</v>
      </c>
      <c r="K875" s="72" t="s">
        <v>5114</v>
      </c>
      <c r="L875" s="37" t="s">
        <v>5115</v>
      </c>
      <c r="M875" s="192" t="s">
        <v>5116</v>
      </c>
      <c r="N875" s="72" t="s">
        <v>4397</v>
      </c>
      <c r="O875" s="176"/>
      <c r="P875" s="72" t="s">
        <v>5117</v>
      </c>
      <c r="Q875" s="177"/>
      <c r="R875" s="178"/>
      <c r="S875" s="178"/>
      <c r="T875" s="72"/>
      <c r="U875" s="72"/>
      <c r="V875" s="72"/>
      <c r="W875" s="179"/>
      <c r="X875" s="179"/>
      <c r="Y875" s="179"/>
    </row>
    <row r="876" ht="12.75" customHeight="1">
      <c r="A876" s="37" t="s">
        <v>5065</v>
      </c>
      <c r="B876" s="215" t="s">
        <v>2817</v>
      </c>
      <c r="C876" s="79">
        <v>45820.0</v>
      </c>
      <c r="D876" s="187">
        <v>0.3958333333333333</v>
      </c>
      <c r="E876" s="188" t="s">
        <v>5113</v>
      </c>
      <c r="F876" s="37" t="s">
        <v>2523</v>
      </c>
      <c r="G876" s="72">
        <v>1.0</v>
      </c>
      <c r="H876" s="72" t="s">
        <v>888</v>
      </c>
      <c r="I876" s="72" t="s">
        <v>3308</v>
      </c>
      <c r="J876" s="72" t="s">
        <v>2506</v>
      </c>
      <c r="K876" s="72" t="s">
        <v>3545</v>
      </c>
      <c r="L876" s="37" t="s">
        <v>2525</v>
      </c>
      <c r="M876" s="190" t="s">
        <v>2826</v>
      </c>
      <c r="N876" s="72" t="s">
        <v>4397</v>
      </c>
      <c r="O876" s="176"/>
      <c r="P876" s="72" t="s">
        <v>4999</v>
      </c>
      <c r="Q876" s="177"/>
      <c r="R876" s="178"/>
      <c r="S876" s="178"/>
      <c r="T876" s="72"/>
      <c r="U876" s="72"/>
      <c r="V876" s="72"/>
      <c r="W876" s="179"/>
      <c r="X876" s="179"/>
      <c r="Y876" s="179"/>
    </row>
    <row r="877" ht="12.75" customHeight="1">
      <c r="A877" s="37" t="s">
        <v>5065</v>
      </c>
      <c r="B877" s="37"/>
      <c r="C877" s="79">
        <v>45820.0</v>
      </c>
      <c r="D877" s="187">
        <v>0.4166666666666667</v>
      </c>
      <c r="E877" s="188" t="s">
        <v>3567</v>
      </c>
      <c r="F877" s="37" t="s">
        <v>3489</v>
      </c>
      <c r="G877" s="72">
        <v>1.0</v>
      </c>
      <c r="H877" s="72" t="s">
        <v>3490</v>
      </c>
      <c r="I877" s="72" t="s">
        <v>68</v>
      </c>
      <c r="J877" s="72" t="s">
        <v>5118</v>
      </c>
      <c r="K877" s="72" t="s">
        <v>5119</v>
      </c>
      <c r="L877" s="37" t="s">
        <v>2669</v>
      </c>
      <c r="M877" s="190" t="s">
        <v>2670</v>
      </c>
      <c r="N877" s="72" t="s">
        <v>4397</v>
      </c>
      <c r="O877" s="176"/>
      <c r="P877" s="72" t="s">
        <v>5120</v>
      </c>
      <c r="Q877" s="177"/>
      <c r="R877" s="178"/>
      <c r="S877" s="178"/>
      <c r="T877" s="72"/>
      <c r="U877" s="72"/>
      <c r="V877" s="193" t="s">
        <v>3490</v>
      </c>
      <c r="W877" s="203">
        <v>0.0</v>
      </c>
      <c r="X877" s="203">
        <v>0.0</v>
      </c>
      <c r="Y877" s="203">
        <v>0.0</v>
      </c>
    </row>
    <row r="878" ht="12.75" customHeight="1">
      <c r="A878" s="37" t="s">
        <v>5065</v>
      </c>
      <c r="B878" s="37"/>
      <c r="C878" s="79">
        <v>45820.0</v>
      </c>
      <c r="D878" s="187">
        <v>0.4166666666666667</v>
      </c>
      <c r="E878" s="188" t="s">
        <v>3583</v>
      </c>
      <c r="F878" s="37" t="s">
        <v>3489</v>
      </c>
      <c r="G878" s="72">
        <v>2.0</v>
      </c>
      <c r="H878" s="72" t="s">
        <v>5121</v>
      </c>
      <c r="I878" s="72" t="s">
        <v>68</v>
      </c>
      <c r="J878" s="72" t="s">
        <v>5122</v>
      </c>
      <c r="K878" s="72" t="s">
        <v>4397</v>
      </c>
      <c r="L878" s="37" t="s">
        <v>5123</v>
      </c>
      <c r="M878" s="190"/>
      <c r="N878" s="72"/>
      <c r="O878" s="176"/>
      <c r="P878" s="72"/>
      <c r="Q878" s="177"/>
      <c r="R878" s="178"/>
      <c r="S878" s="178"/>
      <c r="T878" s="72"/>
      <c r="U878" s="72"/>
      <c r="V878" s="72"/>
      <c r="W878" s="179"/>
      <c r="X878" s="179"/>
      <c r="Y878" s="179"/>
    </row>
    <row r="879" ht="12.75" customHeight="1">
      <c r="A879" s="37" t="s">
        <v>5065</v>
      </c>
      <c r="B879" s="215" t="s">
        <v>2817</v>
      </c>
      <c r="C879" s="79">
        <v>45820.0</v>
      </c>
      <c r="D879" s="187">
        <v>0.4166666666666667</v>
      </c>
      <c r="E879" s="188" t="s">
        <v>2574</v>
      </c>
      <c r="F879" s="37" t="s">
        <v>2575</v>
      </c>
      <c r="G879" s="72">
        <v>1.0</v>
      </c>
      <c r="H879" s="72" t="s">
        <v>2513</v>
      </c>
      <c r="I879" s="72" t="s">
        <v>5124</v>
      </c>
      <c r="J879" s="193" t="s">
        <v>5125</v>
      </c>
      <c r="K879" s="72" t="s">
        <v>3312</v>
      </c>
      <c r="L879" s="37" t="s">
        <v>2577</v>
      </c>
      <c r="M879" s="204" t="s">
        <v>2578</v>
      </c>
      <c r="N879" s="72" t="s">
        <v>821</v>
      </c>
      <c r="O879" s="193" t="s">
        <v>68</v>
      </c>
      <c r="P879" s="72" t="str">
        <f>J879</f>
        <v>CTE. FEDERICO RODRIGUEZ AGUILAR
DESINSTALACION DE EQUIPO</v>
      </c>
      <c r="Q879" s="72" t="s">
        <v>5126</v>
      </c>
      <c r="R879" s="178"/>
      <c r="S879" s="178"/>
      <c r="T879" s="72"/>
      <c r="U879" s="72"/>
      <c r="V879" s="72" t="str">
        <f>H879</f>
        <v>DESINSTALACION</v>
      </c>
      <c r="W879" s="203">
        <v>650.0</v>
      </c>
      <c r="X879" s="179">
        <f>W879*0.16</f>
        <v>104</v>
      </c>
      <c r="Y879" s="179">
        <f>W879+X879</f>
        <v>754</v>
      </c>
    </row>
    <row r="880" ht="12.75" customHeight="1">
      <c r="A880" s="37" t="s">
        <v>5065</v>
      </c>
      <c r="B880" s="215" t="s">
        <v>2817</v>
      </c>
      <c r="C880" s="79">
        <v>45820.0</v>
      </c>
      <c r="D880" s="187">
        <v>0.4375</v>
      </c>
      <c r="E880" s="188" t="s">
        <v>3765</v>
      </c>
      <c r="F880" s="37" t="s">
        <v>2871</v>
      </c>
      <c r="G880" s="72">
        <v>1.0</v>
      </c>
      <c r="H880" s="72" t="s">
        <v>888</v>
      </c>
      <c r="I880" s="72" t="s">
        <v>5127</v>
      </c>
      <c r="J880" s="72" t="s">
        <v>5128</v>
      </c>
      <c r="K880" s="72" t="s">
        <v>5129</v>
      </c>
      <c r="L880" s="37" t="s">
        <v>5130</v>
      </c>
      <c r="M880" s="192" t="s">
        <v>5131</v>
      </c>
      <c r="N880" s="72" t="s">
        <v>5132</v>
      </c>
      <c r="O880" s="176"/>
      <c r="P880" s="72" t="s">
        <v>68</v>
      </c>
      <c r="Q880" s="177"/>
      <c r="R880" s="178"/>
      <c r="S880" s="178"/>
      <c r="T880" s="72"/>
      <c r="U880" s="72"/>
      <c r="V880" s="72"/>
      <c r="W880" s="179"/>
      <c r="X880" s="179"/>
      <c r="Y880" s="179"/>
    </row>
    <row r="881" ht="12.75" customHeight="1">
      <c r="A881" s="37" t="s">
        <v>5065</v>
      </c>
      <c r="B881" s="215" t="s">
        <v>2817</v>
      </c>
      <c r="C881" s="79">
        <v>45820.0</v>
      </c>
      <c r="D881" s="187">
        <v>0.5208333333333334</v>
      </c>
      <c r="E881" s="188" t="s">
        <v>4476</v>
      </c>
      <c r="F881" s="37" t="s">
        <v>5133</v>
      </c>
      <c r="G881" s="72">
        <v>1.0</v>
      </c>
      <c r="H881" s="72" t="s">
        <v>888</v>
      </c>
      <c r="I881" s="72" t="s">
        <v>5134</v>
      </c>
      <c r="J881" s="72" t="s">
        <v>3965</v>
      </c>
      <c r="K881" s="72" t="s">
        <v>4478</v>
      </c>
      <c r="L881" s="37" t="s">
        <v>4479</v>
      </c>
      <c r="M881" s="192" t="s">
        <v>4480</v>
      </c>
      <c r="N881" s="72" t="s">
        <v>4397</v>
      </c>
      <c r="O881" s="176"/>
      <c r="P881" s="72" t="s">
        <v>5135</v>
      </c>
      <c r="Q881" s="177"/>
      <c r="R881" s="178"/>
      <c r="S881" s="178"/>
      <c r="T881" s="72"/>
      <c r="U881" s="72"/>
      <c r="V881" s="72"/>
      <c r="W881" s="179"/>
      <c r="X881" s="179"/>
      <c r="Y881" s="179"/>
    </row>
    <row r="882" ht="12.75" customHeight="1">
      <c r="A882" s="37" t="s">
        <v>5065</v>
      </c>
      <c r="B882" s="37"/>
      <c r="C882" s="79">
        <v>45820.0</v>
      </c>
      <c r="D882" s="187">
        <v>0.5416666666666666</v>
      </c>
      <c r="E882" s="188" t="s">
        <v>2548</v>
      </c>
      <c r="F882" s="37" t="s">
        <v>2549</v>
      </c>
      <c r="G882" s="72">
        <v>1.0</v>
      </c>
      <c r="H882" s="72" t="s">
        <v>2513</v>
      </c>
      <c r="I882" s="72" t="s">
        <v>5136</v>
      </c>
      <c r="J882" s="72" t="s">
        <v>2514</v>
      </c>
      <c r="K882" s="72" t="s">
        <v>825</v>
      </c>
      <c r="L882" s="37" t="s">
        <v>2833</v>
      </c>
      <c r="M882" s="192" t="s">
        <v>2552</v>
      </c>
      <c r="N882" s="72" t="s">
        <v>821</v>
      </c>
      <c r="O882" s="176"/>
      <c r="P882" s="72" t="str">
        <f>J882</f>
        <v>DESINSTALACION DE EQUIPO</v>
      </c>
      <c r="Q882" s="72" t="s">
        <v>5067</v>
      </c>
      <c r="R882" s="178"/>
      <c r="S882" s="178"/>
      <c r="T882" s="72"/>
      <c r="U882" s="72"/>
      <c r="V882" s="72" t="str">
        <f>H882</f>
        <v>DESINSTALACION</v>
      </c>
      <c r="W882" s="203">
        <v>350.0</v>
      </c>
      <c r="X882" s="179">
        <f>W882*0.16</f>
        <v>56</v>
      </c>
      <c r="Y882" s="179">
        <f>W882+X882</f>
        <v>406</v>
      </c>
    </row>
    <row r="883" ht="12.75" customHeight="1">
      <c r="A883" s="37" t="s">
        <v>5065</v>
      </c>
      <c r="B883" s="215" t="s">
        <v>2817</v>
      </c>
      <c r="C883" s="79">
        <v>45821.0</v>
      </c>
      <c r="D883" s="187">
        <v>0.375</v>
      </c>
      <c r="E883" s="188" t="s">
        <v>3765</v>
      </c>
      <c r="F883" s="37" t="s">
        <v>2871</v>
      </c>
      <c r="G883" s="72">
        <v>1.0</v>
      </c>
      <c r="H883" s="72" t="s">
        <v>888</v>
      </c>
      <c r="I883" s="72" t="s">
        <v>5137</v>
      </c>
      <c r="J883" s="72" t="s">
        <v>2506</v>
      </c>
      <c r="K883" s="72" t="s">
        <v>5129</v>
      </c>
      <c r="L883" s="37" t="s">
        <v>5130</v>
      </c>
      <c r="M883" s="192" t="s">
        <v>5131</v>
      </c>
      <c r="N883" s="72" t="s">
        <v>5132</v>
      </c>
      <c r="O883" s="176"/>
      <c r="P883" s="72" t="s">
        <v>68</v>
      </c>
      <c r="Q883" s="177"/>
      <c r="R883" s="178"/>
      <c r="S883" s="178"/>
      <c r="T883" s="72"/>
      <c r="U883" s="72"/>
      <c r="V883" s="72"/>
      <c r="W883" s="179"/>
      <c r="X883" s="179"/>
      <c r="Y883" s="179"/>
    </row>
    <row r="884" ht="12.75" customHeight="1">
      <c r="A884" s="37" t="s">
        <v>5065</v>
      </c>
      <c r="B884" s="215" t="s">
        <v>2817</v>
      </c>
      <c r="C884" s="79">
        <v>45821.0</v>
      </c>
      <c r="D884" s="187">
        <v>0.4166666666666667</v>
      </c>
      <c r="E884" s="188" t="s">
        <v>3765</v>
      </c>
      <c r="F884" s="37" t="s">
        <v>2871</v>
      </c>
      <c r="G884" s="72">
        <v>1.0</v>
      </c>
      <c r="H884" s="72" t="s">
        <v>888</v>
      </c>
      <c r="I884" s="72" t="s">
        <v>5138</v>
      </c>
      <c r="J884" s="72" t="s">
        <v>5128</v>
      </c>
      <c r="K884" s="72" t="s">
        <v>5129</v>
      </c>
      <c r="L884" s="37" t="s">
        <v>5130</v>
      </c>
      <c r="M884" s="192" t="s">
        <v>5131</v>
      </c>
      <c r="N884" s="72" t="s">
        <v>5132</v>
      </c>
      <c r="O884" s="176"/>
      <c r="P884" s="72"/>
      <c r="Q884" s="177"/>
      <c r="R884" s="178"/>
      <c r="S884" s="178"/>
      <c r="T884" s="72"/>
      <c r="U884" s="72"/>
      <c r="V884" s="72"/>
      <c r="W884" s="179"/>
      <c r="X884" s="179"/>
      <c r="Y884" s="179"/>
    </row>
    <row r="885" ht="12.75" customHeight="1">
      <c r="A885" s="37" t="s">
        <v>5065</v>
      </c>
      <c r="B885" s="37"/>
      <c r="C885" s="79">
        <v>45821.0</v>
      </c>
      <c r="D885" s="187">
        <v>0.4166666666666667</v>
      </c>
      <c r="E885" s="188" t="s">
        <v>2548</v>
      </c>
      <c r="F885" s="37" t="s">
        <v>2549</v>
      </c>
      <c r="G885" s="72">
        <v>1.0</v>
      </c>
      <c r="H885" s="193" t="s">
        <v>2558</v>
      </c>
      <c r="I885" s="72" t="s">
        <v>5139</v>
      </c>
      <c r="J885" s="72" t="s">
        <v>2521</v>
      </c>
      <c r="K885" s="72" t="s">
        <v>5140</v>
      </c>
      <c r="L885" s="37" t="s">
        <v>5141</v>
      </c>
      <c r="M885" s="192" t="s">
        <v>5142</v>
      </c>
      <c r="N885" s="72" t="s">
        <v>821</v>
      </c>
      <c r="O885" s="176"/>
      <c r="P885" s="72" t="str">
        <f>J885</f>
        <v>REINSTALACION DE EQUIPO </v>
      </c>
      <c r="Q885" s="72"/>
      <c r="R885" s="178"/>
      <c r="S885" s="178"/>
      <c r="T885" s="72"/>
      <c r="U885" s="72"/>
      <c r="V885" s="72" t="str">
        <f>H885</f>
        <v>REINSTALACION </v>
      </c>
      <c r="W885" s="203">
        <v>350.0</v>
      </c>
      <c r="X885" s="179">
        <f>W885*0.16</f>
        <v>56</v>
      </c>
      <c r="Y885" s="179">
        <f>W885+X885</f>
        <v>406</v>
      </c>
    </row>
    <row r="886" ht="12.75" customHeight="1">
      <c r="A886" s="37" t="s">
        <v>5065</v>
      </c>
      <c r="B886" s="215" t="s">
        <v>2817</v>
      </c>
      <c r="C886" s="79">
        <v>45821.0</v>
      </c>
      <c r="D886" s="187">
        <v>0.4166666666666667</v>
      </c>
      <c r="E886" s="188" t="s">
        <v>4296</v>
      </c>
      <c r="F886" s="37" t="s">
        <v>2745</v>
      </c>
      <c r="G886" s="72">
        <v>3.0</v>
      </c>
      <c r="H886" s="72" t="s">
        <v>2684</v>
      </c>
      <c r="I886" s="72" t="s">
        <v>4507</v>
      </c>
      <c r="J886" s="72" t="s">
        <v>3965</v>
      </c>
      <c r="K886" s="72" t="s">
        <v>68</v>
      </c>
      <c r="L886" s="37" t="s">
        <v>5143</v>
      </c>
      <c r="M886" s="192" t="s">
        <v>5097</v>
      </c>
      <c r="N886" s="72" t="s">
        <v>5144</v>
      </c>
      <c r="O886" s="176"/>
      <c r="P886" s="72" t="s">
        <v>5145</v>
      </c>
      <c r="Q886" s="177"/>
      <c r="R886" s="178"/>
      <c r="S886" s="178"/>
      <c r="T886" s="72"/>
      <c r="U886" s="72"/>
      <c r="V886" s="72"/>
      <c r="W886" s="179"/>
      <c r="X886" s="179"/>
      <c r="Y886" s="179"/>
    </row>
    <row r="887" ht="12.75" customHeight="1">
      <c r="A887" s="37" t="s">
        <v>5065</v>
      </c>
      <c r="B887" s="215" t="s">
        <v>2817</v>
      </c>
      <c r="C887" s="79">
        <v>45821.0</v>
      </c>
      <c r="D887" s="187">
        <v>0.5416666666666666</v>
      </c>
      <c r="E887" s="188" t="s">
        <v>2518</v>
      </c>
      <c r="F887" s="37" t="s">
        <v>5146</v>
      </c>
      <c r="G887" s="72">
        <v>1.0</v>
      </c>
      <c r="H887" s="72" t="s">
        <v>888</v>
      </c>
      <c r="I887" s="72" t="s">
        <v>5147</v>
      </c>
      <c r="J887" s="72" t="s">
        <v>3965</v>
      </c>
      <c r="K887" s="72" t="s">
        <v>5148</v>
      </c>
      <c r="L887" s="37" t="s">
        <v>2530</v>
      </c>
      <c r="M887" s="192" t="s">
        <v>2531</v>
      </c>
      <c r="N887" s="72" t="s">
        <v>821</v>
      </c>
      <c r="O887" s="176"/>
      <c r="P887" s="72"/>
      <c r="Q887" s="177"/>
      <c r="R887" s="178"/>
      <c r="S887" s="178"/>
      <c r="T887" s="72"/>
      <c r="U887" s="72"/>
      <c r="V887" s="72"/>
      <c r="W887" s="179"/>
      <c r="X887" s="179"/>
      <c r="Y887" s="179"/>
    </row>
    <row r="888" ht="12.75" customHeight="1">
      <c r="A888" s="37" t="s">
        <v>5065</v>
      </c>
      <c r="B888" s="215" t="s">
        <v>2817</v>
      </c>
      <c r="C888" s="79">
        <v>45821.0</v>
      </c>
      <c r="D888" s="187">
        <v>0.625</v>
      </c>
      <c r="E888" s="188" t="s">
        <v>2518</v>
      </c>
      <c r="F888" s="191" t="s">
        <v>5149</v>
      </c>
      <c r="G888" s="72">
        <v>1.0</v>
      </c>
      <c r="H888" s="72" t="s">
        <v>888</v>
      </c>
      <c r="I888" s="72" t="s">
        <v>5150</v>
      </c>
      <c r="J888" s="72" t="s">
        <v>3965</v>
      </c>
      <c r="K888" s="72" t="s">
        <v>5151</v>
      </c>
      <c r="L888" s="37" t="s">
        <v>5152</v>
      </c>
      <c r="M888" s="192" t="s">
        <v>5153</v>
      </c>
      <c r="N888" s="72" t="s">
        <v>4397</v>
      </c>
      <c r="O888" s="176"/>
      <c r="P888" s="72"/>
      <c r="Q888" s="177"/>
      <c r="R888" s="178"/>
      <c r="S888" s="178"/>
      <c r="T888" s="72"/>
      <c r="U888" s="72"/>
      <c r="V888" s="72"/>
      <c r="W888" s="179"/>
      <c r="X888" s="179"/>
      <c r="Y888" s="179"/>
    </row>
    <row r="889" ht="12.75" customHeight="1">
      <c r="A889" s="37" t="s">
        <v>5065</v>
      </c>
      <c r="B889" s="215" t="s">
        <v>2817</v>
      </c>
      <c r="C889" s="79">
        <v>45821.0</v>
      </c>
      <c r="D889" s="187">
        <v>0.6666666666666666</v>
      </c>
      <c r="E889" s="188" t="s">
        <v>2518</v>
      </c>
      <c r="F889" s="191" t="s">
        <v>5149</v>
      </c>
      <c r="G889" s="72">
        <v>1.0</v>
      </c>
      <c r="H889" s="72" t="s">
        <v>888</v>
      </c>
      <c r="I889" s="72" t="s">
        <v>5154</v>
      </c>
      <c r="J889" s="72" t="s">
        <v>3965</v>
      </c>
      <c r="K889" s="72" t="s">
        <v>5151</v>
      </c>
      <c r="L889" s="37" t="s">
        <v>5152</v>
      </c>
      <c r="M889" s="192" t="s">
        <v>5153</v>
      </c>
      <c r="N889" s="72" t="s">
        <v>4397</v>
      </c>
      <c r="O889" s="176"/>
      <c r="P889" s="72"/>
      <c r="Q889" s="177"/>
      <c r="R889" s="178"/>
      <c r="S889" s="178"/>
      <c r="T889" s="72"/>
      <c r="U889" s="72"/>
      <c r="V889" s="72"/>
      <c r="W889" s="179"/>
      <c r="X889" s="179"/>
      <c r="Y889" s="179"/>
    </row>
    <row r="890" ht="12.75" customHeight="1">
      <c r="A890" s="37" t="s">
        <v>5065</v>
      </c>
      <c r="B890" s="215" t="s">
        <v>2817</v>
      </c>
      <c r="C890" s="79">
        <v>45821.0</v>
      </c>
      <c r="D890" s="187">
        <v>0.7083333333333334</v>
      </c>
      <c r="E890" s="188" t="s">
        <v>2518</v>
      </c>
      <c r="F890" s="191" t="s">
        <v>5149</v>
      </c>
      <c r="G890" s="72">
        <v>1.0</v>
      </c>
      <c r="H890" s="72" t="s">
        <v>888</v>
      </c>
      <c r="I890" s="72" t="s">
        <v>5155</v>
      </c>
      <c r="J890" s="72" t="s">
        <v>3965</v>
      </c>
      <c r="K890" s="72" t="s">
        <v>5151</v>
      </c>
      <c r="L890" s="37" t="s">
        <v>5152</v>
      </c>
      <c r="M890" s="192" t="s">
        <v>5153</v>
      </c>
      <c r="N890" s="72" t="s">
        <v>4397</v>
      </c>
      <c r="O890" s="176"/>
      <c r="P890" s="72"/>
      <c r="Q890" s="177"/>
      <c r="R890" s="178"/>
      <c r="S890" s="178"/>
      <c r="T890" s="72"/>
      <c r="U890" s="72"/>
      <c r="V890" s="72"/>
      <c r="W890" s="179"/>
      <c r="X890" s="179"/>
      <c r="Y890" s="179"/>
    </row>
    <row r="891" ht="12.75" customHeight="1">
      <c r="A891" s="37" t="s">
        <v>5065</v>
      </c>
      <c r="B891" s="215" t="s">
        <v>2817</v>
      </c>
      <c r="C891" s="79">
        <v>45822.0</v>
      </c>
      <c r="D891" s="187">
        <v>0.3541666666666667</v>
      </c>
      <c r="E891" s="188" t="s">
        <v>3765</v>
      </c>
      <c r="F891" s="37" t="s">
        <v>2871</v>
      </c>
      <c r="G891" s="72">
        <v>1.0</v>
      </c>
      <c r="H891" s="72" t="s">
        <v>2449</v>
      </c>
      <c r="I891" s="72" t="s">
        <v>5156</v>
      </c>
      <c r="J891" s="72" t="s">
        <v>5157</v>
      </c>
      <c r="K891" s="72" t="s">
        <v>3221</v>
      </c>
      <c r="L891" s="37" t="s">
        <v>2969</v>
      </c>
      <c r="M891" s="192" t="s">
        <v>2970</v>
      </c>
      <c r="N891" s="72"/>
      <c r="O891" s="176"/>
      <c r="P891" s="72"/>
      <c r="Q891" s="177"/>
      <c r="R891" s="178"/>
      <c r="S891" s="178"/>
      <c r="T891" s="72"/>
      <c r="U891" s="72"/>
      <c r="V891" s="72"/>
      <c r="W891" s="179"/>
      <c r="X891" s="179"/>
      <c r="Y891" s="179"/>
    </row>
    <row r="892" ht="12.75" customHeight="1">
      <c r="A892" s="37" t="s">
        <v>5065</v>
      </c>
      <c r="B892" s="215" t="s">
        <v>2817</v>
      </c>
      <c r="C892" s="79">
        <v>45822.0</v>
      </c>
      <c r="D892" s="187">
        <v>0.4166666666666667</v>
      </c>
      <c r="E892" s="188" t="s">
        <v>2518</v>
      </c>
      <c r="F892" s="191" t="s">
        <v>5149</v>
      </c>
      <c r="G892" s="72">
        <v>1.0</v>
      </c>
      <c r="H892" s="72" t="s">
        <v>888</v>
      </c>
      <c r="I892" s="72" t="s">
        <v>5158</v>
      </c>
      <c r="J892" s="72" t="s">
        <v>3965</v>
      </c>
      <c r="K892" s="72" t="s">
        <v>5151</v>
      </c>
      <c r="L892" s="37" t="s">
        <v>5152</v>
      </c>
      <c r="M892" s="192" t="s">
        <v>5153</v>
      </c>
      <c r="N892" s="72"/>
      <c r="O892" s="176"/>
      <c r="P892" s="72"/>
      <c r="Q892" s="177"/>
      <c r="R892" s="178"/>
      <c r="S892" s="178"/>
      <c r="T892" s="72"/>
      <c r="U892" s="72"/>
      <c r="V892" s="72"/>
      <c r="W892" s="179"/>
      <c r="X892" s="179"/>
      <c r="Y892" s="179"/>
    </row>
    <row r="893" ht="12.75" customHeight="1">
      <c r="A893" s="86" t="s">
        <v>5065</v>
      </c>
      <c r="B893" s="215" t="s">
        <v>2817</v>
      </c>
      <c r="C893" s="194">
        <v>45822.0</v>
      </c>
      <c r="D893" s="195">
        <v>0.4791666666666667</v>
      </c>
      <c r="E893" s="196" t="s">
        <v>2574</v>
      </c>
      <c r="F893" s="86" t="s">
        <v>2575</v>
      </c>
      <c r="G893" s="87">
        <v>1.0</v>
      </c>
      <c r="H893" s="87" t="s">
        <v>2513</v>
      </c>
      <c r="I893" s="87" t="s">
        <v>5159</v>
      </c>
      <c r="J893" s="212" t="s">
        <v>5160</v>
      </c>
      <c r="K893" s="87" t="s">
        <v>5161</v>
      </c>
      <c r="L893" s="86" t="s">
        <v>5162</v>
      </c>
      <c r="M893" s="197" t="s">
        <v>5163</v>
      </c>
      <c r="N893" s="87" t="s">
        <v>1941</v>
      </c>
      <c r="O893" s="212" t="s">
        <v>68</v>
      </c>
      <c r="P893" s="87" t="str">
        <f>J893</f>
        <v>EQUIPO SE LE ENTREGA AL CLIENTE
DESINSTALACION DE EQUIPO </v>
      </c>
      <c r="Q893" s="199"/>
      <c r="R893" s="200"/>
      <c r="S893" s="200"/>
      <c r="T893" s="87"/>
      <c r="U893" s="87"/>
      <c r="V893" s="87" t="str">
        <f>H893</f>
        <v>DESINSTALACION</v>
      </c>
      <c r="W893" s="201">
        <v>650.0</v>
      </c>
      <c r="X893" s="202">
        <f>W893*0.16</f>
        <v>104</v>
      </c>
      <c r="Y893" s="202">
        <f>W893+X893</f>
        <v>754</v>
      </c>
    </row>
    <row r="894" ht="12.75" customHeight="1">
      <c r="A894" s="37" t="s">
        <v>5164</v>
      </c>
      <c r="B894" s="37"/>
      <c r="C894" s="79">
        <v>45823.0</v>
      </c>
      <c r="D894" s="187">
        <v>0.375</v>
      </c>
      <c r="E894" s="188" t="s">
        <v>68</v>
      </c>
      <c r="F894" s="37" t="s">
        <v>2458</v>
      </c>
      <c r="G894" s="72" t="s">
        <v>68</v>
      </c>
      <c r="H894" s="72" t="s">
        <v>68</v>
      </c>
      <c r="I894" s="72" t="s">
        <v>68</v>
      </c>
      <c r="J894" s="72" t="s">
        <v>68</v>
      </c>
      <c r="K894" s="72" t="s">
        <v>68</v>
      </c>
      <c r="L894" s="37" t="s">
        <v>68</v>
      </c>
      <c r="M894" s="190" t="s">
        <v>68</v>
      </c>
      <c r="N894" s="72" t="s">
        <v>68</v>
      </c>
      <c r="O894" s="176"/>
      <c r="P894" s="72" t="s">
        <v>68</v>
      </c>
      <c r="Q894" s="177"/>
      <c r="R894" s="178"/>
      <c r="S894" s="178"/>
      <c r="T894" s="72"/>
      <c r="U894" s="72"/>
      <c r="V894" s="72"/>
      <c r="W894" s="179"/>
      <c r="X894" s="179"/>
      <c r="Y894" s="179"/>
    </row>
    <row r="895" ht="12.75" customHeight="1">
      <c r="A895" s="37" t="s">
        <v>5164</v>
      </c>
      <c r="B895" s="215" t="s">
        <v>2817</v>
      </c>
      <c r="C895" s="79">
        <v>45823.0</v>
      </c>
      <c r="D895" s="187">
        <v>0.5</v>
      </c>
      <c r="E895" s="188" t="s">
        <v>4296</v>
      </c>
      <c r="F895" s="37" t="s">
        <v>2745</v>
      </c>
      <c r="G895" s="72">
        <v>1.0</v>
      </c>
      <c r="H895" s="72" t="s">
        <v>2684</v>
      </c>
      <c r="I895" s="72" t="s">
        <v>68</v>
      </c>
      <c r="J895" s="72" t="s">
        <v>68</v>
      </c>
      <c r="K895" s="72" t="s">
        <v>68</v>
      </c>
      <c r="L895" s="37" t="s">
        <v>5143</v>
      </c>
      <c r="M895" s="192" t="s">
        <v>5097</v>
      </c>
      <c r="N895" s="72" t="s">
        <v>5144</v>
      </c>
      <c r="O895" s="176"/>
      <c r="P895" s="72" t="s">
        <v>68</v>
      </c>
      <c r="Q895" s="177"/>
      <c r="R895" s="178"/>
      <c r="S895" s="178"/>
      <c r="T895" s="72"/>
      <c r="U895" s="72"/>
      <c r="V895" s="72"/>
      <c r="W895" s="179"/>
      <c r="X895" s="179"/>
      <c r="Y895" s="179"/>
    </row>
    <row r="896" ht="12.75" customHeight="1">
      <c r="A896" s="37" t="s">
        <v>5164</v>
      </c>
      <c r="B896" s="215" t="s">
        <v>2817</v>
      </c>
      <c r="C896" s="79">
        <v>45823.0</v>
      </c>
      <c r="D896" s="187">
        <v>0.5416666666666666</v>
      </c>
      <c r="E896" s="188" t="s">
        <v>4296</v>
      </c>
      <c r="F896" s="37" t="s">
        <v>2745</v>
      </c>
      <c r="G896" s="72">
        <v>1.0</v>
      </c>
      <c r="H896" s="72" t="s">
        <v>888</v>
      </c>
      <c r="I896" s="72" t="s">
        <v>5165</v>
      </c>
      <c r="J896" s="72" t="s">
        <v>3965</v>
      </c>
      <c r="K896" s="72" t="s">
        <v>68</v>
      </c>
      <c r="L896" s="37" t="s">
        <v>5143</v>
      </c>
      <c r="M896" s="192" t="s">
        <v>5097</v>
      </c>
      <c r="N896" s="72" t="s">
        <v>5144</v>
      </c>
      <c r="O896" s="176"/>
      <c r="P896" s="72" t="s">
        <v>68</v>
      </c>
      <c r="Q896" s="177"/>
      <c r="R896" s="178"/>
      <c r="S896" s="178"/>
      <c r="T896" s="72"/>
      <c r="U896" s="72"/>
      <c r="V896" s="72"/>
      <c r="W896" s="179"/>
      <c r="X896" s="179"/>
      <c r="Y896" s="179"/>
    </row>
    <row r="897" ht="12.75" customHeight="1">
      <c r="A897" s="37" t="s">
        <v>5164</v>
      </c>
      <c r="B897" s="215" t="s">
        <v>2817</v>
      </c>
      <c r="C897" s="79">
        <v>45823.0</v>
      </c>
      <c r="D897" s="187">
        <v>0.5833333333333334</v>
      </c>
      <c r="E897" s="188" t="s">
        <v>4296</v>
      </c>
      <c r="F897" s="37" t="s">
        <v>2745</v>
      </c>
      <c r="G897" s="72">
        <v>1.0</v>
      </c>
      <c r="H897" s="72" t="s">
        <v>888</v>
      </c>
      <c r="I897" s="72" t="s">
        <v>5166</v>
      </c>
      <c r="J897" s="72" t="s">
        <v>3965</v>
      </c>
      <c r="K897" s="72" t="s">
        <v>68</v>
      </c>
      <c r="L897" s="37" t="s">
        <v>5143</v>
      </c>
      <c r="M897" s="192" t="s">
        <v>5097</v>
      </c>
      <c r="N897" s="72" t="s">
        <v>5144</v>
      </c>
      <c r="O897" s="176"/>
      <c r="P897" s="72" t="s">
        <v>68</v>
      </c>
      <c r="Q897" s="177"/>
      <c r="R897" s="178"/>
      <c r="S897" s="178"/>
      <c r="T897" s="72"/>
      <c r="U897" s="72"/>
      <c r="V897" s="72"/>
      <c r="W897" s="179"/>
      <c r="X897" s="179"/>
      <c r="Y897" s="179"/>
    </row>
    <row r="898" ht="12.75" customHeight="1">
      <c r="A898" s="37" t="s">
        <v>5164</v>
      </c>
      <c r="B898" s="215" t="s">
        <v>2817</v>
      </c>
      <c r="C898" s="79">
        <v>45823.0</v>
      </c>
      <c r="D898" s="187">
        <v>0.625</v>
      </c>
      <c r="E898" s="188" t="s">
        <v>4296</v>
      </c>
      <c r="F898" s="37" t="s">
        <v>2745</v>
      </c>
      <c r="G898" s="72">
        <v>1.0</v>
      </c>
      <c r="H898" s="72" t="s">
        <v>888</v>
      </c>
      <c r="I898" s="72" t="s">
        <v>5167</v>
      </c>
      <c r="J898" s="72" t="s">
        <v>3965</v>
      </c>
      <c r="K898" s="72" t="s">
        <v>68</v>
      </c>
      <c r="L898" s="37" t="s">
        <v>5143</v>
      </c>
      <c r="M898" s="192" t="s">
        <v>5097</v>
      </c>
      <c r="N898" s="72" t="s">
        <v>5144</v>
      </c>
      <c r="O898" s="176"/>
      <c r="P898" s="72" t="s">
        <v>68</v>
      </c>
      <c r="Q898" s="177"/>
      <c r="R898" s="178"/>
      <c r="S898" s="178"/>
      <c r="T898" s="72"/>
      <c r="U898" s="72"/>
      <c r="V898" s="72"/>
      <c r="W898" s="179"/>
      <c r="X898" s="179"/>
      <c r="Y898" s="179"/>
    </row>
    <row r="899" ht="12.75" customHeight="1">
      <c r="A899" s="37" t="s">
        <v>5164</v>
      </c>
      <c r="B899" s="215" t="s">
        <v>2817</v>
      </c>
      <c r="C899" s="79">
        <v>45823.0</v>
      </c>
      <c r="D899" s="187">
        <v>0.6458333333333334</v>
      </c>
      <c r="E899" s="188" t="s">
        <v>4296</v>
      </c>
      <c r="F899" s="37" t="s">
        <v>2745</v>
      </c>
      <c r="G899" s="72">
        <v>1.0</v>
      </c>
      <c r="H899" s="72" t="s">
        <v>2513</v>
      </c>
      <c r="I899" s="72" t="s">
        <v>68</v>
      </c>
      <c r="J899" s="72" t="s">
        <v>2514</v>
      </c>
      <c r="K899" s="72" t="s">
        <v>68</v>
      </c>
      <c r="L899" s="37" t="s">
        <v>5143</v>
      </c>
      <c r="M899" s="192" t="s">
        <v>5097</v>
      </c>
      <c r="N899" s="72" t="s">
        <v>5144</v>
      </c>
      <c r="O899" s="176"/>
      <c r="P899" s="72" t="s">
        <v>5168</v>
      </c>
      <c r="Q899" s="177" t="s">
        <v>68</v>
      </c>
      <c r="R899" s="178">
        <v>8.67162026949552E14</v>
      </c>
      <c r="S899" s="178" t="s">
        <v>68</v>
      </c>
      <c r="T899" s="72" t="s">
        <v>68</v>
      </c>
      <c r="U899" s="72" t="s">
        <v>68</v>
      </c>
      <c r="V899" s="72"/>
      <c r="W899" s="179">
        <v>550.0</v>
      </c>
      <c r="X899" s="179"/>
      <c r="Y899" s="179"/>
    </row>
    <row r="900" ht="12.75" customHeight="1">
      <c r="A900" s="37" t="s">
        <v>5164</v>
      </c>
      <c r="B900" s="215" t="s">
        <v>2817</v>
      </c>
      <c r="C900" s="79">
        <v>45823.0</v>
      </c>
      <c r="D900" s="187">
        <v>0.6666666666666666</v>
      </c>
      <c r="E900" s="188" t="s">
        <v>4296</v>
      </c>
      <c r="F900" s="37" t="s">
        <v>2745</v>
      </c>
      <c r="G900" s="72">
        <v>1.0</v>
      </c>
      <c r="H900" s="72" t="s">
        <v>2513</v>
      </c>
      <c r="I900" s="72" t="s">
        <v>68</v>
      </c>
      <c r="J900" s="72" t="s">
        <v>2514</v>
      </c>
      <c r="K900" s="72" t="s">
        <v>68</v>
      </c>
      <c r="L900" s="37" t="s">
        <v>5143</v>
      </c>
      <c r="M900" s="192" t="s">
        <v>5097</v>
      </c>
      <c r="N900" s="72" t="s">
        <v>5144</v>
      </c>
      <c r="O900" s="176"/>
      <c r="P900" s="72" t="s">
        <v>5169</v>
      </c>
      <c r="Q900" s="177" t="s">
        <v>68</v>
      </c>
      <c r="R900" s="178">
        <v>8.66314060445713E14</v>
      </c>
      <c r="S900" s="178" t="s">
        <v>68</v>
      </c>
      <c r="T900" s="72" t="s">
        <v>68</v>
      </c>
      <c r="U900" s="72" t="s">
        <v>68</v>
      </c>
      <c r="V900" s="72"/>
      <c r="W900" s="179">
        <v>550.0</v>
      </c>
      <c r="X900" s="179"/>
      <c r="Y900" s="179"/>
    </row>
    <row r="901" ht="12.75" customHeight="1">
      <c r="A901" s="37" t="s">
        <v>5164</v>
      </c>
      <c r="B901" s="37"/>
      <c r="C901" s="79">
        <v>45824.0</v>
      </c>
      <c r="D901" s="187">
        <v>0.5</v>
      </c>
      <c r="E901" s="188" t="s">
        <v>2518</v>
      </c>
      <c r="F901" s="37" t="s">
        <v>4992</v>
      </c>
      <c r="G901" s="72">
        <v>1.0</v>
      </c>
      <c r="H901" s="72" t="s">
        <v>888</v>
      </c>
      <c r="I901" s="72" t="s">
        <v>4993</v>
      </c>
      <c r="J901" s="72" t="s">
        <v>4994</v>
      </c>
      <c r="K901" s="72" t="s">
        <v>4995</v>
      </c>
      <c r="L901" s="37" t="s">
        <v>5007</v>
      </c>
      <c r="M901" s="192" t="s">
        <v>5008</v>
      </c>
      <c r="N901" s="72" t="s">
        <v>821</v>
      </c>
      <c r="O901" s="207">
        <v>0.5548611111111111</v>
      </c>
      <c r="P901" s="193" t="s">
        <v>4998</v>
      </c>
      <c r="Q901" s="193" t="s">
        <v>5170</v>
      </c>
      <c r="R901" s="206">
        <v>8.64943048187591E14</v>
      </c>
      <c r="S901" s="206">
        <v>8.187058761E9</v>
      </c>
      <c r="T901" s="193" t="s">
        <v>5171</v>
      </c>
      <c r="U901" s="193" t="s">
        <v>68</v>
      </c>
      <c r="V901" s="193" t="s">
        <v>888</v>
      </c>
      <c r="W901" s="203">
        <v>1700.0</v>
      </c>
      <c r="X901" s="203">
        <f t="shared" ref="X901:X906" si="223">W901*0.16</f>
        <v>272</v>
      </c>
      <c r="Y901" s="203">
        <f t="shared" ref="Y901:Y906" si="224">W901+X901</f>
        <v>1972</v>
      </c>
    </row>
    <row r="902" ht="12.75" customHeight="1">
      <c r="A902" s="37" t="s">
        <v>5164</v>
      </c>
      <c r="B902" s="37"/>
      <c r="C902" s="79">
        <v>45824.0</v>
      </c>
      <c r="D902" s="187">
        <v>0.5208333333333334</v>
      </c>
      <c r="E902" s="188" t="s">
        <v>2518</v>
      </c>
      <c r="F902" s="37" t="s">
        <v>4992</v>
      </c>
      <c r="G902" s="72">
        <v>1.0</v>
      </c>
      <c r="H902" s="72" t="s">
        <v>888</v>
      </c>
      <c r="I902" s="72" t="s">
        <v>4861</v>
      </c>
      <c r="J902" s="72" t="s">
        <v>4994</v>
      </c>
      <c r="K902" s="72" t="s">
        <v>4995</v>
      </c>
      <c r="L902" s="37" t="s">
        <v>5007</v>
      </c>
      <c r="M902" s="192" t="s">
        <v>5008</v>
      </c>
      <c r="N902" s="72" t="s">
        <v>821</v>
      </c>
      <c r="O902" s="207">
        <v>0.5840277777777778</v>
      </c>
      <c r="P902" s="193" t="s">
        <v>5172</v>
      </c>
      <c r="Q902" s="205" t="s">
        <v>5173</v>
      </c>
      <c r="R902" s="206">
        <v>8.64943047468729E14</v>
      </c>
      <c r="S902" s="206">
        <v>8.187067469E9</v>
      </c>
      <c r="T902" s="193" t="s">
        <v>68</v>
      </c>
      <c r="U902" s="193" t="s">
        <v>5174</v>
      </c>
      <c r="V902" s="193" t="s">
        <v>888</v>
      </c>
      <c r="W902" s="203">
        <v>1700.0</v>
      </c>
      <c r="X902" s="203">
        <f t="shared" si="223"/>
        <v>272</v>
      </c>
      <c r="Y902" s="203">
        <f t="shared" si="224"/>
        <v>1972</v>
      </c>
    </row>
    <row r="903" ht="12.75" customHeight="1">
      <c r="A903" s="37" t="s">
        <v>5164</v>
      </c>
      <c r="B903" s="215" t="s">
        <v>2817</v>
      </c>
      <c r="C903" s="79">
        <v>45824.0</v>
      </c>
      <c r="D903" s="187">
        <v>0.5416666666666666</v>
      </c>
      <c r="E903" s="188" t="s">
        <v>3761</v>
      </c>
      <c r="F903" s="37" t="s">
        <v>2592</v>
      </c>
      <c r="G903" s="72">
        <v>1.0</v>
      </c>
      <c r="H903" s="72" t="s">
        <v>888</v>
      </c>
      <c r="I903" s="193" t="s">
        <v>5175</v>
      </c>
      <c r="J903" s="72" t="s">
        <v>2506</v>
      </c>
      <c r="K903" s="72" t="s">
        <v>5176</v>
      </c>
      <c r="L903" s="37" t="s">
        <v>4424</v>
      </c>
      <c r="M903" s="190" t="s">
        <v>5177</v>
      </c>
      <c r="N903" s="72" t="s">
        <v>4397</v>
      </c>
      <c r="O903" s="193" t="s">
        <v>68</v>
      </c>
      <c r="P903" s="72" t="str">
        <f>J903</f>
        <v>INSTALACION NUEVA</v>
      </c>
      <c r="Q903" s="72" t="s">
        <v>5178</v>
      </c>
      <c r="R903" s="178"/>
      <c r="S903" s="178"/>
      <c r="T903" s="72"/>
      <c r="U903" s="72"/>
      <c r="V903" s="72" t="str">
        <f>H903</f>
        <v>INSTALACION</v>
      </c>
      <c r="W903" s="179">
        <f>1724+150</f>
        <v>1874</v>
      </c>
      <c r="X903" s="203">
        <f t="shared" si="223"/>
        <v>299.84</v>
      </c>
      <c r="Y903" s="203">
        <f t="shared" si="224"/>
        <v>2173.84</v>
      </c>
    </row>
    <row r="904" ht="12.75" customHeight="1">
      <c r="A904" s="37" t="s">
        <v>5164</v>
      </c>
      <c r="B904" s="37"/>
      <c r="C904" s="79">
        <v>45824.0</v>
      </c>
      <c r="D904" s="187">
        <v>0.5833333333333334</v>
      </c>
      <c r="E904" s="188" t="s">
        <v>2518</v>
      </c>
      <c r="F904" s="37" t="s">
        <v>4992</v>
      </c>
      <c r="G904" s="72">
        <v>1.0</v>
      </c>
      <c r="H904" s="72" t="s">
        <v>888</v>
      </c>
      <c r="I904" s="72" t="s">
        <v>5179</v>
      </c>
      <c r="J904" s="72" t="s">
        <v>4994</v>
      </c>
      <c r="K904" s="72" t="s">
        <v>4995</v>
      </c>
      <c r="L904" s="37" t="s">
        <v>5007</v>
      </c>
      <c r="M904" s="192" t="s">
        <v>5008</v>
      </c>
      <c r="N904" s="72" t="s">
        <v>821</v>
      </c>
      <c r="O904" s="207">
        <v>0.6152777777777778</v>
      </c>
      <c r="P904" s="193" t="s">
        <v>5180</v>
      </c>
      <c r="Q904" s="205" t="s">
        <v>5181</v>
      </c>
      <c r="R904" s="206">
        <v>8.64943048188037E14</v>
      </c>
      <c r="S904" s="206">
        <v>8.187066927E9</v>
      </c>
      <c r="T904" s="193" t="s">
        <v>5182</v>
      </c>
      <c r="U904" s="193" t="s">
        <v>68</v>
      </c>
      <c r="V904" s="193" t="s">
        <v>888</v>
      </c>
      <c r="W904" s="203">
        <v>1700.0</v>
      </c>
      <c r="X904" s="203">
        <f t="shared" si="223"/>
        <v>272</v>
      </c>
      <c r="Y904" s="203">
        <f t="shared" si="224"/>
        <v>1972</v>
      </c>
    </row>
    <row r="905" ht="12.75" customHeight="1">
      <c r="A905" s="37" t="s">
        <v>5164</v>
      </c>
      <c r="B905" s="37"/>
      <c r="C905" s="79">
        <v>45824.0</v>
      </c>
      <c r="D905" s="187">
        <v>0.625</v>
      </c>
      <c r="E905" s="188" t="s">
        <v>2518</v>
      </c>
      <c r="F905" s="37" t="s">
        <v>4992</v>
      </c>
      <c r="G905" s="72">
        <v>1.0</v>
      </c>
      <c r="H905" s="72" t="s">
        <v>888</v>
      </c>
      <c r="I905" s="72" t="s">
        <v>5018</v>
      </c>
      <c r="J905" s="72" t="s">
        <v>4994</v>
      </c>
      <c r="K905" s="72" t="s">
        <v>4995</v>
      </c>
      <c r="L905" s="37" t="s">
        <v>5007</v>
      </c>
      <c r="M905" s="192" t="s">
        <v>5008</v>
      </c>
      <c r="N905" s="72" t="s">
        <v>821</v>
      </c>
      <c r="O905" s="207">
        <v>0.6381944444444444</v>
      </c>
      <c r="P905" s="193" t="s">
        <v>5180</v>
      </c>
      <c r="Q905" s="193" t="s">
        <v>5183</v>
      </c>
      <c r="R905" s="206">
        <v>8.64943047769035E14</v>
      </c>
      <c r="S905" s="206">
        <v>8.187070472E9</v>
      </c>
      <c r="T905" s="193" t="s">
        <v>5184</v>
      </c>
      <c r="U905" s="193" t="s">
        <v>68</v>
      </c>
      <c r="V905" s="193" t="s">
        <v>888</v>
      </c>
      <c r="W905" s="203">
        <v>1700.0</v>
      </c>
      <c r="X905" s="203">
        <f t="shared" si="223"/>
        <v>272</v>
      </c>
      <c r="Y905" s="203">
        <f t="shared" si="224"/>
        <v>1972</v>
      </c>
    </row>
    <row r="906" ht="12.75" customHeight="1">
      <c r="A906" s="37" t="s">
        <v>5164</v>
      </c>
      <c r="B906" s="215" t="s">
        <v>2817</v>
      </c>
      <c r="C906" s="79">
        <v>45824.0</v>
      </c>
      <c r="D906" s="187">
        <v>0.6666666666666666</v>
      </c>
      <c r="E906" s="188" t="s">
        <v>3659</v>
      </c>
      <c r="F906" s="37" t="s">
        <v>3172</v>
      </c>
      <c r="G906" s="72">
        <v>1.0</v>
      </c>
      <c r="H906" s="72" t="s">
        <v>2449</v>
      </c>
      <c r="I906" s="72" t="s">
        <v>4197</v>
      </c>
      <c r="J906" s="72" t="s">
        <v>5185</v>
      </c>
      <c r="K906" s="72" t="s">
        <v>5186</v>
      </c>
      <c r="L906" s="37" t="s">
        <v>5187</v>
      </c>
      <c r="M906" s="192" t="s">
        <v>5188</v>
      </c>
      <c r="N906" s="72" t="s">
        <v>4397</v>
      </c>
      <c r="O906" s="176"/>
      <c r="P906" s="72" t="s">
        <v>5189</v>
      </c>
      <c r="Q906" s="177" t="s">
        <v>5190</v>
      </c>
      <c r="R906" s="178"/>
      <c r="S906" s="178"/>
      <c r="T906" s="72"/>
      <c r="U906" s="72"/>
      <c r="V906" s="193" t="str">
        <f>H906</f>
        <v>REVISION</v>
      </c>
      <c r="W906" s="203">
        <v>500.0</v>
      </c>
      <c r="X906" s="203">
        <f t="shared" si="223"/>
        <v>80</v>
      </c>
      <c r="Y906" s="203">
        <f t="shared" si="224"/>
        <v>580</v>
      </c>
    </row>
    <row r="907" ht="12.75" customHeight="1">
      <c r="A907" s="37" t="s">
        <v>5164</v>
      </c>
      <c r="B907" s="215" t="s">
        <v>2817</v>
      </c>
      <c r="C907" s="79">
        <v>45824.0</v>
      </c>
      <c r="D907" s="187">
        <v>0.7083333333333334</v>
      </c>
      <c r="E907" s="188" t="s">
        <v>5113</v>
      </c>
      <c r="F907" s="37" t="s">
        <v>2523</v>
      </c>
      <c r="G907" s="72">
        <v>1.0</v>
      </c>
      <c r="H907" s="72" t="s">
        <v>888</v>
      </c>
      <c r="I907" s="72" t="s">
        <v>5191</v>
      </c>
      <c r="J907" s="72" t="s">
        <v>2506</v>
      </c>
      <c r="K907" s="72" t="s">
        <v>3545</v>
      </c>
      <c r="L907" s="37" t="s">
        <v>2525</v>
      </c>
      <c r="M907" s="190" t="s">
        <v>2826</v>
      </c>
      <c r="N907" s="72" t="s">
        <v>821</v>
      </c>
      <c r="O907" s="176"/>
      <c r="P907" s="72"/>
      <c r="Q907" s="177"/>
      <c r="R907" s="178"/>
      <c r="S907" s="178"/>
      <c r="T907" s="72"/>
      <c r="U907" s="72"/>
      <c r="V907" s="72"/>
      <c r="W907" s="179"/>
      <c r="X907" s="179"/>
      <c r="Y907" s="179"/>
    </row>
    <row r="908" ht="78.0" customHeight="1">
      <c r="A908" s="37" t="s">
        <v>5164</v>
      </c>
      <c r="B908" s="215" t="s">
        <v>2817</v>
      </c>
      <c r="C908" s="79">
        <v>45825.0</v>
      </c>
      <c r="D908" s="187">
        <v>0.375</v>
      </c>
      <c r="E908" s="188" t="s">
        <v>3583</v>
      </c>
      <c r="F908" s="37" t="s">
        <v>3489</v>
      </c>
      <c r="G908" s="72">
        <v>1.0</v>
      </c>
      <c r="H908" s="72" t="s">
        <v>2684</v>
      </c>
      <c r="I908" s="72" t="s">
        <v>4942</v>
      </c>
      <c r="J908" s="72" t="s">
        <v>5192</v>
      </c>
      <c r="K908" s="72" t="s">
        <v>5193</v>
      </c>
      <c r="L908" s="37" t="s">
        <v>4961</v>
      </c>
      <c r="M908" s="192" t="s">
        <v>5194</v>
      </c>
      <c r="N908" s="72" t="s">
        <v>4397</v>
      </c>
      <c r="O908" s="176"/>
      <c r="P908" s="72" t="s">
        <v>5195</v>
      </c>
      <c r="Q908" s="177"/>
      <c r="R908" s="178"/>
      <c r="S908" s="178"/>
      <c r="T908" s="72"/>
      <c r="U908" s="72"/>
      <c r="V908" s="72"/>
      <c r="W908" s="179"/>
      <c r="X908" s="179"/>
      <c r="Y908" s="179"/>
    </row>
    <row r="909" ht="12.75" customHeight="1">
      <c r="A909" s="37" t="s">
        <v>5164</v>
      </c>
      <c r="B909" s="215" t="s">
        <v>2817</v>
      </c>
      <c r="C909" s="79">
        <v>45825.0</v>
      </c>
      <c r="D909" s="187">
        <v>0.4166666666666667</v>
      </c>
      <c r="E909" s="188" t="s">
        <v>5196</v>
      </c>
      <c r="F909" s="37" t="s">
        <v>1614</v>
      </c>
      <c r="G909" s="72">
        <v>1.0</v>
      </c>
      <c r="H909" s="72" t="s">
        <v>2684</v>
      </c>
      <c r="I909" s="72" t="s">
        <v>5197</v>
      </c>
      <c r="J909" s="72" t="s">
        <v>5198</v>
      </c>
      <c r="K909" s="72" t="s">
        <v>5199</v>
      </c>
      <c r="L909" s="37" t="s">
        <v>3504</v>
      </c>
      <c r="M909" s="192" t="s">
        <v>3505</v>
      </c>
      <c r="N909" s="72" t="s">
        <v>995</v>
      </c>
      <c r="O909" s="176"/>
      <c r="P909" s="72" t="s">
        <v>5200</v>
      </c>
      <c r="Q909" s="177"/>
      <c r="R909" s="178"/>
      <c r="S909" s="178"/>
      <c r="T909" s="72"/>
      <c r="U909" s="72"/>
      <c r="V909" s="72" t="str">
        <f t="shared" ref="V909:V912" si="225">H909</f>
        <v>VISITA EN FALSO </v>
      </c>
      <c r="W909" s="179"/>
      <c r="X909" s="179"/>
      <c r="Y909" s="179"/>
    </row>
    <row r="910" ht="78.75" customHeight="1">
      <c r="A910" s="37" t="s">
        <v>5164</v>
      </c>
      <c r="B910" s="215" t="s">
        <v>2817</v>
      </c>
      <c r="C910" s="79">
        <v>45825.0</v>
      </c>
      <c r="D910" s="187">
        <v>0.4583333333333333</v>
      </c>
      <c r="E910" s="188" t="s">
        <v>2592</v>
      </c>
      <c r="F910" s="37" t="s">
        <v>2592</v>
      </c>
      <c r="G910" s="72">
        <v>1.0</v>
      </c>
      <c r="H910" s="72" t="s">
        <v>2449</v>
      </c>
      <c r="I910" s="72" t="s">
        <v>5201</v>
      </c>
      <c r="J910" s="193" t="s">
        <v>5202</v>
      </c>
      <c r="K910" s="72" t="s">
        <v>5203</v>
      </c>
      <c r="L910" s="37" t="s">
        <v>5204</v>
      </c>
      <c r="M910" s="192" t="s">
        <v>5205</v>
      </c>
      <c r="N910" s="72" t="s">
        <v>821</v>
      </c>
      <c r="O910" s="193" t="s">
        <v>68</v>
      </c>
      <c r="P910" s="72" t="str">
        <f t="shared" ref="P910:P912" si="226">J910</f>
        <v>REVISION DE UNIDAD
Dejó de reportar 2025-06-12 20:56:02, unidad no enciende en el reporte presenta cortes de energía </v>
      </c>
      <c r="Q910" s="221" t="s">
        <v>5206</v>
      </c>
      <c r="R910" s="178"/>
      <c r="S910" s="178"/>
      <c r="T910" s="72"/>
      <c r="U910" s="72"/>
      <c r="V910" s="72" t="str">
        <f t="shared" si="225"/>
        <v>REVISION</v>
      </c>
      <c r="W910" s="203">
        <v>450.0</v>
      </c>
      <c r="X910" s="203">
        <f t="shared" ref="X910:X913" si="227">W910*0.16</f>
        <v>72</v>
      </c>
      <c r="Y910" s="203">
        <f t="shared" ref="Y910:Y913" si="228">W910+X910</f>
        <v>522</v>
      </c>
    </row>
    <row r="911" ht="12.75" customHeight="1">
      <c r="A911" s="37" t="s">
        <v>5164</v>
      </c>
      <c r="B911" s="215" t="s">
        <v>2817</v>
      </c>
      <c r="C911" s="79">
        <v>45825.0</v>
      </c>
      <c r="D911" s="187">
        <v>0.5</v>
      </c>
      <c r="E911" s="188" t="s">
        <v>2574</v>
      </c>
      <c r="F911" s="37" t="s">
        <v>2575</v>
      </c>
      <c r="G911" s="72">
        <v>1.0</v>
      </c>
      <c r="H911" s="72" t="s">
        <v>2513</v>
      </c>
      <c r="I911" s="72" t="s">
        <v>5207</v>
      </c>
      <c r="J911" s="193" t="s">
        <v>5160</v>
      </c>
      <c r="K911" s="72" t="s">
        <v>5208</v>
      </c>
      <c r="L911" s="37" t="s">
        <v>5209</v>
      </c>
      <c r="M911" s="192" t="s">
        <v>5210</v>
      </c>
      <c r="N911" s="72" t="s">
        <v>1941</v>
      </c>
      <c r="O911" s="193" t="s">
        <v>68</v>
      </c>
      <c r="P911" s="72" t="str">
        <f t="shared" si="226"/>
        <v>EQUIPO SE LE ENTREGA AL CLIENTE
DESINSTALACION DE EQUIPO </v>
      </c>
      <c r="Q911" s="72" t="s">
        <v>4058</v>
      </c>
      <c r="R911" s="178"/>
      <c r="S911" s="178"/>
      <c r="T911" s="72"/>
      <c r="U911" s="72"/>
      <c r="V911" s="72" t="str">
        <f t="shared" si="225"/>
        <v>DESINSTALACION</v>
      </c>
      <c r="W911" s="203">
        <v>650.0</v>
      </c>
      <c r="X911" s="179">
        <f t="shared" si="227"/>
        <v>104</v>
      </c>
      <c r="Y911" s="179">
        <f t="shared" si="228"/>
        <v>754</v>
      </c>
    </row>
    <row r="912" ht="31.5" customHeight="1">
      <c r="A912" s="37" t="s">
        <v>5164</v>
      </c>
      <c r="B912" s="215" t="s">
        <v>2817</v>
      </c>
      <c r="C912" s="79">
        <v>45825.0</v>
      </c>
      <c r="D912" s="187">
        <v>0.5416666666666666</v>
      </c>
      <c r="E912" s="188" t="s">
        <v>2574</v>
      </c>
      <c r="F912" s="37" t="s">
        <v>2575</v>
      </c>
      <c r="G912" s="72">
        <v>1.0</v>
      </c>
      <c r="H912" s="72" t="s">
        <v>2513</v>
      </c>
      <c r="I912" s="72" t="s">
        <v>5211</v>
      </c>
      <c r="J912" s="193" t="s">
        <v>5160</v>
      </c>
      <c r="K912" s="72" t="s">
        <v>5212</v>
      </c>
      <c r="L912" s="37" t="s">
        <v>5213</v>
      </c>
      <c r="M912" s="192" t="s">
        <v>5214</v>
      </c>
      <c r="N912" s="72" t="s">
        <v>1941</v>
      </c>
      <c r="O912" s="193" t="s">
        <v>68</v>
      </c>
      <c r="P912" s="72" t="str">
        <f t="shared" si="226"/>
        <v>EQUIPO SE LE ENTREGA AL CLIENTE
DESINSTALACION DE EQUIPO </v>
      </c>
      <c r="Q912" s="72" t="s">
        <v>4058</v>
      </c>
      <c r="R912" s="178"/>
      <c r="S912" s="178"/>
      <c r="T912" s="72"/>
      <c r="U912" s="72"/>
      <c r="V912" s="72" t="str">
        <f t="shared" si="225"/>
        <v>DESINSTALACION</v>
      </c>
      <c r="W912" s="203">
        <v>650.0</v>
      </c>
      <c r="X912" s="179">
        <f t="shared" si="227"/>
        <v>104</v>
      </c>
      <c r="Y912" s="179">
        <f t="shared" si="228"/>
        <v>754</v>
      </c>
    </row>
    <row r="913" ht="12.75" customHeight="1">
      <c r="A913" s="37" t="s">
        <v>5164</v>
      </c>
      <c r="B913" s="215" t="s">
        <v>2817</v>
      </c>
      <c r="C913" s="79">
        <v>45825.0</v>
      </c>
      <c r="D913" s="187">
        <v>0.5833333333333334</v>
      </c>
      <c r="E913" s="188" t="s">
        <v>390</v>
      </c>
      <c r="F913" s="37" t="s">
        <v>390</v>
      </c>
      <c r="G913" s="72">
        <v>1.0</v>
      </c>
      <c r="H913" s="72" t="s">
        <v>888</v>
      </c>
      <c r="I913" s="230" t="s">
        <v>5215</v>
      </c>
      <c r="J913" s="72" t="s">
        <v>2506</v>
      </c>
      <c r="K913" s="72" t="s">
        <v>5216</v>
      </c>
      <c r="L913" s="37" t="s">
        <v>5217</v>
      </c>
      <c r="M913" s="192" t="s">
        <v>5218</v>
      </c>
      <c r="N913" s="72" t="s">
        <v>4397</v>
      </c>
      <c r="O913" s="176"/>
      <c r="P913" s="72" t="s">
        <v>5219</v>
      </c>
      <c r="Q913" s="177" t="s">
        <v>5220</v>
      </c>
      <c r="R913" s="178"/>
      <c r="S913" s="178"/>
      <c r="T913" s="72"/>
      <c r="U913" s="72"/>
      <c r="V913" s="193" t="s">
        <v>37</v>
      </c>
      <c r="W913" s="179">
        <f>549+300</f>
        <v>849</v>
      </c>
      <c r="X913" s="179">
        <f t="shared" si="227"/>
        <v>135.84</v>
      </c>
      <c r="Y913" s="179">
        <f t="shared" si="228"/>
        <v>984.84</v>
      </c>
    </row>
    <row r="914" ht="12.75" customHeight="1">
      <c r="A914" s="37" t="s">
        <v>5164</v>
      </c>
      <c r="B914" s="37"/>
      <c r="C914" s="79">
        <v>45825.0</v>
      </c>
      <c r="D914" s="187">
        <v>0.625</v>
      </c>
      <c r="E914" s="188" t="s">
        <v>5221</v>
      </c>
      <c r="F914" s="37" t="s">
        <v>275</v>
      </c>
      <c r="G914" s="72">
        <v>1.0</v>
      </c>
      <c r="H914" s="72" t="s">
        <v>846</v>
      </c>
      <c r="I914" s="72" t="s">
        <v>5222</v>
      </c>
      <c r="J914" s="72" t="s">
        <v>3965</v>
      </c>
      <c r="K914" s="72" t="s">
        <v>5223</v>
      </c>
      <c r="L914" s="37" t="s">
        <v>5224</v>
      </c>
      <c r="M914" s="192" t="s">
        <v>5225</v>
      </c>
      <c r="N914" s="72" t="s">
        <v>821</v>
      </c>
      <c r="O914" s="176"/>
      <c r="P914" s="72" t="s">
        <v>5226</v>
      </c>
      <c r="Q914" s="177"/>
      <c r="R914" s="178"/>
      <c r="S914" s="178"/>
      <c r="T914" s="72"/>
      <c r="U914" s="72"/>
      <c r="V914" s="72"/>
      <c r="W914" s="179"/>
      <c r="X914" s="179"/>
      <c r="Y914" s="179"/>
    </row>
    <row r="915" ht="12.75" customHeight="1">
      <c r="A915" s="37" t="s">
        <v>5164</v>
      </c>
      <c r="B915" s="37"/>
      <c r="C915" s="79">
        <v>45825.0</v>
      </c>
      <c r="D915" s="187">
        <v>0.6666666666666666</v>
      </c>
      <c r="E915" s="188" t="s">
        <v>5221</v>
      </c>
      <c r="F915" s="37" t="s">
        <v>275</v>
      </c>
      <c r="G915" s="72">
        <v>1.0</v>
      </c>
      <c r="H915" s="72" t="s">
        <v>888</v>
      </c>
      <c r="I915" s="72" t="s">
        <v>5222</v>
      </c>
      <c r="J915" s="72" t="s">
        <v>3965</v>
      </c>
      <c r="K915" s="72" t="s">
        <v>5223</v>
      </c>
      <c r="L915" s="37" t="s">
        <v>5224</v>
      </c>
      <c r="M915" s="192" t="s">
        <v>5225</v>
      </c>
      <c r="N915" s="72" t="s">
        <v>821</v>
      </c>
      <c r="O915" s="207"/>
      <c r="P915" s="193" t="s">
        <v>5227</v>
      </c>
      <c r="Q915" s="177"/>
      <c r="R915" s="206">
        <v>8.64943047770728E14</v>
      </c>
      <c r="S915" s="206">
        <v>8.115328528E9</v>
      </c>
      <c r="T915" s="193" t="s">
        <v>68</v>
      </c>
      <c r="U915" s="193" t="s">
        <v>5228</v>
      </c>
      <c r="V915" s="193" t="s">
        <v>37</v>
      </c>
      <c r="W915" s="179">
        <f>550+300</f>
        <v>850</v>
      </c>
      <c r="X915" s="203">
        <v>0.0</v>
      </c>
      <c r="Y915" s="179">
        <f t="shared" ref="Y915:Y917" si="229">W915+X915</f>
        <v>850</v>
      </c>
    </row>
    <row r="916" ht="12.75" customHeight="1">
      <c r="A916" s="37" t="s">
        <v>5164</v>
      </c>
      <c r="B916" s="215" t="s">
        <v>2817</v>
      </c>
      <c r="C916" s="79">
        <v>45825.0</v>
      </c>
      <c r="D916" s="187">
        <v>0.6770833333333334</v>
      </c>
      <c r="E916" s="188" t="s">
        <v>390</v>
      </c>
      <c r="F916" s="37" t="s">
        <v>390</v>
      </c>
      <c r="G916" s="72">
        <v>1.0</v>
      </c>
      <c r="H916" s="72" t="s">
        <v>888</v>
      </c>
      <c r="I916" s="230" t="s">
        <v>5229</v>
      </c>
      <c r="J916" s="72" t="s">
        <v>2506</v>
      </c>
      <c r="K916" s="72" t="s">
        <v>5216</v>
      </c>
      <c r="L916" s="37" t="s">
        <v>5217</v>
      </c>
      <c r="M916" s="192" t="s">
        <v>5218</v>
      </c>
      <c r="N916" s="72" t="s">
        <v>4397</v>
      </c>
      <c r="O916" s="176"/>
      <c r="P916" s="72" t="s">
        <v>5230</v>
      </c>
      <c r="Q916" s="177" t="s">
        <v>5220</v>
      </c>
      <c r="R916" s="206">
        <v>8.69066062067328E14</v>
      </c>
      <c r="S916" s="206">
        <v>8.115396025E9</v>
      </c>
      <c r="T916" s="193" t="s">
        <v>5231</v>
      </c>
      <c r="U916" s="193" t="s">
        <v>5232</v>
      </c>
      <c r="V916" s="193" t="s">
        <v>5233</v>
      </c>
      <c r="W916" s="179">
        <f t="shared" ref="W916:W917" si="230">549+300</f>
        <v>849</v>
      </c>
      <c r="X916" s="179">
        <f t="shared" ref="X916:X917" si="231">W916*0.16</f>
        <v>135.84</v>
      </c>
      <c r="Y916" s="179">
        <f t="shared" si="229"/>
        <v>984.84</v>
      </c>
    </row>
    <row r="917" ht="12.75" customHeight="1">
      <c r="A917" s="37" t="s">
        <v>5164</v>
      </c>
      <c r="B917" s="215" t="s">
        <v>2817</v>
      </c>
      <c r="C917" s="79">
        <v>45825.0</v>
      </c>
      <c r="D917" s="187">
        <v>0.7291666666666666</v>
      </c>
      <c r="E917" s="188" t="s">
        <v>390</v>
      </c>
      <c r="F917" s="37" t="s">
        <v>390</v>
      </c>
      <c r="G917" s="72">
        <v>1.0</v>
      </c>
      <c r="H917" s="193" t="s">
        <v>2467</v>
      </c>
      <c r="I917" s="231" t="s">
        <v>5090</v>
      </c>
      <c r="J917" s="72" t="s">
        <v>2472</v>
      </c>
      <c r="K917" s="72" t="s">
        <v>5216</v>
      </c>
      <c r="L917" s="37" t="s">
        <v>5217</v>
      </c>
      <c r="M917" s="192" t="s">
        <v>5218</v>
      </c>
      <c r="N917" s="72" t="s">
        <v>4397</v>
      </c>
      <c r="O917" s="176"/>
      <c r="P917" s="72" t="s">
        <v>5230</v>
      </c>
      <c r="Q917" s="177" t="s">
        <v>5220</v>
      </c>
      <c r="R917" s="206">
        <v>8.69066062091039E14</v>
      </c>
      <c r="S917" s="206">
        <v>8.115316757E9</v>
      </c>
      <c r="T917" s="193" t="s">
        <v>5234</v>
      </c>
      <c r="U917" s="193" t="s">
        <v>5235</v>
      </c>
      <c r="V917" s="193" t="s">
        <v>5233</v>
      </c>
      <c r="W917" s="179">
        <f t="shared" si="230"/>
        <v>849</v>
      </c>
      <c r="X917" s="179">
        <f t="shared" si="231"/>
        <v>135.84</v>
      </c>
      <c r="Y917" s="179">
        <f t="shared" si="229"/>
        <v>984.84</v>
      </c>
    </row>
    <row r="918" ht="12.75" customHeight="1">
      <c r="A918" s="37" t="s">
        <v>5164</v>
      </c>
      <c r="B918" s="215" t="s">
        <v>2817</v>
      </c>
      <c r="C918" s="79">
        <v>45826.0</v>
      </c>
      <c r="D918" s="187">
        <v>0.375</v>
      </c>
      <c r="E918" s="188" t="s">
        <v>3488</v>
      </c>
      <c r="F918" s="37" t="s">
        <v>3489</v>
      </c>
      <c r="G918" s="72">
        <v>1.0</v>
      </c>
      <c r="H918" s="72" t="s">
        <v>846</v>
      </c>
      <c r="I918" s="72" t="s">
        <v>5236</v>
      </c>
      <c r="J918" s="72" t="s">
        <v>5237</v>
      </c>
      <c r="K918" s="72" t="s">
        <v>5238</v>
      </c>
      <c r="L918" s="37" t="s">
        <v>5239</v>
      </c>
      <c r="M918" s="192" t="s">
        <v>5240</v>
      </c>
      <c r="N918" s="72" t="s">
        <v>68</v>
      </c>
      <c r="O918" s="176"/>
      <c r="P918" s="72" t="s">
        <v>5241</v>
      </c>
      <c r="Q918" s="177"/>
      <c r="R918" s="178"/>
      <c r="S918" s="178"/>
      <c r="T918" s="72"/>
      <c r="U918" s="72"/>
      <c r="V918" s="72"/>
      <c r="W918" s="179"/>
      <c r="X918" s="179"/>
      <c r="Y918" s="179"/>
    </row>
    <row r="919" ht="12.75" customHeight="1">
      <c r="A919" s="37" t="s">
        <v>5164</v>
      </c>
      <c r="B919" s="215" t="s">
        <v>2817</v>
      </c>
      <c r="C919" s="79">
        <v>45826.0</v>
      </c>
      <c r="D919" s="187">
        <v>0.3958333333333333</v>
      </c>
      <c r="E919" s="188" t="s">
        <v>3488</v>
      </c>
      <c r="F919" s="37" t="s">
        <v>3489</v>
      </c>
      <c r="G919" s="72">
        <v>1.0</v>
      </c>
      <c r="H919" s="72" t="s">
        <v>846</v>
      </c>
      <c r="I919" s="72" t="s">
        <v>5242</v>
      </c>
      <c r="J919" s="72" t="s">
        <v>5237</v>
      </c>
      <c r="K919" s="72" t="s">
        <v>5238</v>
      </c>
      <c r="L919" s="37" t="s">
        <v>5239</v>
      </c>
      <c r="M919" s="192" t="s">
        <v>5240</v>
      </c>
      <c r="N919" s="72" t="s">
        <v>68</v>
      </c>
      <c r="O919" s="176"/>
      <c r="P919" s="72" t="s">
        <v>5241</v>
      </c>
      <c r="Q919" s="177"/>
      <c r="R919" s="178"/>
      <c r="S919" s="178"/>
      <c r="T919" s="72"/>
      <c r="U919" s="72"/>
      <c r="V919" s="72"/>
      <c r="W919" s="179"/>
      <c r="X919" s="179"/>
      <c r="Y919" s="179"/>
    </row>
    <row r="920" ht="12.75" customHeight="1">
      <c r="A920" s="37" t="s">
        <v>5164</v>
      </c>
      <c r="B920" s="215" t="s">
        <v>2817</v>
      </c>
      <c r="C920" s="79">
        <v>45826.0</v>
      </c>
      <c r="D920" s="187">
        <v>0.4166666666666667</v>
      </c>
      <c r="E920" s="188" t="s">
        <v>3488</v>
      </c>
      <c r="F920" s="37" t="s">
        <v>3489</v>
      </c>
      <c r="G920" s="72">
        <v>1.0</v>
      </c>
      <c r="H920" s="72" t="s">
        <v>846</v>
      </c>
      <c r="I920" s="72" t="s">
        <v>5243</v>
      </c>
      <c r="J920" s="72" t="s">
        <v>5237</v>
      </c>
      <c r="K920" s="72" t="s">
        <v>5238</v>
      </c>
      <c r="L920" s="37" t="s">
        <v>5239</v>
      </c>
      <c r="M920" s="192" t="s">
        <v>5240</v>
      </c>
      <c r="N920" s="72" t="s">
        <v>68</v>
      </c>
      <c r="O920" s="176"/>
      <c r="P920" s="72" t="s">
        <v>5241</v>
      </c>
      <c r="Q920" s="177"/>
      <c r="R920" s="178"/>
      <c r="S920" s="178"/>
      <c r="T920" s="72"/>
      <c r="U920" s="72"/>
      <c r="V920" s="72"/>
      <c r="W920" s="179"/>
      <c r="X920" s="179"/>
      <c r="Y920" s="179"/>
    </row>
    <row r="921" ht="12.75" customHeight="1">
      <c r="A921" s="37" t="s">
        <v>5164</v>
      </c>
      <c r="B921" s="215" t="s">
        <v>2817</v>
      </c>
      <c r="C921" s="79">
        <v>45826.0</v>
      </c>
      <c r="D921" s="187">
        <v>0.4583333333333333</v>
      </c>
      <c r="E921" s="188" t="s">
        <v>3761</v>
      </c>
      <c r="F921" s="37" t="s">
        <v>2592</v>
      </c>
      <c r="G921" s="72">
        <v>1.0</v>
      </c>
      <c r="H921" s="72" t="s">
        <v>888</v>
      </c>
      <c r="I921" s="193" t="s">
        <v>5244</v>
      </c>
      <c r="J921" s="72" t="s">
        <v>2506</v>
      </c>
      <c r="K921" s="72" t="s">
        <v>5245</v>
      </c>
      <c r="L921" s="37" t="s">
        <v>4889</v>
      </c>
      <c r="M921" s="192" t="s">
        <v>2649</v>
      </c>
      <c r="N921" s="72" t="s">
        <v>4397</v>
      </c>
      <c r="O921" s="193" t="s">
        <v>68</v>
      </c>
      <c r="P921" s="72" t="str">
        <f t="shared" ref="P921:P922" si="232">J921</f>
        <v>INSTALACION NUEVA</v>
      </c>
      <c r="Q921" s="72" t="s">
        <v>5246</v>
      </c>
      <c r="R921" s="178"/>
      <c r="S921" s="178"/>
      <c r="T921" s="72"/>
      <c r="U921" s="72"/>
      <c r="V921" s="72" t="str">
        <f t="shared" ref="V921:V926" si="233">H921</f>
        <v>INSTALACION</v>
      </c>
      <c r="W921" s="179">
        <f>1724+150</f>
        <v>1874</v>
      </c>
      <c r="X921" s="203">
        <f t="shared" ref="X921:X926" si="234">W921*0.16</f>
        <v>299.84</v>
      </c>
      <c r="Y921" s="203">
        <f t="shared" ref="Y921:Y926" si="235">W921+X921</f>
        <v>2173.84</v>
      </c>
    </row>
    <row r="922" ht="12.75" customHeight="1">
      <c r="A922" s="37" t="s">
        <v>5164</v>
      </c>
      <c r="B922" s="215" t="s">
        <v>2817</v>
      </c>
      <c r="C922" s="79">
        <v>45826.0</v>
      </c>
      <c r="D922" s="187">
        <v>0.5</v>
      </c>
      <c r="E922" s="188" t="s">
        <v>2548</v>
      </c>
      <c r="F922" s="37" t="s">
        <v>2549</v>
      </c>
      <c r="G922" s="72">
        <v>1.0</v>
      </c>
      <c r="H922" s="72" t="s">
        <v>888</v>
      </c>
      <c r="I922" s="232" t="s">
        <v>2173</v>
      </c>
      <c r="J922" s="72" t="s">
        <v>2506</v>
      </c>
      <c r="K922" s="72" t="s">
        <v>825</v>
      </c>
      <c r="L922" s="37" t="s">
        <v>2833</v>
      </c>
      <c r="M922" s="192" t="s">
        <v>2552</v>
      </c>
      <c r="N922" s="72" t="s">
        <v>821</v>
      </c>
      <c r="O922" s="176"/>
      <c r="P922" s="72" t="str">
        <f t="shared" si="232"/>
        <v>INSTALACION NUEVA</v>
      </c>
      <c r="Q922" s="72" t="s">
        <v>5247</v>
      </c>
      <c r="R922" s="178"/>
      <c r="S922" s="178"/>
      <c r="T922" s="72"/>
      <c r="U922" s="72"/>
      <c r="V922" s="72" t="str">
        <f t="shared" si="233"/>
        <v>INSTALACION</v>
      </c>
      <c r="W922" s="203">
        <v>1900.0</v>
      </c>
      <c r="X922" s="179">
        <f t="shared" si="234"/>
        <v>304</v>
      </c>
      <c r="Y922" s="179">
        <f t="shared" si="235"/>
        <v>2204</v>
      </c>
    </row>
    <row r="923" ht="12.75" customHeight="1">
      <c r="A923" s="37" t="s">
        <v>5164</v>
      </c>
      <c r="B923" s="191" t="s">
        <v>2817</v>
      </c>
      <c r="C923" s="79">
        <v>45826.0</v>
      </c>
      <c r="D923" s="187">
        <v>0.5833333333333334</v>
      </c>
      <c r="E923" s="188" t="s">
        <v>2504</v>
      </c>
      <c r="F923" s="37" t="s">
        <v>2504</v>
      </c>
      <c r="G923" s="72">
        <v>1.0</v>
      </c>
      <c r="H923" s="72" t="s">
        <v>888</v>
      </c>
      <c r="I923" s="72" t="s">
        <v>5248</v>
      </c>
      <c r="J923" s="72" t="s">
        <v>2506</v>
      </c>
      <c r="K923" s="72" t="s">
        <v>2507</v>
      </c>
      <c r="L923" s="37" t="s">
        <v>2508</v>
      </c>
      <c r="M923" s="192" t="s">
        <v>2509</v>
      </c>
      <c r="N923" s="72" t="s">
        <v>4397</v>
      </c>
      <c r="O923" s="176"/>
      <c r="P923" s="72" t="s">
        <v>5249</v>
      </c>
      <c r="Q923" s="177"/>
      <c r="R923" s="178"/>
      <c r="S923" s="178"/>
      <c r="T923" s="72"/>
      <c r="U923" s="72"/>
      <c r="V923" s="72" t="str">
        <f t="shared" si="233"/>
        <v>INSTALACION</v>
      </c>
      <c r="W923" s="179">
        <f>1900+100</f>
        <v>2000</v>
      </c>
      <c r="X923" s="179">
        <f t="shared" si="234"/>
        <v>320</v>
      </c>
      <c r="Y923" s="179">
        <f t="shared" si="235"/>
        <v>2320</v>
      </c>
    </row>
    <row r="924" ht="12.75" customHeight="1">
      <c r="A924" s="37" t="s">
        <v>5164</v>
      </c>
      <c r="B924" s="215" t="s">
        <v>2817</v>
      </c>
      <c r="C924" s="79">
        <v>45826.0</v>
      </c>
      <c r="D924" s="187">
        <v>0.6597222222222222</v>
      </c>
      <c r="E924" s="188" t="s">
        <v>5250</v>
      </c>
      <c r="F924" s="37" t="s">
        <v>2549</v>
      </c>
      <c r="G924" s="72">
        <v>1.0</v>
      </c>
      <c r="H924" s="72" t="s">
        <v>846</v>
      </c>
      <c r="I924" s="72" t="s">
        <v>5251</v>
      </c>
      <c r="J924" s="72" t="s">
        <v>2708</v>
      </c>
      <c r="K924" s="72" t="s">
        <v>5252</v>
      </c>
      <c r="L924" s="37" t="s">
        <v>2833</v>
      </c>
      <c r="M924" s="192" t="s">
        <v>2552</v>
      </c>
      <c r="N924" s="72" t="s">
        <v>821</v>
      </c>
      <c r="O924" s="176"/>
      <c r="P924" s="72" t="str">
        <f t="shared" ref="P924:P926" si="236">J924</f>
        <v>INSTALACION NUEVA </v>
      </c>
      <c r="Q924" s="72" t="s">
        <v>5253</v>
      </c>
      <c r="R924" s="178"/>
      <c r="S924" s="178"/>
      <c r="T924" s="72"/>
      <c r="U924" s="72"/>
      <c r="V924" s="72" t="str">
        <f t="shared" si="233"/>
        <v>CANCELADO</v>
      </c>
      <c r="W924" s="203">
        <v>0.0</v>
      </c>
      <c r="X924" s="179">
        <f t="shared" si="234"/>
        <v>0</v>
      </c>
      <c r="Y924" s="179">
        <f t="shared" si="235"/>
        <v>0</v>
      </c>
    </row>
    <row r="925" ht="12.75" customHeight="1">
      <c r="A925" s="37" t="s">
        <v>5164</v>
      </c>
      <c r="B925" s="215" t="s">
        <v>2817</v>
      </c>
      <c r="C925" s="79">
        <v>45827.0</v>
      </c>
      <c r="D925" s="187">
        <v>0.3541666666666667</v>
      </c>
      <c r="E925" s="188" t="s">
        <v>2810</v>
      </c>
      <c r="F925" s="37" t="s">
        <v>2811</v>
      </c>
      <c r="G925" s="72">
        <v>1.0</v>
      </c>
      <c r="H925" s="193" t="s">
        <v>2558</v>
      </c>
      <c r="I925" s="72" t="s">
        <v>5254</v>
      </c>
      <c r="J925" s="72" t="s">
        <v>3082</v>
      </c>
      <c r="K925" s="72" t="s">
        <v>5255</v>
      </c>
      <c r="L925" s="37" t="s">
        <v>2815</v>
      </c>
      <c r="M925" s="204" t="s">
        <v>2816</v>
      </c>
      <c r="N925" s="72" t="s">
        <v>821</v>
      </c>
      <c r="O925" s="193" t="s">
        <v>68</v>
      </c>
      <c r="P925" s="193" t="str">
        <f t="shared" si="236"/>
        <v>REINSTALACION DE EQUIPO</v>
      </c>
      <c r="Q925" s="205" t="s">
        <v>5256</v>
      </c>
      <c r="R925" s="178">
        <v>8.69220041537055E14</v>
      </c>
      <c r="S925" s="178">
        <v>8.120108233E9</v>
      </c>
      <c r="T925" s="72" t="s">
        <v>5257</v>
      </c>
      <c r="U925" s="72" t="s">
        <v>5258</v>
      </c>
      <c r="V925" s="193" t="str">
        <f t="shared" si="233"/>
        <v>REINSTALACION </v>
      </c>
      <c r="W925" s="179">
        <v>500.0</v>
      </c>
      <c r="X925" s="179">
        <f t="shared" si="234"/>
        <v>80</v>
      </c>
      <c r="Y925" s="179">
        <f t="shared" si="235"/>
        <v>580</v>
      </c>
    </row>
    <row r="926" ht="12.75" customHeight="1">
      <c r="A926" s="37" t="s">
        <v>5164</v>
      </c>
      <c r="B926" s="215" t="s">
        <v>2817</v>
      </c>
      <c r="C926" s="79">
        <v>45827.0</v>
      </c>
      <c r="D926" s="187">
        <v>0.5</v>
      </c>
      <c r="E926" s="188" t="s">
        <v>2574</v>
      </c>
      <c r="F926" s="37" t="s">
        <v>2575</v>
      </c>
      <c r="G926" s="72">
        <v>1.0</v>
      </c>
      <c r="H926" s="72" t="s">
        <v>2513</v>
      </c>
      <c r="I926" s="72" t="s">
        <v>1307</v>
      </c>
      <c r="J926" s="72" t="s">
        <v>5259</v>
      </c>
      <c r="K926" s="72" t="s">
        <v>3312</v>
      </c>
      <c r="L926" s="37" t="s">
        <v>2577</v>
      </c>
      <c r="M926" s="204" t="s">
        <v>2578</v>
      </c>
      <c r="N926" s="72" t="s">
        <v>4397</v>
      </c>
      <c r="O926" s="193" t="s">
        <v>68</v>
      </c>
      <c r="P926" s="72" t="str">
        <f t="shared" si="236"/>
        <v>CTE. ZEFERINO HUITRON MATA
DEINSTALACION DE EQUIPOS</v>
      </c>
      <c r="Q926" s="193" t="s">
        <v>5260</v>
      </c>
      <c r="R926" s="178"/>
      <c r="S926" s="178"/>
      <c r="T926" s="72"/>
      <c r="U926" s="72"/>
      <c r="V926" s="72" t="str">
        <f t="shared" si="233"/>
        <v>DESINSTALACION</v>
      </c>
      <c r="W926" s="203">
        <v>650.0</v>
      </c>
      <c r="X926" s="179">
        <f t="shared" si="234"/>
        <v>104</v>
      </c>
      <c r="Y926" s="179">
        <f t="shared" si="235"/>
        <v>754</v>
      </c>
    </row>
    <row r="927" ht="12.75" customHeight="1">
      <c r="A927" s="37" t="s">
        <v>5164</v>
      </c>
      <c r="B927" s="37"/>
      <c r="C927" s="79">
        <v>45827.0</v>
      </c>
      <c r="D927" s="187">
        <v>0.6666666666666666</v>
      </c>
      <c r="E927" s="188" t="s">
        <v>2518</v>
      </c>
      <c r="F927" s="37" t="s">
        <v>5261</v>
      </c>
      <c r="G927" s="72">
        <v>1.0</v>
      </c>
      <c r="H927" s="72" t="s">
        <v>2513</v>
      </c>
      <c r="I927" s="72" t="s">
        <v>5262</v>
      </c>
      <c r="J927" s="72" t="s">
        <v>2514</v>
      </c>
      <c r="K927" s="72" t="s">
        <v>68</v>
      </c>
      <c r="L927" s="37" t="s">
        <v>5263</v>
      </c>
      <c r="M927" s="192" t="s">
        <v>5264</v>
      </c>
      <c r="N927" s="72" t="s">
        <v>4397</v>
      </c>
      <c r="O927" s="176"/>
      <c r="P927" s="72"/>
      <c r="Q927" s="177"/>
      <c r="R927" s="178"/>
      <c r="S927" s="178"/>
      <c r="T927" s="72"/>
      <c r="U927" s="72"/>
      <c r="V927" s="72"/>
      <c r="W927" s="179"/>
      <c r="X927" s="179"/>
      <c r="Y927" s="179"/>
    </row>
    <row r="928" ht="12.75" customHeight="1">
      <c r="A928" s="37" t="s">
        <v>5164</v>
      </c>
      <c r="B928" s="215" t="s">
        <v>2817</v>
      </c>
      <c r="C928" s="79">
        <v>45827.0</v>
      </c>
      <c r="D928" s="187">
        <v>0.6666666666666666</v>
      </c>
      <c r="E928" s="188" t="s">
        <v>2518</v>
      </c>
      <c r="F928" s="37" t="s">
        <v>2745</v>
      </c>
      <c r="G928" s="72">
        <v>1.0</v>
      </c>
      <c r="H928" s="72" t="s">
        <v>846</v>
      </c>
      <c r="I928" s="72" t="s">
        <v>5265</v>
      </c>
      <c r="J928" s="72" t="s">
        <v>5266</v>
      </c>
      <c r="K928" s="72" t="s">
        <v>68</v>
      </c>
      <c r="L928" s="37" t="s">
        <v>2776</v>
      </c>
      <c r="M928" s="192" t="s">
        <v>2749</v>
      </c>
      <c r="N928" s="72" t="s">
        <v>995</v>
      </c>
      <c r="O928" s="176"/>
      <c r="P928" s="72" t="s">
        <v>5267</v>
      </c>
      <c r="Q928" s="177"/>
      <c r="R928" s="178"/>
      <c r="S928" s="178"/>
      <c r="T928" s="72"/>
      <c r="U928" s="72"/>
      <c r="V928" s="72"/>
      <c r="W928" s="179"/>
      <c r="X928" s="179"/>
      <c r="Y928" s="179"/>
    </row>
    <row r="929" ht="12.75" customHeight="1">
      <c r="A929" s="37" t="s">
        <v>5164</v>
      </c>
      <c r="B929" s="215" t="s">
        <v>2817</v>
      </c>
      <c r="C929" s="79">
        <v>45827.0</v>
      </c>
      <c r="D929" s="187">
        <v>0.6875</v>
      </c>
      <c r="E929" s="188" t="s">
        <v>2518</v>
      </c>
      <c r="F929" s="37" t="s">
        <v>2745</v>
      </c>
      <c r="G929" s="72">
        <v>1.0</v>
      </c>
      <c r="H929" s="72" t="s">
        <v>846</v>
      </c>
      <c r="I929" s="72" t="s">
        <v>5268</v>
      </c>
      <c r="J929" s="72" t="s">
        <v>5266</v>
      </c>
      <c r="K929" s="72" t="s">
        <v>68</v>
      </c>
      <c r="L929" s="37" t="s">
        <v>2776</v>
      </c>
      <c r="M929" s="192" t="s">
        <v>2749</v>
      </c>
      <c r="N929" s="72" t="s">
        <v>995</v>
      </c>
      <c r="O929" s="176"/>
      <c r="P929" s="72" t="s">
        <v>5267</v>
      </c>
      <c r="Q929" s="177"/>
      <c r="R929" s="178"/>
      <c r="S929" s="178"/>
      <c r="T929" s="72"/>
      <c r="U929" s="72"/>
      <c r="V929" s="72"/>
      <c r="W929" s="179"/>
      <c r="X929" s="179"/>
      <c r="Y929" s="179"/>
    </row>
    <row r="930" ht="12.75" customHeight="1">
      <c r="A930" s="37" t="s">
        <v>5164</v>
      </c>
      <c r="B930" s="215" t="s">
        <v>2817</v>
      </c>
      <c r="C930" s="79">
        <v>45827.0</v>
      </c>
      <c r="D930" s="187">
        <v>0.7083333333333334</v>
      </c>
      <c r="E930" s="188" t="s">
        <v>2518</v>
      </c>
      <c r="F930" s="37" t="s">
        <v>2745</v>
      </c>
      <c r="G930" s="72">
        <v>1.0</v>
      </c>
      <c r="H930" s="72" t="s">
        <v>846</v>
      </c>
      <c r="I930" s="72" t="s">
        <v>5269</v>
      </c>
      <c r="J930" s="72" t="s">
        <v>5270</v>
      </c>
      <c r="K930" s="72" t="s">
        <v>68</v>
      </c>
      <c r="L930" s="37" t="s">
        <v>2776</v>
      </c>
      <c r="M930" s="192" t="s">
        <v>2749</v>
      </c>
      <c r="N930" s="72" t="s">
        <v>995</v>
      </c>
      <c r="O930" s="176"/>
      <c r="P930" s="72" t="s">
        <v>5267</v>
      </c>
      <c r="Q930" s="177"/>
      <c r="R930" s="178"/>
      <c r="S930" s="178"/>
      <c r="T930" s="72"/>
      <c r="U930" s="72"/>
      <c r="V930" s="72"/>
      <c r="W930" s="179"/>
      <c r="X930" s="179"/>
      <c r="Y930" s="179"/>
    </row>
    <row r="931" ht="31.5" customHeight="1">
      <c r="A931" s="37" t="s">
        <v>5164</v>
      </c>
      <c r="B931" s="215" t="s">
        <v>2817</v>
      </c>
      <c r="C931" s="79">
        <v>45828.0</v>
      </c>
      <c r="D931" s="187">
        <v>0.3958333333333333</v>
      </c>
      <c r="E931" s="188" t="s">
        <v>2574</v>
      </c>
      <c r="F931" s="37" t="s">
        <v>2575</v>
      </c>
      <c r="G931" s="72">
        <v>1.0</v>
      </c>
      <c r="H931" s="72" t="s">
        <v>2513</v>
      </c>
      <c r="I931" s="72" t="s">
        <v>5271</v>
      </c>
      <c r="J931" s="72" t="s">
        <v>5272</v>
      </c>
      <c r="K931" s="72" t="s">
        <v>3312</v>
      </c>
      <c r="L931" s="37" t="s">
        <v>2577</v>
      </c>
      <c r="M931" s="204" t="s">
        <v>2578</v>
      </c>
      <c r="N931" s="72" t="s">
        <v>4397</v>
      </c>
      <c r="O931" s="233">
        <v>0.4375</v>
      </c>
      <c r="P931" s="72" t="str">
        <f t="shared" ref="P931:P932" si="237">J931</f>
        <v>CTE. MANUEL GERARDO SALAZAR RIOS
DESINSTALACION DE EQUIPO</v>
      </c>
      <c r="Q931" s="205" t="s">
        <v>5273</v>
      </c>
      <c r="R931" s="178">
        <v>8.65011033828204E14</v>
      </c>
      <c r="S931" s="21">
        <v>8.182587464E9</v>
      </c>
      <c r="T931" s="72" t="s">
        <v>68</v>
      </c>
      <c r="U931" s="72" t="s">
        <v>5274</v>
      </c>
      <c r="V931" s="72" t="str">
        <f t="shared" ref="V931:V932" si="238">H931</f>
        <v>DESINSTALACION</v>
      </c>
      <c r="W931" s="179">
        <v>650.0</v>
      </c>
      <c r="X931" s="179">
        <f t="shared" ref="X931:X933" si="239">W931*0.16</f>
        <v>104</v>
      </c>
      <c r="Y931" s="179">
        <f t="shared" ref="Y931:Y933" si="240">W931+X931</f>
        <v>754</v>
      </c>
    </row>
    <row r="932" ht="12.75" customHeight="1">
      <c r="A932" s="37" t="s">
        <v>5164</v>
      </c>
      <c r="B932" s="215" t="s">
        <v>2817</v>
      </c>
      <c r="C932" s="79">
        <v>45828.0</v>
      </c>
      <c r="D932" s="187">
        <v>0.4583333333333333</v>
      </c>
      <c r="E932" s="188" t="s">
        <v>3761</v>
      </c>
      <c r="F932" s="37" t="s">
        <v>2592</v>
      </c>
      <c r="G932" s="72">
        <v>1.0</v>
      </c>
      <c r="H932" s="72" t="s">
        <v>888</v>
      </c>
      <c r="I932" s="193" t="s">
        <v>5275</v>
      </c>
      <c r="J932" s="72" t="s">
        <v>2506</v>
      </c>
      <c r="K932" s="72" t="s">
        <v>5276</v>
      </c>
      <c r="L932" s="37" t="s">
        <v>5277</v>
      </c>
      <c r="M932" s="192" t="s">
        <v>2649</v>
      </c>
      <c r="N932" s="72" t="s">
        <v>4397</v>
      </c>
      <c r="O932" s="193" t="s">
        <v>68</v>
      </c>
      <c r="P932" s="72" t="str">
        <f t="shared" si="237"/>
        <v>INSTALACION NUEVA</v>
      </c>
      <c r="Q932" s="72" t="s">
        <v>5278</v>
      </c>
      <c r="R932" s="178">
        <v>8.64943047771288E14</v>
      </c>
      <c r="S932" s="178">
        <v>8.115399957E9</v>
      </c>
      <c r="T932" s="72" t="s">
        <v>5279</v>
      </c>
      <c r="U932" s="72" t="s">
        <v>68</v>
      </c>
      <c r="V932" s="72" t="str">
        <f t="shared" si="238"/>
        <v>INSTALACION</v>
      </c>
      <c r="W932" s="179">
        <f>1724+150</f>
        <v>1874</v>
      </c>
      <c r="X932" s="203">
        <f t="shared" si="239"/>
        <v>299.84</v>
      </c>
      <c r="Y932" s="203">
        <f t="shared" si="240"/>
        <v>2173.84</v>
      </c>
    </row>
    <row r="933" ht="12.75" customHeight="1">
      <c r="A933" s="37" t="s">
        <v>5164</v>
      </c>
      <c r="B933" s="215" t="s">
        <v>2817</v>
      </c>
      <c r="C933" s="79">
        <v>45828.0</v>
      </c>
      <c r="D933" s="187">
        <v>0.5416666666666666</v>
      </c>
      <c r="E933" s="188" t="s">
        <v>2518</v>
      </c>
      <c r="F933" s="37" t="s">
        <v>390</v>
      </c>
      <c r="G933" s="72">
        <v>1.0</v>
      </c>
      <c r="H933" s="72" t="s">
        <v>888</v>
      </c>
      <c r="I933" s="231" t="s">
        <v>5280</v>
      </c>
      <c r="J933" s="72" t="s">
        <v>2506</v>
      </c>
      <c r="K933" s="72" t="s">
        <v>5216</v>
      </c>
      <c r="L933" s="37" t="s">
        <v>5217</v>
      </c>
      <c r="M933" s="192" t="s">
        <v>5218</v>
      </c>
      <c r="N933" s="72" t="s">
        <v>4397</v>
      </c>
      <c r="O933" s="176"/>
      <c r="P933" s="72" t="s">
        <v>5281</v>
      </c>
      <c r="Q933" s="177" t="s">
        <v>5220</v>
      </c>
      <c r="R933" s="206">
        <v>8.64943047598434E14</v>
      </c>
      <c r="S933" s="206">
        <v>8.115324581E9</v>
      </c>
      <c r="T933" s="193" t="s">
        <v>5282</v>
      </c>
      <c r="U933" s="193" t="s">
        <v>5283</v>
      </c>
      <c r="V933" s="193" t="s">
        <v>37</v>
      </c>
      <c r="W933" s="179">
        <f>549+300</f>
        <v>849</v>
      </c>
      <c r="X933" s="179">
        <f t="shared" si="239"/>
        <v>135.84</v>
      </c>
      <c r="Y933" s="179">
        <f t="shared" si="240"/>
        <v>984.84</v>
      </c>
    </row>
    <row r="934" ht="12.75" customHeight="1">
      <c r="A934" s="37" t="s">
        <v>5164</v>
      </c>
      <c r="B934" s="215" t="s">
        <v>2817</v>
      </c>
      <c r="C934" s="79">
        <v>45828.0</v>
      </c>
      <c r="D934" s="187">
        <v>0.6666666666666666</v>
      </c>
      <c r="E934" s="188" t="s">
        <v>2518</v>
      </c>
      <c r="F934" s="37" t="s">
        <v>2745</v>
      </c>
      <c r="G934" s="72">
        <v>1.0</v>
      </c>
      <c r="H934" s="72" t="s">
        <v>2513</v>
      </c>
      <c r="I934" s="72">
        <v>18103.0</v>
      </c>
      <c r="J934" s="72" t="s">
        <v>5284</v>
      </c>
      <c r="K934" s="72" t="s">
        <v>5285</v>
      </c>
      <c r="L934" s="37" t="s">
        <v>2776</v>
      </c>
      <c r="M934" s="192" t="s">
        <v>2749</v>
      </c>
      <c r="N934" s="72" t="s">
        <v>995</v>
      </c>
      <c r="O934" s="176"/>
      <c r="P934" s="72" t="s">
        <v>68</v>
      </c>
      <c r="Q934" s="177"/>
      <c r="R934" s="178"/>
      <c r="S934" s="178"/>
      <c r="T934" s="72"/>
      <c r="U934" s="72"/>
      <c r="V934" s="72"/>
      <c r="W934" s="179"/>
      <c r="X934" s="179"/>
      <c r="Y934" s="179"/>
    </row>
    <row r="935" ht="12.75" customHeight="1">
      <c r="A935" s="37" t="s">
        <v>5164</v>
      </c>
      <c r="B935" s="215" t="s">
        <v>2817</v>
      </c>
      <c r="C935" s="79">
        <v>45828.0</v>
      </c>
      <c r="D935" s="187">
        <v>0.6805555555555556</v>
      </c>
      <c r="E935" s="188" t="s">
        <v>2518</v>
      </c>
      <c r="F935" s="37" t="s">
        <v>2745</v>
      </c>
      <c r="G935" s="72">
        <v>1.0</v>
      </c>
      <c r="H935" s="193" t="s">
        <v>2519</v>
      </c>
      <c r="I935" s="72">
        <v>18187.0</v>
      </c>
      <c r="J935" s="72" t="s">
        <v>5270</v>
      </c>
      <c r="K935" s="72" t="s">
        <v>5285</v>
      </c>
      <c r="L935" s="37" t="s">
        <v>2776</v>
      </c>
      <c r="M935" s="192" t="s">
        <v>2749</v>
      </c>
      <c r="N935" s="72" t="s">
        <v>995</v>
      </c>
      <c r="O935" s="176"/>
      <c r="P935" s="72"/>
      <c r="Q935" s="177"/>
      <c r="R935" s="178"/>
      <c r="S935" s="178"/>
      <c r="T935" s="72"/>
      <c r="U935" s="72"/>
      <c r="V935" s="72"/>
      <c r="W935" s="179"/>
      <c r="X935" s="179"/>
      <c r="Y935" s="179"/>
    </row>
    <row r="936" ht="12.75" customHeight="1">
      <c r="A936" s="37" t="s">
        <v>5164</v>
      </c>
      <c r="B936" s="215" t="s">
        <v>2817</v>
      </c>
      <c r="C936" s="79">
        <v>45828.0</v>
      </c>
      <c r="D936" s="187">
        <v>0.19444444444444445</v>
      </c>
      <c r="E936" s="188" t="s">
        <v>2518</v>
      </c>
      <c r="F936" s="37" t="s">
        <v>2745</v>
      </c>
      <c r="G936" s="72">
        <v>1.0</v>
      </c>
      <c r="H936" s="72" t="s">
        <v>2513</v>
      </c>
      <c r="I936" s="72">
        <v>18102.0</v>
      </c>
      <c r="J936" s="72" t="s">
        <v>5284</v>
      </c>
      <c r="K936" s="72" t="s">
        <v>5285</v>
      </c>
      <c r="L936" s="37" t="s">
        <v>2776</v>
      </c>
      <c r="M936" s="192" t="s">
        <v>2749</v>
      </c>
      <c r="N936" s="72" t="s">
        <v>995</v>
      </c>
      <c r="O936" s="176"/>
      <c r="P936" s="72"/>
      <c r="Q936" s="177"/>
      <c r="R936" s="178"/>
      <c r="S936" s="178"/>
      <c r="T936" s="72"/>
      <c r="U936" s="72"/>
      <c r="V936" s="72"/>
      <c r="W936" s="179"/>
      <c r="X936" s="179"/>
      <c r="Y936" s="179"/>
    </row>
    <row r="937" ht="12.75" customHeight="1">
      <c r="A937" s="37" t="s">
        <v>5164</v>
      </c>
      <c r="B937" s="215" t="s">
        <v>2817</v>
      </c>
      <c r="C937" s="79">
        <v>45828.0</v>
      </c>
      <c r="D937" s="187">
        <v>0.7013888888888888</v>
      </c>
      <c r="E937" s="188" t="s">
        <v>2518</v>
      </c>
      <c r="F937" s="37" t="s">
        <v>2745</v>
      </c>
      <c r="G937" s="72">
        <v>1.0</v>
      </c>
      <c r="H937" s="72" t="s">
        <v>2513</v>
      </c>
      <c r="I937" s="72">
        <v>18182.0</v>
      </c>
      <c r="J937" s="72" t="s">
        <v>5284</v>
      </c>
      <c r="K937" s="72" t="s">
        <v>5285</v>
      </c>
      <c r="L937" s="37" t="s">
        <v>2776</v>
      </c>
      <c r="M937" s="192" t="s">
        <v>2749</v>
      </c>
      <c r="N937" s="72" t="s">
        <v>995</v>
      </c>
      <c r="O937" s="207"/>
      <c r="P937" s="193" t="s">
        <v>5286</v>
      </c>
      <c r="Q937" s="205" t="s">
        <v>5287</v>
      </c>
      <c r="R937" s="206">
        <v>8.69706060879089E14</v>
      </c>
      <c r="S937" s="206">
        <v>8.332320852E9</v>
      </c>
      <c r="T937" s="193" t="s">
        <v>68</v>
      </c>
      <c r="U937" s="193" t="s">
        <v>68</v>
      </c>
      <c r="V937" s="193" t="s">
        <v>2513</v>
      </c>
      <c r="W937" s="179"/>
      <c r="X937" s="179"/>
      <c r="Y937" s="179"/>
    </row>
    <row r="938" ht="12.75" customHeight="1">
      <c r="A938" s="37" t="s">
        <v>5164</v>
      </c>
      <c r="B938" s="215" t="s">
        <v>2817</v>
      </c>
      <c r="C938" s="79">
        <v>45828.0</v>
      </c>
      <c r="D938" s="187">
        <v>0.6666666666666666</v>
      </c>
      <c r="E938" s="188" t="s">
        <v>2560</v>
      </c>
      <c r="F938" s="191" t="s">
        <v>2777</v>
      </c>
      <c r="G938" s="72">
        <v>1.0</v>
      </c>
      <c r="H938" s="72" t="s">
        <v>888</v>
      </c>
      <c r="I938" s="72" t="s">
        <v>5288</v>
      </c>
      <c r="J938" s="72" t="s">
        <v>2506</v>
      </c>
      <c r="K938" s="72" t="s">
        <v>2564</v>
      </c>
      <c r="L938" s="37" t="s">
        <v>2565</v>
      </c>
      <c r="M938" s="192" t="s">
        <v>2566</v>
      </c>
      <c r="N938" s="72" t="s">
        <v>4397</v>
      </c>
      <c r="O938" s="176"/>
      <c r="P938" s="72"/>
      <c r="Q938" s="177"/>
      <c r="R938" s="178"/>
      <c r="S938" s="178"/>
      <c r="T938" s="72"/>
      <c r="U938" s="72"/>
      <c r="V938" s="72"/>
      <c r="W938" s="179"/>
      <c r="X938" s="179"/>
      <c r="Y938" s="179"/>
    </row>
    <row r="939" ht="12.75" customHeight="1">
      <c r="A939" s="37" t="s">
        <v>5164</v>
      </c>
      <c r="B939" s="215" t="s">
        <v>2817</v>
      </c>
      <c r="C939" s="79">
        <v>45828.0</v>
      </c>
      <c r="D939" s="187">
        <v>0.7083333333333334</v>
      </c>
      <c r="E939" s="188" t="s">
        <v>2518</v>
      </c>
      <c r="F939" s="37" t="s">
        <v>2745</v>
      </c>
      <c r="G939" s="72">
        <v>1.0</v>
      </c>
      <c r="H939" s="193" t="s">
        <v>2519</v>
      </c>
      <c r="I939" s="72">
        <v>18179.0</v>
      </c>
      <c r="J939" s="72" t="s">
        <v>5270</v>
      </c>
      <c r="K939" s="72" t="s">
        <v>5289</v>
      </c>
      <c r="L939" s="37" t="s">
        <v>5290</v>
      </c>
      <c r="M939" s="192" t="s">
        <v>5291</v>
      </c>
      <c r="N939" s="72" t="s">
        <v>995</v>
      </c>
      <c r="O939" s="176"/>
      <c r="P939" s="72"/>
      <c r="Q939" s="177"/>
      <c r="R939" s="178"/>
      <c r="S939" s="178"/>
      <c r="T939" s="72"/>
      <c r="U939" s="72"/>
      <c r="V939" s="72"/>
      <c r="W939" s="179"/>
      <c r="X939" s="179"/>
      <c r="Y939" s="179"/>
    </row>
    <row r="940" ht="12.75" customHeight="1">
      <c r="A940" s="37" t="s">
        <v>5164</v>
      </c>
      <c r="B940" s="215" t="s">
        <v>2817</v>
      </c>
      <c r="C940" s="79">
        <v>45829.0</v>
      </c>
      <c r="D940" s="187">
        <v>0.3958333333333333</v>
      </c>
      <c r="E940" s="188" t="s">
        <v>2518</v>
      </c>
      <c r="F940" s="37" t="s">
        <v>4909</v>
      </c>
      <c r="G940" s="72">
        <v>1.0</v>
      </c>
      <c r="H940" s="193" t="s">
        <v>37</v>
      </c>
      <c r="I940" s="72" t="s">
        <v>5292</v>
      </c>
      <c r="J940" s="72" t="s">
        <v>3965</v>
      </c>
      <c r="K940" s="72" t="s">
        <v>4912</v>
      </c>
      <c r="L940" s="37" t="s">
        <v>4913</v>
      </c>
      <c r="M940" s="192" t="s">
        <v>4914</v>
      </c>
      <c r="N940" s="72" t="s">
        <v>821</v>
      </c>
      <c r="O940" s="176"/>
      <c r="P940" s="72" t="s">
        <v>5293</v>
      </c>
      <c r="Q940" s="177"/>
      <c r="R940" s="178"/>
      <c r="S940" s="178"/>
      <c r="T940" s="72"/>
      <c r="U940" s="72"/>
      <c r="V940" s="72" t="str">
        <f t="shared" ref="V940:V945" si="241">H940</f>
        <v>COMODATO</v>
      </c>
      <c r="W940" s="203">
        <f>549+300</f>
        <v>849</v>
      </c>
      <c r="X940" s="203">
        <f>W940*0.16</f>
        <v>135.84</v>
      </c>
      <c r="Y940" s="203">
        <f>W940+X940</f>
        <v>984.84</v>
      </c>
    </row>
    <row r="941" ht="12.75" customHeight="1">
      <c r="A941" s="37" t="s">
        <v>5164</v>
      </c>
      <c r="B941" s="215" t="s">
        <v>2817</v>
      </c>
      <c r="C941" s="79">
        <v>45829.0</v>
      </c>
      <c r="D941" s="187">
        <v>0.4027777777777778</v>
      </c>
      <c r="E941" s="188" t="s">
        <v>2518</v>
      </c>
      <c r="F941" s="37" t="s">
        <v>4909</v>
      </c>
      <c r="G941" s="72">
        <v>1.0</v>
      </c>
      <c r="H941" s="72" t="s">
        <v>2513</v>
      </c>
      <c r="I941" s="72" t="s">
        <v>5292</v>
      </c>
      <c r="J941" s="72" t="s">
        <v>5294</v>
      </c>
      <c r="K941" s="72" t="s">
        <v>4912</v>
      </c>
      <c r="L941" s="37" t="s">
        <v>4913</v>
      </c>
      <c r="M941" s="192" t="s">
        <v>4914</v>
      </c>
      <c r="N941" s="72" t="s">
        <v>821</v>
      </c>
      <c r="O941" s="176"/>
      <c r="P941" s="177" t="s">
        <v>5295</v>
      </c>
      <c r="Q941" s="177"/>
      <c r="R941" s="178"/>
      <c r="S941" s="178"/>
      <c r="T941" s="72"/>
      <c r="U941" s="72"/>
      <c r="V941" s="72" t="str">
        <f t="shared" si="241"/>
        <v>DESINSTALACION</v>
      </c>
      <c r="W941" s="179"/>
      <c r="X941" s="179"/>
      <c r="Y941" s="179"/>
    </row>
    <row r="942" ht="12.75" customHeight="1">
      <c r="A942" s="37" t="s">
        <v>5164</v>
      </c>
      <c r="B942" s="215" t="s">
        <v>2817</v>
      </c>
      <c r="C942" s="79">
        <v>45829.0</v>
      </c>
      <c r="D942" s="187">
        <v>0.4166666666666667</v>
      </c>
      <c r="E942" s="188" t="s">
        <v>2518</v>
      </c>
      <c r="F942" s="37" t="s">
        <v>4909</v>
      </c>
      <c r="G942" s="72">
        <v>1.0</v>
      </c>
      <c r="H942" s="193" t="s">
        <v>37</v>
      </c>
      <c r="I942" s="72" t="s">
        <v>5296</v>
      </c>
      <c r="J942" s="72" t="s">
        <v>3965</v>
      </c>
      <c r="K942" s="72" t="s">
        <v>4912</v>
      </c>
      <c r="L942" s="37" t="s">
        <v>4913</v>
      </c>
      <c r="M942" s="192" t="s">
        <v>4914</v>
      </c>
      <c r="N942" s="72" t="s">
        <v>821</v>
      </c>
      <c r="O942" s="176"/>
      <c r="P942" s="72" t="s">
        <v>5297</v>
      </c>
      <c r="Q942" s="177"/>
      <c r="R942" s="178"/>
      <c r="S942" s="178"/>
      <c r="T942" s="72"/>
      <c r="U942" s="72"/>
      <c r="V942" s="72" t="str">
        <f t="shared" si="241"/>
        <v>COMODATO</v>
      </c>
      <c r="W942" s="203">
        <f>549+300</f>
        <v>849</v>
      </c>
      <c r="X942" s="203">
        <f>W942*0.16</f>
        <v>135.84</v>
      </c>
      <c r="Y942" s="203">
        <f>W942+X942</f>
        <v>984.84</v>
      </c>
    </row>
    <row r="943" ht="12.75" customHeight="1">
      <c r="A943" s="37" t="s">
        <v>5164</v>
      </c>
      <c r="B943" s="215" t="s">
        <v>2817</v>
      </c>
      <c r="C943" s="79">
        <v>45829.0</v>
      </c>
      <c r="D943" s="187">
        <v>0.4270833333333333</v>
      </c>
      <c r="E943" s="188" t="s">
        <v>2518</v>
      </c>
      <c r="F943" s="37" t="s">
        <v>4909</v>
      </c>
      <c r="G943" s="72">
        <v>1.0</v>
      </c>
      <c r="H943" s="72" t="s">
        <v>2513</v>
      </c>
      <c r="I943" s="72" t="s">
        <v>5296</v>
      </c>
      <c r="J943" s="72" t="s">
        <v>5294</v>
      </c>
      <c r="K943" s="72" t="s">
        <v>4912</v>
      </c>
      <c r="L943" s="37" t="s">
        <v>4913</v>
      </c>
      <c r="M943" s="192" t="s">
        <v>4914</v>
      </c>
      <c r="N943" s="72" t="s">
        <v>821</v>
      </c>
      <c r="O943" s="176"/>
      <c r="P943" s="177" t="s">
        <v>5295</v>
      </c>
      <c r="Q943" s="177"/>
      <c r="R943" s="178"/>
      <c r="S943" s="178"/>
      <c r="T943" s="72"/>
      <c r="U943" s="72"/>
      <c r="V943" s="72" t="str">
        <f t="shared" si="241"/>
        <v>DESINSTALACION</v>
      </c>
      <c r="W943" s="179"/>
      <c r="X943" s="179"/>
      <c r="Y943" s="179"/>
    </row>
    <row r="944" ht="12.75" customHeight="1">
      <c r="A944" s="37" t="s">
        <v>5164</v>
      </c>
      <c r="B944" s="215" t="s">
        <v>2817</v>
      </c>
      <c r="C944" s="79">
        <v>45829.0</v>
      </c>
      <c r="D944" s="187">
        <v>0.4375</v>
      </c>
      <c r="E944" s="188" t="s">
        <v>2518</v>
      </c>
      <c r="F944" s="37" t="s">
        <v>4909</v>
      </c>
      <c r="G944" s="72">
        <v>1.0</v>
      </c>
      <c r="H944" s="193" t="s">
        <v>37</v>
      </c>
      <c r="I944" s="72" t="s">
        <v>5298</v>
      </c>
      <c r="J944" s="72" t="s">
        <v>3965</v>
      </c>
      <c r="K944" s="72" t="s">
        <v>4912</v>
      </c>
      <c r="L944" s="37" t="s">
        <v>4913</v>
      </c>
      <c r="M944" s="192" t="s">
        <v>4914</v>
      </c>
      <c r="N944" s="72" t="s">
        <v>821</v>
      </c>
      <c r="O944" s="176"/>
      <c r="P944" s="72" t="s">
        <v>5299</v>
      </c>
      <c r="Q944" s="177"/>
      <c r="R944" s="178"/>
      <c r="S944" s="178"/>
      <c r="T944" s="72"/>
      <c r="U944" s="72"/>
      <c r="V944" s="72" t="str">
        <f t="shared" si="241"/>
        <v>COMODATO</v>
      </c>
      <c r="W944" s="203">
        <f>549+300</f>
        <v>849</v>
      </c>
      <c r="X944" s="203">
        <f>W944*0.16</f>
        <v>135.84</v>
      </c>
      <c r="Y944" s="203">
        <f>W944+X944</f>
        <v>984.84</v>
      </c>
    </row>
    <row r="945" ht="12.75" customHeight="1">
      <c r="A945" s="37" t="s">
        <v>5164</v>
      </c>
      <c r="B945" s="215" t="s">
        <v>2817</v>
      </c>
      <c r="C945" s="79">
        <v>45829.0</v>
      </c>
      <c r="D945" s="187">
        <v>0.4479166666666667</v>
      </c>
      <c r="E945" s="188" t="s">
        <v>2518</v>
      </c>
      <c r="F945" s="37" t="s">
        <v>4909</v>
      </c>
      <c r="G945" s="72">
        <v>1.0</v>
      </c>
      <c r="H945" s="72" t="s">
        <v>2513</v>
      </c>
      <c r="I945" s="72" t="s">
        <v>5298</v>
      </c>
      <c r="J945" s="72" t="s">
        <v>5294</v>
      </c>
      <c r="K945" s="72" t="s">
        <v>4912</v>
      </c>
      <c r="L945" s="37" t="s">
        <v>4913</v>
      </c>
      <c r="M945" s="192" t="s">
        <v>4914</v>
      </c>
      <c r="N945" s="72" t="s">
        <v>821</v>
      </c>
      <c r="O945" s="176"/>
      <c r="P945" s="177" t="s">
        <v>5295</v>
      </c>
      <c r="Q945" s="177"/>
      <c r="R945" s="178"/>
      <c r="S945" s="178"/>
      <c r="T945" s="72"/>
      <c r="U945" s="72"/>
      <c r="V945" s="72" t="str">
        <f t="shared" si="241"/>
        <v>DESINSTALACION</v>
      </c>
      <c r="W945" s="179"/>
      <c r="X945" s="179"/>
      <c r="Y945" s="179"/>
    </row>
    <row r="946" ht="12.75" customHeight="1">
      <c r="A946" s="37" t="s">
        <v>5164</v>
      </c>
      <c r="B946" s="215" t="s">
        <v>2817</v>
      </c>
      <c r="C946" s="79">
        <v>45829.0</v>
      </c>
      <c r="D946" s="187">
        <v>0.4166666666666667</v>
      </c>
      <c r="E946" s="188" t="s">
        <v>3583</v>
      </c>
      <c r="F946" s="37" t="s">
        <v>3489</v>
      </c>
      <c r="G946" s="72">
        <v>1.0</v>
      </c>
      <c r="H946" s="72" t="s">
        <v>846</v>
      </c>
      <c r="I946" s="72" t="s">
        <v>5300</v>
      </c>
      <c r="J946" s="72" t="s">
        <v>5301</v>
      </c>
      <c r="K946" s="72" t="s">
        <v>5302</v>
      </c>
      <c r="L946" s="37" t="s">
        <v>5303</v>
      </c>
      <c r="M946" s="192" t="s">
        <v>5304</v>
      </c>
      <c r="N946" s="72" t="s">
        <v>4397</v>
      </c>
      <c r="O946" s="176"/>
      <c r="P946" s="72" t="s">
        <v>5305</v>
      </c>
      <c r="Q946" s="177" t="s">
        <v>68</v>
      </c>
      <c r="R946" s="178"/>
      <c r="S946" s="178"/>
      <c r="T946" s="72"/>
      <c r="U946" s="72"/>
      <c r="V946" s="72"/>
      <c r="W946" s="179"/>
      <c r="X946" s="179"/>
      <c r="Y946" s="179"/>
    </row>
    <row r="947" ht="12.75" customHeight="1">
      <c r="A947" s="37" t="s">
        <v>5164</v>
      </c>
      <c r="B947" s="215" t="s">
        <v>2817</v>
      </c>
      <c r="C947" s="79">
        <v>45829.0</v>
      </c>
      <c r="D947" s="187">
        <v>0.4583333333333333</v>
      </c>
      <c r="E947" s="188" t="s">
        <v>2518</v>
      </c>
      <c r="F947" s="37" t="s">
        <v>4909</v>
      </c>
      <c r="G947" s="72">
        <v>1.0</v>
      </c>
      <c r="H947" s="193" t="s">
        <v>37</v>
      </c>
      <c r="I947" s="72" t="s">
        <v>5306</v>
      </c>
      <c r="J947" s="72" t="s">
        <v>3965</v>
      </c>
      <c r="K947" s="72" t="s">
        <v>4912</v>
      </c>
      <c r="L947" s="37" t="s">
        <v>4913</v>
      </c>
      <c r="M947" s="192" t="s">
        <v>4914</v>
      </c>
      <c r="N947" s="72" t="s">
        <v>821</v>
      </c>
      <c r="O947" s="176"/>
      <c r="P947" s="72" t="s">
        <v>5307</v>
      </c>
      <c r="Q947" s="177"/>
      <c r="R947" s="178"/>
      <c r="S947" s="178"/>
      <c r="T947" s="72"/>
      <c r="U947" s="72"/>
      <c r="V947" s="72" t="str">
        <f t="shared" ref="V947:V954" si="242">H947</f>
        <v>COMODATO</v>
      </c>
      <c r="W947" s="203">
        <f>549+300</f>
        <v>849</v>
      </c>
      <c r="X947" s="203">
        <f>W947*0.16</f>
        <v>135.84</v>
      </c>
      <c r="Y947" s="203">
        <f>W947+X947</f>
        <v>984.84</v>
      </c>
    </row>
    <row r="948" ht="12.75" customHeight="1">
      <c r="A948" s="37" t="s">
        <v>5164</v>
      </c>
      <c r="B948" s="215" t="s">
        <v>2817</v>
      </c>
      <c r="C948" s="79">
        <v>45829.0</v>
      </c>
      <c r="D948" s="187">
        <v>0.46875</v>
      </c>
      <c r="E948" s="188" t="s">
        <v>2518</v>
      </c>
      <c r="F948" s="37" t="s">
        <v>4909</v>
      </c>
      <c r="G948" s="72">
        <v>1.0</v>
      </c>
      <c r="H948" s="72" t="s">
        <v>2513</v>
      </c>
      <c r="I948" s="72" t="s">
        <v>5306</v>
      </c>
      <c r="J948" s="72" t="s">
        <v>5294</v>
      </c>
      <c r="K948" s="72" t="s">
        <v>4912</v>
      </c>
      <c r="L948" s="37" t="s">
        <v>4913</v>
      </c>
      <c r="M948" s="192" t="s">
        <v>4914</v>
      </c>
      <c r="N948" s="72" t="s">
        <v>821</v>
      </c>
      <c r="O948" s="176"/>
      <c r="P948" s="177" t="s">
        <v>5295</v>
      </c>
      <c r="Q948" s="177"/>
      <c r="R948" s="178"/>
      <c r="S948" s="178"/>
      <c r="T948" s="72"/>
      <c r="U948" s="72"/>
      <c r="V948" s="72" t="str">
        <f t="shared" si="242"/>
        <v>DESINSTALACION</v>
      </c>
      <c r="W948" s="179"/>
      <c r="X948" s="179"/>
      <c r="Y948" s="179"/>
    </row>
    <row r="949" ht="12.75" customHeight="1">
      <c r="A949" s="37" t="s">
        <v>5164</v>
      </c>
      <c r="B949" s="215" t="s">
        <v>2817</v>
      </c>
      <c r="C949" s="79">
        <v>45829.0</v>
      </c>
      <c r="D949" s="187">
        <v>0.4791666666666667</v>
      </c>
      <c r="E949" s="188" t="s">
        <v>2518</v>
      </c>
      <c r="F949" s="37" t="s">
        <v>4909</v>
      </c>
      <c r="G949" s="72">
        <v>1.0</v>
      </c>
      <c r="H949" s="72" t="s">
        <v>2513</v>
      </c>
      <c r="I949" s="72" t="s">
        <v>5308</v>
      </c>
      <c r="J949" s="72" t="s">
        <v>5294</v>
      </c>
      <c r="K949" s="72" t="s">
        <v>4912</v>
      </c>
      <c r="L949" s="37" t="s">
        <v>4913</v>
      </c>
      <c r="M949" s="192" t="s">
        <v>4914</v>
      </c>
      <c r="N949" s="72" t="s">
        <v>821</v>
      </c>
      <c r="O949" s="176"/>
      <c r="P949" s="177" t="s">
        <v>5295</v>
      </c>
      <c r="Q949" s="177"/>
      <c r="R949" s="178"/>
      <c r="S949" s="178"/>
      <c r="T949" s="72"/>
      <c r="U949" s="72"/>
      <c r="V949" s="72" t="str">
        <f t="shared" si="242"/>
        <v>DESINSTALACION</v>
      </c>
      <c r="W949" s="179"/>
      <c r="X949" s="179"/>
      <c r="Y949" s="179"/>
    </row>
    <row r="950" ht="12.75" customHeight="1">
      <c r="A950" s="37" t="s">
        <v>5164</v>
      </c>
      <c r="B950" s="215" t="s">
        <v>2817</v>
      </c>
      <c r="C950" s="79">
        <v>45829.0</v>
      </c>
      <c r="D950" s="187">
        <v>0.5</v>
      </c>
      <c r="E950" s="188" t="s">
        <v>2518</v>
      </c>
      <c r="F950" s="37" t="s">
        <v>4909</v>
      </c>
      <c r="G950" s="72">
        <v>1.0</v>
      </c>
      <c r="H950" s="193" t="s">
        <v>37</v>
      </c>
      <c r="I950" s="72" t="s">
        <v>5309</v>
      </c>
      <c r="J950" s="72" t="s">
        <v>3965</v>
      </c>
      <c r="K950" s="72" t="s">
        <v>4912</v>
      </c>
      <c r="L950" s="37" t="s">
        <v>4913</v>
      </c>
      <c r="M950" s="192" t="s">
        <v>4914</v>
      </c>
      <c r="N950" s="72" t="s">
        <v>821</v>
      </c>
      <c r="O950" s="176"/>
      <c r="P950" s="177" t="s">
        <v>5310</v>
      </c>
      <c r="Q950" s="177"/>
      <c r="R950" s="178"/>
      <c r="S950" s="178"/>
      <c r="T950" s="72"/>
      <c r="U950" s="72"/>
      <c r="V950" s="72" t="str">
        <f t="shared" si="242"/>
        <v>COMODATO</v>
      </c>
      <c r="W950" s="203">
        <f t="shared" ref="W950:W951" si="243">549+300</f>
        <v>849</v>
      </c>
      <c r="X950" s="203">
        <f t="shared" ref="X950:X951" si="244">W950*0.16</f>
        <v>135.84</v>
      </c>
      <c r="Y950" s="203">
        <f t="shared" ref="Y950:Y951" si="245">W950+X950</f>
        <v>984.84</v>
      </c>
    </row>
    <row r="951" ht="12.75" customHeight="1">
      <c r="A951" s="37" t="s">
        <v>5164</v>
      </c>
      <c r="B951" s="215" t="s">
        <v>2817</v>
      </c>
      <c r="C951" s="79">
        <v>45829.0</v>
      </c>
      <c r="D951" s="187">
        <v>0.5104166666666666</v>
      </c>
      <c r="E951" s="188" t="s">
        <v>2518</v>
      </c>
      <c r="F951" s="37" t="s">
        <v>4909</v>
      </c>
      <c r="G951" s="72">
        <v>1.0</v>
      </c>
      <c r="H951" s="193" t="s">
        <v>37</v>
      </c>
      <c r="I951" s="72" t="s">
        <v>5311</v>
      </c>
      <c r="J951" s="72" t="s">
        <v>3965</v>
      </c>
      <c r="K951" s="72" t="s">
        <v>4912</v>
      </c>
      <c r="L951" s="37" t="s">
        <v>4913</v>
      </c>
      <c r="M951" s="192" t="s">
        <v>4914</v>
      </c>
      <c r="N951" s="72" t="s">
        <v>821</v>
      </c>
      <c r="O951" s="176"/>
      <c r="P951" s="177" t="s">
        <v>5312</v>
      </c>
      <c r="Q951" s="177"/>
      <c r="R951" s="178"/>
      <c r="S951" s="178"/>
      <c r="T951" s="72"/>
      <c r="U951" s="72"/>
      <c r="V951" s="72" t="str">
        <f t="shared" si="242"/>
        <v>COMODATO</v>
      </c>
      <c r="W951" s="203">
        <f t="shared" si="243"/>
        <v>849</v>
      </c>
      <c r="X951" s="203">
        <f t="shared" si="244"/>
        <v>135.84</v>
      </c>
      <c r="Y951" s="203">
        <f t="shared" si="245"/>
        <v>984.84</v>
      </c>
    </row>
    <row r="952" ht="12.75" customHeight="1">
      <c r="A952" s="37" t="s">
        <v>5164</v>
      </c>
      <c r="B952" s="215" t="s">
        <v>2817</v>
      </c>
      <c r="C952" s="79">
        <v>45829.0</v>
      </c>
      <c r="D952" s="187">
        <v>0.5208333333333334</v>
      </c>
      <c r="E952" s="188" t="s">
        <v>2518</v>
      </c>
      <c r="F952" s="37" t="s">
        <v>4909</v>
      </c>
      <c r="G952" s="72">
        <v>1.0</v>
      </c>
      <c r="H952" s="72" t="s">
        <v>2513</v>
      </c>
      <c r="I952" s="72" t="s">
        <v>5311</v>
      </c>
      <c r="J952" s="72" t="s">
        <v>5294</v>
      </c>
      <c r="K952" s="72" t="s">
        <v>4912</v>
      </c>
      <c r="L952" s="37" t="s">
        <v>4913</v>
      </c>
      <c r="M952" s="192" t="s">
        <v>4914</v>
      </c>
      <c r="N952" s="72" t="s">
        <v>821</v>
      </c>
      <c r="O952" s="176"/>
      <c r="P952" s="177" t="s">
        <v>5295</v>
      </c>
      <c r="Q952" s="177"/>
      <c r="R952" s="178"/>
      <c r="S952" s="178"/>
      <c r="T952" s="72"/>
      <c r="U952" s="72"/>
      <c r="V952" s="72" t="str">
        <f t="shared" si="242"/>
        <v>DESINSTALACION</v>
      </c>
      <c r="W952" s="179"/>
      <c r="X952" s="179"/>
      <c r="Y952" s="179"/>
    </row>
    <row r="953" ht="12.75" customHeight="1">
      <c r="A953" s="37" t="s">
        <v>5164</v>
      </c>
      <c r="B953" s="215" t="s">
        <v>2817</v>
      </c>
      <c r="C953" s="79">
        <v>45829.0</v>
      </c>
      <c r="D953" s="187">
        <v>0.53125</v>
      </c>
      <c r="E953" s="188" t="s">
        <v>2518</v>
      </c>
      <c r="F953" s="37" t="s">
        <v>4909</v>
      </c>
      <c r="G953" s="72">
        <v>1.0</v>
      </c>
      <c r="H953" s="193" t="s">
        <v>37</v>
      </c>
      <c r="I953" s="72" t="s">
        <v>5313</v>
      </c>
      <c r="J953" s="72" t="s">
        <v>3965</v>
      </c>
      <c r="K953" s="72" t="s">
        <v>4912</v>
      </c>
      <c r="L953" s="37" t="s">
        <v>4913</v>
      </c>
      <c r="M953" s="192" t="s">
        <v>4914</v>
      </c>
      <c r="N953" s="72" t="s">
        <v>821</v>
      </c>
      <c r="O953" s="176"/>
      <c r="P953" s="177" t="s">
        <v>5314</v>
      </c>
      <c r="Q953" s="177"/>
      <c r="R953" s="178"/>
      <c r="S953" s="178"/>
      <c r="T953" s="72"/>
      <c r="U953" s="72"/>
      <c r="V953" s="72" t="str">
        <f t="shared" si="242"/>
        <v>COMODATO</v>
      </c>
      <c r="W953" s="203">
        <f>549+300</f>
        <v>849</v>
      </c>
      <c r="X953" s="203">
        <f>W953*0.16</f>
        <v>135.84</v>
      </c>
      <c r="Y953" s="203">
        <f>W953+X953</f>
        <v>984.84</v>
      </c>
    </row>
    <row r="954" ht="12.75" customHeight="1">
      <c r="A954" s="37" t="s">
        <v>5164</v>
      </c>
      <c r="B954" s="215" t="s">
        <v>2817</v>
      </c>
      <c r="C954" s="79">
        <v>45829.0</v>
      </c>
      <c r="D954" s="187">
        <v>0.5416666666666666</v>
      </c>
      <c r="E954" s="188" t="s">
        <v>2518</v>
      </c>
      <c r="F954" s="37" t="s">
        <v>4909</v>
      </c>
      <c r="G954" s="72">
        <v>1.0</v>
      </c>
      <c r="H954" s="72" t="s">
        <v>2513</v>
      </c>
      <c r="I954" s="72" t="s">
        <v>5313</v>
      </c>
      <c r="J954" s="72" t="s">
        <v>3965</v>
      </c>
      <c r="K954" s="72" t="s">
        <v>4912</v>
      </c>
      <c r="L954" s="37" t="s">
        <v>4913</v>
      </c>
      <c r="M954" s="192" t="s">
        <v>4914</v>
      </c>
      <c r="N954" s="72" t="s">
        <v>821</v>
      </c>
      <c r="O954" s="176"/>
      <c r="P954" s="177" t="s">
        <v>5295</v>
      </c>
      <c r="Q954" s="177"/>
      <c r="R954" s="178"/>
      <c r="S954" s="178"/>
      <c r="T954" s="72"/>
      <c r="U954" s="72"/>
      <c r="V954" s="72" t="str">
        <f t="shared" si="242"/>
        <v>DESINSTALACION</v>
      </c>
      <c r="W954" s="179"/>
      <c r="X954" s="179"/>
      <c r="Y954" s="179"/>
    </row>
    <row r="955" ht="12.75" customHeight="1">
      <c r="A955" s="37" t="s">
        <v>5164</v>
      </c>
      <c r="B955" s="215" t="s">
        <v>2817</v>
      </c>
      <c r="C955" s="79">
        <v>45829.0</v>
      </c>
      <c r="D955" s="187">
        <v>0.5416666666666666</v>
      </c>
      <c r="E955" s="188" t="s">
        <v>5315</v>
      </c>
      <c r="F955" s="37" t="s">
        <v>403</v>
      </c>
      <c r="G955" s="72">
        <v>1.0</v>
      </c>
      <c r="H955" s="72" t="s">
        <v>846</v>
      </c>
      <c r="I955" s="72" t="s">
        <v>5316</v>
      </c>
      <c r="J955" s="72" t="s">
        <v>3965</v>
      </c>
      <c r="K955" s="72" t="s">
        <v>5317</v>
      </c>
      <c r="L955" s="37" t="s">
        <v>5318</v>
      </c>
      <c r="M955" s="192" t="s">
        <v>5319</v>
      </c>
      <c r="N955" s="72" t="s">
        <v>4397</v>
      </c>
      <c r="O955" s="176"/>
      <c r="P955" s="72" t="s">
        <v>5320</v>
      </c>
      <c r="Q955" s="177"/>
      <c r="R955" s="178"/>
      <c r="S955" s="178"/>
      <c r="T955" s="72"/>
      <c r="U955" s="72"/>
      <c r="V955" s="72"/>
      <c r="W955" s="179"/>
      <c r="X955" s="179"/>
      <c r="Y955" s="179"/>
    </row>
    <row r="956" ht="12.75" customHeight="1">
      <c r="A956" s="37" t="s">
        <v>5164</v>
      </c>
      <c r="B956" s="215" t="s">
        <v>2817</v>
      </c>
      <c r="C956" s="79">
        <v>45829.0</v>
      </c>
      <c r="D956" s="187">
        <v>0.0625</v>
      </c>
      <c r="E956" s="188" t="s">
        <v>2518</v>
      </c>
      <c r="F956" s="37" t="s">
        <v>3606</v>
      </c>
      <c r="G956" s="72">
        <v>1.0</v>
      </c>
      <c r="H956" s="72" t="s">
        <v>888</v>
      </c>
      <c r="I956" s="72" t="s">
        <v>5321</v>
      </c>
      <c r="J956" s="72" t="s">
        <v>3965</v>
      </c>
      <c r="K956" s="72" t="s">
        <v>5322</v>
      </c>
      <c r="L956" s="37" t="s">
        <v>5323</v>
      </c>
      <c r="M956" s="192" t="s">
        <v>5324</v>
      </c>
      <c r="N956" s="72" t="s">
        <v>4397</v>
      </c>
      <c r="O956" s="176"/>
      <c r="P956" s="72" t="s">
        <v>5246</v>
      </c>
      <c r="Q956" s="177"/>
      <c r="R956" s="178"/>
      <c r="S956" s="178"/>
      <c r="T956" s="72"/>
      <c r="U956" s="72"/>
      <c r="V956" s="72"/>
      <c r="W956" s="179"/>
      <c r="X956" s="179"/>
      <c r="Y956" s="179"/>
    </row>
    <row r="957" ht="12.75" customHeight="1">
      <c r="A957" s="37" t="s">
        <v>5164</v>
      </c>
      <c r="B957" s="215" t="s">
        <v>2817</v>
      </c>
      <c r="C957" s="79">
        <v>45829.0</v>
      </c>
      <c r="D957" s="187">
        <v>0.5763888888888888</v>
      </c>
      <c r="E957" s="188" t="s">
        <v>2518</v>
      </c>
      <c r="F957" s="37" t="s">
        <v>4909</v>
      </c>
      <c r="G957" s="72">
        <v>1.0</v>
      </c>
      <c r="H957" s="193" t="s">
        <v>37</v>
      </c>
      <c r="I957" s="72" t="s">
        <v>5325</v>
      </c>
      <c r="J957" s="72" t="s">
        <v>3965</v>
      </c>
      <c r="K957" s="72" t="s">
        <v>4912</v>
      </c>
      <c r="L957" s="37" t="s">
        <v>4913</v>
      </c>
      <c r="M957" s="192" t="s">
        <v>4914</v>
      </c>
      <c r="N957" s="72" t="s">
        <v>821</v>
      </c>
      <c r="O957" s="176"/>
      <c r="P957" s="72" t="s">
        <v>5247</v>
      </c>
      <c r="Q957" s="177"/>
      <c r="R957" s="178"/>
      <c r="S957" s="178"/>
      <c r="T957" s="72"/>
      <c r="U957" s="72"/>
      <c r="V957" s="72" t="str">
        <f t="shared" ref="V957:V960" si="246">H957</f>
        <v>COMODATO</v>
      </c>
      <c r="W957" s="203">
        <f>549+300</f>
        <v>849</v>
      </c>
      <c r="X957" s="203">
        <f>W957*0.16</f>
        <v>135.84</v>
      </c>
      <c r="Y957" s="203">
        <f>W957+X957</f>
        <v>984.84</v>
      </c>
    </row>
    <row r="958" ht="12.75" customHeight="1">
      <c r="A958" s="37" t="s">
        <v>5164</v>
      </c>
      <c r="B958" s="215" t="s">
        <v>2817</v>
      </c>
      <c r="C958" s="79">
        <v>45829.0</v>
      </c>
      <c r="D958" s="187"/>
      <c r="E958" s="188" t="s">
        <v>2518</v>
      </c>
      <c r="F958" s="37" t="s">
        <v>4909</v>
      </c>
      <c r="G958" s="72">
        <v>1.0</v>
      </c>
      <c r="H958" s="72" t="s">
        <v>2513</v>
      </c>
      <c r="I958" s="72" t="s">
        <v>5325</v>
      </c>
      <c r="J958" s="72" t="s">
        <v>3965</v>
      </c>
      <c r="K958" s="72" t="s">
        <v>4912</v>
      </c>
      <c r="L958" s="37" t="s">
        <v>4913</v>
      </c>
      <c r="M958" s="192" t="s">
        <v>4914</v>
      </c>
      <c r="N958" s="72" t="s">
        <v>821</v>
      </c>
      <c r="O958" s="176"/>
      <c r="P958" s="177" t="s">
        <v>5295</v>
      </c>
      <c r="Q958" s="177"/>
      <c r="R958" s="178"/>
      <c r="S958" s="178"/>
      <c r="T958" s="72"/>
      <c r="U958" s="72"/>
      <c r="V958" s="72" t="str">
        <f t="shared" si="246"/>
        <v>DESINSTALACION</v>
      </c>
      <c r="W958" s="179"/>
      <c r="X958" s="179"/>
      <c r="Y958" s="179"/>
    </row>
    <row r="959" ht="12.75" customHeight="1">
      <c r="A959" s="37" t="s">
        <v>5164</v>
      </c>
      <c r="B959" s="215" t="s">
        <v>2817</v>
      </c>
      <c r="C959" s="79">
        <v>45829.0</v>
      </c>
      <c r="D959" s="187">
        <v>0.6041666666666666</v>
      </c>
      <c r="E959" s="188" t="s">
        <v>2518</v>
      </c>
      <c r="F959" s="37" t="s">
        <v>4909</v>
      </c>
      <c r="G959" s="72">
        <v>1.0</v>
      </c>
      <c r="H959" s="193" t="s">
        <v>37</v>
      </c>
      <c r="I959" s="72" t="s">
        <v>5326</v>
      </c>
      <c r="J959" s="72" t="s">
        <v>3965</v>
      </c>
      <c r="K959" s="72" t="s">
        <v>4912</v>
      </c>
      <c r="L959" s="37" t="s">
        <v>4913</v>
      </c>
      <c r="M959" s="192" t="s">
        <v>4914</v>
      </c>
      <c r="N959" s="72" t="s">
        <v>821</v>
      </c>
      <c r="O959" s="176"/>
      <c r="P959" s="72"/>
      <c r="Q959" s="177"/>
      <c r="R959" s="178"/>
      <c r="S959" s="178"/>
      <c r="T959" s="72"/>
      <c r="U959" s="72"/>
      <c r="V959" s="72" t="str">
        <f t="shared" si="246"/>
        <v>COMODATO</v>
      </c>
      <c r="W959" s="203">
        <f>549+300</f>
        <v>849</v>
      </c>
      <c r="X959" s="203">
        <f>W959*0.16</f>
        <v>135.84</v>
      </c>
      <c r="Y959" s="203">
        <f>W959+X959</f>
        <v>984.84</v>
      </c>
    </row>
    <row r="960" ht="12.75" customHeight="1">
      <c r="A960" s="37" t="s">
        <v>5164</v>
      </c>
      <c r="B960" s="215" t="s">
        <v>2817</v>
      </c>
      <c r="C960" s="79">
        <v>45829.0</v>
      </c>
      <c r="D960" s="187"/>
      <c r="E960" s="188" t="s">
        <v>2518</v>
      </c>
      <c r="F960" s="37" t="s">
        <v>4909</v>
      </c>
      <c r="G960" s="72">
        <v>1.0</v>
      </c>
      <c r="H960" s="72" t="s">
        <v>2513</v>
      </c>
      <c r="I960" s="72" t="s">
        <v>5326</v>
      </c>
      <c r="J960" s="72" t="s">
        <v>3965</v>
      </c>
      <c r="K960" s="72" t="s">
        <v>4912</v>
      </c>
      <c r="L960" s="37" t="s">
        <v>4913</v>
      </c>
      <c r="M960" s="192" t="s">
        <v>4914</v>
      </c>
      <c r="N960" s="72" t="s">
        <v>821</v>
      </c>
      <c r="O960" s="176"/>
      <c r="P960" s="177" t="s">
        <v>5295</v>
      </c>
      <c r="Q960" s="177"/>
      <c r="R960" s="178"/>
      <c r="S960" s="178"/>
      <c r="T960" s="72"/>
      <c r="U960" s="72"/>
      <c r="V960" s="72" t="str">
        <f t="shared" si="246"/>
        <v>DESINSTALACION</v>
      </c>
      <c r="W960" s="179"/>
      <c r="X960" s="179"/>
      <c r="Y960" s="179"/>
    </row>
    <row r="961" ht="12.75" customHeight="1">
      <c r="A961" s="37" t="s">
        <v>5164</v>
      </c>
      <c r="B961" s="215" t="s">
        <v>2817</v>
      </c>
      <c r="C961" s="79">
        <v>45829.0</v>
      </c>
      <c r="D961" s="187">
        <v>0.75</v>
      </c>
      <c r="E961" s="188" t="s">
        <v>3583</v>
      </c>
      <c r="F961" s="37" t="s">
        <v>3489</v>
      </c>
      <c r="G961" s="72">
        <v>1.0</v>
      </c>
      <c r="H961" s="72" t="s">
        <v>2684</v>
      </c>
      <c r="I961" s="72" t="s">
        <v>5300</v>
      </c>
      <c r="J961" s="72" t="s">
        <v>5301</v>
      </c>
      <c r="K961" s="72" t="s">
        <v>5302</v>
      </c>
      <c r="L961" s="37" t="s">
        <v>5303</v>
      </c>
      <c r="M961" s="192" t="s">
        <v>5304</v>
      </c>
      <c r="N961" s="72" t="s">
        <v>4397</v>
      </c>
      <c r="O961" s="176"/>
      <c r="P961" s="72" t="s">
        <v>5327</v>
      </c>
      <c r="Q961" s="177"/>
      <c r="R961" s="178"/>
      <c r="S961" s="178"/>
      <c r="T961" s="72"/>
      <c r="U961" s="72"/>
      <c r="V961" s="72"/>
      <c r="W961" s="179"/>
      <c r="X961" s="179"/>
      <c r="Y961" s="179"/>
    </row>
    <row r="962" ht="12.75" customHeight="1">
      <c r="A962" s="86" t="s">
        <v>5164</v>
      </c>
      <c r="B962" s="215" t="s">
        <v>2817</v>
      </c>
      <c r="C962" s="194">
        <v>45829.0</v>
      </c>
      <c r="D962" s="195">
        <v>0.75</v>
      </c>
      <c r="E962" s="196" t="s">
        <v>3583</v>
      </c>
      <c r="F962" s="86" t="s">
        <v>3489</v>
      </c>
      <c r="G962" s="87">
        <v>1.0</v>
      </c>
      <c r="H962" s="87" t="s">
        <v>2684</v>
      </c>
      <c r="I962" s="87" t="s">
        <v>5300</v>
      </c>
      <c r="J962" s="87" t="s">
        <v>5301</v>
      </c>
      <c r="K962" s="87" t="s">
        <v>5302</v>
      </c>
      <c r="L962" s="86" t="s">
        <v>5303</v>
      </c>
      <c r="M962" s="197" t="s">
        <v>5304</v>
      </c>
      <c r="N962" s="87" t="s">
        <v>4397</v>
      </c>
      <c r="O962" s="198"/>
      <c r="P962" s="87" t="s">
        <v>5327</v>
      </c>
      <c r="Q962" s="199"/>
      <c r="R962" s="200"/>
      <c r="S962" s="200"/>
      <c r="T962" s="87"/>
      <c r="U962" s="87"/>
      <c r="V962" s="87"/>
      <c r="W962" s="202"/>
      <c r="X962" s="202"/>
      <c r="Y962" s="202"/>
    </row>
    <row r="963" ht="12.75" customHeight="1">
      <c r="A963" s="37" t="s">
        <v>5328</v>
      </c>
      <c r="B963" s="37"/>
      <c r="C963" s="79">
        <v>45830.0</v>
      </c>
      <c r="D963" s="187">
        <v>0.375</v>
      </c>
      <c r="E963" s="188" t="s">
        <v>68</v>
      </c>
      <c r="F963" s="37" t="s">
        <v>2458</v>
      </c>
      <c r="G963" s="72" t="s">
        <v>68</v>
      </c>
      <c r="H963" s="72" t="s">
        <v>68</v>
      </c>
      <c r="I963" s="72" t="s">
        <v>68</v>
      </c>
      <c r="J963" s="72" t="s">
        <v>68</v>
      </c>
      <c r="K963" s="72" t="s">
        <v>68</v>
      </c>
      <c r="L963" s="37" t="s">
        <v>68</v>
      </c>
      <c r="M963" s="190" t="s">
        <v>68</v>
      </c>
      <c r="N963" s="72" t="s">
        <v>68</v>
      </c>
      <c r="O963" s="176"/>
      <c r="P963" s="72"/>
      <c r="Q963" s="177"/>
      <c r="R963" s="178"/>
      <c r="S963" s="178"/>
      <c r="T963" s="72"/>
      <c r="U963" s="72"/>
      <c r="V963" s="72"/>
      <c r="W963" s="179"/>
      <c r="X963" s="179"/>
      <c r="Y963" s="179"/>
    </row>
    <row r="964" ht="12.75" customHeight="1">
      <c r="A964" s="37" t="s">
        <v>5328</v>
      </c>
      <c r="B964" s="215" t="s">
        <v>2817</v>
      </c>
      <c r="C964" s="79">
        <v>45830.0</v>
      </c>
      <c r="D964" s="187">
        <v>0.4166666666666667</v>
      </c>
      <c r="E964" s="188" t="s">
        <v>5315</v>
      </c>
      <c r="F964" s="37" t="s">
        <v>403</v>
      </c>
      <c r="G964" s="72">
        <v>1.0</v>
      </c>
      <c r="H964" s="72" t="s">
        <v>888</v>
      </c>
      <c r="I964" s="72" t="s">
        <v>5316</v>
      </c>
      <c r="J964" s="72" t="s">
        <v>3965</v>
      </c>
      <c r="K964" s="72" t="s">
        <v>5317</v>
      </c>
      <c r="L964" s="37" t="s">
        <v>5318</v>
      </c>
      <c r="M964" s="192" t="s">
        <v>5319</v>
      </c>
      <c r="N964" s="72" t="s">
        <v>4397</v>
      </c>
      <c r="O964" s="176"/>
      <c r="P964" s="72" t="s">
        <v>5329</v>
      </c>
      <c r="Q964" s="177" t="s">
        <v>2547</v>
      </c>
      <c r="R964" s="178"/>
      <c r="S964" s="178"/>
      <c r="T964" s="72"/>
      <c r="U964" s="72"/>
      <c r="V964" s="72"/>
      <c r="W964" s="179"/>
      <c r="X964" s="179"/>
      <c r="Y964" s="179"/>
    </row>
    <row r="965" ht="12.75" customHeight="1">
      <c r="A965" s="37" t="s">
        <v>5328</v>
      </c>
      <c r="B965" s="215" t="s">
        <v>2817</v>
      </c>
      <c r="C965" s="79">
        <v>45831.0</v>
      </c>
      <c r="D965" s="187">
        <v>0.375</v>
      </c>
      <c r="E965" s="188" t="s">
        <v>5330</v>
      </c>
      <c r="F965" s="37" t="s">
        <v>2798</v>
      </c>
      <c r="G965" s="72">
        <v>1.0</v>
      </c>
      <c r="H965" s="72" t="s">
        <v>888</v>
      </c>
      <c r="I965" s="72" t="s">
        <v>5331</v>
      </c>
      <c r="J965" s="72" t="s">
        <v>5332</v>
      </c>
      <c r="K965" s="72" t="s">
        <v>5333</v>
      </c>
      <c r="L965" s="37" t="s">
        <v>5334</v>
      </c>
      <c r="M965" s="192" t="s">
        <v>5335</v>
      </c>
      <c r="N965" s="72" t="s">
        <v>821</v>
      </c>
      <c r="O965" s="193" t="s">
        <v>68</v>
      </c>
      <c r="P965" s="72" t="str">
        <f t="shared" ref="P965:P966" si="247">J965</f>
        <v>INSTALACION NUEVA 
EN LA BATERIA Y ACLAJE EN ESTA ZONA</v>
      </c>
      <c r="Q965" s="205" t="s">
        <v>68</v>
      </c>
      <c r="R965" s="206" t="s">
        <v>68</v>
      </c>
      <c r="S965" s="206" t="s">
        <v>68</v>
      </c>
      <c r="T965" s="193" t="s">
        <v>68</v>
      </c>
      <c r="U965" s="193" t="s">
        <v>68</v>
      </c>
      <c r="V965" s="193" t="s">
        <v>888</v>
      </c>
      <c r="W965" s="203">
        <v>0.0</v>
      </c>
      <c r="X965" s="203">
        <f t="shared" ref="X965:X966" si="248">W965*0.16</f>
        <v>0</v>
      </c>
      <c r="Y965" s="203">
        <f t="shared" ref="Y965:Y966" si="249">W965+X965</f>
        <v>0</v>
      </c>
    </row>
    <row r="966" ht="12.75" customHeight="1">
      <c r="A966" s="37" t="s">
        <v>5328</v>
      </c>
      <c r="B966" s="215" t="s">
        <v>2817</v>
      </c>
      <c r="C966" s="79">
        <v>45831.0</v>
      </c>
      <c r="D966" s="187">
        <v>0.3958333333333333</v>
      </c>
      <c r="E966" s="188" t="s">
        <v>5330</v>
      </c>
      <c r="F966" s="37" t="s">
        <v>2798</v>
      </c>
      <c r="G966" s="72">
        <v>1.0</v>
      </c>
      <c r="H966" s="72" t="s">
        <v>888</v>
      </c>
      <c r="I966" s="72" t="s">
        <v>5336</v>
      </c>
      <c r="J966" s="72" t="s">
        <v>5332</v>
      </c>
      <c r="K966" s="72" t="s">
        <v>5333</v>
      </c>
      <c r="L966" s="37" t="s">
        <v>5334</v>
      </c>
      <c r="M966" s="192" t="s">
        <v>5335</v>
      </c>
      <c r="N966" s="72" t="s">
        <v>821</v>
      </c>
      <c r="O966" s="193" t="s">
        <v>68</v>
      </c>
      <c r="P966" s="72" t="str">
        <f t="shared" si="247"/>
        <v>INSTALACION NUEVA 
EN LA BATERIA Y ACLAJE EN ESTA ZONA</v>
      </c>
      <c r="Q966" s="205" t="s">
        <v>68</v>
      </c>
      <c r="R966" s="206" t="s">
        <v>68</v>
      </c>
      <c r="S966" s="206" t="s">
        <v>68</v>
      </c>
      <c r="T966" s="193" t="s">
        <v>68</v>
      </c>
      <c r="U966" s="193" t="s">
        <v>68</v>
      </c>
      <c r="V966" s="193" t="s">
        <v>888</v>
      </c>
      <c r="W966" s="203">
        <v>0.0</v>
      </c>
      <c r="X966" s="203">
        <f t="shared" si="248"/>
        <v>0</v>
      </c>
      <c r="Y966" s="203">
        <f t="shared" si="249"/>
        <v>0</v>
      </c>
    </row>
    <row r="967" ht="12.75" customHeight="1">
      <c r="A967" s="37" t="s">
        <v>5328</v>
      </c>
      <c r="B967" s="215" t="s">
        <v>2817</v>
      </c>
      <c r="C967" s="79">
        <v>45831.0</v>
      </c>
      <c r="D967" s="187">
        <v>0.375</v>
      </c>
      <c r="E967" s="188" t="s">
        <v>2518</v>
      </c>
      <c r="F967" s="37" t="s">
        <v>5337</v>
      </c>
      <c r="G967" s="72">
        <v>1.0</v>
      </c>
      <c r="H967" s="72" t="s">
        <v>846</v>
      </c>
      <c r="I967" s="72" t="s">
        <v>3512</v>
      </c>
      <c r="J967" s="72" t="s">
        <v>3965</v>
      </c>
      <c r="K967" s="72" t="s">
        <v>5338</v>
      </c>
      <c r="L967" s="37" t="s">
        <v>5339</v>
      </c>
      <c r="M967" s="192" t="s">
        <v>5340</v>
      </c>
      <c r="N967" s="72" t="s">
        <v>4397</v>
      </c>
      <c r="O967" s="176"/>
      <c r="P967" s="72" t="s">
        <v>5341</v>
      </c>
      <c r="Q967" s="177"/>
      <c r="R967" s="178"/>
      <c r="S967" s="178"/>
      <c r="T967" s="72"/>
      <c r="U967" s="72"/>
      <c r="V967" s="72"/>
      <c r="W967" s="179"/>
      <c r="X967" s="179"/>
      <c r="Y967" s="179"/>
    </row>
    <row r="968" ht="12.75" customHeight="1">
      <c r="A968" s="37" t="s">
        <v>5328</v>
      </c>
      <c r="B968" s="37"/>
      <c r="C968" s="79">
        <v>45831.0</v>
      </c>
      <c r="D968" s="187">
        <v>0.5416666666666666</v>
      </c>
      <c r="E968" s="188" t="s">
        <v>2518</v>
      </c>
      <c r="F968" s="37" t="s">
        <v>5342</v>
      </c>
      <c r="G968" s="72">
        <v>1.0</v>
      </c>
      <c r="H968" s="72" t="s">
        <v>2513</v>
      </c>
      <c r="I968" s="72" t="s">
        <v>5343</v>
      </c>
      <c r="J968" s="72" t="s">
        <v>2514</v>
      </c>
      <c r="K968" s="72" t="s">
        <v>5344</v>
      </c>
      <c r="L968" s="37" t="s">
        <v>5345</v>
      </c>
      <c r="M968" s="192" t="s">
        <v>5346</v>
      </c>
      <c r="N968" s="72" t="s">
        <v>821</v>
      </c>
      <c r="O968" s="176"/>
      <c r="P968" s="72"/>
      <c r="Q968" s="177"/>
      <c r="R968" s="178"/>
      <c r="S968" s="178"/>
      <c r="T968" s="72"/>
      <c r="U968" s="72"/>
      <c r="V968" s="72"/>
      <c r="W968" s="179"/>
      <c r="X968" s="179"/>
      <c r="Y968" s="179"/>
    </row>
    <row r="969" ht="12.75" customHeight="1">
      <c r="A969" s="37" t="s">
        <v>5328</v>
      </c>
      <c r="B969" s="37"/>
      <c r="C969" s="79">
        <v>45831.0</v>
      </c>
      <c r="D969" s="187">
        <v>0.5416666666666666</v>
      </c>
      <c r="E969" s="188" t="s">
        <v>2518</v>
      </c>
      <c r="F969" s="37" t="s">
        <v>5342</v>
      </c>
      <c r="G969" s="72">
        <v>1.0</v>
      </c>
      <c r="H969" s="193" t="s">
        <v>2519</v>
      </c>
      <c r="I969" s="72" t="s">
        <v>5347</v>
      </c>
      <c r="J969" s="72" t="s">
        <v>3082</v>
      </c>
      <c r="K969" s="72" t="s">
        <v>5344</v>
      </c>
      <c r="L969" s="37" t="s">
        <v>5345</v>
      </c>
      <c r="M969" s="192" t="s">
        <v>5346</v>
      </c>
      <c r="N969" s="72" t="s">
        <v>821</v>
      </c>
      <c r="O969" s="176"/>
      <c r="P969" s="72"/>
      <c r="Q969" s="177"/>
      <c r="R969" s="178"/>
      <c r="S969" s="178"/>
      <c r="T969" s="72"/>
      <c r="U969" s="72"/>
      <c r="V969" s="72"/>
      <c r="W969" s="179"/>
      <c r="X969" s="179"/>
      <c r="Y969" s="179"/>
    </row>
    <row r="970" ht="12.75" customHeight="1">
      <c r="A970" s="37" t="s">
        <v>5328</v>
      </c>
      <c r="B970" s="215" t="s">
        <v>2817</v>
      </c>
      <c r="C970" s="79">
        <v>45831.0</v>
      </c>
      <c r="D970" s="187">
        <v>0.5416666666666666</v>
      </c>
      <c r="E970" s="188" t="s">
        <v>2518</v>
      </c>
      <c r="F970" s="37" t="s">
        <v>5337</v>
      </c>
      <c r="G970" s="72">
        <v>1.0</v>
      </c>
      <c r="H970" s="72" t="s">
        <v>888</v>
      </c>
      <c r="I970" s="72" t="s">
        <v>3512</v>
      </c>
      <c r="J970" s="72" t="s">
        <v>3965</v>
      </c>
      <c r="K970" s="72" t="s">
        <v>5338</v>
      </c>
      <c r="L970" s="37" t="s">
        <v>5339</v>
      </c>
      <c r="M970" s="192" t="s">
        <v>5340</v>
      </c>
      <c r="N970" s="72" t="s">
        <v>4397</v>
      </c>
      <c r="O970" s="176"/>
      <c r="P970" s="72"/>
      <c r="Q970" s="177"/>
      <c r="R970" s="178"/>
      <c r="S970" s="178"/>
      <c r="T970" s="72"/>
      <c r="U970" s="72"/>
      <c r="V970" s="72"/>
      <c r="W970" s="179"/>
      <c r="X970" s="179"/>
      <c r="Y970" s="179"/>
    </row>
    <row r="971" ht="12.75" customHeight="1">
      <c r="A971" s="37" t="s">
        <v>5328</v>
      </c>
      <c r="B971" s="37"/>
      <c r="C971" s="79">
        <v>45831.0</v>
      </c>
      <c r="D971" s="187">
        <v>0.625</v>
      </c>
      <c r="E971" s="188" t="s">
        <v>2518</v>
      </c>
      <c r="F971" s="37" t="s">
        <v>5348</v>
      </c>
      <c r="G971" s="72">
        <v>8.0</v>
      </c>
      <c r="H971" s="72" t="s">
        <v>3490</v>
      </c>
      <c r="I971" s="72" t="s">
        <v>68</v>
      </c>
      <c r="J971" s="72" t="s">
        <v>5349</v>
      </c>
      <c r="K971" s="72" t="s">
        <v>68</v>
      </c>
      <c r="L971" s="37" t="s">
        <v>2530</v>
      </c>
      <c r="M971" s="192" t="s">
        <v>2531</v>
      </c>
      <c r="N971" s="72" t="s">
        <v>5350</v>
      </c>
      <c r="O971" s="176"/>
      <c r="P971" s="72"/>
      <c r="Q971" s="177"/>
      <c r="R971" s="178"/>
      <c r="S971" s="178"/>
      <c r="T971" s="72"/>
      <c r="U971" s="72"/>
      <c r="V971" s="193" t="s">
        <v>3490</v>
      </c>
      <c r="W971" s="203">
        <v>0.0</v>
      </c>
      <c r="X971" s="203">
        <v>0.0</v>
      </c>
      <c r="Y971" s="203">
        <v>0.0</v>
      </c>
    </row>
    <row r="972" ht="12.75" customHeight="1">
      <c r="A972" s="37" t="s">
        <v>5328</v>
      </c>
      <c r="B972" s="234" t="s">
        <v>2817</v>
      </c>
      <c r="C972" s="79">
        <v>45831.0</v>
      </c>
      <c r="D972" s="187">
        <v>0.625</v>
      </c>
      <c r="E972" s="188" t="s">
        <v>2518</v>
      </c>
      <c r="F972" s="37" t="s">
        <v>5351</v>
      </c>
      <c r="G972" s="72">
        <v>1.0</v>
      </c>
      <c r="H972" s="72" t="s">
        <v>2449</v>
      </c>
      <c r="I972" s="72" t="s">
        <v>5352</v>
      </c>
      <c r="J972" s="72" t="s">
        <v>5353</v>
      </c>
      <c r="K972" s="72" t="s">
        <v>5354</v>
      </c>
      <c r="L972" s="37" t="s">
        <v>5355</v>
      </c>
      <c r="M972" s="192" t="s">
        <v>5356</v>
      </c>
      <c r="N972" s="72" t="s">
        <v>821</v>
      </c>
      <c r="O972" s="176"/>
      <c r="P972" s="72" t="s">
        <v>5357</v>
      </c>
      <c r="Q972" s="177" t="s">
        <v>5358</v>
      </c>
      <c r="R972" s="178"/>
      <c r="S972" s="178"/>
      <c r="T972" s="72"/>
      <c r="U972" s="72"/>
      <c r="V972" s="72"/>
      <c r="W972" s="179"/>
      <c r="X972" s="179"/>
      <c r="Y972" s="179"/>
    </row>
    <row r="973" ht="12.75" customHeight="1">
      <c r="A973" s="37" t="s">
        <v>5328</v>
      </c>
      <c r="B973" s="234" t="s">
        <v>2817</v>
      </c>
      <c r="C973" s="79">
        <v>45831.0</v>
      </c>
      <c r="D973" s="187">
        <v>0.6666666666666666</v>
      </c>
      <c r="E973" s="188" t="s">
        <v>2518</v>
      </c>
      <c r="F973" s="37" t="s">
        <v>5351</v>
      </c>
      <c r="G973" s="72">
        <v>1.0</v>
      </c>
      <c r="H973" s="72" t="s">
        <v>888</v>
      </c>
      <c r="I973" s="72" t="s">
        <v>5359</v>
      </c>
      <c r="J973" s="72" t="s">
        <v>2708</v>
      </c>
      <c r="K973" s="72" t="s">
        <v>5354</v>
      </c>
      <c r="L973" s="37" t="s">
        <v>5360</v>
      </c>
      <c r="M973" s="192" t="s">
        <v>5361</v>
      </c>
      <c r="N973" s="72" t="s">
        <v>821</v>
      </c>
      <c r="O973" s="176"/>
      <c r="P973" s="72" t="s">
        <v>5247</v>
      </c>
      <c r="Q973" s="177"/>
      <c r="R973" s="178"/>
      <c r="S973" s="178"/>
      <c r="T973" s="72"/>
      <c r="U973" s="72"/>
      <c r="V973" s="72"/>
      <c r="W973" s="179"/>
      <c r="X973" s="179"/>
      <c r="Y973" s="179"/>
    </row>
    <row r="974" ht="12.75" customHeight="1">
      <c r="A974" s="37" t="s">
        <v>5328</v>
      </c>
      <c r="B974" s="234" t="s">
        <v>2817</v>
      </c>
      <c r="C974" s="79">
        <v>45831.0</v>
      </c>
      <c r="D974" s="187">
        <v>0.7083333333333334</v>
      </c>
      <c r="E974" s="188" t="s">
        <v>2518</v>
      </c>
      <c r="F974" s="37" t="s">
        <v>5351</v>
      </c>
      <c r="G974" s="72">
        <v>1.0</v>
      </c>
      <c r="H974" s="72" t="s">
        <v>888</v>
      </c>
      <c r="I974" s="72" t="s">
        <v>5362</v>
      </c>
      <c r="J974" s="72" t="s">
        <v>2506</v>
      </c>
      <c r="K974" s="72" t="s">
        <v>5354</v>
      </c>
      <c r="L974" s="37" t="s">
        <v>5360</v>
      </c>
      <c r="M974" s="192" t="s">
        <v>5361</v>
      </c>
      <c r="N974" s="72" t="s">
        <v>821</v>
      </c>
      <c r="O974" s="176"/>
      <c r="P974" s="72" t="s">
        <v>5247</v>
      </c>
      <c r="Q974" s="177"/>
      <c r="R974" s="178"/>
      <c r="S974" s="178"/>
      <c r="T974" s="72"/>
      <c r="U974" s="72"/>
      <c r="V974" s="72"/>
      <c r="W974" s="179"/>
      <c r="X974" s="179"/>
      <c r="Y974" s="179"/>
    </row>
    <row r="975" ht="12.75" customHeight="1">
      <c r="A975" s="37" t="s">
        <v>5328</v>
      </c>
      <c r="B975" s="215" t="s">
        <v>2817</v>
      </c>
      <c r="C975" s="79">
        <v>45832.0</v>
      </c>
      <c r="D975" s="187">
        <v>0.5416666666666666</v>
      </c>
      <c r="E975" s="188" t="s">
        <v>5330</v>
      </c>
      <c r="F975" s="37" t="s">
        <v>2798</v>
      </c>
      <c r="G975" s="72">
        <v>1.0</v>
      </c>
      <c r="H975" s="72" t="s">
        <v>888</v>
      </c>
      <c r="I975" s="72" t="s">
        <v>5331</v>
      </c>
      <c r="J975" s="72" t="s">
        <v>5363</v>
      </c>
      <c r="K975" s="72" t="s">
        <v>5333</v>
      </c>
      <c r="L975" s="37" t="s">
        <v>5334</v>
      </c>
      <c r="M975" s="192" t="s">
        <v>5335</v>
      </c>
      <c r="N975" s="72" t="s">
        <v>821</v>
      </c>
      <c r="O975" s="193" t="s">
        <v>68</v>
      </c>
      <c r="P975" s="72" t="str">
        <f>J975</f>
        <v>EQUIPO NO REPORTA Y NO ACTUALIZA LA POSICION</v>
      </c>
      <c r="Q975" s="72" t="s">
        <v>5364</v>
      </c>
      <c r="R975" s="206" t="s">
        <v>68</v>
      </c>
      <c r="S975" s="206" t="s">
        <v>68</v>
      </c>
      <c r="T975" s="193" t="s">
        <v>68</v>
      </c>
      <c r="U975" s="193" t="s">
        <v>68</v>
      </c>
      <c r="V975" s="193" t="s">
        <v>888</v>
      </c>
      <c r="W975" s="203">
        <v>0.0</v>
      </c>
      <c r="X975" s="203">
        <f>W975*0.16</f>
        <v>0</v>
      </c>
      <c r="Y975" s="203">
        <f>W975+X975</f>
        <v>0</v>
      </c>
    </row>
    <row r="976" ht="51.75" customHeight="1">
      <c r="A976" s="37" t="s">
        <v>5328</v>
      </c>
      <c r="B976" s="215" t="s">
        <v>2817</v>
      </c>
      <c r="C976" s="79">
        <v>45833.0</v>
      </c>
      <c r="D976" s="187">
        <v>0.375</v>
      </c>
      <c r="E976" s="188" t="s">
        <v>3765</v>
      </c>
      <c r="F976" s="37" t="s">
        <v>2871</v>
      </c>
      <c r="G976" s="72">
        <v>1.0</v>
      </c>
      <c r="H976" s="72" t="s">
        <v>2684</v>
      </c>
      <c r="I976" s="72"/>
      <c r="J976" s="72" t="s">
        <v>2506</v>
      </c>
      <c r="K976" s="72" t="s">
        <v>5129</v>
      </c>
      <c r="L976" s="37" t="s">
        <v>5130</v>
      </c>
      <c r="M976" s="192" t="s">
        <v>5131</v>
      </c>
      <c r="N976" s="72" t="s">
        <v>5132</v>
      </c>
      <c r="O976" s="176"/>
      <c r="P976" s="72" t="s">
        <v>3896</v>
      </c>
      <c r="Q976" s="177"/>
      <c r="R976" s="178"/>
      <c r="S976" s="178"/>
      <c r="T976" s="72"/>
      <c r="U976" s="72"/>
      <c r="V976" s="72"/>
      <c r="W976" s="179"/>
      <c r="X976" s="179"/>
      <c r="Y976" s="179"/>
    </row>
    <row r="977" ht="12.75" customHeight="1">
      <c r="A977" s="37" t="s">
        <v>5328</v>
      </c>
      <c r="B977" s="234" t="s">
        <v>2817</v>
      </c>
      <c r="C977" s="79">
        <v>45833.0</v>
      </c>
      <c r="D977" s="187">
        <v>0.375</v>
      </c>
      <c r="E977" s="188" t="s">
        <v>2518</v>
      </c>
      <c r="F977" s="37" t="s">
        <v>5351</v>
      </c>
      <c r="G977" s="72">
        <v>1.0</v>
      </c>
      <c r="H977" s="72" t="s">
        <v>2449</v>
      </c>
      <c r="I977" s="72" t="s">
        <v>5365</v>
      </c>
      <c r="J977" s="72" t="s">
        <v>5366</v>
      </c>
      <c r="K977" s="72" t="s">
        <v>5354</v>
      </c>
      <c r="L977" s="37" t="s">
        <v>5360</v>
      </c>
      <c r="M977" s="192" t="s">
        <v>5361</v>
      </c>
      <c r="N977" s="72" t="s">
        <v>821</v>
      </c>
      <c r="O977" s="176"/>
      <c r="P977" s="72" t="s">
        <v>5367</v>
      </c>
      <c r="Q977" s="177"/>
      <c r="R977" s="178"/>
      <c r="S977" s="178"/>
      <c r="T977" s="72"/>
      <c r="U977" s="72"/>
      <c r="V977" s="72"/>
      <c r="W977" s="179"/>
      <c r="X977" s="179"/>
      <c r="Y977" s="179"/>
    </row>
    <row r="978" ht="12.75" customHeight="1">
      <c r="A978" s="37" t="s">
        <v>5328</v>
      </c>
      <c r="B978" s="234" t="s">
        <v>2817</v>
      </c>
      <c r="C978" s="79">
        <v>45833.0</v>
      </c>
      <c r="D978" s="187">
        <v>0.4166666666666667</v>
      </c>
      <c r="E978" s="188" t="s">
        <v>2518</v>
      </c>
      <c r="F978" s="37" t="s">
        <v>5351</v>
      </c>
      <c r="G978" s="72">
        <v>1.0</v>
      </c>
      <c r="H978" s="72" t="s">
        <v>888</v>
      </c>
      <c r="I978" s="72" t="s">
        <v>5368</v>
      </c>
      <c r="J978" s="72" t="s">
        <v>2506</v>
      </c>
      <c r="K978" s="72" t="s">
        <v>5354</v>
      </c>
      <c r="L978" s="37" t="s">
        <v>5360</v>
      </c>
      <c r="M978" s="192" t="s">
        <v>5361</v>
      </c>
      <c r="N978" s="72" t="s">
        <v>821</v>
      </c>
      <c r="O978" s="176"/>
      <c r="P978" s="72" t="s">
        <v>5369</v>
      </c>
      <c r="Q978" s="177"/>
      <c r="R978" s="178"/>
      <c r="S978" s="178"/>
      <c r="T978" s="72"/>
      <c r="U978" s="72"/>
      <c r="V978" s="72"/>
      <c r="W978" s="179"/>
      <c r="X978" s="179"/>
      <c r="Y978" s="179"/>
    </row>
    <row r="979" ht="12.75" customHeight="1">
      <c r="A979" s="37" t="s">
        <v>5328</v>
      </c>
      <c r="B979" s="234" t="s">
        <v>2817</v>
      </c>
      <c r="C979" s="79">
        <v>45833.0</v>
      </c>
      <c r="D979" s="187">
        <v>0.4583333333333333</v>
      </c>
      <c r="E979" s="188" t="s">
        <v>2518</v>
      </c>
      <c r="F979" s="37" t="s">
        <v>5351</v>
      </c>
      <c r="G979" s="72">
        <v>1.0</v>
      </c>
      <c r="H979" s="72" t="s">
        <v>888</v>
      </c>
      <c r="I979" s="72" t="s">
        <v>5370</v>
      </c>
      <c r="J979" s="72" t="s">
        <v>2506</v>
      </c>
      <c r="K979" s="72" t="s">
        <v>5354</v>
      </c>
      <c r="L979" s="37" t="s">
        <v>5360</v>
      </c>
      <c r="M979" s="192" t="s">
        <v>5361</v>
      </c>
      <c r="N979" s="72" t="s">
        <v>821</v>
      </c>
      <c r="O979" s="176"/>
      <c r="P979" s="72" t="s">
        <v>5371</v>
      </c>
      <c r="Q979" s="177"/>
      <c r="R979" s="178"/>
      <c r="S979" s="178"/>
      <c r="T979" s="72"/>
      <c r="U979" s="72"/>
      <c r="V979" s="72"/>
      <c r="W979" s="179"/>
      <c r="X979" s="179"/>
      <c r="Y979" s="179"/>
    </row>
    <row r="980" ht="12.75" customHeight="1">
      <c r="A980" s="37" t="s">
        <v>5328</v>
      </c>
      <c r="B980" s="234" t="s">
        <v>2817</v>
      </c>
      <c r="C980" s="79">
        <v>45833.0</v>
      </c>
      <c r="D980" s="187">
        <v>0.5</v>
      </c>
      <c r="E980" s="188" t="s">
        <v>2518</v>
      </c>
      <c r="F980" s="37" t="s">
        <v>5351</v>
      </c>
      <c r="G980" s="72">
        <v>1.0</v>
      </c>
      <c r="H980" s="72" t="s">
        <v>888</v>
      </c>
      <c r="I980" s="72" t="s">
        <v>5372</v>
      </c>
      <c r="J980" s="72" t="s">
        <v>2506</v>
      </c>
      <c r="K980" s="72" t="s">
        <v>5354</v>
      </c>
      <c r="L980" s="37" t="s">
        <v>5360</v>
      </c>
      <c r="M980" s="192" t="s">
        <v>5361</v>
      </c>
      <c r="N980" s="72" t="s">
        <v>4397</v>
      </c>
      <c r="O980" s="176"/>
      <c r="P980" s="72" t="s">
        <v>68</v>
      </c>
      <c r="Q980" s="177"/>
      <c r="R980" s="178"/>
      <c r="S980" s="178"/>
      <c r="T980" s="72"/>
      <c r="U980" s="72"/>
      <c r="V980" s="72"/>
      <c r="W980" s="179"/>
      <c r="X980" s="179"/>
      <c r="Y980" s="179"/>
    </row>
    <row r="981" ht="12.75" customHeight="1">
      <c r="A981" s="37" t="s">
        <v>5328</v>
      </c>
      <c r="B981" s="234" t="s">
        <v>2817</v>
      </c>
      <c r="C981" s="79">
        <v>45833.0</v>
      </c>
      <c r="D981" s="187">
        <v>0.5416666666666666</v>
      </c>
      <c r="E981" s="188" t="s">
        <v>2518</v>
      </c>
      <c r="F981" s="37" t="s">
        <v>5351</v>
      </c>
      <c r="G981" s="72">
        <v>1.0</v>
      </c>
      <c r="H981" s="72" t="s">
        <v>2513</v>
      </c>
      <c r="I981" s="72" t="s">
        <v>5373</v>
      </c>
      <c r="J981" s="72" t="s">
        <v>2563</v>
      </c>
      <c r="K981" s="72" t="s">
        <v>5354</v>
      </c>
      <c r="L981" s="37" t="s">
        <v>5360</v>
      </c>
      <c r="M981" s="192" t="s">
        <v>5361</v>
      </c>
      <c r="N981" s="72" t="s">
        <v>4397</v>
      </c>
      <c r="O981" s="176"/>
      <c r="P981" s="72"/>
      <c r="Q981" s="177"/>
      <c r="R981" s="178"/>
      <c r="S981" s="178"/>
      <c r="T981" s="72"/>
      <c r="U981" s="72"/>
      <c r="V981" s="72"/>
      <c r="W981" s="179"/>
      <c r="X981" s="179"/>
      <c r="Y981" s="179"/>
    </row>
    <row r="982" ht="12.75" customHeight="1">
      <c r="A982" s="37" t="s">
        <v>5328</v>
      </c>
      <c r="B982" s="37"/>
      <c r="C982" s="79">
        <v>45833.0</v>
      </c>
      <c r="D982" s="187">
        <v>0.5416666666666666</v>
      </c>
      <c r="E982" s="188" t="s">
        <v>68</v>
      </c>
      <c r="F982" s="37" t="s">
        <v>5348</v>
      </c>
      <c r="G982" s="72">
        <v>8.0</v>
      </c>
      <c r="H982" s="72" t="s">
        <v>3490</v>
      </c>
      <c r="I982" s="72" t="s">
        <v>5374</v>
      </c>
      <c r="J982" s="72" t="s">
        <v>68</v>
      </c>
      <c r="K982" s="72" t="s">
        <v>68</v>
      </c>
      <c r="L982" s="37" t="s">
        <v>2530</v>
      </c>
      <c r="M982" s="192" t="s">
        <v>2531</v>
      </c>
      <c r="N982" s="72" t="s">
        <v>5350</v>
      </c>
      <c r="O982" s="176"/>
      <c r="P982" s="72"/>
      <c r="Q982" s="177"/>
      <c r="R982" s="178"/>
      <c r="S982" s="178"/>
      <c r="T982" s="72"/>
      <c r="U982" s="72"/>
      <c r="V982" s="193" t="s">
        <v>3490</v>
      </c>
      <c r="W982" s="203">
        <v>0.0</v>
      </c>
      <c r="X982" s="203">
        <v>0.0</v>
      </c>
      <c r="Y982" s="203">
        <v>0.0</v>
      </c>
    </row>
    <row r="983" ht="12.75" customHeight="1">
      <c r="A983" s="37" t="s">
        <v>5328</v>
      </c>
      <c r="B983" s="234" t="s">
        <v>2817</v>
      </c>
      <c r="C983" s="79">
        <v>45833.0</v>
      </c>
      <c r="D983" s="187">
        <v>0.5625</v>
      </c>
      <c r="E983" s="188" t="s">
        <v>2518</v>
      </c>
      <c r="F983" s="37" t="s">
        <v>5351</v>
      </c>
      <c r="G983" s="72">
        <v>1.0</v>
      </c>
      <c r="H983" s="193" t="s">
        <v>2519</v>
      </c>
      <c r="I983" s="72" t="s">
        <v>5375</v>
      </c>
      <c r="J983" s="72" t="s">
        <v>2521</v>
      </c>
      <c r="K983" s="72" t="s">
        <v>5354</v>
      </c>
      <c r="L983" s="37" t="s">
        <v>5360</v>
      </c>
      <c r="M983" s="192" t="s">
        <v>5361</v>
      </c>
      <c r="N983" s="72" t="s">
        <v>4397</v>
      </c>
      <c r="O983" s="176"/>
      <c r="P983" s="72"/>
      <c r="Q983" s="177"/>
      <c r="R983" s="178"/>
      <c r="S983" s="178"/>
      <c r="T983" s="72"/>
      <c r="U983" s="72"/>
      <c r="V983" s="72"/>
      <c r="W983" s="179"/>
      <c r="X983" s="179"/>
      <c r="Y983" s="179"/>
    </row>
    <row r="984" ht="12.75" customHeight="1">
      <c r="A984" s="37" t="s">
        <v>5328</v>
      </c>
      <c r="B984" s="215" t="s">
        <v>2817</v>
      </c>
      <c r="C984" s="79">
        <v>45833.0</v>
      </c>
      <c r="D984" s="187">
        <v>0.5833333333333334</v>
      </c>
      <c r="E984" s="188" t="s">
        <v>4427</v>
      </c>
      <c r="F984" s="37" t="s">
        <v>5376</v>
      </c>
      <c r="G984" s="72">
        <v>1.0</v>
      </c>
      <c r="H984" s="72" t="s">
        <v>846</v>
      </c>
      <c r="I984" s="72" t="s">
        <v>5377</v>
      </c>
      <c r="J984" s="72" t="s">
        <v>2514</v>
      </c>
      <c r="K984" s="72" t="s">
        <v>5378</v>
      </c>
      <c r="L984" s="37" t="s">
        <v>5379</v>
      </c>
      <c r="M984" s="192" t="s">
        <v>5380</v>
      </c>
      <c r="N984" s="72"/>
      <c r="O984" s="176"/>
      <c r="P984" s="72" t="s">
        <v>5381</v>
      </c>
      <c r="Q984" s="177"/>
      <c r="R984" s="178"/>
      <c r="S984" s="178"/>
      <c r="T984" s="72"/>
      <c r="U984" s="72"/>
      <c r="V984" s="72"/>
      <c r="W984" s="179"/>
      <c r="X984" s="179"/>
      <c r="Y984" s="179"/>
    </row>
    <row r="985" ht="12.75" customHeight="1">
      <c r="A985" s="37" t="s">
        <v>5328</v>
      </c>
      <c r="B985" s="37"/>
      <c r="C985" s="79">
        <v>45833.0</v>
      </c>
      <c r="D985" s="187">
        <v>0.5833333333333334</v>
      </c>
      <c r="E985" s="188" t="s">
        <v>2518</v>
      </c>
      <c r="F985" s="37" t="s">
        <v>5382</v>
      </c>
      <c r="G985" s="72">
        <v>1.0</v>
      </c>
      <c r="H985" s="72" t="s">
        <v>888</v>
      </c>
      <c r="I985" s="72" t="s">
        <v>5383</v>
      </c>
      <c r="J985" s="72" t="s">
        <v>3965</v>
      </c>
      <c r="K985" s="72" t="s">
        <v>5384</v>
      </c>
      <c r="L985" s="37" t="s">
        <v>5385</v>
      </c>
      <c r="M985" s="192" t="s">
        <v>5386</v>
      </c>
      <c r="N985" s="72" t="s">
        <v>821</v>
      </c>
      <c r="O985" s="176"/>
      <c r="P985" s="72" t="s">
        <v>5387</v>
      </c>
      <c r="Q985" s="177"/>
      <c r="R985" s="178"/>
      <c r="S985" s="178"/>
      <c r="T985" s="72"/>
      <c r="U985" s="72"/>
      <c r="V985" s="72"/>
      <c r="W985" s="179"/>
      <c r="X985" s="179"/>
      <c r="Y985" s="179"/>
    </row>
    <row r="986" ht="12.75" customHeight="1">
      <c r="A986" s="37" t="s">
        <v>5328</v>
      </c>
      <c r="B986" s="215" t="s">
        <v>2817</v>
      </c>
      <c r="C986" s="79">
        <v>45834.0</v>
      </c>
      <c r="D986" s="187">
        <v>0.375</v>
      </c>
      <c r="E986" s="188" t="s">
        <v>3765</v>
      </c>
      <c r="F986" s="37" t="s">
        <v>2871</v>
      </c>
      <c r="G986" s="72">
        <v>1.0</v>
      </c>
      <c r="H986" s="72" t="s">
        <v>888</v>
      </c>
      <c r="I986" s="72" t="s">
        <v>5388</v>
      </c>
      <c r="J986" s="72" t="s">
        <v>2506</v>
      </c>
      <c r="K986" s="72" t="s">
        <v>5389</v>
      </c>
      <c r="L986" s="37" t="s">
        <v>5390</v>
      </c>
      <c r="M986" s="192" t="s">
        <v>5391</v>
      </c>
      <c r="N986" s="72" t="s">
        <v>5392</v>
      </c>
      <c r="O986" s="176"/>
      <c r="P986" s="72"/>
      <c r="Q986" s="177"/>
      <c r="R986" s="178"/>
      <c r="S986" s="178"/>
      <c r="T986" s="72"/>
      <c r="U986" s="72"/>
      <c r="V986" s="72"/>
      <c r="W986" s="179"/>
      <c r="X986" s="179"/>
      <c r="Y986" s="179"/>
    </row>
    <row r="987" ht="12.75" customHeight="1">
      <c r="A987" s="37" t="s">
        <v>5328</v>
      </c>
      <c r="B987" s="215" t="s">
        <v>2817</v>
      </c>
      <c r="C987" s="79">
        <v>45834.0</v>
      </c>
      <c r="D987" s="187">
        <v>0.375</v>
      </c>
      <c r="E987" s="188" t="s">
        <v>3765</v>
      </c>
      <c r="F987" s="37" t="s">
        <v>2871</v>
      </c>
      <c r="G987" s="72">
        <v>1.0</v>
      </c>
      <c r="H987" s="72" t="s">
        <v>888</v>
      </c>
      <c r="I987" s="72" t="s">
        <v>5393</v>
      </c>
      <c r="J987" s="72" t="s">
        <v>2506</v>
      </c>
      <c r="K987" s="72" t="s">
        <v>5389</v>
      </c>
      <c r="L987" s="37" t="s">
        <v>5390</v>
      </c>
      <c r="M987" s="192" t="s">
        <v>5391</v>
      </c>
      <c r="N987" s="72" t="s">
        <v>5392</v>
      </c>
      <c r="O987" s="207"/>
      <c r="P987" s="193" t="s">
        <v>5394</v>
      </c>
      <c r="Q987" s="205" t="s">
        <v>68</v>
      </c>
      <c r="R987" s="206">
        <v>8.64943048188409E14</v>
      </c>
      <c r="S987" s="206">
        <v>8.186021341E9</v>
      </c>
      <c r="T987" s="193" t="s">
        <v>5395</v>
      </c>
      <c r="U987" s="193" t="s">
        <v>5396</v>
      </c>
      <c r="V987" s="72"/>
      <c r="W987" s="179"/>
      <c r="X987" s="179"/>
      <c r="Y987" s="179"/>
    </row>
    <row r="988" ht="12.75" customHeight="1">
      <c r="A988" s="37" t="s">
        <v>5328</v>
      </c>
      <c r="B988" s="215" t="s">
        <v>2817</v>
      </c>
      <c r="C988" s="79">
        <v>45834.0</v>
      </c>
      <c r="D988" s="187">
        <v>0.375</v>
      </c>
      <c r="E988" s="188" t="s">
        <v>3765</v>
      </c>
      <c r="F988" s="37" t="s">
        <v>2871</v>
      </c>
      <c r="G988" s="72">
        <v>1.0</v>
      </c>
      <c r="H988" s="72" t="s">
        <v>888</v>
      </c>
      <c r="I988" s="235" t="s">
        <v>5397</v>
      </c>
      <c r="J988" s="72" t="s">
        <v>5128</v>
      </c>
      <c r="K988" s="72" t="s">
        <v>5129</v>
      </c>
      <c r="L988" s="37" t="s">
        <v>5130</v>
      </c>
      <c r="M988" s="192" t="s">
        <v>5131</v>
      </c>
      <c r="N988" s="72" t="s">
        <v>5132</v>
      </c>
      <c r="O988" s="207"/>
      <c r="P988" s="193" t="s">
        <v>5398</v>
      </c>
      <c r="Q988" s="205" t="s">
        <v>68</v>
      </c>
      <c r="R988" s="206">
        <v>8.60896050793314E14</v>
      </c>
      <c r="S988" s="206">
        <v>8.110662066E9</v>
      </c>
      <c r="T988" s="193" t="s">
        <v>5399</v>
      </c>
      <c r="U988" s="193" t="s">
        <v>5400</v>
      </c>
      <c r="V988" s="72"/>
      <c r="W988" s="179"/>
      <c r="X988" s="179"/>
      <c r="Y988" s="179"/>
    </row>
    <row r="989" ht="12.75" customHeight="1">
      <c r="A989" s="37" t="s">
        <v>5328</v>
      </c>
      <c r="B989" s="37"/>
      <c r="C989" s="79">
        <v>45834.0</v>
      </c>
      <c r="D989" s="187">
        <v>0.375</v>
      </c>
      <c r="E989" s="188" t="s">
        <v>2518</v>
      </c>
      <c r="F989" s="37" t="s">
        <v>4992</v>
      </c>
      <c r="G989" s="72">
        <v>1.0</v>
      </c>
      <c r="H989" s="72" t="s">
        <v>888</v>
      </c>
      <c r="I989" s="193" t="s">
        <v>5401</v>
      </c>
      <c r="J989" s="72" t="s">
        <v>4994</v>
      </c>
      <c r="K989" s="72" t="s">
        <v>4995</v>
      </c>
      <c r="L989" s="37" t="s">
        <v>5007</v>
      </c>
      <c r="M989" s="192" t="s">
        <v>5008</v>
      </c>
      <c r="N989" s="72" t="s">
        <v>4397</v>
      </c>
      <c r="O989" s="207">
        <v>0.4125</v>
      </c>
      <c r="P989" s="193" t="s">
        <v>5180</v>
      </c>
      <c r="Q989" s="205" t="s">
        <v>5402</v>
      </c>
      <c r="R989" s="206">
        <v>8.64943047769118E14</v>
      </c>
      <c r="S989" s="206">
        <v>8.18693535E9</v>
      </c>
      <c r="T989" s="193" t="s">
        <v>5403</v>
      </c>
      <c r="U989" s="193" t="s">
        <v>5404</v>
      </c>
      <c r="V989" s="193" t="s">
        <v>888</v>
      </c>
      <c r="W989" s="203">
        <v>1700.0</v>
      </c>
      <c r="X989" s="203">
        <f>W989*0.16</f>
        <v>272</v>
      </c>
      <c r="Y989" s="203">
        <f>W989+X989</f>
        <v>1972</v>
      </c>
    </row>
    <row r="990" ht="12.75" customHeight="1">
      <c r="A990" s="37" t="s">
        <v>5328</v>
      </c>
      <c r="B990" s="37"/>
      <c r="C990" s="79">
        <v>45834.0</v>
      </c>
      <c r="D990" s="187">
        <v>0.4166666666666667</v>
      </c>
      <c r="E990" s="188" t="s">
        <v>2891</v>
      </c>
      <c r="F990" s="37" t="s">
        <v>107</v>
      </c>
      <c r="G990" s="72">
        <v>1.0</v>
      </c>
      <c r="H990" s="72" t="s">
        <v>2513</v>
      </c>
      <c r="I990" s="236" t="s">
        <v>5405</v>
      </c>
      <c r="J990" s="72" t="s">
        <v>2514</v>
      </c>
      <c r="K990" s="72" t="s">
        <v>5406</v>
      </c>
      <c r="L990" s="37" t="s">
        <v>5407</v>
      </c>
      <c r="M990" s="192" t="s">
        <v>5408</v>
      </c>
      <c r="N990" s="72" t="s">
        <v>821</v>
      </c>
      <c r="O990" s="207"/>
      <c r="P990" s="193" t="s">
        <v>2563</v>
      </c>
      <c r="Q990" s="205" t="s">
        <v>3334</v>
      </c>
      <c r="R990" s="206">
        <v>8.68166054422837E14</v>
      </c>
      <c r="S990" s="206">
        <v>8.110509074E9</v>
      </c>
      <c r="T990" s="193" t="s">
        <v>68</v>
      </c>
      <c r="U990" s="193" t="s">
        <v>5409</v>
      </c>
      <c r="V990" s="193" t="s">
        <v>2513</v>
      </c>
      <c r="W990" s="179"/>
      <c r="X990" s="179"/>
      <c r="Y990" s="179"/>
    </row>
    <row r="991" ht="12.75" customHeight="1">
      <c r="A991" s="37" t="s">
        <v>5328</v>
      </c>
      <c r="B991" s="215" t="s">
        <v>2817</v>
      </c>
      <c r="C991" s="79">
        <v>45834.0</v>
      </c>
      <c r="D991" s="187">
        <v>0.4583333333333333</v>
      </c>
      <c r="E991" s="188" t="s">
        <v>4427</v>
      </c>
      <c r="F991" s="37" t="s">
        <v>5376</v>
      </c>
      <c r="G991" s="72">
        <v>1.0</v>
      </c>
      <c r="H991" s="72" t="s">
        <v>2513</v>
      </c>
      <c r="I991" s="72" t="s">
        <v>5377</v>
      </c>
      <c r="J991" s="72" t="s">
        <v>2514</v>
      </c>
      <c r="K991" s="72" t="s">
        <v>5378</v>
      </c>
      <c r="L991" s="37" t="s">
        <v>5379</v>
      </c>
      <c r="M991" s="192" t="s">
        <v>5380</v>
      </c>
      <c r="N991" s="72" t="s">
        <v>5410</v>
      </c>
      <c r="O991" s="176"/>
      <c r="P991" s="72" t="s">
        <v>5411</v>
      </c>
      <c r="Q991" s="177"/>
      <c r="R991" s="178"/>
      <c r="S991" s="178"/>
      <c r="T991" s="72"/>
      <c r="U991" s="72"/>
      <c r="V991" s="72"/>
      <c r="W991" s="179"/>
      <c r="X991" s="179"/>
      <c r="Y991" s="179"/>
    </row>
    <row r="992" ht="12.75" customHeight="1">
      <c r="A992" s="37" t="s">
        <v>5328</v>
      </c>
      <c r="B992" s="215" t="s">
        <v>2817</v>
      </c>
      <c r="C992" s="79">
        <v>45834.0</v>
      </c>
      <c r="D992" s="187">
        <v>0.5</v>
      </c>
      <c r="E992" s="188" t="s">
        <v>2574</v>
      </c>
      <c r="F992" s="37" t="s">
        <v>2575</v>
      </c>
      <c r="G992" s="72">
        <v>1.0</v>
      </c>
      <c r="H992" s="72" t="s">
        <v>2513</v>
      </c>
      <c r="I992" s="72" t="s">
        <v>1307</v>
      </c>
      <c r="J992" s="72" t="s">
        <v>5259</v>
      </c>
      <c r="K992" s="72" t="s">
        <v>3312</v>
      </c>
      <c r="L992" s="37" t="s">
        <v>2577</v>
      </c>
      <c r="M992" s="204" t="s">
        <v>2578</v>
      </c>
      <c r="N992" s="72" t="s">
        <v>4397</v>
      </c>
      <c r="O992" s="193" t="s">
        <v>68</v>
      </c>
      <c r="P992" s="72" t="str">
        <f t="shared" ref="P992:P993" si="250">J992</f>
        <v>CTE. ZEFERINO HUITRON MATA
DEINSTALACION DE EQUIPOS</v>
      </c>
      <c r="Q992" s="72" t="s">
        <v>2579</v>
      </c>
      <c r="R992" s="178"/>
      <c r="S992" s="178"/>
      <c r="T992" s="72"/>
      <c r="U992" s="72"/>
      <c r="V992" s="72" t="str">
        <f t="shared" ref="V992:V993" si="251">H992</f>
        <v>DESINSTALACION</v>
      </c>
      <c r="W992" s="203">
        <v>650.0</v>
      </c>
      <c r="X992" s="179">
        <f t="shared" ref="X992:X993" si="252">W992*0.16</f>
        <v>104</v>
      </c>
      <c r="Y992" s="179">
        <f t="shared" ref="Y992:Y993" si="253">W992+X992</f>
        <v>754</v>
      </c>
    </row>
    <row r="993" ht="12.75" customHeight="1">
      <c r="A993" s="37" t="s">
        <v>5328</v>
      </c>
      <c r="B993" s="215" t="s">
        <v>2817</v>
      </c>
      <c r="C993" s="79">
        <v>45834.0</v>
      </c>
      <c r="D993" s="187">
        <v>0.6458333333333334</v>
      </c>
      <c r="E993" s="188" t="s">
        <v>2574</v>
      </c>
      <c r="F993" s="37" t="s">
        <v>2575</v>
      </c>
      <c r="G993" s="72">
        <v>1.0</v>
      </c>
      <c r="H993" s="72" t="s">
        <v>2513</v>
      </c>
      <c r="I993" s="72" t="s">
        <v>5412</v>
      </c>
      <c r="J993" s="72" t="s">
        <v>5413</v>
      </c>
      <c r="K993" s="72" t="s">
        <v>3312</v>
      </c>
      <c r="L993" s="37" t="s">
        <v>2577</v>
      </c>
      <c r="M993" s="204" t="s">
        <v>2578</v>
      </c>
      <c r="N993" s="72" t="s">
        <v>821</v>
      </c>
      <c r="O993" s="193" t="s">
        <v>68</v>
      </c>
      <c r="P993" s="72" t="str">
        <f t="shared" si="250"/>
        <v>CTE. JONATHAN JAVIER ALVIZO GARCIA
DESINSTALACION DE EQUIPO</v>
      </c>
      <c r="Q993" s="72" t="s">
        <v>2579</v>
      </c>
      <c r="R993" s="178"/>
      <c r="S993" s="178"/>
      <c r="T993" s="72"/>
      <c r="U993" s="72"/>
      <c r="V993" s="72" t="str">
        <f t="shared" si="251"/>
        <v>DESINSTALACION</v>
      </c>
      <c r="W993" s="203">
        <v>650.0</v>
      </c>
      <c r="X993" s="179">
        <f t="shared" si="252"/>
        <v>104</v>
      </c>
      <c r="Y993" s="179">
        <f t="shared" si="253"/>
        <v>754</v>
      </c>
    </row>
    <row r="994" ht="42.0" customHeight="1">
      <c r="A994" s="37" t="s">
        <v>5328</v>
      </c>
      <c r="B994" s="215" t="s">
        <v>2817</v>
      </c>
      <c r="C994" s="79">
        <v>45835.0</v>
      </c>
      <c r="D994" s="187">
        <v>0.375</v>
      </c>
      <c r="E994" s="188" t="s">
        <v>3765</v>
      </c>
      <c r="F994" s="37" t="s">
        <v>2871</v>
      </c>
      <c r="G994" s="72">
        <v>1.0</v>
      </c>
      <c r="H994" s="72" t="s">
        <v>888</v>
      </c>
      <c r="I994" s="72" t="s">
        <v>5414</v>
      </c>
      <c r="J994" s="72" t="s">
        <v>2506</v>
      </c>
      <c r="K994" s="72" t="s">
        <v>5389</v>
      </c>
      <c r="L994" s="37" t="s">
        <v>5390</v>
      </c>
      <c r="M994" s="192" t="s">
        <v>5391</v>
      </c>
      <c r="N994" s="72" t="s">
        <v>5392</v>
      </c>
      <c r="O994" s="207"/>
      <c r="P994" s="193" t="s">
        <v>5415</v>
      </c>
      <c r="Q994" s="205" t="s">
        <v>68</v>
      </c>
      <c r="R994" s="206">
        <v>8.64943047468307E14</v>
      </c>
      <c r="S994" s="206">
        <v>8.115178864E9</v>
      </c>
      <c r="T994" s="193" t="s">
        <v>5416</v>
      </c>
      <c r="U994" s="193" t="s">
        <v>5417</v>
      </c>
      <c r="V994" s="72"/>
      <c r="W994" s="179"/>
      <c r="X994" s="179"/>
      <c r="Y994" s="179"/>
    </row>
    <row r="995" ht="12.75" customHeight="1">
      <c r="A995" s="37" t="s">
        <v>5328</v>
      </c>
      <c r="B995" s="215" t="s">
        <v>2817</v>
      </c>
      <c r="C995" s="79">
        <v>45835.0</v>
      </c>
      <c r="D995" s="187">
        <v>0.3958333333333333</v>
      </c>
      <c r="E995" s="188" t="s">
        <v>2548</v>
      </c>
      <c r="F995" s="37" t="s">
        <v>2549</v>
      </c>
      <c r="G995" s="72">
        <v>1.0</v>
      </c>
      <c r="H995" s="72" t="s">
        <v>888</v>
      </c>
      <c r="I995" s="72" t="s">
        <v>5418</v>
      </c>
      <c r="J995" s="72" t="s">
        <v>2708</v>
      </c>
      <c r="K995" s="72" t="s">
        <v>825</v>
      </c>
      <c r="L995" s="37" t="s">
        <v>2833</v>
      </c>
      <c r="M995" s="192" t="s">
        <v>2552</v>
      </c>
      <c r="N995" s="72" t="s">
        <v>4397</v>
      </c>
      <c r="O995" s="176"/>
      <c r="P995" s="72" t="str">
        <f>J995</f>
        <v>INSTALACION NUEVA </v>
      </c>
      <c r="Q995" s="72" t="s">
        <v>5419</v>
      </c>
      <c r="R995" s="178"/>
      <c r="S995" s="178"/>
      <c r="T995" s="72"/>
      <c r="U995" s="72"/>
      <c r="V995" s="72" t="str">
        <f>H995</f>
        <v>INSTALACION</v>
      </c>
      <c r="W995" s="203">
        <v>1900.0</v>
      </c>
      <c r="X995" s="179">
        <f>W995*0.16</f>
        <v>304</v>
      </c>
      <c r="Y995" s="179">
        <f>W995+X995</f>
        <v>2204</v>
      </c>
    </row>
    <row r="996" ht="12.75" customHeight="1">
      <c r="A996" s="37" t="s">
        <v>5328</v>
      </c>
      <c r="B996" s="215" t="s">
        <v>2817</v>
      </c>
      <c r="C996" s="79">
        <v>45835.0</v>
      </c>
      <c r="D996" s="187">
        <v>0.375</v>
      </c>
      <c r="E996" s="188" t="s">
        <v>3765</v>
      </c>
      <c r="F996" s="37" t="s">
        <v>2871</v>
      </c>
      <c r="G996" s="72">
        <v>1.0</v>
      </c>
      <c r="H996" s="72" t="s">
        <v>888</v>
      </c>
      <c r="I996" s="72" t="s">
        <v>5420</v>
      </c>
      <c r="J996" s="72" t="s">
        <v>3351</v>
      </c>
      <c r="K996" s="72" t="s">
        <v>5389</v>
      </c>
      <c r="L996" s="37" t="s">
        <v>5390</v>
      </c>
      <c r="M996" s="192" t="s">
        <v>5391</v>
      </c>
      <c r="N996" s="72" t="s">
        <v>5392</v>
      </c>
      <c r="O996" s="207"/>
      <c r="P996" s="193" t="s">
        <v>5421</v>
      </c>
      <c r="Q996" s="177"/>
      <c r="R996" s="206">
        <v>8.60896050817139E14</v>
      </c>
      <c r="S996" s="206">
        <v>8.110663591E9</v>
      </c>
      <c r="T996" s="193" t="s">
        <v>5422</v>
      </c>
      <c r="U996" s="193" t="s">
        <v>5423</v>
      </c>
      <c r="V996" s="72"/>
      <c r="W996" s="179"/>
      <c r="X996" s="179"/>
      <c r="Y996" s="179"/>
    </row>
    <row r="997" ht="12.75" customHeight="1">
      <c r="A997" s="37" t="s">
        <v>5328</v>
      </c>
      <c r="B997" s="215" t="s">
        <v>2817</v>
      </c>
      <c r="C997" s="79">
        <v>45835.0</v>
      </c>
      <c r="D997" s="187">
        <v>0.375</v>
      </c>
      <c r="E997" s="188" t="s">
        <v>3765</v>
      </c>
      <c r="F997" s="37" t="s">
        <v>2871</v>
      </c>
      <c r="G997" s="72">
        <v>1.0</v>
      </c>
      <c r="H997" s="72" t="s">
        <v>2513</v>
      </c>
      <c r="I997" s="72" t="s">
        <v>5420</v>
      </c>
      <c r="J997" s="72" t="s">
        <v>2514</v>
      </c>
      <c r="K997" s="72" t="s">
        <v>5389</v>
      </c>
      <c r="L997" s="37" t="s">
        <v>5390</v>
      </c>
      <c r="M997" s="192" t="s">
        <v>5391</v>
      </c>
      <c r="N997" s="72" t="s">
        <v>5392</v>
      </c>
      <c r="O997" s="176"/>
      <c r="P997" s="72"/>
      <c r="Q997" s="177"/>
      <c r="R997" s="178"/>
      <c r="S997" s="178"/>
      <c r="T997" s="72"/>
      <c r="U997" s="72"/>
      <c r="V997" s="72"/>
      <c r="W997" s="179"/>
      <c r="X997" s="179"/>
      <c r="Y997" s="179"/>
    </row>
    <row r="998" ht="12.75" customHeight="1">
      <c r="A998" s="37" t="s">
        <v>5328</v>
      </c>
      <c r="B998" s="215" t="s">
        <v>2817</v>
      </c>
      <c r="C998" s="79">
        <v>45835.0</v>
      </c>
      <c r="D998" s="187">
        <v>0.4166666666666667</v>
      </c>
      <c r="E998" s="188" t="s">
        <v>5424</v>
      </c>
      <c r="F998" s="37" t="s">
        <v>4909</v>
      </c>
      <c r="G998" s="72">
        <v>1.0</v>
      </c>
      <c r="H998" s="72" t="s">
        <v>2449</v>
      </c>
      <c r="I998" s="72" t="s">
        <v>5425</v>
      </c>
      <c r="J998" s="72" t="s">
        <v>5426</v>
      </c>
      <c r="K998" s="72" t="s">
        <v>68</v>
      </c>
      <c r="L998" s="37" t="s">
        <v>5427</v>
      </c>
      <c r="M998" s="192" t="s">
        <v>5428</v>
      </c>
      <c r="N998" s="72" t="s">
        <v>821</v>
      </c>
      <c r="O998" s="176"/>
      <c r="P998" s="72" t="s">
        <v>5429</v>
      </c>
      <c r="Q998" s="177"/>
      <c r="R998" s="178"/>
      <c r="S998" s="178"/>
      <c r="T998" s="72"/>
      <c r="U998" s="72"/>
      <c r="V998" s="72" t="str">
        <f>H998</f>
        <v>REVISION</v>
      </c>
      <c r="W998" s="179"/>
      <c r="X998" s="179"/>
      <c r="Y998" s="179"/>
    </row>
    <row r="999" ht="12.75" customHeight="1">
      <c r="A999" s="37" t="s">
        <v>5328</v>
      </c>
      <c r="B999" s="215" t="s">
        <v>2817</v>
      </c>
      <c r="C999" s="79">
        <v>45835.0</v>
      </c>
      <c r="D999" s="187">
        <v>0.4375</v>
      </c>
      <c r="E999" s="188" t="s">
        <v>3765</v>
      </c>
      <c r="F999" s="37" t="s">
        <v>2871</v>
      </c>
      <c r="G999" s="72">
        <v>1.0</v>
      </c>
      <c r="H999" s="72" t="s">
        <v>888</v>
      </c>
      <c r="I999" s="72" t="s">
        <v>5430</v>
      </c>
      <c r="J999" s="72" t="s">
        <v>2506</v>
      </c>
      <c r="K999" s="72" t="s">
        <v>5389</v>
      </c>
      <c r="L999" s="37" t="s">
        <v>5390</v>
      </c>
      <c r="M999" s="192" t="s">
        <v>5391</v>
      </c>
      <c r="N999" s="72" t="s">
        <v>5392</v>
      </c>
      <c r="O999" s="207"/>
      <c r="P999" s="193" t="s">
        <v>5431</v>
      </c>
      <c r="Q999" s="205" t="s">
        <v>68</v>
      </c>
      <c r="R999" s="206">
        <v>8.64943047468133E14</v>
      </c>
      <c r="S999" s="206">
        <v>8.115167451E9</v>
      </c>
      <c r="T999" s="193" t="s">
        <v>5432</v>
      </c>
      <c r="U999" s="193" t="s">
        <v>5433</v>
      </c>
      <c r="V999" s="72"/>
      <c r="W999" s="179"/>
      <c r="X999" s="179"/>
      <c r="Y999" s="179"/>
    </row>
    <row r="1000" ht="12.75" customHeight="1">
      <c r="A1000" s="37" t="s">
        <v>5328</v>
      </c>
      <c r="B1000" s="215" t="s">
        <v>2817</v>
      </c>
      <c r="C1000" s="79">
        <v>45835.0</v>
      </c>
      <c r="D1000" s="187">
        <v>0.4375</v>
      </c>
      <c r="E1000" s="188" t="s">
        <v>3765</v>
      </c>
      <c r="F1000" s="37" t="s">
        <v>2871</v>
      </c>
      <c r="G1000" s="72">
        <v>1.0</v>
      </c>
      <c r="H1000" s="72" t="s">
        <v>2513</v>
      </c>
      <c r="I1000" s="72" t="s">
        <v>5430</v>
      </c>
      <c r="J1000" s="72" t="s">
        <v>2514</v>
      </c>
      <c r="K1000" s="72" t="s">
        <v>5389</v>
      </c>
      <c r="L1000" s="37" t="s">
        <v>5390</v>
      </c>
      <c r="M1000" s="192" t="s">
        <v>5391</v>
      </c>
      <c r="N1000" s="72" t="s">
        <v>5392</v>
      </c>
      <c r="O1000" s="176"/>
      <c r="P1000" s="72"/>
      <c r="Q1000" s="177"/>
      <c r="R1000" s="178"/>
      <c r="S1000" s="178"/>
      <c r="T1000" s="72"/>
      <c r="U1000" s="72"/>
      <c r="V1000" s="72"/>
      <c r="W1000" s="179"/>
      <c r="X1000" s="179"/>
      <c r="Y1000" s="179"/>
    </row>
    <row r="1001" ht="12.75" customHeight="1">
      <c r="A1001" s="37" t="s">
        <v>5328</v>
      </c>
      <c r="B1001" s="215" t="s">
        <v>2817</v>
      </c>
      <c r="C1001" s="79">
        <v>45835.0</v>
      </c>
      <c r="D1001" s="187">
        <v>0.4583333333333333</v>
      </c>
      <c r="E1001" s="188" t="s">
        <v>4252</v>
      </c>
      <c r="F1001" s="37" t="s">
        <v>1614</v>
      </c>
      <c r="G1001" s="72">
        <v>1.0</v>
      </c>
      <c r="H1001" s="72" t="s">
        <v>2449</v>
      </c>
      <c r="I1001" s="72" t="s">
        <v>3276</v>
      </c>
      <c r="J1001" s="72" t="s">
        <v>5434</v>
      </c>
      <c r="K1001" s="72" t="s">
        <v>5435</v>
      </c>
      <c r="L1001" s="37" t="s">
        <v>5436</v>
      </c>
      <c r="M1001" s="192" t="s">
        <v>5437</v>
      </c>
      <c r="N1001" s="72" t="s">
        <v>995</v>
      </c>
      <c r="O1001" s="176"/>
      <c r="P1001" s="72" t="s">
        <v>5438</v>
      </c>
      <c r="Q1001" s="177" t="s">
        <v>5439</v>
      </c>
      <c r="R1001" s="178"/>
      <c r="S1001" s="178"/>
      <c r="T1001" s="72"/>
      <c r="U1001" s="72"/>
      <c r="V1001" s="72" t="str">
        <f>H1001</f>
        <v>REVISION</v>
      </c>
      <c r="W1001" s="179"/>
      <c r="X1001" s="179"/>
      <c r="Y1001" s="179"/>
    </row>
    <row r="1002" ht="12.75" customHeight="1">
      <c r="A1002" s="37" t="s">
        <v>5328</v>
      </c>
      <c r="B1002" s="191" t="s">
        <v>2966</v>
      </c>
      <c r="C1002" s="79">
        <v>45835.0</v>
      </c>
      <c r="D1002" s="187">
        <v>0.5</v>
      </c>
      <c r="E1002" s="188" t="s">
        <v>5440</v>
      </c>
      <c r="F1002" s="37" t="s">
        <v>3499</v>
      </c>
      <c r="G1002" s="72">
        <v>1.0</v>
      </c>
      <c r="H1002" s="72" t="s">
        <v>888</v>
      </c>
      <c r="I1002" s="72" t="s">
        <v>3598</v>
      </c>
      <c r="J1002" s="72" t="s">
        <v>569</v>
      </c>
      <c r="K1002" s="72" t="s">
        <v>5441</v>
      </c>
      <c r="L1002" s="37" t="s">
        <v>5442</v>
      </c>
      <c r="M1002" s="192" t="s">
        <v>5443</v>
      </c>
      <c r="N1002" s="72" t="s">
        <v>4397</v>
      </c>
      <c r="O1002" s="176"/>
      <c r="P1002" s="72"/>
      <c r="Q1002" s="177"/>
      <c r="R1002" s="178"/>
      <c r="S1002" s="178"/>
      <c r="T1002" s="72"/>
      <c r="U1002" s="72"/>
      <c r="V1002" s="72"/>
      <c r="W1002" s="179"/>
      <c r="X1002" s="179"/>
      <c r="Y1002" s="179"/>
    </row>
    <row r="1003" ht="12.75" customHeight="1">
      <c r="A1003" s="37" t="s">
        <v>5328</v>
      </c>
      <c r="B1003" s="215" t="s">
        <v>2817</v>
      </c>
      <c r="C1003" s="79">
        <v>45835.0</v>
      </c>
      <c r="D1003" s="187">
        <v>0.625</v>
      </c>
      <c r="E1003" s="188" t="s">
        <v>4296</v>
      </c>
      <c r="F1003" s="37" t="s">
        <v>2745</v>
      </c>
      <c r="G1003" s="72">
        <v>1.0</v>
      </c>
      <c r="H1003" s="72" t="s">
        <v>2513</v>
      </c>
      <c r="I1003" s="72">
        <v>1010.0</v>
      </c>
      <c r="J1003" s="72" t="s">
        <v>5284</v>
      </c>
      <c r="K1003" s="72" t="s">
        <v>5285</v>
      </c>
      <c r="L1003" s="37" t="s">
        <v>2776</v>
      </c>
      <c r="M1003" s="192" t="s">
        <v>2749</v>
      </c>
      <c r="N1003" s="72" t="s">
        <v>995</v>
      </c>
      <c r="O1003" s="207"/>
      <c r="P1003" s="193" t="s">
        <v>5444</v>
      </c>
      <c r="Q1003" s="205" t="s">
        <v>5445</v>
      </c>
      <c r="R1003" s="206">
        <v>8.69706060878461E14</v>
      </c>
      <c r="S1003" s="206">
        <v>8.332087082E9</v>
      </c>
      <c r="T1003" s="193" t="s">
        <v>5446</v>
      </c>
      <c r="U1003" s="193" t="s">
        <v>68</v>
      </c>
      <c r="V1003" s="193" t="s">
        <v>2513</v>
      </c>
      <c r="W1003" s="179"/>
      <c r="X1003" s="179"/>
      <c r="Y1003" s="179"/>
    </row>
    <row r="1004" ht="12.75" customHeight="1">
      <c r="A1004" s="37" t="s">
        <v>5328</v>
      </c>
      <c r="B1004" s="215" t="s">
        <v>2817</v>
      </c>
      <c r="C1004" s="79">
        <v>45835.0</v>
      </c>
      <c r="D1004" s="187">
        <v>0.6458333333333334</v>
      </c>
      <c r="E1004" s="188" t="s">
        <v>2574</v>
      </c>
      <c r="F1004" s="37" t="s">
        <v>2575</v>
      </c>
      <c r="G1004" s="72">
        <v>1.0</v>
      </c>
      <c r="H1004" s="72" t="s">
        <v>2513</v>
      </c>
      <c r="I1004" s="72" t="s">
        <v>2459</v>
      </c>
      <c r="J1004" s="72" t="s">
        <v>5447</v>
      </c>
      <c r="K1004" s="72" t="s">
        <v>3312</v>
      </c>
      <c r="L1004" s="37" t="s">
        <v>2577</v>
      </c>
      <c r="M1004" s="204" t="s">
        <v>2578</v>
      </c>
      <c r="N1004" s="72" t="s">
        <v>4397</v>
      </c>
      <c r="O1004" s="193" t="s">
        <v>68</v>
      </c>
      <c r="P1004" s="72" t="str">
        <f>J1004</f>
        <v>CTE. JOSE JUAN CANDIA OYERVIDES
DESINSTALACION DE EQUIPO </v>
      </c>
      <c r="Q1004" s="72" t="s">
        <v>2579</v>
      </c>
      <c r="R1004" s="178"/>
      <c r="S1004" s="178"/>
      <c r="T1004" s="72"/>
      <c r="U1004" s="72"/>
      <c r="V1004" s="72" t="str">
        <f>H1004</f>
        <v>DESINSTALACION</v>
      </c>
      <c r="W1004" s="203">
        <v>650.0</v>
      </c>
      <c r="X1004" s="179">
        <f>W1004*0.16</f>
        <v>104</v>
      </c>
      <c r="Y1004" s="179">
        <f>W1004+X1004</f>
        <v>754</v>
      </c>
    </row>
    <row r="1005" ht="12.75" customHeight="1">
      <c r="A1005" s="37" t="s">
        <v>5328</v>
      </c>
      <c r="B1005" s="191" t="s">
        <v>2817</v>
      </c>
      <c r="C1005" s="79">
        <v>45835.0</v>
      </c>
      <c r="D1005" s="187">
        <v>0.6666666666666666</v>
      </c>
      <c r="E1005" s="188" t="s">
        <v>2518</v>
      </c>
      <c r="F1005" s="37" t="s">
        <v>415</v>
      </c>
      <c r="G1005" s="72">
        <v>1.0</v>
      </c>
      <c r="H1005" s="72" t="s">
        <v>888</v>
      </c>
      <c r="I1005" s="72" t="s">
        <v>5448</v>
      </c>
      <c r="J1005" s="72" t="s">
        <v>3965</v>
      </c>
      <c r="K1005" s="72" t="s">
        <v>5449</v>
      </c>
      <c r="L1005" s="37" t="s">
        <v>5450</v>
      </c>
      <c r="M1005" s="192" t="s">
        <v>5451</v>
      </c>
      <c r="N1005" s="72" t="s">
        <v>821</v>
      </c>
      <c r="O1005" s="176"/>
      <c r="P1005" s="72"/>
      <c r="Q1005" s="177"/>
      <c r="R1005" s="178"/>
      <c r="S1005" s="178"/>
      <c r="T1005" s="72"/>
      <c r="U1005" s="72"/>
      <c r="V1005" s="72"/>
      <c r="W1005" s="179"/>
      <c r="X1005" s="179"/>
      <c r="Y1005" s="179"/>
    </row>
    <row r="1006" ht="12.75" customHeight="1">
      <c r="A1006" s="37" t="s">
        <v>5328</v>
      </c>
      <c r="B1006" s="215" t="s">
        <v>2817</v>
      </c>
      <c r="C1006" s="79">
        <v>45835.0</v>
      </c>
      <c r="D1006" s="187">
        <v>0.7083333333333334</v>
      </c>
      <c r="E1006" s="188" t="s">
        <v>2534</v>
      </c>
      <c r="F1006" s="37" t="s">
        <v>3411</v>
      </c>
      <c r="G1006" s="72">
        <v>1.0</v>
      </c>
      <c r="H1006" s="72" t="s">
        <v>2513</v>
      </c>
      <c r="I1006" s="72" t="s">
        <v>5452</v>
      </c>
      <c r="J1006" s="72" t="s">
        <v>5453</v>
      </c>
      <c r="K1006" s="72" t="s">
        <v>68</v>
      </c>
      <c r="L1006" s="37" t="s">
        <v>5454</v>
      </c>
      <c r="M1006" s="192" t="s">
        <v>5455</v>
      </c>
      <c r="N1006" s="72" t="s">
        <v>4397</v>
      </c>
      <c r="O1006" s="176"/>
      <c r="P1006" s="72" t="s">
        <v>5456</v>
      </c>
      <c r="Q1006" s="177"/>
      <c r="R1006" s="178"/>
      <c r="S1006" s="178"/>
      <c r="T1006" s="72"/>
      <c r="U1006" s="72"/>
      <c r="V1006" s="72"/>
      <c r="W1006" s="179"/>
      <c r="X1006" s="179"/>
      <c r="Y1006" s="179"/>
    </row>
    <row r="1007" ht="12.75" customHeight="1">
      <c r="A1007" s="37" t="s">
        <v>5328</v>
      </c>
      <c r="B1007" s="215" t="s">
        <v>2817</v>
      </c>
      <c r="C1007" s="79">
        <v>45836.0</v>
      </c>
      <c r="D1007" s="187">
        <v>0.3958333333333333</v>
      </c>
      <c r="E1007" s="188" t="s">
        <v>2518</v>
      </c>
      <c r="F1007" s="37" t="s">
        <v>4909</v>
      </c>
      <c r="G1007" s="72">
        <v>1.0</v>
      </c>
      <c r="H1007" s="193" t="s">
        <v>37</v>
      </c>
      <c r="I1007" s="72" t="s">
        <v>5457</v>
      </c>
      <c r="J1007" s="72" t="s">
        <v>3965</v>
      </c>
      <c r="K1007" s="72" t="s">
        <v>4912</v>
      </c>
      <c r="L1007" s="37" t="s">
        <v>4913</v>
      </c>
      <c r="M1007" s="192" t="s">
        <v>4914</v>
      </c>
      <c r="N1007" s="72" t="s">
        <v>821</v>
      </c>
      <c r="O1007" s="176"/>
      <c r="P1007" s="72" t="s">
        <v>5247</v>
      </c>
      <c r="Q1007" s="177"/>
      <c r="R1007" s="178"/>
      <c r="S1007" s="178"/>
      <c r="T1007" s="72"/>
      <c r="U1007" s="72"/>
      <c r="V1007" s="72" t="str">
        <f t="shared" ref="V1007:V1019" si="254">H1007</f>
        <v>COMODATO</v>
      </c>
      <c r="W1007" s="203">
        <f>549+300</f>
        <v>849</v>
      </c>
      <c r="X1007" s="203">
        <f>W1007*0.16</f>
        <v>135.84</v>
      </c>
      <c r="Y1007" s="203">
        <f>W1007+X1007</f>
        <v>984.84</v>
      </c>
    </row>
    <row r="1008" ht="12.75" customHeight="1">
      <c r="A1008" s="37" t="s">
        <v>5328</v>
      </c>
      <c r="B1008" s="215" t="s">
        <v>2817</v>
      </c>
      <c r="C1008" s="79">
        <v>45836.0</v>
      </c>
      <c r="D1008" s="187">
        <v>0.4166666666666667</v>
      </c>
      <c r="E1008" s="188" t="s">
        <v>2518</v>
      </c>
      <c r="F1008" s="37" t="s">
        <v>4909</v>
      </c>
      <c r="G1008" s="72">
        <v>1.0</v>
      </c>
      <c r="H1008" s="72" t="s">
        <v>2513</v>
      </c>
      <c r="I1008" s="72" t="s">
        <v>5458</v>
      </c>
      <c r="J1008" s="72" t="s">
        <v>2514</v>
      </c>
      <c r="K1008" s="72" t="s">
        <v>4912</v>
      </c>
      <c r="L1008" s="37" t="s">
        <v>4913</v>
      </c>
      <c r="M1008" s="192" t="s">
        <v>4914</v>
      </c>
      <c r="N1008" s="72" t="s">
        <v>821</v>
      </c>
      <c r="O1008" s="176"/>
      <c r="P1008" s="72" t="s">
        <v>5459</v>
      </c>
      <c r="Q1008" s="177"/>
      <c r="R1008" s="178"/>
      <c r="S1008" s="178"/>
      <c r="T1008" s="72"/>
      <c r="U1008" s="72"/>
      <c r="V1008" s="72" t="str">
        <f t="shared" si="254"/>
        <v>DESINSTALACION</v>
      </c>
      <c r="W1008" s="179"/>
      <c r="X1008" s="179"/>
      <c r="Y1008" s="179"/>
    </row>
    <row r="1009" ht="12.75" customHeight="1">
      <c r="A1009" s="37" t="s">
        <v>5328</v>
      </c>
      <c r="B1009" s="215" t="s">
        <v>2817</v>
      </c>
      <c r="C1009" s="79">
        <v>45836.0</v>
      </c>
      <c r="D1009" s="187">
        <v>0.4375</v>
      </c>
      <c r="E1009" s="188" t="s">
        <v>2518</v>
      </c>
      <c r="F1009" s="37" t="s">
        <v>4909</v>
      </c>
      <c r="G1009" s="72">
        <v>1.0</v>
      </c>
      <c r="H1009" s="193" t="s">
        <v>37</v>
      </c>
      <c r="I1009" s="72" t="s">
        <v>5460</v>
      </c>
      <c r="J1009" s="72" t="s">
        <v>3965</v>
      </c>
      <c r="K1009" s="72" t="s">
        <v>4912</v>
      </c>
      <c r="L1009" s="37" t="s">
        <v>4913</v>
      </c>
      <c r="M1009" s="192" t="s">
        <v>4914</v>
      </c>
      <c r="N1009" s="72" t="s">
        <v>821</v>
      </c>
      <c r="O1009" s="176"/>
      <c r="P1009" s="72" t="s">
        <v>5247</v>
      </c>
      <c r="Q1009" s="177"/>
      <c r="R1009" s="178"/>
      <c r="S1009" s="178"/>
      <c r="T1009" s="72"/>
      <c r="U1009" s="72"/>
      <c r="V1009" s="72" t="str">
        <f t="shared" si="254"/>
        <v>COMODATO</v>
      </c>
      <c r="W1009" s="203">
        <f>549+300</f>
        <v>849</v>
      </c>
      <c r="X1009" s="203">
        <f>W1009*0.16</f>
        <v>135.84</v>
      </c>
      <c r="Y1009" s="203">
        <f>W1009+X1009</f>
        <v>984.84</v>
      </c>
    </row>
    <row r="1010" ht="12.75" customHeight="1">
      <c r="A1010" s="37" t="s">
        <v>5328</v>
      </c>
      <c r="B1010" s="215" t="s">
        <v>2817</v>
      </c>
      <c r="C1010" s="79">
        <v>45836.0</v>
      </c>
      <c r="D1010" s="187">
        <v>0.4583333333333333</v>
      </c>
      <c r="E1010" s="188" t="s">
        <v>2518</v>
      </c>
      <c r="F1010" s="37" t="s">
        <v>4909</v>
      </c>
      <c r="G1010" s="72">
        <v>1.0</v>
      </c>
      <c r="H1010" s="72" t="s">
        <v>2513</v>
      </c>
      <c r="I1010" s="72" t="s">
        <v>5460</v>
      </c>
      <c r="J1010" s="72" t="s">
        <v>2514</v>
      </c>
      <c r="K1010" s="72" t="s">
        <v>4912</v>
      </c>
      <c r="L1010" s="37" t="s">
        <v>4913</v>
      </c>
      <c r="M1010" s="192" t="s">
        <v>4914</v>
      </c>
      <c r="N1010" s="72" t="s">
        <v>821</v>
      </c>
      <c r="O1010" s="176"/>
      <c r="P1010" s="72" t="s">
        <v>5459</v>
      </c>
      <c r="Q1010" s="177"/>
      <c r="R1010" s="178"/>
      <c r="S1010" s="178"/>
      <c r="T1010" s="72"/>
      <c r="U1010" s="72"/>
      <c r="V1010" s="72" t="str">
        <f t="shared" si="254"/>
        <v>DESINSTALACION</v>
      </c>
      <c r="W1010" s="179"/>
      <c r="X1010" s="179"/>
      <c r="Y1010" s="179"/>
    </row>
    <row r="1011" ht="12.75" customHeight="1">
      <c r="A1011" s="37" t="s">
        <v>5328</v>
      </c>
      <c r="B1011" s="215" t="s">
        <v>2817</v>
      </c>
      <c r="C1011" s="79">
        <v>45836.0</v>
      </c>
      <c r="D1011" s="187">
        <v>0.4583333333333333</v>
      </c>
      <c r="E1011" s="188" t="s">
        <v>2548</v>
      </c>
      <c r="F1011" s="37" t="s">
        <v>2549</v>
      </c>
      <c r="G1011" s="72">
        <v>1.0</v>
      </c>
      <c r="H1011" s="72" t="s">
        <v>2513</v>
      </c>
      <c r="I1011" s="72" t="s">
        <v>5461</v>
      </c>
      <c r="J1011" s="72" t="s">
        <v>2513</v>
      </c>
      <c r="K1011" s="72" t="s">
        <v>825</v>
      </c>
      <c r="L1011" s="37" t="s">
        <v>2833</v>
      </c>
      <c r="M1011" s="192" t="s">
        <v>2552</v>
      </c>
      <c r="N1011" s="72" t="s">
        <v>4397</v>
      </c>
      <c r="O1011" s="176"/>
      <c r="P1011" s="72" t="str">
        <f>J1011</f>
        <v>DESINSTALACION</v>
      </c>
      <c r="Q1011" s="72" t="s">
        <v>5462</v>
      </c>
      <c r="R1011" s="178"/>
      <c r="S1011" s="178"/>
      <c r="T1011" s="72"/>
      <c r="U1011" s="72"/>
      <c r="V1011" s="72" t="str">
        <f t="shared" si="254"/>
        <v>DESINSTALACION</v>
      </c>
      <c r="W1011" s="203">
        <v>350.0</v>
      </c>
      <c r="X1011" s="179">
        <f>W1011*0.16</f>
        <v>56</v>
      </c>
      <c r="Y1011" s="179">
        <f>W1011+X1011</f>
        <v>406</v>
      </c>
    </row>
    <row r="1012" ht="12.75" customHeight="1">
      <c r="A1012" s="37" t="s">
        <v>5328</v>
      </c>
      <c r="B1012" s="215" t="s">
        <v>2817</v>
      </c>
      <c r="C1012" s="79">
        <v>45836.0</v>
      </c>
      <c r="D1012" s="187">
        <v>0.4583333333333333</v>
      </c>
      <c r="E1012" s="188" t="s">
        <v>4252</v>
      </c>
      <c r="F1012" s="37" t="s">
        <v>1614</v>
      </c>
      <c r="G1012" s="72">
        <v>1.0</v>
      </c>
      <c r="H1012" s="72" t="s">
        <v>2449</v>
      </c>
      <c r="I1012" s="72" t="s">
        <v>5463</v>
      </c>
      <c r="J1012" s="72" t="s">
        <v>5464</v>
      </c>
      <c r="K1012" s="72" t="s">
        <v>5465</v>
      </c>
      <c r="L1012" s="37" t="s">
        <v>5466</v>
      </c>
      <c r="M1012" s="192" t="s">
        <v>5467</v>
      </c>
      <c r="N1012" s="72" t="s">
        <v>995</v>
      </c>
      <c r="O1012" s="176"/>
      <c r="P1012" s="72" t="s">
        <v>5468</v>
      </c>
      <c r="Q1012" s="177"/>
      <c r="R1012" s="178"/>
      <c r="S1012" s="178"/>
      <c r="T1012" s="72"/>
      <c r="U1012" s="72"/>
      <c r="V1012" s="72" t="str">
        <f t="shared" si="254"/>
        <v>REVISION</v>
      </c>
      <c r="W1012" s="179"/>
      <c r="X1012" s="179"/>
      <c r="Y1012" s="179"/>
    </row>
    <row r="1013" ht="12.75" customHeight="1">
      <c r="A1013" s="37" t="s">
        <v>5328</v>
      </c>
      <c r="B1013" s="215" t="s">
        <v>2817</v>
      </c>
      <c r="C1013" s="79">
        <v>45836.0</v>
      </c>
      <c r="D1013" s="187">
        <v>0.4583333333333333</v>
      </c>
      <c r="E1013" s="188" t="s">
        <v>2518</v>
      </c>
      <c r="F1013" s="37" t="s">
        <v>4909</v>
      </c>
      <c r="G1013" s="72">
        <v>1.0</v>
      </c>
      <c r="H1013" s="193" t="s">
        <v>37</v>
      </c>
      <c r="I1013" s="72" t="s">
        <v>5469</v>
      </c>
      <c r="J1013" s="72" t="s">
        <v>3965</v>
      </c>
      <c r="K1013" s="72" t="s">
        <v>4912</v>
      </c>
      <c r="L1013" s="37" t="s">
        <v>4913</v>
      </c>
      <c r="M1013" s="192" t="s">
        <v>4914</v>
      </c>
      <c r="N1013" s="72" t="s">
        <v>821</v>
      </c>
      <c r="O1013" s="176"/>
      <c r="P1013" s="72" t="s">
        <v>5247</v>
      </c>
      <c r="Q1013" s="177"/>
      <c r="R1013" s="178"/>
      <c r="S1013" s="178"/>
      <c r="T1013" s="72"/>
      <c r="U1013" s="72"/>
      <c r="V1013" s="72" t="str">
        <f t="shared" si="254"/>
        <v>COMODATO</v>
      </c>
      <c r="W1013" s="203">
        <f>549+300</f>
        <v>849</v>
      </c>
      <c r="X1013" s="203">
        <f>W1013*0.16</f>
        <v>135.84</v>
      </c>
      <c r="Y1013" s="203">
        <f>W1013+X1013</f>
        <v>984.84</v>
      </c>
    </row>
    <row r="1014" ht="12.75" customHeight="1">
      <c r="A1014" s="37" t="s">
        <v>5328</v>
      </c>
      <c r="B1014" s="215" t="s">
        <v>2817</v>
      </c>
      <c r="C1014" s="79">
        <v>45836.0</v>
      </c>
      <c r="D1014" s="187">
        <v>0.4583333333333333</v>
      </c>
      <c r="E1014" s="188" t="s">
        <v>2518</v>
      </c>
      <c r="F1014" s="37" t="s">
        <v>4909</v>
      </c>
      <c r="G1014" s="72">
        <v>1.0</v>
      </c>
      <c r="H1014" s="72" t="s">
        <v>2513</v>
      </c>
      <c r="I1014" s="72" t="s">
        <v>5469</v>
      </c>
      <c r="J1014" s="72" t="s">
        <v>2563</v>
      </c>
      <c r="K1014" s="72" t="s">
        <v>4912</v>
      </c>
      <c r="L1014" s="37" t="s">
        <v>4913</v>
      </c>
      <c r="M1014" s="192" t="s">
        <v>4914</v>
      </c>
      <c r="N1014" s="72" t="s">
        <v>821</v>
      </c>
      <c r="O1014" s="176"/>
      <c r="P1014" s="72" t="s">
        <v>5459</v>
      </c>
      <c r="Q1014" s="177"/>
      <c r="R1014" s="178"/>
      <c r="S1014" s="178"/>
      <c r="T1014" s="72"/>
      <c r="U1014" s="72"/>
      <c r="V1014" s="72" t="str">
        <f t="shared" si="254"/>
        <v>DESINSTALACION</v>
      </c>
      <c r="W1014" s="179"/>
      <c r="X1014" s="179"/>
      <c r="Y1014" s="179"/>
    </row>
    <row r="1015" ht="12.75" customHeight="1">
      <c r="A1015" s="37" t="s">
        <v>5328</v>
      </c>
      <c r="B1015" s="215" t="s">
        <v>2817</v>
      </c>
      <c r="C1015" s="79">
        <v>45836.0</v>
      </c>
      <c r="D1015" s="187">
        <v>0.4791666666666667</v>
      </c>
      <c r="E1015" s="188" t="s">
        <v>2518</v>
      </c>
      <c r="F1015" s="37" t="s">
        <v>4909</v>
      </c>
      <c r="G1015" s="72">
        <v>1.0</v>
      </c>
      <c r="H1015" s="193" t="s">
        <v>37</v>
      </c>
      <c r="I1015" s="72" t="s">
        <v>5470</v>
      </c>
      <c r="J1015" s="72" t="s">
        <v>3965</v>
      </c>
      <c r="K1015" s="72" t="s">
        <v>4912</v>
      </c>
      <c r="L1015" s="37" t="s">
        <v>4913</v>
      </c>
      <c r="M1015" s="192" t="s">
        <v>4914</v>
      </c>
      <c r="N1015" s="72" t="s">
        <v>821</v>
      </c>
      <c r="O1015" s="176"/>
      <c r="P1015" s="72" t="s">
        <v>5247</v>
      </c>
      <c r="Q1015" s="177"/>
      <c r="R1015" s="178"/>
      <c r="S1015" s="178"/>
      <c r="T1015" s="72"/>
      <c r="U1015" s="72"/>
      <c r="V1015" s="72" t="str">
        <f t="shared" si="254"/>
        <v>COMODATO</v>
      </c>
      <c r="W1015" s="203">
        <f>549+300</f>
        <v>849</v>
      </c>
      <c r="X1015" s="203">
        <f>W1015*0.16</f>
        <v>135.84</v>
      </c>
      <c r="Y1015" s="203">
        <f>W1015+X1015</f>
        <v>984.84</v>
      </c>
    </row>
    <row r="1016" ht="12.75" customHeight="1">
      <c r="A1016" s="37" t="s">
        <v>5328</v>
      </c>
      <c r="B1016" s="215" t="s">
        <v>2817</v>
      </c>
      <c r="C1016" s="79">
        <v>45836.0</v>
      </c>
      <c r="D1016" s="187">
        <v>0.4791666666666667</v>
      </c>
      <c r="E1016" s="188" t="s">
        <v>2518</v>
      </c>
      <c r="F1016" s="37" t="s">
        <v>4909</v>
      </c>
      <c r="G1016" s="72">
        <v>1.0</v>
      </c>
      <c r="H1016" s="72" t="s">
        <v>2513</v>
      </c>
      <c r="I1016" s="72" t="s">
        <v>5470</v>
      </c>
      <c r="J1016" s="72" t="s">
        <v>2563</v>
      </c>
      <c r="K1016" s="72" t="s">
        <v>4912</v>
      </c>
      <c r="L1016" s="37" t="s">
        <v>4913</v>
      </c>
      <c r="M1016" s="192" t="s">
        <v>4914</v>
      </c>
      <c r="N1016" s="72" t="s">
        <v>821</v>
      </c>
      <c r="O1016" s="176"/>
      <c r="P1016" s="72" t="s">
        <v>5459</v>
      </c>
      <c r="Q1016" s="177"/>
      <c r="R1016" s="178"/>
      <c r="S1016" s="178"/>
      <c r="T1016" s="72"/>
      <c r="U1016" s="72"/>
      <c r="V1016" s="72" t="str">
        <f t="shared" si="254"/>
        <v>DESINSTALACION</v>
      </c>
      <c r="W1016" s="179"/>
      <c r="X1016" s="179"/>
      <c r="Y1016" s="179"/>
    </row>
    <row r="1017" ht="12.75" customHeight="1">
      <c r="A1017" s="37" t="s">
        <v>5328</v>
      </c>
      <c r="B1017" s="215" t="s">
        <v>2817</v>
      </c>
      <c r="C1017" s="79">
        <v>45836.0</v>
      </c>
      <c r="D1017" s="187">
        <v>0.5</v>
      </c>
      <c r="E1017" s="188" t="s">
        <v>2518</v>
      </c>
      <c r="F1017" s="37" t="s">
        <v>4909</v>
      </c>
      <c r="G1017" s="72">
        <v>1.0</v>
      </c>
      <c r="H1017" s="193" t="s">
        <v>37</v>
      </c>
      <c r="I1017" s="72" t="s">
        <v>5471</v>
      </c>
      <c r="J1017" s="72" t="s">
        <v>3965</v>
      </c>
      <c r="K1017" s="72" t="s">
        <v>4912</v>
      </c>
      <c r="L1017" s="37" t="s">
        <v>4913</v>
      </c>
      <c r="M1017" s="192" t="s">
        <v>4914</v>
      </c>
      <c r="N1017" s="72" t="s">
        <v>821</v>
      </c>
      <c r="O1017" s="176"/>
      <c r="P1017" s="72" t="s">
        <v>5247</v>
      </c>
      <c r="Q1017" s="177"/>
      <c r="R1017" s="178"/>
      <c r="S1017" s="178"/>
      <c r="T1017" s="72"/>
      <c r="U1017" s="72"/>
      <c r="V1017" s="72" t="str">
        <f t="shared" si="254"/>
        <v>COMODATO</v>
      </c>
      <c r="W1017" s="203">
        <f>549+300</f>
        <v>849</v>
      </c>
      <c r="X1017" s="203">
        <f>W1017*0.16</f>
        <v>135.84</v>
      </c>
      <c r="Y1017" s="203">
        <f>W1017+X1017</f>
        <v>984.84</v>
      </c>
    </row>
    <row r="1018" ht="12.75" customHeight="1">
      <c r="A1018" s="37" t="s">
        <v>5328</v>
      </c>
      <c r="B1018" s="215" t="s">
        <v>2817</v>
      </c>
      <c r="C1018" s="79">
        <v>45836.0</v>
      </c>
      <c r="D1018" s="187">
        <v>0.5208333333333334</v>
      </c>
      <c r="E1018" s="188" t="s">
        <v>2518</v>
      </c>
      <c r="F1018" s="37" t="s">
        <v>4909</v>
      </c>
      <c r="G1018" s="72">
        <v>1.0</v>
      </c>
      <c r="H1018" s="72" t="s">
        <v>2513</v>
      </c>
      <c r="I1018" s="72" t="s">
        <v>5472</v>
      </c>
      <c r="J1018" s="72" t="s">
        <v>2563</v>
      </c>
      <c r="K1018" s="72" t="s">
        <v>4912</v>
      </c>
      <c r="L1018" s="37" t="s">
        <v>4913</v>
      </c>
      <c r="M1018" s="192" t="s">
        <v>4914</v>
      </c>
      <c r="N1018" s="72" t="s">
        <v>821</v>
      </c>
      <c r="O1018" s="176"/>
      <c r="P1018" s="72" t="s">
        <v>5459</v>
      </c>
      <c r="Q1018" s="177"/>
      <c r="R1018" s="178"/>
      <c r="S1018" s="178"/>
      <c r="T1018" s="72"/>
      <c r="U1018" s="72"/>
      <c r="V1018" s="72" t="str">
        <f t="shared" si="254"/>
        <v>DESINSTALACION</v>
      </c>
      <c r="W1018" s="179"/>
      <c r="X1018" s="179"/>
      <c r="Y1018" s="179"/>
    </row>
    <row r="1019" ht="12.75" customHeight="1">
      <c r="A1019" s="37" t="s">
        <v>5328</v>
      </c>
      <c r="B1019" s="215" t="s">
        <v>2817</v>
      </c>
      <c r="C1019" s="79">
        <v>45836.0</v>
      </c>
      <c r="D1019" s="187">
        <v>0.5416666666666666</v>
      </c>
      <c r="E1019" s="188" t="s">
        <v>2518</v>
      </c>
      <c r="F1019" s="37" t="s">
        <v>4909</v>
      </c>
      <c r="G1019" s="72">
        <v>1.0</v>
      </c>
      <c r="H1019" s="193" t="s">
        <v>37</v>
      </c>
      <c r="I1019" s="72" t="s">
        <v>5473</v>
      </c>
      <c r="J1019" s="72" t="s">
        <v>3965</v>
      </c>
      <c r="K1019" s="72" t="s">
        <v>4912</v>
      </c>
      <c r="L1019" s="37" t="s">
        <v>4913</v>
      </c>
      <c r="M1019" s="192" t="s">
        <v>4914</v>
      </c>
      <c r="N1019" s="72" t="s">
        <v>821</v>
      </c>
      <c r="O1019" s="176"/>
      <c r="P1019" s="72" t="s">
        <v>5247</v>
      </c>
      <c r="Q1019" s="177"/>
      <c r="R1019" s="178"/>
      <c r="S1019" s="178"/>
      <c r="T1019" s="72"/>
      <c r="U1019" s="72"/>
      <c r="V1019" s="72" t="str">
        <f t="shared" si="254"/>
        <v>COMODATO</v>
      </c>
      <c r="W1019" s="203">
        <f>549+300</f>
        <v>849</v>
      </c>
      <c r="X1019" s="203">
        <f>W1019*0.16</f>
        <v>135.84</v>
      </c>
      <c r="Y1019" s="203">
        <f>W1019+X1019</f>
        <v>984.84</v>
      </c>
    </row>
    <row r="1020" ht="12.75" customHeight="1">
      <c r="A1020" s="37" t="s">
        <v>5328</v>
      </c>
      <c r="B1020" s="215" t="s">
        <v>2817</v>
      </c>
      <c r="C1020" s="79">
        <v>45836.0</v>
      </c>
      <c r="D1020" s="187">
        <v>0.5416666666666666</v>
      </c>
      <c r="E1020" s="188" t="s">
        <v>5474</v>
      </c>
      <c r="F1020" s="37" t="s">
        <v>5475</v>
      </c>
      <c r="G1020" s="72">
        <v>1.0</v>
      </c>
      <c r="H1020" s="72" t="s">
        <v>888</v>
      </c>
      <c r="I1020" s="72" t="s">
        <v>5476</v>
      </c>
      <c r="J1020" s="72" t="s">
        <v>3965</v>
      </c>
      <c r="K1020" s="72" t="s">
        <v>5477</v>
      </c>
      <c r="L1020" s="37" t="s">
        <v>5478</v>
      </c>
      <c r="M1020" s="192" t="s">
        <v>5479</v>
      </c>
      <c r="N1020" s="72" t="s">
        <v>4397</v>
      </c>
      <c r="O1020" s="176"/>
      <c r="P1020" s="72" t="s">
        <v>5480</v>
      </c>
      <c r="Q1020" s="177"/>
      <c r="R1020" s="178"/>
      <c r="S1020" s="178"/>
      <c r="T1020" s="72"/>
      <c r="U1020" s="72"/>
      <c r="V1020" s="72"/>
      <c r="W1020" s="179"/>
      <c r="X1020" s="179"/>
      <c r="Y1020" s="179"/>
    </row>
    <row r="1021" ht="12.75" customHeight="1">
      <c r="A1021" s="37" t="s">
        <v>5328</v>
      </c>
      <c r="B1021" s="215" t="s">
        <v>2817</v>
      </c>
      <c r="C1021" s="79">
        <v>45836.0</v>
      </c>
      <c r="D1021" s="187">
        <v>0.5833333333333334</v>
      </c>
      <c r="E1021" s="188" t="s">
        <v>2518</v>
      </c>
      <c r="F1021" s="37" t="s">
        <v>4909</v>
      </c>
      <c r="G1021" s="72">
        <v>1.0</v>
      </c>
      <c r="H1021" s="193" t="s">
        <v>37</v>
      </c>
      <c r="I1021" s="72" t="s">
        <v>5481</v>
      </c>
      <c r="J1021" s="72" t="s">
        <v>3965</v>
      </c>
      <c r="K1021" s="72" t="s">
        <v>4912</v>
      </c>
      <c r="L1021" s="37" t="s">
        <v>4913</v>
      </c>
      <c r="M1021" s="192" t="s">
        <v>4914</v>
      </c>
      <c r="N1021" s="72" t="s">
        <v>821</v>
      </c>
      <c r="O1021" s="176"/>
      <c r="P1021" s="72" t="s">
        <v>5247</v>
      </c>
      <c r="Q1021" s="177"/>
      <c r="R1021" s="178"/>
      <c r="S1021" s="178"/>
      <c r="T1021" s="72"/>
      <c r="U1021" s="72"/>
      <c r="V1021" s="72" t="str">
        <f>H1021</f>
        <v>COMODATO</v>
      </c>
      <c r="W1021" s="203">
        <f>549+300</f>
        <v>849</v>
      </c>
      <c r="X1021" s="203">
        <f>W1021*0.16</f>
        <v>135.84</v>
      </c>
      <c r="Y1021" s="203">
        <f>W1021+X1021</f>
        <v>984.84</v>
      </c>
    </row>
    <row r="1022" ht="12.75" customHeight="1">
      <c r="A1022" s="37" t="s">
        <v>5328</v>
      </c>
      <c r="B1022" s="215" t="s">
        <v>2817</v>
      </c>
      <c r="C1022" s="79">
        <v>45836.0</v>
      </c>
      <c r="D1022" s="187">
        <v>0.625</v>
      </c>
      <c r="E1022" s="188" t="s">
        <v>2511</v>
      </c>
      <c r="F1022" s="37" t="s">
        <v>5482</v>
      </c>
      <c r="G1022" s="72">
        <v>1.0</v>
      </c>
      <c r="H1022" s="72" t="s">
        <v>888</v>
      </c>
      <c r="I1022" s="72" t="s">
        <v>3876</v>
      </c>
      <c r="J1022" s="72" t="s">
        <v>2506</v>
      </c>
      <c r="K1022" s="72" t="s">
        <v>5483</v>
      </c>
      <c r="L1022" s="37" t="s">
        <v>5484</v>
      </c>
      <c r="M1022" s="192" t="s">
        <v>5485</v>
      </c>
      <c r="N1022" s="72" t="s">
        <v>821</v>
      </c>
      <c r="O1022" s="176"/>
      <c r="P1022" s="72"/>
      <c r="Q1022" s="177"/>
      <c r="R1022" s="178"/>
      <c r="S1022" s="178"/>
      <c r="T1022" s="72"/>
      <c r="U1022" s="72"/>
      <c r="V1022" s="72"/>
      <c r="W1022" s="179"/>
      <c r="X1022" s="179"/>
      <c r="Y1022" s="179"/>
    </row>
    <row r="1023" ht="12.75" customHeight="1">
      <c r="A1023" s="86" t="s">
        <v>5328</v>
      </c>
      <c r="B1023" s="86"/>
      <c r="C1023" s="194">
        <v>45836.0</v>
      </c>
      <c r="D1023" s="195">
        <v>0.6458333333333334</v>
      </c>
      <c r="E1023" s="196" t="s">
        <v>2518</v>
      </c>
      <c r="F1023" s="86" t="s">
        <v>5486</v>
      </c>
      <c r="G1023" s="87">
        <v>1.0</v>
      </c>
      <c r="H1023" s="87" t="s">
        <v>888</v>
      </c>
      <c r="I1023" s="87" t="s">
        <v>5487</v>
      </c>
      <c r="J1023" s="87" t="s">
        <v>4994</v>
      </c>
      <c r="K1023" s="87" t="s">
        <v>5488</v>
      </c>
      <c r="L1023" s="86" t="s">
        <v>5489</v>
      </c>
      <c r="M1023" s="197" t="s">
        <v>5490</v>
      </c>
      <c r="N1023" s="87" t="s">
        <v>4397</v>
      </c>
      <c r="O1023" s="198"/>
      <c r="P1023" s="87"/>
      <c r="Q1023" s="199"/>
      <c r="R1023" s="200"/>
      <c r="S1023" s="200"/>
      <c r="T1023" s="87"/>
      <c r="U1023" s="87"/>
      <c r="V1023" s="87"/>
      <c r="W1023" s="202"/>
      <c r="X1023" s="202"/>
      <c r="Y1023" s="202"/>
    </row>
    <row r="1024" ht="12.75" customHeight="1">
      <c r="A1024" s="37" t="s">
        <v>5491</v>
      </c>
      <c r="B1024" s="213"/>
      <c r="C1024" s="79">
        <v>45837.0</v>
      </c>
      <c r="D1024" s="187">
        <v>0.375</v>
      </c>
      <c r="E1024" s="188" t="s">
        <v>68</v>
      </c>
      <c r="F1024" s="37" t="s">
        <v>2458</v>
      </c>
      <c r="G1024" s="72" t="s">
        <v>68</v>
      </c>
      <c r="H1024" s="72" t="s">
        <v>68</v>
      </c>
      <c r="I1024" s="72" t="s">
        <v>68</v>
      </c>
      <c r="J1024" s="72" t="s">
        <v>68</v>
      </c>
      <c r="K1024" s="72" t="s">
        <v>68</v>
      </c>
      <c r="L1024" s="37" t="s">
        <v>68</v>
      </c>
      <c r="M1024" s="190" t="s">
        <v>68</v>
      </c>
      <c r="N1024" s="72" t="s">
        <v>68</v>
      </c>
      <c r="O1024" s="176"/>
      <c r="P1024" s="72"/>
      <c r="Q1024" s="177"/>
      <c r="R1024" s="178"/>
      <c r="S1024" s="178"/>
      <c r="T1024" s="72"/>
      <c r="U1024" s="72"/>
      <c r="V1024" s="72"/>
      <c r="W1024" s="179"/>
      <c r="X1024" s="179"/>
      <c r="Y1024" s="179"/>
    </row>
    <row r="1025" ht="12.75" customHeight="1">
      <c r="A1025" s="37" t="s">
        <v>5491</v>
      </c>
      <c r="B1025" s="215" t="s">
        <v>2817</v>
      </c>
      <c r="C1025" s="79">
        <v>45838.0</v>
      </c>
      <c r="D1025" s="187">
        <v>0.4166666666666667</v>
      </c>
      <c r="E1025" s="188" t="s">
        <v>2574</v>
      </c>
      <c r="F1025" s="37" t="s">
        <v>2575</v>
      </c>
      <c r="G1025" s="72">
        <v>1.0</v>
      </c>
      <c r="H1025" s="72" t="s">
        <v>2513</v>
      </c>
      <c r="I1025" s="72" t="s">
        <v>5492</v>
      </c>
      <c r="J1025" s="72" t="s">
        <v>5493</v>
      </c>
      <c r="K1025" s="72" t="s">
        <v>3312</v>
      </c>
      <c r="L1025" s="37" t="s">
        <v>2577</v>
      </c>
      <c r="M1025" s="204" t="s">
        <v>2578</v>
      </c>
      <c r="N1025" s="72" t="s">
        <v>4397</v>
      </c>
      <c r="O1025" s="193" t="s">
        <v>68</v>
      </c>
      <c r="P1025" s="72" t="str">
        <f>J1025</f>
        <v>CTE. JESUS ANGEL SALAZAR MORUA
DESINSTALACION DE EQUIPO</v>
      </c>
      <c r="Q1025" s="72" t="s">
        <v>2579</v>
      </c>
      <c r="R1025" s="206"/>
      <c r="S1025" s="206"/>
      <c r="T1025" s="193"/>
      <c r="U1025" s="193"/>
      <c r="V1025" s="72" t="str">
        <f>H1025</f>
        <v>DESINSTALACION</v>
      </c>
      <c r="W1025" s="203">
        <v>650.0</v>
      </c>
      <c r="X1025" s="179">
        <f>W1025*0.16</f>
        <v>104</v>
      </c>
      <c r="Y1025" s="179">
        <f>W1025+X1025</f>
        <v>754</v>
      </c>
    </row>
    <row r="1026" ht="12.75" customHeight="1">
      <c r="A1026" s="37" t="s">
        <v>5491</v>
      </c>
      <c r="B1026" s="215" t="s">
        <v>2817</v>
      </c>
      <c r="C1026" s="79">
        <v>45838.0</v>
      </c>
      <c r="D1026" s="187">
        <v>0.4166666666666667</v>
      </c>
      <c r="E1026" s="188" t="s">
        <v>5494</v>
      </c>
      <c r="F1026" s="37" t="s">
        <v>3057</v>
      </c>
      <c r="G1026" s="72">
        <v>1.0</v>
      </c>
      <c r="H1026" s="72" t="s">
        <v>888</v>
      </c>
      <c r="I1026" s="72" t="s">
        <v>5495</v>
      </c>
      <c r="J1026" s="72" t="s">
        <v>2506</v>
      </c>
      <c r="K1026" s="72" t="s">
        <v>3212</v>
      </c>
      <c r="L1026" s="37" t="s">
        <v>3060</v>
      </c>
      <c r="M1026" s="190" t="s">
        <v>3061</v>
      </c>
      <c r="N1026" s="72" t="s">
        <v>821</v>
      </c>
      <c r="O1026" s="176"/>
      <c r="P1026" s="72"/>
      <c r="Q1026" s="177"/>
      <c r="R1026" s="178"/>
      <c r="S1026" s="178"/>
      <c r="T1026" s="72"/>
      <c r="U1026" s="72"/>
      <c r="V1026" s="72"/>
      <c r="W1026" s="179"/>
      <c r="X1026" s="179"/>
      <c r="Y1026" s="179"/>
    </row>
    <row r="1027" ht="12.75" customHeight="1">
      <c r="A1027" s="37" t="s">
        <v>5491</v>
      </c>
      <c r="B1027" s="215" t="s">
        <v>2817</v>
      </c>
      <c r="C1027" s="79">
        <v>45838.0</v>
      </c>
      <c r="D1027" s="187">
        <v>0.5</v>
      </c>
      <c r="E1027" s="188" t="s">
        <v>5494</v>
      </c>
      <c r="F1027" s="37" t="s">
        <v>3057</v>
      </c>
      <c r="G1027" s="72">
        <v>1.0</v>
      </c>
      <c r="H1027" s="72" t="s">
        <v>2513</v>
      </c>
      <c r="I1027" s="72" t="s">
        <v>5496</v>
      </c>
      <c r="J1027" s="72" t="s">
        <v>2563</v>
      </c>
      <c r="K1027" s="72" t="s">
        <v>3212</v>
      </c>
      <c r="L1027" s="37" t="s">
        <v>3060</v>
      </c>
      <c r="M1027" s="190" t="s">
        <v>3061</v>
      </c>
      <c r="N1027" s="72" t="s">
        <v>821</v>
      </c>
      <c r="O1027" s="176"/>
      <c r="P1027" s="72"/>
      <c r="Q1027" s="177"/>
      <c r="R1027" s="178"/>
      <c r="S1027" s="178"/>
      <c r="T1027" s="72"/>
      <c r="U1027" s="72"/>
      <c r="V1027" s="72"/>
      <c r="W1027" s="179"/>
      <c r="X1027" s="179"/>
      <c r="Y1027" s="179"/>
    </row>
    <row r="1028" ht="12.75" customHeight="1">
      <c r="A1028" s="37" t="s">
        <v>5491</v>
      </c>
      <c r="B1028" s="215" t="s">
        <v>2817</v>
      </c>
      <c r="C1028" s="79">
        <v>45838.0</v>
      </c>
      <c r="D1028" s="187">
        <v>0.5208333333333334</v>
      </c>
      <c r="E1028" s="188" t="s">
        <v>5494</v>
      </c>
      <c r="F1028" s="37" t="s">
        <v>3057</v>
      </c>
      <c r="G1028" s="72">
        <v>1.0</v>
      </c>
      <c r="H1028" s="193" t="s">
        <v>2519</v>
      </c>
      <c r="I1028" s="72" t="s">
        <v>5497</v>
      </c>
      <c r="J1028" s="72" t="s">
        <v>2563</v>
      </c>
      <c r="K1028" s="72" t="s">
        <v>3212</v>
      </c>
      <c r="L1028" s="37" t="s">
        <v>3060</v>
      </c>
      <c r="M1028" s="190" t="s">
        <v>3061</v>
      </c>
      <c r="N1028" s="72" t="s">
        <v>821</v>
      </c>
      <c r="O1028" s="176"/>
      <c r="P1028" s="72"/>
      <c r="Q1028" s="177"/>
      <c r="R1028" s="178"/>
      <c r="S1028" s="178"/>
      <c r="T1028" s="72"/>
      <c r="U1028" s="72"/>
      <c r="V1028" s="72"/>
      <c r="W1028" s="179"/>
      <c r="X1028" s="179"/>
      <c r="Y1028" s="179"/>
    </row>
    <row r="1029" ht="12.75" customHeight="1">
      <c r="A1029" s="37" t="s">
        <v>5491</v>
      </c>
      <c r="B1029" s="215" t="s">
        <v>2817</v>
      </c>
      <c r="C1029" s="79">
        <v>45838.0</v>
      </c>
      <c r="D1029" s="187">
        <v>0.5625</v>
      </c>
      <c r="E1029" s="188" t="s">
        <v>3761</v>
      </c>
      <c r="F1029" s="37" t="s">
        <v>2592</v>
      </c>
      <c r="G1029" s="72">
        <v>1.0</v>
      </c>
      <c r="H1029" s="72" t="s">
        <v>888</v>
      </c>
      <c r="I1029" s="193" t="s">
        <v>5498</v>
      </c>
      <c r="J1029" s="72" t="s">
        <v>2506</v>
      </c>
      <c r="K1029" s="72" t="s">
        <v>5499</v>
      </c>
      <c r="L1029" s="37" t="s">
        <v>4889</v>
      </c>
      <c r="M1029" s="192" t="s">
        <v>2649</v>
      </c>
      <c r="N1029" s="72" t="s">
        <v>821</v>
      </c>
      <c r="O1029" s="193" t="s">
        <v>68</v>
      </c>
      <c r="P1029" s="72" t="str">
        <f t="shared" ref="P1029:P1030" si="255">J1029</f>
        <v>INSTALACION NUEVA</v>
      </c>
      <c r="Q1029" s="177"/>
      <c r="R1029" s="178"/>
      <c r="S1029" s="178"/>
      <c r="T1029" s="72"/>
      <c r="U1029" s="72"/>
      <c r="V1029" s="193" t="s">
        <v>888</v>
      </c>
      <c r="W1029" s="203">
        <f>1724+150</f>
        <v>1874</v>
      </c>
      <c r="X1029" s="203">
        <f t="shared" ref="X1029:X1032" si="256">W1029*0.16</f>
        <v>299.84</v>
      </c>
      <c r="Y1029" s="203">
        <f t="shared" ref="Y1029:Y1032" si="257">W1029+X1029</f>
        <v>2173.84</v>
      </c>
    </row>
    <row r="1030" ht="12.75" customHeight="1">
      <c r="A1030" s="37" t="s">
        <v>5491</v>
      </c>
      <c r="B1030" s="215" t="s">
        <v>2817</v>
      </c>
      <c r="C1030" s="79">
        <v>45839.0</v>
      </c>
      <c r="D1030" s="187">
        <v>0.4166666666666667</v>
      </c>
      <c r="E1030" s="188" t="s">
        <v>2574</v>
      </c>
      <c r="F1030" s="37" t="s">
        <v>2575</v>
      </c>
      <c r="G1030" s="72">
        <v>1.0</v>
      </c>
      <c r="H1030" s="72" t="s">
        <v>2513</v>
      </c>
      <c r="I1030" s="72" t="s">
        <v>5500</v>
      </c>
      <c r="J1030" s="72" t="s">
        <v>2514</v>
      </c>
      <c r="K1030" s="72" t="s">
        <v>5501</v>
      </c>
      <c r="L1030" s="37" t="s">
        <v>5502</v>
      </c>
      <c r="M1030" s="192" t="s">
        <v>5503</v>
      </c>
      <c r="N1030" s="72" t="s">
        <v>1941</v>
      </c>
      <c r="O1030" s="193" t="s">
        <v>68</v>
      </c>
      <c r="P1030" s="72" t="str">
        <f t="shared" si="255"/>
        <v>DESINSTALACION DE EQUIPO</v>
      </c>
      <c r="Q1030" s="72" t="s">
        <v>5504</v>
      </c>
      <c r="R1030" s="206" t="s">
        <v>5505</v>
      </c>
      <c r="S1030" s="206" t="s">
        <v>5505</v>
      </c>
      <c r="T1030" s="193" t="s">
        <v>5506</v>
      </c>
      <c r="U1030" s="193" t="s">
        <v>5507</v>
      </c>
      <c r="V1030" s="193" t="str">
        <f>H1030</f>
        <v>DESINSTALACION</v>
      </c>
      <c r="W1030" s="203">
        <v>650.0</v>
      </c>
      <c r="X1030" s="179">
        <f t="shared" si="256"/>
        <v>104</v>
      </c>
      <c r="Y1030" s="179">
        <f t="shared" si="257"/>
        <v>754</v>
      </c>
    </row>
    <row r="1031" ht="12.75" customHeight="1">
      <c r="A1031" s="37" t="s">
        <v>5491</v>
      </c>
      <c r="B1031" s="215" t="s">
        <v>2817</v>
      </c>
      <c r="C1031" s="79">
        <v>45839.0</v>
      </c>
      <c r="D1031" s="187">
        <v>0.7708333333333334</v>
      </c>
      <c r="E1031" s="188" t="s">
        <v>3583</v>
      </c>
      <c r="F1031" s="37" t="s">
        <v>3489</v>
      </c>
      <c r="G1031" s="72">
        <v>1.0</v>
      </c>
      <c r="H1031" s="72" t="s">
        <v>2684</v>
      </c>
      <c r="I1031" s="72" t="s">
        <v>5300</v>
      </c>
      <c r="J1031" s="72" t="s">
        <v>5508</v>
      </c>
      <c r="K1031" s="72" t="s">
        <v>5509</v>
      </c>
      <c r="L1031" s="37" t="s">
        <v>5303</v>
      </c>
      <c r="M1031" s="192" t="s">
        <v>5510</v>
      </c>
      <c r="N1031" s="72" t="s">
        <v>821</v>
      </c>
      <c r="O1031" s="176"/>
      <c r="P1031" s="72" t="s">
        <v>5511</v>
      </c>
      <c r="Q1031" s="205" t="s">
        <v>2716</v>
      </c>
      <c r="R1031" s="206" t="s">
        <v>5505</v>
      </c>
      <c r="S1031" s="206" t="s">
        <v>5505</v>
      </c>
      <c r="T1031" s="193" t="s">
        <v>5505</v>
      </c>
      <c r="U1031" s="193" t="s">
        <v>5505</v>
      </c>
      <c r="V1031" s="193" t="s">
        <v>2716</v>
      </c>
      <c r="W1031" s="203">
        <v>250.0</v>
      </c>
      <c r="X1031" s="179">
        <f t="shared" si="256"/>
        <v>40</v>
      </c>
      <c r="Y1031" s="179">
        <f t="shared" si="257"/>
        <v>290</v>
      </c>
    </row>
    <row r="1032" ht="12.75" customHeight="1">
      <c r="A1032" s="37" t="s">
        <v>5491</v>
      </c>
      <c r="B1032" s="215" t="s">
        <v>2817</v>
      </c>
      <c r="C1032" s="79">
        <v>45840.0</v>
      </c>
      <c r="D1032" s="187">
        <v>0.375</v>
      </c>
      <c r="E1032" s="188" t="s">
        <v>4266</v>
      </c>
      <c r="F1032" s="37" t="s">
        <v>4267</v>
      </c>
      <c r="G1032" s="72">
        <v>1.0</v>
      </c>
      <c r="H1032" s="72" t="s">
        <v>2449</v>
      </c>
      <c r="I1032" s="72" t="s">
        <v>5512</v>
      </c>
      <c r="J1032" s="72" t="s">
        <v>5513</v>
      </c>
      <c r="K1032" s="72" t="s">
        <v>5514</v>
      </c>
      <c r="L1032" s="37" t="s">
        <v>5515</v>
      </c>
      <c r="M1032" s="192" t="s">
        <v>5516</v>
      </c>
      <c r="N1032" s="72" t="s">
        <v>4397</v>
      </c>
      <c r="O1032" s="176"/>
      <c r="P1032" s="72" t="s">
        <v>5517</v>
      </c>
      <c r="Q1032" s="177"/>
      <c r="R1032" s="206">
        <v>3.68789022709983E14</v>
      </c>
      <c r="S1032" s="206" t="s">
        <v>5505</v>
      </c>
      <c r="T1032" s="193" t="s">
        <v>5505</v>
      </c>
      <c r="U1032" s="193" t="s">
        <v>5518</v>
      </c>
      <c r="V1032" s="72" t="str">
        <f t="shared" ref="V1032:V1036" si="258">H1032</f>
        <v>REVISION</v>
      </c>
      <c r="W1032" s="203">
        <v>450.0</v>
      </c>
      <c r="X1032" s="179">
        <f t="shared" si="256"/>
        <v>72</v>
      </c>
      <c r="Y1032" s="179">
        <f t="shared" si="257"/>
        <v>522</v>
      </c>
    </row>
    <row r="1033" ht="12.75" customHeight="1">
      <c r="A1033" s="37" t="s">
        <v>5491</v>
      </c>
      <c r="B1033" s="215" t="s">
        <v>2817</v>
      </c>
      <c r="C1033" s="79">
        <v>45840.0</v>
      </c>
      <c r="D1033" s="187">
        <v>0.4166666666666667</v>
      </c>
      <c r="E1033" s="188" t="s">
        <v>2574</v>
      </c>
      <c r="F1033" s="37" t="s">
        <v>2575</v>
      </c>
      <c r="G1033" s="72">
        <v>1.0</v>
      </c>
      <c r="H1033" s="72" t="s">
        <v>846</v>
      </c>
      <c r="I1033" s="72" t="s">
        <v>5519</v>
      </c>
      <c r="J1033" s="72" t="s">
        <v>5520</v>
      </c>
      <c r="K1033" s="72" t="s">
        <v>3312</v>
      </c>
      <c r="L1033" s="37" t="s">
        <v>2577</v>
      </c>
      <c r="M1033" s="204" t="s">
        <v>2578</v>
      </c>
      <c r="N1033" s="72" t="s">
        <v>821</v>
      </c>
      <c r="O1033" s="193" t="s">
        <v>68</v>
      </c>
      <c r="P1033" s="72" t="str">
        <f t="shared" ref="P1033:P1036" si="259">J1033</f>
        <v>CTE. PABLO ALFREDO HORTA CORDOVA 
DESINSTALACION DE EQUIPO </v>
      </c>
      <c r="Q1033" s="237" t="s">
        <v>5521</v>
      </c>
      <c r="R1033" s="206" t="s">
        <v>68</v>
      </c>
      <c r="S1033" s="206" t="s">
        <v>68</v>
      </c>
      <c r="T1033" s="193" t="s">
        <v>68</v>
      </c>
      <c r="U1033" s="193" t="s">
        <v>68</v>
      </c>
      <c r="V1033" s="193" t="str">
        <f t="shared" si="258"/>
        <v>CANCELADO</v>
      </c>
      <c r="W1033" s="203">
        <v>0.0</v>
      </c>
      <c r="X1033" s="203">
        <v>0.0</v>
      </c>
      <c r="Y1033" s="203">
        <v>0.0</v>
      </c>
    </row>
    <row r="1034" ht="12.75" customHeight="1">
      <c r="A1034" s="37" t="s">
        <v>5491</v>
      </c>
      <c r="B1034" s="215" t="s">
        <v>2817</v>
      </c>
      <c r="C1034" s="79">
        <v>45840.0</v>
      </c>
      <c r="D1034" s="187">
        <v>0.4166666666666667</v>
      </c>
      <c r="E1034" s="188" t="s">
        <v>2574</v>
      </c>
      <c r="F1034" s="37" t="s">
        <v>2575</v>
      </c>
      <c r="G1034" s="72">
        <v>1.0</v>
      </c>
      <c r="H1034" s="72" t="s">
        <v>2513</v>
      </c>
      <c r="I1034" s="72" t="s">
        <v>5522</v>
      </c>
      <c r="J1034" s="72" t="s">
        <v>2514</v>
      </c>
      <c r="K1034" s="72" t="s">
        <v>5523</v>
      </c>
      <c r="L1034" s="37" t="s">
        <v>5524</v>
      </c>
      <c r="M1034" s="192" t="s">
        <v>5525</v>
      </c>
      <c r="N1034" s="72" t="s">
        <v>1941</v>
      </c>
      <c r="O1034" s="193" t="s">
        <v>68</v>
      </c>
      <c r="P1034" s="72" t="str">
        <f t="shared" si="259"/>
        <v>DESINSTALACION DE EQUIPO</v>
      </c>
      <c r="Q1034" s="72" t="s">
        <v>4979</v>
      </c>
      <c r="R1034" s="206">
        <v>3.59857084790708E14</v>
      </c>
      <c r="S1034" s="206" t="s">
        <v>5505</v>
      </c>
      <c r="T1034" s="193" t="s">
        <v>5526</v>
      </c>
      <c r="U1034" s="193" t="s">
        <v>5527</v>
      </c>
      <c r="V1034" s="193" t="str">
        <f t="shared" si="258"/>
        <v>DESINSTALACION</v>
      </c>
      <c r="W1034" s="203">
        <v>650.0</v>
      </c>
      <c r="X1034" s="179">
        <f t="shared" ref="X1034:X1036" si="260">W1034*0.16</f>
        <v>104</v>
      </c>
      <c r="Y1034" s="179">
        <f t="shared" ref="Y1034:Y1036" si="261">W1034+X1034</f>
        <v>754</v>
      </c>
    </row>
    <row r="1035" ht="12.75" customHeight="1">
      <c r="A1035" s="37" t="s">
        <v>5491</v>
      </c>
      <c r="B1035" s="215" t="s">
        <v>2817</v>
      </c>
      <c r="C1035" s="79">
        <v>45840.0</v>
      </c>
      <c r="D1035" s="187">
        <v>0.5</v>
      </c>
      <c r="E1035" s="188" t="s">
        <v>2574</v>
      </c>
      <c r="F1035" s="37" t="s">
        <v>2575</v>
      </c>
      <c r="G1035" s="72">
        <v>1.0</v>
      </c>
      <c r="H1035" s="72" t="s">
        <v>2513</v>
      </c>
      <c r="I1035" s="72" t="s">
        <v>5528</v>
      </c>
      <c r="J1035" s="72" t="s">
        <v>5520</v>
      </c>
      <c r="K1035" s="72" t="s">
        <v>3312</v>
      </c>
      <c r="L1035" s="37" t="s">
        <v>2577</v>
      </c>
      <c r="M1035" s="204" t="s">
        <v>2578</v>
      </c>
      <c r="N1035" s="72" t="s">
        <v>821</v>
      </c>
      <c r="O1035" s="193" t="s">
        <v>68</v>
      </c>
      <c r="P1035" s="72" t="str">
        <f t="shared" si="259"/>
        <v>CTE. PABLO ALFREDO HORTA CORDOVA 
DESINSTALACION DE EQUIPO </v>
      </c>
      <c r="Q1035" s="72" t="s">
        <v>5529</v>
      </c>
      <c r="R1035" s="206">
        <v>8.65011034741752E14</v>
      </c>
      <c r="S1035" s="206" t="s">
        <v>5530</v>
      </c>
      <c r="T1035" s="193" t="s">
        <v>5531</v>
      </c>
      <c r="U1035" s="193" t="s">
        <v>5532</v>
      </c>
      <c r="V1035" s="193" t="str">
        <f t="shared" si="258"/>
        <v>DESINSTALACION</v>
      </c>
      <c r="W1035" s="203">
        <v>650.0</v>
      </c>
      <c r="X1035" s="179">
        <f t="shared" si="260"/>
        <v>104</v>
      </c>
      <c r="Y1035" s="179">
        <f t="shared" si="261"/>
        <v>754</v>
      </c>
    </row>
    <row r="1036" ht="12.75" customHeight="1">
      <c r="A1036" s="37" t="s">
        <v>5491</v>
      </c>
      <c r="B1036" s="215" t="s">
        <v>2817</v>
      </c>
      <c r="C1036" s="79">
        <v>45840.0</v>
      </c>
      <c r="D1036" s="187">
        <v>0.625</v>
      </c>
      <c r="E1036" s="188" t="s">
        <v>2574</v>
      </c>
      <c r="F1036" s="37" t="s">
        <v>2575</v>
      </c>
      <c r="G1036" s="72">
        <v>1.0</v>
      </c>
      <c r="H1036" s="72" t="s">
        <v>888</v>
      </c>
      <c r="I1036" s="72" t="s">
        <v>5533</v>
      </c>
      <c r="J1036" s="72" t="s">
        <v>3965</v>
      </c>
      <c r="K1036" s="72" t="s">
        <v>5534</v>
      </c>
      <c r="L1036" s="37" t="s">
        <v>5535</v>
      </c>
      <c r="M1036" s="192" t="s">
        <v>5536</v>
      </c>
      <c r="N1036" s="72" t="s">
        <v>821</v>
      </c>
      <c r="O1036" s="193" t="s">
        <v>68</v>
      </c>
      <c r="P1036" s="72" t="str">
        <f t="shared" si="259"/>
        <v>INSTALACION COMODATO</v>
      </c>
      <c r="Q1036" s="72" t="s">
        <v>5537</v>
      </c>
      <c r="R1036" s="206">
        <v>8.64943048675702E14</v>
      </c>
      <c r="S1036" s="206" t="s">
        <v>5538</v>
      </c>
      <c r="T1036" s="193" t="s">
        <v>5505</v>
      </c>
      <c r="U1036" s="193" t="s">
        <v>5539</v>
      </c>
      <c r="V1036" s="193" t="str">
        <f t="shared" si="258"/>
        <v>INSTALACION</v>
      </c>
      <c r="W1036" s="179">
        <f>549+199</f>
        <v>748</v>
      </c>
      <c r="X1036" s="179">
        <f t="shared" si="260"/>
        <v>119.68</v>
      </c>
      <c r="Y1036" s="179">
        <f t="shared" si="261"/>
        <v>867.68</v>
      </c>
    </row>
    <row r="1037" ht="12.75" customHeight="1">
      <c r="A1037" s="37" t="s">
        <v>5491</v>
      </c>
      <c r="B1037" s="215" t="s">
        <v>2817</v>
      </c>
      <c r="C1037" s="79">
        <v>45840.0</v>
      </c>
      <c r="D1037" s="187">
        <v>0.625</v>
      </c>
      <c r="E1037" s="188" t="s">
        <v>230</v>
      </c>
      <c r="F1037" s="37" t="s">
        <v>230</v>
      </c>
      <c r="G1037" s="72">
        <v>1.0</v>
      </c>
      <c r="H1037" s="72" t="s">
        <v>2449</v>
      </c>
      <c r="I1037" s="72" t="s">
        <v>5540</v>
      </c>
      <c r="J1037" s="72" t="s">
        <v>5541</v>
      </c>
      <c r="K1037" s="72" t="s">
        <v>5542</v>
      </c>
      <c r="L1037" s="37" t="s">
        <v>5543</v>
      </c>
      <c r="M1037" s="192" t="s">
        <v>5544</v>
      </c>
      <c r="N1037" s="72" t="s">
        <v>4397</v>
      </c>
      <c r="O1037" s="176"/>
      <c r="P1037" s="72" t="s">
        <v>5545</v>
      </c>
      <c r="Q1037" s="177" t="s">
        <v>5546</v>
      </c>
      <c r="R1037" s="206">
        <v>8.6494304878763E14</v>
      </c>
      <c r="S1037" s="206" t="s">
        <v>5547</v>
      </c>
      <c r="T1037" s="193" t="s">
        <v>5505</v>
      </c>
      <c r="U1037" s="193" t="s">
        <v>5548</v>
      </c>
      <c r="V1037" s="193" t="s">
        <v>2445</v>
      </c>
      <c r="W1037" s="203">
        <v>0.0</v>
      </c>
      <c r="X1037" s="203">
        <v>0.0</v>
      </c>
      <c r="Y1037" s="203">
        <v>0.0</v>
      </c>
    </row>
    <row r="1038" ht="12.75" customHeight="1">
      <c r="A1038" s="37" t="s">
        <v>5491</v>
      </c>
      <c r="B1038" s="215" t="s">
        <v>2817</v>
      </c>
      <c r="C1038" s="79">
        <v>45840.0</v>
      </c>
      <c r="D1038" s="187">
        <v>0.6666666666666666</v>
      </c>
      <c r="E1038" s="188" t="s">
        <v>5474</v>
      </c>
      <c r="F1038" s="37" t="s">
        <v>5475</v>
      </c>
      <c r="G1038" s="72">
        <v>1.0</v>
      </c>
      <c r="H1038" s="72" t="s">
        <v>846</v>
      </c>
      <c r="I1038" s="72" t="s">
        <v>5549</v>
      </c>
      <c r="J1038" s="72" t="s">
        <v>5550</v>
      </c>
      <c r="K1038" s="72" t="s">
        <v>5551</v>
      </c>
      <c r="L1038" s="37" t="s">
        <v>5552</v>
      </c>
      <c r="M1038" s="192" t="s">
        <v>5553</v>
      </c>
      <c r="N1038" s="72" t="s">
        <v>4397</v>
      </c>
      <c r="O1038" s="176"/>
      <c r="P1038" s="72" t="s">
        <v>5554</v>
      </c>
      <c r="Q1038" s="237" t="s">
        <v>846</v>
      </c>
      <c r="R1038" s="206" t="s">
        <v>68</v>
      </c>
      <c r="S1038" s="206" t="s">
        <v>68</v>
      </c>
      <c r="T1038" s="193" t="s">
        <v>68</v>
      </c>
      <c r="U1038" s="193" t="s">
        <v>68</v>
      </c>
      <c r="V1038" s="193" t="s">
        <v>68</v>
      </c>
      <c r="W1038" s="203">
        <v>0.0</v>
      </c>
      <c r="X1038" s="203">
        <v>0.0</v>
      </c>
      <c r="Y1038" s="203">
        <v>0.0</v>
      </c>
    </row>
    <row r="1039" ht="12.75" customHeight="1">
      <c r="A1039" s="37" t="s">
        <v>5491</v>
      </c>
      <c r="B1039" s="215" t="s">
        <v>2817</v>
      </c>
      <c r="C1039" s="79">
        <v>45840.0</v>
      </c>
      <c r="D1039" s="187">
        <v>0.6875</v>
      </c>
      <c r="E1039" s="188" t="s">
        <v>2518</v>
      </c>
      <c r="F1039" s="37" t="s">
        <v>4246</v>
      </c>
      <c r="G1039" s="72">
        <v>1.0</v>
      </c>
      <c r="H1039" s="193" t="s">
        <v>2519</v>
      </c>
      <c r="I1039" s="72" t="s">
        <v>5540</v>
      </c>
      <c r="J1039" s="72" t="s">
        <v>3965</v>
      </c>
      <c r="K1039" s="72" t="s">
        <v>5555</v>
      </c>
      <c r="L1039" s="37" t="s">
        <v>5556</v>
      </c>
      <c r="M1039" s="192" t="s">
        <v>5557</v>
      </c>
      <c r="N1039" s="72" t="s">
        <v>821</v>
      </c>
      <c r="O1039" s="176"/>
      <c r="P1039" s="72" t="s">
        <v>5247</v>
      </c>
      <c r="Q1039" s="205" t="s">
        <v>5558</v>
      </c>
      <c r="R1039" s="206">
        <v>8.6494304878782E14</v>
      </c>
      <c r="S1039" s="206" t="s">
        <v>5505</v>
      </c>
      <c r="T1039" s="193" t="s">
        <v>5559</v>
      </c>
      <c r="U1039" s="193" t="s">
        <v>5560</v>
      </c>
      <c r="V1039" s="193" t="s">
        <v>37</v>
      </c>
      <c r="W1039" s="203">
        <v>0.0</v>
      </c>
      <c r="X1039" s="179">
        <f t="shared" ref="X1039:X1041" si="262">W1039*0.16</f>
        <v>0</v>
      </c>
      <c r="Y1039" s="179">
        <f t="shared" ref="Y1039:Y1041" si="263">W1039+X1039</f>
        <v>0</v>
      </c>
    </row>
    <row r="1040" ht="12.75" customHeight="1">
      <c r="A1040" s="37" t="s">
        <v>5491</v>
      </c>
      <c r="B1040" s="215" t="s">
        <v>2817</v>
      </c>
      <c r="C1040" s="79">
        <v>45840.0</v>
      </c>
      <c r="D1040" s="187">
        <v>0.6875</v>
      </c>
      <c r="E1040" s="188" t="s">
        <v>2548</v>
      </c>
      <c r="F1040" s="37" t="s">
        <v>2549</v>
      </c>
      <c r="G1040" s="72">
        <v>1.0</v>
      </c>
      <c r="H1040" s="193" t="s">
        <v>2558</v>
      </c>
      <c r="I1040" s="72" t="s">
        <v>5561</v>
      </c>
      <c r="J1040" s="72" t="s">
        <v>2521</v>
      </c>
      <c r="K1040" s="72" t="s">
        <v>5562</v>
      </c>
      <c r="L1040" s="37" t="s">
        <v>2833</v>
      </c>
      <c r="M1040" s="192" t="s">
        <v>2552</v>
      </c>
      <c r="N1040" s="72" t="s">
        <v>4397</v>
      </c>
      <c r="O1040" s="176"/>
      <c r="P1040" s="72" t="str">
        <f t="shared" ref="P1040:P1041" si="264">J1040</f>
        <v>REINSTALACION DE EQUIPO </v>
      </c>
      <c r="Q1040" s="72" t="s">
        <v>5563</v>
      </c>
      <c r="R1040" s="206" t="s">
        <v>5505</v>
      </c>
      <c r="S1040" s="206" t="s">
        <v>5564</v>
      </c>
      <c r="T1040" s="193" t="s">
        <v>5565</v>
      </c>
      <c r="U1040" s="193" t="s">
        <v>5566</v>
      </c>
      <c r="V1040" s="72" t="str">
        <f t="shared" ref="V1040:V1041" si="265">H1040</f>
        <v>REINSTALACION </v>
      </c>
      <c r="W1040" s="203">
        <v>350.0</v>
      </c>
      <c r="X1040" s="179">
        <f t="shared" si="262"/>
        <v>56</v>
      </c>
      <c r="Y1040" s="179">
        <f t="shared" si="263"/>
        <v>406</v>
      </c>
    </row>
    <row r="1041" ht="12.75" customHeight="1">
      <c r="A1041" s="37" t="s">
        <v>5491</v>
      </c>
      <c r="B1041" s="215" t="s">
        <v>2817</v>
      </c>
      <c r="C1041" s="79">
        <v>45840.0</v>
      </c>
      <c r="D1041" s="187">
        <v>0.6875</v>
      </c>
      <c r="E1041" s="188" t="s">
        <v>2548</v>
      </c>
      <c r="F1041" s="37" t="s">
        <v>2549</v>
      </c>
      <c r="G1041" s="72">
        <v>1.0</v>
      </c>
      <c r="H1041" s="72" t="s">
        <v>888</v>
      </c>
      <c r="I1041" s="72" t="s">
        <v>5567</v>
      </c>
      <c r="J1041" s="72" t="s">
        <v>2506</v>
      </c>
      <c r="K1041" s="72" t="s">
        <v>5562</v>
      </c>
      <c r="L1041" s="37" t="s">
        <v>2833</v>
      </c>
      <c r="M1041" s="192" t="s">
        <v>2552</v>
      </c>
      <c r="N1041" s="72" t="s">
        <v>4397</v>
      </c>
      <c r="O1041" s="207"/>
      <c r="P1041" s="72" t="str">
        <f t="shared" si="264"/>
        <v>INSTALACION NUEVA</v>
      </c>
      <c r="Q1041" s="193" t="s">
        <v>5568</v>
      </c>
      <c r="R1041" s="206">
        <v>8.6494304882642E14</v>
      </c>
      <c r="S1041" s="206" t="s">
        <v>5569</v>
      </c>
      <c r="T1041" s="193" t="s">
        <v>5570</v>
      </c>
      <c r="U1041" s="193" t="s">
        <v>5505</v>
      </c>
      <c r="V1041" s="72" t="str">
        <f t="shared" si="265"/>
        <v>INSTALACION</v>
      </c>
      <c r="W1041" s="203">
        <f>1900+120</f>
        <v>2020</v>
      </c>
      <c r="X1041" s="179">
        <f t="shared" si="262"/>
        <v>323.2</v>
      </c>
      <c r="Y1041" s="179">
        <f t="shared" si="263"/>
        <v>2343.2</v>
      </c>
    </row>
    <row r="1042" ht="12.75" customHeight="1">
      <c r="A1042" s="37" t="s">
        <v>5491</v>
      </c>
      <c r="B1042" s="215" t="s">
        <v>2817</v>
      </c>
      <c r="C1042" s="79">
        <v>45840.0</v>
      </c>
      <c r="D1042" s="187">
        <v>0.7291666666666666</v>
      </c>
      <c r="E1042" s="188" t="s">
        <v>3488</v>
      </c>
      <c r="F1042" s="37" t="s">
        <v>3489</v>
      </c>
      <c r="G1042" s="72">
        <v>1.0</v>
      </c>
      <c r="H1042" s="72" t="s">
        <v>846</v>
      </c>
      <c r="I1042" s="72" t="s">
        <v>5571</v>
      </c>
      <c r="J1042" s="72" t="s">
        <v>5572</v>
      </c>
      <c r="K1042" s="72" t="s">
        <v>5119</v>
      </c>
      <c r="L1042" s="37" t="s">
        <v>2669</v>
      </c>
      <c r="M1042" s="190" t="s">
        <v>2670</v>
      </c>
      <c r="N1042" s="72" t="s">
        <v>821</v>
      </c>
      <c r="O1042" s="176"/>
      <c r="P1042" s="72" t="s">
        <v>5573</v>
      </c>
      <c r="Q1042" s="237" t="s">
        <v>846</v>
      </c>
      <c r="R1042" s="206" t="s">
        <v>68</v>
      </c>
      <c r="S1042" s="206" t="s">
        <v>68</v>
      </c>
      <c r="T1042" s="193" t="s">
        <v>68</v>
      </c>
      <c r="U1042" s="193" t="s">
        <v>68</v>
      </c>
      <c r="V1042" s="193" t="s">
        <v>68</v>
      </c>
      <c r="W1042" s="203">
        <v>0.0</v>
      </c>
      <c r="X1042" s="203">
        <v>0.0</v>
      </c>
      <c r="Y1042" s="203">
        <v>0.0</v>
      </c>
    </row>
    <row r="1043" ht="73.5" customHeight="1">
      <c r="A1043" s="37" t="s">
        <v>5491</v>
      </c>
      <c r="B1043" s="215" t="s">
        <v>2817</v>
      </c>
      <c r="C1043" s="79">
        <v>45841.0</v>
      </c>
      <c r="D1043" s="187">
        <v>0.3958333333333333</v>
      </c>
      <c r="E1043" s="188" t="s">
        <v>3488</v>
      </c>
      <c r="F1043" s="37" t="s">
        <v>3489</v>
      </c>
      <c r="G1043" s="72">
        <v>1.0</v>
      </c>
      <c r="H1043" s="72" t="s">
        <v>846</v>
      </c>
      <c r="I1043" s="72" t="s">
        <v>5571</v>
      </c>
      <c r="J1043" s="72" t="s">
        <v>5572</v>
      </c>
      <c r="K1043" s="72" t="s">
        <v>4878</v>
      </c>
      <c r="L1043" s="37" t="s">
        <v>2669</v>
      </c>
      <c r="M1043" s="190" t="s">
        <v>2670</v>
      </c>
      <c r="N1043" s="72" t="s">
        <v>821</v>
      </c>
      <c r="O1043" s="176"/>
      <c r="P1043" s="72"/>
      <c r="Q1043" s="237" t="s">
        <v>846</v>
      </c>
      <c r="R1043" s="206" t="s">
        <v>68</v>
      </c>
      <c r="S1043" s="206" t="s">
        <v>68</v>
      </c>
      <c r="T1043" s="193" t="s">
        <v>68</v>
      </c>
      <c r="U1043" s="193" t="s">
        <v>68</v>
      </c>
      <c r="V1043" s="193" t="s">
        <v>68</v>
      </c>
      <c r="W1043" s="203">
        <v>0.0</v>
      </c>
      <c r="X1043" s="203">
        <v>0.0</v>
      </c>
      <c r="Y1043" s="203">
        <v>0.0</v>
      </c>
    </row>
    <row r="1044" ht="12.75" customHeight="1">
      <c r="A1044" s="37" t="s">
        <v>5491</v>
      </c>
      <c r="B1044" s="215" t="s">
        <v>2817</v>
      </c>
      <c r="C1044" s="79">
        <v>45841.0</v>
      </c>
      <c r="D1044" s="187">
        <v>0.4166666666666667</v>
      </c>
      <c r="E1044" s="188" t="s">
        <v>390</v>
      </c>
      <c r="F1044" s="37" t="s">
        <v>390</v>
      </c>
      <c r="G1044" s="72">
        <v>1.0</v>
      </c>
      <c r="H1044" s="72" t="s">
        <v>888</v>
      </c>
      <c r="I1044" s="231">
        <v>217.0</v>
      </c>
      <c r="J1044" s="72" t="s">
        <v>888</v>
      </c>
      <c r="K1044" s="72" t="s">
        <v>5216</v>
      </c>
      <c r="L1044" s="37" t="s">
        <v>5217</v>
      </c>
      <c r="M1044" s="192" t="s">
        <v>5218</v>
      </c>
      <c r="N1044" s="72" t="s">
        <v>4397</v>
      </c>
      <c r="O1044" s="176"/>
      <c r="P1044" s="72" t="s">
        <v>5574</v>
      </c>
      <c r="Q1044" s="177" t="s">
        <v>5220</v>
      </c>
      <c r="R1044" s="206">
        <v>8.6906606209131E14</v>
      </c>
      <c r="S1044" s="206" t="s">
        <v>5575</v>
      </c>
      <c r="T1044" s="193" t="s">
        <v>5505</v>
      </c>
      <c r="U1044" s="193" t="s">
        <v>5576</v>
      </c>
      <c r="V1044" s="193" t="s">
        <v>37</v>
      </c>
      <c r="W1044" s="179">
        <f>549+300</f>
        <v>849</v>
      </c>
      <c r="X1044" s="179">
        <f>W1044*0.16</f>
        <v>135.84</v>
      </c>
      <c r="Y1044" s="179">
        <f t="shared" ref="Y1044:Y1063" si="266">W1044+X1044</f>
        <v>984.84</v>
      </c>
    </row>
    <row r="1045" ht="12.75" customHeight="1">
      <c r="A1045" s="37" t="s">
        <v>5491</v>
      </c>
      <c r="B1045" s="215" t="s">
        <v>2817</v>
      </c>
      <c r="C1045" s="79">
        <v>45841.0</v>
      </c>
      <c r="D1045" s="187">
        <v>0.4583333333333333</v>
      </c>
      <c r="E1045" s="188" t="s">
        <v>390</v>
      </c>
      <c r="F1045" s="37" t="s">
        <v>390</v>
      </c>
      <c r="G1045" s="72">
        <v>1.0</v>
      </c>
      <c r="H1045" s="72" t="s">
        <v>2449</v>
      </c>
      <c r="I1045" s="72">
        <v>215.0</v>
      </c>
      <c r="J1045" s="72" t="s">
        <v>5577</v>
      </c>
      <c r="K1045" s="72" t="s">
        <v>5216</v>
      </c>
      <c r="L1045" s="37" t="s">
        <v>5217</v>
      </c>
      <c r="M1045" s="192" t="s">
        <v>5218</v>
      </c>
      <c r="N1045" s="72" t="s">
        <v>4397</v>
      </c>
      <c r="O1045" s="176"/>
      <c r="P1045" s="72" t="s">
        <v>5578</v>
      </c>
      <c r="Q1045" s="177"/>
      <c r="R1045" s="206">
        <v>8.69066062091039E14</v>
      </c>
      <c r="S1045" s="206" t="s">
        <v>5579</v>
      </c>
      <c r="T1045" s="193" t="s">
        <v>5505</v>
      </c>
      <c r="U1045" s="193" t="s">
        <v>5235</v>
      </c>
      <c r="V1045" s="193" t="s">
        <v>37</v>
      </c>
      <c r="W1045" s="203">
        <v>0.0</v>
      </c>
      <c r="X1045" s="203">
        <v>0.0</v>
      </c>
      <c r="Y1045" s="179">
        <f t="shared" si="266"/>
        <v>0</v>
      </c>
    </row>
    <row r="1046" ht="12.75" customHeight="1">
      <c r="A1046" s="37" t="s">
        <v>5491</v>
      </c>
      <c r="B1046" s="215" t="s">
        <v>2817</v>
      </c>
      <c r="C1046" s="79">
        <v>45841.0</v>
      </c>
      <c r="D1046" s="187">
        <v>0.5833333333333334</v>
      </c>
      <c r="E1046" s="188" t="s">
        <v>2518</v>
      </c>
      <c r="F1046" s="191" t="s">
        <v>5580</v>
      </c>
      <c r="G1046" s="72">
        <v>1.0</v>
      </c>
      <c r="H1046" s="72" t="s">
        <v>729</v>
      </c>
      <c r="I1046" s="72" t="s">
        <v>5581</v>
      </c>
      <c r="J1046" s="72" t="s">
        <v>5582</v>
      </c>
      <c r="K1046" s="72" t="s">
        <v>5583</v>
      </c>
      <c r="L1046" s="37" t="s">
        <v>5584</v>
      </c>
      <c r="M1046" s="192" t="s">
        <v>5585</v>
      </c>
      <c r="N1046" s="72" t="s">
        <v>821</v>
      </c>
      <c r="O1046" s="176"/>
      <c r="P1046" s="72" t="s">
        <v>68</v>
      </c>
      <c r="Q1046" s="177" t="s">
        <v>68</v>
      </c>
      <c r="R1046" s="178">
        <v>8.63719060228609E14</v>
      </c>
      <c r="S1046" s="178">
        <v>8.110441035E9</v>
      </c>
      <c r="T1046" s="72" t="s">
        <v>5586</v>
      </c>
      <c r="U1046" s="72" t="s">
        <v>5587</v>
      </c>
      <c r="V1046" s="193" t="s">
        <v>2812</v>
      </c>
      <c r="W1046" s="203">
        <v>600.0</v>
      </c>
      <c r="X1046" s="179">
        <f t="shared" ref="X1046:X1048" si="267">W1046*0.16</f>
        <v>96</v>
      </c>
      <c r="Y1046" s="179">
        <f t="shared" si="266"/>
        <v>696</v>
      </c>
    </row>
    <row r="1047" ht="12.75" customHeight="1">
      <c r="A1047" s="37" t="s">
        <v>5491</v>
      </c>
      <c r="B1047" s="215" t="s">
        <v>2817</v>
      </c>
      <c r="C1047" s="79">
        <v>45841.0</v>
      </c>
      <c r="D1047" s="187">
        <v>0.625</v>
      </c>
      <c r="E1047" s="188" t="s">
        <v>2518</v>
      </c>
      <c r="F1047" s="191" t="s">
        <v>5580</v>
      </c>
      <c r="G1047" s="72">
        <v>1.0</v>
      </c>
      <c r="H1047" s="72" t="s">
        <v>729</v>
      </c>
      <c r="I1047" s="72" t="s">
        <v>5588</v>
      </c>
      <c r="J1047" s="72" t="s">
        <v>5582</v>
      </c>
      <c r="K1047" s="72" t="s">
        <v>5583</v>
      </c>
      <c r="L1047" s="37" t="s">
        <v>5584</v>
      </c>
      <c r="M1047" s="192" t="s">
        <v>5585</v>
      </c>
      <c r="N1047" s="72" t="s">
        <v>821</v>
      </c>
      <c r="O1047" s="176"/>
      <c r="P1047" s="72" t="s">
        <v>68</v>
      </c>
      <c r="Q1047" s="177" t="s">
        <v>68</v>
      </c>
      <c r="R1047" s="178">
        <v>8.60896052695491E14</v>
      </c>
      <c r="S1047" s="178">
        <v>8.110441022E9</v>
      </c>
      <c r="T1047" s="72" t="s">
        <v>5589</v>
      </c>
      <c r="U1047" s="72" t="s">
        <v>5590</v>
      </c>
      <c r="V1047" s="193" t="s">
        <v>2812</v>
      </c>
      <c r="W1047" s="203">
        <v>600.0</v>
      </c>
      <c r="X1047" s="179">
        <f t="shared" si="267"/>
        <v>96</v>
      </c>
      <c r="Y1047" s="179">
        <f t="shared" si="266"/>
        <v>696</v>
      </c>
    </row>
    <row r="1048" ht="12.75" customHeight="1">
      <c r="A1048" s="37" t="s">
        <v>5491</v>
      </c>
      <c r="B1048" s="215" t="s">
        <v>2817</v>
      </c>
      <c r="C1048" s="79">
        <v>45841.0</v>
      </c>
      <c r="D1048" s="187">
        <v>0.6458333333333334</v>
      </c>
      <c r="E1048" s="188" t="s">
        <v>2518</v>
      </c>
      <c r="F1048" s="37" t="s">
        <v>4246</v>
      </c>
      <c r="G1048" s="72">
        <v>1.0</v>
      </c>
      <c r="H1048" s="72" t="s">
        <v>2449</v>
      </c>
      <c r="I1048" s="72" t="s">
        <v>5591</v>
      </c>
      <c r="J1048" s="72" t="s">
        <v>5592</v>
      </c>
      <c r="K1048" s="72"/>
      <c r="L1048" s="37" t="s">
        <v>5556</v>
      </c>
      <c r="M1048" s="192" t="s">
        <v>5557</v>
      </c>
      <c r="N1048" s="72" t="s">
        <v>4397</v>
      </c>
      <c r="O1048" s="176"/>
      <c r="P1048" s="72" t="s">
        <v>5593</v>
      </c>
      <c r="Q1048" s="205" t="s">
        <v>5594</v>
      </c>
      <c r="R1048" s="238">
        <v>8.6494304878782E14</v>
      </c>
      <c r="S1048" s="238" t="s">
        <v>5505</v>
      </c>
      <c r="T1048" s="239" t="s">
        <v>5559</v>
      </c>
      <c r="U1048" s="239" t="s">
        <v>5560</v>
      </c>
      <c r="V1048" s="193" t="s">
        <v>37</v>
      </c>
      <c r="W1048" s="203">
        <v>0.0</v>
      </c>
      <c r="X1048" s="179">
        <f t="shared" si="267"/>
        <v>0</v>
      </c>
      <c r="Y1048" s="179">
        <f t="shared" si="266"/>
        <v>0</v>
      </c>
    </row>
    <row r="1049" ht="12.75" customHeight="1">
      <c r="A1049" s="37" t="s">
        <v>5491</v>
      </c>
      <c r="B1049" s="215" t="s">
        <v>2817</v>
      </c>
      <c r="C1049" s="79">
        <v>45841.0</v>
      </c>
      <c r="D1049" s="187">
        <v>0.6666666666666666</v>
      </c>
      <c r="E1049" s="188" t="s">
        <v>5595</v>
      </c>
      <c r="F1049" s="37" t="s">
        <v>5351</v>
      </c>
      <c r="G1049" s="72">
        <v>1.0</v>
      </c>
      <c r="H1049" s="72" t="s">
        <v>2736</v>
      </c>
      <c r="I1049" s="72" t="s">
        <v>5596</v>
      </c>
      <c r="J1049" s="72" t="s">
        <v>5597</v>
      </c>
      <c r="K1049" s="72" t="s">
        <v>5354</v>
      </c>
      <c r="L1049" s="37" t="s">
        <v>5598</v>
      </c>
      <c r="M1049" s="190" t="s">
        <v>68</v>
      </c>
      <c r="N1049" s="72" t="s">
        <v>902</v>
      </c>
      <c r="O1049" s="176"/>
      <c r="P1049" s="72" t="s">
        <v>68</v>
      </c>
      <c r="Q1049" s="240" t="s">
        <v>5599</v>
      </c>
      <c r="R1049" s="206" t="s">
        <v>68</v>
      </c>
      <c r="S1049" s="206" t="s">
        <v>68</v>
      </c>
      <c r="T1049" s="193" t="s">
        <v>68</v>
      </c>
      <c r="U1049" s="193" t="s">
        <v>68</v>
      </c>
      <c r="V1049" s="193" t="s">
        <v>68</v>
      </c>
      <c r="W1049" s="203">
        <v>0.0</v>
      </c>
      <c r="X1049" s="203">
        <v>0.0</v>
      </c>
      <c r="Y1049" s="179">
        <f t="shared" si="266"/>
        <v>0</v>
      </c>
    </row>
    <row r="1050" ht="12.75" customHeight="1">
      <c r="A1050" s="37" t="s">
        <v>5491</v>
      </c>
      <c r="B1050" s="215" t="s">
        <v>2817</v>
      </c>
      <c r="C1050" s="79">
        <v>45841.0</v>
      </c>
      <c r="D1050" s="187">
        <v>0.6875</v>
      </c>
      <c r="E1050" s="188" t="s">
        <v>2518</v>
      </c>
      <c r="F1050" s="37" t="s">
        <v>425</v>
      </c>
      <c r="G1050" s="72">
        <v>1.0</v>
      </c>
      <c r="H1050" s="72" t="s">
        <v>846</v>
      </c>
      <c r="I1050" s="72" t="s">
        <v>5600</v>
      </c>
      <c r="J1050" s="72" t="s">
        <v>3965</v>
      </c>
      <c r="K1050" s="72" t="s">
        <v>5601</v>
      </c>
      <c r="L1050" s="37" t="s">
        <v>5602</v>
      </c>
      <c r="M1050" s="192" t="s">
        <v>5603</v>
      </c>
      <c r="N1050" s="72" t="s">
        <v>4397</v>
      </c>
      <c r="O1050" s="176"/>
      <c r="P1050" s="72" t="s">
        <v>5604</v>
      </c>
      <c r="Q1050" s="237" t="s">
        <v>3281</v>
      </c>
      <c r="R1050" s="206" t="s">
        <v>68</v>
      </c>
      <c r="S1050" s="206" t="s">
        <v>68</v>
      </c>
      <c r="T1050" s="193" t="s">
        <v>68</v>
      </c>
      <c r="U1050" s="193" t="s">
        <v>68</v>
      </c>
      <c r="V1050" s="193" t="s">
        <v>68</v>
      </c>
      <c r="W1050" s="203">
        <v>0.0</v>
      </c>
      <c r="X1050" s="203">
        <v>0.0</v>
      </c>
      <c r="Y1050" s="179">
        <f t="shared" si="266"/>
        <v>0</v>
      </c>
    </row>
    <row r="1051" ht="12.75" customHeight="1">
      <c r="A1051" s="37" t="s">
        <v>5491</v>
      </c>
      <c r="B1051" s="215" t="s">
        <v>2817</v>
      </c>
      <c r="C1051" s="79">
        <v>45842.0</v>
      </c>
      <c r="D1051" s="187">
        <v>0.375</v>
      </c>
      <c r="E1051" s="188" t="s">
        <v>2518</v>
      </c>
      <c r="F1051" s="37" t="s">
        <v>415</v>
      </c>
      <c r="G1051" s="72">
        <v>1.0</v>
      </c>
      <c r="H1051" s="72" t="s">
        <v>2467</v>
      </c>
      <c r="I1051" s="72" t="s">
        <v>5448</v>
      </c>
      <c r="J1051" s="72" t="s">
        <v>5605</v>
      </c>
      <c r="K1051" s="72" t="s">
        <v>5449</v>
      </c>
      <c r="L1051" s="37" t="s">
        <v>5606</v>
      </c>
      <c r="M1051" s="192" t="s">
        <v>5451</v>
      </c>
      <c r="N1051" s="72" t="s">
        <v>821</v>
      </c>
      <c r="O1051" s="176"/>
      <c r="P1051" s="72" t="s">
        <v>5607</v>
      </c>
      <c r="Q1051" s="205" t="s">
        <v>5608</v>
      </c>
      <c r="R1051" s="206">
        <v>8.69412079534886E14</v>
      </c>
      <c r="S1051" s="206" t="s">
        <v>5609</v>
      </c>
      <c r="T1051" s="193" t="s">
        <v>5505</v>
      </c>
      <c r="U1051" s="193" t="s">
        <v>5610</v>
      </c>
      <c r="V1051" s="193" t="s">
        <v>37</v>
      </c>
      <c r="W1051" s="203">
        <v>0.0</v>
      </c>
      <c r="X1051" s="203">
        <v>0.0</v>
      </c>
      <c r="Y1051" s="179">
        <f t="shared" si="266"/>
        <v>0</v>
      </c>
    </row>
    <row r="1052" ht="12.75" customHeight="1">
      <c r="A1052" s="37" t="s">
        <v>5491</v>
      </c>
      <c r="B1052" s="215" t="s">
        <v>2817</v>
      </c>
      <c r="C1052" s="79">
        <v>45842.0</v>
      </c>
      <c r="D1052" s="187">
        <v>0.4166666666666667</v>
      </c>
      <c r="E1052" s="188" t="s">
        <v>3761</v>
      </c>
      <c r="F1052" s="37" t="s">
        <v>2592</v>
      </c>
      <c r="G1052" s="72">
        <v>1.0</v>
      </c>
      <c r="H1052" s="72" t="s">
        <v>888</v>
      </c>
      <c r="I1052" s="193" t="s">
        <v>5611</v>
      </c>
      <c r="J1052" s="72" t="s">
        <v>2506</v>
      </c>
      <c r="K1052" s="72" t="s">
        <v>5612</v>
      </c>
      <c r="L1052" s="37" t="s">
        <v>4424</v>
      </c>
      <c r="M1052" s="190" t="s">
        <v>5613</v>
      </c>
      <c r="N1052" s="72" t="s">
        <v>4397</v>
      </c>
      <c r="O1052" s="193" t="s">
        <v>68</v>
      </c>
      <c r="P1052" s="193" t="s">
        <v>5180</v>
      </c>
      <c r="Q1052" s="193" t="s">
        <v>5614</v>
      </c>
      <c r="R1052" s="206">
        <v>8.64943048826628E14</v>
      </c>
      <c r="S1052" s="206">
        <v>8.18601922E9</v>
      </c>
      <c r="T1052" s="193" t="s">
        <v>5615</v>
      </c>
      <c r="U1052" s="193" t="s">
        <v>5616</v>
      </c>
      <c r="V1052" s="193" t="s">
        <v>888</v>
      </c>
      <c r="W1052" s="203">
        <f t="shared" ref="W1052:W1053" si="268">1724+150</f>
        <v>1874</v>
      </c>
      <c r="X1052" s="203">
        <f t="shared" ref="X1052:X1054" si="269">W1052*0.16</f>
        <v>299.84</v>
      </c>
      <c r="Y1052" s="203">
        <f t="shared" si="266"/>
        <v>2173.84</v>
      </c>
    </row>
    <row r="1053" ht="12.75" customHeight="1">
      <c r="A1053" s="37" t="s">
        <v>5491</v>
      </c>
      <c r="B1053" s="215" t="s">
        <v>2817</v>
      </c>
      <c r="C1053" s="79">
        <v>45842.0</v>
      </c>
      <c r="D1053" s="187">
        <v>0.5416666666666666</v>
      </c>
      <c r="E1053" s="188" t="s">
        <v>3761</v>
      </c>
      <c r="F1053" s="37" t="s">
        <v>2592</v>
      </c>
      <c r="G1053" s="72">
        <v>1.0</v>
      </c>
      <c r="H1053" s="72" t="s">
        <v>888</v>
      </c>
      <c r="I1053" s="193" t="s">
        <v>5617</v>
      </c>
      <c r="J1053" s="72" t="s">
        <v>2506</v>
      </c>
      <c r="K1053" s="72" t="s">
        <v>5618</v>
      </c>
      <c r="L1053" s="37" t="s">
        <v>4889</v>
      </c>
      <c r="M1053" s="192" t="s">
        <v>2649</v>
      </c>
      <c r="N1053" s="72" t="s">
        <v>4397</v>
      </c>
      <c r="O1053" s="193" t="s">
        <v>68</v>
      </c>
      <c r="P1053" s="193" t="s">
        <v>5180</v>
      </c>
      <c r="Q1053" s="193" t="s">
        <v>5619</v>
      </c>
      <c r="R1053" s="206">
        <v>8.64943048788893E14</v>
      </c>
      <c r="S1053" s="206" t="s">
        <v>5620</v>
      </c>
      <c r="T1053" s="193" t="s">
        <v>5621</v>
      </c>
      <c r="U1053" s="193" t="s">
        <v>5505</v>
      </c>
      <c r="V1053" s="193" t="s">
        <v>888</v>
      </c>
      <c r="W1053" s="203">
        <f t="shared" si="268"/>
        <v>1874</v>
      </c>
      <c r="X1053" s="203">
        <f t="shared" si="269"/>
        <v>299.84</v>
      </c>
      <c r="Y1053" s="203">
        <f t="shared" si="266"/>
        <v>2173.84</v>
      </c>
    </row>
    <row r="1054" ht="12.75" customHeight="1">
      <c r="A1054" s="37" t="s">
        <v>5491</v>
      </c>
      <c r="B1054" s="215" t="s">
        <v>2817</v>
      </c>
      <c r="C1054" s="79">
        <v>45842.0</v>
      </c>
      <c r="D1054" s="187">
        <v>0.6041666666666666</v>
      </c>
      <c r="E1054" s="188" t="s">
        <v>2574</v>
      </c>
      <c r="F1054" s="37" t="s">
        <v>2575</v>
      </c>
      <c r="G1054" s="72">
        <v>1.0</v>
      </c>
      <c r="H1054" s="72" t="s">
        <v>2513</v>
      </c>
      <c r="I1054" s="72" t="s">
        <v>5622</v>
      </c>
      <c r="J1054" s="193" t="s">
        <v>5623</v>
      </c>
      <c r="K1054" s="72" t="s">
        <v>3312</v>
      </c>
      <c r="L1054" s="37" t="s">
        <v>2577</v>
      </c>
      <c r="M1054" s="192" t="s">
        <v>2578</v>
      </c>
      <c r="N1054" s="72" t="s">
        <v>4397</v>
      </c>
      <c r="O1054" s="193" t="s">
        <v>68</v>
      </c>
      <c r="P1054" s="72" t="str">
        <f>J1054</f>
        <v>Cte. MATEO VARGAS VAZQUEZ
DESINSTALACION DE EQUIPO</v>
      </c>
      <c r="Q1054" s="177"/>
      <c r="R1054" s="206">
        <v>8.63844053084486E14</v>
      </c>
      <c r="S1054" s="206" t="s">
        <v>5624</v>
      </c>
      <c r="T1054" s="193" t="s">
        <v>5505</v>
      </c>
      <c r="U1054" s="193" t="s">
        <v>5625</v>
      </c>
      <c r="V1054" s="193" t="str">
        <f>H1054</f>
        <v>DESINSTALACION</v>
      </c>
      <c r="W1054" s="203">
        <v>650.0</v>
      </c>
      <c r="X1054" s="179">
        <f t="shared" si="269"/>
        <v>104</v>
      </c>
      <c r="Y1054" s="179">
        <f t="shared" si="266"/>
        <v>754</v>
      </c>
    </row>
    <row r="1055" ht="12.75" customHeight="1">
      <c r="A1055" s="37" t="s">
        <v>5491</v>
      </c>
      <c r="B1055" s="215" t="s">
        <v>2817</v>
      </c>
      <c r="C1055" s="79">
        <v>45842.0</v>
      </c>
      <c r="D1055" s="187">
        <v>0.625</v>
      </c>
      <c r="E1055" s="188" t="s">
        <v>2518</v>
      </c>
      <c r="F1055" s="37" t="s">
        <v>5626</v>
      </c>
      <c r="G1055" s="72">
        <v>1.0</v>
      </c>
      <c r="H1055" s="72" t="s">
        <v>846</v>
      </c>
      <c r="I1055" s="72" t="s">
        <v>5627</v>
      </c>
      <c r="J1055" s="72" t="s">
        <v>2506</v>
      </c>
      <c r="K1055" s="72" t="s">
        <v>2292</v>
      </c>
      <c r="L1055" s="37" t="s">
        <v>5628</v>
      </c>
      <c r="M1055" s="192" t="s">
        <v>5629</v>
      </c>
      <c r="N1055" s="72" t="s">
        <v>821</v>
      </c>
      <c r="O1055" s="193" t="s">
        <v>68</v>
      </c>
      <c r="P1055" s="72" t="s">
        <v>5630</v>
      </c>
      <c r="Q1055" s="237" t="s">
        <v>846</v>
      </c>
      <c r="R1055" s="206" t="s">
        <v>68</v>
      </c>
      <c r="S1055" s="206" t="s">
        <v>68</v>
      </c>
      <c r="T1055" s="193" t="s">
        <v>68</v>
      </c>
      <c r="U1055" s="193" t="s">
        <v>68</v>
      </c>
      <c r="V1055" s="193" t="s">
        <v>68</v>
      </c>
      <c r="W1055" s="203">
        <v>0.0</v>
      </c>
      <c r="X1055" s="203">
        <v>0.0</v>
      </c>
      <c r="Y1055" s="179">
        <f t="shared" si="266"/>
        <v>0</v>
      </c>
    </row>
    <row r="1056" ht="12.75" customHeight="1">
      <c r="A1056" s="37" t="s">
        <v>5491</v>
      </c>
      <c r="B1056" s="215" t="s">
        <v>2817</v>
      </c>
      <c r="C1056" s="79">
        <v>45842.0</v>
      </c>
      <c r="D1056" s="187">
        <v>0.6666666666666666</v>
      </c>
      <c r="E1056" s="188" t="s">
        <v>2518</v>
      </c>
      <c r="F1056" s="37" t="s">
        <v>425</v>
      </c>
      <c r="G1056" s="72">
        <v>1.0</v>
      </c>
      <c r="H1056" s="72" t="s">
        <v>888</v>
      </c>
      <c r="I1056" s="72" t="s">
        <v>5631</v>
      </c>
      <c r="J1056" s="72" t="s">
        <v>3965</v>
      </c>
      <c r="K1056" s="72" t="s">
        <v>5601</v>
      </c>
      <c r="L1056" s="37" t="s">
        <v>5602</v>
      </c>
      <c r="M1056" s="192" t="s">
        <v>5603</v>
      </c>
      <c r="N1056" s="72" t="s">
        <v>4397</v>
      </c>
      <c r="O1056" s="207"/>
      <c r="P1056" s="193" t="s">
        <v>5632</v>
      </c>
      <c r="Q1056" s="177"/>
      <c r="R1056" s="206">
        <v>8.64943048789453E14</v>
      </c>
      <c r="S1056" s="206" t="s">
        <v>5633</v>
      </c>
      <c r="T1056" s="193" t="s">
        <v>5505</v>
      </c>
      <c r="U1056" s="193" t="s">
        <v>5505</v>
      </c>
      <c r="V1056" s="193" t="s">
        <v>623</v>
      </c>
      <c r="W1056" s="203">
        <v>3549.0</v>
      </c>
      <c r="X1056" s="203">
        <v>0.0</v>
      </c>
      <c r="Y1056" s="179">
        <f t="shared" si="266"/>
        <v>3549</v>
      </c>
    </row>
    <row r="1057" ht="12.75" customHeight="1">
      <c r="A1057" s="37" t="s">
        <v>5491</v>
      </c>
      <c r="B1057" s="215" t="s">
        <v>2817</v>
      </c>
      <c r="C1057" s="79">
        <v>45842.0</v>
      </c>
      <c r="D1057" s="187" t="s">
        <v>68</v>
      </c>
      <c r="E1057" s="188" t="s">
        <v>2518</v>
      </c>
      <c r="F1057" s="37" t="s">
        <v>2745</v>
      </c>
      <c r="G1057" s="72">
        <v>1.0</v>
      </c>
      <c r="H1057" s="193" t="s">
        <v>2519</v>
      </c>
      <c r="I1057" s="72" t="s">
        <v>5634</v>
      </c>
      <c r="J1057" s="72" t="s">
        <v>2521</v>
      </c>
      <c r="K1057" s="72" t="s">
        <v>68</v>
      </c>
      <c r="L1057" s="37" t="s">
        <v>5635</v>
      </c>
      <c r="M1057" s="192" t="s">
        <v>5636</v>
      </c>
      <c r="N1057" s="72" t="s">
        <v>5392</v>
      </c>
      <c r="O1057" s="176"/>
      <c r="P1057" s="72" t="s">
        <v>5637</v>
      </c>
      <c r="Q1057" s="177" t="s">
        <v>5638</v>
      </c>
      <c r="R1057" s="178">
        <v>8.64943047599184E14</v>
      </c>
      <c r="S1057" s="178">
        <v>8.123215424E9</v>
      </c>
      <c r="T1057" s="193" t="s">
        <v>5505</v>
      </c>
      <c r="U1057" s="72" t="s">
        <v>5639</v>
      </c>
      <c r="V1057" s="193" t="s">
        <v>2812</v>
      </c>
      <c r="W1057" s="203">
        <v>550.0</v>
      </c>
      <c r="X1057" s="203">
        <f t="shared" ref="X1057:X1063" si="270">W1057*0.16</f>
        <v>88</v>
      </c>
      <c r="Y1057" s="179">
        <f t="shared" si="266"/>
        <v>638</v>
      </c>
    </row>
    <row r="1058" ht="12.75" customHeight="1">
      <c r="A1058" s="37" t="s">
        <v>5491</v>
      </c>
      <c r="B1058" s="215" t="s">
        <v>2817</v>
      </c>
      <c r="C1058" s="79">
        <v>45843.0</v>
      </c>
      <c r="D1058" s="187">
        <v>0.375</v>
      </c>
      <c r="E1058" s="188" t="s">
        <v>2548</v>
      </c>
      <c r="F1058" s="37" t="s">
        <v>2549</v>
      </c>
      <c r="G1058" s="72">
        <v>1.0</v>
      </c>
      <c r="H1058" s="72" t="s">
        <v>2513</v>
      </c>
      <c r="I1058" s="72" t="s">
        <v>5640</v>
      </c>
      <c r="J1058" s="72" t="s">
        <v>2514</v>
      </c>
      <c r="K1058" s="72" t="s">
        <v>5562</v>
      </c>
      <c r="L1058" s="37" t="s">
        <v>2833</v>
      </c>
      <c r="M1058" s="192" t="s">
        <v>2552</v>
      </c>
      <c r="N1058" s="72" t="s">
        <v>821</v>
      </c>
      <c r="O1058" s="176"/>
      <c r="P1058" s="72" t="str">
        <f t="shared" ref="P1058:P1059" si="271">J1058</f>
        <v>DESINSTALACION DE EQUIPO</v>
      </c>
      <c r="Q1058" s="177"/>
      <c r="R1058" s="206">
        <v>8.64895035380441E14</v>
      </c>
      <c r="S1058" s="206" t="s">
        <v>5505</v>
      </c>
      <c r="T1058" s="193" t="s">
        <v>5505</v>
      </c>
      <c r="U1058" s="193" t="s">
        <v>5641</v>
      </c>
      <c r="V1058" s="72" t="str">
        <f t="shared" ref="V1058:V1059" si="272">H1058</f>
        <v>DESINSTALACION</v>
      </c>
      <c r="W1058" s="203">
        <v>350.0</v>
      </c>
      <c r="X1058" s="179">
        <f t="shared" si="270"/>
        <v>56</v>
      </c>
      <c r="Y1058" s="179">
        <f t="shared" si="266"/>
        <v>406</v>
      </c>
    </row>
    <row r="1059" ht="12.75" customHeight="1">
      <c r="A1059" s="37" t="s">
        <v>5491</v>
      </c>
      <c r="B1059" s="215" t="s">
        <v>2817</v>
      </c>
      <c r="C1059" s="79">
        <v>45843.0</v>
      </c>
      <c r="D1059" s="187">
        <v>0.3958333333333333</v>
      </c>
      <c r="E1059" s="188" t="s">
        <v>2548</v>
      </c>
      <c r="F1059" s="37" t="s">
        <v>2549</v>
      </c>
      <c r="G1059" s="72">
        <v>1.0</v>
      </c>
      <c r="H1059" s="193" t="s">
        <v>2558</v>
      </c>
      <c r="I1059" s="72" t="s">
        <v>5642</v>
      </c>
      <c r="J1059" s="72" t="s">
        <v>2521</v>
      </c>
      <c r="K1059" s="72" t="s">
        <v>5562</v>
      </c>
      <c r="L1059" s="37" t="s">
        <v>2833</v>
      </c>
      <c r="M1059" s="192" t="s">
        <v>2552</v>
      </c>
      <c r="N1059" s="72" t="s">
        <v>821</v>
      </c>
      <c r="O1059" s="176"/>
      <c r="P1059" s="72" t="str">
        <f t="shared" si="271"/>
        <v>REINSTALACION DE EQUIPO </v>
      </c>
      <c r="Q1059" s="72" t="s">
        <v>5247</v>
      </c>
      <c r="R1059" s="206">
        <v>8.64895035380441E14</v>
      </c>
      <c r="S1059" s="206" t="s">
        <v>5505</v>
      </c>
      <c r="T1059" s="193" t="s">
        <v>5643</v>
      </c>
      <c r="U1059" s="193" t="s">
        <v>5505</v>
      </c>
      <c r="V1059" s="72" t="str">
        <f t="shared" si="272"/>
        <v>REINSTALACION </v>
      </c>
      <c r="W1059" s="203">
        <v>350.0</v>
      </c>
      <c r="X1059" s="179">
        <f t="shared" si="270"/>
        <v>56</v>
      </c>
      <c r="Y1059" s="179">
        <f t="shared" si="266"/>
        <v>406</v>
      </c>
    </row>
    <row r="1060" ht="12.75" customHeight="1">
      <c r="A1060" s="37" t="s">
        <v>5491</v>
      </c>
      <c r="B1060" s="215" t="s">
        <v>2817</v>
      </c>
      <c r="C1060" s="79">
        <v>45843.0</v>
      </c>
      <c r="D1060" s="187">
        <v>0.375</v>
      </c>
      <c r="E1060" s="188" t="s">
        <v>2518</v>
      </c>
      <c r="F1060" s="37" t="s">
        <v>4246</v>
      </c>
      <c r="G1060" s="72">
        <v>1.0</v>
      </c>
      <c r="H1060" s="193" t="s">
        <v>2519</v>
      </c>
      <c r="I1060" s="72" t="s">
        <v>5540</v>
      </c>
      <c r="J1060" s="72" t="s">
        <v>3965</v>
      </c>
      <c r="K1060" s="72" t="s">
        <v>5555</v>
      </c>
      <c r="L1060" s="37" t="s">
        <v>5556</v>
      </c>
      <c r="M1060" s="192" t="s">
        <v>5557</v>
      </c>
      <c r="N1060" s="72" t="s">
        <v>4397</v>
      </c>
      <c r="O1060" s="176"/>
      <c r="P1060" s="72" t="s">
        <v>5247</v>
      </c>
      <c r="Q1060" s="205" t="s">
        <v>5644</v>
      </c>
      <c r="R1060" s="206">
        <v>8.6494304878782E14</v>
      </c>
      <c r="S1060" s="206" t="s">
        <v>5505</v>
      </c>
      <c r="T1060" s="193" t="s">
        <v>5559</v>
      </c>
      <c r="U1060" s="193" t="s">
        <v>5560</v>
      </c>
      <c r="V1060" s="193" t="s">
        <v>37</v>
      </c>
      <c r="W1060" s="203">
        <f>650+279</f>
        <v>929</v>
      </c>
      <c r="X1060" s="179">
        <f t="shared" si="270"/>
        <v>148.64</v>
      </c>
      <c r="Y1060" s="179">
        <f t="shared" si="266"/>
        <v>1077.64</v>
      </c>
    </row>
    <row r="1061" ht="12.75" customHeight="1">
      <c r="A1061" s="37" t="s">
        <v>5491</v>
      </c>
      <c r="B1061" s="215" t="s">
        <v>2817</v>
      </c>
      <c r="C1061" s="79">
        <v>45843.0</v>
      </c>
      <c r="D1061" s="187">
        <v>0.4583333333333333</v>
      </c>
      <c r="E1061" s="188" t="s">
        <v>2511</v>
      </c>
      <c r="F1061" s="37" t="s">
        <v>4909</v>
      </c>
      <c r="G1061" s="72">
        <v>1.0</v>
      </c>
      <c r="H1061" s="72" t="s">
        <v>2513</v>
      </c>
      <c r="I1061" s="72" t="s">
        <v>5645</v>
      </c>
      <c r="J1061" s="72" t="s">
        <v>2563</v>
      </c>
      <c r="K1061" s="72" t="s">
        <v>4912</v>
      </c>
      <c r="L1061" s="37" t="s">
        <v>4913</v>
      </c>
      <c r="M1061" s="192" t="s">
        <v>4914</v>
      </c>
      <c r="N1061" s="72" t="s">
        <v>821</v>
      </c>
      <c r="O1061" s="176"/>
      <c r="P1061" s="72" t="s">
        <v>5646</v>
      </c>
      <c r="Q1061" s="177"/>
      <c r="R1061" s="206" t="s">
        <v>5505</v>
      </c>
      <c r="S1061" s="206" t="s">
        <v>5505</v>
      </c>
      <c r="T1061" s="193" t="s">
        <v>5505</v>
      </c>
      <c r="U1061" s="193" t="s">
        <v>5647</v>
      </c>
      <c r="V1061" s="72" t="str">
        <f>H1061</f>
        <v>DESINSTALACION</v>
      </c>
      <c r="W1061" s="203">
        <v>650.0</v>
      </c>
      <c r="X1061" s="179">
        <f t="shared" si="270"/>
        <v>104</v>
      </c>
      <c r="Y1061" s="179">
        <f t="shared" si="266"/>
        <v>754</v>
      </c>
    </row>
    <row r="1062" ht="12.75" customHeight="1">
      <c r="A1062" s="37" t="s">
        <v>5491</v>
      </c>
      <c r="B1062" s="215" t="s">
        <v>2817</v>
      </c>
      <c r="C1062" s="79">
        <v>45843.0</v>
      </c>
      <c r="D1062" s="187">
        <v>0.5</v>
      </c>
      <c r="E1062" s="188" t="s">
        <v>5648</v>
      </c>
      <c r="F1062" s="191" t="s">
        <v>3320</v>
      </c>
      <c r="G1062" s="72">
        <v>1.0</v>
      </c>
      <c r="H1062" s="72" t="s">
        <v>2449</v>
      </c>
      <c r="I1062" s="72" t="s">
        <v>5649</v>
      </c>
      <c r="J1062" s="72" t="s">
        <v>5650</v>
      </c>
      <c r="K1062" s="72" t="s">
        <v>5651</v>
      </c>
      <c r="L1062" s="37" t="s">
        <v>5652</v>
      </c>
      <c r="M1062" s="192" t="s">
        <v>5653</v>
      </c>
      <c r="N1062" s="72" t="s">
        <v>4397</v>
      </c>
      <c r="O1062" s="193" t="s">
        <v>68</v>
      </c>
      <c r="P1062" s="72" t="s">
        <v>5654</v>
      </c>
      <c r="Q1062" s="177" t="s">
        <v>5655</v>
      </c>
      <c r="R1062" s="206">
        <v>8.64943048826321E14</v>
      </c>
      <c r="S1062" s="206" t="s">
        <v>5656</v>
      </c>
      <c r="T1062" s="193" t="s">
        <v>68</v>
      </c>
      <c r="U1062" s="193" t="s">
        <v>5657</v>
      </c>
      <c r="V1062" s="193" t="s">
        <v>762</v>
      </c>
      <c r="W1062" s="203">
        <v>0.0</v>
      </c>
      <c r="X1062" s="179">
        <f t="shared" si="270"/>
        <v>0</v>
      </c>
      <c r="Y1062" s="179">
        <f t="shared" si="266"/>
        <v>0</v>
      </c>
    </row>
    <row r="1063" ht="52.5" customHeight="1">
      <c r="A1063" s="86" t="s">
        <v>5491</v>
      </c>
      <c r="B1063" s="215" t="s">
        <v>2817</v>
      </c>
      <c r="C1063" s="194">
        <v>45843.0</v>
      </c>
      <c r="D1063" s="195">
        <v>0.5208333333333334</v>
      </c>
      <c r="E1063" s="196" t="s">
        <v>5648</v>
      </c>
      <c r="F1063" s="191" t="s">
        <v>3320</v>
      </c>
      <c r="G1063" s="87">
        <v>1.0</v>
      </c>
      <c r="H1063" s="87" t="s">
        <v>888</v>
      </c>
      <c r="I1063" s="87" t="s">
        <v>5649</v>
      </c>
      <c r="J1063" s="87" t="s">
        <v>2506</v>
      </c>
      <c r="K1063" s="87" t="s">
        <v>5651</v>
      </c>
      <c r="L1063" s="86" t="s">
        <v>5652</v>
      </c>
      <c r="M1063" s="197" t="s">
        <v>5653</v>
      </c>
      <c r="N1063" s="87" t="s">
        <v>4397</v>
      </c>
      <c r="O1063" s="193" t="s">
        <v>68</v>
      </c>
      <c r="P1063" s="193" t="s">
        <v>5658</v>
      </c>
      <c r="Q1063" s="87" t="s">
        <v>2506</v>
      </c>
      <c r="R1063" s="206">
        <v>8.64943048826321E14</v>
      </c>
      <c r="S1063" s="206" t="s">
        <v>5656</v>
      </c>
      <c r="T1063" s="193" t="s">
        <v>68</v>
      </c>
      <c r="U1063" s="193" t="s">
        <v>5657</v>
      </c>
      <c r="V1063" s="193" t="s">
        <v>888</v>
      </c>
      <c r="W1063" s="179">
        <f>1850+350</f>
        <v>2200</v>
      </c>
      <c r="X1063" s="179">
        <f t="shared" si="270"/>
        <v>352</v>
      </c>
      <c r="Y1063" s="179">
        <f t="shared" si="266"/>
        <v>2552</v>
      </c>
    </row>
    <row r="1064" ht="12.75" customHeight="1">
      <c r="A1064" s="37" t="s">
        <v>5659</v>
      </c>
      <c r="B1064" s="215" t="s">
        <v>68</v>
      </c>
      <c r="C1064" s="79">
        <v>45844.0</v>
      </c>
      <c r="D1064" s="187">
        <v>0.375</v>
      </c>
      <c r="E1064" s="188" t="s">
        <v>68</v>
      </c>
      <c r="F1064" s="37" t="s">
        <v>2458</v>
      </c>
      <c r="G1064" s="72" t="s">
        <v>68</v>
      </c>
      <c r="H1064" s="72" t="s">
        <v>68</v>
      </c>
      <c r="I1064" s="72" t="s">
        <v>68</v>
      </c>
      <c r="J1064" s="72" t="s">
        <v>68</v>
      </c>
      <c r="K1064" s="72" t="s">
        <v>68</v>
      </c>
      <c r="L1064" s="37" t="s">
        <v>68</v>
      </c>
      <c r="M1064" s="190" t="s">
        <v>68</v>
      </c>
      <c r="N1064" s="72" t="s">
        <v>68</v>
      </c>
      <c r="O1064" s="176"/>
      <c r="P1064" s="72"/>
      <c r="Q1064" s="177"/>
      <c r="R1064" s="178"/>
      <c r="S1064" s="178"/>
      <c r="T1064" s="72"/>
      <c r="U1064" s="72"/>
      <c r="V1064" s="72"/>
      <c r="W1064" s="179"/>
      <c r="X1064" s="179"/>
      <c r="Y1064" s="179"/>
    </row>
    <row r="1065" ht="12.75" customHeight="1">
      <c r="A1065" s="37" t="s">
        <v>5659</v>
      </c>
      <c r="B1065" s="215" t="s">
        <v>2817</v>
      </c>
      <c r="C1065" s="79">
        <v>45845.0</v>
      </c>
      <c r="D1065" s="187">
        <v>0.4166666666666667</v>
      </c>
      <c r="E1065" s="188" t="s">
        <v>3583</v>
      </c>
      <c r="F1065" s="37" t="s">
        <v>3489</v>
      </c>
      <c r="G1065" s="72">
        <v>1.0</v>
      </c>
      <c r="H1065" s="72" t="s">
        <v>888</v>
      </c>
      <c r="I1065" s="72" t="s">
        <v>5660</v>
      </c>
      <c r="J1065" s="193" t="s">
        <v>5661</v>
      </c>
      <c r="K1065" s="72" t="s">
        <v>4878</v>
      </c>
      <c r="L1065" s="37" t="s">
        <v>2669</v>
      </c>
      <c r="M1065" s="190" t="s">
        <v>2670</v>
      </c>
      <c r="N1065" s="72" t="s">
        <v>4397</v>
      </c>
      <c r="O1065" s="176"/>
      <c r="P1065" s="72" t="s">
        <v>5662</v>
      </c>
      <c r="Q1065" s="177" t="s">
        <v>2547</v>
      </c>
      <c r="R1065" s="206">
        <v>8.68120302681678E14</v>
      </c>
      <c r="S1065" s="206" t="s">
        <v>68</v>
      </c>
      <c r="T1065" s="193" t="s">
        <v>5663</v>
      </c>
      <c r="U1065" s="193" t="s">
        <v>5664</v>
      </c>
      <c r="V1065" s="193" t="s">
        <v>888</v>
      </c>
      <c r="W1065" s="203">
        <v>700.0</v>
      </c>
      <c r="X1065" s="179">
        <f t="shared" ref="X1065:X1066" si="273">W1065*0.16</f>
        <v>112</v>
      </c>
      <c r="Y1065" s="179">
        <f t="shared" ref="Y1065:Y1066" si="274">W1065+X1065</f>
        <v>812</v>
      </c>
    </row>
    <row r="1066" ht="12.75" customHeight="1">
      <c r="A1066" s="37" t="s">
        <v>5659</v>
      </c>
      <c r="B1066" s="215" t="s">
        <v>2817</v>
      </c>
      <c r="C1066" s="79">
        <v>45845.0</v>
      </c>
      <c r="D1066" s="187">
        <v>0.4583333333333333</v>
      </c>
      <c r="E1066" s="188" t="s">
        <v>3583</v>
      </c>
      <c r="F1066" s="37" t="s">
        <v>3489</v>
      </c>
      <c r="G1066" s="72">
        <v>1.0</v>
      </c>
      <c r="H1066" s="72" t="s">
        <v>888</v>
      </c>
      <c r="I1066" s="72" t="s">
        <v>5660</v>
      </c>
      <c r="J1066" s="193" t="s">
        <v>5665</v>
      </c>
      <c r="K1066" s="72" t="s">
        <v>4878</v>
      </c>
      <c r="L1066" s="37" t="s">
        <v>2669</v>
      </c>
      <c r="M1066" s="190" t="s">
        <v>2670</v>
      </c>
      <c r="N1066" s="72" t="s">
        <v>4397</v>
      </c>
      <c r="O1066" s="176"/>
      <c r="P1066" s="72" t="s">
        <v>5666</v>
      </c>
      <c r="Q1066" s="177" t="s">
        <v>5667</v>
      </c>
      <c r="R1066" s="206">
        <v>8.62476055721004E14</v>
      </c>
      <c r="S1066" s="206" t="s">
        <v>68</v>
      </c>
      <c r="T1066" s="193" t="s">
        <v>5663</v>
      </c>
      <c r="U1066" s="193" t="s">
        <v>5664</v>
      </c>
      <c r="V1066" s="193" t="s">
        <v>888</v>
      </c>
      <c r="W1066" s="203">
        <v>700.0</v>
      </c>
      <c r="X1066" s="179">
        <f t="shared" si="273"/>
        <v>112</v>
      </c>
      <c r="Y1066" s="179">
        <f t="shared" si="274"/>
        <v>812</v>
      </c>
    </row>
    <row r="1067" ht="12.75" customHeight="1">
      <c r="A1067" s="37" t="s">
        <v>5659</v>
      </c>
      <c r="B1067" s="215" t="s">
        <v>2817</v>
      </c>
      <c r="C1067" s="79">
        <v>45845.0</v>
      </c>
      <c r="D1067" s="187">
        <v>0.625</v>
      </c>
      <c r="E1067" s="188" t="s">
        <v>2518</v>
      </c>
      <c r="F1067" s="191" t="s">
        <v>5668</v>
      </c>
      <c r="G1067" s="72">
        <v>1.0</v>
      </c>
      <c r="H1067" s="72" t="s">
        <v>2449</v>
      </c>
      <c r="I1067" s="72" t="s">
        <v>5669</v>
      </c>
      <c r="J1067" s="72" t="s">
        <v>5582</v>
      </c>
      <c r="K1067" s="72" t="s">
        <v>5583</v>
      </c>
      <c r="L1067" s="37" t="s">
        <v>5584</v>
      </c>
      <c r="M1067" s="192" t="s">
        <v>5585</v>
      </c>
      <c r="N1067" s="72" t="s">
        <v>821</v>
      </c>
      <c r="O1067" s="207"/>
      <c r="P1067" s="193" t="s">
        <v>5670</v>
      </c>
      <c r="Q1067" s="177" t="s">
        <v>5671</v>
      </c>
      <c r="R1067" s="206">
        <v>8.65413051792744E14</v>
      </c>
      <c r="S1067" s="206">
        <v>8.110441135E9</v>
      </c>
      <c r="T1067" s="72" t="s">
        <v>68</v>
      </c>
      <c r="U1067" s="193" t="s">
        <v>5672</v>
      </c>
      <c r="V1067" s="193" t="s">
        <v>729</v>
      </c>
      <c r="W1067" s="203">
        <v>0.0</v>
      </c>
      <c r="X1067" s="203">
        <v>0.0</v>
      </c>
      <c r="Y1067" s="203">
        <v>0.0</v>
      </c>
    </row>
    <row r="1068" ht="12.75" customHeight="1">
      <c r="A1068" s="37" t="s">
        <v>5659</v>
      </c>
      <c r="B1068" s="215" t="s">
        <v>2817</v>
      </c>
      <c r="C1068" s="79">
        <v>45845.0</v>
      </c>
      <c r="D1068" s="187">
        <v>0.6666666666666666</v>
      </c>
      <c r="E1068" s="188" t="s">
        <v>2518</v>
      </c>
      <c r="F1068" s="191" t="s">
        <v>5668</v>
      </c>
      <c r="G1068" s="72">
        <v>1.0</v>
      </c>
      <c r="H1068" s="72" t="s">
        <v>2449</v>
      </c>
      <c r="I1068" s="72" t="s">
        <v>5673</v>
      </c>
      <c r="J1068" s="72" t="s">
        <v>5582</v>
      </c>
      <c r="K1068" s="72" t="s">
        <v>5583</v>
      </c>
      <c r="L1068" s="37" t="s">
        <v>5584</v>
      </c>
      <c r="M1068" s="192" t="s">
        <v>5585</v>
      </c>
      <c r="N1068" s="72" t="s">
        <v>821</v>
      </c>
      <c r="O1068" s="207"/>
      <c r="P1068" s="193" t="s">
        <v>5670</v>
      </c>
      <c r="Q1068" s="177" t="s">
        <v>5671</v>
      </c>
      <c r="R1068" s="206">
        <v>8.65413051742152E14</v>
      </c>
      <c r="S1068" s="206">
        <v>8.110441133E9</v>
      </c>
      <c r="T1068" s="193" t="s">
        <v>5674</v>
      </c>
      <c r="U1068" s="193" t="s">
        <v>5675</v>
      </c>
      <c r="V1068" s="193" t="s">
        <v>729</v>
      </c>
      <c r="W1068" s="203">
        <v>0.0</v>
      </c>
      <c r="X1068" s="203">
        <v>0.0</v>
      </c>
      <c r="Y1068" s="203">
        <v>0.0</v>
      </c>
    </row>
    <row r="1069">
      <c r="A1069" s="37" t="s">
        <v>5659</v>
      </c>
      <c r="B1069" s="215" t="s">
        <v>2817</v>
      </c>
      <c r="C1069" s="79">
        <v>45845.0</v>
      </c>
      <c r="D1069" s="187">
        <v>0.6666666666666666</v>
      </c>
      <c r="E1069" s="188" t="s">
        <v>2518</v>
      </c>
      <c r="F1069" s="191" t="s">
        <v>5668</v>
      </c>
      <c r="G1069" s="72">
        <v>1.0</v>
      </c>
      <c r="H1069" s="72" t="s">
        <v>2449</v>
      </c>
      <c r="I1069" s="193" t="s">
        <v>5676</v>
      </c>
      <c r="J1069" s="72" t="s">
        <v>5582</v>
      </c>
      <c r="K1069" s="72" t="s">
        <v>5583</v>
      </c>
      <c r="L1069" s="37" t="s">
        <v>5584</v>
      </c>
      <c r="M1069" s="192" t="s">
        <v>5585</v>
      </c>
      <c r="N1069" s="72" t="s">
        <v>821</v>
      </c>
      <c r="O1069" s="207"/>
      <c r="P1069" s="193" t="s">
        <v>5670</v>
      </c>
      <c r="Q1069" s="177" t="s">
        <v>5671</v>
      </c>
      <c r="R1069" s="206">
        <v>8.65413051802824E14</v>
      </c>
      <c r="S1069" s="206" t="s">
        <v>68</v>
      </c>
      <c r="T1069" s="193" t="s">
        <v>68</v>
      </c>
      <c r="U1069" s="193" t="s">
        <v>68</v>
      </c>
      <c r="V1069" s="193" t="s">
        <v>729</v>
      </c>
      <c r="W1069" s="203">
        <v>0.0</v>
      </c>
      <c r="X1069" s="203">
        <v>0.0</v>
      </c>
      <c r="Y1069" s="203">
        <v>0.0</v>
      </c>
    </row>
    <row r="1070">
      <c r="A1070" s="37" t="s">
        <v>5659</v>
      </c>
      <c r="B1070" s="215" t="s">
        <v>2817</v>
      </c>
      <c r="C1070" s="79">
        <v>45845.0</v>
      </c>
      <c r="D1070" s="187">
        <v>0.6666666666666666</v>
      </c>
      <c r="E1070" s="188" t="s">
        <v>2518</v>
      </c>
      <c r="F1070" s="191" t="s">
        <v>5668</v>
      </c>
      <c r="G1070" s="72">
        <v>1.0</v>
      </c>
      <c r="H1070" s="72" t="s">
        <v>2449</v>
      </c>
      <c r="I1070" s="193" t="s">
        <v>5677</v>
      </c>
      <c r="J1070" s="72" t="s">
        <v>5582</v>
      </c>
      <c r="K1070" s="72" t="s">
        <v>5583</v>
      </c>
      <c r="L1070" s="37" t="s">
        <v>5584</v>
      </c>
      <c r="M1070" s="192" t="s">
        <v>5585</v>
      </c>
      <c r="N1070" s="72" t="s">
        <v>821</v>
      </c>
      <c r="O1070" s="207"/>
      <c r="P1070" s="193" t="s">
        <v>5670</v>
      </c>
      <c r="Q1070" s="177" t="s">
        <v>5671</v>
      </c>
      <c r="R1070" s="206">
        <v>8.65413051410149E14</v>
      </c>
      <c r="S1070" s="206" t="s">
        <v>68</v>
      </c>
      <c r="T1070" s="193" t="s">
        <v>68</v>
      </c>
      <c r="U1070" s="193" t="s">
        <v>68</v>
      </c>
      <c r="V1070" s="193" t="s">
        <v>729</v>
      </c>
      <c r="W1070" s="203">
        <v>0.0</v>
      </c>
      <c r="X1070" s="203">
        <v>0.0</v>
      </c>
      <c r="Y1070" s="203">
        <v>0.0</v>
      </c>
    </row>
    <row r="1071">
      <c r="A1071" s="37" t="s">
        <v>5659</v>
      </c>
      <c r="B1071" s="215" t="s">
        <v>2817</v>
      </c>
      <c r="C1071" s="79">
        <v>45845.0</v>
      </c>
      <c r="D1071" s="187">
        <v>0.6666666666666666</v>
      </c>
      <c r="E1071" s="188" t="s">
        <v>2518</v>
      </c>
      <c r="F1071" s="191" t="s">
        <v>5668</v>
      </c>
      <c r="G1071" s="72">
        <v>1.0</v>
      </c>
      <c r="H1071" s="72" t="s">
        <v>2449</v>
      </c>
      <c r="I1071" s="193" t="s">
        <v>5678</v>
      </c>
      <c r="J1071" s="72" t="s">
        <v>5582</v>
      </c>
      <c r="K1071" s="72" t="s">
        <v>5583</v>
      </c>
      <c r="L1071" s="37" t="s">
        <v>5584</v>
      </c>
      <c r="M1071" s="192" t="s">
        <v>5585</v>
      </c>
      <c r="N1071" s="72" t="s">
        <v>821</v>
      </c>
      <c r="O1071" s="207"/>
      <c r="P1071" s="193" t="s">
        <v>5670</v>
      </c>
      <c r="Q1071" s="177" t="s">
        <v>5671</v>
      </c>
      <c r="R1071" s="206">
        <v>8.69671072487281E14</v>
      </c>
      <c r="S1071" s="206" t="s">
        <v>68</v>
      </c>
      <c r="T1071" s="193" t="s">
        <v>68</v>
      </c>
      <c r="U1071" s="193" t="s">
        <v>68</v>
      </c>
      <c r="V1071" s="193" t="s">
        <v>729</v>
      </c>
      <c r="W1071" s="203">
        <v>0.0</v>
      </c>
      <c r="X1071" s="203">
        <v>0.0</v>
      </c>
      <c r="Y1071" s="203">
        <v>0.0</v>
      </c>
    </row>
    <row r="1072">
      <c r="A1072" s="37" t="s">
        <v>5659</v>
      </c>
      <c r="B1072" s="215" t="s">
        <v>2817</v>
      </c>
      <c r="C1072" s="79">
        <v>45845.0</v>
      </c>
      <c r="D1072" s="187">
        <v>0.6666666666666666</v>
      </c>
      <c r="E1072" s="188" t="s">
        <v>2518</v>
      </c>
      <c r="F1072" s="191" t="s">
        <v>5668</v>
      </c>
      <c r="G1072" s="72">
        <v>1.0</v>
      </c>
      <c r="H1072" s="72" t="s">
        <v>2449</v>
      </c>
      <c r="I1072" s="193" t="s">
        <v>5679</v>
      </c>
      <c r="J1072" s="72" t="s">
        <v>5582</v>
      </c>
      <c r="K1072" s="72" t="s">
        <v>5583</v>
      </c>
      <c r="L1072" s="37" t="s">
        <v>5584</v>
      </c>
      <c r="M1072" s="192" t="s">
        <v>5585</v>
      </c>
      <c r="N1072" s="72" t="s">
        <v>821</v>
      </c>
      <c r="O1072" s="207"/>
      <c r="P1072" s="193" t="s">
        <v>5670</v>
      </c>
      <c r="Q1072" s="177" t="s">
        <v>5671</v>
      </c>
      <c r="R1072" s="206">
        <v>8.35413051744612E14</v>
      </c>
      <c r="S1072" s="206" t="s">
        <v>68</v>
      </c>
      <c r="T1072" s="193" t="s">
        <v>68</v>
      </c>
      <c r="U1072" s="193" t="s">
        <v>68</v>
      </c>
      <c r="V1072" s="193" t="s">
        <v>729</v>
      </c>
      <c r="W1072" s="203">
        <v>0.0</v>
      </c>
      <c r="X1072" s="203">
        <v>0.0</v>
      </c>
      <c r="Y1072" s="203">
        <v>0.0</v>
      </c>
    </row>
    <row r="1073">
      <c r="A1073" s="37" t="s">
        <v>5659</v>
      </c>
      <c r="B1073" s="215" t="s">
        <v>2817</v>
      </c>
      <c r="C1073" s="79">
        <v>45846.0</v>
      </c>
      <c r="D1073" s="187">
        <v>0.5</v>
      </c>
      <c r="E1073" s="188" t="s">
        <v>3761</v>
      </c>
      <c r="F1073" s="37" t="s">
        <v>2592</v>
      </c>
      <c r="G1073" s="72">
        <v>1.0</v>
      </c>
      <c r="H1073" s="72" t="s">
        <v>888</v>
      </c>
      <c r="I1073" s="193" t="s">
        <v>5680</v>
      </c>
      <c r="J1073" s="72" t="s">
        <v>2506</v>
      </c>
      <c r="K1073" s="72" t="s">
        <v>5681</v>
      </c>
      <c r="L1073" s="37" t="s">
        <v>4940</v>
      </c>
      <c r="M1073" s="192" t="s">
        <v>2649</v>
      </c>
      <c r="N1073" s="72" t="s">
        <v>4397</v>
      </c>
      <c r="O1073" s="193" t="s">
        <v>68</v>
      </c>
      <c r="P1073" s="193" t="s">
        <v>5180</v>
      </c>
      <c r="Q1073" s="205" t="s">
        <v>5682</v>
      </c>
      <c r="R1073" s="206">
        <v>8.64943048787457E14</v>
      </c>
      <c r="S1073" s="206">
        <v>8.110440925E9</v>
      </c>
      <c r="T1073" s="193" t="s">
        <v>5683</v>
      </c>
      <c r="U1073" s="193" t="s">
        <v>68</v>
      </c>
      <c r="V1073" s="193" t="s">
        <v>888</v>
      </c>
      <c r="W1073" s="203">
        <f>1724+150</f>
        <v>1874</v>
      </c>
      <c r="X1073" s="203">
        <f t="shared" ref="X1073:X1076" si="275">W1073*0.16</f>
        <v>299.84</v>
      </c>
      <c r="Y1073" s="203">
        <f t="shared" ref="Y1073:Y1100" si="276">W1073+X1073</f>
        <v>2173.84</v>
      </c>
    </row>
    <row r="1074">
      <c r="A1074" s="37" t="s">
        <v>5659</v>
      </c>
      <c r="B1074" s="215" t="s">
        <v>2817</v>
      </c>
      <c r="C1074" s="79">
        <v>45846.0</v>
      </c>
      <c r="D1074" s="187">
        <v>0.5416666666666666</v>
      </c>
      <c r="E1074" s="188" t="s">
        <v>2518</v>
      </c>
      <c r="F1074" s="37" t="s">
        <v>5684</v>
      </c>
      <c r="G1074" s="72">
        <v>1.0</v>
      </c>
      <c r="H1074" s="72" t="s">
        <v>729</v>
      </c>
      <c r="I1074" s="72" t="s">
        <v>5685</v>
      </c>
      <c r="J1074" s="72" t="s">
        <v>5686</v>
      </c>
      <c r="K1074" s="72" t="s">
        <v>5687</v>
      </c>
      <c r="L1074" s="37" t="s">
        <v>5688</v>
      </c>
      <c r="M1074" s="192" t="s">
        <v>5689</v>
      </c>
      <c r="N1074" s="72" t="s">
        <v>821</v>
      </c>
      <c r="O1074" s="176"/>
      <c r="P1074" s="72" t="s">
        <v>5247</v>
      </c>
      <c r="Q1074" s="205" t="s">
        <v>68</v>
      </c>
      <c r="R1074" s="206">
        <v>8.68166057587222E14</v>
      </c>
      <c r="S1074" s="206">
        <v>8.186037556E9</v>
      </c>
      <c r="T1074" s="193" t="s">
        <v>68</v>
      </c>
      <c r="U1074" s="193" t="s">
        <v>5690</v>
      </c>
      <c r="V1074" s="193" t="s">
        <v>729</v>
      </c>
      <c r="W1074" s="179">
        <f>350+300</f>
        <v>650</v>
      </c>
      <c r="X1074" s="179">
        <f t="shared" si="275"/>
        <v>104</v>
      </c>
      <c r="Y1074" s="179">
        <f t="shared" si="276"/>
        <v>754</v>
      </c>
    </row>
    <row r="1075">
      <c r="A1075" s="37" t="s">
        <v>5659</v>
      </c>
      <c r="B1075" s="215" t="s">
        <v>2817</v>
      </c>
      <c r="C1075" s="79">
        <v>45846.0</v>
      </c>
      <c r="D1075" s="241">
        <v>0.6041666666666666</v>
      </c>
      <c r="E1075" s="188" t="s">
        <v>3761</v>
      </c>
      <c r="F1075" s="37" t="s">
        <v>2592</v>
      </c>
      <c r="G1075" s="72">
        <v>1.0</v>
      </c>
      <c r="H1075" s="72" t="s">
        <v>888</v>
      </c>
      <c r="I1075" s="193" t="s">
        <v>5691</v>
      </c>
      <c r="J1075" s="72" t="s">
        <v>2506</v>
      </c>
      <c r="K1075" s="72" t="s">
        <v>5692</v>
      </c>
      <c r="L1075" s="37" t="s">
        <v>5693</v>
      </c>
      <c r="M1075" s="190" t="s">
        <v>5694</v>
      </c>
      <c r="N1075" s="72" t="s">
        <v>4397</v>
      </c>
      <c r="O1075" s="193" t="s">
        <v>68</v>
      </c>
      <c r="P1075" s="193" t="s">
        <v>5180</v>
      </c>
      <c r="Q1075" s="193" t="s">
        <v>5695</v>
      </c>
      <c r="R1075" s="206">
        <v>8.64943048789289E14</v>
      </c>
      <c r="S1075" s="206">
        <v>8.110440977E9</v>
      </c>
      <c r="T1075" s="193" t="s">
        <v>5696</v>
      </c>
      <c r="U1075" s="193" t="s">
        <v>5697</v>
      </c>
      <c r="V1075" s="193" t="s">
        <v>888</v>
      </c>
      <c r="W1075" s="203">
        <f>1724+150</f>
        <v>1874</v>
      </c>
      <c r="X1075" s="203">
        <f t="shared" si="275"/>
        <v>299.84</v>
      </c>
      <c r="Y1075" s="203">
        <f t="shared" si="276"/>
        <v>2173.84</v>
      </c>
    </row>
    <row r="1076" ht="12.75" customHeight="1">
      <c r="A1076" s="37" t="s">
        <v>5659</v>
      </c>
      <c r="B1076" s="215" t="s">
        <v>2817</v>
      </c>
      <c r="C1076" s="79">
        <v>45846.0</v>
      </c>
      <c r="D1076" s="187">
        <v>0.6666666666666666</v>
      </c>
      <c r="E1076" s="188" t="s">
        <v>4296</v>
      </c>
      <c r="F1076" s="37" t="s">
        <v>2745</v>
      </c>
      <c r="G1076" s="72">
        <v>1.0</v>
      </c>
      <c r="H1076" s="72" t="s">
        <v>729</v>
      </c>
      <c r="I1076" s="72" t="s">
        <v>5698</v>
      </c>
      <c r="J1076" s="72" t="s">
        <v>5686</v>
      </c>
      <c r="K1076" s="72" t="s">
        <v>5699</v>
      </c>
      <c r="L1076" s="37" t="s">
        <v>5700</v>
      </c>
      <c r="M1076" s="192" t="s">
        <v>5701</v>
      </c>
      <c r="N1076" s="72" t="s">
        <v>4397</v>
      </c>
      <c r="O1076" s="176"/>
      <c r="P1076" s="72" t="s">
        <v>5247</v>
      </c>
      <c r="Q1076" s="205" t="s">
        <v>68</v>
      </c>
      <c r="R1076" s="206">
        <v>8.62476051603941E14</v>
      </c>
      <c r="S1076" s="206">
        <v>8.110440844E9</v>
      </c>
      <c r="T1076" s="193" t="s">
        <v>68</v>
      </c>
      <c r="U1076" s="193" t="s">
        <v>5702</v>
      </c>
      <c r="V1076" s="193" t="s">
        <v>729</v>
      </c>
      <c r="W1076" s="203">
        <v>650.0</v>
      </c>
      <c r="X1076" s="179">
        <f t="shared" si="275"/>
        <v>104</v>
      </c>
      <c r="Y1076" s="179">
        <f t="shared" si="276"/>
        <v>754</v>
      </c>
    </row>
    <row r="1077" ht="42.75" customHeight="1">
      <c r="A1077" s="37" t="s">
        <v>5659</v>
      </c>
      <c r="B1077" s="215" t="s">
        <v>2817</v>
      </c>
      <c r="C1077" s="79">
        <v>45846.0</v>
      </c>
      <c r="D1077" s="187">
        <v>0.75</v>
      </c>
      <c r="E1077" s="188" t="s">
        <v>4296</v>
      </c>
      <c r="F1077" s="37" t="s">
        <v>2745</v>
      </c>
      <c r="G1077" s="72">
        <v>1.0</v>
      </c>
      <c r="H1077" s="72" t="s">
        <v>2449</v>
      </c>
      <c r="I1077" s="72">
        <v>20102.0</v>
      </c>
      <c r="J1077" s="72" t="s">
        <v>5703</v>
      </c>
      <c r="K1077" s="193" t="s">
        <v>68</v>
      </c>
      <c r="L1077" s="37" t="s">
        <v>5704</v>
      </c>
      <c r="M1077" s="192" t="s">
        <v>5705</v>
      </c>
      <c r="N1077" s="72" t="s">
        <v>5706</v>
      </c>
      <c r="O1077" s="207"/>
      <c r="P1077" s="193" t="s">
        <v>5707</v>
      </c>
      <c r="Q1077" s="205" t="s">
        <v>2547</v>
      </c>
      <c r="R1077" s="206">
        <v>8.69706060878404E14</v>
      </c>
      <c r="S1077" s="206">
        <v>8.332087773E9</v>
      </c>
      <c r="T1077" s="193" t="s">
        <v>5708</v>
      </c>
      <c r="U1077" s="193" t="s">
        <v>5709</v>
      </c>
      <c r="V1077" s="193" t="s">
        <v>3050</v>
      </c>
      <c r="W1077" s="203">
        <v>0.0</v>
      </c>
      <c r="X1077" s="203">
        <v>0.0</v>
      </c>
      <c r="Y1077" s="179">
        <f t="shared" si="276"/>
        <v>0</v>
      </c>
    </row>
    <row r="1078" ht="39.0" customHeight="1">
      <c r="A1078" s="37" t="s">
        <v>5659</v>
      </c>
      <c r="B1078" s="215" t="s">
        <v>2817</v>
      </c>
      <c r="C1078" s="79">
        <v>45847.0</v>
      </c>
      <c r="D1078" s="187">
        <v>0.375</v>
      </c>
      <c r="E1078" s="188" t="s">
        <v>2548</v>
      </c>
      <c r="F1078" s="37" t="s">
        <v>2549</v>
      </c>
      <c r="G1078" s="72">
        <v>1.0</v>
      </c>
      <c r="H1078" s="193" t="s">
        <v>2684</v>
      </c>
      <c r="I1078" s="72" t="s">
        <v>5710</v>
      </c>
      <c r="J1078" s="72" t="s">
        <v>2514</v>
      </c>
      <c r="K1078" s="72" t="s">
        <v>5562</v>
      </c>
      <c r="L1078" s="37" t="s">
        <v>2833</v>
      </c>
      <c r="M1078" s="192" t="s">
        <v>2552</v>
      </c>
      <c r="N1078" s="72" t="s">
        <v>4397</v>
      </c>
      <c r="O1078" s="207"/>
      <c r="P1078" s="72" t="str">
        <f>J1078</f>
        <v>DESINSTALACION DE EQUIPO</v>
      </c>
      <c r="Q1078" s="193" t="s">
        <v>5711</v>
      </c>
      <c r="R1078" s="206" t="s">
        <v>68</v>
      </c>
      <c r="S1078" s="206" t="s">
        <v>68</v>
      </c>
      <c r="T1078" s="193" t="s">
        <v>68</v>
      </c>
      <c r="U1078" s="193" t="s">
        <v>68</v>
      </c>
      <c r="V1078" s="72" t="str">
        <f>H1078</f>
        <v>VISITA EN FALSO </v>
      </c>
      <c r="W1078" s="203">
        <v>250.0</v>
      </c>
      <c r="X1078" s="179">
        <f t="shared" ref="X1078:X1097" si="277">W1078*0.16</f>
        <v>40</v>
      </c>
      <c r="Y1078" s="179">
        <f t="shared" si="276"/>
        <v>290</v>
      </c>
    </row>
    <row r="1079" ht="12.75" customHeight="1">
      <c r="A1079" s="37" t="s">
        <v>5659</v>
      </c>
      <c r="B1079" s="215" t="s">
        <v>2817</v>
      </c>
      <c r="C1079" s="79">
        <v>45847.0</v>
      </c>
      <c r="D1079" s="187">
        <v>0.4375</v>
      </c>
      <c r="E1079" s="188" t="s">
        <v>2518</v>
      </c>
      <c r="F1079" s="191" t="s">
        <v>5580</v>
      </c>
      <c r="G1079" s="72">
        <v>1.0</v>
      </c>
      <c r="H1079" s="72" t="s">
        <v>729</v>
      </c>
      <c r="I1079" s="72" t="s">
        <v>5712</v>
      </c>
      <c r="J1079" s="72" t="s">
        <v>5713</v>
      </c>
      <c r="K1079" s="72" t="s">
        <v>5583</v>
      </c>
      <c r="L1079" s="37" t="s">
        <v>5584</v>
      </c>
      <c r="M1079" s="192" t="s">
        <v>5585</v>
      </c>
      <c r="N1079" s="72" t="s">
        <v>821</v>
      </c>
      <c r="O1079" s="207"/>
      <c r="P1079" s="193" t="s">
        <v>3082</v>
      </c>
      <c r="Q1079" s="177" t="s">
        <v>68</v>
      </c>
      <c r="R1079" s="178">
        <v>8.69671072487174E14</v>
      </c>
      <c r="S1079" s="178">
        <v>8.110441115E9</v>
      </c>
      <c r="T1079" s="72" t="s">
        <v>68</v>
      </c>
      <c r="U1079" s="72" t="s">
        <v>5714</v>
      </c>
      <c r="V1079" s="193" t="s">
        <v>2812</v>
      </c>
      <c r="W1079" s="203">
        <v>600.0</v>
      </c>
      <c r="X1079" s="179">
        <f t="shared" si="277"/>
        <v>96</v>
      </c>
      <c r="Y1079" s="179">
        <f t="shared" si="276"/>
        <v>696</v>
      </c>
    </row>
    <row r="1080" ht="12.75" customHeight="1">
      <c r="A1080" s="37" t="s">
        <v>5659</v>
      </c>
      <c r="B1080" s="215" t="s">
        <v>2817</v>
      </c>
      <c r="C1080" s="79">
        <v>45847.0</v>
      </c>
      <c r="D1080" s="187">
        <v>0.4583333333333333</v>
      </c>
      <c r="E1080" s="188" t="s">
        <v>3583</v>
      </c>
      <c r="F1080" s="37" t="s">
        <v>3489</v>
      </c>
      <c r="G1080" s="72">
        <v>1.0</v>
      </c>
      <c r="H1080" s="72" t="s">
        <v>2684</v>
      </c>
      <c r="I1080" s="72" t="s">
        <v>4942</v>
      </c>
      <c r="J1080" s="72" t="s">
        <v>5715</v>
      </c>
      <c r="K1080" s="72" t="s">
        <v>4944</v>
      </c>
      <c r="L1080" s="37" t="s">
        <v>4961</v>
      </c>
      <c r="M1080" s="192" t="s">
        <v>5716</v>
      </c>
      <c r="N1080" s="72" t="s">
        <v>4397</v>
      </c>
      <c r="O1080" s="207"/>
      <c r="P1080" s="193" t="s">
        <v>5717</v>
      </c>
      <c r="Q1080" s="205" t="s">
        <v>68</v>
      </c>
      <c r="R1080" s="206" t="s">
        <v>68</v>
      </c>
      <c r="S1080" s="206" t="s">
        <v>68</v>
      </c>
      <c r="T1080" s="193" t="s">
        <v>68</v>
      </c>
      <c r="U1080" s="193" t="s">
        <v>68</v>
      </c>
      <c r="V1080" s="193" t="s">
        <v>2716</v>
      </c>
      <c r="W1080" s="203">
        <v>250.0</v>
      </c>
      <c r="X1080" s="179">
        <f t="shared" si="277"/>
        <v>40</v>
      </c>
      <c r="Y1080" s="179">
        <f t="shared" si="276"/>
        <v>290</v>
      </c>
    </row>
    <row r="1081" ht="12.75" customHeight="1">
      <c r="A1081" s="37" t="s">
        <v>5659</v>
      </c>
      <c r="B1081" s="215" t="s">
        <v>2817</v>
      </c>
      <c r="C1081" s="79">
        <v>45847.0</v>
      </c>
      <c r="D1081" s="187">
        <v>0.4583333333333333</v>
      </c>
      <c r="E1081" s="188" t="s">
        <v>2518</v>
      </c>
      <c r="F1081" s="191" t="s">
        <v>5580</v>
      </c>
      <c r="G1081" s="72">
        <v>1.0</v>
      </c>
      <c r="H1081" s="72" t="s">
        <v>729</v>
      </c>
      <c r="I1081" s="72" t="s">
        <v>5676</v>
      </c>
      <c r="J1081" s="72" t="s">
        <v>5713</v>
      </c>
      <c r="K1081" s="72" t="s">
        <v>5583</v>
      </c>
      <c r="L1081" s="37" t="s">
        <v>5584</v>
      </c>
      <c r="M1081" s="192" t="s">
        <v>5585</v>
      </c>
      <c r="N1081" s="72" t="s">
        <v>821</v>
      </c>
      <c r="O1081" s="207"/>
      <c r="P1081" s="193" t="s">
        <v>3082</v>
      </c>
      <c r="Q1081" s="177" t="s">
        <v>68</v>
      </c>
      <c r="R1081" s="178">
        <v>8.65413051802824E14</v>
      </c>
      <c r="S1081" s="178">
        <v>8.110441067E9</v>
      </c>
      <c r="T1081" s="72" t="s">
        <v>68</v>
      </c>
      <c r="U1081" s="72" t="s">
        <v>5718</v>
      </c>
      <c r="V1081" s="193" t="s">
        <v>2812</v>
      </c>
      <c r="W1081" s="203">
        <v>600.0</v>
      </c>
      <c r="X1081" s="179">
        <f t="shared" si="277"/>
        <v>96</v>
      </c>
      <c r="Y1081" s="179">
        <f t="shared" si="276"/>
        <v>696</v>
      </c>
    </row>
    <row r="1082" ht="12.75" customHeight="1">
      <c r="A1082" s="37" t="s">
        <v>5659</v>
      </c>
      <c r="B1082" s="215" t="s">
        <v>2817</v>
      </c>
      <c r="C1082" s="79">
        <v>45847.0</v>
      </c>
      <c r="D1082" s="187">
        <v>0.4791666666666667</v>
      </c>
      <c r="E1082" s="188" t="s">
        <v>2518</v>
      </c>
      <c r="F1082" s="191" t="s">
        <v>5580</v>
      </c>
      <c r="G1082" s="72">
        <v>1.0</v>
      </c>
      <c r="H1082" s="72" t="s">
        <v>729</v>
      </c>
      <c r="I1082" s="72" t="s">
        <v>5677</v>
      </c>
      <c r="J1082" s="72" t="s">
        <v>5713</v>
      </c>
      <c r="K1082" s="72" t="s">
        <v>5583</v>
      </c>
      <c r="L1082" s="37" t="s">
        <v>5584</v>
      </c>
      <c r="M1082" s="192" t="s">
        <v>5585</v>
      </c>
      <c r="N1082" s="72" t="s">
        <v>821</v>
      </c>
      <c r="O1082" s="207"/>
      <c r="P1082" s="193" t="s">
        <v>3082</v>
      </c>
      <c r="Q1082" s="177" t="s">
        <v>68</v>
      </c>
      <c r="R1082" s="178">
        <v>8.65413051744612E14</v>
      </c>
      <c r="S1082" s="178">
        <v>8.110441048E9</v>
      </c>
      <c r="T1082" s="72" t="s">
        <v>5719</v>
      </c>
      <c r="U1082" s="72" t="s">
        <v>5720</v>
      </c>
      <c r="V1082" s="193" t="s">
        <v>2812</v>
      </c>
      <c r="W1082" s="203">
        <v>600.0</v>
      </c>
      <c r="X1082" s="179">
        <f t="shared" si="277"/>
        <v>96</v>
      </c>
      <c r="Y1082" s="179">
        <f t="shared" si="276"/>
        <v>696</v>
      </c>
    </row>
    <row r="1083" ht="12.75" customHeight="1">
      <c r="A1083" s="37" t="s">
        <v>5659</v>
      </c>
      <c r="B1083" s="215" t="s">
        <v>2817</v>
      </c>
      <c r="C1083" s="79">
        <v>45847.0</v>
      </c>
      <c r="D1083" s="187">
        <v>0.4895833333333333</v>
      </c>
      <c r="E1083" s="188" t="s">
        <v>2518</v>
      </c>
      <c r="F1083" s="191" t="s">
        <v>5580</v>
      </c>
      <c r="G1083" s="72">
        <v>1.0</v>
      </c>
      <c r="H1083" s="72" t="s">
        <v>729</v>
      </c>
      <c r="I1083" s="72" t="s">
        <v>5678</v>
      </c>
      <c r="J1083" s="72" t="s">
        <v>5713</v>
      </c>
      <c r="K1083" s="72" t="s">
        <v>5583</v>
      </c>
      <c r="L1083" s="37" t="s">
        <v>5584</v>
      </c>
      <c r="M1083" s="192" t="s">
        <v>5585</v>
      </c>
      <c r="N1083" s="72" t="s">
        <v>821</v>
      </c>
      <c r="O1083" s="207"/>
      <c r="P1083" s="193" t="s">
        <v>3082</v>
      </c>
      <c r="Q1083" s="177" t="s">
        <v>68</v>
      </c>
      <c r="R1083" s="178">
        <v>8.69671072487281E14</v>
      </c>
      <c r="S1083" s="178">
        <v>8.110441168E9</v>
      </c>
      <c r="T1083" s="72" t="s">
        <v>5721</v>
      </c>
      <c r="U1083" s="72" t="s">
        <v>5722</v>
      </c>
      <c r="V1083" s="193" t="s">
        <v>2812</v>
      </c>
      <c r="W1083" s="203">
        <v>600.0</v>
      </c>
      <c r="X1083" s="179">
        <f t="shared" si="277"/>
        <v>96</v>
      </c>
      <c r="Y1083" s="179">
        <f t="shared" si="276"/>
        <v>696</v>
      </c>
    </row>
    <row r="1084" ht="12.75" customHeight="1">
      <c r="A1084" s="37" t="s">
        <v>5659</v>
      </c>
      <c r="B1084" s="215" t="s">
        <v>2817</v>
      </c>
      <c r="C1084" s="79">
        <v>45847.0</v>
      </c>
      <c r="D1084" s="187">
        <v>0.0</v>
      </c>
      <c r="E1084" s="188" t="s">
        <v>2518</v>
      </c>
      <c r="F1084" s="191" t="s">
        <v>5580</v>
      </c>
      <c r="G1084" s="72">
        <v>1.0</v>
      </c>
      <c r="H1084" s="72" t="s">
        <v>729</v>
      </c>
      <c r="I1084" s="72" t="s">
        <v>5679</v>
      </c>
      <c r="J1084" s="72" t="s">
        <v>5713</v>
      </c>
      <c r="K1084" s="72" t="s">
        <v>5583</v>
      </c>
      <c r="L1084" s="37" t="s">
        <v>5584</v>
      </c>
      <c r="M1084" s="192" t="s">
        <v>5585</v>
      </c>
      <c r="N1084" s="72" t="s">
        <v>821</v>
      </c>
      <c r="O1084" s="207"/>
      <c r="P1084" s="193" t="s">
        <v>3082</v>
      </c>
      <c r="Q1084" s="177" t="s">
        <v>68</v>
      </c>
      <c r="R1084" s="178">
        <v>8.65413051410149E14</v>
      </c>
      <c r="S1084" s="178">
        <v>8.11044108E9</v>
      </c>
      <c r="T1084" s="72" t="s">
        <v>5723</v>
      </c>
      <c r="U1084" s="72" t="s">
        <v>5724</v>
      </c>
      <c r="V1084" s="193" t="s">
        <v>2812</v>
      </c>
      <c r="W1084" s="203">
        <v>600.0</v>
      </c>
      <c r="X1084" s="179">
        <f t="shared" si="277"/>
        <v>96</v>
      </c>
      <c r="Y1084" s="179">
        <f t="shared" si="276"/>
        <v>696</v>
      </c>
    </row>
    <row r="1085" ht="12.75" customHeight="1">
      <c r="A1085" s="37" t="s">
        <v>5659</v>
      </c>
      <c r="B1085" s="215" t="s">
        <v>2817</v>
      </c>
      <c r="C1085" s="79">
        <v>45847.0</v>
      </c>
      <c r="D1085" s="187">
        <v>0.020833333333333332</v>
      </c>
      <c r="E1085" s="188" t="s">
        <v>2518</v>
      </c>
      <c r="F1085" s="191" t="s">
        <v>5580</v>
      </c>
      <c r="G1085" s="72">
        <v>1.0</v>
      </c>
      <c r="H1085" s="72" t="s">
        <v>729</v>
      </c>
      <c r="I1085" s="72" t="s">
        <v>5673</v>
      </c>
      <c r="J1085" s="72" t="s">
        <v>5713</v>
      </c>
      <c r="K1085" s="72" t="s">
        <v>5583</v>
      </c>
      <c r="L1085" s="37" t="s">
        <v>5584</v>
      </c>
      <c r="M1085" s="192" t="s">
        <v>5585</v>
      </c>
      <c r="N1085" s="72" t="s">
        <v>821</v>
      </c>
      <c r="O1085" s="207"/>
      <c r="P1085" s="193" t="s">
        <v>3082</v>
      </c>
      <c r="Q1085" s="177" t="s">
        <v>68</v>
      </c>
      <c r="R1085" s="178">
        <v>8.65413051742152E14</v>
      </c>
      <c r="S1085" s="178">
        <v>8.110441133E9</v>
      </c>
      <c r="T1085" s="72" t="s">
        <v>5674</v>
      </c>
      <c r="U1085" s="72" t="s">
        <v>5725</v>
      </c>
      <c r="V1085" s="193" t="s">
        <v>2812</v>
      </c>
      <c r="W1085" s="203">
        <v>600.0</v>
      </c>
      <c r="X1085" s="179">
        <f t="shared" si="277"/>
        <v>96</v>
      </c>
      <c r="Y1085" s="179">
        <f t="shared" si="276"/>
        <v>696</v>
      </c>
    </row>
    <row r="1086" ht="12.75" customHeight="1">
      <c r="A1086" s="37" t="s">
        <v>5659</v>
      </c>
      <c r="B1086" s="215" t="s">
        <v>2817</v>
      </c>
      <c r="C1086" s="79">
        <v>45847.0</v>
      </c>
      <c r="D1086" s="187">
        <v>0.020833333333333332</v>
      </c>
      <c r="E1086" s="188" t="s">
        <v>2518</v>
      </c>
      <c r="F1086" s="191" t="s">
        <v>5580</v>
      </c>
      <c r="G1086" s="72">
        <v>1.0</v>
      </c>
      <c r="H1086" s="72" t="s">
        <v>729</v>
      </c>
      <c r="I1086" s="72" t="s">
        <v>5726</v>
      </c>
      <c r="J1086" s="72" t="s">
        <v>5713</v>
      </c>
      <c r="K1086" s="72" t="s">
        <v>5583</v>
      </c>
      <c r="L1086" s="37" t="s">
        <v>5584</v>
      </c>
      <c r="M1086" s="192" t="s">
        <v>5585</v>
      </c>
      <c r="N1086" s="72" t="s">
        <v>821</v>
      </c>
      <c r="O1086" s="207"/>
      <c r="P1086" s="193" t="s">
        <v>3082</v>
      </c>
      <c r="Q1086" s="177" t="s">
        <v>68</v>
      </c>
      <c r="R1086" s="178">
        <v>8.65413051792744E14</v>
      </c>
      <c r="S1086" s="178">
        <v>8.110441135E9</v>
      </c>
      <c r="T1086" s="72" t="s">
        <v>68</v>
      </c>
      <c r="U1086" s="72" t="s">
        <v>5672</v>
      </c>
      <c r="V1086" s="193" t="s">
        <v>2812</v>
      </c>
      <c r="W1086" s="203">
        <v>600.0</v>
      </c>
      <c r="X1086" s="179">
        <f t="shared" si="277"/>
        <v>96</v>
      </c>
      <c r="Y1086" s="179">
        <f t="shared" si="276"/>
        <v>696</v>
      </c>
    </row>
    <row r="1087" ht="12.75" customHeight="1">
      <c r="A1087" s="37" t="s">
        <v>5659</v>
      </c>
      <c r="B1087" s="215" t="s">
        <v>2817</v>
      </c>
      <c r="C1087" s="79">
        <v>45847.0</v>
      </c>
      <c r="D1087" s="187">
        <v>0.020833333333333332</v>
      </c>
      <c r="E1087" s="188" t="s">
        <v>3583</v>
      </c>
      <c r="F1087" s="37" t="s">
        <v>3489</v>
      </c>
      <c r="G1087" s="72">
        <v>1.0</v>
      </c>
      <c r="H1087" s="72" t="s">
        <v>888</v>
      </c>
      <c r="I1087" s="193" t="s">
        <v>5727</v>
      </c>
      <c r="J1087" s="193" t="s">
        <v>5728</v>
      </c>
      <c r="K1087" s="72" t="s">
        <v>4944</v>
      </c>
      <c r="L1087" s="37" t="s">
        <v>5729</v>
      </c>
      <c r="M1087" s="192" t="s">
        <v>5730</v>
      </c>
      <c r="N1087" s="72" t="s">
        <v>4397</v>
      </c>
      <c r="O1087" s="207"/>
      <c r="P1087" s="193" t="s">
        <v>5731</v>
      </c>
      <c r="Q1087" s="205" t="s">
        <v>5732</v>
      </c>
      <c r="R1087" s="206">
        <v>8.68120302679177E14</v>
      </c>
      <c r="S1087" s="206" t="s">
        <v>68</v>
      </c>
      <c r="T1087" s="193" t="s">
        <v>68</v>
      </c>
      <c r="U1087" s="193" t="s">
        <v>5733</v>
      </c>
      <c r="V1087" s="193" t="s">
        <v>888</v>
      </c>
      <c r="W1087" s="203">
        <v>700.0</v>
      </c>
      <c r="X1087" s="179">
        <f t="shared" si="277"/>
        <v>112</v>
      </c>
      <c r="Y1087" s="179">
        <f t="shared" si="276"/>
        <v>812</v>
      </c>
    </row>
    <row r="1088" ht="12.75" customHeight="1">
      <c r="A1088" s="37" t="s">
        <v>5659</v>
      </c>
      <c r="B1088" s="215" t="s">
        <v>2817</v>
      </c>
      <c r="C1088" s="79">
        <v>45847.0</v>
      </c>
      <c r="D1088" s="187">
        <v>0.5416666666666666</v>
      </c>
      <c r="E1088" s="188" t="s">
        <v>3583</v>
      </c>
      <c r="F1088" s="37" t="s">
        <v>3489</v>
      </c>
      <c r="G1088" s="72">
        <v>1.0</v>
      </c>
      <c r="H1088" s="72" t="s">
        <v>888</v>
      </c>
      <c r="I1088" s="193" t="s">
        <v>5727</v>
      </c>
      <c r="J1088" s="193" t="s">
        <v>5734</v>
      </c>
      <c r="K1088" s="72" t="s">
        <v>4944</v>
      </c>
      <c r="L1088" s="37" t="s">
        <v>5729</v>
      </c>
      <c r="M1088" s="192" t="s">
        <v>5730</v>
      </c>
      <c r="N1088" s="72" t="s">
        <v>4397</v>
      </c>
      <c r="O1088" s="207"/>
      <c r="P1088" s="193" t="s">
        <v>5735</v>
      </c>
      <c r="Q1088" s="205" t="s">
        <v>5732</v>
      </c>
      <c r="R1088" s="206">
        <v>8.68120302682767E14</v>
      </c>
      <c r="S1088" s="206" t="s">
        <v>68</v>
      </c>
      <c r="T1088" s="193" t="s">
        <v>68</v>
      </c>
      <c r="U1088" s="193" t="s">
        <v>5733</v>
      </c>
      <c r="V1088" s="193" t="s">
        <v>888</v>
      </c>
      <c r="W1088" s="203">
        <v>700.0</v>
      </c>
      <c r="X1088" s="179">
        <f t="shared" si="277"/>
        <v>112</v>
      </c>
      <c r="Y1088" s="179">
        <f t="shared" si="276"/>
        <v>812</v>
      </c>
    </row>
    <row r="1089" ht="12.75" customHeight="1">
      <c r="A1089" s="37" t="s">
        <v>5659</v>
      </c>
      <c r="B1089" s="215" t="s">
        <v>2817</v>
      </c>
      <c r="C1089" s="79">
        <v>45847.0</v>
      </c>
      <c r="D1089" s="187">
        <v>0.5625</v>
      </c>
      <c r="E1089" s="188" t="s">
        <v>3583</v>
      </c>
      <c r="F1089" s="37" t="s">
        <v>3489</v>
      </c>
      <c r="G1089" s="72">
        <v>1.0</v>
      </c>
      <c r="H1089" s="72" t="s">
        <v>2513</v>
      </c>
      <c r="I1089" s="193" t="s">
        <v>5727</v>
      </c>
      <c r="J1089" s="193" t="s">
        <v>5736</v>
      </c>
      <c r="K1089" s="72" t="s">
        <v>4944</v>
      </c>
      <c r="L1089" s="37" t="s">
        <v>5729</v>
      </c>
      <c r="M1089" s="192" t="s">
        <v>5730</v>
      </c>
      <c r="N1089" s="72" t="s">
        <v>4397</v>
      </c>
      <c r="O1089" s="207"/>
      <c r="P1089" s="193" t="s">
        <v>5737</v>
      </c>
      <c r="Q1089" s="205" t="s">
        <v>4360</v>
      </c>
      <c r="R1089" s="206">
        <v>8.68120302683492E14</v>
      </c>
      <c r="S1089" s="206" t="s">
        <v>68</v>
      </c>
      <c r="T1089" s="193" t="s">
        <v>68</v>
      </c>
      <c r="U1089" s="193" t="s">
        <v>5733</v>
      </c>
      <c r="V1089" s="193" t="s">
        <v>2513</v>
      </c>
      <c r="W1089" s="203">
        <v>500.0</v>
      </c>
      <c r="X1089" s="179">
        <f t="shared" si="277"/>
        <v>80</v>
      </c>
      <c r="Y1089" s="179">
        <f t="shared" si="276"/>
        <v>580</v>
      </c>
    </row>
    <row r="1090" ht="12.75" customHeight="1">
      <c r="A1090" s="37" t="s">
        <v>5659</v>
      </c>
      <c r="B1090" s="215" t="s">
        <v>2817</v>
      </c>
      <c r="C1090" s="79">
        <v>45847.0</v>
      </c>
      <c r="D1090" s="187">
        <v>0.5625</v>
      </c>
      <c r="E1090" s="188" t="s">
        <v>3583</v>
      </c>
      <c r="F1090" s="37" t="s">
        <v>3489</v>
      </c>
      <c r="G1090" s="72">
        <v>1.0</v>
      </c>
      <c r="H1090" s="72" t="s">
        <v>2513</v>
      </c>
      <c r="I1090" s="193" t="s">
        <v>5727</v>
      </c>
      <c r="J1090" s="193" t="s">
        <v>5738</v>
      </c>
      <c r="K1090" s="72" t="s">
        <v>4944</v>
      </c>
      <c r="L1090" s="37" t="s">
        <v>5729</v>
      </c>
      <c r="M1090" s="192" t="s">
        <v>5730</v>
      </c>
      <c r="N1090" s="72" t="s">
        <v>4397</v>
      </c>
      <c r="O1090" s="207"/>
      <c r="P1090" s="193" t="s">
        <v>5737</v>
      </c>
      <c r="Q1090" s="205" t="s">
        <v>4360</v>
      </c>
      <c r="R1090" s="206">
        <v>8.68120302681439E14</v>
      </c>
      <c r="S1090" s="206" t="s">
        <v>68</v>
      </c>
      <c r="T1090" s="193" t="s">
        <v>68</v>
      </c>
      <c r="U1090" s="193" t="s">
        <v>5733</v>
      </c>
      <c r="V1090" s="193" t="s">
        <v>2513</v>
      </c>
      <c r="W1090" s="203">
        <v>500.0</v>
      </c>
      <c r="X1090" s="179">
        <f t="shared" si="277"/>
        <v>80</v>
      </c>
      <c r="Y1090" s="179">
        <f t="shared" si="276"/>
        <v>580</v>
      </c>
    </row>
    <row r="1091" ht="12.75" customHeight="1">
      <c r="A1091" s="37" t="s">
        <v>5659</v>
      </c>
      <c r="B1091" s="215" t="s">
        <v>2817</v>
      </c>
      <c r="C1091" s="79">
        <v>45848.0</v>
      </c>
      <c r="D1091" s="187">
        <v>0.09722222222222222</v>
      </c>
      <c r="E1091" s="188" t="s">
        <v>2518</v>
      </c>
      <c r="F1091" s="191" t="s">
        <v>2527</v>
      </c>
      <c r="G1091" s="72">
        <v>1.0</v>
      </c>
      <c r="H1091" s="72" t="s">
        <v>888</v>
      </c>
      <c r="I1091" s="193" t="s">
        <v>5739</v>
      </c>
      <c r="J1091" s="72" t="s">
        <v>5740</v>
      </c>
      <c r="K1091" s="193" t="s">
        <v>68</v>
      </c>
      <c r="L1091" s="37" t="s">
        <v>3014</v>
      </c>
      <c r="M1091" s="192" t="s">
        <v>5741</v>
      </c>
      <c r="N1091" s="72" t="s">
        <v>821</v>
      </c>
      <c r="O1091" s="207"/>
      <c r="P1091" s="193" t="s">
        <v>5742</v>
      </c>
      <c r="Q1091" s="205" t="s">
        <v>5743</v>
      </c>
      <c r="R1091" s="206">
        <v>8.63240070023021E14</v>
      </c>
      <c r="S1091" s="206">
        <v>8.110441264E9</v>
      </c>
      <c r="T1091" s="193" t="s">
        <v>5744</v>
      </c>
      <c r="U1091" s="193" t="s">
        <v>5745</v>
      </c>
      <c r="V1091" s="193" t="s">
        <v>569</v>
      </c>
      <c r="W1091" s="203">
        <v>7499.0</v>
      </c>
      <c r="X1091" s="179">
        <f t="shared" si="277"/>
        <v>1199.84</v>
      </c>
      <c r="Y1091" s="179">
        <f t="shared" si="276"/>
        <v>8698.84</v>
      </c>
    </row>
    <row r="1092" ht="12.75" customHeight="1">
      <c r="A1092" s="37" t="s">
        <v>5659</v>
      </c>
      <c r="B1092" s="215" t="s">
        <v>2817</v>
      </c>
      <c r="C1092" s="79">
        <v>45848.0</v>
      </c>
      <c r="D1092" s="187">
        <v>0.625</v>
      </c>
      <c r="E1092" s="188" t="s">
        <v>2518</v>
      </c>
      <c r="F1092" s="191" t="s">
        <v>2527</v>
      </c>
      <c r="G1092" s="72">
        <v>1.0</v>
      </c>
      <c r="H1092" s="72" t="s">
        <v>888</v>
      </c>
      <c r="I1092" s="193" t="s">
        <v>5746</v>
      </c>
      <c r="J1092" s="72" t="s">
        <v>5740</v>
      </c>
      <c r="K1092" s="193" t="s">
        <v>68</v>
      </c>
      <c r="L1092" s="37" t="s">
        <v>3014</v>
      </c>
      <c r="M1092" s="192" t="s">
        <v>5741</v>
      </c>
      <c r="N1092" s="72" t="s">
        <v>821</v>
      </c>
      <c r="O1092" s="207"/>
      <c r="P1092" s="193" t="s">
        <v>5742</v>
      </c>
      <c r="Q1092" s="205" t="s">
        <v>5743</v>
      </c>
      <c r="R1092" s="206">
        <v>8.6324007002294E14</v>
      </c>
      <c r="S1092" s="206">
        <v>8.110441297E9</v>
      </c>
      <c r="T1092" s="193" t="s">
        <v>5747</v>
      </c>
      <c r="U1092" s="193" t="s">
        <v>5748</v>
      </c>
      <c r="V1092" s="193" t="s">
        <v>569</v>
      </c>
      <c r="W1092" s="203">
        <v>7499.0</v>
      </c>
      <c r="X1092" s="179">
        <f t="shared" si="277"/>
        <v>1199.84</v>
      </c>
      <c r="Y1092" s="179">
        <f t="shared" si="276"/>
        <v>8698.84</v>
      </c>
    </row>
    <row r="1093" ht="12.75" customHeight="1">
      <c r="A1093" s="37" t="s">
        <v>5659</v>
      </c>
      <c r="B1093" s="215" t="s">
        <v>2817</v>
      </c>
      <c r="C1093" s="79">
        <v>45848.0</v>
      </c>
      <c r="D1093" s="187">
        <v>0.6666666666666666</v>
      </c>
      <c r="E1093" s="188" t="s">
        <v>2518</v>
      </c>
      <c r="F1093" s="191" t="s">
        <v>2527</v>
      </c>
      <c r="G1093" s="72">
        <v>1.0</v>
      </c>
      <c r="H1093" s="72" t="s">
        <v>888</v>
      </c>
      <c r="I1093" s="193" t="s">
        <v>5749</v>
      </c>
      <c r="J1093" s="72" t="s">
        <v>5740</v>
      </c>
      <c r="K1093" s="193" t="s">
        <v>68</v>
      </c>
      <c r="L1093" s="37" t="s">
        <v>3014</v>
      </c>
      <c r="M1093" s="192" t="s">
        <v>5741</v>
      </c>
      <c r="N1093" s="72" t="s">
        <v>821</v>
      </c>
      <c r="O1093" s="207"/>
      <c r="P1093" s="193" t="s">
        <v>5742</v>
      </c>
      <c r="Q1093" s="205" t="s">
        <v>5743</v>
      </c>
      <c r="R1093" s="206">
        <v>8.63240070018393E14</v>
      </c>
      <c r="S1093" s="206">
        <v>8.11044126E9</v>
      </c>
      <c r="T1093" s="193" t="s">
        <v>68</v>
      </c>
      <c r="U1093" s="193" t="s">
        <v>68</v>
      </c>
      <c r="V1093" s="193" t="s">
        <v>569</v>
      </c>
      <c r="W1093" s="203">
        <v>7499.0</v>
      </c>
      <c r="X1093" s="179">
        <f t="shared" si="277"/>
        <v>1199.84</v>
      </c>
      <c r="Y1093" s="179">
        <f t="shared" si="276"/>
        <v>8698.84</v>
      </c>
    </row>
    <row r="1094" ht="12.75" customHeight="1">
      <c r="A1094" s="37" t="s">
        <v>5659</v>
      </c>
      <c r="B1094" s="215" t="s">
        <v>2817</v>
      </c>
      <c r="C1094" s="79">
        <v>45848.0</v>
      </c>
      <c r="D1094" s="187">
        <v>0.6666666666666666</v>
      </c>
      <c r="E1094" s="188" t="s">
        <v>3488</v>
      </c>
      <c r="F1094" s="37" t="s">
        <v>1614</v>
      </c>
      <c r="G1094" s="72">
        <v>1.0</v>
      </c>
      <c r="H1094" s="72" t="s">
        <v>2513</v>
      </c>
      <c r="I1094" s="72" t="s">
        <v>5750</v>
      </c>
      <c r="J1094" s="193" t="s">
        <v>5751</v>
      </c>
      <c r="K1094" s="72" t="s">
        <v>4712</v>
      </c>
      <c r="L1094" s="37" t="s">
        <v>3504</v>
      </c>
      <c r="M1094" s="192" t="s">
        <v>3505</v>
      </c>
      <c r="N1094" s="72" t="s">
        <v>995</v>
      </c>
      <c r="O1094" s="176"/>
      <c r="P1094" s="72" t="s">
        <v>5752</v>
      </c>
      <c r="Q1094" s="177" t="s">
        <v>5753</v>
      </c>
      <c r="R1094" s="178">
        <v>3.59857081959454E14</v>
      </c>
      <c r="S1094" s="178" t="s">
        <v>68</v>
      </c>
      <c r="T1094" s="72" t="s">
        <v>68</v>
      </c>
      <c r="U1094" s="72" t="s">
        <v>5754</v>
      </c>
      <c r="V1094" s="72" t="str">
        <f t="shared" ref="V1094:V1097" si="278">H1094</f>
        <v>DESINSTALACION</v>
      </c>
      <c r="W1094" s="203">
        <v>500.0</v>
      </c>
      <c r="X1094" s="179">
        <f t="shared" si="277"/>
        <v>80</v>
      </c>
      <c r="Y1094" s="179">
        <f t="shared" si="276"/>
        <v>580</v>
      </c>
    </row>
    <row r="1095" ht="12.75" customHeight="1">
      <c r="A1095" s="37" t="s">
        <v>5659</v>
      </c>
      <c r="B1095" s="215" t="s">
        <v>2817</v>
      </c>
      <c r="C1095" s="79">
        <v>45848.0</v>
      </c>
      <c r="D1095" s="187">
        <v>0.625</v>
      </c>
      <c r="E1095" s="188" t="s">
        <v>3488</v>
      </c>
      <c r="F1095" s="37" t="s">
        <v>1614</v>
      </c>
      <c r="G1095" s="72">
        <v>1.0</v>
      </c>
      <c r="H1095" s="72" t="s">
        <v>2513</v>
      </c>
      <c r="I1095" s="72" t="s">
        <v>5750</v>
      </c>
      <c r="J1095" s="193" t="s">
        <v>5755</v>
      </c>
      <c r="K1095" s="72" t="s">
        <v>4712</v>
      </c>
      <c r="L1095" s="37" t="s">
        <v>3504</v>
      </c>
      <c r="M1095" s="192" t="s">
        <v>3505</v>
      </c>
      <c r="N1095" s="72" t="s">
        <v>995</v>
      </c>
      <c r="O1095" s="176"/>
      <c r="P1095" s="72" t="s">
        <v>5752</v>
      </c>
      <c r="Q1095" s="177" t="s">
        <v>5756</v>
      </c>
      <c r="R1095" s="178">
        <v>8.68120202682841E14</v>
      </c>
      <c r="S1095" s="178" t="s">
        <v>68</v>
      </c>
      <c r="T1095" s="72" t="s">
        <v>68</v>
      </c>
      <c r="U1095" s="72" t="s">
        <v>5754</v>
      </c>
      <c r="V1095" s="72" t="str">
        <f t="shared" si="278"/>
        <v>DESINSTALACION</v>
      </c>
      <c r="W1095" s="203">
        <v>500.0</v>
      </c>
      <c r="X1095" s="179">
        <f t="shared" si="277"/>
        <v>80</v>
      </c>
      <c r="Y1095" s="179">
        <f t="shared" si="276"/>
        <v>580</v>
      </c>
    </row>
    <row r="1096" ht="12.75" customHeight="1">
      <c r="A1096" s="37" t="s">
        <v>5659</v>
      </c>
      <c r="B1096" s="215" t="s">
        <v>2817</v>
      </c>
      <c r="C1096" s="79">
        <v>45848.0</v>
      </c>
      <c r="D1096" s="187">
        <v>0.75</v>
      </c>
      <c r="E1096" s="188" t="s">
        <v>3488</v>
      </c>
      <c r="F1096" s="37" t="s">
        <v>1614</v>
      </c>
      <c r="G1096" s="72">
        <v>1.0</v>
      </c>
      <c r="H1096" s="72" t="s">
        <v>2513</v>
      </c>
      <c r="I1096" s="72" t="s">
        <v>5757</v>
      </c>
      <c r="J1096" s="193" t="s">
        <v>5758</v>
      </c>
      <c r="K1096" s="72" t="s">
        <v>4712</v>
      </c>
      <c r="L1096" s="37" t="s">
        <v>5759</v>
      </c>
      <c r="M1096" s="192" t="s">
        <v>5760</v>
      </c>
      <c r="N1096" s="72" t="s">
        <v>995</v>
      </c>
      <c r="O1096" s="176"/>
      <c r="P1096" s="72" t="s">
        <v>5752</v>
      </c>
      <c r="Q1096" s="177" t="s">
        <v>5761</v>
      </c>
      <c r="R1096" s="178">
        <v>3.5250309449763E14</v>
      </c>
      <c r="S1096" s="178" t="s">
        <v>68</v>
      </c>
      <c r="T1096" s="72" t="s">
        <v>68</v>
      </c>
      <c r="U1096" s="72" t="s">
        <v>68</v>
      </c>
      <c r="V1096" s="72" t="str">
        <f t="shared" si="278"/>
        <v>DESINSTALACION</v>
      </c>
      <c r="W1096" s="203">
        <v>500.0</v>
      </c>
      <c r="X1096" s="179">
        <f t="shared" si="277"/>
        <v>80</v>
      </c>
      <c r="Y1096" s="179">
        <f t="shared" si="276"/>
        <v>580</v>
      </c>
    </row>
    <row r="1097" ht="12.75" customHeight="1">
      <c r="A1097" s="37" t="s">
        <v>5659</v>
      </c>
      <c r="B1097" s="215" t="s">
        <v>2817</v>
      </c>
      <c r="C1097" s="79">
        <v>45848.0</v>
      </c>
      <c r="D1097" s="187">
        <v>0.75</v>
      </c>
      <c r="E1097" s="188" t="s">
        <v>3488</v>
      </c>
      <c r="F1097" s="37" t="s">
        <v>1614</v>
      </c>
      <c r="G1097" s="72">
        <v>1.0</v>
      </c>
      <c r="H1097" s="72" t="s">
        <v>2513</v>
      </c>
      <c r="I1097" s="72" t="s">
        <v>5757</v>
      </c>
      <c r="J1097" s="193" t="s">
        <v>5762</v>
      </c>
      <c r="K1097" s="72" t="s">
        <v>4712</v>
      </c>
      <c r="L1097" s="37" t="s">
        <v>5759</v>
      </c>
      <c r="M1097" s="192" t="s">
        <v>5760</v>
      </c>
      <c r="N1097" s="72" t="s">
        <v>995</v>
      </c>
      <c r="O1097" s="176"/>
      <c r="P1097" s="72" t="s">
        <v>5752</v>
      </c>
      <c r="Q1097" s="177" t="s">
        <v>5753</v>
      </c>
      <c r="R1097" s="178">
        <v>3.59857081992265E14</v>
      </c>
      <c r="S1097" s="178" t="s">
        <v>68</v>
      </c>
      <c r="T1097" s="72" t="s">
        <v>68</v>
      </c>
      <c r="U1097" s="72" t="s">
        <v>68</v>
      </c>
      <c r="V1097" s="72" t="str">
        <f t="shared" si="278"/>
        <v>DESINSTALACION</v>
      </c>
      <c r="W1097" s="203">
        <v>500.0</v>
      </c>
      <c r="X1097" s="179">
        <f t="shared" si="277"/>
        <v>80</v>
      </c>
      <c r="Y1097" s="179">
        <f t="shared" si="276"/>
        <v>580</v>
      </c>
    </row>
    <row r="1098" ht="12.75" customHeight="1">
      <c r="A1098" s="37" t="s">
        <v>5659</v>
      </c>
      <c r="B1098" s="215" t="s">
        <v>2817</v>
      </c>
      <c r="C1098" s="79">
        <v>45849.0</v>
      </c>
      <c r="D1098" s="187">
        <v>0.4895833333333333</v>
      </c>
      <c r="E1098" s="188" t="s">
        <v>2511</v>
      </c>
      <c r="F1098" s="37" t="s">
        <v>275</v>
      </c>
      <c r="G1098" s="72">
        <v>1.0</v>
      </c>
      <c r="H1098" s="72" t="s">
        <v>888</v>
      </c>
      <c r="I1098" s="72" t="s">
        <v>4861</v>
      </c>
      <c r="J1098" s="72" t="s">
        <v>3965</v>
      </c>
      <c r="K1098" s="72" t="s">
        <v>5223</v>
      </c>
      <c r="L1098" s="37" t="s">
        <v>5763</v>
      </c>
      <c r="M1098" s="192" t="s">
        <v>5764</v>
      </c>
      <c r="N1098" s="72" t="s">
        <v>821</v>
      </c>
      <c r="O1098" s="176"/>
      <c r="P1098" s="72" t="s">
        <v>5765</v>
      </c>
      <c r="Q1098" s="177" t="s">
        <v>5766</v>
      </c>
      <c r="R1098" s="178">
        <v>8.64943048788703E14</v>
      </c>
      <c r="S1098" s="178">
        <v>8.110440954E9</v>
      </c>
      <c r="T1098" s="72" t="s">
        <v>68</v>
      </c>
      <c r="U1098" s="72" t="s">
        <v>5767</v>
      </c>
      <c r="V1098" s="193" t="s">
        <v>37</v>
      </c>
      <c r="W1098" s="179">
        <f>550+300</f>
        <v>850</v>
      </c>
      <c r="X1098" s="203">
        <v>0.0</v>
      </c>
      <c r="Y1098" s="179">
        <f t="shared" si="276"/>
        <v>850</v>
      </c>
    </row>
    <row r="1099" ht="12.75" customHeight="1">
      <c r="A1099" s="37" t="s">
        <v>5659</v>
      </c>
      <c r="B1099" s="215" t="s">
        <v>2817</v>
      </c>
      <c r="C1099" s="79">
        <v>45849.0</v>
      </c>
      <c r="D1099" s="187">
        <v>0.5416666666666666</v>
      </c>
      <c r="E1099" s="188" t="s">
        <v>2511</v>
      </c>
      <c r="F1099" s="37" t="s">
        <v>439</v>
      </c>
      <c r="G1099" s="72">
        <v>1.0</v>
      </c>
      <c r="H1099" s="72" t="s">
        <v>888</v>
      </c>
      <c r="I1099" s="72" t="s">
        <v>5768</v>
      </c>
      <c r="J1099" s="72" t="s">
        <v>2506</v>
      </c>
      <c r="K1099" s="72" t="s">
        <v>5769</v>
      </c>
      <c r="L1099" s="37" t="s">
        <v>5770</v>
      </c>
      <c r="M1099" s="192" t="s">
        <v>5771</v>
      </c>
      <c r="N1099" s="72" t="s">
        <v>4397</v>
      </c>
      <c r="O1099" s="176"/>
      <c r="P1099" s="72" t="s">
        <v>5772</v>
      </c>
      <c r="Q1099" s="177" t="s">
        <v>5773</v>
      </c>
      <c r="R1099" s="178">
        <v>8.64943048789198E14</v>
      </c>
      <c r="S1099" s="178">
        <v>8.110440943E9</v>
      </c>
      <c r="T1099" s="72" t="s">
        <v>5774</v>
      </c>
      <c r="U1099" s="72" t="s">
        <v>5775</v>
      </c>
      <c r="V1099" s="193" t="s">
        <v>441</v>
      </c>
      <c r="W1099" s="179">
        <f>1850+250</f>
        <v>2100</v>
      </c>
      <c r="X1099" s="179">
        <f t="shared" ref="X1099:X1100" si="279">W1099*0.16</f>
        <v>336</v>
      </c>
      <c r="Y1099" s="179">
        <f t="shared" si="276"/>
        <v>2436</v>
      </c>
    </row>
    <row r="1100" ht="12.75" customHeight="1">
      <c r="A1100" s="37" t="s">
        <v>5659</v>
      </c>
      <c r="B1100" s="215" t="s">
        <v>2817</v>
      </c>
      <c r="C1100" s="79">
        <v>45849.0</v>
      </c>
      <c r="D1100" s="187">
        <v>0.5833333333333334</v>
      </c>
      <c r="E1100" s="188" t="s">
        <v>2511</v>
      </c>
      <c r="F1100" s="37" t="s">
        <v>5626</v>
      </c>
      <c r="G1100" s="72">
        <v>1.0</v>
      </c>
      <c r="H1100" s="72" t="s">
        <v>888</v>
      </c>
      <c r="I1100" s="193" t="s">
        <v>5776</v>
      </c>
      <c r="J1100" s="72" t="s">
        <v>2506</v>
      </c>
      <c r="K1100" s="72" t="s">
        <v>2292</v>
      </c>
      <c r="L1100" s="37" t="s">
        <v>5628</v>
      </c>
      <c r="M1100" s="192" t="s">
        <v>5629</v>
      </c>
      <c r="N1100" s="72" t="s">
        <v>821</v>
      </c>
      <c r="O1100" s="193" t="s">
        <v>68</v>
      </c>
      <c r="P1100" s="72" t="s">
        <v>5777</v>
      </c>
      <c r="Q1100" s="177" t="s">
        <v>2051</v>
      </c>
      <c r="R1100" s="178">
        <v>8.69706063460176E14</v>
      </c>
      <c r="S1100" s="178">
        <v>8.110440879E9</v>
      </c>
      <c r="T1100" s="72" t="s">
        <v>5778</v>
      </c>
      <c r="U1100" s="72" t="s">
        <v>5779</v>
      </c>
      <c r="V1100" s="193" t="s">
        <v>441</v>
      </c>
      <c r="W1100" s="179">
        <f>1500+279</f>
        <v>1779</v>
      </c>
      <c r="X1100" s="179">
        <f t="shared" si="279"/>
        <v>284.64</v>
      </c>
      <c r="Y1100" s="179">
        <f t="shared" si="276"/>
        <v>2063.64</v>
      </c>
    </row>
    <row r="1101" ht="75.0" customHeight="1">
      <c r="A1101" s="37" t="s">
        <v>5659</v>
      </c>
      <c r="B1101" s="215" t="s">
        <v>2817</v>
      </c>
      <c r="C1101" s="79">
        <v>45849.0</v>
      </c>
      <c r="D1101" s="187">
        <v>0.625</v>
      </c>
      <c r="E1101" s="188" t="s">
        <v>2574</v>
      </c>
      <c r="F1101" s="37" t="s">
        <v>2575</v>
      </c>
      <c r="G1101" s="72">
        <v>1.0</v>
      </c>
      <c r="H1101" s="72" t="s">
        <v>846</v>
      </c>
      <c r="I1101" s="72" t="s">
        <v>1429</v>
      </c>
      <c r="J1101" s="193" t="s">
        <v>5780</v>
      </c>
      <c r="K1101" s="72" t="s">
        <v>3312</v>
      </c>
      <c r="L1101" s="37" t="s">
        <v>2577</v>
      </c>
      <c r="M1101" s="192" t="s">
        <v>2578</v>
      </c>
      <c r="N1101" s="72" t="s">
        <v>68</v>
      </c>
      <c r="O1101" s="193" t="s">
        <v>68</v>
      </c>
      <c r="P1101" s="72" t="str">
        <f t="shared" ref="P1101:P1102" si="280">J1101</f>
        <v>Cte. MODESTO HERNANDEZ LOPEZ
DESINSTALACION DE EQUIPO </v>
      </c>
      <c r="Q1101" s="72" t="s">
        <v>5781</v>
      </c>
      <c r="R1101" s="178" t="s">
        <v>68</v>
      </c>
      <c r="S1101" s="178" t="s">
        <v>68</v>
      </c>
      <c r="T1101" s="72" t="s">
        <v>68</v>
      </c>
      <c r="U1101" s="72" t="s">
        <v>68</v>
      </c>
      <c r="V1101" s="193" t="str">
        <f t="shared" ref="V1101:V1102" si="281">H1101</f>
        <v>CANCELADO</v>
      </c>
      <c r="W1101" s="203">
        <v>0.0</v>
      </c>
      <c r="X1101" s="203">
        <v>0.0</v>
      </c>
      <c r="Y1101" s="203">
        <v>0.0</v>
      </c>
    </row>
    <row r="1102" ht="12.75" customHeight="1">
      <c r="A1102" s="37" t="s">
        <v>5659</v>
      </c>
      <c r="B1102" s="215" t="s">
        <v>2817</v>
      </c>
      <c r="C1102" s="79">
        <v>45849.0</v>
      </c>
      <c r="D1102" s="187">
        <v>0.5833333333333334</v>
      </c>
      <c r="E1102" s="188" t="s">
        <v>2574</v>
      </c>
      <c r="F1102" s="37" t="s">
        <v>2575</v>
      </c>
      <c r="G1102" s="72">
        <v>1.0</v>
      </c>
      <c r="H1102" s="72" t="s">
        <v>846</v>
      </c>
      <c r="I1102" s="72" t="s">
        <v>5782</v>
      </c>
      <c r="J1102" s="193" t="s">
        <v>5783</v>
      </c>
      <c r="K1102" s="72" t="s">
        <v>3312</v>
      </c>
      <c r="L1102" s="37" t="s">
        <v>2577</v>
      </c>
      <c r="M1102" s="192" t="s">
        <v>2578</v>
      </c>
      <c r="N1102" s="72" t="s">
        <v>68</v>
      </c>
      <c r="O1102" s="193" t="s">
        <v>68</v>
      </c>
      <c r="P1102" s="72" t="str">
        <f t="shared" si="280"/>
        <v>Cte. DAVID EDUARDO IBARRA LOPEZ
DESINSTALACION DE EQUIPO </v>
      </c>
      <c r="Q1102" s="72" t="s">
        <v>5784</v>
      </c>
      <c r="R1102" s="178" t="s">
        <v>68</v>
      </c>
      <c r="S1102" s="178" t="s">
        <v>68</v>
      </c>
      <c r="T1102" s="72" t="s">
        <v>68</v>
      </c>
      <c r="U1102" s="72" t="s">
        <v>68</v>
      </c>
      <c r="V1102" s="193" t="str">
        <f t="shared" si="281"/>
        <v>CANCELADO</v>
      </c>
      <c r="W1102" s="203">
        <v>0.0</v>
      </c>
      <c r="X1102" s="203">
        <v>0.0</v>
      </c>
      <c r="Y1102" s="203">
        <v>0.0</v>
      </c>
    </row>
    <row r="1103" ht="12.75" customHeight="1">
      <c r="A1103" s="37" t="s">
        <v>5659</v>
      </c>
      <c r="B1103" s="215" t="s">
        <v>2817</v>
      </c>
      <c r="C1103" s="79">
        <v>45849.0</v>
      </c>
      <c r="D1103" s="187">
        <v>0.6666666666666666</v>
      </c>
      <c r="E1103" s="188" t="s">
        <v>3488</v>
      </c>
      <c r="F1103" s="37" t="s">
        <v>3489</v>
      </c>
      <c r="G1103" s="72">
        <v>1.0</v>
      </c>
      <c r="H1103" s="72" t="s">
        <v>2513</v>
      </c>
      <c r="I1103" s="72" t="s">
        <v>5785</v>
      </c>
      <c r="J1103" s="72" t="s">
        <v>5786</v>
      </c>
      <c r="K1103" s="72" t="s">
        <v>5787</v>
      </c>
      <c r="L1103" s="37" t="s">
        <v>5788</v>
      </c>
      <c r="M1103" s="192" t="s">
        <v>5789</v>
      </c>
      <c r="N1103" s="72" t="s">
        <v>4397</v>
      </c>
      <c r="O1103" s="176"/>
      <c r="P1103" s="72" t="s">
        <v>4360</v>
      </c>
      <c r="Q1103" s="177" t="s">
        <v>68</v>
      </c>
      <c r="R1103" s="178">
        <v>8.62476051238268E14</v>
      </c>
      <c r="S1103" s="178" t="s">
        <v>68</v>
      </c>
      <c r="T1103" s="72" t="s">
        <v>68</v>
      </c>
      <c r="U1103" s="72" t="s">
        <v>68</v>
      </c>
      <c r="V1103" s="193" t="s">
        <v>2513</v>
      </c>
      <c r="W1103" s="203">
        <v>500.0</v>
      </c>
      <c r="X1103" s="179">
        <f t="shared" ref="X1103:X1104" si="282">W1103*0.16</f>
        <v>80</v>
      </c>
      <c r="Y1103" s="179">
        <f t="shared" ref="Y1103:Y1108" si="283">W1103+X1103</f>
        <v>580</v>
      </c>
    </row>
    <row r="1104" ht="12.75" customHeight="1">
      <c r="A1104" s="37" t="s">
        <v>5659</v>
      </c>
      <c r="B1104" s="215" t="s">
        <v>2817</v>
      </c>
      <c r="C1104" s="79">
        <v>45849.0</v>
      </c>
      <c r="D1104" s="187">
        <v>0.6666666666666666</v>
      </c>
      <c r="E1104" s="188" t="s">
        <v>3488</v>
      </c>
      <c r="F1104" s="37" t="s">
        <v>3489</v>
      </c>
      <c r="G1104" s="72">
        <v>1.0</v>
      </c>
      <c r="H1104" s="72" t="s">
        <v>2513</v>
      </c>
      <c r="I1104" s="72" t="s">
        <v>5785</v>
      </c>
      <c r="J1104" s="72" t="s">
        <v>5790</v>
      </c>
      <c r="K1104" s="72" t="s">
        <v>5787</v>
      </c>
      <c r="L1104" s="37" t="s">
        <v>5788</v>
      </c>
      <c r="M1104" s="192" t="s">
        <v>5789</v>
      </c>
      <c r="N1104" s="72" t="s">
        <v>4397</v>
      </c>
      <c r="O1104" s="176"/>
      <c r="P1104" s="72" t="s">
        <v>4360</v>
      </c>
      <c r="Q1104" s="177" t="s">
        <v>68</v>
      </c>
      <c r="R1104" s="178">
        <v>8.62476051238359E14</v>
      </c>
      <c r="S1104" s="178" t="s">
        <v>68</v>
      </c>
      <c r="T1104" s="72" t="s">
        <v>68</v>
      </c>
      <c r="U1104" s="72" t="s">
        <v>68</v>
      </c>
      <c r="V1104" s="193" t="s">
        <v>2513</v>
      </c>
      <c r="W1104" s="203">
        <v>500.0</v>
      </c>
      <c r="X1104" s="179">
        <f t="shared" si="282"/>
        <v>80</v>
      </c>
      <c r="Y1104" s="179">
        <f t="shared" si="283"/>
        <v>580</v>
      </c>
    </row>
    <row r="1105" ht="12.75" customHeight="1">
      <c r="A1105" s="37" t="s">
        <v>5659</v>
      </c>
      <c r="B1105" s="215" t="s">
        <v>2817</v>
      </c>
      <c r="C1105" s="79">
        <v>45849.0</v>
      </c>
      <c r="D1105" s="187">
        <v>0.6875</v>
      </c>
      <c r="E1105" s="188" t="s">
        <v>2511</v>
      </c>
      <c r="F1105" s="37" t="s">
        <v>443</v>
      </c>
      <c r="G1105" s="72">
        <v>1.0</v>
      </c>
      <c r="H1105" s="72" t="s">
        <v>888</v>
      </c>
      <c r="I1105" s="72" t="s">
        <v>5791</v>
      </c>
      <c r="J1105" s="72" t="s">
        <v>2506</v>
      </c>
      <c r="K1105" s="72" t="s">
        <v>5792</v>
      </c>
      <c r="L1105" s="37" t="s">
        <v>5793</v>
      </c>
      <c r="M1105" s="192" t="s">
        <v>5794</v>
      </c>
      <c r="N1105" s="72" t="s">
        <v>4397</v>
      </c>
      <c r="O1105" s="207"/>
      <c r="P1105" s="193" t="s">
        <v>5247</v>
      </c>
      <c r="Q1105" s="205" t="s">
        <v>5795</v>
      </c>
      <c r="R1105" s="178">
        <v>1.9176207315E10</v>
      </c>
      <c r="S1105" s="178">
        <v>8.11531468E9</v>
      </c>
      <c r="T1105" s="72" t="s">
        <v>68</v>
      </c>
      <c r="U1105" s="72" t="s">
        <v>5796</v>
      </c>
      <c r="V1105" s="193" t="s">
        <v>441</v>
      </c>
      <c r="W1105" s="179">
        <f>1850+250</f>
        <v>2100</v>
      </c>
      <c r="X1105" s="203">
        <v>0.0</v>
      </c>
      <c r="Y1105" s="179">
        <f t="shared" si="283"/>
        <v>2100</v>
      </c>
    </row>
    <row r="1106" ht="12.75" customHeight="1">
      <c r="A1106" s="37" t="s">
        <v>5659</v>
      </c>
      <c r="B1106" s="215" t="s">
        <v>2817</v>
      </c>
      <c r="C1106" s="79">
        <v>45849.0</v>
      </c>
      <c r="D1106" s="187">
        <v>0.6875</v>
      </c>
      <c r="E1106" s="188" t="s">
        <v>2511</v>
      </c>
      <c r="F1106" s="37" t="s">
        <v>5626</v>
      </c>
      <c r="G1106" s="72">
        <v>1.0</v>
      </c>
      <c r="H1106" s="72" t="s">
        <v>888</v>
      </c>
      <c r="I1106" s="193" t="s">
        <v>5797</v>
      </c>
      <c r="J1106" s="72" t="s">
        <v>2506</v>
      </c>
      <c r="K1106" s="72" t="s">
        <v>2292</v>
      </c>
      <c r="L1106" s="37" t="s">
        <v>5628</v>
      </c>
      <c r="M1106" s="192" t="s">
        <v>5629</v>
      </c>
      <c r="N1106" s="72" t="s">
        <v>821</v>
      </c>
      <c r="O1106" s="193" t="s">
        <v>68</v>
      </c>
      <c r="P1106" s="72" t="s">
        <v>5777</v>
      </c>
      <c r="Q1106" s="177" t="s">
        <v>2051</v>
      </c>
      <c r="R1106" s="178">
        <v>8.6970606345997E14</v>
      </c>
      <c r="S1106" s="178">
        <v>8.110440912E9</v>
      </c>
      <c r="T1106" s="72" t="s">
        <v>5798</v>
      </c>
      <c r="U1106" s="72" t="s">
        <v>5799</v>
      </c>
      <c r="V1106" s="193" t="s">
        <v>441</v>
      </c>
      <c r="W1106" s="179">
        <f>1500+279</f>
        <v>1779</v>
      </c>
      <c r="X1106" s="179">
        <f t="shared" ref="X1106:X1108" si="284">W1106*0.16</f>
        <v>284.64</v>
      </c>
      <c r="Y1106" s="179">
        <f t="shared" si="283"/>
        <v>2063.64</v>
      </c>
    </row>
    <row r="1107" ht="48.0" customHeight="1">
      <c r="A1107" s="37" t="s">
        <v>5659</v>
      </c>
      <c r="B1107" s="215" t="s">
        <v>2817</v>
      </c>
      <c r="C1107" s="79">
        <v>45850.0</v>
      </c>
      <c r="D1107" s="187">
        <v>0.375</v>
      </c>
      <c r="E1107" s="188" t="s">
        <v>2548</v>
      </c>
      <c r="F1107" s="37" t="s">
        <v>2549</v>
      </c>
      <c r="G1107" s="72">
        <v>1.0</v>
      </c>
      <c r="H1107" s="72" t="s">
        <v>2513</v>
      </c>
      <c r="I1107" s="193" t="s">
        <v>5800</v>
      </c>
      <c r="J1107" s="72" t="s">
        <v>2514</v>
      </c>
      <c r="K1107" s="72" t="s">
        <v>5562</v>
      </c>
      <c r="L1107" s="37" t="s">
        <v>2833</v>
      </c>
      <c r="M1107" s="192" t="s">
        <v>2552</v>
      </c>
      <c r="N1107" s="72" t="s">
        <v>821</v>
      </c>
      <c r="O1107" s="176"/>
      <c r="P1107" s="72" t="str">
        <f>J1107</f>
        <v>DESINSTALACION DE EQUIPO</v>
      </c>
      <c r="Q1107" s="193" t="s">
        <v>5801</v>
      </c>
      <c r="R1107" s="178">
        <v>8.69706060074228E14</v>
      </c>
      <c r="S1107" s="178">
        <v>8.121891871E9</v>
      </c>
      <c r="T1107" s="72" t="s">
        <v>5802</v>
      </c>
      <c r="U1107" s="72" t="s">
        <v>5803</v>
      </c>
      <c r="V1107" s="72" t="str">
        <f>H1107</f>
        <v>DESINSTALACION</v>
      </c>
      <c r="W1107" s="203">
        <v>350.0</v>
      </c>
      <c r="X1107" s="179">
        <f t="shared" si="284"/>
        <v>56</v>
      </c>
      <c r="Y1107" s="179">
        <f t="shared" si="283"/>
        <v>406</v>
      </c>
    </row>
    <row r="1108" ht="56.25" customHeight="1">
      <c r="A1108" s="37" t="s">
        <v>5659</v>
      </c>
      <c r="B1108" s="215" t="s">
        <v>2817</v>
      </c>
      <c r="C1108" s="79">
        <v>45850.0</v>
      </c>
      <c r="D1108" s="187">
        <v>0.375</v>
      </c>
      <c r="E1108" s="188" t="s">
        <v>3418</v>
      </c>
      <c r="F1108" s="37" t="s">
        <v>2871</v>
      </c>
      <c r="G1108" s="72">
        <v>1.0</v>
      </c>
      <c r="H1108" s="72" t="s">
        <v>888</v>
      </c>
      <c r="I1108" s="72" t="s">
        <v>5804</v>
      </c>
      <c r="J1108" s="72" t="s">
        <v>2506</v>
      </c>
      <c r="K1108" s="72" t="s">
        <v>5805</v>
      </c>
      <c r="L1108" s="37" t="s">
        <v>2969</v>
      </c>
      <c r="M1108" s="192" t="s">
        <v>2970</v>
      </c>
      <c r="N1108" s="72" t="s">
        <v>4397</v>
      </c>
      <c r="O1108" s="176"/>
      <c r="P1108" s="72" t="s">
        <v>5247</v>
      </c>
      <c r="Q1108" s="193" t="s">
        <v>68</v>
      </c>
      <c r="R1108" s="178">
        <v>8.64943048789495E14</v>
      </c>
      <c r="S1108" s="178">
        <v>8.11044089E9</v>
      </c>
      <c r="T1108" s="72" t="s">
        <v>68</v>
      </c>
      <c r="U1108" s="72" t="s">
        <v>5806</v>
      </c>
      <c r="V1108" s="193" t="s">
        <v>441</v>
      </c>
      <c r="W1108" s="179">
        <f>2400+1800-300</f>
        <v>3900</v>
      </c>
      <c r="X1108" s="179">
        <f t="shared" si="284"/>
        <v>624</v>
      </c>
      <c r="Y1108" s="179">
        <f t="shared" si="283"/>
        <v>4524</v>
      </c>
    </row>
    <row r="1109" ht="56.25" customHeight="1">
      <c r="A1109" s="37" t="s">
        <v>5659</v>
      </c>
      <c r="B1109" s="215" t="s">
        <v>2817</v>
      </c>
      <c r="C1109" s="79">
        <v>45850.0</v>
      </c>
      <c r="D1109" s="187">
        <v>0.375</v>
      </c>
      <c r="E1109" s="188" t="s">
        <v>3418</v>
      </c>
      <c r="F1109" s="37" t="s">
        <v>2871</v>
      </c>
      <c r="G1109" s="72">
        <v>1.0</v>
      </c>
      <c r="H1109" s="72" t="s">
        <v>2513</v>
      </c>
      <c r="I1109" s="72" t="s">
        <v>5807</v>
      </c>
      <c r="J1109" s="72" t="s">
        <v>2514</v>
      </c>
      <c r="K1109" s="72" t="s">
        <v>5805</v>
      </c>
      <c r="L1109" s="37" t="s">
        <v>2969</v>
      </c>
      <c r="M1109" s="192" t="s">
        <v>2970</v>
      </c>
      <c r="N1109" s="72" t="s">
        <v>4397</v>
      </c>
      <c r="O1109" s="176"/>
      <c r="P1109" s="72" t="s">
        <v>5808</v>
      </c>
      <c r="Q1109" s="72" t="s">
        <v>5809</v>
      </c>
      <c r="R1109" s="178">
        <v>8.687890228471E12</v>
      </c>
      <c r="S1109" s="178" t="s">
        <v>68</v>
      </c>
      <c r="T1109" s="72" t="s">
        <v>68</v>
      </c>
      <c r="U1109" s="72" t="s">
        <v>5806</v>
      </c>
      <c r="V1109" s="193" t="s">
        <v>5810</v>
      </c>
      <c r="W1109" s="203">
        <v>0.0</v>
      </c>
      <c r="X1109" s="203">
        <v>0.0</v>
      </c>
      <c r="Y1109" s="203">
        <v>0.0</v>
      </c>
    </row>
    <row r="1110" ht="12.75" customHeight="1">
      <c r="A1110" s="86" t="s">
        <v>5659</v>
      </c>
      <c r="B1110" s="215" t="s">
        <v>2817</v>
      </c>
      <c r="C1110" s="194">
        <v>45850.0</v>
      </c>
      <c r="D1110" s="195">
        <v>0.625</v>
      </c>
      <c r="E1110" s="196" t="s">
        <v>3418</v>
      </c>
      <c r="F1110" s="86" t="s">
        <v>2871</v>
      </c>
      <c r="G1110" s="87">
        <v>1.0</v>
      </c>
      <c r="H1110" s="87" t="s">
        <v>888</v>
      </c>
      <c r="I1110" s="87" t="s">
        <v>5811</v>
      </c>
      <c r="J1110" s="87" t="s">
        <v>3351</v>
      </c>
      <c r="K1110" s="87" t="s">
        <v>68</v>
      </c>
      <c r="L1110" s="86" t="s">
        <v>5812</v>
      </c>
      <c r="M1110" s="224" t="s">
        <v>68</v>
      </c>
      <c r="N1110" s="87" t="s">
        <v>68</v>
      </c>
      <c r="O1110" s="209"/>
      <c r="P1110" s="212" t="s">
        <v>5742</v>
      </c>
      <c r="Q1110" s="210" t="s">
        <v>68</v>
      </c>
      <c r="R1110" s="211">
        <v>8.63719062259909E14</v>
      </c>
      <c r="S1110" s="211">
        <v>8.11066391E9</v>
      </c>
      <c r="T1110" s="212" t="s">
        <v>5813</v>
      </c>
      <c r="U1110" s="212" t="s">
        <v>5814</v>
      </c>
      <c r="V1110" s="212" t="s">
        <v>441</v>
      </c>
      <c r="W1110" s="179">
        <f>2400+1800-300</f>
        <v>3900</v>
      </c>
      <c r="X1110" s="179">
        <f>W1110*0.16</f>
        <v>624</v>
      </c>
      <c r="Y1110" s="179">
        <f>W1110+X1110</f>
        <v>4524</v>
      </c>
    </row>
    <row r="1111" ht="12.75" customHeight="1">
      <c r="A1111" s="37" t="s">
        <v>5815</v>
      </c>
      <c r="B1111" s="215" t="s">
        <v>68</v>
      </c>
      <c r="C1111" s="79">
        <v>45851.0</v>
      </c>
      <c r="D1111" s="187">
        <v>0.375</v>
      </c>
      <c r="E1111" s="188" t="s">
        <v>68</v>
      </c>
      <c r="F1111" s="37" t="s">
        <v>2458</v>
      </c>
      <c r="G1111" s="72" t="s">
        <v>68</v>
      </c>
      <c r="H1111" s="72" t="s">
        <v>68</v>
      </c>
      <c r="I1111" s="72" t="s">
        <v>68</v>
      </c>
      <c r="J1111" s="72" t="s">
        <v>68</v>
      </c>
      <c r="K1111" s="72" t="s">
        <v>68</v>
      </c>
      <c r="L1111" s="37" t="s">
        <v>68</v>
      </c>
      <c r="M1111" s="190" t="s">
        <v>68</v>
      </c>
      <c r="N1111" s="72" t="s">
        <v>68</v>
      </c>
      <c r="O1111" s="207"/>
      <c r="P1111" s="193" t="s">
        <v>68</v>
      </c>
      <c r="Q1111" s="205" t="s">
        <v>68</v>
      </c>
      <c r="R1111" s="206" t="s">
        <v>68</v>
      </c>
      <c r="S1111" s="206" t="s">
        <v>68</v>
      </c>
      <c r="T1111" s="193" t="s">
        <v>68</v>
      </c>
      <c r="U1111" s="193" t="s">
        <v>68</v>
      </c>
      <c r="V1111" s="193" t="s">
        <v>68</v>
      </c>
      <c r="W1111" s="203" t="s">
        <v>68</v>
      </c>
      <c r="X1111" s="203" t="s">
        <v>68</v>
      </c>
      <c r="Y1111" s="203" t="s">
        <v>68</v>
      </c>
    </row>
    <row r="1112" ht="12.75" customHeight="1">
      <c r="A1112" s="37" t="s">
        <v>5815</v>
      </c>
      <c r="B1112" s="215" t="s">
        <v>2817</v>
      </c>
      <c r="C1112" s="79">
        <v>45852.0</v>
      </c>
      <c r="D1112" s="187">
        <v>0.4166666666666667</v>
      </c>
      <c r="E1112" s="188" t="s">
        <v>4455</v>
      </c>
      <c r="F1112" s="37" t="s">
        <v>4456</v>
      </c>
      <c r="G1112" s="72">
        <v>1.0</v>
      </c>
      <c r="H1112" s="72" t="s">
        <v>2513</v>
      </c>
      <c r="I1112" s="72" t="s">
        <v>5816</v>
      </c>
      <c r="J1112" s="72" t="s">
        <v>2563</v>
      </c>
      <c r="K1112" s="72" t="s">
        <v>4459</v>
      </c>
      <c r="L1112" s="37" t="s">
        <v>5817</v>
      </c>
      <c r="M1112" s="192" t="s">
        <v>5818</v>
      </c>
      <c r="N1112" s="72" t="s">
        <v>4397</v>
      </c>
      <c r="O1112" s="176"/>
      <c r="P1112" s="72" t="s">
        <v>5819</v>
      </c>
      <c r="Q1112" s="205" t="s">
        <v>5820</v>
      </c>
      <c r="R1112" s="178">
        <v>8.64180036268394E14</v>
      </c>
      <c r="S1112" s="178" t="s">
        <v>68</v>
      </c>
      <c r="T1112" s="72" t="s">
        <v>68</v>
      </c>
      <c r="U1112" s="72" t="s">
        <v>5821</v>
      </c>
      <c r="V1112" s="193" t="s">
        <v>5810</v>
      </c>
      <c r="W1112" s="203">
        <v>500.0</v>
      </c>
      <c r="X1112" s="203">
        <v>0.0</v>
      </c>
      <c r="Y1112" s="179">
        <f>W1112+X1112</f>
        <v>500</v>
      </c>
    </row>
    <row r="1113" ht="73.5" customHeight="1">
      <c r="A1113" s="37" t="s">
        <v>5815</v>
      </c>
      <c r="B1113" s="215" t="s">
        <v>2817</v>
      </c>
      <c r="C1113" s="79">
        <v>45852.0</v>
      </c>
      <c r="D1113" s="187">
        <v>0.5416666666666666</v>
      </c>
      <c r="E1113" s="188" t="s">
        <v>2574</v>
      </c>
      <c r="F1113" s="37" t="s">
        <v>2575</v>
      </c>
      <c r="G1113" s="72">
        <v>1.0</v>
      </c>
      <c r="H1113" s="72" t="s">
        <v>846</v>
      </c>
      <c r="I1113" s="72" t="s">
        <v>5782</v>
      </c>
      <c r="J1113" s="193" t="s">
        <v>5822</v>
      </c>
      <c r="K1113" s="72" t="s">
        <v>3312</v>
      </c>
      <c r="L1113" s="37" t="s">
        <v>2577</v>
      </c>
      <c r="M1113" s="192" t="s">
        <v>2578</v>
      </c>
      <c r="N1113" s="72" t="s">
        <v>68</v>
      </c>
      <c r="O1113" s="193" t="s">
        <v>68</v>
      </c>
      <c r="P1113" s="72" t="str">
        <f t="shared" ref="P1113:P1118" si="285">J1113</f>
        <v>Cte. DAVID EDUARDO IBARRA LOPEZ
DESINSTALACION DE EQUIPO</v>
      </c>
      <c r="Q1113" s="237" t="s">
        <v>5823</v>
      </c>
      <c r="R1113" s="178" t="s">
        <v>68</v>
      </c>
      <c r="S1113" s="178" t="s">
        <v>68</v>
      </c>
      <c r="T1113" s="72" t="s">
        <v>68</v>
      </c>
      <c r="U1113" s="72" t="s">
        <v>68</v>
      </c>
      <c r="V1113" s="193" t="str">
        <f t="shared" ref="V1113:V1118" si="286">H1113</f>
        <v>CANCELADO</v>
      </c>
      <c r="W1113" s="203">
        <v>0.0</v>
      </c>
      <c r="X1113" s="203">
        <v>0.0</v>
      </c>
      <c r="Y1113" s="203">
        <v>0.0</v>
      </c>
    </row>
    <row r="1114" ht="42.0" customHeight="1">
      <c r="A1114" s="37" t="s">
        <v>5815</v>
      </c>
      <c r="B1114" s="215" t="s">
        <v>2817</v>
      </c>
      <c r="C1114" s="79">
        <v>45853.0</v>
      </c>
      <c r="D1114" s="187">
        <v>0.375</v>
      </c>
      <c r="E1114" s="188" t="s">
        <v>2548</v>
      </c>
      <c r="F1114" s="37" t="s">
        <v>2549</v>
      </c>
      <c r="G1114" s="72">
        <v>1.0</v>
      </c>
      <c r="H1114" s="72" t="s">
        <v>2513</v>
      </c>
      <c r="I1114" s="72" t="s">
        <v>5824</v>
      </c>
      <c r="J1114" s="72" t="s">
        <v>2514</v>
      </c>
      <c r="K1114" s="72" t="s">
        <v>5562</v>
      </c>
      <c r="L1114" s="37" t="s">
        <v>2833</v>
      </c>
      <c r="M1114" s="192" t="s">
        <v>2552</v>
      </c>
      <c r="N1114" s="72" t="s">
        <v>4397</v>
      </c>
      <c r="O1114" s="176"/>
      <c r="P1114" s="72" t="str">
        <f t="shared" si="285"/>
        <v>DESINSTALACION DE EQUIPO</v>
      </c>
      <c r="Q1114" s="205" t="s">
        <v>5825</v>
      </c>
      <c r="R1114" s="178">
        <v>8.6384405523907E14</v>
      </c>
      <c r="S1114" s="178">
        <v>8.118249696E9</v>
      </c>
      <c r="T1114" s="72" t="s">
        <v>5826</v>
      </c>
      <c r="U1114" s="72" t="s">
        <v>5827</v>
      </c>
      <c r="V1114" s="72" t="str">
        <f t="shared" si="286"/>
        <v>DESINSTALACION</v>
      </c>
      <c r="W1114" s="203">
        <v>350.0</v>
      </c>
      <c r="X1114" s="179">
        <f t="shared" ref="X1114:X1117" si="287">W1114*0.16</f>
        <v>56</v>
      </c>
      <c r="Y1114" s="179">
        <f t="shared" ref="Y1114:Y1117" si="288">W1114+X1114</f>
        <v>406</v>
      </c>
    </row>
    <row r="1115" ht="68.25" customHeight="1">
      <c r="A1115" s="37" t="s">
        <v>5815</v>
      </c>
      <c r="B1115" s="215" t="s">
        <v>2817</v>
      </c>
      <c r="C1115" s="79">
        <v>45853.0</v>
      </c>
      <c r="D1115" s="187">
        <v>0.4166666666666667</v>
      </c>
      <c r="E1115" s="188" t="s">
        <v>2574</v>
      </c>
      <c r="F1115" s="37" t="s">
        <v>2575</v>
      </c>
      <c r="G1115" s="72">
        <v>1.0</v>
      </c>
      <c r="H1115" s="72" t="s">
        <v>2513</v>
      </c>
      <c r="I1115" s="72" t="s">
        <v>1429</v>
      </c>
      <c r="J1115" s="193" t="s">
        <v>5780</v>
      </c>
      <c r="K1115" s="72" t="s">
        <v>5828</v>
      </c>
      <c r="L1115" s="37" t="s">
        <v>5829</v>
      </c>
      <c r="M1115" s="192" t="s">
        <v>5830</v>
      </c>
      <c r="N1115" s="72" t="s">
        <v>821</v>
      </c>
      <c r="O1115" s="193" t="s">
        <v>68</v>
      </c>
      <c r="P1115" s="72" t="str">
        <f t="shared" si="285"/>
        <v>Cte. MODESTO HERNANDEZ LOPEZ
DESINSTALACION DE EQUIPO </v>
      </c>
      <c r="Q1115" s="205" t="s">
        <v>5831</v>
      </c>
      <c r="R1115" s="178">
        <v>8.6501103474242E14</v>
      </c>
      <c r="S1115" s="178">
        <v>8.123959905E9</v>
      </c>
      <c r="T1115" s="72" t="s">
        <v>5832</v>
      </c>
      <c r="U1115" s="72" t="s">
        <v>5833</v>
      </c>
      <c r="V1115" s="193" t="str">
        <f t="shared" si="286"/>
        <v>DESINSTALACION</v>
      </c>
      <c r="W1115" s="203">
        <v>650.0</v>
      </c>
      <c r="X1115" s="179">
        <f t="shared" si="287"/>
        <v>104</v>
      </c>
      <c r="Y1115" s="179">
        <f t="shared" si="288"/>
        <v>754</v>
      </c>
    </row>
    <row r="1116" ht="45.0" customHeight="1">
      <c r="A1116" s="37" t="s">
        <v>5815</v>
      </c>
      <c r="B1116" s="215" t="s">
        <v>2817</v>
      </c>
      <c r="C1116" s="79">
        <v>45853.0</v>
      </c>
      <c r="D1116" s="187">
        <v>0.4583333333333333</v>
      </c>
      <c r="E1116" s="188" t="s">
        <v>2548</v>
      </c>
      <c r="F1116" s="37" t="s">
        <v>2549</v>
      </c>
      <c r="G1116" s="72">
        <v>1.0</v>
      </c>
      <c r="H1116" s="72" t="s">
        <v>2513</v>
      </c>
      <c r="I1116" s="72" t="s">
        <v>5834</v>
      </c>
      <c r="J1116" s="72" t="s">
        <v>2514</v>
      </c>
      <c r="K1116" s="72" t="s">
        <v>5562</v>
      </c>
      <c r="L1116" s="37" t="s">
        <v>2833</v>
      </c>
      <c r="M1116" s="192" t="s">
        <v>2552</v>
      </c>
      <c r="N1116" s="72" t="s">
        <v>4397</v>
      </c>
      <c r="O1116" s="176"/>
      <c r="P1116" s="72" t="str">
        <f t="shared" si="285"/>
        <v>DESINSTALACION DE EQUIPO</v>
      </c>
      <c r="Q1116" s="205" t="s">
        <v>5825</v>
      </c>
      <c r="R1116" s="178">
        <v>8.63844055231135E14</v>
      </c>
      <c r="S1116" s="178">
        <v>8.183963072E9</v>
      </c>
      <c r="T1116" s="72" t="s">
        <v>5835</v>
      </c>
      <c r="U1116" s="72" t="s">
        <v>68</v>
      </c>
      <c r="V1116" s="72" t="str">
        <f t="shared" si="286"/>
        <v>DESINSTALACION</v>
      </c>
      <c r="W1116" s="203">
        <v>350.0</v>
      </c>
      <c r="X1116" s="179">
        <f t="shared" si="287"/>
        <v>56</v>
      </c>
      <c r="Y1116" s="179">
        <f t="shared" si="288"/>
        <v>406</v>
      </c>
    </row>
    <row r="1117" ht="84.75" customHeight="1">
      <c r="A1117" s="37" t="s">
        <v>5815</v>
      </c>
      <c r="B1117" s="215" t="s">
        <v>2817</v>
      </c>
      <c r="C1117" s="79">
        <v>45853.0</v>
      </c>
      <c r="D1117" s="187">
        <v>0.5416666666666666</v>
      </c>
      <c r="E1117" s="188" t="s">
        <v>2548</v>
      </c>
      <c r="F1117" s="37" t="s">
        <v>2549</v>
      </c>
      <c r="G1117" s="72">
        <v>1.0</v>
      </c>
      <c r="H1117" s="72" t="s">
        <v>846</v>
      </c>
      <c r="I1117" s="72" t="s">
        <v>5418</v>
      </c>
      <c r="J1117" s="72" t="s">
        <v>3082</v>
      </c>
      <c r="K1117" s="72" t="s">
        <v>5836</v>
      </c>
      <c r="L1117" s="37" t="s">
        <v>5837</v>
      </c>
      <c r="M1117" s="192" t="s">
        <v>5838</v>
      </c>
      <c r="N1117" s="72" t="s">
        <v>68</v>
      </c>
      <c r="O1117" s="176"/>
      <c r="P1117" s="72" t="str">
        <f t="shared" si="285"/>
        <v>REINSTALACION DE EQUIPO</v>
      </c>
      <c r="Q1117" s="242" t="s">
        <v>5839</v>
      </c>
      <c r="R1117" s="178" t="s">
        <v>68</v>
      </c>
      <c r="S1117" s="178" t="s">
        <v>68</v>
      </c>
      <c r="T1117" s="72" t="s">
        <v>68</v>
      </c>
      <c r="U1117" s="72" t="s">
        <v>68</v>
      </c>
      <c r="V1117" s="72" t="str">
        <f t="shared" si="286"/>
        <v>CANCELADO</v>
      </c>
      <c r="W1117" s="203">
        <v>0.0</v>
      </c>
      <c r="X1117" s="179">
        <f t="shared" si="287"/>
        <v>0</v>
      </c>
      <c r="Y1117" s="179">
        <f t="shared" si="288"/>
        <v>0</v>
      </c>
    </row>
    <row r="1118">
      <c r="A1118" s="37" t="s">
        <v>5815</v>
      </c>
      <c r="B1118" s="215" t="s">
        <v>2817</v>
      </c>
      <c r="C1118" s="79">
        <v>45853.0</v>
      </c>
      <c r="D1118" s="187">
        <v>0.5416666666666666</v>
      </c>
      <c r="E1118" s="188" t="s">
        <v>3567</v>
      </c>
      <c r="F1118" s="37" t="s">
        <v>2575</v>
      </c>
      <c r="G1118" s="72">
        <v>1.0</v>
      </c>
      <c r="H1118" s="72" t="s">
        <v>3490</v>
      </c>
      <c r="I1118" s="72" t="s">
        <v>1429</v>
      </c>
      <c r="J1118" s="72" t="s">
        <v>5840</v>
      </c>
      <c r="K1118" s="72" t="s">
        <v>3312</v>
      </c>
      <c r="L1118" s="37" t="s">
        <v>2577</v>
      </c>
      <c r="M1118" s="192" t="s">
        <v>2578</v>
      </c>
      <c r="N1118" s="72" t="s">
        <v>821</v>
      </c>
      <c r="O1118" s="193" t="s">
        <v>68</v>
      </c>
      <c r="P1118" s="72" t="str">
        <f t="shared" si="285"/>
        <v>ENTREGA DE 1 EQUIPO </v>
      </c>
      <c r="Q1118" s="237" t="s">
        <v>5841</v>
      </c>
      <c r="R1118" s="178">
        <v>8.6501103474242E14</v>
      </c>
      <c r="S1118" s="178">
        <v>8.123959905E9</v>
      </c>
      <c r="T1118" s="72" t="s">
        <v>5832</v>
      </c>
      <c r="U1118" s="72" t="s">
        <v>5833</v>
      </c>
      <c r="V1118" s="193" t="str">
        <f t="shared" si="286"/>
        <v>ENTREGA DE GPS</v>
      </c>
      <c r="W1118" s="203">
        <v>0.0</v>
      </c>
      <c r="X1118" s="203">
        <v>0.0</v>
      </c>
      <c r="Y1118" s="203">
        <v>0.0</v>
      </c>
    </row>
    <row r="1119">
      <c r="A1119" s="37" t="s">
        <v>5815</v>
      </c>
      <c r="B1119" s="215" t="s">
        <v>2817</v>
      </c>
      <c r="C1119" s="79">
        <v>45853.0</v>
      </c>
      <c r="D1119" s="241">
        <v>0.6145833333333334</v>
      </c>
      <c r="E1119" s="188" t="s">
        <v>2518</v>
      </c>
      <c r="F1119" s="191" t="s">
        <v>2527</v>
      </c>
      <c r="G1119" s="72">
        <v>1.0</v>
      </c>
      <c r="H1119" s="72" t="s">
        <v>888</v>
      </c>
      <c r="I1119" s="193" t="s">
        <v>5842</v>
      </c>
      <c r="J1119" s="72" t="s">
        <v>5740</v>
      </c>
      <c r="K1119" s="193" t="s">
        <v>68</v>
      </c>
      <c r="L1119" s="37" t="s">
        <v>3014</v>
      </c>
      <c r="M1119" s="192" t="s">
        <v>5741</v>
      </c>
      <c r="N1119" s="72" t="s">
        <v>821</v>
      </c>
      <c r="O1119" s="207"/>
      <c r="P1119" s="193" t="s">
        <v>5742</v>
      </c>
      <c r="Q1119" s="205" t="s">
        <v>5743</v>
      </c>
      <c r="R1119" s="206">
        <v>8.63240070022957E14</v>
      </c>
      <c r="S1119" s="206">
        <v>8.110441867E9</v>
      </c>
      <c r="T1119" s="193" t="s">
        <v>5843</v>
      </c>
      <c r="U1119" s="193" t="s">
        <v>5844</v>
      </c>
      <c r="V1119" s="193" t="s">
        <v>569</v>
      </c>
      <c r="W1119" s="203">
        <v>7499.0</v>
      </c>
      <c r="X1119" s="179">
        <f t="shared" ref="X1119:X1125" si="289">W1119*0.16</f>
        <v>1199.84</v>
      </c>
      <c r="Y1119" s="179">
        <f t="shared" ref="Y1119:Y1139" si="290">W1119+X1119</f>
        <v>8698.84</v>
      </c>
    </row>
    <row r="1120" ht="75.0" customHeight="1">
      <c r="A1120" s="37" t="s">
        <v>5815</v>
      </c>
      <c r="B1120" s="215" t="s">
        <v>2817</v>
      </c>
      <c r="C1120" s="79">
        <v>45853.0</v>
      </c>
      <c r="D1120" s="187">
        <v>0.625</v>
      </c>
      <c r="E1120" s="188" t="s">
        <v>2574</v>
      </c>
      <c r="F1120" s="37" t="s">
        <v>2575</v>
      </c>
      <c r="G1120" s="72">
        <v>1.0</v>
      </c>
      <c r="H1120" s="193" t="s">
        <v>2513</v>
      </c>
      <c r="I1120" s="193" t="s">
        <v>5845</v>
      </c>
      <c r="J1120" s="72" t="s">
        <v>5846</v>
      </c>
      <c r="K1120" s="72" t="s">
        <v>3312</v>
      </c>
      <c r="L1120" s="37" t="s">
        <v>2577</v>
      </c>
      <c r="M1120" s="192" t="s">
        <v>2578</v>
      </c>
      <c r="N1120" s="72" t="s">
        <v>4397</v>
      </c>
      <c r="O1120" s="193" t="s">
        <v>68</v>
      </c>
      <c r="P1120" s="72" t="str">
        <f>J1120</f>
        <v>DESINSTALACION DE EQUIPO
CTE. JONATHAN PARTIDA EGUIA</v>
      </c>
      <c r="Q1120" s="193" t="s">
        <v>5847</v>
      </c>
      <c r="R1120" s="206">
        <v>8.63844056409912E14</v>
      </c>
      <c r="S1120" s="206" t="s">
        <v>5848</v>
      </c>
      <c r="T1120" s="193" t="s">
        <v>68</v>
      </c>
      <c r="U1120" s="193" t="s">
        <v>5849</v>
      </c>
      <c r="V1120" s="193" t="str">
        <f>H1120</f>
        <v>DESINSTALACION</v>
      </c>
      <c r="W1120" s="203">
        <v>650.0</v>
      </c>
      <c r="X1120" s="179">
        <f t="shared" si="289"/>
        <v>104</v>
      </c>
      <c r="Y1120" s="179">
        <f t="shared" si="290"/>
        <v>754</v>
      </c>
    </row>
    <row r="1121" ht="75.0" customHeight="1">
      <c r="A1121" s="37" t="s">
        <v>5815</v>
      </c>
      <c r="B1121" s="215" t="s">
        <v>2817</v>
      </c>
      <c r="C1121" s="79">
        <v>45853.0</v>
      </c>
      <c r="D1121" s="241">
        <v>0.6666666666666666</v>
      </c>
      <c r="E1121" s="188" t="s">
        <v>2518</v>
      </c>
      <c r="F1121" s="191" t="s">
        <v>2527</v>
      </c>
      <c r="G1121" s="72">
        <v>1.0</v>
      </c>
      <c r="H1121" s="72" t="s">
        <v>888</v>
      </c>
      <c r="I1121" s="193" t="s">
        <v>5850</v>
      </c>
      <c r="J1121" s="72" t="s">
        <v>5740</v>
      </c>
      <c r="K1121" s="193" t="s">
        <v>68</v>
      </c>
      <c r="L1121" s="37" t="s">
        <v>3014</v>
      </c>
      <c r="M1121" s="192" t="s">
        <v>5741</v>
      </c>
      <c r="N1121" s="72" t="s">
        <v>821</v>
      </c>
      <c r="O1121" s="207"/>
      <c r="P1121" s="193" t="s">
        <v>5742</v>
      </c>
      <c r="Q1121" s="205" t="s">
        <v>5743</v>
      </c>
      <c r="R1121" s="206">
        <v>8.6324007001794E14</v>
      </c>
      <c r="S1121" s="206">
        <v>8.110441932E9</v>
      </c>
      <c r="T1121" s="193" t="s">
        <v>5851</v>
      </c>
      <c r="U1121" s="193" t="s">
        <v>5852</v>
      </c>
      <c r="V1121" s="193" t="s">
        <v>569</v>
      </c>
      <c r="W1121" s="203">
        <v>7499.0</v>
      </c>
      <c r="X1121" s="179">
        <f t="shared" si="289"/>
        <v>1199.84</v>
      </c>
      <c r="Y1121" s="179">
        <f t="shared" si="290"/>
        <v>8698.84</v>
      </c>
    </row>
    <row r="1122" ht="12.75" customHeight="1">
      <c r="A1122" s="37" t="s">
        <v>5815</v>
      </c>
      <c r="B1122" s="215" t="s">
        <v>2817</v>
      </c>
      <c r="C1122" s="79">
        <v>45853.0</v>
      </c>
      <c r="D1122" s="241">
        <v>0.7083333333333334</v>
      </c>
      <c r="E1122" s="191" t="s">
        <v>4252</v>
      </c>
      <c r="F1122" s="191" t="s">
        <v>1614</v>
      </c>
      <c r="G1122" s="193">
        <v>1.0</v>
      </c>
      <c r="H1122" s="193" t="s">
        <v>888</v>
      </c>
      <c r="I1122" s="193" t="s">
        <v>5853</v>
      </c>
      <c r="J1122" s="193" t="s">
        <v>5854</v>
      </c>
      <c r="K1122" s="193" t="s">
        <v>68</v>
      </c>
      <c r="L1122" s="191" t="s">
        <v>5855</v>
      </c>
      <c r="M1122" s="243" t="s">
        <v>3505</v>
      </c>
      <c r="N1122" s="193" t="s">
        <v>995</v>
      </c>
      <c r="O1122" s="207"/>
      <c r="P1122" s="193" t="s">
        <v>2547</v>
      </c>
      <c r="Q1122" s="205" t="s">
        <v>5856</v>
      </c>
      <c r="R1122" s="206">
        <v>8.62476050281517E14</v>
      </c>
      <c r="S1122" s="206" t="s">
        <v>68</v>
      </c>
      <c r="T1122" s="193" t="s">
        <v>5857</v>
      </c>
      <c r="U1122" s="193" t="s">
        <v>5858</v>
      </c>
      <c r="V1122" s="72" t="str">
        <f t="shared" ref="V1122:V1128" si="291">H1122</f>
        <v>INSTALACION</v>
      </c>
      <c r="W1122" s="203">
        <v>700.0</v>
      </c>
      <c r="X1122" s="179">
        <f t="shared" si="289"/>
        <v>112</v>
      </c>
      <c r="Y1122" s="179">
        <f t="shared" si="290"/>
        <v>812</v>
      </c>
    </row>
    <row r="1123" ht="12.75" customHeight="1">
      <c r="A1123" s="37" t="s">
        <v>5815</v>
      </c>
      <c r="B1123" s="215" t="s">
        <v>2817</v>
      </c>
      <c r="C1123" s="79">
        <v>45853.0</v>
      </c>
      <c r="D1123" s="241">
        <v>0.7083333333333334</v>
      </c>
      <c r="E1123" s="191" t="s">
        <v>4252</v>
      </c>
      <c r="F1123" s="191" t="s">
        <v>1614</v>
      </c>
      <c r="G1123" s="193">
        <v>1.0</v>
      </c>
      <c r="H1123" s="193" t="s">
        <v>888</v>
      </c>
      <c r="I1123" s="193" t="s">
        <v>5853</v>
      </c>
      <c r="J1123" s="193" t="s">
        <v>5859</v>
      </c>
      <c r="K1123" s="193" t="s">
        <v>68</v>
      </c>
      <c r="L1123" s="191" t="s">
        <v>5855</v>
      </c>
      <c r="M1123" s="243" t="s">
        <v>3505</v>
      </c>
      <c r="N1123" s="193" t="s">
        <v>995</v>
      </c>
      <c r="O1123" s="207"/>
      <c r="P1123" s="193" t="s">
        <v>5860</v>
      </c>
      <c r="Q1123" s="205" t="s">
        <v>5861</v>
      </c>
      <c r="R1123" s="206">
        <v>8.62476051563608E14</v>
      </c>
      <c r="S1123" s="206" t="s">
        <v>68</v>
      </c>
      <c r="T1123" s="193" t="s">
        <v>5857</v>
      </c>
      <c r="U1123" s="193" t="s">
        <v>5858</v>
      </c>
      <c r="V1123" s="72" t="str">
        <f t="shared" si="291"/>
        <v>INSTALACION</v>
      </c>
      <c r="W1123" s="203">
        <v>700.0</v>
      </c>
      <c r="X1123" s="179">
        <f t="shared" si="289"/>
        <v>112</v>
      </c>
      <c r="Y1123" s="179">
        <f t="shared" si="290"/>
        <v>812</v>
      </c>
    </row>
    <row r="1124" ht="12.75" customHeight="1">
      <c r="A1124" s="37" t="s">
        <v>5815</v>
      </c>
      <c r="B1124" s="215" t="s">
        <v>2817</v>
      </c>
      <c r="C1124" s="79">
        <v>45853.0</v>
      </c>
      <c r="D1124" s="241">
        <v>0.7083333333333334</v>
      </c>
      <c r="E1124" s="191" t="s">
        <v>4252</v>
      </c>
      <c r="F1124" s="191" t="s">
        <v>1614</v>
      </c>
      <c r="G1124" s="193">
        <v>1.0</v>
      </c>
      <c r="H1124" s="193" t="s">
        <v>888</v>
      </c>
      <c r="I1124" s="193" t="s">
        <v>5862</v>
      </c>
      <c r="J1124" s="193" t="s">
        <v>5863</v>
      </c>
      <c r="K1124" s="193" t="s">
        <v>68</v>
      </c>
      <c r="L1124" s="191" t="s">
        <v>5855</v>
      </c>
      <c r="M1124" s="243" t="s">
        <v>3505</v>
      </c>
      <c r="N1124" s="193" t="s">
        <v>995</v>
      </c>
      <c r="O1124" s="207"/>
      <c r="P1124" s="193" t="s">
        <v>2547</v>
      </c>
      <c r="Q1124" s="205" t="s">
        <v>5856</v>
      </c>
      <c r="R1124" s="206">
        <v>8.68120302681181E14</v>
      </c>
      <c r="S1124" s="206" t="s">
        <v>68</v>
      </c>
      <c r="T1124" s="193" t="s">
        <v>5864</v>
      </c>
      <c r="U1124" s="193" t="s">
        <v>5865</v>
      </c>
      <c r="V1124" s="72" t="str">
        <f t="shared" si="291"/>
        <v>INSTALACION</v>
      </c>
      <c r="W1124" s="203">
        <v>700.0</v>
      </c>
      <c r="X1124" s="179">
        <f t="shared" si="289"/>
        <v>112</v>
      </c>
      <c r="Y1124" s="179">
        <f t="shared" si="290"/>
        <v>812</v>
      </c>
    </row>
    <row r="1125" ht="12.75" customHeight="1">
      <c r="A1125" s="37" t="s">
        <v>5815</v>
      </c>
      <c r="B1125" s="215" t="s">
        <v>2817</v>
      </c>
      <c r="C1125" s="79">
        <v>45853.0</v>
      </c>
      <c r="D1125" s="241">
        <v>0.7083333333333334</v>
      </c>
      <c r="E1125" s="191" t="s">
        <v>4252</v>
      </c>
      <c r="F1125" s="191" t="s">
        <v>1614</v>
      </c>
      <c r="G1125" s="193">
        <v>1.0</v>
      </c>
      <c r="H1125" s="193" t="s">
        <v>888</v>
      </c>
      <c r="I1125" s="193" t="s">
        <v>5862</v>
      </c>
      <c r="J1125" s="193" t="s">
        <v>5866</v>
      </c>
      <c r="K1125" s="193" t="s">
        <v>68</v>
      </c>
      <c r="L1125" s="191" t="s">
        <v>5855</v>
      </c>
      <c r="M1125" s="243" t="s">
        <v>3505</v>
      </c>
      <c r="N1125" s="193" t="s">
        <v>995</v>
      </c>
      <c r="O1125" s="207"/>
      <c r="P1125" s="193" t="s">
        <v>5860</v>
      </c>
      <c r="Q1125" s="205" t="s">
        <v>5867</v>
      </c>
      <c r="R1125" s="206">
        <v>8.62476050042901E14</v>
      </c>
      <c r="S1125" s="206" t="s">
        <v>68</v>
      </c>
      <c r="T1125" s="193" t="s">
        <v>5864</v>
      </c>
      <c r="U1125" s="193" t="s">
        <v>5865</v>
      </c>
      <c r="V1125" s="72" t="str">
        <f t="shared" si="291"/>
        <v>INSTALACION</v>
      </c>
      <c r="W1125" s="203">
        <v>700.0</v>
      </c>
      <c r="X1125" s="179">
        <f t="shared" si="289"/>
        <v>112</v>
      </c>
      <c r="Y1125" s="179">
        <f t="shared" si="290"/>
        <v>812</v>
      </c>
    </row>
    <row r="1126" ht="12.75" customHeight="1">
      <c r="A1126" s="37" t="s">
        <v>5815</v>
      </c>
      <c r="B1126" s="215" t="s">
        <v>2817</v>
      </c>
      <c r="C1126" s="79">
        <v>45854.0</v>
      </c>
      <c r="D1126" s="187">
        <v>0.3958333333333333</v>
      </c>
      <c r="E1126" s="188" t="s">
        <v>4266</v>
      </c>
      <c r="F1126" s="37" t="s">
        <v>4267</v>
      </c>
      <c r="G1126" s="72">
        <v>1.0</v>
      </c>
      <c r="H1126" s="72" t="s">
        <v>2449</v>
      </c>
      <c r="I1126" s="72" t="s">
        <v>5868</v>
      </c>
      <c r="J1126" s="193" t="s">
        <v>5869</v>
      </c>
      <c r="K1126" s="72" t="s">
        <v>5514</v>
      </c>
      <c r="L1126" s="37" t="s">
        <v>5515</v>
      </c>
      <c r="M1126" s="192" t="s">
        <v>5516</v>
      </c>
      <c r="N1126" s="193" t="s">
        <v>4397</v>
      </c>
      <c r="O1126" s="207"/>
      <c r="P1126" s="193" t="s">
        <v>5870</v>
      </c>
      <c r="Q1126" s="205" t="s">
        <v>5871</v>
      </c>
      <c r="R1126" s="206">
        <v>8.68789022709983E14</v>
      </c>
      <c r="S1126" s="206">
        <v>8.128601987E9</v>
      </c>
      <c r="T1126" s="193" t="s">
        <v>68</v>
      </c>
      <c r="U1126" s="193" t="s">
        <v>5872</v>
      </c>
      <c r="V1126" s="72" t="str">
        <f t="shared" si="291"/>
        <v>REVISION</v>
      </c>
      <c r="W1126" s="203">
        <v>0.0</v>
      </c>
      <c r="X1126" s="203">
        <v>0.0</v>
      </c>
      <c r="Y1126" s="179">
        <f t="shared" si="290"/>
        <v>0</v>
      </c>
    </row>
    <row r="1127" ht="12.75" customHeight="1">
      <c r="A1127" s="37" t="s">
        <v>5815</v>
      </c>
      <c r="B1127" s="215" t="s">
        <v>2817</v>
      </c>
      <c r="C1127" s="79">
        <v>45854.0</v>
      </c>
      <c r="D1127" s="187">
        <v>0.3958333333333333</v>
      </c>
      <c r="E1127" s="188" t="s">
        <v>4266</v>
      </c>
      <c r="F1127" s="37" t="s">
        <v>4267</v>
      </c>
      <c r="G1127" s="72">
        <v>1.0</v>
      </c>
      <c r="H1127" s="193" t="s">
        <v>888</v>
      </c>
      <c r="I1127" s="72" t="s">
        <v>5868</v>
      </c>
      <c r="J1127" s="193" t="s">
        <v>5869</v>
      </c>
      <c r="K1127" s="72" t="s">
        <v>5514</v>
      </c>
      <c r="L1127" s="37" t="s">
        <v>5515</v>
      </c>
      <c r="M1127" s="192" t="s">
        <v>5516</v>
      </c>
      <c r="N1127" s="193" t="s">
        <v>4397</v>
      </c>
      <c r="O1127" s="207"/>
      <c r="P1127" s="193" t="s">
        <v>5873</v>
      </c>
      <c r="Q1127" s="205" t="s">
        <v>5874</v>
      </c>
      <c r="R1127" s="206">
        <v>8.64943048789347E14</v>
      </c>
      <c r="S1127" s="206">
        <v>8.110440853E9</v>
      </c>
      <c r="T1127" s="193" t="s">
        <v>68</v>
      </c>
      <c r="U1127" s="193" t="s">
        <v>5872</v>
      </c>
      <c r="V1127" s="72" t="str">
        <f t="shared" si="291"/>
        <v>INSTALACION</v>
      </c>
      <c r="W1127" s="179">
        <f>1850+300</f>
        <v>2150</v>
      </c>
      <c r="X1127" s="179">
        <f t="shared" ref="X1127:X1132" si="292">W1127*0.16</f>
        <v>344</v>
      </c>
      <c r="Y1127" s="179">
        <f t="shared" si="290"/>
        <v>2494</v>
      </c>
    </row>
    <row r="1128" ht="12.75" customHeight="1">
      <c r="A1128" s="37" t="s">
        <v>5815</v>
      </c>
      <c r="B1128" s="215" t="s">
        <v>2817</v>
      </c>
      <c r="C1128" s="79">
        <v>45854.0</v>
      </c>
      <c r="D1128" s="187">
        <v>0.3958333333333333</v>
      </c>
      <c r="E1128" s="188" t="s">
        <v>4266</v>
      </c>
      <c r="F1128" s="37" t="s">
        <v>4267</v>
      </c>
      <c r="G1128" s="72">
        <v>1.0</v>
      </c>
      <c r="H1128" s="72" t="s">
        <v>2449</v>
      </c>
      <c r="I1128" s="193" t="s">
        <v>5875</v>
      </c>
      <c r="J1128" s="193" t="s">
        <v>5869</v>
      </c>
      <c r="K1128" s="72" t="s">
        <v>5514</v>
      </c>
      <c r="L1128" s="37" t="s">
        <v>5515</v>
      </c>
      <c r="M1128" s="192" t="s">
        <v>5516</v>
      </c>
      <c r="N1128" s="193" t="s">
        <v>4397</v>
      </c>
      <c r="O1128" s="207"/>
      <c r="P1128" s="193" t="s">
        <v>5876</v>
      </c>
      <c r="Q1128" s="205" t="s">
        <v>5877</v>
      </c>
      <c r="R1128" s="206">
        <v>8.68789022816085E14</v>
      </c>
      <c r="S1128" s="206">
        <v>8.120013052E9</v>
      </c>
      <c r="T1128" s="193" t="s">
        <v>68</v>
      </c>
      <c r="U1128" s="193" t="s">
        <v>5878</v>
      </c>
      <c r="V1128" s="72" t="str">
        <f t="shared" si="291"/>
        <v>REVISION</v>
      </c>
      <c r="W1128" s="203">
        <v>450.0</v>
      </c>
      <c r="X1128" s="179">
        <f t="shared" si="292"/>
        <v>72</v>
      </c>
      <c r="Y1128" s="179">
        <f t="shared" si="290"/>
        <v>522</v>
      </c>
    </row>
    <row r="1129" ht="12.75" customHeight="1">
      <c r="A1129" s="37" t="s">
        <v>5815</v>
      </c>
      <c r="B1129" s="215" t="s">
        <v>2817</v>
      </c>
      <c r="C1129" s="79">
        <v>45854.0</v>
      </c>
      <c r="D1129" s="241">
        <v>0.4166666666666667</v>
      </c>
      <c r="E1129" s="191" t="s">
        <v>3583</v>
      </c>
      <c r="F1129" s="244" t="s">
        <v>3489</v>
      </c>
      <c r="G1129" s="193">
        <v>1.0</v>
      </c>
      <c r="H1129" s="193" t="s">
        <v>888</v>
      </c>
      <c r="I1129" s="193" t="s">
        <v>5879</v>
      </c>
      <c r="J1129" s="193" t="s">
        <v>5880</v>
      </c>
      <c r="K1129" s="72" t="s">
        <v>4878</v>
      </c>
      <c r="L1129" s="37" t="s">
        <v>2669</v>
      </c>
      <c r="M1129" s="190" t="s">
        <v>2670</v>
      </c>
      <c r="N1129" s="193" t="s">
        <v>821</v>
      </c>
      <c r="O1129" s="207"/>
      <c r="P1129" s="193" t="s">
        <v>2547</v>
      </c>
      <c r="Q1129" s="205" t="s">
        <v>5881</v>
      </c>
      <c r="R1129" s="206">
        <v>8.68120302681439E14</v>
      </c>
      <c r="S1129" s="206" t="s">
        <v>68</v>
      </c>
      <c r="T1129" s="193" t="s">
        <v>68</v>
      </c>
      <c r="U1129" s="193" t="s">
        <v>5882</v>
      </c>
      <c r="V1129" s="193" t="s">
        <v>888</v>
      </c>
      <c r="W1129" s="203">
        <v>700.0</v>
      </c>
      <c r="X1129" s="179">
        <f t="shared" si="292"/>
        <v>112</v>
      </c>
      <c r="Y1129" s="179">
        <f t="shared" si="290"/>
        <v>812</v>
      </c>
    </row>
    <row r="1130">
      <c r="A1130" s="37" t="s">
        <v>5815</v>
      </c>
      <c r="B1130" s="215" t="s">
        <v>2817</v>
      </c>
      <c r="C1130" s="79">
        <v>45854.0</v>
      </c>
      <c r="D1130" s="241">
        <v>0.4166666666666667</v>
      </c>
      <c r="E1130" s="191" t="s">
        <v>3583</v>
      </c>
      <c r="F1130" s="244" t="s">
        <v>3489</v>
      </c>
      <c r="G1130" s="193">
        <v>1.0</v>
      </c>
      <c r="H1130" s="193" t="s">
        <v>888</v>
      </c>
      <c r="I1130" s="193" t="s">
        <v>5879</v>
      </c>
      <c r="J1130" s="193" t="s">
        <v>5883</v>
      </c>
      <c r="K1130" s="72" t="s">
        <v>4878</v>
      </c>
      <c r="L1130" s="37" t="s">
        <v>2669</v>
      </c>
      <c r="M1130" s="190" t="s">
        <v>2670</v>
      </c>
      <c r="N1130" s="193" t="s">
        <v>821</v>
      </c>
      <c r="O1130" s="207"/>
      <c r="P1130" s="193" t="s">
        <v>5884</v>
      </c>
      <c r="Q1130" s="205" t="s">
        <v>5885</v>
      </c>
      <c r="R1130" s="206">
        <v>8.68120302683492E14</v>
      </c>
      <c r="S1130" s="206" t="s">
        <v>68</v>
      </c>
      <c r="T1130" s="193" t="s">
        <v>68</v>
      </c>
      <c r="U1130" s="193" t="s">
        <v>5882</v>
      </c>
      <c r="V1130" s="193" t="s">
        <v>888</v>
      </c>
      <c r="W1130" s="203">
        <v>700.0</v>
      </c>
      <c r="X1130" s="179">
        <f t="shared" si="292"/>
        <v>112</v>
      </c>
      <c r="Y1130" s="179">
        <f t="shared" si="290"/>
        <v>812</v>
      </c>
    </row>
    <row r="1131">
      <c r="A1131" s="37" t="s">
        <v>5815</v>
      </c>
      <c r="B1131" s="215" t="s">
        <v>2817</v>
      </c>
      <c r="C1131" s="79">
        <v>45854.0</v>
      </c>
      <c r="D1131" s="241">
        <v>0.5208333333333334</v>
      </c>
      <c r="E1131" s="191" t="s">
        <v>2574</v>
      </c>
      <c r="F1131" s="245" t="s">
        <v>2575</v>
      </c>
      <c r="G1131" s="193">
        <v>1.0</v>
      </c>
      <c r="H1131" s="193" t="s">
        <v>888</v>
      </c>
      <c r="I1131" s="193" t="s">
        <v>5886</v>
      </c>
      <c r="J1131" s="193" t="s">
        <v>5887</v>
      </c>
      <c r="K1131" s="193" t="s">
        <v>5888</v>
      </c>
      <c r="L1131" s="191" t="s">
        <v>5889</v>
      </c>
      <c r="M1131" s="217" t="s">
        <v>5890</v>
      </c>
      <c r="N1131" s="193" t="s">
        <v>4397</v>
      </c>
      <c r="O1131" s="193" t="s">
        <v>68</v>
      </c>
      <c r="P1131" s="193" t="str">
        <f t="shared" ref="P1131:P1132" si="293">J1131</f>
        <v>INSTALACION COMODATO
CTE. JOSE ALFREDO GARZA DEL BOSQUE</v>
      </c>
      <c r="Q1131" s="205" t="s">
        <v>5891</v>
      </c>
      <c r="R1131" s="206">
        <v>8.64943048789321E14</v>
      </c>
      <c r="S1131" s="206">
        <v>8.110440986E9</v>
      </c>
      <c r="T1131" s="193" t="s">
        <v>5892</v>
      </c>
      <c r="U1131" s="193" t="s">
        <v>68</v>
      </c>
      <c r="V1131" s="193" t="str">
        <f t="shared" ref="V1131:V1132" si="294">H1131</f>
        <v>INSTALACION</v>
      </c>
      <c r="W1131" s="179">
        <f>549+199</f>
        <v>748</v>
      </c>
      <c r="X1131" s="179">
        <f t="shared" si="292"/>
        <v>119.68</v>
      </c>
      <c r="Y1131" s="179">
        <f t="shared" si="290"/>
        <v>867.68</v>
      </c>
    </row>
    <row r="1132" ht="30.75" customHeight="1">
      <c r="A1132" s="37" t="s">
        <v>5815</v>
      </c>
      <c r="B1132" s="215" t="s">
        <v>2817</v>
      </c>
      <c r="C1132" s="79">
        <v>45854.0</v>
      </c>
      <c r="D1132" s="241">
        <v>0.5416666666666666</v>
      </c>
      <c r="E1132" s="191" t="s">
        <v>2574</v>
      </c>
      <c r="F1132" s="245" t="s">
        <v>2575</v>
      </c>
      <c r="G1132" s="193">
        <v>1.0</v>
      </c>
      <c r="H1132" s="193" t="s">
        <v>2513</v>
      </c>
      <c r="I1132" s="193" t="s">
        <v>5893</v>
      </c>
      <c r="J1132" s="193" t="s">
        <v>5894</v>
      </c>
      <c r="K1132" s="193" t="s">
        <v>3312</v>
      </c>
      <c r="L1132" s="37" t="s">
        <v>2577</v>
      </c>
      <c r="M1132" s="192" t="s">
        <v>2578</v>
      </c>
      <c r="N1132" s="193" t="s">
        <v>821</v>
      </c>
      <c r="O1132" s="193" t="s">
        <v>68</v>
      </c>
      <c r="P1132" s="193" t="str">
        <f t="shared" si="293"/>
        <v>CTE. DAVID EDUARDO IBARRA LOPEZ
DESINSTALACION DE EQUIPO </v>
      </c>
      <c r="Q1132" s="205" t="s">
        <v>5895</v>
      </c>
      <c r="R1132" s="206" t="s">
        <v>5896</v>
      </c>
      <c r="S1132" s="206" t="s">
        <v>68</v>
      </c>
      <c r="T1132" s="193" t="s">
        <v>68</v>
      </c>
      <c r="U1132" s="193" t="s">
        <v>5897</v>
      </c>
      <c r="V1132" s="193" t="str">
        <f t="shared" si="294"/>
        <v>DESINSTALACION</v>
      </c>
      <c r="W1132" s="203">
        <v>650.0</v>
      </c>
      <c r="X1132" s="179">
        <f t="shared" si="292"/>
        <v>104</v>
      </c>
      <c r="Y1132" s="179">
        <f t="shared" si="290"/>
        <v>754</v>
      </c>
    </row>
    <row r="1133">
      <c r="A1133" s="37" t="s">
        <v>5815</v>
      </c>
      <c r="B1133" s="215" t="s">
        <v>2817</v>
      </c>
      <c r="C1133" s="79">
        <v>45854.0</v>
      </c>
      <c r="D1133" s="241">
        <v>0.5833333333333334</v>
      </c>
      <c r="E1133" s="191" t="s">
        <v>297</v>
      </c>
      <c r="F1133" s="245" t="s">
        <v>297</v>
      </c>
      <c r="G1133" s="193">
        <v>1.0</v>
      </c>
      <c r="H1133" s="193" t="s">
        <v>888</v>
      </c>
      <c r="I1133" s="193" t="s">
        <v>5898</v>
      </c>
      <c r="J1133" s="193" t="s">
        <v>3965</v>
      </c>
      <c r="K1133" s="193" t="s">
        <v>5899</v>
      </c>
      <c r="L1133" s="191" t="s">
        <v>5900</v>
      </c>
      <c r="M1133" s="243" t="s">
        <v>5901</v>
      </c>
      <c r="N1133" s="193" t="s">
        <v>4397</v>
      </c>
      <c r="O1133" s="207"/>
      <c r="P1133" s="193" t="s">
        <v>2547</v>
      </c>
      <c r="Q1133" s="205" t="s">
        <v>68</v>
      </c>
      <c r="R1133" s="206">
        <v>8.64943048788661E14</v>
      </c>
      <c r="S1133" s="206">
        <v>8.11044102E9</v>
      </c>
      <c r="T1133" s="193" t="s">
        <v>68</v>
      </c>
      <c r="U1133" s="193" t="s">
        <v>5902</v>
      </c>
      <c r="V1133" s="193" t="s">
        <v>37</v>
      </c>
      <c r="W1133" s="179">
        <f>549+300</f>
        <v>849</v>
      </c>
      <c r="X1133" s="203">
        <v>0.0</v>
      </c>
      <c r="Y1133" s="179">
        <f t="shared" si="290"/>
        <v>849</v>
      </c>
    </row>
    <row r="1134">
      <c r="A1134" s="37" t="s">
        <v>5815</v>
      </c>
      <c r="B1134" s="215" t="s">
        <v>2817</v>
      </c>
      <c r="C1134" s="79">
        <v>45854.0</v>
      </c>
      <c r="D1134" s="241">
        <v>0.6458333333333334</v>
      </c>
      <c r="E1134" s="191" t="s">
        <v>5113</v>
      </c>
      <c r="F1134" s="37" t="s">
        <v>2523</v>
      </c>
      <c r="G1134" s="72">
        <v>1.0</v>
      </c>
      <c r="H1134" s="72" t="s">
        <v>888</v>
      </c>
      <c r="I1134" s="193" t="s">
        <v>5903</v>
      </c>
      <c r="J1134" s="72" t="s">
        <v>2506</v>
      </c>
      <c r="K1134" s="72" t="s">
        <v>3545</v>
      </c>
      <c r="L1134" s="37" t="s">
        <v>2614</v>
      </c>
      <c r="M1134" s="204" t="s">
        <v>2615</v>
      </c>
      <c r="N1134" s="193" t="s">
        <v>821</v>
      </c>
      <c r="O1134" s="207"/>
      <c r="P1134" s="193" t="s">
        <v>2547</v>
      </c>
      <c r="Q1134" s="205" t="s">
        <v>68</v>
      </c>
      <c r="R1134" s="206">
        <v>8.64943048788695E14</v>
      </c>
      <c r="S1134" s="206">
        <v>8.118228125E9</v>
      </c>
      <c r="T1134" s="193" t="s">
        <v>5904</v>
      </c>
      <c r="U1134" s="193" t="s">
        <v>68</v>
      </c>
      <c r="V1134" s="193" t="s">
        <v>441</v>
      </c>
      <c r="W1134" s="203">
        <v>1900.0</v>
      </c>
      <c r="X1134" s="203">
        <v>0.0</v>
      </c>
      <c r="Y1134" s="179">
        <f t="shared" si="290"/>
        <v>1900</v>
      </c>
    </row>
    <row r="1135">
      <c r="A1135" s="37" t="s">
        <v>5815</v>
      </c>
      <c r="B1135" s="215" t="s">
        <v>2817</v>
      </c>
      <c r="C1135" s="79">
        <v>45854.0</v>
      </c>
      <c r="D1135" s="241">
        <v>0.6666666666666666</v>
      </c>
      <c r="E1135" s="191" t="s">
        <v>2548</v>
      </c>
      <c r="F1135" s="245" t="s">
        <v>2549</v>
      </c>
      <c r="G1135" s="193">
        <v>1.0</v>
      </c>
      <c r="H1135" s="193" t="s">
        <v>2558</v>
      </c>
      <c r="I1135" s="193" t="s">
        <v>5750</v>
      </c>
      <c r="J1135" s="72" t="s">
        <v>3082</v>
      </c>
      <c r="K1135" s="72" t="s">
        <v>5562</v>
      </c>
      <c r="L1135" s="37" t="s">
        <v>2833</v>
      </c>
      <c r="M1135" s="192" t="s">
        <v>2552</v>
      </c>
      <c r="N1135" s="193" t="s">
        <v>821</v>
      </c>
      <c r="O1135" s="207"/>
      <c r="P1135" s="72" t="str">
        <f>J1135</f>
        <v>REINSTALACION DE EQUIPO</v>
      </c>
      <c r="Q1135" s="193" t="s">
        <v>2547</v>
      </c>
      <c r="R1135" s="206">
        <v>8.69706060074228E14</v>
      </c>
      <c r="S1135" s="206">
        <v>8.121891871E9</v>
      </c>
      <c r="T1135" s="193" t="s">
        <v>5905</v>
      </c>
      <c r="U1135" s="193" t="s">
        <v>5906</v>
      </c>
      <c r="V1135" s="72" t="str">
        <f>H1135</f>
        <v>REINSTALACION </v>
      </c>
      <c r="W1135" s="203">
        <v>350.0</v>
      </c>
      <c r="X1135" s="179">
        <f t="shared" ref="X1135:X1139" si="295">W1135*0.16</f>
        <v>56</v>
      </c>
      <c r="Y1135" s="179">
        <f t="shared" si="290"/>
        <v>406</v>
      </c>
    </row>
    <row r="1136">
      <c r="A1136" s="37" t="s">
        <v>5815</v>
      </c>
      <c r="B1136" s="215" t="s">
        <v>2817</v>
      </c>
      <c r="C1136" s="79">
        <v>45854.0</v>
      </c>
      <c r="D1136" s="241">
        <v>0.7291666666666666</v>
      </c>
      <c r="E1136" s="191" t="s">
        <v>2511</v>
      </c>
      <c r="F1136" s="246" t="s">
        <v>5907</v>
      </c>
      <c r="G1136" s="193">
        <v>1.0</v>
      </c>
      <c r="H1136" s="193" t="s">
        <v>888</v>
      </c>
      <c r="I1136" s="193" t="s">
        <v>5908</v>
      </c>
      <c r="J1136" s="193" t="s">
        <v>2506</v>
      </c>
      <c r="K1136" s="247" t="s">
        <v>5909</v>
      </c>
      <c r="L1136" s="191" t="s">
        <v>5910</v>
      </c>
      <c r="M1136" s="217" t="s">
        <v>5911</v>
      </c>
      <c r="N1136" s="193" t="s">
        <v>4397</v>
      </c>
      <c r="O1136" s="207"/>
      <c r="P1136" s="193" t="s">
        <v>2547</v>
      </c>
      <c r="Q1136" s="205" t="s">
        <v>5912</v>
      </c>
      <c r="R1136" s="206">
        <v>8.64943048878686E14</v>
      </c>
      <c r="S1136" s="206">
        <v>8.118227505E9</v>
      </c>
      <c r="T1136" s="193" t="s">
        <v>68</v>
      </c>
      <c r="U1136" s="193" t="s">
        <v>5913</v>
      </c>
      <c r="V1136" s="193" t="s">
        <v>441</v>
      </c>
      <c r="W1136" s="179">
        <f t="shared" ref="W1136:W1137" si="296">1400+300-700</f>
        <v>1000</v>
      </c>
      <c r="X1136" s="179">
        <f t="shared" si="295"/>
        <v>160</v>
      </c>
      <c r="Y1136" s="179">
        <f t="shared" si="290"/>
        <v>1160</v>
      </c>
    </row>
    <row r="1137">
      <c r="A1137" s="37" t="s">
        <v>5815</v>
      </c>
      <c r="B1137" s="215" t="s">
        <v>2817</v>
      </c>
      <c r="C1137" s="79">
        <v>45854.0</v>
      </c>
      <c r="D1137" s="241">
        <v>0.7291666666666666</v>
      </c>
      <c r="E1137" s="191" t="s">
        <v>2518</v>
      </c>
      <c r="F1137" s="246" t="s">
        <v>5907</v>
      </c>
      <c r="G1137" s="193">
        <v>1.0</v>
      </c>
      <c r="H1137" s="193" t="s">
        <v>888</v>
      </c>
      <c r="I1137" s="193" t="s">
        <v>5914</v>
      </c>
      <c r="J1137" s="193" t="s">
        <v>2506</v>
      </c>
      <c r="K1137" s="247" t="s">
        <v>5909</v>
      </c>
      <c r="L1137" s="191" t="s">
        <v>5910</v>
      </c>
      <c r="M1137" s="217" t="s">
        <v>5911</v>
      </c>
      <c r="N1137" s="193" t="s">
        <v>4397</v>
      </c>
      <c r="O1137" s="207"/>
      <c r="P1137" s="193" t="s">
        <v>2547</v>
      </c>
      <c r="Q1137" s="205" t="s">
        <v>5915</v>
      </c>
      <c r="R1137" s="206">
        <v>8.64943048880625E14</v>
      </c>
      <c r="S1137" s="206">
        <v>8.11822771E9</v>
      </c>
      <c r="T1137" s="193" t="s">
        <v>68</v>
      </c>
      <c r="U1137" s="193" t="s">
        <v>5916</v>
      </c>
      <c r="V1137" s="193" t="s">
        <v>68</v>
      </c>
      <c r="W1137" s="179">
        <f t="shared" si="296"/>
        <v>1000</v>
      </c>
      <c r="X1137" s="179">
        <f t="shared" si="295"/>
        <v>160</v>
      </c>
      <c r="Y1137" s="179">
        <f t="shared" si="290"/>
        <v>1160</v>
      </c>
    </row>
    <row r="1138">
      <c r="A1138" s="37" t="s">
        <v>5815</v>
      </c>
      <c r="B1138" s="215" t="s">
        <v>2817</v>
      </c>
      <c r="C1138" s="79">
        <v>45855.0</v>
      </c>
      <c r="D1138" s="241">
        <v>0.4791666666666667</v>
      </c>
      <c r="E1138" s="191" t="s">
        <v>2548</v>
      </c>
      <c r="F1138" s="245" t="s">
        <v>2549</v>
      </c>
      <c r="G1138" s="193">
        <v>1.0</v>
      </c>
      <c r="H1138" s="193" t="s">
        <v>2558</v>
      </c>
      <c r="I1138" s="193" t="s">
        <v>5917</v>
      </c>
      <c r="J1138" s="72" t="s">
        <v>3082</v>
      </c>
      <c r="K1138" s="72" t="s">
        <v>5562</v>
      </c>
      <c r="L1138" s="37" t="s">
        <v>2833</v>
      </c>
      <c r="M1138" s="192" t="s">
        <v>2552</v>
      </c>
      <c r="N1138" s="193" t="s">
        <v>4397</v>
      </c>
      <c r="O1138" s="207"/>
      <c r="P1138" s="72" t="str">
        <f>J1138</f>
        <v>REINSTALACION DE EQUIPO</v>
      </c>
      <c r="Q1138" s="205" t="s">
        <v>5918</v>
      </c>
      <c r="R1138" s="206">
        <v>8.6384405523907E14</v>
      </c>
      <c r="S1138" s="206">
        <v>8.118249696E9</v>
      </c>
      <c r="T1138" s="193" t="s">
        <v>5919</v>
      </c>
      <c r="U1138" s="193" t="s">
        <v>68</v>
      </c>
      <c r="V1138" s="72" t="str">
        <f>H1138</f>
        <v>REINSTALACION </v>
      </c>
      <c r="W1138" s="203">
        <v>350.0</v>
      </c>
      <c r="X1138" s="179">
        <f t="shared" si="295"/>
        <v>56</v>
      </c>
      <c r="Y1138" s="179">
        <f t="shared" si="290"/>
        <v>406</v>
      </c>
    </row>
    <row r="1139" ht="48.75" customHeight="1">
      <c r="A1139" s="37" t="s">
        <v>5815</v>
      </c>
      <c r="B1139" s="215" t="s">
        <v>2817</v>
      </c>
      <c r="C1139" s="79">
        <v>45855.0</v>
      </c>
      <c r="D1139" s="241">
        <v>0.5416666666666666</v>
      </c>
      <c r="E1139" s="191" t="s">
        <v>3761</v>
      </c>
      <c r="F1139" s="245" t="s">
        <v>2592</v>
      </c>
      <c r="G1139" s="193">
        <v>1.0</v>
      </c>
      <c r="H1139" s="193" t="s">
        <v>888</v>
      </c>
      <c r="I1139" s="193" t="s">
        <v>5920</v>
      </c>
      <c r="J1139" s="193" t="s">
        <v>2506</v>
      </c>
      <c r="K1139" s="247" t="s">
        <v>5921</v>
      </c>
      <c r="L1139" s="191" t="s">
        <v>5922</v>
      </c>
      <c r="M1139" s="248" t="s">
        <v>2649</v>
      </c>
      <c r="N1139" s="193" t="s">
        <v>821</v>
      </c>
      <c r="O1139" s="193" t="s">
        <v>68</v>
      </c>
      <c r="P1139" s="193" t="s">
        <v>5180</v>
      </c>
      <c r="Q1139" s="205" t="s">
        <v>5923</v>
      </c>
      <c r="R1139" s="206">
        <v>8.64943048787663E14</v>
      </c>
      <c r="S1139" s="206">
        <v>8.118228124E9</v>
      </c>
      <c r="T1139" s="193" t="s">
        <v>5924</v>
      </c>
      <c r="U1139" s="193" t="s">
        <v>68</v>
      </c>
      <c r="V1139" s="193" t="s">
        <v>888</v>
      </c>
      <c r="W1139" s="203">
        <f>1724+150</f>
        <v>1874</v>
      </c>
      <c r="X1139" s="203">
        <f t="shared" si="295"/>
        <v>299.84</v>
      </c>
      <c r="Y1139" s="203">
        <f t="shared" si="290"/>
        <v>2173.84</v>
      </c>
    </row>
    <row r="1140" ht="48.75" customHeight="1">
      <c r="A1140" s="37" t="s">
        <v>5815</v>
      </c>
      <c r="B1140" s="215" t="s">
        <v>2817</v>
      </c>
      <c r="C1140" s="79">
        <v>45855.0</v>
      </c>
      <c r="D1140" s="241">
        <v>0.6666666666666666</v>
      </c>
      <c r="E1140" s="191" t="s">
        <v>2518</v>
      </c>
      <c r="F1140" s="245" t="s">
        <v>5925</v>
      </c>
      <c r="G1140" s="193">
        <v>1.0</v>
      </c>
      <c r="H1140" s="193" t="s">
        <v>846</v>
      </c>
      <c r="I1140" s="193" t="s">
        <v>68</v>
      </c>
      <c r="J1140" s="193" t="s">
        <v>68</v>
      </c>
      <c r="K1140" s="247" t="s">
        <v>5926</v>
      </c>
      <c r="L1140" s="191" t="s">
        <v>5927</v>
      </c>
      <c r="M1140" s="248" t="s">
        <v>5928</v>
      </c>
      <c r="N1140" s="193" t="s">
        <v>4397</v>
      </c>
      <c r="O1140" s="207"/>
      <c r="P1140" s="193" t="s">
        <v>5929</v>
      </c>
      <c r="Q1140" s="237" t="s">
        <v>846</v>
      </c>
      <c r="R1140" s="206" t="s">
        <v>68</v>
      </c>
      <c r="S1140" s="206" t="s">
        <v>68</v>
      </c>
      <c r="T1140" s="193" t="s">
        <v>68</v>
      </c>
      <c r="U1140" s="193" t="s">
        <v>68</v>
      </c>
      <c r="V1140" s="193" t="s">
        <v>68</v>
      </c>
      <c r="W1140" s="203">
        <v>0.0</v>
      </c>
      <c r="X1140" s="203">
        <v>0.0</v>
      </c>
      <c r="Y1140" s="203">
        <v>0.0</v>
      </c>
    </row>
    <row r="1141" ht="33.75" customHeight="1">
      <c r="A1141" s="37" t="s">
        <v>5815</v>
      </c>
      <c r="B1141" s="215" t="s">
        <v>2817</v>
      </c>
      <c r="C1141" s="79">
        <v>45855.0</v>
      </c>
      <c r="D1141" s="241">
        <v>0.7083333333333334</v>
      </c>
      <c r="E1141" s="191" t="s">
        <v>2574</v>
      </c>
      <c r="F1141" s="191" t="s">
        <v>5930</v>
      </c>
      <c r="G1141" s="193">
        <v>1.0</v>
      </c>
      <c r="H1141" s="193" t="s">
        <v>846</v>
      </c>
      <c r="I1141" s="193" t="s">
        <v>1665</v>
      </c>
      <c r="J1141" s="193" t="s">
        <v>5931</v>
      </c>
      <c r="K1141" s="193" t="s">
        <v>3312</v>
      </c>
      <c r="L1141" s="37" t="s">
        <v>2577</v>
      </c>
      <c r="M1141" s="249" t="s">
        <v>2578</v>
      </c>
      <c r="N1141" s="193" t="s">
        <v>821</v>
      </c>
      <c r="O1141" s="193" t="s">
        <v>68</v>
      </c>
      <c r="P1141" s="193" t="str">
        <f t="shared" ref="P1141:P1142" si="297">J1141</f>
        <v>REVISION EQUIPO NO DA SEÑAL  
CTE. MARIO ALBERTO GOMEZ RIVERA</v>
      </c>
      <c r="Q1141" s="237" t="s">
        <v>5932</v>
      </c>
      <c r="R1141" s="206" t="s">
        <v>68</v>
      </c>
      <c r="S1141" s="206" t="s">
        <v>68</v>
      </c>
      <c r="T1141" s="193" t="s">
        <v>68</v>
      </c>
      <c r="U1141" s="193" t="s">
        <v>68</v>
      </c>
      <c r="V1141" s="193" t="str">
        <f t="shared" ref="V1141:V1142" si="298">H1141</f>
        <v>CANCELADO</v>
      </c>
      <c r="W1141" s="203">
        <v>0.0</v>
      </c>
      <c r="X1141" s="203">
        <v>0.0</v>
      </c>
      <c r="Y1141" s="203">
        <v>0.0</v>
      </c>
    </row>
    <row r="1142" ht="35.25" customHeight="1">
      <c r="A1142" s="37" t="s">
        <v>5815</v>
      </c>
      <c r="B1142" s="215" t="s">
        <v>2817</v>
      </c>
      <c r="C1142" s="79">
        <v>45855.0</v>
      </c>
      <c r="D1142" s="241">
        <v>0.7083333333333334</v>
      </c>
      <c r="E1142" s="191" t="s">
        <v>2574</v>
      </c>
      <c r="F1142" s="191" t="s">
        <v>5930</v>
      </c>
      <c r="G1142" s="193">
        <v>1.0</v>
      </c>
      <c r="H1142" s="193" t="s">
        <v>5933</v>
      </c>
      <c r="I1142" s="193" t="s">
        <v>5934</v>
      </c>
      <c r="J1142" s="193" t="s">
        <v>5935</v>
      </c>
      <c r="K1142" s="193" t="s">
        <v>3312</v>
      </c>
      <c r="L1142" s="37" t="s">
        <v>2577</v>
      </c>
      <c r="M1142" s="249" t="s">
        <v>2578</v>
      </c>
      <c r="N1142" s="193" t="s">
        <v>821</v>
      </c>
      <c r="O1142" s="193" t="s">
        <v>68</v>
      </c>
      <c r="P1142" s="193" t="str">
        <f t="shared" si="297"/>
        <v>REINSTALACION DE EQUIPO EN PREPAGO   
CTE. MARIO ALBERTO GOMEZ RIVERA</v>
      </c>
      <c r="Q1142" s="193" t="s">
        <v>2547</v>
      </c>
      <c r="R1142" s="206">
        <v>8.68166053310835E14</v>
      </c>
      <c r="S1142" s="206">
        <v>8.131227693E9</v>
      </c>
      <c r="T1142" s="193" t="s">
        <v>5936</v>
      </c>
      <c r="U1142" s="193" t="s">
        <v>5937</v>
      </c>
      <c r="V1142" s="193" t="str">
        <f t="shared" si="298"/>
        <v>RE-INSTALACION</v>
      </c>
      <c r="W1142" s="203">
        <v>650.0</v>
      </c>
      <c r="X1142" s="179">
        <f t="shared" ref="X1142:X1143" si="299">W1142*0.16</f>
        <v>104</v>
      </c>
      <c r="Y1142" s="179">
        <f t="shared" ref="Y1142:Y1143" si="300">W1142+X1142</f>
        <v>754</v>
      </c>
    </row>
    <row r="1143">
      <c r="A1143" s="37" t="s">
        <v>5815</v>
      </c>
      <c r="B1143" s="215" t="s">
        <v>2817</v>
      </c>
      <c r="C1143" s="79">
        <v>45855.0</v>
      </c>
      <c r="D1143" s="241">
        <v>0.6666666666666666</v>
      </c>
      <c r="E1143" s="191" t="s">
        <v>2518</v>
      </c>
      <c r="F1143" s="245" t="s">
        <v>5925</v>
      </c>
      <c r="G1143" s="193">
        <v>1.0</v>
      </c>
      <c r="H1143" s="193" t="s">
        <v>888</v>
      </c>
      <c r="I1143" s="193" t="s">
        <v>5938</v>
      </c>
      <c r="J1143" s="193" t="s">
        <v>5939</v>
      </c>
      <c r="K1143" s="247" t="s">
        <v>5940</v>
      </c>
      <c r="L1143" s="191" t="s">
        <v>5941</v>
      </c>
      <c r="M1143" s="217" t="s">
        <v>5942</v>
      </c>
      <c r="N1143" s="193" t="s">
        <v>4397</v>
      </c>
      <c r="O1143" s="207"/>
      <c r="P1143" s="193" t="s">
        <v>2547</v>
      </c>
      <c r="Q1143" s="205" t="s">
        <v>68</v>
      </c>
      <c r="R1143" s="206">
        <v>8.64943048878231E14</v>
      </c>
      <c r="S1143" s="206">
        <v>8.118227638E9</v>
      </c>
      <c r="T1143" s="193" t="s">
        <v>68</v>
      </c>
      <c r="U1143" s="193" t="s">
        <v>5943</v>
      </c>
      <c r="V1143" s="193" t="s">
        <v>37</v>
      </c>
      <c r="W1143" s="179">
        <f>549+3600-300</f>
        <v>3849</v>
      </c>
      <c r="X1143" s="179">
        <f t="shared" si="299"/>
        <v>615.84</v>
      </c>
      <c r="Y1143" s="179">
        <f t="shared" si="300"/>
        <v>4464.84</v>
      </c>
    </row>
    <row r="1144" ht="12.75" customHeight="1">
      <c r="A1144" s="37" t="s">
        <v>5815</v>
      </c>
      <c r="B1144" s="215" t="s">
        <v>2817</v>
      </c>
      <c r="C1144" s="79">
        <v>45856.0</v>
      </c>
      <c r="D1144" s="187">
        <v>0.75</v>
      </c>
      <c r="E1144" s="191" t="s">
        <v>2518</v>
      </c>
      <c r="F1144" s="191" t="s">
        <v>457</v>
      </c>
      <c r="G1144" s="193">
        <v>1.0</v>
      </c>
      <c r="H1144" s="193" t="s">
        <v>846</v>
      </c>
      <c r="I1144" s="193" t="s">
        <v>5944</v>
      </c>
      <c r="J1144" s="193" t="s">
        <v>5945</v>
      </c>
      <c r="K1144" s="193" t="s">
        <v>5946</v>
      </c>
      <c r="L1144" s="37" t="s">
        <v>2530</v>
      </c>
      <c r="M1144" s="192" t="s">
        <v>2531</v>
      </c>
      <c r="N1144" s="193" t="s">
        <v>821</v>
      </c>
      <c r="O1144" s="207"/>
      <c r="P1144" s="193" t="s">
        <v>5947</v>
      </c>
      <c r="Q1144" s="237" t="s">
        <v>846</v>
      </c>
      <c r="R1144" s="206" t="s">
        <v>68</v>
      </c>
      <c r="S1144" s="206" t="s">
        <v>68</v>
      </c>
      <c r="T1144" s="193" t="s">
        <v>68</v>
      </c>
      <c r="U1144" s="193" t="s">
        <v>68</v>
      </c>
      <c r="V1144" s="193" t="s">
        <v>68</v>
      </c>
      <c r="W1144" s="203">
        <v>0.0</v>
      </c>
      <c r="X1144" s="203">
        <v>0.0</v>
      </c>
      <c r="Y1144" s="203">
        <v>0.0</v>
      </c>
    </row>
    <row r="1145" ht="12.75" customHeight="1">
      <c r="A1145" s="86" t="s">
        <v>5815</v>
      </c>
      <c r="B1145" s="250" t="s">
        <v>68</v>
      </c>
      <c r="C1145" s="194">
        <v>45857.0</v>
      </c>
      <c r="D1145" s="251">
        <v>0.375</v>
      </c>
      <c r="E1145" s="252" t="s">
        <v>68</v>
      </c>
      <c r="F1145" s="252" t="s">
        <v>68</v>
      </c>
      <c r="G1145" s="212" t="s">
        <v>68</v>
      </c>
      <c r="H1145" s="212" t="s">
        <v>68</v>
      </c>
      <c r="I1145" s="212" t="s">
        <v>68</v>
      </c>
      <c r="J1145" s="212" t="s">
        <v>68</v>
      </c>
      <c r="K1145" s="212" t="s">
        <v>68</v>
      </c>
      <c r="L1145" s="252" t="s">
        <v>68</v>
      </c>
      <c r="M1145" s="253" t="s">
        <v>68</v>
      </c>
      <c r="N1145" s="212" t="s">
        <v>68</v>
      </c>
      <c r="O1145" s="209"/>
      <c r="P1145" s="212" t="s">
        <v>68</v>
      </c>
      <c r="Q1145" s="210" t="s">
        <v>68</v>
      </c>
      <c r="R1145" s="211" t="s">
        <v>68</v>
      </c>
      <c r="S1145" s="211" t="s">
        <v>68</v>
      </c>
      <c r="T1145" s="212" t="s">
        <v>68</v>
      </c>
      <c r="U1145" s="212" t="s">
        <v>68</v>
      </c>
      <c r="V1145" s="212" t="s">
        <v>68</v>
      </c>
      <c r="W1145" s="201" t="s">
        <v>68</v>
      </c>
      <c r="X1145" s="201" t="s">
        <v>68</v>
      </c>
      <c r="Y1145" s="201" t="s">
        <v>68</v>
      </c>
    </row>
    <row r="1146" ht="12.75" customHeight="1">
      <c r="A1146" s="37" t="s">
        <v>5948</v>
      </c>
      <c r="B1146" s="215" t="s">
        <v>68</v>
      </c>
      <c r="C1146" s="79">
        <v>45858.0</v>
      </c>
      <c r="D1146" s="187">
        <v>0.375</v>
      </c>
      <c r="E1146" s="188" t="s">
        <v>68</v>
      </c>
      <c r="F1146" s="37" t="s">
        <v>2458</v>
      </c>
      <c r="G1146" s="72" t="s">
        <v>68</v>
      </c>
      <c r="H1146" s="72" t="s">
        <v>68</v>
      </c>
      <c r="I1146" s="72" t="s">
        <v>68</v>
      </c>
      <c r="J1146" s="72" t="s">
        <v>68</v>
      </c>
      <c r="K1146" s="72" t="s">
        <v>68</v>
      </c>
      <c r="L1146" s="37" t="s">
        <v>68</v>
      </c>
      <c r="M1146" s="190" t="s">
        <v>68</v>
      </c>
      <c r="N1146" s="72" t="s">
        <v>68</v>
      </c>
      <c r="O1146" s="207"/>
      <c r="P1146" s="193" t="s">
        <v>68</v>
      </c>
      <c r="Q1146" s="205" t="s">
        <v>68</v>
      </c>
      <c r="R1146" s="206" t="s">
        <v>68</v>
      </c>
      <c r="S1146" s="206" t="s">
        <v>68</v>
      </c>
      <c r="T1146" s="193" t="s">
        <v>68</v>
      </c>
      <c r="U1146" s="193" t="s">
        <v>68</v>
      </c>
      <c r="V1146" s="193" t="s">
        <v>68</v>
      </c>
      <c r="W1146" s="203" t="s">
        <v>68</v>
      </c>
      <c r="X1146" s="203" t="s">
        <v>68</v>
      </c>
      <c r="Y1146" s="203" t="s">
        <v>68</v>
      </c>
    </row>
    <row r="1147">
      <c r="A1147" s="37" t="s">
        <v>5948</v>
      </c>
      <c r="B1147" s="215" t="s">
        <v>2817</v>
      </c>
      <c r="C1147" s="79">
        <v>45859.0</v>
      </c>
      <c r="D1147" s="241">
        <v>0.625</v>
      </c>
      <c r="E1147" s="191" t="s">
        <v>2518</v>
      </c>
      <c r="F1147" s="191" t="s">
        <v>5949</v>
      </c>
      <c r="G1147" s="193">
        <v>1.0</v>
      </c>
      <c r="H1147" s="193" t="s">
        <v>2449</v>
      </c>
      <c r="I1147" s="193" t="s">
        <v>5950</v>
      </c>
      <c r="J1147" s="193" t="s">
        <v>5951</v>
      </c>
      <c r="K1147" s="193" t="s">
        <v>5952</v>
      </c>
      <c r="L1147" s="37" t="s">
        <v>2530</v>
      </c>
      <c r="M1147" s="192" t="s">
        <v>2531</v>
      </c>
      <c r="N1147" s="193" t="s">
        <v>4397</v>
      </c>
      <c r="O1147" s="207"/>
      <c r="P1147" s="193" t="s">
        <v>5953</v>
      </c>
      <c r="Q1147" s="205" t="s">
        <v>5954</v>
      </c>
      <c r="R1147" s="206">
        <v>8.69706060013028E14</v>
      </c>
      <c r="S1147" s="206">
        <v>8.121991082E9</v>
      </c>
      <c r="T1147" s="193" t="s">
        <v>68</v>
      </c>
      <c r="U1147" s="193" t="s">
        <v>5955</v>
      </c>
      <c r="V1147" s="193" t="s">
        <v>5810</v>
      </c>
      <c r="W1147" s="203">
        <v>0.0</v>
      </c>
      <c r="X1147" s="203">
        <v>0.0</v>
      </c>
      <c r="Y1147" s="203">
        <v>0.0</v>
      </c>
    </row>
    <row r="1148">
      <c r="A1148" s="37" t="s">
        <v>5948</v>
      </c>
      <c r="B1148" s="215" t="s">
        <v>2817</v>
      </c>
      <c r="C1148" s="79">
        <v>45859.0</v>
      </c>
      <c r="D1148" s="241">
        <v>0.6875</v>
      </c>
      <c r="E1148" s="191" t="s">
        <v>5956</v>
      </c>
      <c r="F1148" s="191" t="s">
        <v>5957</v>
      </c>
      <c r="G1148" s="193">
        <v>1.0</v>
      </c>
      <c r="H1148" s="72" t="s">
        <v>3374</v>
      </c>
      <c r="I1148" s="193" t="s">
        <v>68</v>
      </c>
      <c r="J1148" s="193" t="s">
        <v>5840</v>
      </c>
      <c r="K1148" s="193" t="s">
        <v>5958</v>
      </c>
      <c r="L1148" s="191" t="s">
        <v>5959</v>
      </c>
      <c r="M1148" s="217" t="s">
        <v>5960</v>
      </c>
      <c r="N1148" s="193" t="s">
        <v>821</v>
      </c>
      <c r="O1148" s="207"/>
      <c r="P1148" s="193" t="s">
        <v>5961</v>
      </c>
      <c r="Q1148" s="205" t="s">
        <v>5962</v>
      </c>
      <c r="R1148" s="206">
        <v>8.68166059892695E14</v>
      </c>
      <c r="S1148" s="206">
        <v>8.120308244E9</v>
      </c>
      <c r="T1148" s="193" t="s">
        <v>68</v>
      </c>
      <c r="U1148" s="193" t="s">
        <v>5963</v>
      </c>
      <c r="V1148" s="193" t="s">
        <v>68</v>
      </c>
      <c r="W1148" s="203">
        <v>0.0</v>
      </c>
      <c r="X1148" s="203">
        <v>0.0</v>
      </c>
      <c r="Y1148" s="203">
        <v>0.0</v>
      </c>
    </row>
    <row r="1149">
      <c r="A1149" s="37" t="s">
        <v>5948</v>
      </c>
      <c r="B1149" s="215" t="s">
        <v>2817</v>
      </c>
      <c r="C1149" s="79">
        <v>45859.0</v>
      </c>
      <c r="D1149" s="241">
        <v>0.7083333333333334</v>
      </c>
      <c r="E1149" s="191" t="s">
        <v>5956</v>
      </c>
      <c r="F1149" s="191" t="s">
        <v>5957</v>
      </c>
      <c r="G1149" s="193">
        <v>1.0</v>
      </c>
      <c r="H1149" s="193" t="s">
        <v>2513</v>
      </c>
      <c r="I1149" s="193" t="s">
        <v>5964</v>
      </c>
      <c r="J1149" s="193" t="s">
        <v>2514</v>
      </c>
      <c r="K1149" s="193" t="s">
        <v>5958</v>
      </c>
      <c r="L1149" s="191" t="s">
        <v>5959</v>
      </c>
      <c r="M1149" s="217" t="s">
        <v>5960</v>
      </c>
      <c r="N1149" s="193" t="s">
        <v>821</v>
      </c>
      <c r="O1149" s="207"/>
      <c r="P1149" s="193" t="s">
        <v>5965</v>
      </c>
      <c r="Q1149" s="205" t="s">
        <v>5966</v>
      </c>
      <c r="R1149" s="206">
        <v>8.68166059892695E14</v>
      </c>
      <c r="S1149" s="206">
        <v>8.120308244E9</v>
      </c>
      <c r="T1149" s="193" t="s">
        <v>68</v>
      </c>
      <c r="U1149" s="193" t="s">
        <v>5963</v>
      </c>
      <c r="V1149" s="193" t="s">
        <v>5810</v>
      </c>
      <c r="W1149" s="203">
        <v>650.0</v>
      </c>
      <c r="X1149" s="203">
        <f>W1149*0.16</f>
        <v>104</v>
      </c>
      <c r="Y1149" s="203">
        <f t="shared" ref="Y1149:Y1162" si="301">W1149+X1149</f>
        <v>754</v>
      </c>
    </row>
    <row r="1150">
      <c r="A1150" s="37" t="s">
        <v>5948</v>
      </c>
      <c r="B1150" s="215" t="s">
        <v>2817</v>
      </c>
      <c r="C1150" s="79">
        <v>45860.0</v>
      </c>
      <c r="D1150" s="187">
        <v>0.375</v>
      </c>
      <c r="E1150" s="191" t="s">
        <v>4137</v>
      </c>
      <c r="F1150" s="191" t="s">
        <v>5967</v>
      </c>
      <c r="G1150" s="193">
        <v>1.0</v>
      </c>
      <c r="H1150" s="193" t="s">
        <v>2449</v>
      </c>
      <c r="I1150" s="193" t="s">
        <v>5026</v>
      </c>
      <c r="J1150" s="193" t="s">
        <v>5968</v>
      </c>
      <c r="K1150" s="193" t="s">
        <v>5969</v>
      </c>
      <c r="L1150" s="191" t="s">
        <v>2495</v>
      </c>
      <c r="M1150" s="248" t="s">
        <v>5970</v>
      </c>
      <c r="N1150" s="193" t="s">
        <v>4397</v>
      </c>
      <c r="O1150" s="207"/>
      <c r="P1150" s="193" t="s">
        <v>5971</v>
      </c>
      <c r="Q1150" s="205" t="s">
        <v>5972</v>
      </c>
      <c r="R1150" s="206">
        <v>8.6494304817557E14</v>
      </c>
      <c r="S1150" s="206">
        <v>8.110506279E9</v>
      </c>
      <c r="T1150" s="193" t="s">
        <v>5973</v>
      </c>
      <c r="U1150" s="193" t="s">
        <v>5974</v>
      </c>
      <c r="V1150" s="193" t="s">
        <v>5810</v>
      </c>
      <c r="W1150" s="203">
        <v>0.0</v>
      </c>
      <c r="X1150" s="203">
        <v>0.0</v>
      </c>
      <c r="Y1150" s="179">
        <f t="shared" si="301"/>
        <v>0</v>
      </c>
    </row>
    <row r="1151" ht="12.75" customHeight="1">
      <c r="A1151" s="37" t="s">
        <v>5948</v>
      </c>
      <c r="B1151" s="215" t="s">
        <v>2817</v>
      </c>
      <c r="C1151" s="79">
        <v>45860.0</v>
      </c>
      <c r="D1151" s="187">
        <v>0.375</v>
      </c>
      <c r="E1151" s="191" t="s">
        <v>4252</v>
      </c>
      <c r="F1151" s="191" t="s">
        <v>1614</v>
      </c>
      <c r="G1151" s="193">
        <v>1.0</v>
      </c>
      <c r="H1151" s="193" t="s">
        <v>2449</v>
      </c>
      <c r="I1151" s="193" t="s">
        <v>5975</v>
      </c>
      <c r="J1151" s="193" t="s">
        <v>5976</v>
      </c>
      <c r="K1151" s="72" t="s">
        <v>3574</v>
      </c>
      <c r="L1151" s="191" t="s">
        <v>5855</v>
      </c>
      <c r="M1151" s="243" t="s">
        <v>3505</v>
      </c>
      <c r="N1151" s="193" t="s">
        <v>995</v>
      </c>
      <c r="O1151" s="207"/>
      <c r="P1151" s="193" t="s">
        <v>5977</v>
      </c>
      <c r="Q1151" s="205" t="s">
        <v>5978</v>
      </c>
      <c r="R1151" s="206" t="s">
        <v>68</v>
      </c>
      <c r="S1151" s="206" t="s">
        <v>68</v>
      </c>
      <c r="T1151" s="193" t="s">
        <v>5979</v>
      </c>
      <c r="U1151" s="193" t="s">
        <v>5980</v>
      </c>
      <c r="V1151" s="72" t="str">
        <f t="shared" ref="V1151:V1156" si="302">H1151</f>
        <v>REVISION</v>
      </c>
      <c r="W1151" s="203">
        <v>500.0</v>
      </c>
      <c r="X1151" s="179">
        <f t="shared" ref="X1151:X1162" si="303">W1151*0.16</f>
        <v>80</v>
      </c>
      <c r="Y1151" s="179">
        <f t="shared" si="301"/>
        <v>580</v>
      </c>
    </row>
    <row r="1152" ht="12.75" customHeight="1">
      <c r="A1152" s="37" t="s">
        <v>5948</v>
      </c>
      <c r="B1152" s="215" t="s">
        <v>2817</v>
      </c>
      <c r="C1152" s="79">
        <v>45860.0</v>
      </c>
      <c r="D1152" s="187">
        <v>0.375</v>
      </c>
      <c r="E1152" s="191" t="s">
        <v>4252</v>
      </c>
      <c r="F1152" s="191" t="s">
        <v>1614</v>
      </c>
      <c r="G1152" s="193">
        <v>1.0</v>
      </c>
      <c r="H1152" s="193" t="s">
        <v>888</v>
      </c>
      <c r="I1152" s="193" t="s">
        <v>5975</v>
      </c>
      <c r="J1152" s="193" t="s">
        <v>5981</v>
      </c>
      <c r="K1152" s="72" t="s">
        <v>3574</v>
      </c>
      <c r="L1152" s="191" t="s">
        <v>5855</v>
      </c>
      <c r="M1152" s="243" t="s">
        <v>3505</v>
      </c>
      <c r="N1152" s="193" t="s">
        <v>995</v>
      </c>
      <c r="O1152" s="207"/>
      <c r="P1152" s="193" t="s">
        <v>5982</v>
      </c>
      <c r="Q1152" s="205" t="s">
        <v>5983</v>
      </c>
      <c r="R1152" s="206">
        <v>3.59857081959454E14</v>
      </c>
      <c r="S1152" s="206" t="s">
        <v>68</v>
      </c>
      <c r="T1152" s="193" t="s">
        <v>5979</v>
      </c>
      <c r="U1152" s="193" t="s">
        <v>5980</v>
      </c>
      <c r="V1152" s="72" t="str">
        <f t="shared" si="302"/>
        <v>INSTALACION</v>
      </c>
      <c r="W1152" s="203">
        <v>700.0</v>
      </c>
      <c r="X1152" s="179">
        <f t="shared" si="303"/>
        <v>112</v>
      </c>
      <c r="Y1152" s="179">
        <f t="shared" si="301"/>
        <v>812</v>
      </c>
    </row>
    <row r="1153" ht="12.75" customHeight="1">
      <c r="A1153" s="37" t="s">
        <v>5948</v>
      </c>
      <c r="B1153" s="215" t="s">
        <v>2817</v>
      </c>
      <c r="C1153" s="79">
        <v>45860.0</v>
      </c>
      <c r="D1153" s="241">
        <v>0.3958333333333333</v>
      </c>
      <c r="E1153" s="191" t="s">
        <v>5984</v>
      </c>
      <c r="F1153" s="191" t="s">
        <v>1614</v>
      </c>
      <c r="G1153" s="193">
        <v>1.0</v>
      </c>
      <c r="H1153" s="193" t="s">
        <v>2513</v>
      </c>
      <c r="I1153" s="193" t="s">
        <v>5985</v>
      </c>
      <c r="J1153" s="193" t="s">
        <v>5986</v>
      </c>
      <c r="K1153" s="72" t="s">
        <v>3574</v>
      </c>
      <c r="L1153" s="191" t="s">
        <v>5855</v>
      </c>
      <c r="M1153" s="243" t="s">
        <v>3505</v>
      </c>
      <c r="N1153" s="193" t="s">
        <v>995</v>
      </c>
      <c r="O1153" s="207"/>
      <c r="P1153" s="193" t="s">
        <v>5987</v>
      </c>
      <c r="Q1153" s="205" t="s">
        <v>68</v>
      </c>
      <c r="R1153" s="206">
        <v>8.62476051115391E14</v>
      </c>
      <c r="S1153" s="206" t="s">
        <v>68</v>
      </c>
      <c r="T1153" s="193" t="s">
        <v>5988</v>
      </c>
      <c r="U1153" s="193" t="s">
        <v>5989</v>
      </c>
      <c r="V1153" s="72" t="str">
        <f t="shared" si="302"/>
        <v>DESINSTALACION</v>
      </c>
      <c r="W1153" s="203">
        <v>500.0</v>
      </c>
      <c r="X1153" s="179">
        <f t="shared" si="303"/>
        <v>80</v>
      </c>
      <c r="Y1153" s="179">
        <f t="shared" si="301"/>
        <v>580</v>
      </c>
    </row>
    <row r="1154" ht="12.75" customHeight="1">
      <c r="A1154" s="37" t="s">
        <v>5948</v>
      </c>
      <c r="B1154" s="215" t="s">
        <v>2817</v>
      </c>
      <c r="C1154" s="79">
        <v>45860.0</v>
      </c>
      <c r="D1154" s="241">
        <v>0.3958333333333333</v>
      </c>
      <c r="E1154" s="191" t="s">
        <v>5984</v>
      </c>
      <c r="F1154" s="191" t="s">
        <v>1614</v>
      </c>
      <c r="G1154" s="193">
        <v>1.0</v>
      </c>
      <c r="H1154" s="193" t="s">
        <v>2513</v>
      </c>
      <c r="I1154" s="193" t="s">
        <v>5985</v>
      </c>
      <c r="J1154" s="193" t="s">
        <v>5990</v>
      </c>
      <c r="K1154" s="72" t="s">
        <v>3574</v>
      </c>
      <c r="L1154" s="191" t="s">
        <v>5855</v>
      </c>
      <c r="M1154" s="243" t="s">
        <v>3505</v>
      </c>
      <c r="N1154" s="193" t="s">
        <v>995</v>
      </c>
      <c r="O1154" s="207"/>
      <c r="P1154" s="193" t="s">
        <v>5987</v>
      </c>
      <c r="Q1154" s="205" t="s">
        <v>68</v>
      </c>
      <c r="R1154" s="206">
        <v>8.68120302680399E14</v>
      </c>
      <c r="S1154" s="206" t="s">
        <v>68</v>
      </c>
      <c r="T1154" s="193" t="s">
        <v>5988</v>
      </c>
      <c r="U1154" s="193" t="s">
        <v>5989</v>
      </c>
      <c r="V1154" s="72" t="str">
        <f t="shared" si="302"/>
        <v>DESINSTALACION</v>
      </c>
      <c r="W1154" s="203">
        <v>500.0</v>
      </c>
      <c r="X1154" s="179">
        <f t="shared" si="303"/>
        <v>80</v>
      </c>
      <c r="Y1154" s="179">
        <f t="shared" si="301"/>
        <v>580</v>
      </c>
    </row>
    <row r="1155">
      <c r="A1155" s="37" t="s">
        <v>5948</v>
      </c>
      <c r="B1155" s="215" t="s">
        <v>2817</v>
      </c>
      <c r="C1155" s="79">
        <v>45860.0</v>
      </c>
      <c r="D1155" s="241">
        <v>0.5208333333333334</v>
      </c>
      <c r="E1155" s="191" t="s">
        <v>3488</v>
      </c>
      <c r="F1155" s="191" t="s">
        <v>1614</v>
      </c>
      <c r="G1155" s="193">
        <v>1.0</v>
      </c>
      <c r="H1155" s="193" t="s">
        <v>2513</v>
      </c>
      <c r="I1155" s="193" t="s">
        <v>5991</v>
      </c>
      <c r="J1155" s="193" t="s">
        <v>5992</v>
      </c>
      <c r="K1155" s="193" t="s">
        <v>5993</v>
      </c>
      <c r="L1155" s="191" t="s">
        <v>5994</v>
      </c>
      <c r="M1155" s="243" t="s">
        <v>5995</v>
      </c>
      <c r="N1155" s="193" t="s">
        <v>995</v>
      </c>
      <c r="O1155" s="207"/>
      <c r="P1155" s="193" t="s">
        <v>5996</v>
      </c>
      <c r="Q1155" s="205" t="s">
        <v>5997</v>
      </c>
      <c r="R1155" s="206">
        <v>3.59857081920837E14</v>
      </c>
      <c r="S1155" s="206" t="s">
        <v>68</v>
      </c>
      <c r="T1155" s="193" t="s">
        <v>5998</v>
      </c>
      <c r="U1155" s="193" t="s">
        <v>68</v>
      </c>
      <c r="V1155" s="72" t="str">
        <f t="shared" si="302"/>
        <v>DESINSTALACION</v>
      </c>
      <c r="W1155" s="203">
        <v>500.0</v>
      </c>
      <c r="X1155" s="179">
        <f t="shared" si="303"/>
        <v>80</v>
      </c>
      <c r="Y1155" s="179">
        <f t="shared" si="301"/>
        <v>580</v>
      </c>
    </row>
    <row r="1156">
      <c r="A1156" s="37" t="s">
        <v>5948</v>
      </c>
      <c r="B1156" s="215" t="s">
        <v>2817</v>
      </c>
      <c r="C1156" s="79">
        <v>45860.0</v>
      </c>
      <c r="D1156" s="241">
        <v>0.5208333333333334</v>
      </c>
      <c r="E1156" s="191" t="s">
        <v>3488</v>
      </c>
      <c r="F1156" s="191" t="s">
        <v>1614</v>
      </c>
      <c r="G1156" s="193">
        <v>1.0</v>
      </c>
      <c r="H1156" s="193" t="s">
        <v>2513</v>
      </c>
      <c r="I1156" s="193" t="s">
        <v>5991</v>
      </c>
      <c r="J1156" s="193" t="s">
        <v>5999</v>
      </c>
      <c r="K1156" s="193" t="s">
        <v>5993</v>
      </c>
      <c r="L1156" s="191" t="s">
        <v>5994</v>
      </c>
      <c r="M1156" s="243" t="s">
        <v>5995</v>
      </c>
      <c r="N1156" s="193" t="s">
        <v>995</v>
      </c>
      <c r="O1156" s="207"/>
      <c r="P1156" s="193" t="s">
        <v>5996</v>
      </c>
      <c r="Q1156" s="205" t="s">
        <v>5756</v>
      </c>
      <c r="R1156" s="206">
        <v>8.65784052317735E14</v>
      </c>
      <c r="S1156" s="206" t="s">
        <v>68</v>
      </c>
      <c r="T1156" s="193" t="s">
        <v>5998</v>
      </c>
      <c r="U1156" s="193" t="s">
        <v>68</v>
      </c>
      <c r="V1156" s="72" t="str">
        <f t="shared" si="302"/>
        <v>DESINSTALACION</v>
      </c>
      <c r="W1156" s="203">
        <v>500.0</v>
      </c>
      <c r="X1156" s="179">
        <f t="shared" si="303"/>
        <v>80</v>
      </c>
      <c r="Y1156" s="179">
        <f t="shared" si="301"/>
        <v>580</v>
      </c>
    </row>
    <row r="1157">
      <c r="A1157" s="37" t="s">
        <v>5948</v>
      </c>
      <c r="B1157" s="215" t="s">
        <v>2817</v>
      </c>
      <c r="C1157" s="79">
        <v>45860.0</v>
      </c>
      <c r="D1157" s="241">
        <v>0.5833333333333334</v>
      </c>
      <c r="E1157" s="191" t="s">
        <v>2511</v>
      </c>
      <c r="F1157" s="191" t="s">
        <v>2527</v>
      </c>
      <c r="G1157" s="193">
        <v>1.0</v>
      </c>
      <c r="H1157" s="193" t="s">
        <v>888</v>
      </c>
      <c r="I1157" s="193" t="s">
        <v>6000</v>
      </c>
      <c r="J1157" s="72" t="s">
        <v>5740</v>
      </c>
      <c r="K1157" s="193" t="s">
        <v>68</v>
      </c>
      <c r="L1157" s="37" t="s">
        <v>3014</v>
      </c>
      <c r="M1157" s="192" t="s">
        <v>5741</v>
      </c>
      <c r="N1157" s="72" t="s">
        <v>821</v>
      </c>
      <c r="O1157" s="207"/>
      <c r="P1157" s="193" t="s">
        <v>5742</v>
      </c>
      <c r="Q1157" s="205" t="s">
        <v>5743</v>
      </c>
      <c r="R1157" s="206">
        <v>8.63240070018898E14</v>
      </c>
      <c r="S1157" s="206">
        <v>8.118202958E9</v>
      </c>
      <c r="T1157" s="193" t="s">
        <v>6001</v>
      </c>
      <c r="U1157" s="193" t="s">
        <v>6002</v>
      </c>
      <c r="V1157" s="193" t="s">
        <v>569</v>
      </c>
      <c r="W1157" s="203">
        <f>6900+599</f>
        <v>7499</v>
      </c>
      <c r="X1157" s="179">
        <f t="shared" si="303"/>
        <v>1199.84</v>
      </c>
      <c r="Y1157" s="179">
        <f t="shared" si="301"/>
        <v>8698.84</v>
      </c>
    </row>
    <row r="1158">
      <c r="A1158" s="37" t="s">
        <v>5948</v>
      </c>
      <c r="B1158" s="215" t="s">
        <v>2817</v>
      </c>
      <c r="C1158" s="79">
        <v>45860.0</v>
      </c>
      <c r="D1158" s="241">
        <v>0.625</v>
      </c>
      <c r="E1158" s="191" t="s">
        <v>2518</v>
      </c>
      <c r="F1158" s="191" t="s">
        <v>2527</v>
      </c>
      <c r="G1158" s="193">
        <v>1.0</v>
      </c>
      <c r="H1158" s="193" t="s">
        <v>888</v>
      </c>
      <c r="I1158" s="193" t="s">
        <v>6003</v>
      </c>
      <c r="J1158" s="72" t="s">
        <v>5740</v>
      </c>
      <c r="K1158" s="193" t="s">
        <v>68</v>
      </c>
      <c r="L1158" s="37" t="s">
        <v>3014</v>
      </c>
      <c r="M1158" s="192" t="s">
        <v>5741</v>
      </c>
      <c r="N1158" s="72" t="s">
        <v>821</v>
      </c>
      <c r="O1158" s="207"/>
      <c r="P1158" s="193" t="s">
        <v>5742</v>
      </c>
      <c r="Q1158" s="205" t="s">
        <v>5743</v>
      </c>
      <c r="R1158" s="206">
        <v>8.6324007001826E14</v>
      </c>
      <c r="S1158" s="206">
        <v>8.118202972E9</v>
      </c>
      <c r="T1158" s="193" t="s">
        <v>68</v>
      </c>
      <c r="U1158" s="193" t="s">
        <v>6004</v>
      </c>
      <c r="V1158" s="193" t="s">
        <v>569</v>
      </c>
      <c r="W1158" s="203">
        <v>7499.0</v>
      </c>
      <c r="X1158" s="179">
        <f t="shared" si="303"/>
        <v>1199.84</v>
      </c>
      <c r="Y1158" s="179">
        <f t="shared" si="301"/>
        <v>8698.84</v>
      </c>
    </row>
    <row r="1159">
      <c r="A1159" s="37" t="s">
        <v>5948</v>
      </c>
      <c r="B1159" s="215" t="s">
        <v>2817</v>
      </c>
      <c r="C1159" s="79">
        <v>45860.0</v>
      </c>
      <c r="D1159" s="241">
        <v>0.625</v>
      </c>
      <c r="E1159" s="191" t="s">
        <v>4296</v>
      </c>
      <c r="F1159" s="191" t="s">
        <v>2745</v>
      </c>
      <c r="G1159" s="193">
        <v>1.0</v>
      </c>
      <c r="H1159" s="193" t="s">
        <v>2684</v>
      </c>
      <c r="I1159" s="193" t="s">
        <v>6005</v>
      </c>
      <c r="J1159" s="72" t="s">
        <v>3965</v>
      </c>
      <c r="K1159" s="72"/>
      <c r="L1159" s="191" t="s">
        <v>6006</v>
      </c>
      <c r="M1159" s="243" t="s">
        <v>6007</v>
      </c>
      <c r="N1159" s="72" t="s">
        <v>5706</v>
      </c>
      <c r="O1159" s="207"/>
      <c r="P1159" s="193" t="s">
        <v>6008</v>
      </c>
      <c r="Q1159" s="205" t="s">
        <v>6009</v>
      </c>
      <c r="R1159" s="206" t="s">
        <v>68</v>
      </c>
      <c r="S1159" s="206" t="s">
        <v>68</v>
      </c>
      <c r="T1159" s="193" t="s">
        <v>68</v>
      </c>
      <c r="U1159" s="193" t="s">
        <v>68</v>
      </c>
      <c r="V1159" s="193" t="s">
        <v>2716</v>
      </c>
      <c r="W1159" s="203">
        <v>250.0</v>
      </c>
      <c r="X1159" s="179">
        <f t="shared" si="303"/>
        <v>40</v>
      </c>
      <c r="Y1159" s="179">
        <f t="shared" si="301"/>
        <v>290</v>
      </c>
    </row>
    <row r="1160">
      <c r="A1160" s="37" t="s">
        <v>5948</v>
      </c>
      <c r="B1160" s="215" t="s">
        <v>2817</v>
      </c>
      <c r="C1160" s="79">
        <v>45861.0</v>
      </c>
      <c r="D1160" s="241">
        <v>0.3958333333333333</v>
      </c>
      <c r="E1160" s="191" t="s">
        <v>5330</v>
      </c>
      <c r="F1160" s="37" t="s">
        <v>2798</v>
      </c>
      <c r="G1160" s="193">
        <v>1.0</v>
      </c>
      <c r="H1160" s="193" t="s">
        <v>2449</v>
      </c>
      <c r="I1160" s="193" t="s">
        <v>6010</v>
      </c>
      <c r="J1160" s="193" t="s">
        <v>6011</v>
      </c>
      <c r="K1160" s="72" t="s">
        <v>5333</v>
      </c>
      <c r="L1160" s="37" t="s">
        <v>5334</v>
      </c>
      <c r="M1160" s="249" t="s">
        <v>5335</v>
      </c>
      <c r="N1160" s="193" t="s">
        <v>4397</v>
      </c>
      <c r="O1160" s="193" t="s">
        <v>68</v>
      </c>
      <c r="P1160" s="193" t="s">
        <v>6012</v>
      </c>
      <c r="Q1160" s="205" t="s">
        <v>6013</v>
      </c>
      <c r="R1160" s="206">
        <v>8.64943047770892E14</v>
      </c>
      <c r="S1160" s="206">
        <v>8.115353619E9</v>
      </c>
      <c r="T1160" s="193" t="s">
        <v>6014</v>
      </c>
      <c r="U1160" s="193" t="s">
        <v>6015</v>
      </c>
      <c r="V1160" s="193" t="s">
        <v>2449</v>
      </c>
      <c r="W1160" s="203">
        <v>0.0</v>
      </c>
      <c r="X1160" s="203">
        <f t="shared" si="303"/>
        <v>0</v>
      </c>
      <c r="Y1160" s="203">
        <f t="shared" si="301"/>
        <v>0</v>
      </c>
    </row>
    <row r="1161" ht="12.75" customHeight="1">
      <c r="A1161" s="37" t="s">
        <v>5948</v>
      </c>
      <c r="B1161" s="215" t="s">
        <v>2817</v>
      </c>
      <c r="C1161" s="79">
        <v>45861.0</v>
      </c>
      <c r="D1161" s="241">
        <v>0.3958333333333333</v>
      </c>
      <c r="E1161" s="191" t="s">
        <v>5330</v>
      </c>
      <c r="F1161" s="37" t="s">
        <v>2798</v>
      </c>
      <c r="G1161" s="193">
        <v>1.0</v>
      </c>
      <c r="H1161" s="193" t="s">
        <v>888</v>
      </c>
      <c r="I1161" s="193" t="s">
        <v>6010</v>
      </c>
      <c r="J1161" s="193" t="s">
        <v>6016</v>
      </c>
      <c r="K1161" s="72" t="s">
        <v>5333</v>
      </c>
      <c r="L1161" s="37" t="s">
        <v>5334</v>
      </c>
      <c r="M1161" s="249" t="s">
        <v>5335</v>
      </c>
      <c r="N1161" s="193" t="s">
        <v>4397</v>
      </c>
      <c r="O1161" s="193" t="s">
        <v>68</v>
      </c>
      <c r="P1161" s="193" t="s">
        <v>6017</v>
      </c>
      <c r="Q1161" s="193" t="s">
        <v>6018</v>
      </c>
      <c r="R1161" s="206">
        <v>8.6494304888074E14</v>
      </c>
      <c r="S1161" s="206">
        <v>8.118227708E9</v>
      </c>
      <c r="T1161" s="193" t="s">
        <v>6014</v>
      </c>
      <c r="U1161" s="193" t="s">
        <v>6015</v>
      </c>
      <c r="V1161" s="193" t="s">
        <v>888</v>
      </c>
      <c r="W1161" s="203">
        <v>0.0</v>
      </c>
      <c r="X1161" s="203">
        <f t="shared" si="303"/>
        <v>0</v>
      </c>
      <c r="Y1161" s="203">
        <f t="shared" si="301"/>
        <v>0</v>
      </c>
    </row>
    <row r="1162" ht="12.75" customHeight="1">
      <c r="A1162" s="37" t="s">
        <v>5948</v>
      </c>
      <c r="B1162" s="215" t="s">
        <v>2817</v>
      </c>
      <c r="C1162" s="79">
        <v>45861.0</v>
      </c>
      <c r="D1162" s="241">
        <v>0.4166666666666667</v>
      </c>
      <c r="E1162" s="191" t="s">
        <v>2511</v>
      </c>
      <c r="F1162" s="191" t="s">
        <v>6019</v>
      </c>
      <c r="G1162" s="193">
        <v>1.0</v>
      </c>
      <c r="H1162" s="193" t="s">
        <v>729</v>
      </c>
      <c r="I1162" s="193" t="s">
        <v>6020</v>
      </c>
      <c r="J1162" s="193" t="s">
        <v>6021</v>
      </c>
      <c r="K1162" s="193" t="s">
        <v>6022</v>
      </c>
      <c r="L1162" s="191" t="s">
        <v>6023</v>
      </c>
      <c r="M1162" s="217" t="s">
        <v>6024</v>
      </c>
      <c r="N1162" s="193" t="s">
        <v>821</v>
      </c>
      <c r="O1162" s="207"/>
      <c r="P1162" s="193" t="s">
        <v>5742</v>
      </c>
      <c r="Q1162" s="193" t="s">
        <v>6025</v>
      </c>
      <c r="R1162" s="206">
        <v>8.6325706788918E14</v>
      </c>
      <c r="S1162" s="206">
        <v>8.11820285E9</v>
      </c>
      <c r="T1162" s="193" t="s">
        <v>6026</v>
      </c>
      <c r="U1162" s="193" t="s">
        <v>6027</v>
      </c>
      <c r="V1162" s="193" t="s">
        <v>729</v>
      </c>
      <c r="W1162" s="203">
        <v>350.0</v>
      </c>
      <c r="X1162" s="203">
        <f t="shared" si="303"/>
        <v>56</v>
      </c>
      <c r="Y1162" s="203">
        <f t="shared" si="301"/>
        <v>406</v>
      </c>
    </row>
    <row r="1163" ht="12.75" customHeight="1">
      <c r="A1163" s="37" t="s">
        <v>5948</v>
      </c>
      <c r="B1163" s="215" t="s">
        <v>2817</v>
      </c>
      <c r="C1163" s="79">
        <v>45861.0</v>
      </c>
      <c r="D1163" s="241">
        <v>0.0</v>
      </c>
      <c r="E1163" s="191" t="s">
        <v>4068</v>
      </c>
      <c r="F1163" s="191" t="s">
        <v>249</v>
      </c>
      <c r="G1163" s="193">
        <v>1.0</v>
      </c>
      <c r="H1163" s="193" t="s">
        <v>2513</v>
      </c>
      <c r="I1163" s="193" t="s">
        <v>6028</v>
      </c>
      <c r="J1163" s="193" t="s">
        <v>2514</v>
      </c>
      <c r="K1163" s="193" t="s">
        <v>6029</v>
      </c>
      <c r="L1163" s="191" t="s">
        <v>6030</v>
      </c>
      <c r="M1163" s="217" t="s">
        <v>6031</v>
      </c>
      <c r="N1163" s="193" t="s">
        <v>4397</v>
      </c>
      <c r="O1163" s="207"/>
      <c r="P1163" s="193" t="s">
        <v>2563</v>
      </c>
      <c r="Q1163" s="205" t="s">
        <v>4360</v>
      </c>
      <c r="R1163" s="206">
        <v>8.68166058825845E14</v>
      </c>
      <c r="S1163" s="206">
        <v>8.135510315E9</v>
      </c>
      <c r="T1163" s="193" t="s">
        <v>68</v>
      </c>
      <c r="U1163" s="193" t="s">
        <v>6032</v>
      </c>
      <c r="V1163" s="193" t="s">
        <v>5810</v>
      </c>
      <c r="W1163" s="203">
        <v>0.0</v>
      </c>
      <c r="X1163" s="203">
        <v>0.0</v>
      </c>
      <c r="Y1163" s="203">
        <v>0.0</v>
      </c>
    </row>
    <row r="1164" ht="12.75" customHeight="1">
      <c r="A1164" s="37" t="s">
        <v>5948</v>
      </c>
      <c r="B1164" s="215" t="s">
        <v>2817</v>
      </c>
      <c r="C1164" s="79">
        <v>45861.0</v>
      </c>
      <c r="D1164" s="241">
        <v>0.020833333333333332</v>
      </c>
      <c r="E1164" s="191" t="s">
        <v>2511</v>
      </c>
      <c r="F1164" s="191" t="s">
        <v>6019</v>
      </c>
      <c r="G1164" s="193">
        <v>1.0</v>
      </c>
      <c r="H1164" s="193" t="s">
        <v>729</v>
      </c>
      <c r="I1164" s="193" t="s">
        <v>6033</v>
      </c>
      <c r="J1164" s="193" t="s">
        <v>6021</v>
      </c>
      <c r="K1164" s="193" t="s">
        <v>6022</v>
      </c>
      <c r="L1164" s="191" t="s">
        <v>6023</v>
      </c>
      <c r="M1164" s="217" t="s">
        <v>6024</v>
      </c>
      <c r="N1164" s="193" t="s">
        <v>821</v>
      </c>
      <c r="O1164" s="207"/>
      <c r="P1164" s="193" t="s">
        <v>5742</v>
      </c>
      <c r="Q1164" s="193" t="s">
        <v>6034</v>
      </c>
      <c r="R1164" s="206">
        <v>8.63257062165925E14</v>
      </c>
      <c r="S1164" s="206">
        <v>8.11820287E9</v>
      </c>
      <c r="T1164" s="193" t="s">
        <v>6035</v>
      </c>
      <c r="U1164" s="193" t="s">
        <v>6036</v>
      </c>
      <c r="V1164" s="193" t="s">
        <v>729</v>
      </c>
      <c r="W1164" s="203">
        <v>350.0</v>
      </c>
      <c r="X1164" s="203">
        <f t="shared" ref="X1164:X1168" si="304">W1164*0.16</f>
        <v>56</v>
      </c>
      <c r="Y1164" s="203">
        <f t="shared" ref="Y1164:Y1168" si="305">W1164+X1164</f>
        <v>406</v>
      </c>
    </row>
    <row r="1165" ht="12.75" customHeight="1">
      <c r="A1165" s="37" t="s">
        <v>5948</v>
      </c>
      <c r="B1165" s="215" t="s">
        <v>2817</v>
      </c>
      <c r="C1165" s="79">
        <v>45861.0</v>
      </c>
      <c r="D1165" s="241">
        <v>0.020833333333333332</v>
      </c>
      <c r="E1165" s="191" t="s">
        <v>2511</v>
      </c>
      <c r="F1165" s="191" t="s">
        <v>6019</v>
      </c>
      <c r="G1165" s="193">
        <v>1.0</v>
      </c>
      <c r="H1165" s="193" t="s">
        <v>729</v>
      </c>
      <c r="I1165" s="193" t="s">
        <v>6037</v>
      </c>
      <c r="J1165" s="193" t="s">
        <v>6021</v>
      </c>
      <c r="K1165" s="193" t="s">
        <v>6022</v>
      </c>
      <c r="L1165" s="191" t="s">
        <v>6023</v>
      </c>
      <c r="M1165" s="217" t="s">
        <v>6024</v>
      </c>
      <c r="N1165" s="193" t="s">
        <v>821</v>
      </c>
      <c r="O1165" s="207"/>
      <c r="P1165" s="193" t="s">
        <v>5742</v>
      </c>
      <c r="Q1165" s="193" t="s">
        <v>6025</v>
      </c>
      <c r="R1165" s="206">
        <v>8.63257067904294E14</v>
      </c>
      <c r="S1165" s="206">
        <v>8.118203026E9</v>
      </c>
      <c r="T1165" s="193" t="s">
        <v>6038</v>
      </c>
      <c r="U1165" s="193" t="s">
        <v>6039</v>
      </c>
      <c r="V1165" s="193" t="s">
        <v>729</v>
      </c>
      <c r="W1165" s="203">
        <v>350.0</v>
      </c>
      <c r="X1165" s="203">
        <f t="shared" si="304"/>
        <v>56</v>
      </c>
      <c r="Y1165" s="203">
        <f t="shared" si="305"/>
        <v>406</v>
      </c>
    </row>
    <row r="1166" ht="12.75" customHeight="1">
      <c r="A1166" s="37" t="s">
        <v>5948</v>
      </c>
      <c r="B1166" s="215" t="s">
        <v>2817</v>
      </c>
      <c r="C1166" s="79">
        <v>45861.0</v>
      </c>
      <c r="D1166" s="241">
        <v>0.5625</v>
      </c>
      <c r="E1166" s="191" t="s">
        <v>2511</v>
      </c>
      <c r="F1166" s="191" t="s">
        <v>6019</v>
      </c>
      <c r="G1166" s="193">
        <v>1.0</v>
      </c>
      <c r="H1166" s="193" t="s">
        <v>6040</v>
      </c>
      <c r="I1166" s="193" t="s">
        <v>6041</v>
      </c>
      <c r="J1166" s="193" t="s">
        <v>6021</v>
      </c>
      <c r="K1166" s="193" t="s">
        <v>6022</v>
      </c>
      <c r="L1166" s="191" t="s">
        <v>6023</v>
      </c>
      <c r="M1166" s="217" t="s">
        <v>6024</v>
      </c>
      <c r="N1166" s="193" t="s">
        <v>821</v>
      </c>
      <c r="O1166" s="207"/>
      <c r="P1166" s="193" t="s">
        <v>5742</v>
      </c>
      <c r="Q1166" s="205" t="s">
        <v>6042</v>
      </c>
      <c r="R1166" s="206">
        <v>8.69671072758665E14</v>
      </c>
      <c r="S1166" s="206" t="s">
        <v>68</v>
      </c>
      <c r="T1166" s="193" t="s">
        <v>68</v>
      </c>
      <c r="U1166" s="193" t="s">
        <v>6043</v>
      </c>
      <c r="V1166" s="193" t="s">
        <v>729</v>
      </c>
      <c r="W1166" s="203">
        <v>350.0</v>
      </c>
      <c r="X1166" s="203">
        <f t="shared" si="304"/>
        <v>56</v>
      </c>
      <c r="Y1166" s="203">
        <f t="shared" si="305"/>
        <v>406</v>
      </c>
    </row>
    <row r="1167" ht="12.75" customHeight="1">
      <c r="A1167" s="37" t="s">
        <v>5948</v>
      </c>
      <c r="B1167" s="215" t="s">
        <v>2817</v>
      </c>
      <c r="C1167" s="79">
        <v>45861.0</v>
      </c>
      <c r="D1167" s="241">
        <v>0.6041666666666666</v>
      </c>
      <c r="E1167" s="191" t="s">
        <v>6044</v>
      </c>
      <c r="F1167" s="191" t="s">
        <v>5133</v>
      </c>
      <c r="G1167" s="193">
        <v>1.0</v>
      </c>
      <c r="H1167" s="193" t="s">
        <v>888</v>
      </c>
      <c r="I1167" s="193" t="s">
        <v>6045</v>
      </c>
      <c r="J1167" s="193" t="s">
        <v>2708</v>
      </c>
      <c r="K1167" s="193" t="s">
        <v>6046</v>
      </c>
      <c r="L1167" s="191" t="s">
        <v>4479</v>
      </c>
      <c r="M1167" s="217" t="s">
        <v>6047</v>
      </c>
      <c r="N1167" s="193" t="s">
        <v>4397</v>
      </c>
      <c r="O1167" s="207"/>
      <c r="P1167" s="193" t="s">
        <v>6048</v>
      </c>
      <c r="Q1167" s="205" t="s">
        <v>6049</v>
      </c>
      <c r="R1167" s="206">
        <v>8.62712070012254E14</v>
      </c>
      <c r="S1167" s="206">
        <v>8.118202978E9</v>
      </c>
      <c r="T1167" s="193" t="s">
        <v>68</v>
      </c>
      <c r="U1167" s="193" t="s">
        <v>6050</v>
      </c>
      <c r="V1167" s="193" t="s">
        <v>441</v>
      </c>
      <c r="W1167" s="203">
        <f t="shared" ref="W1167:W1168" si="306">550+300</f>
        <v>850</v>
      </c>
      <c r="X1167" s="203">
        <f t="shared" si="304"/>
        <v>136</v>
      </c>
      <c r="Y1167" s="203">
        <f t="shared" si="305"/>
        <v>986</v>
      </c>
    </row>
    <row r="1168" ht="12.75" customHeight="1">
      <c r="A1168" s="37" t="s">
        <v>5948</v>
      </c>
      <c r="B1168" s="215" t="s">
        <v>2817</v>
      </c>
      <c r="C1168" s="79">
        <v>45861.0</v>
      </c>
      <c r="D1168" s="241">
        <v>0.6041666666666666</v>
      </c>
      <c r="E1168" s="191" t="s">
        <v>6044</v>
      </c>
      <c r="F1168" s="191" t="s">
        <v>5133</v>
      </c>
      <c r="G1168" s="193">
        <v>1.0</v>
      </c>
      <c r="H1168" s="193" t="s">
        <v>888</v>
      </c>
      <c r="I1168" s="193" t="s">
        <v>6051</v>
      </c>
      <c r="J1168" s="193" t="s">
        <v>2506</v>
      </c>
      <c r="K1168" s="193" t="s">
        <v>6046</v>
      </c>
      <c r="L1168" s="191" t="s">
        <v>4479</v>
      </c>
      <c r="M1168" s="217" t="s">
        <v>6047</v>
      </c>
      <c r="N1168" s="193" t="s">
        <v>4397</v>
      </c>
      <c r="O1168" s="207"/>
      <c r="P1168" s="193" t="s">
        <v>6048</v>
      </c>
      <c r="Q1168" s="205" t="s">
        <v>68</v>
      </c>
      <c r="R1168" s="206">
        <v>8.62712070012635E14</v>
      </c>
      <c r="S1168" s="206">
        <v>8.11820295E9</v>
      </c>
      <c r="T1168" s="193" t="s">
        <v>68</v>
      </c>
      <c r="U1168" s="193" t="s">
        <v>6052</v>
      </c>
      <c r="V1168" s="193" t="s">
        <v>441</v>
      </c>
      <c r="W1168" s="203">
        <f t="shared" si="306"/>
        <v>850</v>
      </c>
      <c r="X1168" s="203">
        <f t="shared" si="304"/>
        <v>136</v>
      </c>
      <c r="Y1168" s="203">
        <f t="shared" si="305"/>
        <v>986</v>
      </c>
    </row>
    <row r="1169" ht="12.75" customHeight="1">
      <c r="A1169" s="37" t="s">
        <v>5948</v>
      </c>
      <c r="B1169" s="215" t="s">
        <v>2817</v>
      </c>
      <c r="C1169" s="79">
        <v>45861.0</v>
      </c>
      <c r="D1169" s="241">
        <v>0.6666666666666666</v>
      </c>
      <c r="E1169" s="191" t="s">
        <v>5113</v>
      </c>
      <c r="F1169" s="191" t="s">
        <v>2523</v>
      </c>
      <c r="G1169" s="193">
        <v>1.0</v>
      </c>
      <c r="H1169" s="193" t="s">
        <v>846</v>
      </c>
      <c r="I1169" s="193" t="s">
        <v>6053</v>
      </c>
      <c r="J1169" s="193" t="s">
        <v>2506</v>
      </c>
      <c r="K1169" s="193" t="s">
        <v>3545</v>
      </c>
      <c r="L1169" s="191" t="s">
        <v>2614</v>
      </c>
      <c r="M1169" s="217" t="s">
        <v>2615</v>
      </c>
      <c r="N1169" s="193" t="s">
        <v>68</v>
      </c>
      <c r="O1169" s="207"/>
      <c r="P1169" s="193" t="s">
        <v>6054</v>
      </c>
      <c r="Q1169" s="205" t="s">
        <v>68</v>
      </c>
      <c r="R1169" s="206" t="s">
        <v>68</v>
      </c>
      <c r="S1169" s="206" t="s">
        <v>68</v>
      </c>
      <c r="T1169" s="193" t="s">
        <v>68</v>
      </c>
      <c r="U1169" s="193" t="s">
        <v>68</v>
      </c>
      <c r="V1169" s="193" t="s">
        <v>68</v>
      </c>
      <c r="W1169" s="203" t="s">
        <v>68</v>
      </c>
      <c r="X1169" s="203" t="s">
        <v>68</v>
      </c>
      <c r="Y1169" s="203" t="s">
        <v>68</v>
      </c>
    </row>
    <row r="1170">
      <c r="A1170" s="37" t="s">
        <v>5948</v>
      </c>
      <c r="B1170" s="215" t="s">
        <v>2817</v>
      </c>
      <c r="C1170" s="79">
        <v>45861.0</v>
      </c>
      <c r="D1170" s="241">
        <v>0.7083333333333334</v>
      </c>
      <c r="E1170" s="191" t="s">
        <v>5113</v>
      </c>
      <c r="F1170" s="191" t="s">
        <v>2523</v>
      </c>
      <c r="G1170" s="193">
        <v>1.0</v>
      </c>
      <c r="H1170" s="193" t="s">
        <v>888</v>
      </c>
      <c r="I1170" s="193" t="s">
        <v>6055</v>
      </c>
      <c r="J1170" s="193" t="s">
        <v>2506</v>
      </c>
      <c r="K1170" s="193" t="s">
        <v>3545</v>
      </c>
      <c r="L1170" s="191" t="s">
        <v>2614</v>
      </c>
      <c r="M1170" s="217" t="s">
        <v>2615</v>
      </c>
      <c r="N1170" s="193" t="s">
        <v>821</v>
      </c>
      <c r="O1170" s="207"/>
      <c r="P1170" s="193" t="s">
        <v>5247</v>
      </c>
      <c r="Q1170" s="205" t="s">
        <v>68</v>
      </c>
      <c r="R1170" s="206">
        <v>8.64943048788315E14</v>
      </c>
      <c r="S1170" s="206">
        <v>8.11820293E9</v>
      </c>
      <c r="T1170" s="193" t="s">
        <v>6056</v>
      </c>
      <c r="U1170" s="193" t="s">
        <v>68</v>
      </c>
      <c r="V1170" s="193" t="s">
        <v>441</v>
      </c>
      <c r="W1170" s="203">
        <v>1900.0</v>
      </c>
      <c r="X1170" s="203">
        <v>0.0</v>
      </c>
      <c r="Y1170" s="203">
        <v>0.0</v>
      </c>
    </row>
    <row r="1171">
      <c r="A1171" s="37" t="s">
        <v>5948</v>
      </c>
      <c r="B1171" s="215" t="s">
        <v>2817</v>
      </c>
      <c r="C1171" s="79">
        <v>45862.0</v>
      </c>
      <c r="D1171" s="241">
        <v>0.3333333333333333</v>
      </c>
      <c r="E1171" s="191" t="s">
        <v>2511</v>
      </c>
      <c r="F1171" s="191" t="s">
        <v>4267</v>
      </c>
      <c r="G1171" s="193">
        <v>1.0</v>
      </c>
      <c r="H1171" s="193" t="s">
        <v>2684</v>
      </c>
      <c r="I1171" s="193" t="s">
        <v>5875</v>
      </c>
      <c r="J1171" s="193" t="s">
        <v>6057</v>
      </c>
      <c r="K1171" s="72" t="s">
        <v>5514</v>
      </c>
      <c r="L1171" s="37" t="s">
        <v>5515</v>
      </c>
      <c r="M1171" s="249" t="s">
        <v>5516</v>
      </c>
      <c r="N1171" s="193" t="s">
        <v>4397</v>
      </c>
      <c r="O1171" s="207"/>
      <c r="P1171" s="193" t="s">
        <v>6058</v>
      </c>
      <c r="Q1171" s="205" t="s">
        <v>6059</v>
      </c>
      <c r="R1171" s="206" t="s">
        <v>68</v>
      </c>
      <c r="S1171" s="206" t="s">
        <v>68</v>
      </c>
      <c r="T1171" s="193" t="s">
        <v>68</v>
      </c>
      <c r="U1171" s="193" t="s">
        <v>68</v>
      </c>
      <c r="V1171" s="193" t="s">
        <v>2716</v>
      </c>
      <c r="W1171" s="203">
        <v>250.0</v>
      </c>
      <c r="X1171" s="203">
        <f>W1171*0.16</f>
        <v>40</v>
      </c>
      <c r="Y1171" s="203">
        <f>W1171+X1171</f>
        <v>290</v>
      </c>
    </row>
    <row r="1172" ht="45.0" customHeight="1">
      <c r="A1172" s="37" t="s">
        <v>5948</v>
      </c>
      <c r="B1172" s="215" t="s">
        <v>2817</v>
      </c>
      <c r="C1172" s="79">
        <v>45862.0</v>
      </c>
      <c r="D1172" s="187">
        <v>0.375</v>
      </c>
      <c r="E1172" s="191" t="s">
        <v>3765</v>
      </c>
      <c r="F1172" s="191" t="s">
        <v>2871</v>
      </c>
      <c r="G1172" s="193">
        <v>1.0</v>
      </c>
      <c r="H1172" s="193" t="s">
        <v>888</v>
      </c>
      <c r="I1172" s="193" t="s">
        <v>6060</v>
      </c>
      <c r="J1172" s="72" t="s">
        <v>2506</v>
      </c>
      <c r="K1172" s="72" t="s">
        <v>5805</v>
      </c>
      <c r="L1172" s="37" t="s">
        <v>2969</v>
      </c>
      <c r="M1172" s="192" t="s">
        <v>2970</v>
      </c>
      <c r="N1172" s="193" t="s">
        <v>821</v>
      </c>
      <c r="O1172" s="207"/>
      <c r="P1172" s="193" t="s">
        <v>6061</v>
      </c>
      <c r="Q1172" s="205" t="s">
        <v>68</v>
      </c>
      <c r="R1172" s="206">
        <v>8.64943048879742E14</v>
      </c>
      <c r="S1172" s="206">
        <v>8.118203039E9</v>
      </c>
      <c r="T1172" s="193" t="s">
        <v>6062</v>
      </c>
      <c r="U1172" s="193" t="s">
        <v>6063</v>
      </c>
      <c r="V1172" s="193" t="s">
        <v>441</v>
      </c>
      <c r="W1172" s="203" t="s">
        <v>68</v>
      </c>
      <c r="X1172" s="203" t="s">
        <v>68</v>
      </c>
      <c r="Y1172" s="203" t="s">
        <v>68</v>
      </c>
    </row>
    <row r="1173" ht="45.0" customHeight="1">
      <c r="A1173" s="37" t="s">
        <v>5948</v>
      </c>
      <c r="B1173" s="215" t="s">
        <v>2817</v>
      </c>
      <c r="C1173" s="79">
        <v>45862.0</v>
      </c>
      <c r="D1173" s="187">
        <v>0.375</v>
      </c>
      <c r="E1173" s="191" t="s">
        <v>3765</v>
      </c>
      <c r="F1173" s="191" t="s">
        <v>2871</v>
      </c>
      <c r="G1173" s="193">
        <v>1.0</v>
      </c>
      <c r="H1173" s="193" t="s">
        <v>888</v>
      </c>
      <c r="I1173" s="193" t="s">
        <v>6064</v>
      </c>
      <c r="J1173" s="72" t="s">
        <v>2506</v>
      </c>
      <c r="K1173" s="72" t="s">
        <v>5805</v>
      </c>
      <c r="L1173" s="37" t="s">
        <v>2969</v>
      </c>
      <c r="M1173" s="243" t="s">
        <v>2970</v>
      </c>
      <c r="N1173" s="193" t="s">
        <v>821</v>
      </c>
      <c r="O1173" s="207"/>
      <c r="P1173" s="193" t="s">
        <v>6065</v>
      </c>
      <c r="Q1173" s="205" t="s">
        <v>68</v>
      </c>
      <c r="R1173" s="206">
        <v>8.64943048880583E14</v>
      </c>
      <c r="S1173" s="206">
        <v>8.118203033E9</v>
      </c>
      <c r="T1173" s="193" t="s">
        <v>6066</v>
      </c>
      <c r="U1173" s="193" t="s">
        <v>6067</v>
      </c>
      <c r="V1173" s="193" t="s">
        <v>441</v>
      </c>
      <c r="W1173" s="203">
        <v>0.0</v>
      </c>
      <c r="X1173" s="203">
        <v>0.0</v>
      </c>
      <c r="Y1173" s="203">
        <v>0.0</v>
      </c>
    </row>
    <row r="1174" ht="37.5" customHeight="1">
      <c r="A1174" s="37" t="s">
        <v>5948</v>
      </c>
      <c r="B1174" s="215" t="s">
        <v>2817</v>
      </c>
      <c r="C1174" s="79">
        <v>45862.0</v>
      </c>
      <c r="D1174" s="241">
        <v>0.4166666666666667</v>
      </c>
      <c r="E1174" s="191" t="s">
        <v>6068</v>
      </c>
      <c r="F1174" s="191" t="s">
        <v>6069</v>
      </c>
      <c r="G1174" s="193">
        <v>1.0</v>
      </c>
      <c r="H1174" s="193" t="s">
        <v>888</v>
      </c>
      <c r="I1174" s="193" t="s">
        <v>6070</v>
      </c>
      <c r="J1174" s="193" t="s">
        <v>2506</v>
      </c>
      <c r="K1174" s="193" t="s">
        <v>6071</v>
      </c>
      <c r="L1174" s="191" t="s">
        <v>6072</v>
      </c>
      <c r="M1174" s="243" t="s">
        <v>6073</v>
      </c>
      <c r="N1174" s="193" t="s">
        <v>4397</v>
      </c>
      <c r="O1174" s="207"/>
      <c r="P1174" s="193" t="s">
        <v>6074</v>
      </c>
      <c r="Q1174" s="205" t="s">
        <v>2547</v>
      </c>
      <c r="R1174" s="206">
        <v>8.6494304888088E14</v>
      </c>
      <c r="S1174" s="206">
        <v>8.118227798E9</v>
      </c>
      <c r="T1174" s="193" t="s">
        <v>68</v>
      </c>
      <c r="U1174" s="193" t="s">
        <v>6075</v>
      </c>
      <c r="V1174" s="193" t="s">
        <v>441</v>
      </c>
      <c r="W1174" s="203">
        <v>0.0</v>
      </c>
      <c r="X1174" s="203">
        <v>0.0</v>
      </c>
      <c r="Y1174" s="203">
        <v>0.0</v>
      </c>
    </row>
    <row r="1175" ht="35.25" customHeight="1">
      <c r="A1175" s="37" t="s">
        <v>5948</v>
      </c>
      <c r="B1175" s="215" t="s">
        <v>2817</v>
      </c>
      <c r="C1175" s="79">
        <v>45862.0</v>
      </c>
      <c r="D1175" s="241">
        <v>0.4166666666666667</v>
      </c>
      <c r="E1175" s="191" t="s">
        <v>6068</v>
      </c>
      <c r="F1175" s="191" t="s">
        <v>6069</v>
      </c>
      <c r="G1175" s="193">
        <v>1.0</v>
      </c>
      <c r="H1175" s="193" t="s">
        <v>2449</v>
      </c>
      <c r="I1175" s="193" t="s">
        <v>6076</v>
      </c>
      <c r="J1175" s="193" t="s">
        <v>6077</v>
      </c>
      <c r="K1175" s="193" t="s">
        <v>6078</v>
      </c>
      <c r="L1175" s="191" t="s">
        <v>6072</v>
      </c>
      <c r="M1175" s="249" t="s">
        <v>6073</v>
      </c>
      <c r="N1175" s="193" t="s">
        <v>4397</v>
      </c>
      <c r="O1175" s="207"/>
      <c r="P1175" s="193" t="s">
        <v>6079</v>
      </c>
      <c r="Q1175" s="205" t="s">
        <v>6080</v>
      </c>
      <c r="R1175" s="206" t="s">
        <v>68</v>
      </c>
      <c r="S1175" s="206" t="s">
        <v>68</v>
      </c>
      <c r="T1175" s="193" t="s">
        <v>68</v>
      </c>
      <c r="U1175" s="193" t="s">
        <v>68</v>
      </c>
      <c r="V1175" s="193" t="s">
        <v>5810</v>
      </c>
      <c r="W1175" s="203">
        <v>200.0</v>
      </c>
      <c r="X1175" s="179">
        <f>W1175*0.16</f>
        <v>32</v>
      </c>
      <c r="Y1175" s="179">
        <f t="shared" ref="Y1175:Y1184" si="307">W1175+X1175</f>
        <v>232</v>
      </c>
    </row>
    <row r="1176" ht="12.75" customHeight="1">
      <c r="A1176" s="37" t="s">
        <v>5948</v>
      </c>
      <c r="B1176" s="215" t="s">
        <v>2817</v>
      </c>
      <c r="C1176" s="79">
        <v>45862.0</v>
      </c>
      <c r="D1176" s="241">
        <v>0.5</v>
      </c>
      <c r="E1176" s="191" t="s">
        <v>3057</v>
      </c>
      <c r="F1176" s="191" t="s">
        <v>3057</v>
      </c>
      <c r="G1176" s="193">
        <v>1.0</v>
      </c>
      <c r="H1176" s="193" t="s">
        <v>2513</v>
      </c>
      <c r="I1176" s="193" t="s">
        <v>6081</v>
      </c>
      <c r="J1176" s="193" t="s">
        <v>2563</v>
      </c>
      <c r="K1176" s="193" t="s">
        <v>6082</v>
      </c>
      <c r="L1176" s="191" t="s">
        <v>6083</v>
      </c>
      <c r="M1176" s="249" t="s">
        <v>6084</v>
      </c>
      <c r="N1176" s="193" t="s">
        <v>821</v>
      </c>
      <c r="O1176" s="207"/>
      <c r="P1176" s="205" t="s">
        <v>6085</v>
      </c>
      <c r="Q1176" s="205" t="s">
        <v>3334</v>
      </c>
      <c r="R1176" s="206">
        <v>8.69706060074376E14</v>
      </c>
      <c r="S1176" s="206">
        <v>8.180927555E9</v>
      </c>
      <c r="T1176" s="193" t="s">
        <v>6086</v>
      </c>
      <c r="U1176" s="193" t="s">
        <v>6087</v>
      </c>
      <c r="V1176" s="193" t="s">
        <v>5810</v>
      </c>
      <c r="W1176" s="203">
        <v>500.0</v>
      </c>
      <c r="X1176" s="203">
        <v>0.0</v>
      </c>
      <c r="Y1176" s="179">
        <f t="shared" si="307"/>
        <v>500</v>
      </c>
    </row>
    <row r="1177" ht="12.75" customHeight="1">
      <c r="A1177" s="37" t="s">
        <v>5948</v>
      </c>
      <c r="B1177" s="215" t="s">
        <v>2817</v>
      </c>
      <c r="C1177" s="79">
        <v>45862.0</v>
      </c>
      <c r="D1177" s="241">
        <v>0.625</v>
      </c>
      <c r="E1177" s="191" t="s">
        <v>2511</v>
      </c>
      <c r="F1177" s="191" t="s">
        <v>6019</v>
      </c>
      <c r="G1177" s="193">
        <v>1.0</v>
      </c>
      <c r="H1177" s="193" t="s">
        <v>729</v>
      </c>
      <c r="I1177" s="193" t="s">
        <v>6041</v>
      </c>
      <c r="J1177" s="193" t="s">
        <v>6021</v>
      </c>
      <c r="K1177" s="193" t="s">
        <v>6022</v>
      </c>
      <c r="L1177" s="191" t="s">
        <v>6023</v>
      </c>
      <c r="M1177" s="217" t="s">
        <v>6024</v>
      </c>
      <c r="N1177" s="193" t="s">
        <v>821</v>
      </c>
      <c r="O1177" s="207"/>
      <c r="P1177" s="193" t="s">
        <v>5742</v>
      </c>
      <c r="Q1177" s="205" t="s">
        <v>6042</v>
      </c>
      <c r="R1177" s="206">
        <v>8.69671072758665E14</v>
      </c>
      <c r="S1177" s="206">
        <v>8.118202934E9</v>
      </c>
      <c r="T1177" s="193" t="s">
        <v>68</v>
      </c>
      <c r="U1177" s="193" t="s">
        <v>6043</v>
      </c>
      <c r="V1177" s="193" t="s">
        <v>729</v>
      </c>
      <c r="W1177" s="203">
        <v>350.0</v>
      </c>
      <c r="X1177" s="203">
        <f t="shared" ref="X1177:X1184" si="308">W1177*0.16</f>
        <v>56</v>
      </c>
      <c r="Y1177" s="203">
        <f t="shared" si="307"/>
        <v>406</v>
      </c>
    </row>
    <row r="1178" ht="12.75" customHeight="1">
      <c r="A1178" s="37" t="s">
        <v>5948</v>
      </c>
      <c r="B1178" s="215" t="s">
        <v>2817</v>
      </c>
      <c r="C1178" s="79">
        <v>45862.0</v>
      </c>
      <c r="D1178" s="241">
        <v>0.625</v>
      </c>
      <c r="E1178" s="191" t="s">
        <v>2511</v>
      </c>
      <c r="F1178" s="191" t="s">
        <v>6019</v>
      </c>
      <c r="G1178" s="193">
        <v>1.0</v>
      </c>
      <c r="H1178" s="193" t="s">
        <v>729</v>
      </c>
      <c r="I1178" s="193" t="s">
        <v>6088</v>
      </c>
      <c r="J1178" s="193" t="s">
        <v>6021</v>
      </c>
      <c r="K1178" s="193" t="s">
        <v>6022</v>
      </c>
      <c r="L1178" s="191" t="s">
        <v>6023</v>
      </c>
      <c r="M1178" s="217" t="s">
        <v>6024</v>
      </c>
      <c r="N1178" s="193" t="s">
        <v>821</v>
      </c>
      <c r="O1178" s="207"/>
      <c r="P1178" s="193" t="s">
        <v>5742</v>
      </c>
      <c r="Q1178" s="205" t="s">
        <v>6042</v>
      </c>
      <c r="R1178" s="206">
        <v>8.60896051060416E14</v>
      </c>
      <c r="S1178" s="206">
        <v>8.118202944E9</v>
      </c>
      <c r="T1178" s="193" t="s">
        <v>68</v>
      </c>
      <c r="U1178" s="193" t="s">
        <v>6089</v>
      </c>
      <c r="V1178" s="193" t="s">
        <v>729</v>
      </c>
      <c r="W1178" s="203">
        <v>350.0</v>
      </c>
      <c r="X1178" s="203">
        <f t="shared" si="308"/>
        <v>56</v>
      </c>
      <c r="Y1178" s="203">
        <f t="shared" si="307"/>
        <v>406</v>
      </c>
    </row>
    <row r="1179" ht="12.75" customHeight="1">
      <c r="A1179" s="37" t="s">
        <v>5948</v>
      </c>
      <c r="B1179" s="215" t="s">
        <v>2817</v>
      </c>
      <c r="C1179" s="79">
        <v>45862.0</v>
      </c>
      <c r="D1179" s="241">
        <v>0.625</v>
      </c>
      <c r="E1179" s="191" t="s">
        <v>6090</v>
      </c>
      <c r="F1179" s="191" t="s">
        <v>3489</v>
      </c>
      <c r="G1179" s="193">
        <v>1.0</v>
      </c>
      <c r="H1179" s="193" t="s">
        <v>2513</v>
      </c>
      <c r="I1179" s="193" t="s">
        <v>6091</v>
      </c>
      <c r="J1179" s="193" t="s">
        <v>6092</v>
      </c>
      <c r="K1179" s="193" t="s">
        <v>6093</v>
      </c>
      <c r="L1179" s="191" t="s">
        <v>2669</v>
      </c>
      <c r="M1179" s="249" t="s">
        <v>2670</v>
      </c>
      <c r="N1179" s="193" t="s">
        <v>4397</v>
      </c>
      <c r="O1179" s="207"/>
      <c r="P1179" s="193" t="s">
        <v>2563</v>
      </c>
      <c r="Q1179" s="205" t="s">
        <v>6094</v>
      </c>
      <c r="R1179" s="206">
        <v>8.62476054663561E14</v>
      </c>
      <c r="S1179" s="206" t="s">
        <v>68</v>
      </c>
      <c r="T1179" s="193" t="s">
        <v>68</v>
      </c>
      <c r="U1179" s="193" t="s">
        <v>6095</v>
      </c>
      <c r="V1179" s="193" t="s">
        <v>2513</v>
      </c>
      <c r="W1179" s="203">
        <v>500.0</v>
      </c>
      <c r="X1179" s="203">
        <f t="shared" si="308"/>
        <v>80</v>
      </c>
      <c r="Y1179" s="203">
        <f t="shared" si="307"/>
        <v>580</v>
      </c>
    </row>
    <row r="1180" ht="12.75" customHeight="1">
      <c r="A1180" s="37" t="s">
        <v>5948</v>
      </c>
      <c r="B1180" s="215" t="s">
        <v>2817</v>
      </c>
      <c r="C1180" s="79">
        <v>45862.0</v>
      </c>
      <c r="D1180" s="241">
        <v>0.625</v>
      </c>
      <c r="E1180" s="191" t="s">
        <v>6090</v>
      </c>
      <c r="F1180" s="191" t="s">
        <v>3489</v>
      </c>
      <c r="G1180" s="193">
        <v>1.0</v>
      </c>
      <c r="H1180" s="193" t="s">
        <v>2513</v>
      </c>
      <c r="I1180" s="193" t="s">
        <v>6091</v>
      </c>
      <c r="J1180" s="193" t="s">
        <v>6096</v>
      </c>
      <c r="K1180" s="193" t="s">
        <v>6093</v>
      </c>
      <c r="L1180" s="191" t="s">
        <v>2669</v>
      </c>
      <c r="M1180" s="249" t="s">
        <v>2670</v>
      </c>
      <c r="N1180" s="193" t="s">
        <v>4397</v>
      </c>
      <c r="O1180" s="207"/>
      <c r="P1180" s="193" t="s">
        <v>2563</v>
      </c>
      <c r="Q1180" s="205" t="s">
        <v>6094</v>
      </c>
      <c r="R1180" s="206">
        <v>8.6247605466248E14</v>
      </c>
      <c r="S1180" s="206" t="s">
        <v>68</v>
      </c>
      <c r="T1180" s="193" t="s">
        <v>68</v>
      </c>
      <c r="U1180" s="193" t="s">
        <v>6095</v>
      </c>
      <c r="V1180" s="193" t="s">
        <v>2513</v>
      </c>
      <c r="W1180" s="203">
        <v>500.0</v>
      </c>
      <c r="X1180" s="203">
        <f t="shared" si="308"/>
        <v>80</v>
      </c>
      <c r="Y1180" s="203">
        <f t="shared" si="307"/>
        <v>580</v>
      </c>
    </row>
    <row r="1181" ht="12.75" customHeight="1">
      <c r="A1181" s="37" t="s">
        <v>5948</v>
      </c>
      <c r="B1181" s="215" t="s">
        <v>2817</v>
      </c>
      <c r="C1181" s="79">
        <v>45862.0</v>
      </c>
      <c r="D1181" s="241">
        <v>0.625</v>
      </c>
      <c r="E1181" s="191" t="s">
        <v>2511</v>
      </c>
      <c r="F1181" s="191" t="s">
        <v>6019</v>
      </c>
      <c r="G1181" s="193">
        <v>1.0</v>
      </c>
      <c r="H1181" s="193" t="s">
        <v>729</v>
      </c>
      <c r="I1181" s="193" t="s">
        <v>6097</v>
      </c>
      <c r="J1181" s="193" t="s">
        <v>6021</v>
      </c>
      <c r="K1181" s="193" t="s">
        <v>6022</v>
      </c>
      <c r="L1181" s="191" t="s">
        <v>6023</v>
      </c>
      <c r="M1181" s="217" t="s">
        <v>6024</v>
      </c>
      <c r="N1181" s="193" t="s">
        <v>821</v>
      </c>
      <c r="O1181" s="207"/>
      <c r="P1181" s="193" t="s">
        <v>5742</v>
      </c>
      <c r="Q1181" s="205" t="s">
        <v>6042</v>
      </c>
      <c r="R1181" s="206">
        <v>8.63257062165297E14</v>
      </c>
      <c r="S1181" s="206">
        <v>8.110475491E9</v>
      </c>
      <c r="T1181" s="193" t="s">
        <v>6098</v>
      </c>
      <c r="U1181" s="193" t="s">
        <v>68</v>
      </c>
      <c r="V1181" s="193" t="s">
        <v>729</v>
      </c>
      <c r="W1181" s="203">
        <v>350.0</v>
      </c>
      <c r="X1181" s="203">
        <f t="shared" si="308"/>
        <v>56</v>
      </c>
      <c r="Y1181" s="203">
        <f t="shared" si="307"/>
        <v>406</v>
      </c>
    </row>
    <row r="1182" ht="12.75" customHeight="1">
      <c r="A1182" s="37" t="s">
        <v>5948</v>
      </c>
      <c r="B1182" s="215" t="s">
        <v>2817</v>
      </c>
      <c r="C1182" s="79">
        <v>45862.0</v>
      </c>
      <c r="D1182" s="241">
        <v>0.7083333333333334</v>
      </c>
      <c r="E1182" s="191" t="s">
        <v>3761</v>
      </c>
      <c r="F1182" s="191" t="s">
        <v>2592</v>
      </c>
      <c r="G1182" s="193">
        <v>1.0</v>
      </c>
      <c r="H1182" s="193" t="s">
        <v>888</v>
      </c>
      <c r="I1182" s="193" t="s">
        <v>6099</v>
      </c>
      <c r="J1182" s="193" t="s">
        <v>6100</v>
      </c>
      <c r="K1182" s="193" t="s">
        <v>6101</v>
      </c>
      <c r="L1182" s="191" t="s">
        <v>5922</v>
      </c>
      <c r="M1182" s="249" t="s">
        <v>2649</v>
      </c>
      <c r="N1182" s="193" t="s">
        <v>4397</v>
      </c>
      <c r="O1182" s="193" t="s">
        <v>68</v>
      </c>
      <c r="P1182" s="193" t="s">
        <v>5180</v>
      </c>
      <c r="Q1182" s="205" t="s">
        <v>68</v>
      </c>
      <c r="R1182" s="206">
        <v>8.64943048879288E14</v>
      </c>
      <c r="S1182" s="206">
        <v>8.11820305E9</v>
      </c>
      <c r="T1182" s="193" t="s">
        <v>6102</v>
      </c>
      <c r="U1182" s="191" t="s">
        <v>68</v>
      </c>
      <c r="V1182" s="193" t="s">
        <v>888</v>
      </c>
      <c r="W1182" s="203">
        <f>1724+150</f>
        <v>1874</v>
      </c>
      <c r="X1182" s="203">
        <f t="shared" si="308"/>
        <v>299.84</v>
      </c>
      <c r="Y1182" s="203">
        <f t="shared" si="307"/>
        <v>2173.84</v>
      </c>
    </row>
    <row r="1183" ht="12.75" customHeight="1">
      <c r="A1183" s="37" t="s">
        <v>5948</v>
      </c>
      <c r="B1183" s="215" t="s">
        <v>2817</v>
      </c>
      <c r="C1183" s="79">
        <v>45862.0</v>
      </c>
      <c r="D1183" s="241">
        <v>0.7083333333333334</v>
      </c>
      <c r="E1183" s="191" t="s">
        <v>2511</v>
      </c>
      <c r="F1183" s="191" t="s">
        <v>6019</v>
      </c>
      <c r="G1183" s="193">
        <v>1.0</v>
      </c>
      <c r="H1183" s="193" t="s">
        <v>888</v>
      </c>
      <c r="I1183" s="193" t="s">
        <v>6103</v>
      </c>
      <c r="J1183" s="193" t="s">
        <v>3351</v>
      </c>
      <c r="K1183" s="193" t="s">
        <v>6022</v>
      </c>
      <c r="L1183" s="191" t="s">
        <v>6023</v>
      </c>
      <c r="M1183" s="217" t="s">
        <v>6024</v>
      </c>
      <c r="N1183" s="193" t="s">
        <v>821</v>
      </c>
      <c r="O1183" s="207"/>
      <c r="P1183" s="193" t="s">
        <v>5742</v>
      </c>
      <c r="Q1183" s="205" t="s">
        <v>68</v>
      </c>
      <c r="R1183" s="206">
        <v>8.60896050896463E14</v>
      </c>
      <c r="S1183" s="206">
        <v>8.110663907E9</v>
      </c>
      <c r="T1183" s="193" t="s">
        <v>6104</v>
      </c>
      <c r="U1183" s="193" t="s">
        <v>6105</v>
      </c>
      <c r="V1183" s="193" t="s">
        <v>441</v>
      </c>
      <c r="W1183" s="203">
        <v>2199.0</v>
      </c>
      <c r="X1183" s="203">
        <f t="shared" si="308"/>
        <v>351.84</v>
      </c>
      <c r="Y1183" s="203">
        <f t="shared" si="307"/>
        <v>2550.84</v>
      </c>
    </row>
    <row r="1184" ht="12.75" customHeight="1">
      <c r="A1184" s="37" t="s">
        <v>5948</v>
      </c>
      <c r="B1184" s="215" t="s">
        <v>2817</v>
      </c>
      <c r="C1184" s="79">
        <v>45862.0</v>
      </c>
      <c r="D1184" s="241">
        <v>0.7083333333333334</v>
      </c>
      <c r="E1184" s="191" t="s">
        <v>2511</v>
      </c>
      <c r="F1184" s="191" t="s">
        <v>6019</v>
      </c>
      <c r="G1184" s="193">
        <v>1.0</v>
      </c>
      <c r="H1184" s="193" t="s">
        <v>888</v>
      </c>
      <c r="I1184" s="193" t="s">
        <v>6106</v>
      </c>
      <c r="J1184" s="193" t="s">
        <v>3351</v>
      </c>
      <c r="K1184" s="193" t="s">
        <v>6022</v>
      </c>
      <c r="L1184" s="191" t="s">
        <v>6023</v>
      </c>
      <c r="M1184" s="217" t="s">
        <v>6024</v>
      </c>
      <c r="N1184" s="193" t="s">
        <v>821</v>
      </c>
      <c r="O1184" s="207"/>
      <c r="P1184" s="193" t="s">
        <v>5742</v>
      </c>
      <c r="Q1184" s="205" t="s">
        <v>68</v>
      </c>
      <c r="R1184" s="206">
        <v>8.60896050899814E14</v>
      </c>
      <c r="S1184" s="206">
        <v>8.110663232E9</v>
      </c>
      <c r="T1184" s="193" t="s">
        <v>68</v>
      </c>
      <c r="U1184" s="193" t="s">
        <v>6107</v>
      </c>
      <c r="V1184" s="193" t="s">
        <v>441</v>
      </c>
      <c r="W1184" s="203">
        <v>2199.0</v>
      </c>
      <c r="X1184" s="203">
        <f t="shared" si="308"/>
        <v>351.84</v>
      </c>
      <c r="Y1184" s="203">
        <f t="shared" si="307"/>
        <v>2550.84</v>
      </c>
    </row>
    <row r="1185" ht="12.75" customHeight="1">
      <c r="A1185" s="37" t="s">
        <v>5948</v>
      </c>
      <c r="B1185" s="215" t="s">
        <v>2817</v>
      </c>
      <c r="C1185" s="79">
        <v>45862.0</v>
      </c>
      <c r="D1185" s="241">
        <v>0.7083333333333334</v>
      </c>
      <c r="E1185" s="191" t="s">
        <v>6108</v>
      </c>
      <c r="F1185" s="191" t="s">
        <v>2745</v>
      </c>
      <c r="G1185" s="193">
        <v>1.0</v>
      </c>
      <c r="H1185" s="193" t="s">
        <v>846</v>
      </c>
      <c r="I1185" s="193" t="s">
        <v>6005</v>
      </c>
      <c r="J1185" s="72" t="s">
        <v>3965</v>
      </c>
      <c r="K1185" s="193" t="s">
        <v>68</v>
      </c>
      <c r="L1185" s="191" t="s">
        <v>6006</v>
      </c>
      <c r="M1185" s="249" t="s">
        <v>6007</v>
      </c>
      <c r="N1185" s="72" t="s">
        <v>5706</v>
      </c>
      <c r="O1185" s="207"/>
      <c r="P1185" s="193" t="s">
        <v>6109</v>
      </c>
      <c r="Q1185" s="205" t="s">
        <v>68</v>
      </c>
      <c r="R1185" s="206" t="s">
        <v>68</v>
      </c>
      <c r="S1185" s="206" t="s">
        <v>68</v>
      </c>
      <c r="T1185" s="193" t="s">
        <v>68</v>
      </c>
      <c r="U1185" s="193" t="s">
        <v>68</v>
      </c>
      <c r="V1185" s="193" t="s">
        <v>68</v>
      </c>
      <c r="W1185" s="203" t="s">
        <v>68</v>
      </c>
      <c r="X1185" s="203" t="s">
        <v>68</v>
      </c>
      <c r="Y1185" s="203" t="s">
        <v>68</v>
      </c>
    </row>
    <row r="1186">
      <c r="A1186" s="37" t="s">
        <v>5948</v>
      </c>
      <c r="B1186" s="215" t="s">
        <v>2817</v>
      </c>
      <c r="C1186" s="79">
        <v>45863.0</v>
      </c>
      <c r="D1186" s="241">
        <v>0.375</v>
      </c>
      <c r="E1186" s="191" t="s">
        <v>2518</v>
      </c>
      <c r="F1186" s="191" t="s">
        <v>6110</v>
      </c>
      <c r="G1186" s="193">
        <v>1.0</v>
      </c>
      <c r="H1186" s="193" t="s">
        <v>2449</v>
      </c>
      <c r="I1186" s="193" t="s">
        <v>6111</v>
      </c>
      <c r="J1186" s="193" t="s">
        <v>6112</v>
      </c>
      <c r="K1186" s="193" t="s">
        <v>68</v>
      </c>
      <c r="L1186" s="191" t="s">
        <v>6113</v>
      </c>
      <c r="M1186" s="254" t="s">
        <v>68</v>
      </c>
      <c r="N1186" s="193" t="s">
        <v>4397</v>
      </c>
      <c r="O1186" s="207"/>
      <c r="P1186" s="193" t="s">
        <v>6114</v>
      </c>
      <c r="Q1186" s="205" t="s">
        <v>6115</v>
      </c>
      <c r="R1186" s="178"/>
      <c r="S1186" s="178"/>
      <c r="T1186" s="72"/>
      <c r="U1186" s="72"/>
      <c r="V1186" s="193" t="s">
        <v>5810</v>
      </c>
      <c r="W1186" s="203">
        <v>0.0</v>
      </c>
      <c r="X1186" s="203">
        <v>0.0</v>
      </c>
      <c r="Y1186" s="203">
        <v>0.0</v>
      </c>
    </row>
    <row r="1187">
      <c r="A1187" s="37" t="s">
        <v>5948</v>
      </c>
      <c r="B1187" s="215" t="s">
        <v>2817</v>
      </c>
      <c r="C1187" s="79">
        <v>45863.0</v>
      </c>
      <c r="D1187" s="241">
        <v>0.375</v>
      </c>
      <c r="E1187" s="191" t="s">
        <v>5113</v>
      </c>
      <c r="F1187" s="191" t="s">
        <v>2523</v>
      </c>
      <c r="G1187" s="193">
        <v>1.0</v>
      </c>
      <c r="H1187" s="193" t="s">
        <v>888</v>
      </c>
      <c r="I1187" s="193" t="s">
        <v>6116</v>
      </c>
      <c r="J1187" s="193" t="s">
        <v>2506</v>
      </c>
      <c r="K1187" s="193" t="s">
        <v>3545</v>
      </c>
      <c r="L1187" s="37" t="s">
        <v>2525</v>
      </c>
      <c r="M1187" s="190" t="s">
        <v>2826</v>
      </c>
      <c r="N1187" s="193" t="s">
        <v>821</v>
      </c>
      <c r="O1187" s="207"/>
      <c r="P1187" s="193" t="s">
        <v>5247</v>
      </c>
      <c r="Q1187" s="205" t="s">
        <v>68</v>
      </c>
      <c r="R1187" s="206">
        <v>8.64943048879817E14</v>
      </c>
      <c r="S1187" s="206">
        <v>8.118203048E9</v>
      </c>
      <c r="T1187" s="193" t="s">
        <v>6117</v>
      </c>
      <c r="U1187" s="193" t="s">
        <v>68</v>
      </c>
      <c r="V1187" s="193" t="s">
        <v>441</v>
      </c>
      <c r="W1187" s="203">
        <v>1900.0</v>
      </c>
      <c r="X1187" s="179">
        <f t="shared" ref="X1187:X1189" si="309">W1187*0.16</f>
        <v>304</v>
      </c>
      <c r="Y1187" s="179">
        <f t="shared" ref="Y1187:Y1189" si="310">W1187+X1187</f>
        <v>2204</v>
      </c>
    </row>
    <row r="1188">
      <c r="A1188" s="37" t="s">
        <v>5948</v>
      </c>
      <c r="B1188" s="215" t="s">
        <v>2817</v>
      </c>
      <c r="C1188" s="79">
        <v>45863.0</v>
      </c>
      <c r="D1188" s="241">
        <v>0.3958333333333333</v>
      </c>
      <c r="E1188" s="191" t="s">
        <v>2548</v>
      </c>
      <c r="F1188" s="191" t="s">
        <v>2549</v>
      </c>
      <c r="G1188" s="193">
        <v>1.0</v>
      </c>
      <c r="H1188" s="193" t="s">
        <v>2812</v>
      </c>
      <c r="I1188" s="193" t="s">
        <v>6118</v>
      </c>
      <c r="J1188" s="193" t="s">
        <v>3082</v>
      </c>
      <c r="K1188" s="72" t="s">
        <v>5562</v>
      </c>
      <c r="L1188" s="37" t="s">
        <v>2833</v>
      </c>
      <c r="M1188" s="192" t="s">
        <v>2552</v>
      </c>
      <c r="N1188" s="193" t="s">
        <v>821</v>
      </c>
      <c r="O1188" s="207"/>
      <c r="P1188" s="72" t="str">
        <f t="shared" ref="P1188:P1189" si="311">J1188</f>
        <v>REINSTALACION DE EQUIPO</v>
      </c>
      <c r="Q1188" s="193" t="s">
        <v>5247</v>
      </c>
      <c r="R1188" s="206">
        <v>8.6494304878881E14</v>
      </c>
      <c r="S1188" s="206">
        <v>8.114873139E9</v>
      </c>
      <c r="T1188" s="193" t="s">
        <v>6119</v>
      </c>
      <c r="U1188" s="193" t="s">
        <v>68</v>
      </c>
      <c r="V1188" s="72" t="str">
        <f t="shared" ref="V1188:V1189" si="312">H1188</f>
        <v>REINSTALACION</v>
      </c>
      <c r="W1188" s="203">
        <v>350.0</v>
      </c>
      <c r="X1188" s="179">
        <f t="shared" si="309"/>
        <v>56</v>
      </c>
      <c r="Y1188" s="179">
        <f t="shared" si="310"/>
        <v>406</v>
      </c>
    </row>
    <row r="1189">
      <c r="A1189" s="37" t="s">
        <v>5948</v>
      </c>
      <c r="B1189" s="215" t="s">
        <v>2817</v>
      </c>
      <c r="C1189" s="79">
        <v>45863.0</v>
      </c>
      <c r="D1189" s="241">
        <v>0.3958333333333333</v>
      </c>
      <c r="E1189" s="191" t="s">
        <v>2548</v>
      </c>
      <c r="F1189" s="191" t="s">
        <v>2549</v>
      </c>
      <c r="G1189" s="193">
        <v>1.0</v>
      </c>
      <c r="H1189" s="193" t="s">
        <v>888</v>
      </c>
      <c r="I1189" s="193" t="s">
        <v>6120</v>
      </c>
      <c r="J1189" s="193" t="s">
        <v>2506</v>
      </c>
      <c r="K1189" s="72" t="s">
        <v>5562</v>
      </c>
      <c r="L1189" s="37" t="s">
        <v>2833</v>
      </c>
      <c r="M1189" s="192" t="s">
        <v>2552</v>
      </c>
      <c r="N1189" s="193" t="s">
        <v>821</v>
      </c>
      <c r="O1189" s="207"/>
      <c r="P1189" s="72" t="str">
        <f t="shared" si="311"/>
        <v>INSTALACION NUEVA</v>
      </c>
      <c r="Q1189" s="193" t="s">
        <v>6121</v>
      </c>
      <c r="R1189" s="206">
        <v>8.64943047467481E14</v>
      </c>
      <c r="S1189" s="206">
        <v>8.115167221E9</v>
      </c>
      <c r="T1189" s="193" t="s">
        <v>6122</v>
      </c>
      <c r="U1189" s="193" t="s">
        <v>68</v>
      </c>
      <c r="V1189" s="72" t="str">
        <f t="shared" si="312"/>
        <v>INSTALACION</v>
      </c>
      <c r="W1189" s="203">
        <v>1900.0</v>
      </c>
      <c r="X1189" s="179">
        <f t="shared" si="309"/>
        <v>304</v>
      </c>
      <c r="Y1189" s="179">
        <f t="shared" si="310"/>
        <v>2204</v>
      </c>
    </row>
    <row r="1190">
      <c r="A1190" s="37" t="s">
        <v>5948</v>
      </c>
      <c r="B1190" s="215" t="s">
        <v>2817</v>
      </c>
      <c r="C1190" s="79">
        <v>45863.0</v>
      </c>
      <c r="D1190" s="241">
        <v>0.4166666666666667</v>
      </c>
      <c r="E1190" s="191" t="s">
        <v>2534</v>
      </c>
      <c r="F1190" s="191" t="s">
        <v>3411</v>
      </c>
      <c r="G1190" s="193">
        <v>1.0</v>
      </c>
      <c r="H1190" s="193" t="s">
        <v>2736</v>
      </c>
      <c r="I1190" s="193" t="s">
        <v>6123</v>
      </c>
      <c r="J1190" s="193" t="s">
        <v>6124</v>
      </c>
      <c r="K1190" s="193" t="s">
        <v>6125</v>
      </c>
      <c r="L1190" s="191" t="s">
        <v>5598</v>
      </c>
      <c r="M1190" s="249" t="s">
        <v>6126</v>
      </c>
      <c r="N1190" s="193" t="s">
        <v>902</v>
      </c>
      <c r="O1190" s="207"/>
      <c r="P1190" s="193" t="s">
        <v>68</v>
      </c>
      <c r="Q1190" s="205" t="s">
        <v>68</v>
      </c>
      <c r="R1190" s="206" t="s">
        <v>68</v>
      </c>
      <c r="S1190" s="206" t="s">
        <v>68</v>
      </c>
      <c r="T1190" s="193" t="s">
        <v>68</v>
      </c>
      <c r="U1190" s="193" t="s">
        <v>68</v>
      </c>
      <c r="V1190" s="193" t="s">
        <v>68</v>
      </c>
      <c r="W1190" s="203" t="s">
        <v>68</v>
      </c>
      <c r="X1190" s="203" t="s">
        <v>68</v>
      </c>
      <c r="Y1190" s="203" t="s">
        <v>68</v>
      </c>
    </row>
    <row r="1191">
      <c r="A1191" s="37" t="s">
        <v>5948</v>
      </c>
      <c r="B1191" s="215" t="s">
        <v>2817</v>
      </c>
      <c r="C1191" s="79">
        <v>45863.0</v>
      </c>
      <c r="D1191" s="241">
        <v>0.4583333333333333</v>
      </c>
      <c r="E1191" s="191" t="s">
        <v>2518</v>
      </c>
      <c r="F1191" s="191" t="s">
        <v>6127</v>
      </c>
      <c r="G1191" s="193">
        <v>1.0</v>
      </c>
      <c r="H1191" s="193" t="s">
        <v>6128</v>
      </c>
      <c r="I1191" s="193" t="s">
        <v>68</v>
      </c>
      <c r="J1191" s="193" t="s">
        <v>68</v>
      </c>
      <c r="K1191" s="193" t="s">
        <v>68</v>
      </c>
      <c r="L1191" s="191" t="s">
        <v>68</v>
      </c>
      <c r="M1191" s="249" t="s">
        <v>68</v>
      </c>
      <c r="N1191" s="193" t="s">
        <v>902</v>
      </c>
      <c r="O1191" s="207"/>
      <c r="P1191" s="193" t="s">
        <v>68</v>
      </c>
      <c r="Q1191" s="205" t="s">
        <v>68</v>
      </c>
      <c r="R1191" s="206" t="s">
        <v>68</v>
      </c>
      <c r="S1191" s="206" t="s">
        <v>68</v>
      </c>
      <c r="T1191" s="193" t="s">
        <v>68</v>
      </c>
      <c r="U1191" s="193" t="s">
        <v>68</v>
      </c>
      <c r="V1191" s="193" t="s">
        <v>68</v>
      </c>
      <c r="W1191" s="203" t="s">
        <v>68</v>
      </c>
      <c r="X1191" s="203" t="s">
        <v>68</v>
      </c>
      <c r="Y1191" s="203" t="s">
        <v>68</v>
      </c>
    </row>
    <row r="1192">
      <c r="A1192" s="37" t="s">
        <v>5948</v>
      </c>
      <c r="B1192" s="215" t="s">
        <v>2817</v>
      </c>
      <c r="C1192" s="79">
        <v>45863.0</v>
      </c>
      <c r="D1192" s="241">
        <v>0.5833333333333334</v>
      </c>
      <c r="E1192" s="191" t="s">
        <v>2574</v>
      </c>
      <c r="F1192" s="191" t="s">
        <v>5930</v>
      </c>
      <c r="G1192" s="193">
        <v>1.0</v>
      </c>
      <c r="H1192" s="193" t="s">
        <v>2513</v>
      </c>
      <c r="I1192" s="193" t="s">
        <v>6129</v>
      </c>
      <c r="J1192" s="193" t="s">
        <v>6130</v>
      </c>
      <c r="K1192" s="193" t="s">
        <v>3312</v>
      </c>
      <c r="L1192" s="37" t="s">
        <v>2577</v>
      </c>
      <c r="M1192" s="249" t="s">
        <v>2578</v>
      </c>
      <c r="N1192" s="193" t="s">
        <v>821</v>
      </c>
      <c r="O1192" s="193" t="s">
        <v>68</v>
      </c>
      <c r="P1192" s="193" t="str">
        <f>J1192</f>
        <v>CTE. ELISEO RAMOS TORRES
DESINSTALACION DE EQUIPO </v>
      </c>
      <c r="Q1192" s="205" t="s">
        <v>6131</v>
      </c>
      <c r="R1192" s="206">
        <v>9.171798223E9</v>
      </c>
      <c r="S1192" s="206" t="s">
        <v>68</v>
      </c>
      <c r="T1192" s="193" t="s">
        <v>6132</v>
      </c>
      <c r="U1192" s="193" t="s">
        <v>6133</v>
      </c>
      <c r="V1192" s="193" t="str">
        <f>H1192</f>
        <v>DESINSTALACION</v>
      </c>
      <c r="W1192" s="203">
        <v>650.0</v>
      </c>
      <c r="X1192" s="179">
        <f>W1192*0.16</f>
        <v>104</v>
      </c>
      <c r="Y1192" s="179">
        <f>W1192+X1192</f>
        <v>754</v>
      </c>
    </row>
    <row r="1193">
      <c r="A1193" s="37" t="s">
        <v>5948</v>
      </c>
      <c r="B1193" s="215" t="s">
        <v>2817</v>
      </c>
      <c r="C1193" s="79">
        <v>45864.0</v>
      </c>
      <c r="D1193" s="241">
        <v>0.4583333333333333</v>
      </c>
      <c r="E1193" s="191" t="s">
        <v>6134</v>
      </c>
      <c r="F1193" s="191" t="s">
        <v>6135</v>
      </c>
      <c r="G1193" s="193">
        <v>1.0</v>
      </c>
      <c r="H1193" s="193" t="s">
        <v>2449</v>
      </c>
      <c r="I1193" s="193" t="s">
        <v>6136</v>
      </c>
      <c r="J1193" s="193" t="s">
        <v>6137</v>
      </c>
      <c r="K1193" s="193" t="s">
        <v>6138</v>
      </c>
      <c r="L1193" s="191" t="s">
        <v>6139</v>
      </c>
      <c r="M1193" s="248" t="s">
        <v>6140</v>
      </c>
      <c r="N1193" s="193" t="s">
        <v>4397</v>
      </c>
      <c r="O1193" s="207"/>
      <c r="P1193" s="193" t="s">
        <v>6141</v>
      </c>
      <c r="Q1193" s="218" t="s">
        <v>6142</v>
      </c>
      <c r="R1193" s="206">
        <v>8.69220040532941E14</v>
      </c>
      <c r="S1193" s="206">
        <v>8.119162781E9</v>
      </c>
      <c r="T1193" s="193" t="s">
        <v>68</v>
      </c>
      <c r="U1193" s="193" t="s">
        <v>6143</v>
      </c>
      <c r="V1193" s="193" t="s">
        <v>6144</v>
      </c>
      <c r="W1193" s="203">
        <v>0.0</v>
      </c>
      <c r="X1193" s="203">
        <v>0.0</v>
      </c>
      <c r="Y1193" s="203">
        <v>0.0</v>
      </c>
    </row>
    <row r="1194">
      <c r="A1194" s="37" t="s">
        <v>5948</v>
      </c>
      <c r="B1194" s="215" t="s">
        <v>2817</v>
      </c>
      <c r="C1194" s="79">
        <v>45864.0</v>
      </c>
      <c r="D1194" s="241">
        <v>0.4583333333333333</v>
      </c>
      <c r="E1194" s="191" t="s">
        <v>2511</v>
      </c>
      <c r="F1194" s="191" t="s">
        <v>6019</v>
      </c>
      <c r="G1194" s="193">
        <v>1.0</v>
      </c>
      <c r="H1194" s="193" t="s">
        <v>729</v>
      </c>
      <c r="I1194" s="193" t="s">
        <v>6145</v>
      </c>
      <c r="J1194" s="193" t="s">
        <v>6021</v>
      </c>
      <c r="K1194" s="193" t="s">
        <v>6022</v>
      </c>
      <c r="L1194" s="191" t="s">
        <v>6023</v>
      </c>
      <c r="M1194" s="217" t="s">
        <v>6024</v>
      </c>
      <c r="N1194" s="193" t="s">
        <v>821</v>
      </c>
      <c r="O1194" s="207"/>
      <c r="P1194" s="193" t="s">
        <v>5742</v>
      </c>
      <c r="Q1194" s="205" t="s">
        <v>6042</v>
      </c>
      <c r="R1194" s="206">
        <v>8.65413051067113E14</v>
      </c>
      <c r="S1194" s="206">
        <v>8.118202948E9</v>
      </c>
      <c r="T1194" s="193" t="s">
        <v>6146</v>
      </c>
      <c r="U1194" s="193" t="s">
        <v>6147</v>
      </c>
      <c r="V1194" s="193" t="s">
        <v>729</v>
      </c>
      <c r="W1194" s="203">
        <v>350.0</v>
      </c>
      <c r="X1194" s="203">
        <f t="shared" ref="X1194:X1195" si="313">W1194*0.16</f>
        <v>56</v>
      </c>
      <c r="Y1194" s="203">
        <f t="shared" ref="Y1194:Y1195" si="314">W1194+X1194</f>
        <v>406</v>
      </c>
    </row>
    <row r="1195" ht="12.75" customHeight="1">
      <c r="A1195" s="86" t="s">
        <v>5948</v>
      </c>
      <c r="B1195" s="215" t="s">
        <v>2817</v>
      </c>
      <c r="C1195" s="194">
        <v>45864.0</v>
      </c>
      <c r="D1195" s="251">
        <v>0.4583333333333333</v>
      </c>
      <c r="E1195" s="252" t="s">
        <v>2511</v>
      </c>
      <c r="F1195" s="252" t="s">
        <v>6019</v>
      </c>
      <c r="G1195" s="212">
        <v>1.0</v>
      </c>
      <c r="H1195" s="212" t="s">
        <v>6040</v>
      </c>
      <c r="I1195" s="212" t="s">
        <v>6148</v>
      </c>
      <c r="J1195" s="212" t="s">
        <v>6021</v>
      </c>
      <c r="K1195" s="212" t="s">
        <v>6022</v>
      </c>
      <c r="L1195" s="252" t="s">
        <v>6023</v>
      </c>
      <c r="M1195" s="255" t="s">
        <v>6024</v>
      </c>
      <c r="N1195" s="212" t="s">
        <v>821</v>
      </c>
      <c r="O1195" s="209"/>
      <c r="P1195" s="212" t="s">
        <v>5742</v>
      </c>
      <c r="Q1195" s="193" t="s">
        <v>6149</v>
      </c>
      <c r="R1195" s="211">
        <v>8.63257067892606E14</v>
      </c>
      <c r="S1195" s="211">
        <v>8.118202942E9</v>
      </c>
      <c r="T1195" s="212" t="s">
        <v>6150</v>
      </c>
      <c r="U1195" s="212" t="s">
        <v>6151</v>
      </c>
      <c r="V1195" s="212" t="s">
        <v>729</v>
      </c>
      <c r="W1195" s="201">
        <v>350.0</v>
      </c>
      <c r="X1195" s="201">
        <f t="shared" si="313"/>
        <v>56</v>
      </c>
      <c r="Y1195" s="201">
        <f t="shared" si="314"/>
        <v>406</v>
      </c>
    </row>
    <row r="1196" ht="12.75" customHeight="1">
      <c r="A1196" s="37" t="s">
        <v>6152</v>
      </c>
      <c r="B1196" s="191" t="s">
        <v>68</v>
      </c>
      <c r="C1196" s="79">
        <v>45865.0</v>
      </c>
      <c r="D1196" s="187">
        <v>0.375</v>
      </c>
      <c r="E1196" s="188" t="s">
        <v>68</v>
      </c>
      <c r="F1196" s="37" t="s">
        <v>2458</v>
      </c>
      <c r="G1196" s="72" t="s">
        <v>68</v>
      </c>
      <c r="H1196" s="72" t="s">
        <v>68</v>
      </c>
      <c r="I1196" s="72" t="s">
        <v>68</v>
      </c>
      <c r="J1196" s="72" t="s">
        <v>68</v>
      </c>
      <c r="K1196" s="72" t="s">
        <v>68</v>
      </c>
      <c r="L1196" s="37" t="s">
        <v>68</v>
      </c>
      <c r="M1196" s="190" t="s">
        <v>68</v>
      </c>
      <c r="N1196" s="72" t="s">
        <v>68</v>
      </c>
      <c r="O1196" s="207"/>
      <c r="P1196" s="193" t="s">
        <v>68</v>
      </c>
      <c r="Q1196" s="205" t="s">
        <v>68</v>
      </c>
      <c r="R1196" s="206" t="s">
        <v>68</v>
      </c>
      <c r="S1196" s="206" t="s">
        <v>68</v>
      </c>
      <c r="T1196" s="193" t="s">
        <v>68</v>
      </c>
      <c r="U1196" s="193" t="s">
        <v>68</v>
      </c>
      <c r="V1196" s="193" t="s">
        <v>68</v>
      </c>
      <c r="W1196" s="203" t="s">
        <v>68</v>
      </c>
      <c r="X1196" s="203" t="s">
        <v>68</v>
      </c>
      <c r="Y1196" s="203" t="s">
        <v>68</v>
      </c>
    </row>
    <row r="1197" ht="40.5" customHeight="1">
      <c r="A1197" s="37" t="s">
        <v>6152</v>
      </c>
      <c r="B1197" s="215" t="s">
        <v>2817</v>
      </c>
      <c r="C1197" s="79">
        <v>45866.0</v>
      </c>
      <c r="D1197" s="241">
        <v>0.3333333333333333</v>
      </c>
      <c r="E1197" s="191" t="s">
        <v>6153</v>
      </c>
      <c r="F1197" s="191" t="s">
        <v>6154</v>
      </c>
      <c r="G1197" s="193">
        <v>1.0</v>
      </c>
      <c r="H1197" s="193" t="s">
        <v>888</v>
      </c>
      <c r="I1197" s="193" t="s">
        <v>6155</v>
      </c>
      <c r="J1197" s="193" t="s">
        <v>5939</v>
      </c>
      <c r="K1197" s="193" t="s">
        <v>6156</v>
      </c>
      <c r="L1197" s="191" t="s">
        <v>6157</v>
      </c>
      <c r="M1197" s="249" t="s">
        <v>6158</v>
      </c>
      <c r="N1197" s="193" t="s">
        <v>821</v>
      </c>
      <c r="O1197" s="207"/>
      <c r="P1197" s="193" t="s">
        <v>6159</v>
      </c>
      <c r="Q1197" s="205" t="s">
        <v>6160</v>
      </c>
      <c r="R1197" s="206">
        <v>8.64943048880153E14</v>
      </c>
      <c r="S1197" s="206">
        <v>8.118215677E9</v>
      </c>
      <c r="T1197" s="193" t="s">
        <v>68</v>
      </c>
      <c r="U1197" s="193" t="s">
        <v>6161</v>
      </c>
      <c r="V1197" s="193" t="s">
        <v>888</v>
      </c>
      <c r="W1197" s="203">
        <v>549.0</v>
      </c>
      <c r="X1197" s="203">
        <f t="shared" ref="X1197:X1198" si="315">W1197*0.16</f>
        <v>87.84</v>
      </c>
      <c r="Y1197" s="203">
        <f t="shared" ref="Y1197:Y1198" si="316">W1197+X1197</f>
        <v>636.84</v>
      </c>
    </row>
    <row r="1198" ht="51.0" customHeight="1">
      <c r="A1198" s="37" t="s">
        <v>6152</v>
      </c>
      <c r="B1198" s="215" t="s">
        <v>2817</v>
      </c>
      <c r="C1198" s="79">
        <v>45866.0</v>
      </c>
      <c r="D1198" s="241">
        <v>0.3333333333333333</v>
      </c>
      <c r="E1198" s="191" t="s">
        <v>6153</v>
      </c>
      <c r="F1198" s="191" t="s">
        <v>6154</v>
      </c>
      <c r="G1198" s="193">
        <v>1.0</v>
      </c>
      <c r="H1198" s="193" t="s">
        <v>888</v>
      </c>
      <c r="I1198" s="193" t="s">
        <v>6162</v>
      </c>
      <c r="J1198" s="193" t="s">
        <v>5939</v>
      </c>
      <c r="K1198" s="193" t="s">
        <v>6156</v>
      </c>
      <c r="L1198" s="191" t="s">
        <v>6157</v>
      </c>
      <c r="M1198" s="249" t="s">
        <v>6158</v>
      </c>
      <c r="N1198" s="193" t="s">
        <v>821</v>
      </c>
      <c r="O1198" s="207"/>
      <c r="P1198" s="193" t="s">
        <v>6159</v>
      </c>
      <c r="Q1198" s="205" t="s">
        <v>6160</v>
      </c>
      <c r="R1198" s="206">
        <v>8.64943048879031E14</v>
      </c>
      <c r="S1198" s="206">
        <v>8.118227035E9</v>
      </c>
      <c r="T1198" s="193" t="s">
        <v>6163</v>
      </c>
      <c r="U1198" s="193" t="s">
        <v>6164</v>
      </c>
      <c r="V1198" s="193" t="s">
        <v>888</v>
      </c>
      <c r="W1198" s="203">
        <v>549.0</v>
      </c>
      <c r="X1198" s="203">
        <f t="shared" si="315"/>
        <v>87.84</v>
      </c>
      <c r="Y1198" s="203">
        <f t="shared" si="316"/>
        <v>636.84</v>
      </c>
    </row>
    <row r="1199" ht="51.0" customHeight="1">
      <c r="A1199" s="37" t="s">
        <v>6152</v>
      </c>
      <c r="B1199" s="215" t="s">
        <v>2817</v>
      </c>
      <c r="C1199" s="79">
        <v>45866.0</v>
      </c>
      <c r="D1199" s="241">
        <v>0.375</v>
      </c>
      <c r="E1199" s="191" t="s">
        <v>3418</v>
      </c>
      <c r="F1199" s="191" t="s">
        <v>2871</v>
      </c>
      <c r="G1199" s="193">
        <v>1.0</v>
      </c>
      <c r="H1199" s="193" t="s">
        <v>846</v>
      </c>
      <c r="I1199" s="193" t="s">
        <v>6165</v>
      </c>
      <c r="J1199" s="72" t="s">
        <v>3351</v>
      </c>
      <c r="K1199" s="72" t="s">
        <v>5805</v>
      </c>
      <c r="L1199" s="37" t="s">
        <v>2969</v>
      </c>
      <c r="M1199" s="243" t="s">
        <v>2970</v>
      </c>
      <c r="N1199" s="193" t="s">
        <v>4397</v>
      </c>
      <c r="O1199" s="207"/>
      <c r="P1199" s="193" t="s">
        <v>2412</v>
      </c>
      <c r="Q1199" s="205" t="s">
        <v>68</v>
      </c>
      <c r="R1199" s="206" t="s">
        <v>68</v>
      </c>
      <c r="S1199" s="206" t="s">
        <v>68</v>
      </c>
      <c r="T1199" s="193" t="s">
        <v>68</v>
      </c>
      <c r="U1199" s="193" t="s">
        <v>68</v>
      </c>
      <c r="V1199" s="193" t="s">
        <v>68</v>
      </c>
      <c r="W1199" s="203">
        <v>0.0</v>
      </c>
      <c r="X1199" s="203">
        <v>0.0</v>
      </c>
      <c r="Y1199" s="203">
        <v>0.0</v>
      </c>
    </row>
    <row r="1200" ht="40.5" customHeight="1">
      <c r="A1200" s="37" t="s">
        <v>6152</v>
      </c>
      <c r="B1200" s="215" t="s">
        <v>2817</v>
      </c>
      <c r="C1200" s="79">
        <v>45866.0</v>
      </c>
      <c r="D1200" s="241">
        <v>0.4166666666666667</v>
      </c>
      <c r="E1200" s="191" t="s">
        <v>2574</v>
      </c>
      <c r="F1200" s="191" t="s">
        <v>5930</v>
      </c>
      <c r="G1200" s="193">
        <v>1.0</v>
      </c>
      <c r="H1200" s="193" t="s">
        <v>2513</v>
      </c>
      <c r="I1200" s="256" t="s">
        <v>6166</v>
      </c>
      <c r="J1200" s="193" t="s">
        <v>6167</v>
      </c>
      <c r="K1200" s="193" t="s">
        <v>3312</v>
      </c>
      <c r="L1200" s="37" t="s">
        <v>2577</v>
      </c>
      <c r="M1200" s="249" t="s">
        <v>2578</v>
      </c>
      <c r="N1200" s="193" t="s">
        <v>902</v>
      </c>
      <c r="O1200" s="193" t="s">
        <v>68</v>
      </c>
      <c r="P1200" s="193" t="str">
        <f>J1200</f>
        <v> CTE. SERGIO ALVAREZ RICO
DESINSTALACION DE EQUIPO</v>
      </c>
      <c r="Q1200" s="205" t="s">
        <v>6131</v>
      </c>
      <c r="R1200" s="206">
        <v>8.65011032921331E14</v>
      </c>
      <c r="S1200" s="206">
        <v>8.180744364E9</v>
      </c>
      <c r="T1200" s="193" t="s">
        <v>6168</v>
      </c>
      <c r="U1200" s="193" t="s">
        <v>6169</v>
      </c>
      <c r="V1200" s="193" t="str">
        <f>H1200</f>
        <v>DESINSTALACION</v>
      </c>
      <c r="W1200" s="203">
        <v>650.0</v>
      </c>
      <c r="X1200" s="203">
        <f t="shared" ref="X1200:X1202" si="317">W1200*0.16</f>
        <v>104</v>
      </c>
      <c r="Y1200" s="203">
        <f t="shared" ref="Y1200:Y1202" si="318">W1200+X1200</f>
        <v>754</v>
      </c>
    </row>
    <row r="1201" ht="40.5" customHeight="1">
      <c r="A1201" s="37" t="s">
        <v>6152</v>
      </c>
      <c r="B1201" s="215" t="s">
        <v>2817</v>
      </c>
      <c r="C1201" s="79">
        <v>45866.0</v>
      </c>
      <c r="D1201" s="241">
        <v>0.4166666666666667</v>
      </c>
      <c r="E1201" s="191" t="s">
        <v>6153</v>
      </c>
      <c r="F1201" s="191" t="s">
        <v>6154</v>
      </c>
      <c r="G1201" s="193">
        <v>1.0</v>
      </c>
      <c r="H1201" s="193" t="s">
        <v>888</v>
      </c>
      <c r="I1201" s="193" t="s">
        <v>6170</v>
      </c>
      <c r="J1201" s="193" t="s">
        <v>5939</v>
      </c>
      <c r="K1201" s="193" t="s">
        <v>6156</v>
      </c>
      <c r="L1201" s="191" t="s">
        <v>6157</v>
      </c>
      <c r="M1201" s="249" t="s">
        <v>6158</v>
      </c>
      <c r="N1201" s="193" t="s">
        <v>821</v>
      </c>
      <c r="O1201" s="207"/>
      <c r="P1201" s="193" t="s">
        <v>6159</v>
      </c>
      <c r="Q1201" s="205" t="s">
        <v>6160</v>
      </c>
      <c r="R1201" s="206">
        <v>8.64943048880518E14</v>
      </c>
      <c r="S1201" s="206">
        <v>8.332324145E9</v>
      </c>
      <c r="T1201" s="193" t="s">
        <v>6171</v>
      </c>
      <c r="U1201" s="193" t="s">
        <v>6172</v>
      </c>
      <c r="V1201" s="193" t="s">
        <v>5810</v>
      </c>
      <c r="W1201" s="203">
        <v>549.0</v>
      </c>
      <c r="X1201" s="203">
        <f t="shared" si="317"/>
        <v>87.84</v>
      </c>
      <c r="Y1201" s="203">
        <f t="shared" si="318"/>
        <v>636.84</v>
      </c>
    </row>
    <row r="1202" ht="40.5" customHeight="1">
      <c r="A1202" s="37" t="s">
        <v>6152</v>
      </c>
      <c r="B1202" s="215" t="s">
        <v>2817</v>
      </c>
      <c r="C1202" s="79">
        <v>45866.0</v>
      </c>
      <c r="D1202" s="241">
        <v>0.4375</v>
      </c>
      <c r="E1202" s="191" t="s">
        <v>6153</v>
      </c>
      <c r="F1202" s="191" t="s">
        <v>6154</v>
      </c>
      <c r="G1202" s="193">
        <v>1.0</v>
      </c>
      <c r="H1202" s="193" t="s">
        <v>888</v>
      </c>
      <c r="I1202" s="193" t="s">
        <v>6170</v>
      </c>
      <c r="J1202" s="193" t="s">
        <v>5939</v>
      </c>
      <c r="K1202" s="193" t="s">
        <v>6156</v>
      </c>
      <c r="L1202" s="191" t="s">
        <v>6157</v>
      </c>
      <c r="M1202" s="249" t="s">
        <v>6158</v>
      </c>
      <c r="N1202" s="193" t="s">
        <v>821</v>
      </c>
      <c r="O1202" s="207"/>
      <c r="P1202" s="193" t="s">
        <v>6159</v>
      </c>
      <c r="Q1202" s="205" t="s">
        <v>6160</v>
      </c>
      <c r="R1202" s="206">
        <v>8.64943048880518E14</v>
      </c>
      <c r="S1202" s="206">
        <v>8.332324145E9</v>
      </c>
      <c r="T1202" s="193" t="s">
        <v>6171</v>
      </c>
      <c r="U1202" s="193" t="s">
        <v>6172</v>
      </c>
      <c r="V1202" s="193" t="s">
        <v>5810</v>
      </c>
      <c r="W1202" s="203">
        <v>549.0</v>
      </c>
      <c r="X1202" s="203">
        <f t="shared" si="317"/>
        <v>87.84</v>
      </c>
      <c r="Y1202" s="203">
        <f t="shared" si="318"/>
        <v>636.84</v>
      </c>
    </row>
    <row r="1203" ht="40.5" customHeight="1">
      <c r="A1203" s="37" t="s">
        <v>6152</v>
      </c>
      <c r="B1203" s="215" t="s">
        <v>2817</v>
      </c>
      <c r="C1203" s="79">
        <v>45866.0</v>
      </c>
      <c r="D1203" s="241">
        <v>0.4583333333333333</v>
      </c>
      <c r="E1203" s="191" t="s">
        <v>3418</v>
      </c>
      <c r="F1203" s="191" t="s">
        <v>2871</v>
      </c>
      <c r="G1203" s="193">
        <v>1.0</v>
      </c>
      <c r="H1203" s="193" t="s">
        <v>888</v>
      </c>
      <c r="I1203" s="193" t="s">
        <v>6173</v>
      </c>
      <c r="J1203" s="72" t="s">
        <v>3351</v>
      </c>
      <c r="K1203" s="72" t="s">
        <v>5805</v>
      </c>
      <c r="L1203" s="191" t="s">
        <v>6174</v>
      </c>
      <c r="M1203" s="249" t="s">
        <v>6175</v>
      </c>
      <c r="N1203" s="193" t="s">
        <v>4397</v>
      </c>
      <c r="O1203" s="207"/>
      <c r="P1203" s="193" t="s">
        <v>6176</v>
      </c>
      <c r="Q1203" s="205" t="s">
        <v>6177</v>
      </c>
      <c r="R1203" s="206">
        <v>8.68998039533969E14</v>
      </c>
      <c r="S1203" s="206">
        <v>8.186025399E9</v>
      </c>
      <c r="T1203" s="193" t="s">
        <v>68</v>
      </c>
      <c r="U1203" s="193" t="s">
        <v>6178</v>
      </c>
      <c r="V1203" s="193" t="s">
        <v>888</v>
      </c>
      <c r="W1203" s="203">
        <v>0.0</v>
      </c>
      <c r="X1203" s="203">
        <v>0.0</v>
      </c>
      <c r="Y1203" s="203">
        <v>0.0</v>
      </c>
    </row>
    <row r="1204" ht="37.5" customHeight="1">
      <c r="A1204" s="37" t="s">
        <v>6152</v>
      </c>
      <c r="B1204" s="215" t="s">
        <v>2817</v>
      </c>
      <c r="C1204" s="79">
        <v>45866.0</v>
      </c>
      <c r="D1204" s="241">
        <v>0.4791666666666667</v>
      </c>
      <c r="E1204" s="191" t="s">
        <v>3418</v>
      </c>
      <c r="F1204" s="191" t="s">
        <v>2871</v>
      </c>
      <c r="G1204" s="193">
        <v>1.0</v>
      </c>
      <c r="H1204" s="193" t="s">
        <v>888</v>
      </c>
      <c r="I1204" s="193" t="s">
        <v>6179</v>
      </c>
      <c r="J1204" s="72" t="s">
        <v>3351</v>
      </c>
      <c r="K1204" s="72" t="s">
        <v>5805</v>
      </c>
      <c r="L1204" s="191" t="s">
        <v>6174</v>
      </c>
      <c r="M1204" s="249" t="s">
        <v>6175</v>
      </c>
      <c r="N1204" s="193" t="s">
        <v>4397</v>
      </c>
      <c r="O1204" s="207"/>
      <c r="P1204" s="193" t="s">
        <v>68</v>
      </c>
      <c r="Q1204" s="205" t="s">
        <v>6177</v>
      </c>
      <c r="R1204" s="206">
        <v>8.60896050817121E14</v>
      </c>
      <c r="S1204" s="206">
        <v>8.110663905E9</v>
      </c>
      <c r="T1204" s="193" t="s">
        <v>68</v>
      </c>
      <c r="U1204" s="193" t="s">
        <v>6180</v>
      </c>
      <c r="V1204" s="193" t="s">
        <v>888</v>
      </c>
      <c r="W1204" s="203">
        <v>0.0</v>
      </c>
      <c r="X1204" s="203">
        <v>0.0</v>
      </c>
      <c r="Y1204" s="203">
        <v>0.0</v>
      </c>
    </row>
    <row r="1205">
      <c r="A1205" s="37" t="s">
        <v>6152</v>
      </c>
      <c r="B1205" s="215" t="s">
        <v>2817</v>
      </c>
      <c r="C1205" s="79">
        <v>45866.0</v>
      </c>
      <c r="D1205" s="241">
        <v>0.625</v>
      </c>
      <c r="E1205" s="191" t="s">
        <v>2548</v>
      </c>
      <c r="F1205" s="191" t="s">
        <v>2549</v>
      </c>
      <c r="G1205" s="193">
        <v>1.0</v>
      </c>
      <c r="H1205" s="193" t="s">
        <v>2513</v>
      </c>
      <c r="I1205" s="193" t="s">
        <v>6181</v>
      </c>
      <c r="J1205" s="193" t="s">
        <v>2563</v>
      </c>
      <c r="K1205" s="72" t="s">
        <v>5562</v>
      </c>
      <c r="L1205" s="37" t="s">
        <v>2833</v>
      </c>
      <c r="M1205" s="192" t="s">
        <v>2552</v>
      </c>
      <c r="N1205" s="193" t="s">
        <v>821</v>
      </c>
      <c r="O1205" s="207"/>
      <c r="P1205" s="72" t="str">
        <f>J1205</f>
        <v>DESINSTALACION DE EQUIPO </v>
      </c>
      <c r="Q1205" s="205" t="s">
        <v>3334</v>
      </c>
      <c r="R1205" s="206">
        <v>8.69220040531521E14</v>
      </c>
      <c r="S1205" s="206">
        <v>8.123209519E9</v>
      </c>
      <c r="T1205" s="193" t="s">
        <v>6182</v>
      </c>
      <c r="U1205" s="193" t="s">
        <v>6183</v>
      </c>
      <c r="V1205" s="72" t="str">
        <f>H1205</f>
        <v>DESINSTALACION</v>
      </c>
      <c r="W1205" s="203">
        <v>350.0</v>
      </c>
      <c r="X1205" s="179">
        <f>W1205*0.16</f>
        <v>56</v>
      </c>
      <c r="Y1205" s="179">
        <f>W1205+X1205</f>
        <v>406</v>
      </c>
    </row>
    <row r="1206">
      <c r="A1206" s="37" t="s">
        <v>6152</v>
      </c>
      <c r="B1206" s="215" t="s">
        <v>2817</v>
      </c>
      <c r="C1206" s="79">
        <v>45866.0</v>
      </c>
      <c r="D1206" s="241">
        <v>0.6458333333333334</v>
      </c>
      <c r="E1206" s="191" t="s">
        <v>6184</v>
      </c>
      <c r="F1206" s="191" t="s">
        <v>2793</v>
      </c>
      <c r="G1206" s="193">
        <v>1.0</v>
      </c>
      <c r="H1206" s="193" t="s">
        <v>846</v>
      </c>
      <c r="I1206" s="193">
        <v>101.0</v>
      </c>
      <c r="J1206" s="193" t="s">
        <v>6185</v>
      </c>
      <c r="K1206" s="193" t="s">
        <v>6186</v>
      </c>
      <c r="L1206" s="191" t="s">
        <v>2545</v>
      </c>
      <c r="M1206" s="190" t="s">
        <v>5004</v>
      </c>
      <c r="N1206" s="193" t="s">
        <v>821</v>
      </c>
      <c r="O1206" s="207"/>
      <c r="P1206" s="193" t="s">
        <v>6187</v>
      </c>
      <c r="Q1206" s="205" t="s">
        <v>68</v>
      </c>
      <c r="R1206" s="206" t="s">
        <v>68</v>
      </c>
      <c r="S1206" s="206" t="s">
        <v>68</v>
      </c>
      <c r="T1206" s="193" t="s">
        <v>68</v>
      </c>
      <c r="U1206" s="193" t="s">
        <v>68</v>
      </c>
      <c r="V1206" s="193" t="s">
        <v>846</v>
      </c>
      <c r="W1206" s="203">
        <v>0.0</v>
      </c>
      <c r="X1206" s="203">
        <v>0.0</v>
      </c>
      <c r="Y1206" s="203">
        <v>0.0</v>
      </c>
    </row>
    <row r="1207">
      <c r="A1207" s="37" t="s">
        <v>6152</v>
      </c>
      <c r="B1207" s="215" t="s">
        <v>2817</v>
      </c>
      <c r="C1207" s="79">
        <v>45866.0</v>
      </c>
      <c r="D1207" s="241">
        <v>0.7083333333333334</v>
      </c>
      <c r="E1207" s="191" t="s">
        <v>3761</v>
      </c>
      <c r="F1207" s="191" t="s">
        <v>2592</v>
      </c>
      <c r="G1207" s="193">
        <v>1.0</v>
      </c>
      <c r="H1207" s="193" t="s">
        <v>888</v>
      </c>
      <c r="I1207" s="193" t="s">
        <v>6188</v>
      </c>
      <c r="J1207" s="193" t="s">
        <v>2506</v>
      </c>
      <c r="K1207" s="193" t="s">
        <v>6189</v>
      </c>
      <c r="L1207" s="191" t="s">
        <v>6190</v>
      </c>
      <c r="M1207" s="217" t="s">
        <v>6191</v>
      </c>
      <c r="N1207" s="193" t="s">
        <v>821</v>
      </c>
      <c r="O1207" s="193" t="s">
        <v>68</v>
      </c>
      <c r="P1207" s="193" t="s">
        <v>5180</v>
      </c>
      <c r="Q1207" s="205" t="s">
        <v>68</v>
      </c>
      <c r="R1207" s="206">
        <v>8.6494304887852E14</v>
      </c>
      <c r="S1207" s="206">
        <v>8.11822649E9</v>
      </c>
      <c r="T1207" s="193" t="s">
        <v>6192</v>
      </c>
      <c r="U1207" s="193" t="s">
        <v>6193</v>
      </c>
      <c r="V1207" s="193" t="s">
        <v>888</v>
      </c>
      <c r="W1207" s="203">
        <f>1724+150</f>
        <v>1874</v>
      </c>
      <c r="X1207" s="203">
        <f>W1207*0.16</f>
        <v>299.84</v>
      </c>
      <c r="Y1207" s="203">
        <f>W1207+X1207</f>
        <v>2173.84</v>
      </c>
    </row>
    <row r="1208">
      <c r="A1208" s="37" t="s">
        <v>6152</v>
      </c>
      <c r="B1208" s="215" t="s">
        <v>2817</v>
      </c>
      <c r="C1208" s="79">
        <v>45866.0</v>
      </c>
      <c r="D1208" s="241">
        <v>0.7291666666666666</v>
      </c>
      <c r="E1208" s="191" t="s">
        <v>3765</v>
      </c>
      <c r="F1208" s="191" t="s">
        <v>2871</v>
      </c>
      <c r="G1208" s="193">
        <v>1.0</v>
      </c>
      <c r="H1208" s="193" t="s">
        <v>2449</v>
      </c>
      <c r="I1208" s="193" t="s">
        <v>6194</v>
      </c>
      <c r="J1208" s="193" t="s">
        <v>6195</v>
      </c>
      <c r="K1208" s="72" t="s">
        <v>5805</v>
      </c>
      <c r="L1208" s="37" t="s">
        <v>2969</v>
      </c>
      <c r="M1208" s="243" t="s">
        <v>2970</v>
      </c>
      <c r="N1208" s="193" t="s">
        <v>4397</v>
      </c>
      <c r="O1208" s="207"/>
      <c r="P1208" s="193" t="s">
        <v>6196</v>
      </c>
      <c r="Q1208" s="205" t="s">
        <v>6197</v>
      </c>
      <c r="R1208" s="206">
        <v>8.61074023991402E14</v>
      </c>
      <c r="S1208" s="206">
        <v>8.332089007E9</v>
      </c>
      <c r="T1208" s="193" t="s">
        <v>68</v>
      </c>
      <c r="U1208" s="193" t="s">
        <v>6198</v>
      </c>
      <c r="V1208" s="193" t="s">
        <v>5810</v>
      </c>
      <c r="W1208" s="203">
        <v>0.0</v>
      </c>
      <c r="X1208" s="203">
        <v>0.0</v>
      </c>
      <c r="Y1208" s="203">
        <v>0.0</v>
      </c>
    </row>
    <row r="1209">
      <c r="A1209" s="37" t="s">
        <v>6152</v>
      </c>
      <c r="B1209" s="215" t="s">
        <v>2817</v>
      </c>
      <c r="C1209" s="79">
        <v>45867.0</v>
      </c>
      <c r="D1209" s="241">
        <v>0.3541666666666667</v>
      </c>
      <c r="E1209" s="191" t="s">
        <v>4774</v>
      </c>
      <c r="F1209" s="191" t="s">
        <v>3411</v>
      </c>
      <c r="G1209" s="193">
        <v>1.0</v>
      </c>
      <c r="H1209" s="193" t="s">
        <v>2449</v>
      </c>
      <c r="I1209" s="193" t="s">
        <v>6199</v>
      </c>
      <c r="J1209" s="193" t="s">
        <v>6200</v>
      </c>
      <c r="K1209" s="193" t="s">
        <v>6201</v>
      </c>
      <c r="L1209" s="191" t="s">
        <v>6202</v>
      </c>
      <c r="M1209" s="248" t="s">
        <v>6203</v>
      </c>
      <c r="N1209" s="193" t="s">
        <v>6204</v>
      </c>
      <c r="O1209" s="207"/>
      <c r="P1209" s="193" t="s">
        <v>6205</v>
      </c>
      <c r="Q1209" s="205" t="s">
        <v>68</v>
      </c>
      <c r="R1209" s="206">
        <v>8.68166057391831E14</v>
      </c>
      <c r="S1209" s="206">
        <v>8.18656757E9</v>
      </c>
      <c r="T1209" s="193" t="s">
        <v>6206</v>
      </c>
      <c r="U1209" s="193" t="s">
        <v>6207</v>
      </c>
      <c r="V1209" s="193" t="s">
        <v>5810</v>
      </c>
      <c r="W1209" s="203">
        <v>0.0</v>
      </c>
      <c r="X1209" s="203">
        <v>0.0</v>
      </c>
      <c r="Y1209" s="203">
        <v>0.0</v>
      </c>
    </row>
    <row r="1210" ht="12.75" customHeight="1">
      <c r="A1210" s="37" t="s">
        <v>6152</v>
      </c>
      <c r="B1210" s="215" t="s">
        <v>2817</v>
      </c>
      <c r="C1210" s="79">
        <v>45867.0</v>
      </c>
      <c r="D1210" s="241">
        <v>0.4375</v>
      </c>
      <c r="E1210" s="191" t="s">
        <v>2518</v>
      </c>
      <c r="F1210" s="191" t="s">
        <v>6019</v>
      </c>
      <c r="G1210" s="193">
        <v>1.0</v>
      </c>
      <c r="H1210" s="193" t="s">
        <v>729</v>
      </c>
      <c r="I1210" s="193" t="s">
        <v>6208</v>
      </c>
      <c r="J1210" s="193" t="s">
        <v>6021</v>
      </c>
      <c r="K1210" s="193" t="s">
        <v>6022</v>
      </c>
      <c r="L1210" s="191" t="s">
        <v>6023</v>
      </c>
      <c r="M1210" s="248" t="s">
        <v>6024</v>
      </c>
      <c r="N1210" s="193" t="s">
        <v>821</v>
      </c>
      <c r="O1210" s="207"/>
      <c r="P1210" s="193" t="s">
        <v>6065</v>
      </c>
      <c r="Q1210" s="193" t="s">
        <v>6149</v>
      </c>
      <c r="R1210" s="206">
        <v>8.63257067892606E14</v>
      </c>
      <c r="S1210" s="206">
        <v>8.118246485E9</v>
      </c>
      <c r="T1210" s="193" t="s">
        <v>6209</v>
      </c>
      <c r="U1210" s="193" t="s">
        <v>6210</v>
      </c>
      <c r="V1210" s="193" t="s">
        <v>729</v>
      </c>
      <c r="W1210" s="201">
        <v>350.0</v>
      </c>
      <c r="X1210" s="201">
        <f>W1210*0.16</f>
        <v>56</v>
      </c>
      <c r="Y1210" s="201">
        <f>W1210+X1210</f>
        <v>406</v>
      </c>
    </row>
    <row r="1211" ht="34.5" customHeight="1">
      <c r="A1211" s="37" t="s">
        <v>6152</v>
      </c>
      <c r="B1211" s="215" t="s">
        <v>2817</v>
      </c>
      <c r="C1211" s="79">
        <v>45867.0</v>
      </c>
      <c r="D1211" s="241">
        <v>0.4375</v>
      </c>
      <c r="E1211" s="191" t="s">
        <v>3418</v>
      </c>
      <c r="F1211" s="191" t="s">
        <v>2871</v>
      </c>
      <c r="G1211" s="193">
        <v>1.0</v>
      </c>
      <c r="H1211" s="193" t="s">
        <v>2449</v>
      </c>
      <c r="I1211" s="193" t="s">
        <v>6179</v>
      </c>
      <c r="J1211" s="72" t="s">
        <v>3351</v>
      </c>
      <c r="K1211" s="72" t="s">
        <v>5805</v>
      </c>
      <c r="L1211" s="191" t="s">
        <v>6174</v>
      </c>
      <c r="M1211" s="249" t="s">
        <v>6175</v>
      </c>
      <c r="N1211" s="193" t="s">
        <v>4397</v>
      </c>
      <c r="O1211" s="207"/>
      <c r="P1211" s="193" t="s">
        <v>6211</v>
      </c>
      <c r="Q1211" s="205" t="s">
        <v>68</v>
      </c>
      <c r="R1211" s="206">
        <v>8.60896050817121E14</v>
      </c>
      <c r="S1211" s="206">
        <v>8.110663905E9</v>
      </c>
      <c r="T1211" s="193" t="s">
        <v>68</v>
      </c>
      <c r="U1211" s="193" t="s">
        <v>6180</v>
      </c>
      <c r="V1211" s="193" t="s">
        <v>888</v>
      </c>
      <c r="W1211" s="203">
        <v>0.0</v>
      </c>
      <c r="X1211" s="203">
        <v>0.0</v>
      </c>
      <c r="Y1211" s="203">
        <v>0.0</v>
      </c>
    </row>
    <row r="1212" ht="34.5" customHeight="1">
      <c r="A1212" s="37" t="s">
        <v>6152</v>
      </c>
      <c r="B1212" s="215" t="s">
        <v>2817</v>
      </c>
      <c r="C1212" s="79">
        <v>45867.0</v>
      </c>
      <c r="D1212" s="241">
        <v>0.4583333333333333</v>
      </c>
      <c r="E1212" s="191" t="s">
        <v>2518</v>
      </c>
      <c r="F1212" s="191" t="s">
        <v>6019</v>
      </c>
      <c r="G1212" s="193">
        <v>1.0</v>
      </c>
      <c r="H1212" s="193" t="s">
        <v>729</v>
      </c>
      <c r="I1212" s="193" t="s">
        <v>6212</v>
      </c>
      <c r="J1212" s="193" t="s">
        <v>6021</v>
      </c>
      <c r="K1212" s="193" t="s">
        <v>6022</v>
      </c>
      <c r="L1212" s="191" t="s">
        <v>6023</v>
      </c>
      <c r="M1212" s="248" t="s">
        <v>6024</v>
      </c>
      <c r="N1212" s="193" t="s">
        <v>821</v>
      </c>
      <c r="O1212" s="207"/>
      <c r="P1212" s="193" t="s">
        <v>6065</v>
      </c>
      <c r="Q1212" s="193" t="s">
        <v>6213</v>
      </c>
      <c r="R1212" s="206">
        <v>8.6541305484624E14</v>
      </c>
      <c r="S1212" s="206">
        <v>8.118246504E9</v>
      </c>
      <c r="T1212" s="193" t="s">
        <v>6214</v>
      </c>
      <c r="U1212" s="193" t="s">
        <v>6215</v>
      </c>
      <c r="V1212" s="193" t="s">
        <v>729</v>
      </c>
      <c r="W1212" s="201">
        <v>350.0</v>
      </c>
      <c r="X1212" s="201">
        <f>W1212*0.16</f>
        <v>56</v>
      </c>
      <c r="Y1212" s="201">
        <f>W1212+X1212</f>
        <v>406</v>
      </c>
    </row>
    <row r="1213" ht="40.5" customHeight="1">
      <c r="A1213" s="37" t="s">
        <v>6152</v>
      </c>
      <c r="B1213" s="215" t="s">
        <v>2817</v>
      </c>
      <c r="C1213" s="79">
        <v>45867.0</v>
      </c>
      <c r="D1213" s="241">
        <v>0.4375</v>
      </c>
      <c r="E1213" s="191" t="s">
        <v>3418</v>
      </c>
      <c r="F1213" s="191" t="s">
        <v>2871</v>
      </c>
      <c r="G1213" s="193">
        <v>1.0</v>
      </c>
      <c r="H1213" s="193" t="s">
        <v>2467</v>
      </c>
      <c r="I1213" s="193" t="s">
        <v>6179</v>
      </c>
      <c r="J1213" s="72" t="s">
        <v>3351</v>
      </c>
      <c r="K1213" s="72" t="s">
        <v>5805</v>
      </c>
      <c r="L1213" s="191" t="s">
        <v>6174</v>
      </c>
      <c r="M1213" s="249" t="s">
        <v>6175</v>
      </c>
      <c r="N1213" s="193" t="s">
        <v>4397</v>
      </c>
      <c r="O1213" s="207"/>
      <c r="P1213" s="193" t="s">
        <v>6216</v>
      </c>
      <c r="Q1213" s="205" t="s">
        <v>6217</v>
      </c>
      <c r="R1213" s="206">
        <v>8.60896050882968E14</v>
      </c>
      <c r="S1213" s="206">
        <v>8.110663905E9</v>
      </c>
      <c r="T1213" s="193" t="s">
        <v>68</v>
      </c>
      <c r="U1213" s="193" t="s">
        <v>6180</v>
      </c>
      <c r="V1213" s="193" t="s">
        <v>2467</v>
      </c>
      <c r="W1213" s="203">
        <v>0.0</v>
      </c>
      <c r="X1213" s="203">
        <v>0.0</v>
      </c>
      <c r="Y1213" s="203">
        <v>0.0</v>
      </c>
    </row>
    <row r="1214" ht="41.25" customHeight="1">
      <c r="A1214" s="37" t="s">
        <v>6152</v>
      </c>
      <c r="B1214" s="215" t="s">
        <v>2817</v>
      </c>
      <c r="C1214" s="79">
        <v>45867.0</v>
      </c>
      <c r="D1214" s="241">
        <v>0.4375</v>
      </c>
      <c r="E1214" s="191" t="s">
        <v>3418</v>
      </c>
      <c r="F1214" s="191" t="s">
        <v>2871</v>
      </c>
      <c r="G1214" s="193">
        <v>1.0</v>
      </c>
      <c r="H1214" s="193" t="s">
        <v>2449</v>
      </c>
      <c r="I1214" s="193" t="s">
        <v>6173</v>
      </c>
      <c r="J1214" s="72" t="s">
        <v>3351</v>
      </c>
      <c r="K1214" s="72" t="s">
        <v>5805</v>
      </c>
      <c r="L1214" s="191" t="s">
        <v>6174</v>
      </c>
      <c r="M1214" s="249" t="s">
        <v>6175</v>
      </c>
      <c r="N1214" s="193" t="s">
        <v>4397</v>
      </c>
      <c r="O1214" s="207"/>
      <c r="P1214" s="193" t="s">
        <v>6176</v>
      </c>
      <c r="Q1214" s="205" t="s">
        <v>68</v>
      </c>
      <c r="R1214" s="206">
        <v>8.68998039533969E14</v>
      </c>
      <c r="S1214" s="206">
        <v>8.186025399E9</v>
      </c>
      <c r="T1214" s="193" t="s">
        <v>68</v>
      </c>
      <c r="U1214" s="193" t="s">
        <v>6178</v>
      </c>
      <c r="V1214" s="193" t="s">
        <v>888</v>
      </c>
      <c r="W1214" s="179"/>
      <c r="X1214" s="179"/>
      <c r="Y1214" s="179"/>
    </row>
    <row r="1215" ht="44.25" customHeight="1">
      <c r="A1215" s="37" t="s">
        <v>6152</v>
      </c>
      <c r="B1215" s="215" t="s">
        <v>2817</v>
      </c>
      <c r="C1215" s="79">
        <v>45867.0</v>
      </c>
      <c r="D1215" s="241">
        <v>0.5625</v>
      </c>
      <c r="E1215" s="191" t="s">
        <v>6218</v>
      </c>
      <c r="F1215" s="191" t="s">
        <v>5668</v>
      </c>
      <c r="G1215" s="193">
        <v>1.0</v>
      </c>
      <c r="H1215" s="193" t="s">
        <v>888</v>
      </c>
      <c r="I1215" s="193" t="s">
        <v>6219</v>
      </c>
      <c r="J1215" s="193" t="s">
        <v>2506</v>
      </c>
      <c r="K1215" s="193" t="s">
        <v>6220</v>
      </c>
      <c r="L1215" s="191" t="s">
        <v>6221</v>
      </c>
      <c r="M1215" s="217" t="s">
        <v>6222</v>
      </c>
      <c r="N1215" s="193" t="s">
        <v>821</v>
      </c>
      <c r="O1215" s="207"/>
      <c r="P1215" s="193" t="s">
        <v>6065</v>
      </c>
      <c r="Q1215" s="205" t="s">
        <v>6223</v>
      </c>
      <c r="R1215" s="206">
        <v>8.64943048878975E14</v>
      </c>
      <c r="S1215" s="206">
        <v>8.118226528E9</v>
      </c>
      <c r="T1215" s="193" t="s">
        <v>68</v>
      </c>
      <c r="U1215" s="193" t="s">
        <v>6224</v>
      </c>
      <c r="V1215" s="193" t="s">
        <v>888</v>
      </c>
      <c r="W1215" s="203">
        <v>0.0</v>
      </c>
      <c r="X1215" s="179">
        <f t="shared" ref="X1215:X1216" si="319">W1215*0.16</f>
        <v>0</v>
      </c>
      <c r="Y1215" s="179">
        <f t="shared" ref="Y1215:Y1216" si="320">W1215+X1215</f>
        <v>0</v>
      </c>
    </row>
    <row r="1216" ht="12.75" customHeight="1">
      <c r="A1216" s="37" t="s">
        <v>6152</v>
      </c>
      <c r="B1216" s="215" t="s">
        <v>2817</v>
      </c>
      <c r="C1216" s="79">
        <v>45867.0</v>
      </c>
      <c r="D1216" s="241">
        <v>0.5972222222222222</v>
      </c>
      <c r="E1216" s="191" t="s">
        <v>6218</v>
      </c>
      <c r="F1216" s="191" t="s">
        <v>5668</v>
      </c>
      <c r="G1216" s="193">
        <v>1.0</v>
      </c>
      <c r="H1216" s="193" t="s">
        <v>888</v>
      </c>
      <c r="I1216" s="193" t="s">
        <v>6225</v>
      </c>
      <c r="J1216" s="193" t="s">
        <v>2506</v>
      </c>
      <c r="K1216" s="193" t="s">
        <v>6226</v>
      </c>
      <c r="L1216" s="191" t="s">
        <v>6227</v>
      </c>
      <c r="M1216" s="217" t="s">
        <v>6228</v>
      </c>
      <c r="N1216" s="193" t="s">
        <v>821</v>
      </c>
      <c r="O1216" s="207"/>
      <c r="P1216" s="193" t="s">
        <v>6065</v>
      </c>
      <c r="Q1216" s="205" t="s">
        <v>6223</v>
      </c>
      <c r="R1216" s="206">
        <v>8.64943048878892E14</v>
      </c>
      <c r="S1216" s="206">
        <v>8.118226515E9</v>
      </c>
      <c r="T1216" s="193" t="s">
        <v>68</v>
      </c>
      <c r="U1216" s="193" t="s">
        <v>6229</v>
      </c>
      <c r="V1216" s="193" t="s">
        <v>888</v>
      </c>
      <c r="W1216" s="203">
        <v>0.0</v>
      </c>
      <c r="X1216" s="179">
        <f t="shared" si="319"/>
        <v>0</v>
      </c>
      <c r="Y1216" s="179">
        <f t="shared" si="320"/>
        <v>0</v>
      </c>
    </row>
    <row r="1217" ht="12.75" customHeight="1">
      <c r="A1217" s="37" t="s">
        <v>6152</v>
      </c>
      <c r="B1217" s="215" t="s">
        <v>2817</v>
      </c>
      <c r="C1217" s="79">
        <v>45867.0</v>
      </c>
      <c r="D1217" s="241">
        <v>0.6458333333333334</v>
      </c>
      <c r="E1217" s="191" t="s">
        <v>6184</v>
      </c>
      <c r="F1217" s="191" t="s">
        <v>2793</v>
      </c>
      <c r="G1217" s="193">
        <v>1.0</v>
      </c>
      <c r="H1217" s="193" t="s">
        <v>2449</v>
      </c>
      <c r="I1217" s="193">
        <v>101.0</v>
      </c>
      <c r="J1217" s="193" t="s">
        <v>6185</v>
      </c>
      <c r="K1217" s="193" t="s">
        <v>6186</v>
      </c>
      <c r="L1217" s="191" t="s">
        <v>2545</v>
      </c>
      <c r="M1217" s="190" t="s">
        <v>5004</v>
      </c>
      <c r="N1217" s="193" t="s">
        <v>4397</v>
      </c>
      <c r="O1217" s="207"/>
      <c r="P1217" s="193" t="s">
        <v>6187</v>
      </c>
      <c r="Q1217" s="205" t="s">
        <v>6230</v>
      </c>
      <c r="R1217" s="206">
        <v>8.6816605917717E14</v>
      </c>
      <c r="S1217" s="206">
        <v>8.128616959E9</v>
      </c>
      <c r="T1217" s="193" t="s">
        <v>6231</v>
      </c>
      <c r="U1217" s="193" t="s">
        <v>6232</v>
      </c>
      <c r="V1217" s="193" t="s">
        <v>5810</v>
      </c>
      <c r="W1217" s="203">
        <v>0.0</v>
      </c>
      <c r="X1217" s="203">
        <v>0.0</v>
      </c>
      <c r="Y1217" s="203">
        <v>0.0</v>
      </c>
    </row>
    <row r="1218">
      <c r="A1218" s="37" t="s">
        <v>6152</v>
      </c>
      <c r="B1218" s="215" t="s">
        <v>2817</v>
      </c>
      <c r="C1218" s="79">
        <v>45867.0</v>
      </c>
      <c r="D1218" s="241">
        <v>0.6666666666666666</v>
      </c>
      <c r="E1218" s="191" t="s">
        <v>5113</v>
      </c>
      <c r="F1218" s="191" t="s">
        <v>2523</v>
      </c>
      <c r="G1218" s="193">
        <v>1.0</v>
      </c>
      <c r="H1218" s="193" t="s">
        <v>888</v>
      </c>
      <c r="I1218" s="193" t="s">
        <v>6233</v>
      </c>
      <c r="J1218" s="193" t="s">
        <v>2506</v>
      </c>
      <c r="K1218" s="193" t="s">
        <v>3545</v>
      </c>
      <c r="L1218" s="191" t="s">
        <v>6234</v>
      </c>
      <c r="M1218" s="249" t="s">
        <v>2615</v>
      </c>
      <c r="N1218" s="193" t="s">
        <v>821</v>
      </c>
      <c r="O1218" s="207"/>
      <c r="P1218" s="193" t="s">
        <v>2547</v>
      </c>
      <c r="Q1218" s="205" t="s">
        <v>68</v>
      </c>
      <c r="R1218" s="206">
        <v>8.64943048878173E14</v>
      </c>
      <c r="S1218" s="206">
        <v>8.118227129E9</v>
      </c>
      <c r="T1218" s="193" t="s">
        <v>6235</v>
      </c>
      <c r="U1218" s="193" t="s">
        <v>68</v>
      </c>
      <c r="V1218" s="193" t="s">
        <v>888</v>
      </c>
      <c r="W1218" s="203">
        <v>1900.0</v>
      </c>
      <c r="X1218" s="179">
        <f t="shared" ref="X1218:X1220" si="321">W1218*0.16</f>
        <v>304</v>
      </c>
      <c r="Y1218" s="179">
        <f t="shared" ref="Y1218:Y1220" si="322">W1218+X1218</f>
        <v>2204</v>
      </c>
    </row>
    <row r="1219">
      <c r="A1219" s="37" t="s">
        <v>6152</v>
      </c>
      <c r="B1219" s="215" t="s">
        <v>2817</v>
      </c>
      <c r="C1219" s="79">
        <v>45867.0</v>
      </c>
      <c r="D1219" s="241">
        <v>0.6875</v>
      </c>
      <c r="E1219" s="191" t="s">
        <v>5113</v>
      </c>
      <c r="F1219" s="191" t="s">
        <v>2523</v>
      </c>
      <c r="G1219" s="193">
        <v>1.0</v>
      </c>
      <c r="H1219" s="193" t="s">
        <v>888</v>
      </c>
      <c r="I1219" s="193" t="s">
        <v>6236</v>
      </c>
      <c r="J1219" s="193" t="s">
        <v>2506</v>
      </c>
      <c r="K1219" s="193" t="s">
        <v>3545</v>
      </c>
      <c r="L1219" s="191" t="s">
        <v>6234</v>
      </c>
      <c r="M1219" s="249" t="s">
        <v>2615</v>
      </c>
      <c r="N1219" s="193" t="s">
        <v>821</v>
      </c>
      <c r="O1219" s="207"/>
      <c r="P1219" s="193" t="s">
        <v>5247</v>
      </c>
      <c r="Q1219" s="205" t="s">
        <v>68</v>
      </c>
      <c r="R1219" s="206">
        <v>8.64943048879767E14</v>
      </c>
      <c r="S1219" s="206">
        <v>8.120103294E9</v>
      </c>
      <c r="T1219" s="193" t="s">
        <v>6237</v>
      </c>
      <c r="U1219" s="193" t="s">
        <v>68</v>
      </c>
      <c r="V1219" s="193" t="s">
        <v>888</v>
      </c>
      <c r="W1219" s="203">
        <v>1900.0</v>
      </c>
      <c r="X1219" s="179">
        <f t="shared" si="321"/>
        <v>304</v>
      </c>
      <c r="Y1219" s="179">
        <f t="shared" si="322"/>
        <v>2204</v>
      </c>
    </row>
    <row r="1220">
      <c r="A1220" s="37" t="s">
        <v>6152</v>
      </c>
      <c r="B1220" s="215" t="s">
        <v>2817</v>
      </c>
      <c r="C1220" s="79">
        <v>45867.0</v>
      </c>
      <c r="D1220" s="241">
        <v>0.7083333333333334</v>
      </c>
      <c r="E1220" s="191" t="s">
        <v>3659</v>
      </c>
      <c r="F1220" s="191" t="s">
        <v>6238</v>
      </c>
      <c r="G1220" s="193">
        <v>1.0</v>
      </c>
      <c r="H1220" s="193" t="s">
        <v>2449</v>
      </c>
      <c r="I1220" s="193" t="s">
        <v>4197</v>
      </c>
      <c r="J1220" s="193" t="s">
        <v>6239</v>
      </c>
      <c r="K1220" s="193" t="s">
        <v>5186</v>
      </c>
      <c r="L1220" s="37" t="s">
        <v>5187</v>
      </c>
      <c r="M1220" s="249" t="s">
        <v>5188</v>
      </c>
      <c r="N1220" s="193" t="s">
        <v>4397</v>
      </c>
      <c r="O1220" s="207"/>
      <c r="P1220" s="193" t="s">
        <v>6065</v>
      </c>
      <c r="Q1220" s="205" t="s">
        <v>6240</v>
      </c>
      <c r="R1220" s="206">
        <v>8.63844050700746E14</v>
      </c>
      <c r="S1220" s="206">
        <v>8.120010019E9</v>
      </c>
      <c r="T1220" s="193" t="s">
        <v>6241</v>
      </c>
      <c r="U1220" s="193" t="s">
        <v>6242</v>
      </c>
      <c r="V1220" s="193" t="str">
        <f>H1220</f>
        <v>REVISION</v>
      </c>
      <c r="W1220" s="203">
        <v>500.0</v>
      </c>
      <c r="X1220" s="203">
        <f t="shared" si="321"/>
        <v>80</v>
      </c>
      <c r="Y1220" s="203">
        <f t="shared" si="322"/>
        <v>580</v>
      </c>
    </row>
    <row r="1221">
      <c r="A1221" s="37" t="s">
        <v>6152</v>
      </c>
      <c r="B1221" s="215" t="s">
        <v>2817</v>
      </c>
      <c r="C1221" s="79">
        <v>45868.0</v>
      </c>
      <c r="D1221" s="241">
        <v>0.375</v>
      </c>
      <c r="E1221" s="191" t="s">
        <v>3418</v>
      </c>
      <c r="F1221" s="191" t="s">
        <v>2871</v>
      </c>
      <c r="G1221" s="193">
        <v>1.0</v>
      </c>
      <c r="H1221" s="193" t="s">
        <v>6243</v>
      </c>
      <c r="I1221" s="193" t="s">
        <v>6179</v>
      </c>
      <c r="J1221" s="72" t="s">
        <v>3351</v>
      </c>
      <c r="K1221" s="72" t="s">
        <v>5805</v>
      </c>
      <c r="L1221" s="191" t="s">
        <v>6174</v>
      </c>
      <c r="M1221" s="249" t="s">
        <v>6175</v>
      </c>
      <c r="N1221" s="193" t="s">
        <v>821</v>
      </c>
      <c r="O1221" s="207"/>
      <c r="P1221" s="193" t="s">
        <v>6216</v>
      </c>
      <c r="Q1221" s="205" t="s">
        <v>6217</v>
      </c>
      <c r="R1221" s="206">
        <v>8.60896050882968E14</v>
      </c>
      <c r="S1221" s="206">
        <v>8.110663905E9</v>
      </c>
      <c r="T1221" s="193" t="s">
        <v>68</v>
      </c>
      <c r="U1221" s="193" t="s">
        <v>6180</v>
      </c>
      <c r="V1221" s="193" t="s">
        <v>2467</v>
      </c>
      <c r="W1221" s="203">
        <v>0.0</v>
      </c>
      <c r="X1221" s="203">
        <v>0.0</v>
      </c>
      <c r="Y1221" s="203">
        <v>0.0</v>
      </c>
    </row>
    <row r="1222">
      <c r="A1222" s="37" t="s">
        <v>6152</v>
      </c>
      <c r="B1222" s="215" t="s">
        <v>2817</v>
      </c>
      <c r="C1222" s="79">
        <v>45868.0</v>
      </c>
      <c r="D1222" s="241">
        <v>0.375</v>
      </c>
      <c r="E1222" s="191" t="s">
        <v>3418</v>
      </c>
      <c r="F1222" s="191" t="s">
        <v>2871</v>
      </c>
      <c r="G1222" s="193">
        <v>1.0</v>
      </c>
      <c r="H1222" s="193" t="s">
        <v>6243</v>
      </c>
      <c r="I1222" s="193" t="s">
        <v>6173</v>
      </c>
      <c r="J1222" s="72" t="s">
        <v>3351</v>
      </c>
      <c r="K1222" s="72" t="s">
        <v>5805</v>
      </c>
      <c r="L1222" s="191" t="s">
        <v>6174</v>
      </c>
      <c r="M1222" s="249" t="s">
        <v>6175</v>
      </c>
      <c r="N1222" s="193" t="s">
        <v>821</v>
      </c>
      <c r="O1222" s="207"/>
      <c r="P1222" s="193" t="s">
        <v>6176</v>
      </c>
      <c r="Q1222" s="205" t="s">
        <v>68</v>
      </c>
      <c r="R1222" s="206">
        <v>8.60896050817121E14</v>
      </c>
      <c r="S1222" s="206">
        <v>8.186025399E9</v>
      </c>
      <c r="T1222" s="193" t="s">
        <v>68</v>
      </c>
      <c r="U1222" s="193" t="s">
        <v>6178</v>
      </c>
      <c r="V1222" s="193" t="s">
        <v>888</v>
      </c>
      <c r="W1222" s="203"/>
      <c r="X1222" s="203"/>
      <c r="Y1222" s="203"/>
    </row>
    <row r="1223">
      <c r="A1223" s="37" t="s">
        <v>6152</v>
      </c>
      <c r="B1223" s="215" t="s">
        <v>2817</v>
      </c>
      <c r="C1223" s="79">
        <v>45868.0</v>
      </c>
      <c r="D1223" s="241">
        <v>0.375</v>
      </c>
      <c r="E1223" s="191" t="s">
        <v>2548</v>
      </c>
      <c r="F1223" s="191" t="s">
        <v>2549</v>
      </c>
      <c r="G1223" s="193">
        <v>1.0</v>
      </c>
      <c r="H1223" s="193" t="s">
        <v>888</v>
      </c>
      <c r="I1223" s="193" t="s">
        <v>6244</v>
      </c>
      <c r="J1223" s="193" t="s">
        <v>2506</v>
      </c>
      <c r="K1223" s="193" t="s">
        <v>5562</v>
      </c>
      <c r="L1223" s="191" t="s">
        <v>6245</v>
      </c>
      <c r="M1223" s="248" t="s">
        <v>2552</v>
      </c>
      <c r="N1223" s="193" t="s">
        <v>4397</v>
      </c>
      <c r="O1223" s="207"/>
      <c r="P1223" s="72" t="str">
        <f>J1223</f>
        <v>INSTALACION NUEVA</v>
      </c>
      <c r="Q1223" s="193" t="s">
        <v>5247</v>
      </c>
      <c r="R1223" s="206">
        <v>8.64943048878215E14</v>
      </c>
      <c r="S1223" s="206">
        <v>8.118203248E9</v>
      </c>
      <c r="T1223" s="193" t="s">
        <v>6246</v>
      </c>
      <c r="U1223" s="193" t="s">
        <v>68</v>
      </c>
      <c r="V1223" s="72" t="str">
        <f>H1223</f>
        <v>INSTALACION</v>
      </c>
      <c r="W1223" s="203">
        <v>190.0</v>
      </c>
      <c r="X1223" s="179">
        <f t="shared" ref="X1223:X1224" si="323">W1223*0.16</f>
        <v>30.4</v>
      </c>
      <c r="Y1223" s="179">
        <f t="shared" ref="Y1223:Y1224" si="324">W1223+X1223</f>
        <v>220.4</v>
      </c>
    </row>
    <row r="1224">
      <c r="A1224" s="37" t="s">
        <v>6152</v>
      </c>
      <c r="B1224" s="215" t="s">
        <v>2817</v>
      </c>
      <c r="C1224" s="79">
        <v>45868.0</v>
      </c>
      <c r="D1224" s="241">
        <v>0.46875</v>
      </c>
      <c r="E1224" s="191" t="s">
        <v>3761</v>
      </c>
      <c r="F1224" s="191" t="s">
        <v>2592</v>
      </c>
      <c r="G1224" s="193">
        <v>1.0</v>
      </c>
      <c r="H1224" s="193" t="s">
        <v>888</v>
      </c>
      <c r="I1224" s="193" t="s">
        <v>6247</v>
      </c>
      <c r="J1224" s="193" t="s">
        <v>2506</v>
      </c>
      <c r="K1224" s="193" t="s">
        <v>6248</v>
      </c>
      <c r="L1224" s="191" t="s">
        <v>6249</v>
      </c>
      <c r="M1224" s="248" t="s">
        <v>6250</v>
      </c>
      <c r="N1224" s="193" t="s">
        <v>4397</v>
      </c>
      <c r="O1224" s="193" t="s">
        <v>68</v>
      </c>
      <c r="P1224" s="193" t="s">
        <v>5180</v>
      </c>
      <c r="Q1224" s="205" t="s">
        <v>6251</v>
      </c>
      <c r="R1224" s="206">
        <v>8.64943048878322E14</v>
      </c>
      <c r="S1224" s="206">
        <v>8.118226931E9</v>
      </c>
      <c r="T1224" s="193" t="s">
        <v>68</v>
      </c>
      <c r="U1224" s="193" t="s">
        <v>6252</v>
      </c>
      <c r="V1224" s="193" t="s">
        <v>888</v>
      </c>
      <c r="W1224" s="203">
        <f>1724+150</f>
        <v>1874</v>
      </c>
      <c r="X1224" s="203">
        <f t="shared" si="323"/>
        <v>299.84</v>
      </c>
      <c r="Y1224" s="203">
        <f t="shared" si="324"/>
        <v>2173.84</v>
      </c>
    </row>
    <row r="1225">
      <c r="A1225" s="37" t="s">
        <v>6152</v>
      </c>
      <c r="B1225" s="215" t="s">
        <v>2817</v>
      </c>
      <c r="C1225" s="79">
        <v>45868.0</v>
      </c>
      <c r="D1225" s="241">
        <v>0.5</v>
      </c>
      <c r="E1225" s="191" t="s">
        <v>6253</v>
      </c>
      <c r="F1225" s="191" t="s">
        <v>6254</v>
      </c>
      <c r="G1225" s="193">
        <v>1.0</v>
      </c>
      <c r="H1225" s="193" t="s">
        <v>846</v>
      </c>
      <c r="I1225" s="193" t="s">
        <v>6255</v>
      </c>
      <c r="J1225" s="193" t="s">
        <v>6256</v>
      </c>
      <c r="K1225" s="193" t="s">
        <v>6257</v>
      </c>
      <c r="L1225" s="191" t="s">
        <v>6258</v>
      </c>
      <c r="M1225" s="248" t="s">
        <v>6259</v>
      </c>
      <c r="N1225" s="193" t="s">
        <v>821</v>
      </c>
      <c r="O1225" s="207"/>
      <c r="P1225" s="193" t="s">
        <v>6260</v>
      </c>
      <c r="Q1225" s="205" t="s">
        <v>68</v>
      </c>
      <c r="R1225" s="206" t="s">
        <v>68</v>
      </c>
      <c r="S1225" s="206" t="s">
        <v>68</v>
      </c>
      <c r="T1225" s="193" t="s">
        <v>68</v>
      </c>
      <c r="U1225" s="193" t="s">
        <v>68</v>
      </c>
      <c r="V1225" s="193" t="s">
        <v>68</v>
      </c>
      <c r="W1225" s="203" t="s">
        <v>68</v>
      </c>
      <c r="X1225" s="203" t="s">
        <v>68</v>
      </c>
      <c r="Y1225" s="203" t="s">
        <v>68</v>
      </c>
    </row>
    <row r="1226">
      <c r="A1226" s="37" t="s">
        <v>6152</v>
      </c>
      <c r="B1226" s="215" t="s">
        <v>2817</v>
      </c>
      <c r="C1226" s="79">
        <v>45868.0</v>
      </c>
      <c r="D1226" s="241">
        <v>0.5416666666666666</v>
      </c>
      <c r="E1226" s="191" t="s">
        <v>2574</v>
      </c>
      <c r="F1226" s="191" t="s">
        <v>5930</v>
      </c>
      <c r="G1226" s="193">
        <v>1.0</v>
      </c>
      <c r="H1226" s="193" t="s">
        <v>888</v>
      </c>
      <c r="I1226" s="193" t="s">
        <v>6261</v>
      </c>
      <c r="J1226" s="193" t="s">
        <v>5939</v>
      </c>
      <c r="K1226" s="193" t="s">
        <v>6262</v>
      </c>
      <c r="L1226" s="191" t="s">
        <v>5889</v>
      </c>
      <c r="M1226" s="248" t="s">
        <v>6263</v>
      </c>
      <c r="N1226" s="193" t="s">
        <v>4397</v>
      </c>
      <c r="O1226" s="193" t="s">
        <v>68</v>
      </c>
      <c r="P1226" s="193" t="str">
        <f>J1226</f>
        <v>INSTALACION EN COMODATO </v>
      </c>
      <c r="Q1226" s="205" t="s">
        <v>6264</v>
      </c>
      <c r="R1226" s="206">
        <v>8.6494304888031E14</v>
      </c>
      <c r="S1226" s="206">
        <v>8.118203264E9</v>
      </c>
      <c r="T1226" s="193" t="s">
        <v>68</v>
      </c>
      <c r="U1226" s="193" t="s">
        <v>68</v>
      </c>
      <c r="V1226" s="193" t="str">
        <f>H1226</f>
        <v>INSTALACION</v>
      </c>
      <c r="W1226" s="179">
        <f>549+199</f>
        <v>748</v>
      </c>
      <c r="X1226" s="179">
        <f>W1226*0.16</f>
        <v>119.68</v>
      </c>
      <c r="Y1226" s="179">
        <f>W1226+X1226</f>
        <v>867.68</v>
      </c>
    </row>
    <row r="1227">
      <c r="A1227" s="37" t="s">
        <v>6152</v>
      </c>
      <c r="B1227" s="215" t="s">
        <v>2817</v>
      </c>
      <c r="C1227" s="79">
        <v>45868.0</v>
      </c>
      <c r="D1227" s="241">
        <v>0.5833333333333334</v>
      </c>
      <c r="E1227" s="191" t="s">
        <v>6265</v>
      </c>
      <c r="F1227" s="191" t="s">
        <v>5149</v>
      </c>
      <c r="G1227" s="193">
        <v>1.0</v>
      </c>
      <c r="H1227" s="193" t="s">
        <v>888</v>
      </c>
      <c r="I1227" s="193" t="s">
        <v>6266</v>
      </c>
      <c r="J1227" s="193" t="s">
        <v>5939</v>
      </c>
      <c r="K1227" s="193" t="s">
        <v>6267</v>
      </c>
      <c r="L1227" s="191" t="s">
        <v>5152</v>
      </c>
      <c r="M1227" s="248" t="s">
        <v>6268</v>
      </c>
      <c r="N1227" s="193" t="s">
        <v>4397</v>
      </c>
      <c r="O1227" s="207"/>
      <c r="P1227" s="193" t="s">
        <v>5247</v>
      </c>
      <c r="Q1227" s="205" t="s">
        <v>6269</v>
      </c>
      <c r="R1227" s="206">
        <v>8.63719062320149E14</v>
      </c>
      <c r="S1227" s="206">
        <v>8.118246747E9</v>
      </c>
      <c r="T1227" s="193" t="s">
        <v>68</v>
      </c>
      <c r="U1227" s="193" t="s">
        <v>6270</v>
      </c>
      <c r="V1227" s="193" t="s">
        <v>888</v>
      </c>
      <c r="W1227" s="179"/>
      <c r="X1227" s="179"/>
      <c r="Y1227" s="179"/>
    </row>
    <row r="1228">
      <c r="A1228" s="37" t="s">
        <v>6152</v>
      </c>
      <c r="B1228" s="215" t="s">
        <v>2817</v>
      </c>
      <c r="C1228" s="79">
        <v>45868.0</v>
      </c>
      <c r="D1228" s="241">
        <v>0.6041666666666666</v>
      </c>
      <c r="E1228" s="191" t="s">
        <v>6265</v>
      </c>
      <c r="F1228" s="191" t="s">
        <v>5149</v>
      </c>
      <c r="G1228" s="193">
        <v>1.0</v>
      </c>
      <c r="H1228" s="193" t="s">
        <v>846</v>
      </c>
      <c r="I1228" s="193" t="s">
        <v>6271</v>
      </c>
      <c r="J1228" s="193" t="s">
        <v>6272</v>
      </c>
      <c r="K1228" s="193" t="s">
        <v>6267</v>
      </c>
      <c r="L1228" s="191" t="s">
        <v>5152</v>
      </c>
      <c r="M1228" s="217" t="s">
        <v>6268</v>
      </c>
      <c r="N1228" s="193" t="s">
        <v>4397</v>
      </c>
      <c r="O1228" s="207"/>
      <c r="P1228" s="193" t="s">
        <v>6273</v>
      </c>
      <c r="Q1228" s="205" t="s">
        <v>68</v>
      </c>
      <c r="R1228" s="206" t="s">
        <v>68</v>
      </c>
      <c r="S1228" s="206" t="s">
        <v>68</v>
      </c>
      <c r="T1228" s="193" t="s">
        <v>68</v>
      </c>
      <c r="U1228" s="193" t="s">
        <v>68</v>
      </c>
      <c r="V1228" s="193" t="s">
        <v>68</v>
      </c>
      <c r="W1228" s="203" t="s">
        <v>68</v>
      </c>
      <c r="X1228" s="203" t="s">
        <v>68</v>
      </c>
      <c r="Y1228" s="203" t="s">
        <v>68</v>
      </c>
    </row>
    <row r="1229">
      <c r="A1229" s="37" t="s">
        <v>6152</v>
      </c>
      <c r="B1229" s="215" t="s">
        <v>2817</v>
      </c>
      <c r="C1229" s="79">
        <v>45868.0</v>
      </c>
      <c r="D1229" s="241">
        <v>0.6041666666666666</v>
      </c>
      <c r="E1229" s="191" t="s">
        <v>6265</v>
      </c>
      <c r="F1229" s="191" t="s">
        <v>5149</v>
      </c>
      <c r="G1229" s="193">
        <v>1.0</v>
      </c>
      <c r="H1229" s="193" t="s">
        <v>846</v>
      </c>
      <c r="I1229" s="193" t="s">
        <v>6274</v>
      </c>
      <c r="J1229" s="193" t="s">
        <v>6275</v>
      </c>
      <c r="K1229" s="193" t="s">
        <v>6267</v>
      </c>
      <c r="L1229" s="191" t="s">
        <v>5152</v>
      </c>
      <c r="M1229" s="217" t="s">
        <v>6268</v>
      </c>
      <c r="N1229" s="193" t="s">
        <v>4397</v>
      </c>
      <c r="O1229" s="207"/>
      <c r="P1229" s="193" t="s">
        <v>6273</v>
      </c>
      <c r="Q1229" s="205" t="s">
        <v>68</v>
      </c>
      <c r="R1229" s="206" t="s">
        <v>68</v>
      </c>
      <c r="S1229" s="206" t="s">
        <v>68</v>
      </c>
      <c r="T1229" s="193" t="s">
        <v>68</v>
      </c>
      <c r="U1229" s="193" t="s">
        <v>68</v>
      </c>
      <c r="V1229" s="193" t="s">
        <v>68</v>
      </c>
      <c r="W1229" s="203" t="s">
        <v>68</v>
      </c>
      <c r="X1229" s="203" t="s">
        <v>68</v>
      </c>
      <c r="Y1229" s="203" t="s">
        <v>68</v>
      </c>
    </row>
    <row r="1230">
      <c r="A1230" s="37" t="s">
        <v>6152</v>
      </c>
      <c r="B1230" s="215" t="s">
        <v>2817</v>
      </c>
      <c r="C1230" s="79">
        <v>45868.0</v>
      </c>
      <c r="D1230" s="241">
        <v>0.6041666666666666</v>
      </c>
      <c r="E1230" s="191" t="s">
        <v>6265</v>
      </c>
      <c r="F1230" s="191" t="s">
        <v>5149</v>
      </c>
      <c r="G1230" s="193">
        <v>1.0</v>
      </c>
      <c r="H1230" s="193" t="s">
        <v>846</v>
      </c>
      <c r="I1230" s="193" t="s">
        <v>6276</v>
      </c>
      <c r="J1230" s="193" t="s">
        <v>6277</v>
      </c>
      <c r="K1230" s="193" t="s">
        <v>6267</v>
      </c>
      <c r="L1230" s="191" t="s">
        <v>5152</v>
      </c>
      <c r="M1230" s="217" t="s">
        <v>6268</v>
      </c>
      <c r="N1230" s="193" t="s">
        <v>4397</v>
      </c>
      <c r="O1230" s="207"/>
      <c r="P1230" s="193" t="s">
        <v>6273</v>
      </c>
      <c r="Q1230" s="205" t="s">
        <v>68</v>
      </c>
      <c r="R1230" s="206" t="s">
        <v>68</v>
      </c>
      <c r="S1230" s="206" t="s">
        <v>68</v>
      </c>
      <c r="T1230" s="193" t="s">
        <v>68</v>
      </c>
      <c r="U1230" s="193" t="s">
        <v>68</v>
      </c>
      <c r="V1230" s="193" t="s">
        <v>68</v>
      </c>
      <c r="W1230" s="203" t="s">
        <v>68</v>
      </c>
      <c r="X1230" s="203" t="s">
        <v>68</v>
      </c>
      <c r="Y1230" s="203" t="s">
        <v>68</v>
      </c>
    </row>
    <row r="1231">
      <c r="A1231" s="37" t="s">
        <v>6152</v>
      </c>
      <c r="B1231" s="215" t="s">
        <v>2817</v>
      </c>
      <c r="C1231" s="79">
        <v>45868.0</v>
      </c>
      <c r="D1231" s="241">
        <v>0.625</v>
      </c>
      <c r="E1231" s="191" t="s">
        <v>6090</v>
      </c>
      <c r="F1231" s="191" t="s">
        <v>3489</v>
      </c>
      <c r="G1231" s="193">
        <v>1.0</v>
      </c>
      <c r="H1231" s="193" t="s">
        <v>2449</v>
      </c>
      <c r="I1231" s="193" t="s">
        <v>6278</v>
      </c>
      <c r="J1231" s="193" t="s">
        <v>6279</v>
      </c>
      <c r="K1231" s="193" t="s">
        <v>6280</v>
      </c>
      <c r="L1231" s="191" t="s">
        <v>6281</v>
      </c>
      <c r="M1231" s="248" t="s">
        <v>6282</v>
      </c>
      <c r="N1231" s="193" t="s">
        <v>821</v>
      </c>
      <c r="O1231" s="207"/>
      <c r="P1231" s="193" t="s">
        <v>5247</v>
      </c>
      <c r="Q1231" s="205" t="s">
        <v>6283</v>
      </c>
      <c r="R1231" s="206">
        <v>8.68120302679177E14</v>
      </c>
      <c r="S1231" s="206" t="s">
        <v>68</v>
      </c>
      <c r="T1231" s="193" t="s">
        <v>68</v>
      </c>
      <c r="U1231" s="193" t="s">
        <v>5733</v>
      </c>
      <c r="V1231" s="193" t="s">
        <v>2449</v>
      </c>
      <c r="W1231" s="203">
        <v>500.0</v>
      </c>
      <c r="X1231" s="203">
        <f t="shared" ref="X1231:X1233" si="325">W1231*0.16</f>
        <v>80</v>
      </c>
      <c r="Y1231" s="203">
        <f t="shared" ref="Y1231:Y1233" si="326">W1231+X1231</f>
        <v>580</v>
      </c>
    </row>
    <row r="1232" ht="57.0" customHeight="1">
      <c r="A1232" s="37" t="s">
        <v>6152</v>
      </c>
      <c r="B1232" s="215" t="s">
        <v>2817</v>
      </c>
      <c r="C1232" s="79">
        <v>45868.0</v>
      </c>
      <c r="D1232" s="241">
        <v>0.6666666666666666</v>
      </c>
      <c r="E1232" s="191" t="s">
        <v>2518</v>
      </c>
      <c r="F1232" s="191" t="s">
        <v>2527</v>
      </c>
      <c r="G1232" s="193">
        <v>1.0</v>
      </c>
      <c r="H1232" s="193" t="s">
        <v>2513</v>
      </c>
      <c r="I1232" s="193" t="s">
        <v>6284</v>
      </c>
      <c r="J1232" s="193" t="s">
        <v>2514</v>
      </c>
      <c r="K1232" s="193" t="s">
        <v>3013</v>
      </c>
      <c r="L1232" s="191" t="s">
        <v>6285</v>
      </c>
      <c r="M1232" s="248" t="s">
        <v>3015</v>
      </c>
      <c r="N1232" s="193" t="s">
        <v>4397</v>
      </c>
      <c r="O1232" s="207"/>
      <c r="P1232" s="193" t="s">
        <v>2514</v>
      </c>
      <c r="Q1232" s="205" t="s">
        <v>68</v>
      </c>
      <c r="R1232" s="206">
        <v>8.6970606087903E14</v>
      </c>
      <c r="S1232" s="206" t="s">
        <v>6286</v>
      </c>
      <c r="T1232" s="193" t="s">
        <v>6287</v>
      </c>
      <c r="U1232" s="193" t="s">
        <v>6288</v>
      </c>
      <c r="V1232" s="193" t="s">
        <v>5810</v>
      </c>
      <c r="W1232" s="203">
        <v>450.0</v>
      </c>
      <c r="X1232" s="179">
        <f t="shared" si="325"/>
        <v>72</v>
      </c>
      <c r="Y1232" s="179">
        <f t="shared" si="326"/>
        <v>522</v>
      </c>
    </row>
    <row r="1233" ht="57.0" customHeight="1">
      <c r="A1233" s="37" t="s">
        <v>6152</v>
      </c>
      <c r="B1233" s="215" t="s">
        <v>2817</v>
      </c>
      <c r="C1233" s="79">
        <v>45868.0</v>
      </c>
      <c r="D1233" s="241">
        <v>0.6805555555555556</v>
      </c>
      <c r="E1233" s="191" t="s">
        <v>2518</v>
      </c>
      <c r="F1233" s="191" t="s">
        <v>2527</v>
      </c>
      <c r="G1233" s="193">
        <v>1.0</v>
      </c>
      <c r="H1233" s="193" t="s">
        <v>2812</v>
      </c>
      <c r="I1233" s="193" t="s">
        <v>6289</v>
      </c>
      <c r="J1233" s="193" t="s">
        <v>3082</v>
      </c>
      <c r="K1233" s="193" t="s">
        <v>3013</v>
      </c>
      <c r="L1233" s="191" t="s">
        <v>6285</v>
      </c>
      <c r="M1233" s="248" t="s">
        <v>3015</v>
      </c>
      <c r="N1233" s="193" t="s">
        <v>4397</v>
      </c>
      <c r="O1233" s="207"/>
      <c r="P1233" s="193" t="s">
        <v>6065</v>
      </c>
      <c r="Q1233" s="205" t="s">
        <v>6290</v>
      </c>
      <c r="R1233" s="206">
        <v>8.6970606087903E14</v>
      </c>
      <c r="S1233" s="206" t="s">
        <v>6286</v>
      </c>
      <c r="T1233" s="193" t="s">
        <v>68</v>
      </c>
      <c r="U1233" s="193" t="s">
        <v>6291</v>
      </c>
      <c r="V1233" s="193" t="s">
        <v>5810</v>
      </c>
      <c r="W1233" s="203">
        <v>450.0</v>
      </c>
      <c r="X1233" s="179">
        <f t="shared" si="325"/>
        <v>72</v>
      </c>
      <c r="Y1233" s="179">
        <f t="shared" si="326"/>
        <v>522</v>
      </c>
    </row>
    <row r="1234" ht="60.75" customHeight="1">
      <c r="A1234" s="37" t="s">
        <v>6152</v>
      </c>
      <c r="B1234" s="215" t="s">
        <v>2817</v>
      </c>
      <c r="C1234" s="79">
        <v>45868.0</v>
      </c>
      <c r="D1234" s="241">
        <v>0.6805555555555556</v>
      </c>
      <c r="E1234" s="191" t="s">
        <v>2518</v>
      </c>
      <c r="F1234" s="191" t="s">
        <v>2527</v>
      </c>
      <c r="G1234" s="193">
        <v>1.0</v>
      </c>
      <c r="H1234" s="193" t="s">
        <v>2449</v>
      </c>
      <c r="I1234" s="193" t="s">
        <v>2621</v>
      </c>
      <c r="J1234" s="193" t="s">
        <v>6292</v>
      </c>
      <c r="K1234" s="193" t="s">
        <v>3013</v>
      </c>
      <c r="L1234" s="191" t="s">
        <v>6285</v>
      </c>
      <c r="M1234" s="248" t="s">
        <v>3015</v>
      </c>
      <c r="N1234" s="193" t="s">
        <v>4397</v>
      </c>
      <c r="O1234" s="207"/>
      <c r="P1234" s="193" t="s">
        <v>6293</v>
      </c>
      <c r="Q1234" s="205" t="s">
        <v>68</v>
      </c>
      <c r="R1234" s="206">
        <v>8.6324007002294E14</v>
      </c>
      <c r="S1234" s="206">
        <v>8.110441297E9</v>
      </c>
      <c r="T1234" s="193" t="s">
        <v>6294</v>
      </c>
      <c r="U1234" s="193" t="s">
        <v>2621</v>
      </c>
      <c r="V1234" s="193" t="s">
        <v>6295</v>
      </c>
      <c r="W1234" s="203">
        <v>0.0</v>
      </c>
      <c r="X1234" s="203">
        <v>0.0</v>
      </c>
      <c r="Y1234" s="203">
        <v>0.0</v>
      </c>
    </row>
    <row r="1235">
      <c r="A1235" s="37" t="s">
        <v>6152</v>
      </c>
      <c r="B1235" s="215" t="s">
        <v>2817</v>
      </c>
      <c r="C1235" s="79">
        <v>45868.0</v>
      </c>
      <c r="D1235" s="241">
        <v>0.7083333333333334</v>
      </c>
      <c r="E1235" s="191" t="s">
        <v>6253</v>
      </c>
      <c r="F1235" s="191" t="s">
        <v>6254</v>
      </c>
      <c r="G1235" s="193">
        <v>1.0</v>
      </c>
      <c r="H1235" s="193" t="s">
        <v>2812</v>
      </c>
      <c r="I1235" s="193" t="s">
        <v>6255</v>
      </c>
      <c r="J1235" s="193" t="s">
        <v>6256</v>
      </c>
      <c r="K1235" s="193" t="s">
        <v>6257</v>
      </c>
      <c r="L1235" s="191" t="s">
        <v>6258</v>
      </c>
      <c r="M1235" s="248" t="s">
        <v>6259</v>
      </c>
      <c r="N1235" s="193" t="s">
        <v>821</v>
      </c>
      <c r="O1235" s="207"/>
      <c r="P1235" s="193" t="s">
        <v>6065</v>
      </c>
      <c r="Q1235" s="205" t="s">
        <v>68</v>
      </c>
      <c r="R1235" s="206">
        <v>8.60896051422418E14</v>
      </c>
      <c r="S1235" s="206">
        <v>8.118202942E9</v>
      </c>
      <c r="T1235" s="193" t="s">
        <v>6296</v>
      </c>
      <c r="U1235" s="193" t="s">
        <v>6297</v>
      </c>
      <c r="V1235" s="193" t="s">
        <v>5810</v>
      </c>
      <c r="W1235" s="203">
        <v>650.0</v>
      </c>
      <c r="X1235" s="203">
        <v>0.0</v>
      </c>
      <c r="Y1235" s="179">
        <f t="shared" ref="Y1235:Y1238" si="327">W1235+X1235</f>
        <v>650</v>
      </c>
    </row>
    <row r="1236">
      <c r="A1236" s="37" t="s">
        <v>6152</v>
      </c>
      <c r="B1236" s="215" t="s">
        <v>2817</v>
      </c>
      <c r="C1236" s="79">
        <v>45869.0</v>
      </c>
      <c r="D1236" s="241">
        <v>0.4166666666666667</v>
      </c>
      <c r="E1236" s="191" t="s">
        <v>2518</v>
      </c>
      <c r="F1236" s="191" t="s">
        <v>6298</v>
      </c>
      <c r="G1236" s="193">
        <v>1.0</v>
      </c>
      <c r="H1236" s="193" t="s">
        <v>888</v>
      </c>
      <c r="I1236" s="193" t="s">
        <v>6299</v>
      </c>
      <c r="J1236" s="193" t="s">
        <v>5939</v>
      </c>
      <c r="K1236" s="193" t="s">
        <v>6300</v>
      </c>
      <c r="L1236" s="191" t="s">
        <v>6301</v>
      </c>
      <c r="M1236" s="217" t="s">
        <v>6302</v>
      </c>
      <c r="N1236" s="193" t="s">
        <v>4397</v>
      </c>
      <c r="O1236" s="207"/>
      <c r="P1236" s="193" t="s">
        <v>5247</v>
      </c>
      <c r="Q1236" s="205" t="s">
        <v>6303</v>
      </c>
      <c r="R1236" s="206">
        <v>8.64943048881029E14</v>
      </c>
      <c r="S1236" s="206">
        <v>8.132469898E9</v>
      </c>
      <c r="T1236" s="193" t="s">
        <v>68</v>
      </c>
      <c r="U1236" s="193" t="s">
        <v>6304</v>
      </c>
      <c r="V1236" s="193" t="s">
        <v>5810</v>
      </c>
      <c r="W1236" s="203">
        <v>549.0</v>
      </c>
      <c r="X1236" s="179">
        <f t="shared" ref="X1236:X1238" si="328">W1236*0.16</f>
        <v>87.84</v>
      </c>
      <c r="Y1236" s="179">
        <f t="shared" si="327"/>
        <v>636.84</v>
      </c>
    </row>
    <row r="1237">
      <c r="A1237" s="37" t="s">
        <v>6152</v>
      </c>
      <c r="B1237" s="215" t="s">
        <v>2817</v>
      </c>
      <c r="C1237" s="79">
        <v>45869.0</v>
      </c>
      <c r="D1237" s="241">
        <v>0.4375</v>
      </c>
      <c r="E1237" s="191" t="s">
        <v>2518</v>
      </c>
      <c r="F1237" s="191" t="s">
        <v>6298</v>
      </c>
      <c r="G1237" s="193">
        <v>1.0</v>
      </c>
      <c r="H1237" s="193" t="s">
        <v>888</v>
      </c>
      <c r="I1237" s="193" t="s">
        <v>6305</v>
      </c>
      <c r="J1237" s="193" t="s">
        <v>5939</v>
      </c>
      <c r="K1237" s="193" t="s">
        <v>6300</v>
      </c>
      <c r="L1237" s="191" t="s">
        <v>6301</v>
      </c>
      <c r="M1237" s="217" t="s">
        <v>6302</v>
      </c>
      <c r="N1237" s="193" t="s">
        <v>4397</v>
      </c>
      <c r="O1237" s="207"/>
      <c r="P1237" s="193" t="s">
        <v>5247</v>
      </c>
      <c r="Q1237" s="205" t="s">
        <v>6303</v>
      </c>
      <c r="R1237" s="206">
        <v>8.64943048878223E14</v>
      </c>
      <c r="S1237" s="206">
        <v>8.118227503E9</v>
      </c>
      <c r="T1237" s="193" t="s">
        <v>68</v>
      </c>
      <c r="U1237" s="193" t="s">
        <v>6306</v>
      </c>
      <c r="V1237" s="193" t="s">
        <v>5810</v>
      </c>
      <c r="W1237" s="203">
        <v>549.0</v>
      </c>
      <c r="X1237" s="179">
        <f t="shared" si="328"/>
        <v>87.84</v>
      </c>
      <c r="Y1237" s="179">
        <f t="shared" si="327"/>
        <v>636.84</v>
      </c>
    </row>
    <row r="1238">
      <c r="A1238" s="37" t="s">
        <v>6152</v>
      </c>
      <c r="B1238" s="215" t="s">
        <v>2817</v>
      </c>
      <c r="C1238" s="79">
        <v>45869.0</v>
      </c>
      <c r="D1238" s="241">
        <v>0.4375</v>
      </c>
      <c r="E1238" s="191" t="s">
        <v>2518</v>
      </c>
      <c r="F1238" s="191" t="s">
        <v>6298</v>
      </c>
      <c r="G1238" s="193">
        <v>1.0</v>
      </c>
      <c r="H1238" s="193" t="s">
        <v>888</v>
      </c>
      <c r="I1238" s="193" t="s">
        <v>6307</v>
      </c>
      <c r="J1238" s="193" t="s">
        <v>5939</v>
      </c>
      <c r="K1238" s="193" t="s">
        <v>6300</v>
      </c>
      <c r="L1238" s="191" t="s">
        <v>6301</v>
      </c>
      <c r="M1238" s="217" t="s">
        <v>6302</v>
      </c>
      <c r="N1238" s="193" t="s">
        <v>4397</v>
      </c>
      <c r="O1238" s="207"/>
      <c r="P1238" s="193" t="s">
        <v>5247</v>
      </c>
      <c r="Q1238" s="205" t="s">
        <v>6308</v>
      </c>
      <c r="R1238" s="206">
        <v>8.64943048880849E14</v>
      </c>
      <c r="S1238" s="206">
        <v>8.118227289E9</v>
      </c>
      <c r="T1238" s="193" t="s">
        <v>68</v>
      </c>
      <c r="U1238" s="193" t="s">
        <v>6309</v>
      </c>
      <c r="V1238" s="193" t="s">
        <v>5810</v>
      </c>
      <c r="W1238" s="203">
        <v>549.0</v>
      </c>
      <c r="X1238" s="179">
        <f t="shared" si="328"/>
        <v>87.84</v>
      </c>
      <c r="Y1238" s="179">
        <f t="shared" si="327"/>
        <v>636.84</v>
      </c>
    </row>
    <row r="1239">
      <c r="A1239" s="37" t="s">
        <v>6152</v>
      </c>
      <c r="B1239" s="215" t="s">
        <v>2817</v>
      </c>
      <c r="C1239" s="79">
        <v>45869.0</v>
      </c>
      <c r="D1239" s="241">
        <v>0.4583333333333333</v>
      </c>
      <c r="E1239" s="191" t="s">
        <v>2518</v>
      </c>
      <c r="F1239" s="191" t="s">
        <v>6298</v>
      </c>
      <c r="G1239" s="193">
        <v>1.0</v>
      </c>
      <c r="H1239" s="193" t="s">
        <v>2513</v>
      </c>
      <c r="I1239" s="193" t="s">
        <v>6305</v>
      </c>
      <c r="J1239" s="193" t="s">
        <v>2514</v>
      </c>
      <c r="K1239" s="193" t="s">
        <v>6300</v>
      </c>
      <c r="L1239" s="191" t="s">
        <v>6301</v>
      </c>
      <c r="M1239" s="217" t="s">
        <v>6302</v>
      </c>
      <c r="N1239" s="193" t="s">
        <v>4397</v>
      </c>
      <c r="O1239" s="207"/>
      <c r="P1239" s="193" t="s">
        <v>2514</v>
      </c>
      <c r="Q1239" s="205" t="s">
        <v>68</v>
      </c>
      <c r="R1239" s="206">
        <v>8.66088079055032E14</v>
      </c>
      <c r="S1239" s="206" t="s">
        <v>68</v>
      </c>
      <c r="T1239" s="193" t="s">
        <v>68</v>
      </c>
      <c r="U1239" s="193" t="s">
        <v>6306</v>
      </c>
      <c r="V1239" s="193" t="s">
        <v>2513</v>
      </c>
      <c r="W1239" s="203">
        <v>0.0</v>
      </c>
      <c r="X1239" s="203">
        <v>0.0</v>
      </c>
      <c r="Y1239" s="203">
        <v>0.0</v>
      </c>
    </row>
    <row r="1240">
      <c r="A1240" s="37" t="s">
        <v>6152</v>
      </c>
      <c r="B1240" s="215" t="s">
        <v>2817</v>
      </c>
      <c r="C1240" s="79">
        <v>45869.0</v>
      </c>
      <c r="D1240" s="241">
        <v>0.4583333333333333</v>
      </c>
      <c r="E1240" s="191" t="s">
        <v>6310</v>
      </c>
      <c r="F1240" s="191" t="s">
        <v>6311</v>
      </c>
      <c r="G1240" s="193">
        <v>1.0</v>
      </c>
      <c r="H1240" s="193" t="s">
        <v>729</v>
      </c>
      <c r="I1240" s="193" t="s">
        <v>6312</v>
      </c>
      <c r="J1240" s="193" t="s">
        <v>6313</v>
      </c>
      <c r="K1240" s="193" t="s">
        <v>6314</v>
      </c>
      <c r="L1240" s="191" t="s">
        <v>6315</v>
      </c>
      <c r="M1240" s="217" t="s">
        <v>6316</v>
      </c>
      <c r="N1240" s="193" t="s">
        <v>821</v>
      </c>
      <c r="O1240" s="207"/>
      <c r="P1240" s="193" t="s">
        <v>6317</v>
      </c>
      <c r="Q1240" s="205" t="s">
        <v>68</v>
      </c>
      <c r="R1240" s="206">
        <v>8.63830030952515E14</v>
      </c>
      <c r="S1240" s="206">
        <v>8.115777669E9</v>
      </c>
      <c r="T1240" s="193" t="s">
        <v>6318</v>
      </c>
      <c r="U1240" s="193" t="s">
        <v>6319</v>
      </c>
      <c r="V1240" s="193" t="s">
        <v>729</v>
      </c>
      <c r="W1240" s="179"/>
      <c r="X1240" s="179"/>
      <c r="Y1240" s="179"/>
    </row>
    <row r="1241">
      <c r="A1241" s="37" t="s">
        <v>6152</v>
      </c>
      <c r="B1241" s="215" t="s">
        <v>2817</v>
      </c>
      <c r="C1241" s="79">
        <v>45869.0</v>
      </c>
      <c r="D1241" s="241">
        <v>0.5833333333333334</v>
      </c>
      <c r="E1241" s="191" t="s">
        <v>2574</v>
      </c>
      <c r="F1241" s="191" t="s">
        <v>5930</v>
      </c>
      <c r="G1241" s="193">
        <v>1.0</v>
      </c>
      <c r="H1241" s="193" t="s">
        <v>888</v>
      </c>
      <c r="I1241" s="193" t="s">
        <v>6320</v>
      </c>
      <c r="J1241" s="193" t="s">
        <v>5939</v>
      </c>
      <c r="K1241" s="193" t="s">
        <v>6321</v>
      </c>
      <c r="L1241" s="191" t="s">
        <v>5889</v>
      </c>
      <c r="M1241" s="248" t="s">
        <v>6263</v>
      </c>
      <c r="N1241" s="193" t="s">
        <v>821</v>
      </c>
      <c r="O1241" s="193" t="s">
        <v>68</v>
      </c>
      <c r="P1241" s="193" t="str">
        <f>J1241</f>
        <v>INSTALACION EN COMODATO </v>
      </c>
      <c r="Q1241" s="205" t="s">
        <v>6322</v>
      </c>
      <c r="R1241" s="206">
        <v>8.64943048880856E14</v>
      </c>
      <c r="S1241" s="206">
        <v>8.110661212E9</v>
      </c>
      <c r="T1241" s="193" t="s">
        <v>6323</v>
      </c>
      <c r="U1241" s="193" t="s">
        <v>68</v>
      </c>
      <c r="V1241" s="193" t="str">
        <f>H1241</f>
        <v>INSTALACION</v>
      </c>
      <c r="W1241" s="179">
        <f>549+199</f>
        <v>748</v>
      </c>
      <c r="X1241" s="179">
        <f>W1241*0.16</f>
        <v>119.68</v>
      </c>
      <c r="Y1241" s="179">
        <f>W1241+X1241</f>
        <v>867.68</v>
      </c>
    </row>
    <row r="1242">
      <c r="A1242" s="37" t="s">
        <v>6152</v>
      </c>
      <c r="B1242" s="215" t="s">
        <v>2817</v>
      </c>
      <c r="C1242" s="79">
        <v>45869.0</v>
      </c>
      <c r="D1242" s="241">
        <v>0.5416666666666666</v>
      </c>
      <c r="E1242" s="191" t="s">
        <v>4665</v>
      </c>
      <c r="F1242" s="191" t="s">
        <v>6298</v>
      </c>
      <c r="G1242" s="193">
        <v>1.0</v>
      </c>
      <c r="H1242" s="193" t="s">
        <v>2812</v>
      </c>
      <c r="I1242" s="193" t="s">
        <v>6324</v>
      </c>
      <c r="J1242" s="193" t="s">
        <v>3082</v>
      </c>
      <c r="K1242" s="193" t="s">
        <v>6300</v>
      </c>
      <c r="L1242" s="191" t="s">
        <v>6301</v>
      </c>
      <c r="M1242" s="217" t="s">
        <v>6302</v>
      </c>
      <c r="N1242" s="193" t="s">
        <v>4397</v>
      </c>
      <c r="O1242" s="207"/>
      <c r="P1242" s="193" t="s">
        <v>3082</v>
      </c>
      <c r="Q1242" s="205" t="s">
        <v>68</v>
      </c>
      <c r="R1242" s="206">
        <v>8.66088079055032E14</v>
      </c>
      <c r="S1242" s="206" t="s">
        <v>68</v>
      </c>
      <c r="T1242" s="193" t="s">
        <v>68</v>
      </c>
      <c r="U1242" s="193" t="s">
        <v>6325</v>
      </c>
      <c r="V1242" s="193" t="s">
        <v>2513</v>
      </c>
      <c r="W1242" s="203">
        <v>0.0</v>
      </c>
      <c r="X1242" s="203">
        <v>0.0</v>
      </c>
      <c r="Y1242" s="203">
        <v>0.0</v>
      </c>
    </row>
    <row r="1243">
      <c r="A1243" s="37" t="s">
        <v>6152</v>
      </c>
      <c r="B1243" s="215" t="s">
        <v>2817</v>
      </c>
      <c r="C1243" s="79">
        <v>45870.0</v>
      </c>
      <c r="D1243" s="241">
        <v>0.4375</v>
      </c>
      <c r="E1243" s="191" t="s">
        <v>3761</v>
      </c>
      <c r="F1243" s="191" t="s">
        <v>2592</v>
      </c>
      <c r="G1243" s="193">
        <v>1.0</v>
      </c>
      <c r="H1243" s="193" t="s">
        <v>2684</v>
      </c>
      <c r="I1243" s="193" t="s">
        <v>1846</v>
      </c>
      <c r="J1243" s="193" t="s">
        <v>2506</v>
      </c>
      <c r="K1243" s="193" t="s">
        <v>6326</v>
      </c>
      <c r="L1243" s="191" t="s">
        <v>4424</v>
      </c>
      <c r="M1243" s="249" t="s">
        <v>6327</v>
      </c>
      <c r="N1243" s="193" t="s">
        <v>4397</v>
      </c>
      <c r="O1243" s="193" t="s">
        <v>68</v>
      </c>
      <c r="P1243" s="193"/>
      <c r="Q1243" s="193" t="s">
        <v>6328</v>
      </c>
      <c r="R1243" s="206" t="s">
        <v>68</v>
      </c>
      <c r="S1243" s="206" t="s">
        <v>68</v>
      </c>
      <c r="T1243" s="193" t="s">
        <v>68</v>
      </c>
      <c r="U1243" s="193" t="s">
        <v>68</v>
      </c>
      <c r="V1243" s="193" t="s">
        <v>2716</v>
      </c>
      <c r="W1243" s="203">
        <v>250.0</v>
      </c>
      <c r="X1243" s="203">
        <f>W1243*0.16</f>
        <v>40</v>
      </c>
      <c r="Y1243" s="203">
        <f t="shared" ref="Y1243:Y1247" si="329">W1243+X1243</f>
        <v>290</v>
      </c>
    </row>
    <row r="1244">
      <c r="A1244" s="37" t="s">
        <v>6152</v>
      </c>
      <c r="B1244" s="215" t="s">
        <v>2817</v>
      </c>
      <c r="C1244" s="79">
        <v>45870.0</v>
      </c>
      <c r="D1244" s="241">
        <v>0.4583333333333333</v>
      </c>
      <c r="E1244" s="191" t="s">
        <v>6329</v>
      </c>
      <c r="F1244" s="191" t="s">
        <v>6330</v>
      </c>
      <c r="G1244" s="193">
        <v>1.0</v>
      </c>
      <c r="H1244" s="193" t="s">
        <v>888</v>
      </c>
      <c r="I1244" s="193" t="s">
        <v>6331</v>
      </c>
      <c r="J1244" s="193" t="s">
        <v>2506</v>
      </c>
      <c r="K1244" s="193" t="s">
        <v>6332</v>
      </c>
      <c r="L1244" s="191" t="s">
        <v>6333</v>
      </c>
      <c r="M1244" s="249" t="s">
        <v>6334</v>
      </c>
      <c r="N1244" s="193" t="s">
        <v>4397</v>
      </c>
      <c r="O1244" s="207"/>
      <c r="P1244" s="193" t="s">
        <v>5247</v>
      </c>
      <c r="Q1244" s="205" t="s">
        <v>6335</v>
      </c>
      <c r="R1244" s="206">
        <v>8.64943048878645E14</v>
      </c>
      <c r="S1244" s="206">
        <v>8.1182468E9</v>
      </c>
      <c r="T1244" s="193" t="s">
        <v>6336</v>
      </c>
      <c r="U1244" s="193" t="s">
        <v>68</v>
      </c>
      <c r="V1244" s="193" t="s">
        <v>888</v>
      </c>
      <c r="W1244" s="179">
        <f>1850+250+116.67</f>
        <v>2216.67</v>
      </c>
      <c r="X1244" s="203">
        <v>0.0</v>
      </c>
      <c r="Y1244" s="179">
        <f t="shared" si="329"/>
        <v>2216.67</v>
      </c>
    </row>
    <row r="1245">
      <c r="A1245" s="37" t="s">
        <v>6152</v>
      </c>
      <c r="B1245" s="215" t="s">
        <v>2817</v>
      </c>
      <c r="C1245" s="79">
        <v>45870.0</v>
      </c>
      <c r="D1245" s="241">
        <v>0.4791666666666667</v>
      </c>
      <c r="E1245" s="191" t="s">
        <v>2574</v>
      </c>
      <c r="F1245" s="191" t="s">
        <v>5930</v>
      </c>
      <c r="G1245" s="193">
        <v>1.0</v>
      </c>
      <c r="H1245" s="193" t="s">
        <v>2449</v>
      </c>
      <c r="I1245" s="193" t="s">
        <v>5934</v>
      </c>
      <c r="J1245" s="193" t="s">
        <v>6337</v>
      </c>
      <c r="K1245" s="193" t="s">
        <v>3312</v>
      </c>
      <c r="L1245" s="37" t="s">
        <v>2577</v>
      </c>
      <c r="M1245" s="249" t="s">
        <v>2578</v>
      </c>
      <c r="N1245" s="193" t="s">
        <v>821</v>
      </c>
      <c r="O1245" s="193" t="s">
        <v>68</v>
      </c>
      <c r="P1245" s="193" t="str">
        <f>J1245</f>
        <v>REVISION 
El motivo de la revisión, es porque se realizó la reinstalacion el día 17 de julio, únicamente que nos comenta el cliente que le prendieron algunos testigos al llegar a su casa después de eso, solo sería para descartar que sea por la instalacion
CTE. MARIO ALBERTO GOMEZ RIVERA</v>
      </c>
      <c r="Q1245" s="193" t="s">
        <v>6338</v>
      </c>
      <c r="R1245" s="206">
        <v>8.68166053310835E14</v>
      </c>
      <c r="S1245" s="206">
        <v>8.131227693E9</v>
      </c>
      <c r="T1245" s="193" t="s">
        <v>5936</v>
      </c>
      <c r="U1245" s="193" t="s">
        <v>5937</v>
      </c>
      <c r="V1245" s="193" t="str">
        <f>H1245</f>
        <v>REVISION</v>
      </c>
      <c r="W1245" s="203">
        <v>650.0</v>
      </c>
      <c r="X1245" s="179">
        <f>W1245*0.16</f>
        <v>104</v>
      </c>
      <c r="Y1245" s="179">
        <f t="shared" si="329"/>
        <v>754</v>
      </c>
    </row>
    <row r="1246" ht="12.75" customHeight="1">
      <c r="A1246" s="37" t="s">
        <v>6152</v>
      </c>
      <c r="B1246" s="215" t="s">
        <v>2817</v>
      </c>
      <c r="C1246" s="79">
        <v>45870.0</v>
      </c>
      <c r="D1246" s="241">
        <v>0.5416666666666666</v>
      </c>
      <c r="E1246" s="191" t="s">
        <v>2504</v>
      </c>
      <c r="F1246" s="191" t="s">
        <v>2504</v>
      </c>
      <c r="G1246" s="193">
        <v>1.0</v>
      </c>
      <c r="H1246" s="193" t="s">
        <v>888</v>
      </c>
      <c r="I1246" s="193" t="s">
        <v>6339</v>
      </c>
      <c r="J1246" s="193" t="s">
        <v>2506</v>
      </c>
      <c r="K1246" s="193" t="s">
        <v>2507</v>
      </c>
      <c r="L1246" s="191" t="s">
        <v>2508</v>
      </c>
      <c r="M1246" s="217" t="s">
        <v>2509</v>
      </c>
      <c r="N1246" s="193" t="s">
        <v>4397</v>
      </c>
      <c r="O1246" s="207"/>
      <c r="P1246" s="193" t="s">
        <v>5247</v>
      </c>
      <c r="Q1246" s="205" t="s">
        <v>6340</v>
      </c>
      <c r="R1246" s="206">
        <v>8.68166058825845E14</v>
      </c>
      <c r="S1246" s="206">
        <v>8.135510315E9</v>
      </c>
      <c r="T1246" s="193" t="s">
        <v>6341</v>
      </c>
      <c r="U1246" s="193" t="s">
        <v>68</v>
      </c>
      <c r="V1246" s="193" t="s">
        <v>888</v>
      </c>
      <c r="W1246" s="203">
        <f>1900+100</f>
        <v>2000</v>
      </c>
      <c r="X1246" s="203">
        <v>0.0</v>
      </c>
      <c r="Y1246" s="203">
        <f t="shared" si="329"/>
        <v>2000</v>
      </c>
    </row>
    <row r="1247" ht="12.75" customHeight="1">
      <c r="A1247" s="37" t="s">
        <v>6152</v>
      </c>
      <c r="B1247" s="215" t="s">
        <v>2817</v>
      </c>
      <c r="C1247" s="79">
        <v>45870.0</v>
      </c>
      <c r="D1247" s="241">
        <v>0.5625</v>
      </c>
      <c r="E1247" s="191" t="s">
        <v>2518</v>
      </c>
      <c r="F1247" s="191" t="s">
        <v>6019</v>
      </c>
      <c r="G1247" s="193">
        <v>1.0</v>
      </c>
      <c r="H1247" s="193" t="s">
        <v>888</v>
      </c>
      <c r="I1247" s="193" t="s">
        <v>6342</v>
      </c>
      <c r="J1247" s="193" t="s">
        <v>3351</v>
      </c>
      <c r="K1247" s="193" t="s">
        <v>6022</v>
      </c>
      <c r="L1247" s="191" t="s">
        <v>6023</v>
      </c>
      <c r="M1247" s="248" t="s">
        <v>6024</v>
      </c>
      <c r="N1247" s="193" t="s">
        <v>821</v>
      </c>
      <c r="O1247" s="207"/>
      <c r="P1247" s="193" t="s">
        <v>6065</v>
      </c>
      <c r="Q1247" s="205" t="s">
        <v>68</v>
      </c>
      <c r="R1247" s="206">
        <v>8.69671071376592E14</v>
      </c>
      <c r="S1247" s="206">
        <v>8.118246254E9</v>
      </c>
      <c r="T1247" s="193" t="s">
        <v>6343</v>
      </c>
      <c r="U1247" s="193" t="s">
        <v>6344</v>
      </c>
      <c r="V1247" s="193" t="s">
        <v>888</v>
      </c>
      <c r="W1247" s="203">
        <v>2199.0</v>
      </c>
      <c r="X1247" s="203">
        <f>W1247*0.16</f>
        <v>351.84</v>
      </c>
      <c r="Y1247" s="203">
        <f t="shared" si="329"/>
        <v>2550.84</v>
      </c>
    </row>
    <row r="1248">
      <c r="A1248" s="37" t="s">
        <v>6152</v>
      </c>
      <c r="B1248" s="215" t="s">
        <v>2817</v>
      </c>
      <c r="C1248" s="79">
        <v>45870.0</v>
      </c>
      <c r="D1248" s="241">
        <v>0.5625</v>
      </c>
      <c r="E1248" s="191" t="s">
        <v>2518</v>
      </c>
      <c r="F1248" s="191" t="s">
        <v>6019</v>
      </c>
      <c r="G1248" s="193">
        <v>1.0</v>
      </c>
      <c r="H1248" s="193" t="s">
        <v>2513</v>
      </c>
      <c r="I1248" s="193" t="s">
        <v>6342</v>
      </c>
      <c r="J1248" s="193" t="s">
        <v>6345</v>
      </c>
      <c r="K1248" s="193" t="s">
        <v>6022</v>
      </c>
      <c r="L1248" s="191" t="s">
        <v>6023</v>
      </c>
      <c r="M1248" s="248" t="s">
        <v>6024</v>
      </c>
      <c r="N1248" s="193" t="s">
        <v>821</v>
      </c>
      <c r="O1248" s="207"/>
      <c r="P1248" s="193" t="s">
        <v>6346</v>
      </c>
      <c r="Q1248" s="205" t="s">
        <v>6217</v>
      </c>
      <c r="R1248" s="206">
        <v>8.63257062171998E14</v>
      </c>
      <c r="S1248" s="206" t="s">
        <v>68</v>
      </c>
      <c r="T1248" s="193" t="s">
        <v>6343</v>
      </c>
      <c r="U1248" s="193" t="s">
        <v>6344</v>
      </c>
      <c r="V1248" s="193" t="s">
        <v>2513</v>
      </c>
      <c r="W1248" s="203">
        <v>0.0</v>
      </c>
      <c r="X1248" s="203">
        <v>0.0</v>
      </c>
      <c r="Y1248" s="203">
        <v>0.0</v>
      </c>
    </row>
    <row r="1249">
      <c r="A1249" s="37" t="s">
        <v>6152</v>
      </c>
      <c r="B1249" s="215" t="s">
        <v>2817</v>
      </c>
      <c r="C1249" s="79">
        <v>45870.0</v>
      </c>
      <c r="D1249" s="241">
        <v>0.5833333333333334</v>
      </c>
      <c r="E1249" s="191" t="s">
        <v>2518</v>
      </c>
      <c r="F1249" s="191" t="s">
        <v>6019</v>
      </c>
      <c r="G1249" s="193">
        <v>1.0</v>
      </c>
      <c r="H1249" s="193" t="s">
        <v>729</v>
      </c>
      <c r="I1249" s="193" t="s">
        <v>6347</v>
      </c>
      <c r="J1249" s="193" t="s">
        <v>6021</v>
      </c>
      <c r="K1249" s="193" t="s">
        <v>6022</v>
      </c>
      <c r="L1249" s="191" t="s">
        <v>6023</v>
      </c>
      <c r="M1249" s="248" t="s">
        <v>6024</v>
      </c>
      <c r="N1249" s="193" t="s">
        <v>821</v>
      </c>
      <c r="O1249" s="207"/>
      <c r="P1249" s="193" t="s">
        <v>6065</v>
      </c>
      <c r="Q1249" s="205" t="s">
        <v>6348</v>
      </c>
      <c r="R1249" s="206">
        <v>8.63257062160942E14</v>
      </c>
      <c r="S1249" s="206">
        <v>8.118202942E9</v>
      </c>
      <c r="T1249" s="193" t="s">
        <v>6349</v>
      </c>
      <c r="U1249" s="193" t="s">
        <v>6350</v>
      </c>
      <c r="V1249" s="193" t="s">
        <v>729</v>
      </c>
      <c r="W1249" s="201">
        <v>350.0</v>
      </c>
      <c r="X1249" s="201">
        <f>W1249*0.16</f>
        <v>56</v>
      </c>
      <c r="Y1249" s="201">
        <f>W1249+X1249</f>
        <v>406</v>
      </c>
    </row>
    <row r="1250">
      <c r="A1250" s="37" t="s">
        <v>6152</v>
      </c>
      <c r="B1250" s="215" t="s">
        <v>2817</v>
      </c>
      <c r="C1250" s="79">
        <v>45870.0</v>
      </c>
      <c r="D1250" s="241">
        <v>0.5833333333333334</v>
      </c>
      <c r="E1250" s="191" t="s">
        <v>2518</v>
      </c>
      <c r="F1250" s="191" t="s">
        <v>6019</v>
      </c>
      <c r="G1250" s="193">
        <v>1.0</v>
      </c>
      <c r="H1250" s="193" t="s">
        <v>6040</v>
      </c>
      <c r="I1250" s="193" t="s">
        <v>6351</v>
      </c>
      <c r="J1250" s="193" t="s">
        <v>6021</v>
      </c>
      <c r="K1250" s="193" t="s">
        <v>6022</v>
      </c>
      <c r="L1250" s="191" t="s">
        <v>6023</v>
      </c>
      <c r="M1250" s="248" t="s">
        <v>6024</v>
      </c>
      <c r="N1250" s="193" t="s">
        <v>821</v>
      </c>
      <c r="O1250" s="207"/>
      <c r="P1250" s="193" t="s">
        <v>6352</v>
      </c>
      <c r="Q1250" s="205" t="s">
        <v>3334</v>
      </c>
      <c r="R1250" s="206">
        <v>8.69671072748914E14</v>
      </c>
      <c r="S1250" s="206">
        <v>8.118246319E9</v>
      </c>
      <c r="T1250" s="193" t="s">
        <v>6353</v>
      </c>
      <c r="U1250" s="193" t="s">
        <v>6354</v>
      </c>
      <c r="V1250" s="193" t="s">
        <v>2513</v>
      </c>
      <c r="W1250" s="203">
        <v>0.0</v>
      </c>
      <c r="X1250" s="203">
        <v>0.0</v>
      </c>
      <c r="Y1250" s="203">
        <v>0.0</v>
      </c>
    </row>
    <row r="1251">
      <c r="A1251" s="37" t="s">
        <v>6152</v>
      </c>
      <c r="B1251" s="215" t="s">
        <v>2817</v>
      </c>
      <c r="C1251" s="79">
        <v>45871.0</v>
      </c>
      <c r="D1251" s="187">
        <v>0.375</v>
      </c>
      <c r="E1251" s="191" t="s">
        <v>4137</v>
      </c>
      <c r="F1251" s="191" t="s">
        <v>5967</v>
      </c>
      <c r="G1251" s="193">
        <v>1.0</v>
      </c>
      <c r="H1251" s="193" t="s">
        <v>2812</v>
      </c>
      <c r="I1251" s="193" t="s">
        <v>5026</v>
      </c>
      <c r="J1251" s="193" t="s">
        <v>3082</v>
      </c>
      <c r="K1251" s="193" t="s">
        <v>5969</v>
      </c>
      <c r="L1251" s="191" t="s">
        <v>2495</v>
      </c>
      <c r="M1251" s="248" t="s">
        <v>5970</v>
      </c>
      <c r="N1251" s="193" t="s">
        <v>4397</v>
      </c>
      <c r="O1251" s="207"/>
      <c r="P1251" s="193" t="s">
        <v>6355</v>
      </c>
      <c r="Q1251" s="205" t="s">
        <v>68</v>
      </c>
      <c r="R1251" s="206">
        <v>8.6494304817557E14</v>
      </c>
      <c r="S1251" s="206">
        <v>8.110506279E9</v>
      </c>
      <c r="T1251" s="193" t="s">
        <v>5973</v>
      </c>
      <c r="U1251" s="193" t="s">
        <v>5974</v>
      </c>
      <c r="V1251" s="193" t="s">
        <v>2812</v>
      </c>
      <c r="W1251" s="203">
        <v>550.0</v>
      </c>
      <c r="X1251" s="179">
        <f t="shared" ref="X1251:X1252" si="330">W1251*0.16</f>
        <v>88</v>
      </c>
      <c r="Y1251" s="179">
        <f t="shared" ref="Y1251:Y1252" si="331">W1251+X1251</f>
        <v>638</v>
      </c>
    </row>
    <row r="1252" ht="12.75" customHeight="1">
      <c r="A1252" s="37" t="s">
        <v>6152</v>
      </c>
      <c r="B1252" s="215" t="s">
        <v>2817</v>
      </c>
      <c r="C1252" s="79">
        <v>45871.0</v>
      </c>
      <c r="D1252" s="241">
        <v>0.4166666666666667</v>
      </c>
      <c r="E1252" s="191" t="s">
        <v>6356</v>
      </c>
      <c r="F1252" s="191" t="s">
        <v>5668</v>
      </c>
      <c r="G1252" s="193">
        <v>1.0</v>
      </c>
      <c r="H1252" s="193" t="s">
        <v>729</v>
      </c>
      <c r="I1252" s="193" t="s">
        <v>6219</v>
      </c>
      <c r="J1252" s="193" t="s">
        <v>6021</v>
      </c>
      <c r="K1252" s="193" t="s">
        <v>6357</v>
      </c>
      <c r="L1252" s="191" t="s">
        <v>6221</v>
      </c>
      <c r="M1252" s="217" t="s">
        <v>6358</v>
      </c>
      <c r="N1252" s="193" t="s">
        <v>821</v>
      </c>
      <c r="O1252" s="207"/>
      <c r="P1252" s="193" t="s">
        <v>6065</v>
      </c>
      <c r="Q1252" s="205" t="s">
        <v>6359</v>
      </c>
      <c r="R1252" s="206">
        <v>8.63719060228641E14</v>
      </c>
      <c r="S1252" s="206">
        <v>8.118226528E9</v>
      </c>
      <c r="T1252" s="193" t="s">
        <v>6360</v>
      </c>
      <c r="U1252" s="193" t="s">
        <v>6224</v>
      </c>
      <c r="V1252" s="193" t="s">
        <v>729</v>
      </c>
      <c r="W1252" s="203">
        <f>350+250</f>
        <v>600</v>
      </c>
      <c r="X1252" s="203">
        <f t="shared" si="330"/>
        <v>96</v>
      </c>
      <c r="Y1252" s="203">
        <f t="shared" si="331"/>
        <v>696</v>
      </c>
    </row>
    <row r="1253" ht="12.75" customHeight="1">
      <c r="A1253" s="37" t="s">
        <v>6152</v>
      </c>
      <c r="B1253" s="215" t="s">
        <v>2817</v>
      </c>
      <c r="C1253" s="79">
        <v>45871.0</v>
      </c>
      <c r="D1253" s="241">
        <v>0.4166666666666667</v>
      </c>
      <c r="E1253" s="191" t="s">
        <v>6356</v>
      </c>
      <c r="F1253" s="191" t="s">
        <v>5668</v>
      </c>
      <c r="G1253" s="193">
        <v>1.0</v>
      </c>
      <c r="H1253" s="193" t="s">
        <v>2513</v>
      </c>
      <c r="I1253" s="193" t="s">
        <v>6219</v>
      </c>
      <c r="J1253" s="193" t="s">
        <v>2563</v>
      </c>
      <c r="K1253" s="193" t="s">
        <v>6357</v>
      </c>
      <c r="L1253" s="191" t="s">
        <v>6221</v>
      </c>
      <c r="M1253" s="217" t="s">
        <v>6358</v>
      </c>
      <c r="N1253" s="193" t="s">
        <v>821</v>
      </c>
      <c r="O1253" s="207"/>
      <c r="P1253" s="193" t="s">
        <v>2563</v>
      </c>
      <c r="Q1253" s="205" t="s">
        <v>68</v>
      </c>
      <c r="R1253" s="206">
        <v>8.64943048878975E14</v>
      </c>
      <c r="S1253" s="206">
        <v>8.118226528E9</v>
      </c>
      <c r="T1253" s="193" t="s">
        <v>6360</v>
      </c>
      <c r="U1253" s="193" t="s">
        <v>6224</v>
      </c>
      <c r="V1253" s="193" t="s">
        <v>3050</v>
      </c>
      <c r="W1253" s="203">
        <v>0.0</v>
      </c>
      <c r="X1253" s="203">
        <v>0.0</v>
      </c>
      <c r="Y1253" s="203">
        <v>0.0</v>
      </c>
    </row>
    <row r="1254" ht="12.75" customHeight="1">
      <c r="A1254" s="37" t="s">
        <v>6152</v>
      </c>
      <c r="B1254" s="215" t="s">
        <v>2817</v>
      </c>
      <c r="C1254" s="79">
        <v>45871.0</v>
      </c>
      <c r="D1254" s="241">
        <v>0.4166666666666667</v>
      </c>
      <c r="E1254" s="191" t="s">
        <v>6356</v>
      </c>
      <c r="F1254" s="191" t="s">
        <v>5668</v>
      </c>
      <c r="G1254" s="193">
        <v>1.0</v>
      </c>
      <c r="H1254" s="193" t="s">
        <v>729</v>
      </c>
      <c r="I1254" s="193" t="s">
        <v>6225</v>
      </c>
      <c r="J1254" s="193" t="s">
        <v>6021</v>
      </c>
      <c r="K1254" s="193" t="s">
        <v>6357</v>
      </c>
      <c r="L1254" s="191" t="s">
        <v>6221</v>
      </c>
      <c r="M1254" s="217" t="s">
        <v>6358</v>
      </c>
      <c r="N1254" s="193" t="s">
        <v>821</v>
      </c>
      <c r="O1254" s="207"/>
      <c r="P1254" s="193" t="s">
        <v>6065</v>
      </c>
      <c r="Q1254" s="205" t="s">
        <v>6359</v>
      </c>
      <c r="R1254" s="206">
        <v>8.69671071020984E14</v>
      </c>
      <c r="S1254" s="206">
        <v>8.118226515E9</v>
      </c>
      <c r="T1254" s="193" t="s">
        <v>6361</v>
      </c>
      <c r="U1254" s="193" t="s">
        <v>6229</v>
      </c>
      <c r="V1254" s="193" t="s">
        <v>729</v>
      </c>
      <c r="W1254" s="203">
        <f>350+250</f>
        <v>600</v>
      </c>
      <c r="X1254" s="203">
        <f>W1254*0.16</f>
        <v>96</v>
      </c>
      <c r="Y1254" s="203">
        <f>W1254+X1254</f>
        <v>696</v>
      </c>
    </row>
    <row r="1255">
      <c r="A1255" s="37" t="s">
        <v>6152</v>
      </c>
      <c r="B1255" s="215" t="s">
        <v>2817</v>
      </c>
      <c r="C1255" s="79">
        <v>45871.0</v>
      </c>
      <c r="D1255" s="241">
        <v>0.4166666666666667</v>
      </c>
      <c r="E1255" s="191" t="s">
        <v>6356</v>
      </c>
      <c r="F1255" s="191" t="s">
        <v>5668</v>
      </c>
      <c r="G1255" s="193">
        <v>1.0</v>
      </c>
      <c r="H1255" s="193" t="s">
        <v>2513</v>
      </c>
      <c r="I1255" s="193" t="s">
        <v>6225</v>
      </c>
      <c r="J1255" s="193" t="s">
        <v>2563</v>
      </c>
      <c r="K1255" s="193" t="s">
        <v>6357</v>
      </c>
      <c r="L1255" s="191" t="s">
        <v>6362</v>
      </c>
      <c r="M1255" s="248" t="s">
        <v>6358</v>
      </c>
      <c r="N1255" s="193" t="s">
        <v>821</v>
      </c>
      <c r="O1255" s="207"/>
      <c r="P1255" s="193" t="s">
        <v>5737</v>
      </c>
      <c r="Q1255" s="205" t="s">
        <v>68</v>
      </c>
      <c r="R1255" s="206">
        <v>8.64943048878892E14</v>
      </c>
      <c r="S1255" s="206">
        <v>8.118226515E9</v>
      </c>
      <c r="T1255" s="193" t="s">
        <v>6361</v>
      </c>
      <c r="U1255" s="193" t="s">
        <v>6229</v>
      </c>
      <c r="V1255" s="193" t="s">
        <v>3050</v>
      </c>
      <c r="W1255" s="203">
        <v>0.0</v>
      </c>
      <c r="X1255" s="203">
        <v>0.0</v>
      </c>
      <c r="Y1255" s="203">
        <v>0.0</v>
      </c>
    </row>
    <row r="1256">
      <c r="A1256" s="37" t="s">
        <v>6152</v>
      </c>
      <c r="B1256" s="215" t="s">
        <v>2817</v>
      </c>
      <c r="C1256" s="79">
        <v>45871.0</v>
      </c>
      <c r="D1256" s="241">
        <v>0.5222222222222223</v>
      </c>
      <c r="E1256" s="191" t="s">
        <v>2511</v>
      </c>
      <c r="F1256" s="191" t="s">
        <v>6363</v>
      </c>
      <c r="G1256" s="72"/>
      <c r="H1256" s="193" t="s">
        <v>2449</v>
      </c>
      <c r="I1256" s="193" t="s">
        <v>1968</v>
      </c>
      <c r="J1256" s="193" t="s">
        <v>6364</v>
      </c>
      <c r="K1256" s="193" t="s">
        <v>1969</v>
      </c>
      <c r="L1256" s="191" t="s">
        <v>6365</v>
      </c>
      <c r="M1256" s="217" t="s">
        <v>6366</v>
      </c>
      <c r="N1256" s="193" t="s">
        <v>4397</v>
      </c>
      <c r="O1256" s="207"/>
      <c r="P1256" s="193" t="s">
        <v>6367</v>
      </c>
      <c r="Q1256" s="205" t="s">
        <v>6368</v>
      </c>
      <c r="R1256" s="206">
        <v>8.63719060470912E14</v>
      </c>
      <c r="S1256" s="206">
        <v>8.118229189E9</v>
      </c>
      <c r="T1256" s="193" t="s">
        <v>6369</v>
      </c>
      <c r="U1256" s="193" t="s">
        <v>6370</v>
      </c>
      <c r="V1256" s="193" t="s">
        <v>6144</v>
      </c>
      <c r="W1256" s="203">
        <v>0.0</v>
      </c>
      <c r="X1256" s="203">
        <v>0.0</v>
      </c>
      <c r="Y1256" s="203">
        <v>0.0</v>
      </c>
    </row>
    <row r="1257">
      <c r="A1257" s="37" t="s">
        <v>6152</v>
      </c>
      <c r="B1257" s="215" t="s">
        <v>2817</v>
      </c>
      <c r="C1257" s="79">
        <v>45871.0</v>
      </c>
      <c r="D1257" s="241">
        <v>0.5638888888888889</v>
      </c>
      <c r="E1257" s="191" t="s">
        <v>2518</v>
      </c>
      <c r="F1257" s="191" t="s">
        <v>6363</v>
      </c>
      <c r="G1257" s="72"/>
      <c r="H1257" s="193" t="s">
        <v>888</v>
      </c>
      <c r="I1257" s="193" t="s">
        <v>1968</v>
      </c>
      <c r="J1257" s="193" t="s">
        <v>6371</v>
      </c>
      <c r="K1257" s="193" t="s">
        <v>1969</v>
      </c>
      <c r="L1257" s="191" t="s">
        <v>6365</v>
      </c>
      <c r="M1257" s="217" t="s">
        <v>6366</v>
      </c>
      <c r="N1257" s="193" t="s">
        <v>4397</v>
      </c>
      <c r="O1257" s="207"/>
      <c r="P1257" s="193" t="s">
        <v>6065</v>
      </c>
      <c r="Q1257" s="205" t="s">
        <v>6372</v>
      </c>
      <c r="R1257" s="206">
        <v>8.68166054422837E14</v>
      </c>
      <c r="S1257" s="206">
        <v>8.110509074E9</v>
      </c>
      <c r="T1257" s="193" t="s">
        <v>6369</v>
      </c>
      <c r="U1257" s="193" t="s">
        <v>6370</v>
      </c>
      <c r="V1257" s="193" t="s">
        <v>6295</v>
      </c>
      <c r="W1257" s="203">
        <v>0.0</v>
      </c>
      <c r="X1257" s="203">
        <v>0.0</v>
      </c>
      <c r="Y1257" s="203">
        <v>0.0</v>
      </c>
    </row>
    <row r="1258" ht="11.25" customHeight="1">
      <c r="A1258" s="86" t="s">
        <v>6373</v>
      </c>
      <c r="B1258" s="215" t="s">
        <v>2817</v>
      </c>
      <c r="C1258" s="194">
        <v>45872.0</v>
      </c>
      <c r="D1258" s="195">
        <v>0.375</v>
      </c>
      <c r="E1258" s="196" t="s">
        <v>68</v>
      </c>
      <c r="F1258" s="86" t="s">
        <v>2458</v>
      </c>
      <c r="G1258" s="87" t="s">
        <v>68</v>
      </c>
      <c r="H1258" s="87" t="s">
        <v>68</v>
      </c>
      <c r="I1258" s="87" t="s">
        <v>68</v>
      </c>
      <c r="J1258" s="87" t="s">
        <v>68</v>
      </c>
      <c r="K1258" s="87" t="s">
        <v>68</v>
      </c>
      <c r="L1258" s="86" t="s">
        <v>68</v>
      </c>
      <c r="M1258" s="224" t="s">
        <v>68</v>
      </c>
      <c r="N1258" s="87" t="s">
        <v>68</v>
      </c>
      <c r="O1258" s="209"/>
      <c r="P1258" s="212" t="s">
        <v>68</v>
      </c>
      <c r="Q1258" s="210" t="s">
        <v>68</v>
      </c>
      <c r="R1258" s="211" t="s">
        <v>68</v>
      </c>
      <c r="S1258" s="211" t="s">
        <v>68</v>
      </c>
      <c r="T1258" s="212" t="s">
        <v>68</v>
      </c>
      <c r="U1258" s="212" t="s">
        <v>68</v>
      </c>
      <c r="V1258" s="212" t="s">
        <v>68</v>
      </c>
      <c r="W1258" s="201" t="s">
        <v>68</v>
      </c>
      <c r="X1258" s="201" t="s">
        <v>68</v>
      </c>
      <c r="Y1258" s="201" t="s">
        <v>68</v>
      </c>
    </row>
    <row r="1259">
      <c r="A1259" s="37" t="s">
        <v>6373</v>
      </c>
      <c r="B1259" s="215" t="s">
        <v>2817</v>
      </c>
      <c r="C1259" s="79">
        <v>45873.0</v>
      </c>
      <c r="D1259" s="241">
        <v>0.4166666666666667</v>
      </c>
      <c r="E1259" s="191" t="s">
        <v>3587</v>
      </c>
      <c r="F1259" s="191" t="s">
        <v>6374</v>
      </c>
      <c r="G1259" s="193">
        <v>1.0</v>
      </c>
      <c r="H1259" s="193" t="s">
        <v>888</v>
      </c>
      <c r="I1259" s="193" t="s">
        <v>6375</v>
      </c>
      <c r="J1259" s="193" t="s">
        <v>5939</v>
      </c>
      <c r="K1259" s="193" t="s">
        <v>2709</v>
      </c>
      <c r="L1259" s="191" t="s">
        <v>6376</v>
      </c>
      <c r="M1259" s="248" t="s">
        <v>6377</v>
      </c>
      <c r="N1259" s="193" t="s">
        <v>4397</v>
      </c>
      <c r="O1259" s="207"/>
      <c r="P1259" s="193" t="s">
        <v>5247</v>
      </c>
      <c r="Q1259" s="205" t="s">
        <v>6378</v>
      </c>
      <c r="R1259" s="206">
        <v>1.9176207304E10</v>
      </c>
      <c r="S1259" s="206">
        <v>8.118247269E9</v>
      </c>
      <c r="T1259" s="193" t="s">
        <v>68</v>
      </c>
      <c r="U1259" s="193" t="s">
        <v>6379</v>
      </c>
      <c r="V1259" s="193" t="s">
        <v>888</v>
      </c>
      <c r="W1259" s="179">
        <f t="shared" ref="W1259:W1260" si="332">549+299</f>
        <v>848</v>
      </c>
      <c r="X1259" s="179">
        <f t="shared" ref="X1259:X1267" si="333">W1259*0.16</f>
        <v>135.68</v>
      </c>
      <c r="Y1259" s="179">
        <f t="shared" ref="Y1259:Y1267" si="334">W1259+X1259</f>
        <v>983.68</v>
      </c>
    </row>
    <row r="1260">
      <c r="A1260" s="37" t="s">
        <v>6373</v>
      </c>
      <c r="B1260" s="215" t="s">
        <v>2817</v>
      </c>
      <c r="C1260" s="79">
        <v>45873.0</v>
      </c>
      <c r="D1260" s="241">
        <v>0.4375</v>
      </c>
      <c r="E1260" s="191" t="s">
        <v>3587</v>
      </c>
      <c r="F1260" s="191" t="s">
        <v>6374</v>
      </c>
      <c r="G1260" s="193">
        <v>1.0</v>
      </c>
      <c r="H1260" s="193" t="s">
        <v>888</v>
      </c>
      <c r="I1260" s="193" t="s">
        <v>6380</v>
      </c>
      <c r="J1260" s="193" t="s">
        <v>5939</v>
      </c>
      <c r="K1260" s="193" t="s">
        <v>2709</v>
      </c>
      <c r="L1260" s="191" t="s">
        <v>6376</v>
      </c>
      <c r="M1260" s="217" t="s">
        <v>6377</v>
      </c>
      <c r="N1260" s="193" t="s">
        <v>4397</v>
      </c>
      <c r="O1260" s="207"/>
      <c r="P1260" s="193" t="s">
        <v>5247</v>
      </c>
      <c r="Q1260" s="205" t="s">
        <v>6176</v>
      </c>
      <c r="R1260" s="206">
        <v>1.9176207157E10</v>
      </c>
      <c r="S1260" s="206">
        <v>8.118247281E9</v>
      </c>
      <c r="T1260" s="193" t="s">
        <v>68</v>
      </c>
      <c r="U1260" s="193" t="s">
        <v>6381</v>
      </c>
      <c r="V1260" s="193" t="s">
        <v>888</v>
      </c>
      <c r="W1260" s="179">
        <f t="shared" si="332"/>
        <v>848</v>
      </c>
      <c r="X1260" s="179">
        <f t="shared" si="333"/>
        <v>135.68</v>
      </c>
      <c r="Y1260" s="179">
        <f t="shared" si="334"/>
        <v>983.68</v>
      </c>
    </row>
    <row r="1261">
      <c r="A1261" s="37" t="s">
        <v>6373</v>
      </c>
      <c r="B1261" s="215" t="s">
        <v>2817</v>
      </c>
      <c r="C1261" s="79">
        <v>45873.0</v>
      </c>
      <c r="D1261" s="241">
        <v>0.7083333333333334</v>
      </c>
      <c r="E1261" s="191" t="s">
        <v>5113</v>
      </c>
      <c r="F1261" s="191" t="s">
        <v>2523</v>
      </c>
      <c r="G1261" s="193">
        <v>1.0</v>
      </c>
      <c r="H1261" s="193" t="s">
        <v>888</v>
      </c>
      <c r="I1261" s="193" t="s">
        <v>6382</v>
      </c>
      <c r="J1261" s="193" t="s">
        <v>2708</v>
      </c>
      <c r="K1261" s="193" t="s">
        <v>3545</v>
      </c>
      <c r="L1261" s="191" t="s">
        <v>6383</v>
      </c>
      <c r="M1261" s="217" t="s">
        <v>2826</v>
      </c>
      <c r="N1261" s="193" t="s">
        <v>821</v>
      </c>
      <c r="O1261" s="207"/>
      <c r="P1261" s="193" t="s">
        <v>2506</v>
      </c>
      <c r="Q1261" s="205" t="s">
        <v>68</v>
      </c>
      <c r="R1261" s="206">
        <v>8.64943048878991E14</v>
      </c>
      <c r="S1261" s="206">
        <v>8.118226774E9</v>
      </c>
      <c r="T1261" s="193" t="s">
        <v>6384</v>
      </c>
      <c r="U1261" s="193" t="s">
        <v>68</v>
      </c>
      <c r="V1261" s="193" t="s">
        <v>888</v>
      </c>
      <c r="W1261" s="203">
        <v>1900.0</v>
      </c>
      <c r="X1261" s="179">
        <f t="shared" si="333"/>
        <v>304</v>
      </c>
      <c r="Y1261" s="179">
        <f t="shared" si="334"/>
        <v>2204</v>
      </c>
    </row>
    <row r="1262">
      <c r="A1262" s="37" t="s">
        <v>6373</v>
      </c>
      <c r="B1262" s="215" t="s">
        <v>2817</v>
      </c>
      <c r="C1262" s="79">
        <v>45874.0</v>
      </c>
      <c r="D1262" s="187">
        <v>0.375</v>
      </c>
      <c r="E1262" s="191" t="s">
        <v>2518</v>
      </c>
      <c r="F1262" s="191" t="s">
        <v>2496</v>
      </c>
      <c r="G1262" s="193">
        <v>1.0</v>
      </c>
      <c r="H1262" s="193" t="s">
        <v>2684</v>
      </c>
      <c r="I1262" s="193" t="s">
        <v>6385</v>
      </c>
      <c r="J1262" s="193" t="s">
        <v>6386</v>
      </c>
      <c r="K1262" s="193" t="s">
        <v>2499</v>
      </c>
      <c r="L1262" s="191" t="s">
        <v>6387</v>
      </c>
      <c r="M1262" s="248" t="s">
        <v>6388</v>
      </c>
      <c r="N1262" s="193" t="s">
        <v>821</v>
      </c>
      <c r="O1262" s="207"/>
      <c r="P1262" s="193" t="s">
        <v>6389</v>
      </c>
      <c r="Q1262" s="205" t="s">
        <v>68</v>
      </c>
      <c r="R1262" s="206" t="s">
        <v>68</v>
      </c>
      <c r="S1262" s="206" t="s">
        <v>68</v>
      </c>
      <c r="T1262" s="193" t="s">
        <v>68</v>
      </c>
      <c r="U1262" s="193" t="s">
        <v>68</v>
      </c>
      <c r="V1262" s="193" t="s">
        <v>2716</v>
      </c>
      <c r="W1262" s="203">
        <v>250.0</v>
      </c>
      <c r="X1262" s="179">
        <f t="shared" si="333"/>
        <v>40</v>
      </c>
      <c r="Y1262" s="179">
        <f t="shared" si="334"/>
        <v>290</v>
      </c>
    </row>
    <row r="1263" ht="12.75" customHeight="1">
      <c r="A1263" s="37" t="s">
        <v>6373</v>
      </c>
      <c r="B1263" s="215" t="s">
        <v>2817</v>
      </c>
      <c r="C1263" s="79">
        <v>45874.0</v>
      </c>
      <c r="D1263" s="187">
        <v>0.375</v>
      </c>
      <c r="E1263" s="191" t="s">
        <v>2548</v>
      </c>
      <c r="F1263" s="191" t="s">
        <v>2549</v>
      </c>
      <c r="G1263" s="193">
        <v>1.0</v>
      </c>
      <c r="H1263" s="193" t="s">
        <v>2684</v>
      </c>
      <c r="I1263" s="193" t="s">
        <v>6390</v>
      </c>
      <c r="J1263" s="193" t="s">
        <v>2563</v>
      </c>
      <c r="K1263" s="193" t="s">
        <v>5562</v>
      </c>
      <c r="L1263" s="191" t="s">
        <v>6245</v>
      </c>
      <c r="M1263" s="217" t="s">
        <v>2552</v>
      </c>
      <c r="N1263" s="193" t="s">
        <v>4397</v>
      </c>
      <c r="O1263" s="207"/>
      <c r="P1263" s="72" t="str">
        <f t="shared" ref="P1263:P1264" si="335">J1263</f>
        <v>DESINSTALACION DE EQUIPO </v>
      </c>
      <c r="Q1263" s="193" t="s">
        <v>6391</v>
      </c>
      <c r="R1263" s="206" t="s">
        <v>68</v>
      </c>
      <c r="S1263" s="206" t="s">
        <v>68</v>
      </c>
      <c r="T1263" s="193" t="s">
        <v>68</v>
      </c>
      <c r="U1263" s="193" t="s">
        <v>68</v>
      </c>
      <c r="V1263" s="72" t="str">
        <f t="shared" ref="V1263:V1264" si="336">H1263</f>
        <v>VISITA EN FALSO </v>
      </c>
      <c r="W1263" s="203">
        <v>250.0</v>
      </c>
      <c r="X1263" s="179">
        <f t="shared" si="333"/>
        <v>40</v>
      </c>
      <c r="Y1263" s="179">
        <f t="shared" si="334"/>
        <v>290</v>
      </c>
    </row>
    <row r="1264">
      <c r="A1264" s="37" t="s">
        <v>6373</v>
      </c>
      <c r="B1264" s="215" t="s">
        <v>2817</v>
      </c>
      <c r="C1264" s="79">
        <v>45874.0</v>
      </c>
      <c r="D1264" s="187">
        <v>0.375</v>
      </c>
      <c r="E1264" s="191" t="s">
        <v>2548</v>
      </c>
      <c r="F1264" s="191" t="s">
        <v>2549</v>
      </c>
      <c r="G1264" s="193">
        <v>1.0</v>
      </c>
      <c r="H1264" s="193" t="s">
        <v>846</v>
      </c>
      <c r="I1264" s="193" t="s">
        <v>2171</v>
      </c>
      <c r="J1264" s="193" t="s">
        <v>3082</v>
      </c>
      <c r="K1264" s="193" t="s">
        <v>5562</v>
      </c>
      <c r="L1264" s="191" t="s">
        <v>2833</v>
      </c>
      <c r="M1264" s="248" t="s">
        <v>2552</v>
      </c>
      <c r="N1264" s="193" t="s">
        <v>4397</v>
      </c>
      <c r="O1264" s="207"/>
      <c r="P1264" s="72" t="str">
        <f t="shared" si="335"/>
        <v>REINSTALACION DE EQUIPO</v>
      </c>
      <c r="Q1264" s="193" t="s">
        <v>6392</v>
      </c>
      <c r="R1264" s="206" t="s">
        <v>68</v>
      </c>
      <c r="S1264" s="206" t="s">
        <v>68</v>
      </c>
      <c r="T1264" s="193" t="s">
        <v>68</v>
      </c>
      <c r="U1264" s="193" t="s">
        <v>68</v>
      </c>
      <c r="V1264" s="193" t="str">
        <f t="shared" si="336"/>
        <v>CANCELADO</v>
      </c>
      <c r="W1264" s="203">
        <v>0.0</v>
      </c>
      <c r="X1264" s="179">
        <f t="shared" si="333"/>
        <v>0</v>
      </c>
      <c r="Y1264" s="179">
        <f t="shared" si="334"/>
        <v>0</v>
      </c>
    </row>
    <row r="1265">
      <c r="A1265" s="37" t="s">
        <v>6373</v>
      </c>
      <c r="B1265" s="215" t="s">
        <v>2817</v>
      </c>
      <c r="C1265" s="79">
        <v>45874.0</v>
      </c>
      <c r="D1265" s="241">
        <v>0.3958333333333333</v>
      </c>
      <c r="E1265" s="191" t="s">
        <v>6393</v>
      </c>
      <c r="F1265" s="191" t="s">
        <v>3972</v>
      </c>
      <c r="G1265" s="193">
        <v>1.0</v>
      </c>
      <c r="H1265" s="193" t="s">
        <v>2449</v>
      </c>
      <c r="I1265" s="193" t="s">
        <v>3434</v>
      </c>
      <c r="J1265" s="193" t="s">
        <v>2877</v>
      </c>
      <c r="K1265" s="193" t="s">
        <v>6394</v>
      </c>
      <c r="L1265" s="191" t="s">
        <v>6395</v>
      </c>
      <c r="M1265" s="248" t="s">
        <v>6396</v>
      </c>
      <c r="N1265" s="193" t="s">
        <v>4397</v>
      </c>
      <c r="O1265" s="207"/>
      <c r="P1265" s="193" t="s">
        <v>6397</v>
      </c>
      <c r="Q1265" s="205" t="s">
        <v>6398</v>
      </c>
      <c r="R1265" s="206">
        <v>8.65011031684484E14</v>
      </c>
      <c r="S1265" s="206">
        <v>8.120012989E9</v>
      </c>
      <c r="T1265" s="193" t="s">
        <v>68</v>
      </c>
      <c r="U1265" s="193" t="s">
        <v>6399</v>
      </c>
      <c r="V1265" s="193" t="s">
        <v>5810</v>
      </c>
      <c r="W1265" s="203">
        <v>350.0</v>
      </c>
      <c r="X1265" s="179">
        <f t="shared" si="333"/>
        <v>56</v>
      </c>
      <c r="Y1265" s="179">
        <f t="shared" si="334"/>
        <v>406</v>
      </c>
    </row>
    <row r="1266">
      <c r="A1266" s="37" t="s">
        <v>6373</v>
      </c>
      <c r="B1266" s="215" t="s">
        <v>2817</v>
      </c>
      <c r="C1266" s="79">
        <v>45874.0</v>
      </c>
      <c r="D1266" s="241" t="s">
        <v>6400</v>
      </c>
      <c r="E1266" s="191" t="s">
        <v>2548</v>
      </c>
      <c r="F1266" s="191" t="s">
        <v>2549</v>
      </c>
      <c r="G1266" s="193">
        <v>1.0</v>
      </c>
      <c r="H1266" s="193" t="s">
        <v>2513</v>
      </c>
      <c r="I1266" s="193" t="s">
        <v>6401</v>
      </c>
      <c r="J1266" s="193" t="s">
        <v>2563</v>
      </c>
      <c r="K1266" s="193" t="s">
        <v>5562</v>
      </c>
      <c r="L1266" s="191" t="s">
        <v>6245</v>
      </c>
      <c r="M1266" s="217" t="s">
        <v>2552</v>
      </c>
      <c r="N1266" s="193" t="s">
        <v>4397</v>
      </c>
      <c r="O1266" s="207"/>
      <c r="P1266" s="72" t="str">
        <f t="shared" ref="P1266:P1267" si="337">J1266</f>
        <v>DESINSTALACION DE EQUIPO </v>
      </c>
      <c r="Q1266" s="205" t="s">
        <v>4360</v>
      </c>
      <c r="R1266" s="206">
        <v>8.68166053315214E14</v>
      </c>
      <c r="S1266" s="206">
        <v>8.182535696E9</v>
      </c>
      <c r="T1266" s="193" t="s">
        <v>6402</v>
      </c>
      <c r="U1266" s="193" t="s">
        <v>6403</v>
      </c>
      <c r="V1266" s="193" t="str">
        <f t="shared" ref="V1266:V1267" si="338">H1266</f>
        <v>DESINSTALACION</v>
      </c>
      <c r="W1266" s="203">
        <v>350.0</v>
      </c>
      <c r="X1266" s="179">
        <f t="shared" si="333"/>
        <v>56</v>
      </c>
      <c r="Y1266" s="179">
        <f t="shared" si="334"/>
        <v>406</v>
      </c>
    </row>
    <row r="1267">
      <c r="A1267" s="37" t="s">
        <v>6373</v>
      </c>
      <c r="B1267" s="215" t="s">
        <v>2817</v>
      </c>
      <c r="C1267" s="79">
        <v>45874.0</v>
      </c>
      <c r="D1267" s="241" t="s">
        <v>6400</v>
      </c>
      <c r="E1267" s="191" t="s">
        <v>2548</v>
      </c>
      <c r="F1267" s="191" t="s">
        <v>2549</v>
      </c>
      <c r="G1267" s="193">
        <v>1.0</v>
      </c>
      <c r="H1267" s="193" t="s">
        <v>2513</v>
      </c>
      <c r="I1267" s="193" t="s">
        <v>6404</v>
      </c>
      <c r="J1267" s="193" t="s">
        <v>2563</v>
      </c>
      <c r="K1267" s="193" t="s">
        <v>5562</v>
      </c>
      <c r="L1267" s="191" t="s">
        <v>6245</v>
      </c>
      <c r="M1267" s="217" t="s">
        <v>2552</v>
      </c>
      <c r="N1267" s="193" t="s">
        <v>4397</v>
      </c>
      <c r="O1267" s="207"/>
      <c r="P1267" s="72" t="str">
        <f t="shared" si="337"/>
        <v>DESINSTALACION DE EQUIPO </v>
      </c>
      <c r="Q1267" s="205" t="s">
        <v>4360</v>
      </c>
      <c r="R1267" s="206">
        <v>8.65011031954556E14</v>
      </c>
      <c r="S1267" s="206">
        <v>8.134058856E9</v>
      </c>
      <c r="T1267" s="193" t="s">
        <v>6405</v>
      </c>
      <c r="U1267" s="193" t="s">
        <v>6406</v>
      </c>
      <c r="V1267" s="193" t="str">
        <f t="shared" si="338"/>
        <v>DESINSTALACION</v>
      </c>
      <c r="W1267" s="203">
        <v>350.0</v>
      </c>
      <c r="X1267" s="179">
        <f t="shared" si="333"/>
        <v>56</v>
      </c>
      <c r="Y1267" s="179">
        <f t="shared" si="334"/>
        <v>406</v>
      </c>
    </row>
    <row r="1268">
      <c r="A1268" s="37" t="s">
        <v>6373</v>
      </c>
      <c r="B1268" s="215" t="s">
        <v>2817</v>
      </c>
      <c r="C1268" s="79">
        <v>45874.0</v>
      </c>
      <c r="D1268" s="241" t="s">
        <v>6407</v>
      </c>
      <c r="E1268" s="191" t="s">
        <v>4665</v>
      </c>
      <c r="F1268" s="191" t="s">
        <v>6408</v>
      </c>
      <c r="G1268" s="193">
        <v>1.0</v>
      </c>
      <c r="H1268" s="193" t="s">
        <v>846</v>
      </c>
      <c r="I1268" s="193" t="s">
        <v>6409</v>
      </c>
      <c r="J1268" s="193" t="s">
        <v>5939</v>
      </c>
      <c r="K1268" s="193" t="s">
        <v>6410</v>
      </c>
      <c r="L1268" s="191" t="s">
        <v>4669</v>
      </c>
      <c r="M1268" s="248" t="s">
        <v>6411</v>
      </c>
      <c r="N1268" s="193" t="s">
        <v>821</v>
      </c>
      <c r="O1268" s="207"/>
      <c r="P1268" s="193" t="s">
        <v>6412</v>
      </c>
      <c r="Q1268" s="205" t="s">
        <v>68</v>
      </c>
      <c r="R1268" s="206" t="s">
        <v>68</v>
      </c>
      <c r="S1268" s="206" t="s">
        <v>68</v>
      </c>
      <c r="T1268" s="193" t="s">
        <v>68</v>
      </c>
      <c r="U1268" s="193" t="s">
        <v>68</v>
      </c>
      <c r="V1268" s="193" t="s">
        <v>68</v>
      </c>
      <c r="W1268" s="203" t="s">
        <v>68</v>
      </c>
      <c r="X1268" s="179"/>
      <c r="Y1268" s="179"/>
    </row>
    <row r="1269">
      <c r="A1269" s="37" t="s">
        <v>6373</v>
      </c>
      <c r="B1269" s="215" t="s">
        <v>2817</v>
      </c>
      <c r="C1269" s="79">
        <v>45874.0</v>
      </c>
      <c r="D1269" s="241" t="s">
        <v>6407</v>
      </c>
      <c r="E1269" s="191" t="s">
        <v>4665</v>
      </c>
      <c r="F1269" s="191" t="s">
        <v>6408</v>
      </c>
      <c r="G1269" s="193">
        <v>1.0</v>
      </c>
      <c r="H1269" s="193" t="s">
        <v>888</v>
      </c>
      <c r="I1269" s="193" t="s">
        <v>6413</v>
      </c>
      <c r="J1269" s="193" t="s">
        <v>5939</v>
      </c>
      <c r="K1269" s="193" t="s">
        <v>6410</v>
      </c>
      <c r="L1269" s="191" t="s">
        <v>4669</v>
      </c>
      <c r="M1269" s="217" t="s">
        <v>6411</v>
      </c>
      <c r="N1269" s="193" t="s">
        <v>821</v>
      </c>
      <c r="O1269" s="207"/>
      <c r="P1269" s="193" t="s">
        <v>6397</v>
      </c>
      <c r="Q1269" s="193" t="s">
        <v>6414</v>
      </c>
      <c r="R1269" s="206">
        <v>8.63719062434999E14</v>
      </c>
      <c r="S1269" s="206">
        <v>8.11822648E9</v>
      </c>
      <c r="T1269" s="193" t="s">
        <v>6415</v>
      </c>
      <c r="U1269" s="193" t="s">
        <v>6416</v>
      </c>
      <c r="V1269" s="193" t="s">
        <v>888</v>
      </c>
      <c r="W1269" s="179">
        <f>549+300+799</f>
        <v>1648</v>
      </c>
      <c r="X1269" s="179">
        <f t="shared" ref="X1269:X1272" si="339">W1269*0.16</f>
        <v>263.68</v>
      </c>
      <c r="Y1269" s="179">
        <f t="shared" ref="Y1269:Y1272" si="340">W1269+X1269</f>
        <v>1911.68</v>
      </c>
    </row>
    <row r="1270">
      <c r="A1270" s="37" t="s">
        <v>6373</v>
      </c>
      <c r="B1270" s="215" t="s">
        <v>2817</v>
      </c>
      <c r="C1270" s="79">
        <v>45874.0</v>
      </c>
      <c r="D1270" s="241">
        <v>0.5520833333333334</v>
      </c>
      <c r="E1270" s="191" t="s">
        <v>6417</v>
      </c>
      <c r="F1270" s="191" t="s">
        <v>6417</v>
      </c>
      <c r="G1270" s="193">
        <v>1.0</v>
      </c>
      <c r="H1270" s="193" t="s">
        <v>3157</v>
      </c>
      <c r="I1270" s="193" t="s">
        <v>6418</v>
      </c>
      <c r="J1270" s="193" t="s">
        <v>6419</v>
      </c>
      <c r="K1270" s="193" t="s">
        <v>6420</v>
      </c>
      <c r="L1270" s="191" t="s">
        <v>6421</v>
      </c>
      <c r="M1270" s="217" t="s">
        <v>6422</v>
      </c>
      <c r="N1270" s="193" t="s">
        <v>4397</v>
      </c>
      <c r="O1270" s="207"/>
      <c r="P1270" s="193" t="s">
        <v>5247</v>
      </c>
      <c r="Q1270" s="205" t="s">
        <v>6423</v>
      </c>
      <c r="R1270" s="206">
        <v>8.69706060881531E14</v>
      </c>
      <c r="S1270" s="206">
        <v>8.118247644E9</v>
      </c>
      <c r="T1270" s="193" t="s">
        <v>68</v>
      </c>
      <c r="U1270" s="193" t="s">
        <v>68</v>
      </c>
      <c r="V1270" s="193" t="s">
        <v>3157</v>
      </c>
      <c r="W1270" s="203">
        <v>650.0</v>
      </c>
      <c r="X1270" s="179">
        <f t="shared" si="339"/>
        <v>104</v>
      </c>
      <c r="Y1270" s="179">
        <f t="shared" si="340"/>
        <v>754</v>
      </c>
    </row>
    <row r="1271">
      <c r="A1271" s="37" t="s">
        <v>6373</v>
      </c>
      <c r="B1271" s="215" t="s">
        <v>2817</v>
      </c>
      <c r="C1271" s="79">
        <v>45874.0</v>
      </c>
      <c r="D1271" s="241">
        <v>0.5777777777777777</v>
      </c>
      <c r="E1271" s="191" t="s">
        <v>2511</v>
      </c>
      <c r="F1271" s="191" t="s">
        <v>6019</v>
      </c>
      <c r="G1271" s="193">
        <v>1.0</v>
      </c>
      <c r="H1271" s="193" t="s">
        <v>2684</v>
      </c>
      <c r="I1271" s="193" t="s">
        <v>6424</v>
      </c>
      <c r="J1271" s="193" t="s">
        <v>2506</v>
      </c>
      <c r="K1271" s="193" t="s">
        <v>6022</v>
      </c>
      <c r="L1271" s="191" t="s">
        <v>6425</v>
      </c>
      <c r="M1271" s="217" t="s">
        <v>6426</v>
      </c>
      <c r="N1271" s="193" t="s">
        <v>821</v>
      </c>
      <c r="O1271" s="207"/>
      <c r="P1271" s="193" t="s">
        <v>6427</v>
      </c>
      <c r="Q1271" s="205" t="s">
        <v>68</v>
      </c>
      <c r="R1271" s="206" t="s">
        <v>68</v>
      </c>
      <c r="S1271" s="206" t="s">
        <v>68</v>
      </c>
      <c r="T1271" s="193" t="s">
        <v>68</v>
      </c>
      <c r="U1271" s="193" t="s">
        <v>68</v>
      </c>
      <c r="V1271" s="193" t="s">
        <v>2716</v>
      </c>
      <c r="W1271" s="203">
        <v>250.0</v>
      </c>
      <c r="X1271" s="179">
        <f t="shared" si="339"/>
        <v>40</v>
      </c>
      <c r="Y1271" s="179">
        <f t="shared" si="340"/>
        <v>290</v>
      </c>
    </row>
    <row r="1272">
      <c r="A1272" s="37" t="s">
        <v>6373</v>
      </c>
      <c r="B1272" s="215" t="s">
        <v>2817</v>
      </c>
      <c r="C1272" s="79">
        <v>45874.0</v>
      </c>
      <c r="D1272" s="241">
        <v>0.6138888888888889</v>
      </c>
      <c r="E1272" s="191" t="s">
        <v>2518</v>
      </c>
      <c r="F1272" s="191" t="s">
        <v>6019</v>
      </c>
      <c r="G1272" s="193">
        <v>1.0</v>
      </c>
      <c r="H1272" s="193" t="s">
        <v>888</v>
      </c>
      <c r="I1272" s="193" t="s">
        <v>6424</v>
      </c>
      <c r="J1272" s="193" t="s">
        <v>2506</v>
      </c>
      <c r="K1272" s="193" t="s">
        <v>6022</v>
      </c>
      <c r="L1272" s="191" t="s">
        <v>6428</v>
      </c>
      <c r="M1272" s="217" t="s">
        <v>6429</v>
      </c>
      <c r="N1272" s="193" t="s">
        <v>821</v>
      </c>
      <c r="O1272" s="207"/>
      <c r="P1272" s="193" t="s">
        <v>6065</v>
      </c>
      <c r="Q1272" s="205" t="s">
        <v>68</v>
      </c>
      <c r="R1272" s="206">
        <v>8.63719062373825E14</v>
      </c>
      <c r="S1272" s="206">
        <v>8.118247329E9</v>
      </c>
      <c r="T1272" s="193" t="s">
        <v>6430</v>
      </c>
      <c r="U1272" s="193" t="s">
        <v>6431</v>
      </c>
      <c r="V1272" s="193" t="s">
        <v>888</v>
      </c>
      <c r="W1272" s="203">
        <v>2199.0</v>
      </c>
      <c r="X1272" s="203">
        <f t="shared" si="339"/>
        <v>351.84</v>
      </c>
      <c r="Y1272" s="203">
        <f t="shared" si="340"/>
        <v>2550.84</v>
      </c>
    </row>
    <row r="1273">
      <c r="A1273" s="37" t="s">
        <v>6373</v>
      </c>
      <c r="B1273" s="215" t="s">
        <v>2817</v>
      </c>
      <c r="C1273" s="79">
        <v>45874.0</v>
      </c>
      <c r="D1273" s="241">
        <v>0.6875</v>
      </c>
      <c r="E1273" s="191" t="s">
        <v>3761</v>
      </c>
      <c r="F1273" s="191" t="s">
        <v>2592</v>
      </c>
      <c r="G1273" s="193">
        <v>1.0</v>
      </c>
      <c r="H1273" s="193" t="s">
        <v>846</v>
      </c>
      <c r="I1273" s="193" t="s">
        <v>6432</v>
      </c>
      <c r="J1273" s="193" t="s">
        <v>2708</v>
      </c>
      <c r="K1273" s="193" t="s">
        <v>6433</v>
      </c>
      <c r="L1273" s="191" t="s">
        <v>6434</v>
      </c>
      <c r="M1273" s="217" t="s">
        <v>6435</v>
      </c>
      <c r="N1273" s="193" t="s">
        <v>4397</v>
      </c>
      <c r="O1273" s="193" t="s">
        <v>68</v>
      </c>
      <c r="P1273" s="193"/>
      <c r="Q1273" s="193" t="s">
        <v>6436</v>
      </c>
      <c r="R1273" s="206" t="s">
        <v>68</v>
      </c>
      <c r="S1273" s="206" t="s">
        <v>68</v>
      </c>
      <c r="T1273" s="193" t="s">
        <v>68</v>
      </c>
      <c r="U1273" s="193" t="s">
        <v>68</v>
      </c>
      <c r="V1273" s="193" t="s">
        <v>68</v>
      </c>
      <c r="W1273" s="203" t="s">
        <v>68</v>
      </c>
      <c r="X1273" s="203" t="s">
        <v>68</v>
      </c>
      <c r="Y1273" s="203" t="s">
        <v>68</v>
      </c>
    </row>
    <row r="1274" ht="36.0" customHeight="1">
      <c r="A1274" s="37" t="s">
        <v>6373</v>
      </c>
      <c r="B1274" s="215" t="s">
        <v>2817</v>
      </c>
      <c r="C1274" s="79">
        <v>45874.0</v>
      </c>
      <c r="D1274" s="241">
        <v>0.6875</v>
      </c>
      <c r="E1274" s="191" t="s">
        <v>3761</v>
      </c>
      <c r="F1274" s="191" t="s">
        <v>2592</v>
      </c>
      <c r="G1274" s="193">
        <v>1.0</v>
      </c>
      <c r="H1274" s="193" t="s">
        <v>888</v>
      </c>
      <c r="I1274" s="193" t="s">
        <v>6437</v>
      </c>
      <c r="J1274" s="193" t="s">
        <v>2708</v>
      </c>
      <c r="K1274" s="193" t="s">
        <v>6433</v>
      </c>
      <c r="L1274" s="191" t="s">
        <v>6434</v>
      </c>
      <c r="M1274" s="217" t="s">
        <v>6435</v>
      </c>
      <c r="N1274" s="193" t="s">
        <v>4397</v>
      </c>
      <c r="O1274" s="193" t="s">
        <v>68</v>
      </c>
      <c r="P1274" s="193" t="s">
        <v>5180</v>
      </c>
      <c r="Q1274" s="193" t="s">
        <v>2547</v>
      </c>
      <c r="R1274" s="206">
        <v>8.64943048879718E14</v>
      </c>
      <c r="S1274" s="206">
        <v>8.118247311E9</v>
      </c>
      <c r="T1274" s="193" t="s">
        <v>68</v>
      </c>
      <c r="U1274" s="193" t="s">
        <v>6438</v>
      </c>
      <c r="V1274" s="193" t="s">
        <v>888</v>
      </c>
      <c r="W1274" s="203">
        <f>1724+150</f>
        <v>1874</v>
      </c>
      <c r="X1274" s="203">
        <f t="shared" ref="X1274:X1285" si="341">W1274*0.16</f>
        <v>299.84</v>
      </c>
      <c r="Y1274" s="203">
        <f t="shared" ref="Y1274:Y1285" si="342">W1274+X1274</f>
        <v>2173.84</v>
      </c>
    </row>
    <row r="1275">
      <c r="A1275" s="37" t="s">
        <v>6373</v>
      </c>
      <c r="B1275" s="215" t="s">
        <v>2817</v>
      </c>
      <c r="C1275" s="79">
        <v>45874.0</v>
      </c>
      <c r="D1275" s="241">
        <v>0.7708333333333334</v>
      </c>
      <c r="E1275" s="191" t="s">
        <v>6108</v>
      </c>
      <c r="F1275" s="191" t="s">
        <v>2745</v>
      </c>
      <c r="G1275" s="193">
        <v>1.0</v>
      </c>
      <c r="H1275" s="193" t="s">
        <v>2449</v>
      </c>
      <c r="I1275" s="193">
        <v>1007.0</v>
      </c>
      <c r="J1275" s="193" t="s">
        <v>6439</v>
      </c>
      <c r="K1275" s="193" t="s">
        <v>6440</v>
      </c>
      <c r="L1275" s="191" t="s">
        <v>6441</v>
      </c>
      <c r="M1275" s="217" t="s">
        <v>6442</v>
      </c>
      <c r="N1275" s="193" t="s">
        <v>6443</v>
      </c>
      <c r="O1275" s="207"/>
      <c r="P1275" s="193" t="s">
        <v>6444</v>
      </c>
      <c r="Q1275" s="205" t="s">
        <v>6445</v>
      </c>
      <c r="R1275" s="206">
        <v>8.69706060878545E14</v>
      </c>
      <c r="S1275" s="206">
        <v>8.332086982E9</v>
      </c>
      <c r="T1275" s="193" t="s">
        <v>6446</v>
      </c>
      <c r="U1275" s="193" t="s">
        <v>6447</v>
      </c>
      <c r="V1275" s="193" t="s">
        <v>2449</v>
      </c>
      <c r="W1275" s="203">
        <v>450.0</v>
      </c>
      <c r="X1275" s="179">
        <f t="shared" si="341"/>
        <v>72</v>
      </c>
      <c r="Y1275" s="179">
        <f t="shared" si="342"/>
        <v>522</v>
      </c>
    </row>
    <row r="1276">
      <c r="A1276" s="37" t="s">
        <v>6373</v>
      </c>
      <c r="B1276" s="215" t="s">
        <v>2817</v>
      </c>
      <c r="C1276" s="79">
        <v>45875.0</v>
      </c>
      <c r="D1276" s="187">
        <v>0.375</v>
      </c>
      <c r="E1276" s="191" t="s">
        <v>2548</v>
      </c>
      <c r="F1276" s="191" t="s">
        <v>2549</v>
      </c>
      <c r="G1276" s="193">
        <v>1.0</v>
      </c>
      <c r="H1276" s="193" t="s">
        <v>2812</v>
      </c>
      <c r="I1276" s="193" t="s">
        <v>6448</v>
      </c>
      <c r="J1276" s="193" t="s">
        <v>3082</v>
      </c>
      <c r="K1276" s="193" t="s">
        <v>5562</v>
      </c>
      <c r="L1276" s="191" t="s">
        <v>6245</v>
      </c>
      <c r="M1276" s="217" t="s">
        <v>2552</v>
      </c>
      <c r="N1276" s="193" t="s">
        <v>4397</v>
      </c>
      <c r="O1276" s="207"/>
      <c r="P1276" s="72" t="str">
        <f t="shared" ref="P1276:P1280" si="343">J1276</f>
        <v>REINSTALACION DE EQUIPO</v>
      </c>
      <c r="Q1276" s="205" t="s">
        <v>6449</v>
      </c>
      <c r="R1276" s="206">
        <v>8.65011031954556E14</v>
      </c>
      <c r="S1276" s="206">
        <v>8.134058856E9</v>
      </c>
      <c r="T1276" s="193" t="s">
        <v>68</v>
      </c>
      <c r="U1276" s="193" t="s">
        <v>6450</v>
      </c>
      <c r="V1276" s="193" t="str">
        <f t="shared" ref="V1276:V1280" si="344">H1276</f>
        <v>REINSTALACION</v>
      </c>
      <c r="W1276" s="203">
        <v>350.0</v>
      </c>
      <c r="X1276" s="179">
        <f t="shared" si="341"/>
        <v>56</v>
      </c>
      <c r="Y1276" s="179">
        <f t="shared" si="342"/>
        <v>406</v>
      </c>
    </row>
    <row r="1277" ht="12.75" customHeight="1">
      <c r="A1277" s="37" t="s">
        <v>6373</v>
      </c>
      <c r="B1277" s="215" t="s">
        <v>2817</v>
      </c>
      <c r="C1277" s="79">
        <v>45875.0</v>
      </c>
      <c r="D1277" s="241">
        <v>0.5416666666666666</v>
      </c>
      <c r="E1277" s="191" t="s">
        <v>2574</v>
      </c>
      <c r="F1277" s="191" t="s">
        <v>5930</v>
      </c>
      <c r="G1277" s="193">
        <v>1.0</v>
      </c>
      <c r="H1277" s="193" t="s">
        <v>888</v>
      </c>
      <c r="I1277" s="193" t="s">
        <v>6451</v>
      </c>
      <c r="J1277" s="193" t="s">
        <v>5939</v>
      </c>
      <c r="K1277" s="193" t="s">
        <v>3312</v>
      </c>
      <c r="L1277" s="191" t="s">
        <v>5889</v>
      </c>
      <c r="M1277" s="248" t="s">
        <v>6263</v>
      </c>
      <c r="N1277" s="193" t="s">
        <v>821</v>
      </c>
      <c r="O1277" s="193" t="s">
        <v>68</v>
      </c>
      <c r="P1277" s="193" t="str">
        <f t="shared" si="343"/>
        <v>INSTALACION EN COMODATO </v>
      </c>
      <c r="Q1277" s="193" t="s">
        <v>6121</v>
      </c>
      <c r="R1277" s="206">
        <v>8.64943048878892E14</v>
      </c>
      <c r="S1277" s="206">
        <v>8.118247332E9</v>
      </c>
      <c r="T1277" s="193" t="s">
        <v>6452</v>
      </c>
      <c r="U1277" s="193" t="s">
        <v>68</v>
      </c>
      <c r="V1277" s="193" t="str">
        <f t="shared" si="344"/>
        <v>INSTALACION</v>
      </c>
      <c r="W1277" s="179">
        <f t="shared" ref="W1277:W1279" si="345">549+199</f>
        <v>748</v>
      </c>
      <c r="X1277" s="179">
        <f t="shared" si="341"/>
        <v>119.68</v>
      </c>
      <c r="Y1277" s="179">
        <f t="shared" si="342"/>
        <v>867.68</v>
      </c>
    </row>
    <row r="1278">
      <c r="A1278" s="37" t="s">
        <v>6373</v>
      </c>
      <c r="B1278" s="215" t="s">
        <v>2817</v>
      </c>
      <c r="C1278" s="79">
        <v>45875.0</v>
      </c>
      <c r="D1278" s="241">
        <v>0.5416666666666666</v>
      </c>
      <c r="E1278" s="191" t="s">
        <v>2574</v>
      </c>
      <c r="F1278" s="191" t="s">
        <v>5930</v>
      </c>
      <c r="G1278" s="193">
        <v>1.0</v>
      </c>
      <c r="H1278" s="193" t="s">
        <v>888</v>
      </c>
      <c r="I1278" s="193" t="s">
        <v>6453</v>
      </c>
      <c r="J1278" s="193" t="s">
        <v>5939</v>
      </c>
      <c r="K1278" s="193" t="s">
        <v>3312</v>
      </c>
      <c r="L1278" s="191" t="s">
        <v>5889</v>
      </c>
      <c r="M1278" s="248" t="s">
        <v>6263</v>
      </c>
      <c r="N1278" s="193" t="s">
        <v>821</v>
      </c>
      <c r="O1278" s="193" t="s">
        <v>68</v>
      </c>
      <c r="P1278" s="193" t="str">
        <f t="shared" si="343"/>
        <v>INSTALACION EN COMODATO </v>
      </c>
      <c r="Q1278" s="193" t="s">
        <v>5247</v>
      </c>
      <c r="R1278" s="206">
        <v>8.64943048878975E14</v>
      </c>
      <c r="S1278" s="206">
        <v>8.118246931E9</v>
      </c>
      <c r="T1278" s="193" t="s">
        <v>6454</v>
      </c>
      <c r="U1278" s="193" t="s">
        <v>68</v>
      </c>
      <c r="V1278" s="193" t="str">
        <f t="shared" si="344"/>
        <v>INSTALACION</v>
      </c>
      <c r="W1278" s="179">
        <f t="shared" si="345"/>
        <v>748</v>
      </c>
      <c r="X1278" s="179">
        <f t="shared" si="341"/>
        <v>119.68</v>
      </c>
      <c r="Y1278" s="179">
        <f t="shared" si="342"/>
        <v>867.68</v>
      </c>
    </row>
    <row r="1279">
      <c r="A1279" s="37" t="s">
        <v>6373</v>
      </c>
      <c r="B1279" s="215" t="s">
        <v>2817</v>
      </c>
      <c r="C1279" s="79">
        <v>45875.0</v>
      </c>
      <c r="D1279" s="241">
        <v>0.5416666666666666</v>
      </c>
      <c r="E1279" s="191" t="s">
        <v>2574</v>
      </c>
      <c r="F1279" s="191" t="s">
        <v>5930</v>
      </c>
      <c r="G1279" s="193">
        <v>1.0</v>
      </c>
      <c r="H1279" s="193" t="s">
        <v>888</v>
      </c>
      <c r="I1279" s="193" t="s">
        <v>6455</v>
      </c>
      <c r="J1279" s="193" t="s">
        <v>5939</v>
      </c>
      <c r="K1279" s="193" t="s">
        <v>3312</v>
      </c>
      <c r="L1279" s="191" t="s">
        <v>5889</v>
      </c>
      <c r="M1279" s="248" t="s">
        <v>6263</v>
      </c>
      <c r="N1279" s="193" t="s">
        <v>821</v>
      </c>
      <c r="O1279" s="193" t="s">
        <v>68</v>
      </c>
      <c r="P1279" s="193" t="str">
        <f t="shared" si="343"/>
        <v>INSTALACION EN COMODATO </v>
      </c>
      <c r="Q1279" s="193" t="s">
        <v>5247</v>
      </c>
      <c r="R1279" s="206">
        <v>8.64943048879577E14</v>
      </c>
      <c r="S1279" s="206">
        <v>8.118226535E9</v>
      </c>
      <c r="T1279" s="193" t="s">
        <v>6456</v>
      </c>
      <c r="U1279" s="193" t="s">
        <v>68</v>
      </c>
      <c r="V1279" s="193" t="str">
        <f t="shared" si="344"/>
        <v>INSTALACION</v>
      </c>
      <c r="W1279" s="179">
        <f t="shared" si="345"/>
        <v>748</v>
      </c>
      <c r="X1279" s="179">
        <f t="shared" si="341"/>
        <v>119.68</v>
      </c>
      <c r="Y1279" s="179">
        <f t="shared" si="342"/>
        <v>867.68</v>
      </c>
    </row>
    <row r="1280">
      <c r="A1280" s="37" t="s">
        <v>6373</v>
      </c>
      <c r="B1280" s="215" t="s">
        <v>2817</v>
      </c>
      <c r="C1280" s="79">
        <v>45876.0</v>
      </c>
      <c r="D1280" s="241">
        <v>0.4791666666666667</v>
      </c>
      <c r="E1280" s="191" t="s">
        <v>2548</v>
      </c>
      <c r="F1280" s="191" t="s">
        <v>2549</v>
      </c>
      <c r="G1280" s="193">
        <v>1.0</v>
      </c>
      <c r="H1280" s="193" t="s">
        <v>2513</v>
      </c>
      <c r="I1280" s="193" t="s">
        <v>6457</v>
      </c>
      <c r="J1280" s="193" t="s">
        <v>2563</v>
      </c>
      <c r="K1280" s="193" t="s">
        <v>5562</v>
      </c>
      <c r="L1280" s="191" t="s">
        <v>6245</v>
      </c>
      <c r="M1280" s="217" t="s">
        <v>2552</v>
      </c>
      <c r="N1280" s="193" t="s">
        <v>4397</v>
      </c>
      <c r="O1280" s="207"/>
      <c r="P1280" s="72" t="str">
        <f t="shared" si="343"/>
        <v>DESINSTALACION DE EQUIPO </v>
      </c>
      <c r="Q1280" s="205" t="s">
        <v>68</v>
      </c>
      <c r="R1280" s="206">
        <v>8.64893035502585E14</v>
      </c>
      <c r="S1280" s="206">
        <v>8.120149963E9</v>
      </c>
      <c r="T1280" s="193" t="s">
        <v>6458</v>
      </c>
      <c r="U1280" s="193" t="s">
        <v>68</v>
      </c>
      <c r="V1280" s="193" t="str">
        <f t="shared" si="344"/>
        <v>DESINSTALACION</v>
      </c>
      <c r="W1280" s="203">
        <v>350.0</v>
      </c>
      <c r="X1280" s="179">
        <f t="shared" si="341"/>
        <v>56</v>
      </c>
      <c r="Y1280" s="179">
        <f t="shared" si="342"/>
        <v>406</v>
      </c>
    </row>
    <row r="1281" ht="12.75" customHeight="1">
      <c r="A1281" s="37" t="s">
        <v>6373</v>
      </c>
      <c r="B1281" s="215" t="s">
        <v>2817</v>
      </c>
      <c r="C1281" s="79">
        <v>45876.0</v>
      </c>
      <c r="D1281" s="241">
        <v>0.6666666666666666</v>
      </c>
      <c r="E1281" s="191" t="s">
        <v>2518</v>
      </c>
      <c r="F1281" s="191" t="s">
        <v>457</v>
      </c>
      <c r="G1281" s="193">
        <v>1.0</v>
      </c>
      <c r="H1281" s="193" t="s">
        <v>888</v>
      </c>
      <c r="I1281" s="193" t="s">
        <v>6459</v>
      </c>
      <c r="J1281" s="193" t="s">
        <v>5945</v>
      </c>
      <c r="K1281" s="193" t="s">
        <v>5946</v>
      </c>
      <c r="L1281" s="191" t="s">
        <v>6460</v>
      </c>
      <c r="M1281" s="217" t="s">
        <v>6461</v>
      </c>
      <c r="N1281" s="193" t="s">
        <v>4397</v>
      </c>
      <c r="O1281" s="207"/>
      <c r="P1281" s="193" t="s">
        <v>6462</v>
      </c>
      <c r="Q1281" s="205" t="s">
        <v>68</v>
      </c>
      <c r="R1281" s="206">
        <v>8.69706063459327E14</v>
      </c>
      <c r="S1281" s="206">
        <v>8.114871932E9</v>
      </c>
      <c r="T1281" s="193" t="s">
        <v>68</v>
      </c>
      <c r="U1281" s="193" t="s">
        <v>6463</v>
      </c>
      <c r="V1281" s="193" t="s">
        <v>888</v>
      </c>
      <c r="W1281" s="203">
        <f>1800+300</f>
        <v>2100</v>
      </c>
      <c r="X1281" s="203">
        <f t="shared" si="341"/>
        <v>336</v>
      </c>
      <c r="Y1281" s="203">
        <f t="shared" si="342"/>
        <v>2436</v>
      </c>
    </row>
    <row r="1282">
      <c r="A1282" s="37" t="s">
        <v>6373</v>
      </c>
      <c r="B1282" s="215" t="s">
        <v>2817</v>
      </c>
      <c r="C1282" s="79">
        <v>45877.0</v>
      </c>
      <c r="D1282" s="241">
        <v>0.3958333333333333</v>
      </c>
      <c r="E1282" s="191" t="s">
        <v>2548</v>
      </c>
      <c r="F1282" s="191" t="s">
        <v>2549</v>
      </c>
      <c r="G1282" s="193">
        <v>1.0</v>
      </c>
      <c r="H1282" s="193" t="s">
        <v>2812</v>
      </c>
      <c r="I1282" s="193" t="s">
        <v>6464</v>
      </c>
      <c r="J1282" s="193" t="s">
        <v>3082</v>
      </c>
      <c r="K1282" s="193" t="s">
        <v>5562</v>
      </c>
      <c r="L1282" s="191" t="s">
        <v>6245</v>
      </c>
      <c r="M1282" s="217" t="s">
        <v>2552</v>
      </c>
      <c r="N1282" s="193" t="s">
        <v>821</v>
      </c>
      <c r="O1282" s="207"/>
      <c r="P1282" s="72" t="str">
        <f>J1282</f>
        <v>REINSTALACION DE EQUIPO</v>
      </c>
      <c r="Q1282" s="205" t="s">
        <v>6465</v>
      </c>
      <c r="R1282" s="206">
        <v>8.69220040531521E14</v>
      </c>
      <c r="S1282" s="206">
        <v>8.123209519E9</v>
      </c>
      <c r="T1282" s="193" t="s">
        <v>6466</v>
      </c>
      <c r="U1282" s="193" t="s">
        <v>68</v>
      </c>
      <c r="V1282" s="193" t="str">
        <f>H1282</f>
        <v>REINSTALACION</v>
      </c>
      <c r="W1282" s="203">
        <v>350.0</v>
      </c>
      <c r="X1282" s="179">
        <f t="shared" si="341"/>
        <v>56</v>
      </c>
      <c r="Y1282" s="179">
        <f t="shared" si="342"/>
        <v>406</v>
      </c>
    </row>
    <row r="1283">
      <c r="A1283" s="37" t="s">
        <v>6373</v>
      </c>
      <c r="B1283" s="215" t="s">
        <v>2817</v>
      </c>
      <c r="C1283" s="79">
        <v>45877.0</v>
      </c>
      <c r="D1283" s="241">
        <v>0.4583333333333333</v>
      </c>
      <c r="E1283" s="191" t="s">
        <v>3761</v>
      </c>
      <c r="F1283" s="191" t="s">
        <v>2592</v>
      </c>
      <c r="G1283" s="193">
        <v>1.0</v>
      </c>
      <c r="H1283" s="193" t="s">
        <v>2684</v>
      </c>
      <c r="I1283" s="193" t="s">
        <v>6467</v>
      </c>
      <c r="J1283" s="193" t="s">
        <v>2506</v>
      </c>
      <c r="K1283" s="193" t="s">
        <v>6468</v>
      </c>
      <c r="L1283" s="191" t="s">
        <v>6469</v>
      </c>
      <c r="M1283" s="217" t="s">
        <v>6470</v>
      </c>
      <c r="N1283" s="193" t="s">
        <v>821</v>
      </c>
      <c r="O1283" s="193" t="s">
        <v>68</v>
      </c>
      <c r="P1283" s="193"/>
      <c r="Q1283" s="193" t="s">
        <v>6471</v>
      </c>
      <c r="R1283" s="206" t="s">
        <v>68</v>
      </c>
      <c r="S1283" s="206" t="s">
        <v>68</v>
      </c>
      <c r="T1283" s="193" t="s">
        <v>68</v>
      </c>
      <c r="U1283" s="193" t="s">
        <v>68</v>
      </c>
      <c r="V1283" s="193" t="s">
        <v>2716</v>
      </c>
      <c r="W1283" s="203">
        <v>250.0</v>
      </c>
      <c r="X1283" s="203">
        <f t="shared" si="341"/>
        <v>40</v>
      </c>
      <c r="Y1283" s="203">
        <f t="shared" si="342"/>
        <v>290</v>
      </c>
    </row>
    <row r="1284">
      <c r="A1284" s="37" t="s">
        <v>6373</v>
      </c>
      <c r="B1284" s="215" t="s">
        <v>2817</v>
      </c>
      <c r="C1284" s="79">
        <v>45877.0</v>
      </c>
      <c r="D1284" s="241">
        <v>0.4166666666666667</v>
      </c>
      <c r="E1284" s="191" t="s">
        <v>6472</v>
      </c>
      <c r="F1284" s="191" t="s">
        <v>6473</v>
      </c>
      <c r="G1284" s="193">
        <v>1.0</v>
      </c>
      <c r="H1284" s="193" t="s">
        <v>888</v>
      </c>
      <c r="I1284" s="193" t="s">
        <v>6474</v>
      </c>
      <c r="J1284" s="193" t="s">
        <v>2506</v>
      </c>
      <c r="K1284" s="193" t="s">
        <v>6475</v>
      </c>
      <c r="L1284" s="191" t="s">
        <v>6476</v>
      </c>
      <c r="M1284" s="217" t="s">
        <v>3704</v>
      </c>
      <c r="N1284" s="193" t="s">
        <v>4397</v>
      </c>
      <c r="O1284" s="207"/>
      <c r="P1284" s="193" t="s">
        <v>5247</v>
      </c>
      <c r="Q1284" s="205" t="s">
        <v>6477</v>
      </c>
      <c r="R1284" s="206">
        <v>8.64943048871756E14</v>
      </c>
      <c r="S1284" s="206">
        <v>8.118248063E9</v>
      </c>
      <c r="T1284" s="193" t="s">
        <v>68</v>
      </c>
      <c r="U1284" s="193" t="s">
        <v>6478</v>
      </c>
      <c r="V1284" s="193" t="s">
        <v>888</v>
      </c>
      <c r="W1284" s="203">
        <f t="shared" ref="W1284:W1285" si="346">1810.35+73.5</f>
        <v>1883.85</v>
      </c>
      <c r="X1284" s="203">
        <f t="shared" si="341"/>
        <v>301.416</v>
      </c>
      <c r="Y1284" s="203">
        <f t="shared" si="342"/>
        <v>2185.266</v>
      </c>
    </row>
    <row r="1285">
      <c r="A1285" s="37" t="s">
        <v>6373</v>
      </c>
      <c r="B1285" s="215" t="s">
        <v>2817</v>
      </c>
      <c r="C1285" s="79">
        <v>45877.0</v>
      </c>
      <c r="D1285" s="241">
        <v>0.4166666666666667</v>
      </c>
      <c r="E1285" s="191" t="s">
        <v>6472</v>
      </c>
      <c r="F1285" s="191" t="s">
        <v>6473</v>
      </c>
      <c r="G1285" s="193">
        <v>1.0</v>
      </c>
      <c r="H1285" s="193" t="s">
        <v>888</v>
      </c>
      <c r="I1285" s="193" t="s">
        <v>6479</v>
      </c>
      <c r="J1285" s="193" t="s">
        <v>2506</v>
      </c>
      <c r="K1285" s="193" t="s">
        <v>6475</v>
      </c>
      <c r="L1285" s="191" t="s">
        <v>6476</v>
      </c>
      <c r="M1285" s="217" t="s">
        <v>3704</v>
      </c>
      <c r="N1285" s="193" t="s">
        <v>4397</v>
      </c>
      <c r="O1285" s="207"/>
      <c r="P1285" s="193" t="s">
        <v>5247</v>
      </c>
      <c r="Q1285" s="205" t="s">
        <v>6480</v>
      </c>
      <c r="R1285" s="206">
        <v>8.64943048872671E14</v>
      </c>
      <c r="S1285" s="206">
        <v>8.118248313E9</v>
      </c>
      <c r="T1285" s="193" t="s">
        <v>68</v>
      </c>
      <c r="U1285" s="193" t="s">
        <v>6481</v>
      </c>
      <c r="V1285" s="193" t="s">
        <v>888</v>
      </c>
      <c r="W1285" s="203">
        <f t="shared" si="346"/>
        <v>1883.85</v>
      </c>
      <c r="X1285" s="203">
        <f t="shared" si="341"/>
        <v>301.416</v>
      </c>
      <c r="Y1285" s="203">
        <f t="shared" si="342"/>
        <v>2185.266</v>
      </c>
    </row>
    <row r="1286">
      <c r="A1286" s="37" t="s">
        <v>6373</v>
      </c>
      <c r="B1286" s="215" t="s">
        <v>2817</v>
      </c>
      <c r="C1286" s="79">
        <v>45877.0</v>
      </c>
      <c r="D1286" s="241">
        <v>0.625</v>
      </c>
      <c r="E1286" s="191" t="s">
        <v>3587</v>
      </c>
      <c r="F1286" s="191" t="s">
        <v>6374</v>
      </c>
      <c r="G1286" s="193">
        <v>1.0</v>
      </c>
      <c r="H1286" s="193" t="s">
        <v>2449</v>
      </c>
      <c r="I1286" s="193" t="s">
        <v>6380</v>
      </c>
      <c r="J1286" s="193" t="s">
        <v>6482</v>
      </c>
      <c r="K1286" s="193" t="s">
        <v>2709</v>
      </c>
      <c r="L1286" s="191" t="s">
        <v>6376</v>
      </c>
      <c r="M1286" s="217" t="s">
        <v>6377</v>
      </c>
      <c r="N1286" s="193" t="s">
        <v>4397</v>
      </c>
      <c r="O1286" s="207"/>
      <c r="P1286" s="193" t="s">
        <v>6483</v>
      </c>
      <c r="Q1286" s="205" t="s">
        <v>68</v>
      </c>
      <c r="R1286" s="206">
        <v>1.9176207157E10</v>
      </c>
      <c r="S1286" s="206">
        <v>8.118247281E9</v>
      </c>
      <c r="T1286" s="193" t="s">
        <v>68</v>
      </c>
      <c r="U1286" s="193" t="s">
        <v>6381</v>
      </c>
      <c r="V1286" s="193" t="s">
        <v>6295</v>
      </c>
      <c r="W1286" s="203">
        <v>0.0</v>
      </c>
      <c r="X1286" s="203">
        <v>0.0</v>
      </c>
      <c r="Y1286" s="203">
        <v>0.0</v>
      </c>
    </row>
    <row r="1287">
      <c r="A1287" s="37" t="s">
        <v>6373</v>
      </c>
      <c r="B1287" s="215" t="s">
        <v>2817</v>
      </c>
      <c r="C1287" s="79">
        <v>45877.0</v>
      </c>
      <c r="D1287" s="241">
        <v>0.20833333333333334</v>
      </c>
      <c r="E1287" s="191" t="s">
        <v>3761</v>
      </c>
      <c r="F1287" s="191" t="s">
        <v>2592</v>
      </c>
      <c r="G1287" s="193">
        <v>1.0</v>
      </c>
      <c r="H1287" s="193" t="s">
        <v>888</v>
      </c>
      <c r="I1287" s="193" t="s">
        <v>6467</v>
      </c>
      <c r="J1287" s="193" t="s">
        <v>2506</v>
      </c>
      <c r="K1287" s="193" t="s">
        <v>6468</v>
      </c>
      <c r="L1287" s="191" t="s">
        <v>6469</v>
      </c>
      <c r="M1287" s="217" t="s">
        <v>6470</v>
      </c>
      <c r="N1287" s="193" t="s">
        <v>821</v>
      </c>
      <c r="O1287" s="193" t="s">
        <v>68</v>
      </c>
      <c r="P1287" s="193" t="s">
        <v>2547</v>
      </c>
      <c r="Q1287" s="205" t="s">
        <v>4700</v>
      </c>
      <c r="R1287" s="206">
        <v>8.68166059892695E14</v>
      </c>
      <c r="S1287" s="206">
        <v>8.120308244E9</v>
      </c>
      <c r="T1287" s="193" t="s">
        <v>6484</v>
      </c>
      <c r="U1287" s="193" t="s">
        <v>6485</v>
      </c>
      <c r="V1287" s="193" t="s">
        <v>888</v>
      </c>
      <c r="W1287" s="203">
        <f>1724+150</f>
        <v>1874</v>
      </c>
      <c r="X1287" s="203">
        <f t="shared" ref="X1287:X1288" si="347">W1287*0.16</f>
        <v>299.84</v>
      </c>
      <c r="Y1287" s="203">
        <f t="shared" ref="Y1287:Y1288" si="348">W1287+X1287</f>
        <v>2173.84</v>
      </c>
    </row>
    <row r="1288">
      <c r="A1288" s="37" t="s">
        <v>6373</v>
      </c>
      <c r="B1288" s="215" t="s">
        <v>2817</v>
      </c>
      <c r="C1288" s="79">
        <v>45877.0</v>
      </c>
      <c r="D1288" s="241">
        <v>0.875</v>
      </c>
      <c r="E1288" s="191" t="s">
        <v>2511</v>
      </c>
      <c r="F1288" s="191" t="s">
        <v>390</v>
      </c>
      <c r="G1288" s="193">
        <v>1.0</v>
      </c>
      <c r="H1288" s="193" t="s">
        <v>888</v>
      </c>
      <c r="I1288" s="230" t="s">
        <v>6486</v>
      </c>
      <c r="J1288" s="193" t="s">
        <v>5939</v>
      </c>
      <c r="K1288" s="193" t="s">
        <v>6487</v>
      </c>
      <c r="L1288" s="191" t="s">
        <v>6488</v>
      </c>
      <c r="M1288" s="217" t="s">
        <v>6489</v>
      </c>
      <c r="N1288" s="193" t="s">
        <v>4397</v>
      </c>
      <c r="O1288" s="207"/>
      <c r="P1288" s="193" t="s">
        <v>5247</v>
      </c>
      <c r="Q1288" s="205" t="s">
        <v>6490</v>
      </c>
      <c r="R1288" s="206">
        <v>8.64943048870519E14</v>
      </c>
      <c r="S1288" s="206">
        <v>8.118247945E9</v>
      </c>
      <c r="T1288" s="193" t="s">
        <v>68</v>
      </c>
      <c r="U1288" s="193" t="s">
        <v>6491</v>
      </c>
      <c r="V1288" s="193" t="s">
        <v>37</v>
      </c>
      <c r="W1288" s="203">
        <f>549+300</f>
        <v>849</v>
      </c>
      <c r="X1288" s="203">
        <f t="shared" si="347"/>
        <v>135.84</v>
      </c>
      <c r="Y1288" s="203">
        <f t="shared" si="348"/>
        <v>984.84</v>
      </c>
    </row>
    <row r="1289">
      <c r="A1289" s="37" t="s">
        <v>6373</v>
      </c>
      <c r="B1289" s="215" t="s">
        <v>2817</v>
      </c>
      <c r="C1289" s="79">
        <v>45878.0</v>
      </c>
      <c r="D1289" s="187">
        <v>0.375</v>
      </c>
      <c r="E1289" s="191" t="s">
        <v>2518</v>
      </c>
      <c r="F1289" s="191" t="s">
        <v>6492</v>
      </c>
      <c r="G1289" s="193">
        <v>1.0</v>
      </c>
      <c r="H1289" s="193" t="s">
        <v>2449</v>
      </c>
      <c r="I1289" s="193" t="s">
        <v>6493</v>
      </c>
      <c r="J1289" s="193" t="s">
        <v>6494</v>
      </c>
      <c r="K1289" s="193" t="s">
        <v>6495</v>
      </c>
      <c r="L1289" s="191" t="s">
        <v>4042</v>
      </c>
      <c r="M1289" s="217" t="s">
        <v>6496</v>
      </c>
      <c r="N1289" s="193" t="s">
        <v>821</v>
      </c>
      <c r="O1289" s="207"/>
      <c r="P1289" s="193" t="s">
        <v>6497</v>
      </c>
      <c r="Q1289" s="205" t="s">
        <v>6498</v>
      </c>
      <c r="R1289" s="206">
        <v>8.64895032740005E15</v>
      </c>
      <c r="S1289" s="206">
        <v>8.135790573E9</v>
      </c>
      <c r="T1289" s="193" t="s">
        <v>6499</v>
      </c>
      <c r="U1289" s="193" t="s">
        <v>6500</v>
      </c>
      <c r="V1289" s="193" t="s">
        <v>2819</v>
      </c>
      <c r="W1289" s="203">
        <v>600.0</v>
      </c>
      <c r="X1289" s="203" t="s">
        <v>68</v>
      </c>
      <c r="Y1289" s="203" t="s">
        <v>68</v>
      </c>
    </row>
    <row r="1290">
      <c r="A1290" s="37" t="s">
        <v>6373</v>
      </c>
      <c r="B1290" s="215" t="s">
        <v>2817</v>
      </c>
      <c r="C1290" s="79">
        <v>45878.0</v>
      </c>
      <c r="D1290" s="241">
        <v>0.5</v>
      </c>
      <c r="E1290" s="191" t="s">
        <v>2518</v>
      </c>
      <c r="F1290" s="191" t="s">
        <v>390</v>
      </c>
      <c r="G1290" s="193">
        <v>1.0</v>
      </c>
      <c r="H1290" s="193" t="s">
        <v>729</v>
      </c>
      <c r="I1290" s="230" t="s">
        <v>6501</v>
      </c>
      <c r="J1290" s="193" t="s">
        <v>6502</v>
      </c>
      <c r="K1290" s="193" t="s">
        <v>5091</v>
      </c>
      <c r="L1290" s="191" t="s">
        <v>6488</v>
      </c>
      <c r="M1290" s="217" t="s">
        <v>6489</v>
      </c>
      <c r="N1290" s="193" t="s">
        <v>4397</v>
      </c>
      <c r="O1290" s="207"/>
      <c r="P1290" s="193" t="s">
        <v>6359</v>
      </c>
      <c r="Q1290" s="205" t="s">
        <v>68</v>
      </c>
      <c r="R1290" s="206">
        <v>8.63719065042799E14</v>
      </c>
      <c r="S1290" s="206">
        <v>8.110221046E9</v>
      </c>
      <c r="T1290" s="193" t="s">
        <v>68</v>
      </c>
      <c r="U1290" s="193" t="s">
        <v>6503</v>
      </c>
      <c r="V1290" s="193" t="s">
        <v>729</v>
      </c>
      <c r="W1290" s="203">
        <f t="shared" ref="W1290:W1294" si="349">549+300</f>
        <v>849</v>
      </c>
      <c r="X1290" s="203">
        <f t="shared" ref="X1290:X1297" si="350">W1290*0.16</f>
        <v>135.84</v>
      </c>
      <c r="Y1290" s="203">
        <f t="shared" ref="Y1290:Y1297" si="351">W1290+X1290</f>
        <v>984.84</v>
      </c>
    </row>
    <row r="1291">
      <c r="A1291" s="37" t="s">
        <v>6373</v>
      </c>
      <c r="B1291" s="215" t="s">
        <v>2817</v>
      </c>
      <c r="C1291" s="79">
        <v>45878.0</v>
      </c>
      <c r="D1291" s="241">
        <v>0.5416666666666666</v>
      </c>
      <c r="E1291" s="191" t="s">
        <v>2518</v>
      </c>
      <c r="F1291" s="191" t="s">
        <v>390</v>
      </c>
      <c r="G1291" s="193">
        <v>1.0</v>
      </c>
      <c r="H1291" s="193" t="s">
        <v>729</v>
      </c>
      <c r="I1291" s="230" t="s">
        <v>6504</v>
      </c>
      <c r="J1291" s="193" t="s">
        <v>6502</v>
      </c>
      <c r="K1291" s="193" t="s">
        <v>5091</v>
      </c>
      <c r="L1291" s="191" t="s">
        <v>6488</v>
      </c>
      <c r="M1291" s="217" t="s">
        <v>6489</v>
      </c>
      <c r="N1291" s="193" t="s">
        <v>4397</v>
      </c>
      <c r="O1291" s="207"/>
      <c r="P1291" s="193" t="s">
        <v>6359</v>
      </c>
      <c r="Q1291" s="205" t="s">
        <v>68</v>
      </c>
      <c r="R1291" s="206">
        <v>8.63719064665335E14</v>
      </c>
      <c r="S1291" s="206">
        <v>8.110446839E9</v>
      </c>
      <c r="T1291" s="193" t="s">
        <v>68</v>
      </c>
      <c r="U1291" s="193" t="s">
        <v>6505</v>
      </c>
      <c r="V1291" s="193" t="s">
        <v>729</v>
      </c>
      <c r="W1291" s="203">
        <f t="shared" si="349"/>
        <v>849</v>
      </c>
      <c r="X1291" s="203">
        <f t="shared" si="350"/>
        <v>135.84</v>
      </c>
      <c r="Y1291" s="203">
        <f t="shared" si="351"/>
        <v>984.84</v>
      </c>
    </row>
    <row r="1292">
      <c r="A1292" s="37" t="s">
        <v>6373</v>
      </c>
      <c r="B1292" s="215" t="s">
        <v>2817</v>
      </c>
      <c r="C1292" s="79">
        <v>45878.0</v>
      </c>
      <c r="D1292" s="241">
        <v>0.6111111111111112</v>
      </c>
      <c r="E1292" s="191" t="s">
        <v>2518</v>
      </c>
      <c r="F1292" s="191" t="s">
        <v>390</v>
      </c>
      <c r="G1292" s="193">
        <v>1.0</v>
      </c>
      <c r="H1292" s="193" t="s">
        <v>888</v>
      </c>
      <c r="I1292" s="230" t="s">
        <v>6506</v>
      </c>
      <c r="J1292" s="193" t="s">
        <v>5939</v>
      </c>
      <c r="K1292" s="193" t="s">
        <v>5091</v>
      </c>
      <c r="L1292" s="191" t="s">
        <v>6488</v>
      </c>
      <c r="M1292" s="217" t="s">
        <v>6489</v>
      </c>
      <c r="N1292" s="193" t="s">
        <v>4397</v>
      </c>
      <c r="O1292" s="207"/>
      <c r="P1292" s="193" t="s">
        <v>2506</v>
      </c>
      <c r="Q1292" s="205" t="s">
        <v>5135</v>
      </c>
      <c r="R1292" s="206">
        <v>8.64943048870915E14</v>
      </c>
      <c r="S1292" s="206">
        <v>8.115279224E9</v>
      </c>
      <c r="T1292" s="193" t="s">
        <v>68</v>
      </c>
      <c r="U1292" s="193" t="s">
        <v>6507</v>
      </c>
      <c r="V1292" s="193" t="s">
        <v>37</v>
      </c>
      <c r="W1292" s="203">
        <f t="shared" si="349"/>
        <v>849</v>
      </c>
      <c r="X1292" s="203">
        <f t="shared" si="350"/>
        <v>135.84</v>
      </c>
      <c r="Y1292" s="203">
        <f t="shared" si="351"/>
        <v>984.84</v>
      </c>
    </row>
    <row r="1293">
      <c r="A1293" s="37" t="s">
        <v>6373</v>
      </c>
      <c r="B1293" s="215" t="s">
        <v>2817</v>
      </c>
      <c r="C1293" s="79">
        <v>45878.0</v>
      </c>
      <c r="D1293" s="241">
        <v>0.6527777777777778</v>
      </c>
      <c r="E1293" s="191" t="s">
        <v>2518</v>
      </c>
      <c r="F1293" s="191" t="s">
        <v>390</v>
      </c>
      <c r="G1293" s="193">
        <v>1.0</v>
      </c>
      <c r="H1293" s="193" t="s">
        <v>888</v>
      </c>
      <c r="I1293" s="230" t="s">
        <v>6508</v>
      </c>
      <c r="J1293" s="193" t="s">
        <v>5939</v>
      </c>
      <c r="K1293" s="193" t="s">
        <v>5091</v>
      </c>
      <c r="L1293" s="191" t="s">
        <v>6488</v>
      </c>
      <c r="M1293" s="217" t="s">
        <v>6489</v>
      </c>
      <c r="N1293" s="193" t="s">
        <v>4397</v>
      </c>
      <c r="O1293" s="207"/>
      <c r="P1293" s="193" t="s">
        <v>2506</v>
      </c>
      <c r="Q1293" s="205"/>
      <c r="R1293" s="206">
        <v>8.64943048870238E14</v>
      </c>
      <c r="S1293" s="206">
        <v>8.110442708E9</v>
      </c>
      <c r="T1293" s="193" t="s">
        <v>68</v>
      </c>
      <c r="U1293" s="193" t="s">
        <v>6509</v>
      </c>
      <c r="V1293" s="193" t="s">
        <v>37</v>
      </c>
      <c r="W1293" s="203">
        <f t="shared" si="349"/>
        <v>849</v>
      </c>
      <c r="X1293" s="203">
        <f t="shared" si="350"/>
        <v>135.84</v>
      </c>
      <c r="Y1293" s="203">
        <f t="shared" si="351"/>
        <v>984.84</v>
      </c>
    </row>
    <row r="1294">
      <c r="A1294" s="37" t="s">
        <v>6373</v>
      </c>
      <c r="B1294" s="215" t="s">
        <v>2817</v>
      </c>
      <c r="C1294" s="79">
        <v>45878.0</v>
      </c>
      <c r="D1294" s="241">
        <v>0.6854166666666667</v>
      </c>
      <c r="E1294" s="191" t="s">
        <v>2518</v>
      </c>
      <c r="F1294" s="191" t="s">
        <v>390</v>
      </c>
      <c r="G1294" s="193">
        <v>1.0</v>
      </c>
      <c r="H1294" s="193" t="s">
        <v>888</v>
      </c>
      <c r="I1294" s="230" t="s">
        <v>6510</v>
      </c>
      <c r="J1294" s="193" t="s">
        <v>5939</v>
      </c>
      <c r="K1294" s="193" t="s">
        <v>5091</v>
      </c>
      <c r="L1294" s="191" t="s">
        <v>6488</v>
      </c>
      <c r="M1294" s="217" t="s">
        <v>6489</v>
      </c>
      <c r="N1294" s="193" t="s">
        <v>4397</v>
      </c>
      <c r="O1294" s="207"/>
      <c r="P1294" s="193" t="s">
        <v>2506</v>
      </c>
      <c r="Q1294" s="205" t="s">
        <v>68</v>
      </c>
      <c r="R1294" s="206">
        <v>8.64943048870204E14</v>
      </c>
      <c r="S1294" s="206">
        <v>8.110443754E9</v>
      </c>
      <c r="T1294" s="193" t="s">
        <v>68</v>
      </c>
      <c r="U1294" s="193" t="s">
        <v>6511</v>
      </c>
      <c r="V1294" s="193" t="s">
        <v>37</v>
      </c>
      <c r="W1294" s="203">
        <f t="shared" si="349"/>
        <v>849</v>
      </c>
      <c r="X1294" s="203">
        <f t="shared" si="350"/>
        <v>135.84</v>
      </c>
      <c r="Y1294" s="203">
        <f t="shared" si="351"/>
        <v>984.84</v>
      </c>
    </row>
    <row r="1295">
      <c r="A1295" s="37" t="s">
        <v>6373</v>
      </c>
      <c r="B1295" s="215" t="s">
        <v>2817</v>
      </c>
      <c r="C1295" s="79">
        <v>45878.0</v>
      </c>
      <c r="D1295" s="241">
        <v>0.6875</v>
      </c>
      <c r="E1295" s="191" t="s">
        <v>6512</v>
      </c>
      <c r="F1295" s="37" t="s">
        <v>4909</v>
      </c>
      <c r="G1295" s="193">
        <v>1.0</v>
      </c>
      <c r="H1295" s="193" t="s">
        <v>2449</v>
      </c>
      <c r="I1295" s="193" t="s">
        <v>6513</v>
      </c>
      <c r="J1295" s="193" t="s">
        <v>6514</v>
      </c>
      <c r="K1295" s="193" t="s">
        <v>6515</v>
      </c>
      <c r="L1295" s="191" t="s">
        <v>6516</v>
      </c>
      <c r="M1295" s="248" t="s">
        <v>6517</v>
      </c>
      <c r="N1295" s="193" t="s">
        <v>821</v>
      </c>
      <c r="O1295" s="207"/>
      <c r="P1295" s="193" t="s">
        <v>6518</v>
      </c>
      <c r="Q1295" s="205" t="s">
        <v>68</v>
      </c>
      <c r="R1295" s="206">
        <v>8.64943048188326E14</v>
      </c>
      <c r="S1295" s="206">
        <v>8.186028501E9</v>
      </c>
      <c r="T1295" s="193" t="s">
        <v>6519</v>
      </c>
      <c r="U1295" s="193" t="s">
        <v>6520</v>
      </c>
      <c r="V1295" s="72" t="str">
        <f>H1295</f>
        <v>REVISION</v>
      </c>
      <c r="W1295" s="203">
        <v>350.0</v>
      </c>
      <c r="X1295" s="203">
        <f t="shared" si="350"/>
        <v>56</v>
      </c>
      <c r="Y1295" s="203">
        <f t="shared" si="351"/>
        <v>406</v>
      </c>
    </row>
    <row r="1296">
      <c r="A1296" s="37" t="s">
        <v>6373</v>
      </c>
      <c r="B1296" s="215" t="s">
        <v>2817</v>
      </c>
      <c r="C1296" s="79">
        <v>45878.0</v>
      </c>
      <c r="D1296" s="241">
        <v>0.7347222222222223</v>
      </c>
      <c r="E1296" s="191" t="s">
        <v>2518</v>
      </c>
      <c r="F1296" s="191" t="s">
        <v>390</v>
      </c>
      <c r="G1296" s="193">
        <v>1.0</v>
      </c>
      <c r="H1296" s="193" t="s">
        <v>888</v>
      </c>
      <c r="I1296" s="230" t="s">
        <v>6521</v>
      </c>
      <c r="J1296" s="193" t="s">
        <v>5939</v>
      </c>
      <c r="K1296" s="193" t="s">
        <v>5091</v>
      </c>
      <c r="L1296" s="191" t="s">
        <v>6488</v>
      </c>
      <c r="M1296" s="217" t="s">
        <v>6489</v>
      </c>
      <c r="N1296" s="193" t="s">
        <v>4397</v>
      </c>
      <c r="O1296" s="207"/>
      <c r="P1296" s="193" t="s">
        <v>2506</v>
      </c>
      <c r="Q1296" s="205" t="s">
        <v>68</v>
      </c>
      <c r="R1296" s="206">
        <v>8.64943048872069E14</v>
      </c>
      <c r="S1296" s="206">
        <v>8.110444875E9</v>
      </c>
      <c r="T1296" s="193" t="s">
        <v>68</v>
      </c>
      <c r="U1296" s="193" t="s">
        <v>6522</v>
      </c>
      <c r="V1296" s="193" t="s">
        <v>37</v>
      </c>
      <c r="W1296" s="203">
        <f t="shared" ref="W1296:W1297" si="352">549+300</f>
        <v>849</v>
      </c>
      <c r="X1296" s="203">
        <f t="shared" si="350"/>
        <v>135.84</v>
      </c>
      <c r="Y1296" s="203">
        <f t="shared" si="351"/>
        <v>984.84</v>
      </c>
    </row>
    <row r="1297">
      <c r="A1297" s="37" t="s">
        <v>6373</v>
      </c>
      <c r="B1297" s="215" t="s">
        <v>2817</v>
      </c>
      <c r="C1297" s="79">
        <v>45878.0</v>
      </c>
      <c r="D1297" s="241">
        <v>0.7569444444444444</v>
      </c>
      <c r="E1297" s="191" t="s">
        <v>2518</v>
      </c>
      <c r="F1297" s="191" t="s">
        <v>390</v>
      </c>
      <c r="G1297" s="193">
        <v>1.0</v>
      </c>
      <c r="H1297" s="193" t="s">
        <v>729</v>
      </c>
      <c r="I1297" s="230" t="s">
        <v>6523</v>
      </c>
      <c r="J1297" s="193" t="s">
        <v>6502</v>
      </c>
      <c r="K1297" s="193" t="s">
        <v>5091</v>
      </c>
      <c r="L1297" s="191" t="s">
        <v>6488</v>
      </c>
      <c r="M1297" s="248" t="s">
        <v>6489</v>
      </c>
      <c r="N1297" s="193" t="s">
        <v>4397</v>
      </c>
      <c r="O1297" s="207"/>
      <c r="P1297" s="193" t="s">
        <v>6359</v>
      </c>
      <c r="Q1297" s="205" t="s">
        <v>68</v>
      </c>
      <c r="R1297" s="206">
        <v>8.63719064833339E14</v>
      </c>
      <c r="S1297" s="206">
        <v>8.110443691E9</v>
      </c>
      <c r="T1297" s="193" t="s">
        <v>68</v>
      </c>
      <c r="U1297" s="193" t="s">
        <v>6524</v>
      </c>
      <c r="V1297" s="193" t="s">
        <v>37</v>
      </c>
      <c r="W1297" s="203">
        <f t="shared" si="352"/>
        <v>849</v>
      </c>
      <c r="X1297" s="203">
        <f t="shared" si="350"/>
        <v>135.84</v>
      </c>
      <c r="Y1297" s="203">
        <f t="shared" si="351"/>
        <v>984.84</v>
      </c>
    </row>
    <row r="1298">
      <c r="A1298" s="37" t="s">
        <v>6373</v>
      </c>
      <c r="B1298" s="215" t="s">
        <v>2817</v>
      </c>
      <c r="C1298" s="79">
        <v>45878.0</v>
      </c>
      <c r="D1298" s="241">
        <v>0.7708333333333334</v>
      </c>
      <c r="E1298" s="191" t="s">
        <v>2518</v>
      </c>
      <c r="F1298" s="191" t="s">
        <v>2592</v>
      </c>
      <c r="G1298" s="193">
        <v>1.0</v>
      </c>
      <c r="H1298" s="193" t="s">
        <v>846</v>
      </c>
      <c r="I1298" s="193" t="s">
        <v>6525</v>
      </c>
      <c r="J1298" s="193" t="s">
        <v>6526</v>
      </c>
      <c r="K1298" s="193" t="s">
        <v>6527</v>
      </c>
      <c r="L1298" s="191" t="s">
        <v>6528</v>
      </c>
      <c r="M1298" s="217" t="s">
        <v>6529</v>
      </c>
      <c r="N1298" s="193" t="s">
        <v>4397</v>
      </c>
      <c r="O1298" s="193" t="s">
        <v>68</v>
      </c>
      <c r="P1298" s="193" t="s">
        <v>6530</v>
      </c>
      <c r="Q1298" s="205" t="s">
        <v>68</v>
      </c>
      <c r="R1298" s="206" t="s">
        <v>68</v>
      </c>
      <c r="S1298" s="206" t="s">
        <v>68</v>
      </c>
      <c r="T1298" s="193" t="s">
        <v>68</v>
      </c>
      <c r="U1298" s="193" t="s">
        <v>68</v>
      </c>
      <c r="V1298" s="193" t="s">
        <v>846</v>
      </c>
      <c r="W1298" s="203" t="s">
        <v>68</v>
      </c>
      <c r="X1298" s="203" t="s">
        <v>68</v>
      </c>
      <c r="Y1298" s="203" t="s">
        <v>68</v>
      </c>
    </row>
    <row r="1299">
      <c r="A1299" s="37" t="s">
        <v>6373</v>
      </c>
      <c r="B1299" s="215" t="s">
        <v>2817</v>
      </c>
      <c r="C1299" s="79">
        <v>45878.0</v>
      </c>
      <c r="D1299" s="241">
        <v>0.7347222222222223</v>
      </c>
      <c r="E1299" s="191" t="s">
        <v>2518</v>
      </c>
      <c r="F1299" s="191" t="s">
        <v>390</v>
      </c>
      <c r="G1299" s="193">
        <v>1.0</v>
      </c>
      <c r="H1299" s="193" t="s">
        <v>888</v>
      </c>
      <c r="I1299" s="230" t="s">
        <v>6531</v>
      </c>
      <c r="J1299" s="193" t="s">
        <v>5939</v>
      </c>
      <c r="K1299" s="193" t="s">
        <v>5091</v>
      </c>
      <c r="L1299" s="191" t="s">
        <v>6488</v>
      </c>
      <c r="M1299" s="217" t="s">
        <v>6489</v>
      </c>
      <c r="N1299" s="193" t="s">
        <v>4397</v>
      </c>
      <c r="O1299" s="207"/>
      <c r="P1299" s="193" t="s">
        <v>2506</v>
      </c>
      <c r="Q1299" s="205" t="s">
        <v>68</v>
      </c>
      <c r="R1299" s="206">
        <v>8.64943048870071E14</v>
      </c>
      <c r="S1299" s="206">
        <v>8.110446867E9</v>
      </c>
      <c r="T1299" s="193" t="s">
        <v>68</v>
      </c>
      <c r="U1299" s="193" t="s">
        <v>6532</v>
      </c>
      <c r="V1299" s="193" t="s">
        <v>37</v>
      </c>
      <c r="W1299" s="203">
        <f>549+300</f>
        <v>849</v>
      </c>
      <c r="X1299" s="203">
        <f>W1299*0.16</f>
        <v>135.84</v>
      </c>
      <c r="Y1299" s="203">
        <f>W1299+X1299</f>
        <v>984.84</v>
      </c>
    </row>
    <row r="1300">
      <c r="A1300" s="86" t="s">
        <v>6533</v>
      </c>
      <c r="B1300" s="215" t="s">
        <v>2817</v>
      </c>
      <c r="C1300" s="257">
        <v>45879.0</v>
      </c>
      <c r="D1300" s="195">
        <v>0.375</v>
      </c>
      <c r="E1300" s="196" t="s">
        <v>68</v>
      </c>
      <c r="F1300" s="86" t="s">
        <v>2458</v>
      </c>
      <c r="G1300" s="87" t="s">
        <v>68</v>
      </c>
      <c r="H1300" s="87" t="s">
        <v>68</v>
      </c>
      <c r="I1300" s="87" t="s">
        <v>68</v>
      </c>
      <c r="J1300" s="87" t="s">
        <v>68</v>
      </c>
      <c r="K1300" s="87" t="s">
        <v>68</v>
      </c>
      <c r="L1300" s="86" t="s">
        <v>68</v>
      </c>
      <c r="M1300" s="224" t="s">
        <v>68</v>
      </c>
      <c r="N1300" s="87" t="s">
        <v>68</v>
      </c>
      <c r="O1300" s="209"/>
      <c r="P1300" s="212" t="s">
        <v>68</v>
      </c>
      <c r="Q1300" s="210" t="s">
        <v>68</v>
      </c>
      <c r="R1300" s="211" t="s">
        <v>68</v>
      </c>
      <c r="S1300" s="211" t="s">
        <v>68</v>
      </c>
      <c r="T1300" s="212" t="s">
        <v>68</v>
      </c>
      <c r="U1300" s="212" t="s">
        <v>68</v>
      </c>
      <c r="V1300" s="212" t="s">
        <v>68</v>
      </c>
      <c r="W1300" s="201" t="s">
        <v>68</v>
      </c>
      <c r="X1300" s="201" t="s">
        <v>68</v>
      </c>
      <c r="Y1300" s="201" t="s">
        <v>68</v>
      </c>
    </row>
    <row r="1301">
      <c r="A1301" s="37" t="s">
        <v>6533</v>
      </c>
      <c r="B1301" s="215" t="s">
        <v>2817</v>
      </c>
      <c r="C1301" s="258">
        <v>45880.0</v>
      </c>
      <c r="D1301" s="241">
        <v>0.375</v>
      </c>
      <c r="E1301" s="191" t="s">
        <v>5984</v>
      </c>
      <c r="F1301" s="191" t="s">
        <v>1614</v>
      </c>
      <c r="G1301" s="193">
        <v>1.0</v>
      </c>
      <c r="H1301" s="193" t="s">
        <v>2684</v>
      </c>
      <c r="I1301" s="193" t="s">
        <v>6534</v>
      </c>
      <c r="J1301" s="193" t="s">
        <v>6535</v>
      </c>
      <c r="K1301" s="72" t="s">
        <v>3574</v>
      </c>
      <c r="L1301" s="191" t="s">
        <v>3504</v>
      </c>
      <c r="M1301" s="243" t="s">
        <v>3505</v>
      </c>
      <c r="N1301" s="193" t="s">
        <v>995</v>
      </c>
      <c r="O1301" s="207"/>
      <c r="P1301" s="193" t="s">
        <v>2563</v>
      </c>
      <c r="Q1301" s="205" t="s">
        <v>6536</v>
      </c>
      <c r="R1301" s="206" t="s">
        <v>68</v>
      </c>
      <c r="S1301" s="206" t="s">
        <v>68</v>
      </c>
      <c r="T1301" s="193" t="s">
        <v>68</v>
      </c>
      <c r="U1301" s="193" t="s">
        <v>68</v>
      </c>
      <c r="V1301" s="72" t="str">
        <f t="shared" ref="V1301:V1302" si="353">H1301</f>
        <v>VISITA EN FALSO </v>
      </c>
      <c r="W1301" s="203"/>
      <c r="X1301" s="203"/>
      <c r="Y1301" s="203"/>
    </row>
    <row r="1302">
      <c r="A1302" s="37" t="s">
        <v>6533</v>
      </c>
      <c r="B1302" s="215" t="s">
        <v>2817</v>
      </c>
      <c r="C1302" s="258">
        <v>45880.0</v>
      </c>
      <c r="D1302" s="241">
        <v>0.375</v>
      </c>
      <c r="E1302" s="191" t="s">
        <v>5984</v>
      </c>
      <c r="F1302" s="191" t="s">
        <v>1614</v>
      </c>
      <c r="G1302" s="193">
        <v>1.0</v>
      </c>
      <c r="H1302" s="193" t="s">
        <v>2684</v>
      </c>
      <c r="I1302" s="193" t="s">
        <v>6534</v>
      </c>
      <c r="J1302" s="193" t="s">
        <v>6537</v>
      </c>
      <c r="K1302" s="72" t="s">
        <v>3574</v>
      </c>
      <c r="L1302" s="191" t="s">
        <v>5855</v>
      </c>
      <c r="M1302" s="243" t="s">
        <v>3505</v>
      </c>
      <c r="N1302" s="193" t="s">
        <v>995</v>
      </c>
      <c r="O1302" s="207"/>
      <c r="P1302" s="193" t="s">
        <v>2563</v>
      </c>
      <c r="Q1302" s="205" t="s">
        <v>6536</v>
      </c>
      <c r="R1302" s="206" t="s">
        <v>68</v>
      </c>
      <c r="S1302" s="206" t="s">
        <v>68</v>
      </c>
      <c r="T1302" s="193" t="s">
        <v>68</v>
      </c>
      <c r="U1302" s="193" t="s">
        <v>68</v>
      </c>
      <c r="V1302" s="72" t="str">
        <f t="shared" si="353"/>
        <v>VISITA EN FALSO </v>
      </c>
      <c r="W1302" s="203"/>
      <c r="X1302" s="203"/>
      <c r="Y1302" s="203"/>
    </row>
    <row r="1303">
      <c r="A1303" s="37" t="s">
        <v>6533</v>
      </c>
      <c r="B1303" s="215" t="s">
        <v>2817</v>
      </c>
      <c r="C1303" s="79">
        <v>45880.0</v>
      </c>
      <c r="D1303" s="241">
        <v>0.3958333333333333</v>
      </c>
      <c r="E1303" s="191" t="s">
        <v>4783</v>
      </c>
      <c r="F1303" s="191" t="s">
        <v>6538</v>
      </c>
      <c r="G1303" s="193">
        <v>1.0</v>
      </c>
      <c r="H1303" s="193" t="s">
        <v>888</v>
      </c>
      <c r="I1303" s="193" t="s">
        <v>6539</v>
      </c>
      <c r="J1303" s="193" t="s">
        <v>2506</v>
      </c>
      <c r="K1303" s="193" t="s">
        <v>6540</v>
      </c>
      <c r="L1303" s="191" t="s">
        <v>4788</v>
      </c>
      <c r="M1303" s="217" t="s">
        <v>6541</v>
      </c>
      <c r="N1303" s="193" t="s">
        <v>821</v>
      </c>
      <c r="O1303" s="207"/>
      <c r="P1303" s="193" t="s">
        <v>6542</v>
      </c>
      <c r="Q1303" s="205" t="s">
        <v>5247</v>
      </c>
      <c r="R1303" s="206">
        <v>8.6494304886918E14</v>
      </c>
      <c r="S1303" s="206">
        <v>8.110227509E9</v>
      </c>
      <c r="T1303" s="193" t="s">
        <v>6543</v>
      </c>
      <c r="U1303" s="193" t="s">
        <v>6544</v>
      </c>
      <c r="V1303" s="193" t="s">
        <v>888</v>
      </c>
      <c r="W1303" s="203">
        <f t="shared" ref="W1303:W1304" si="354">1850+300</f>
        <v>2150</v>
      </c>
      <c r="X1303" s="203">
        <f t="shared" ref="X1303:X1306" si="355">W1303*0.16</f>
        <v>344</v>
      </c>
      <c r="Y1303" s="203">
        <f t="shared" ref="Y1303:Y1306" si="356">W1303+X1303</f>
        <v>2494</v>
      </c>
    </row>
    <row r="1304">
      <c r="A1304" s="37" t="s">
        <v>6533</v>
      </c>
      <c r="B1304" s="215" t="s">
        <v>2817</v>
      </c>
      <c r="C1304" s="79">
        <v>45880.0</v>
      </c>
      <c r="D1304" s="241">
        <v>0.4375</v>
      </c>
      <c r="E1304" s="191" t="s">
        <v>4783</v>
      </c>
      <c r="F1304" s="191" t="s">
        <v>6538</v>
      </c>
      <c r="G1304" s="193">
        <v>1.0</v>
      </c>
      <c r="H1304" s="193" t="s">
        <v>888</v>
      </c>
      <c r="I1304" s="193" t="s">
        <v>6545</v>
      </c>
      <c r="J1304" s="193" t="s">
        <v>2506</v>
      </c>
      <c r="K1304" s="193" t="s">
        <v>6540</v>
      </c>
      <c r="L1304" s="191" t="s">
        <v>4788</v>
      </c>
      <c r="M1304" s="217" t="s">
        <v>6541</v>
      </c>
      <c r="N1304" s="193" t="s">
        <v>821</v>
      </c>
      <c r="O1304" s="207"/>
      <c r="P1304" s="193" t="s">
        <v>2547</v>
      </c>
      <c r="Q1304" s="205" t="s">
        <v>68</v>
      </c>
      <c r="R1304" s="206">
        <v>8.64943048869552E14</v>
      </c>
      <c r="S1304" s="206">
        <v>8.110442837E9</v>
      </c>
      <c r="T1304" s="193" t="s">
        <v>68</v>
      </c>
      <c r="U1304" s="193" t="s">
        <v>6546</v>
      </c>
      <c r="V1304" s="193" t="s">
        <v>888</v>
      </c>
      <c r="W1304" s="203">
        <f t="shared" si="354"/>
        <v>2150</v>
      </c>
      <c r="X1304" s="203">
        <f t="shared" si="355"/>
        <v>344</v>
      </c>
      <c r="Y1304" s="203">
        <f t="shared" si="356"/>
        <v>2494</v>
      </c>
    </row>
    <row r="1305">
      <c r="A1305" s="37" t="s">
        <v>6533</v>
      </c>
      <c r="B1305" s="215" t="s">
        <v>2817</v>
      </c>
      <c r="C1305" s="258">
        <v>45880.0</v>
      </c>
      <c r="D1305" s="241">
        <v>0.4375</v>
      </c>
      <c r="E1305" s="191" t="s">
        <v>5984</v>
      </c>
      <c r="F1305" s="191" t="s">
        <v>1614</v>
      </c>
      <c r="G1305" s="193">
        <v>1.0</v>
      </c>
      <c r="H1305" s="193" t="s">
        <v>2513</v>
      </c>
      <c r="I1305" s="193" t="s">
        <v>6534</v>
      </c>
      <c r="J1305" s="193" t="s">
        <v>6535</v>
      </c>
      <c r="K1305" s="72" t="s">
        <v>3574</v>
      </c>
      <c r="L1305" s="191" t="s">
        <v>5855</v>
      </c>
      <c r="M1305" s="243" t="s">
        <v>3505</v>
      </c>
      <c r="N1305" s="193" t="s">
        <v>995</v>
      </c>
      <c r="O1305" s="207"/>
      <c r="P1305" s="193" t="s">
        <v>2563</v>
      </c>
      <c r="Q1305" s="205" t="s">
        <v>6547</v>
      </c>
      <c r="R1305" s="206">
        <v>8.62476050275899E14</v>
      </c>
      <c r="S1305" s="206" t="s">
        <v>68</v>
      </c>
      <c r="T1305" s="193" t="s">
        <v>68</v>
      </c>
      <c r="U1305" s="193" t="s">
        <v>6548</v>
      </c>
      <c r="V1305" s="72" t="str">
        <f t="shared" ref="V1305:V1306" si="357">H1305</f>
        <v>DESINSTALACION</v>
      </c>
      <c r="W1305" s="203">
        <v>500.0</v>
      </c>
      <c r="X1305" s="179">
        <f t="shared" si="355"/>
        <v>80</v>
      </c>
      <c r="Y1305" s="179">
        <f t="shared" si="356"/>
        <v>580</v>
      </c>
    </row>
    <row r="1306">
      <c r="A1306" s="37" t="s">
        <v>6533</v>
      </c>
      <c r="B1306" s="215" t="s">
        <v>2817</v>
      </c>
      <c r="C1306" s="258">
        <v>45880.0</v>
      </c>
      <c r="D1306" s="241">
        <v>0.4375</v>
      </c>
      <c r="E1306" s="191" t="s">
        <v>5984</v>
      </c>
      <c r="F1306" s="191" t="s">
        <v>1614</v>
      </c>
      <c r="G1306" s="193">
        <v>1.0</v>
      </c>
      <c r="H1306" s="193" t="s">
        <v>2513</v>
      </c>
      <c r="I1306" s="193" t="s">
        <v>6534</v>
      </c>
      <c r="J1306" s="193" t="s">
        <v>6537</v>
      </c>
      <c r="K1306" s="72" t="s">
        <v>3574</v>
      </c>
      <c r="L1306" s="191" t="s">
        <v>5855</v>
      </c>
      <c r="M1306" s="243" t="s">
        <v>3505</v>
      </c>
      <c r="N1306" s="193" t="s">
        <v>995</v>
      </c>
      <c r="O1306" s="207"/>
      <c r="P1306" s="193" t="s">
        <v>2563</v>
      </c>
      <c r="Q1306" s="205" t="s">
        <v>6547</v>
      </c>
      <c r="R1306" s="206">
        <v>8.65784052332437E14</v>
      </c>
      <c r="S1306" s="206" t="s">
        <v>68</v>
      </c>
      <c r="T1306" s="193" t="s">
        <v>68</v>
      </c>
      <c r="U1306" s="193" t="s">
        <v>6548</v>
      </c>
      <c r="V1306" s="72" t="str">
        <f t="shared" si="357"/>
        <v>DESINSTALACION</v>
      </c>
      <c r="W1306" s="203">
        <v>500.0</v>
      </c>
      <c r="X1306" s="179">
        <f t="shared" si="355"/>
        <v>80</v>
      </c>
      <c r="Y1306" s="179">
        <f t="shared" si="356"/>
        <v>580</v>
      </c>
    </row>
    <row r="1307">
      <c r="A1307" s="37" t="s">
        <v>6533</v>
      </c>
      <c r="B1307" s="215" t="s">
        <v>2817</v>
      </c>
      <c r="C1307" s="258">
        <v>45880.0</v>
      </c>
      <c r="D1307" s="241">
        <v>0.6458333333333334</v>
      </c>
      <c r="E1307" s="191" t="s">
        <v>6549</v>
      </c>
      <c r="F1307" s="191" t="s">
        <v>6298</v>
      </c>
      <c r="G1307" s="193">
        <v>1.0</v>
      </c>
      <c r="H1307" s="193" t="s">
        <v>2467</v>
      </c>
      <c r="I1307" s="193" t="s">
        <v>6550</v>
      </c>
      <c r="J1307" s="193" t="s">
        <v>6371</v>
      </c>
      <c r="K1307" s="193" t="s">
        <v>6300</v>
      </c>
      <c r="L1307" s="191" t="s">
        <v>6551</v>
      </c>
      <c r="M1307" s="217" t="s">
        <v>6552</v>
      </c>
      <c r="N1307" s="193" t="s">
        <v>4397</v>
      </c>
      <c r="O1307" s="207"/>
      <c r="P1307" s="193" t="s">
        <v>6553</v>
      </c>
      <c r="Q1307" s="205" t="s">
        <v>6554</v>
      </c>
      <c r="R1307" s="206">
        <v>8.64943048881029E14</v>
      </c>
      <c r="S1307" s="206">
        <v>8.132469898E9</v>
      </c>
      <c r="T1307" s="193" t="s">
        <v>68</v>
      </c>
      <c r="U1307" s="193" t="s">
        <v>6304</v>
      </c>
      <c r="V1307" s="193" t="s">
        <v>2467</v>
      </c>
      <c r="W1307" s="203">
        <v>0.0</v>
      </c>
      <c r="X1307" s="203">
        <v>0.0</v>
      </c>
      <c r="Y1307" s="203">
        <v>0.0</v>
      </c>
    </row>
    <row r="1308">
      <c r="A1308" s="37" t="s">
        <v>6533</v>
      </c>
      <c r="B1308" s="215" t="s">
        <v>2817</v>
      </c>
      <c r="C1308" s="258">
        <v>45880.0</v>
      </c>
      <c r="D1308" s="241">
        <v>0.6458333333333334</v>
      </c>
      <c r="E1308" s="191" t="s">
        <v>6549</v>
      </c>
      <c r="F1308" s="191" t="s">
        <v>6298</v>
      </c>
      <c r="G1308" s="193">
        <v>1.0</v>
      </c>
      <c r="H1308" s="193" t="s">
        <v>6555</v>
      </c>
      <c r="I1308" s="193" t="s">
        <v>6550</v>
      </c>
      <c r="J1308" s="193" t="s">
        <v>6555</v>
      </c>
      <c r="K1308" s="193" t="s">
        <v>6300</v>
      </c>
      <c r="L1308" s="191" t="s">
        <v>6551</v>
      </c>
      <c r="M1308" s="217" t="s">
        <v>6552</v>
      </c>
      <c r="N1308" s="193" t="s">
        <v>4397</v>
      </c>
      <c r="O1308" s="207"/>
      <c r="P1308" s="193" t="s">
        <v>6553</v>
      </c>
      <c r="Q1308" s="205" t="s">
        <v>6556</v>
      </c>
      <c r="R1308" s="206">
        <v>8.60896050846955E14</v>
      </c>
      <c r="S1308" s="206">
        <v>8.132469898E9</v>
      </c>
      <c r="T1308" s="193" t="s">
        <v>68</v>
      </c>
      <c r="U1308" s="193" t="s">
        <v>6304</v>
      </c>
      <c r="V1308" s="193" t="s">
        <v>6557</v>
      </c>
      <c r="W1308" s="203">
        <v>350.0</v>
      </c>
      <c r="X1308" s="203">
        <f t="shared" ref="X1308:X1313" si="358">W1308*0.16</f>
        <v>56</v>
      </c>
      <c r="Y1308" s="203">
        <f t="shared" ref="Y1308:Y1313" si="359">W1308+X1308</f>
        <v>406</v>
      </c>
    </row>
    <row r="1309">
      <c r="A1309" s="37" t="s">
        <v>6533</v>
      </c>
      <c r="B1309" s="215" t="s">
        <v>2817</v>
      </c>
      <c r="C1309" s="258">
        <v>45880.0</v>
      </c>
      <c r="D1309" s="241">
        <v>0.6458333333333334</v>
      </c>
      <c r="E1309" s="191" t="s">
        <v>6549</v>
      </c>
      <c r="F1309" s="191" t="s">
        <v>6298</v>
      </c>
      <c r="G1309" s="193">
        <v>1.0</v>
      </c>
      <c r="H1309" s="193" t="s">
        <v>6558</v>
      </c>
      <c r="I1309" s="193" t="s">
        <v>6305</v>
      </c>
      <c r="J1309" s="193" t="s">
        <v>6555</v>
      </c>
      <c r="K1309" s="193" t="s">
        <v>6300</v>
      </c>
      <c r="L1309" s="191" t="s">
        <v>6551</v>
      </c>
      <c r="M1309" s="217" t="s">
        <v>6552</v>
      </c>
      <c r="N1309" s="193" t="s">
        <v>4397</v>
      </c>
      <c r="O1309" s="207"/>
      <c r="P1309" s="193" t="s">
        <v>6553</v>
      </c>
      <c r="Q1309" s="205" t="s">
        <v>6559</v>
      </c>
      <c r="R1309" s="206">
        <v>8.64943048878223E14</v>
      </c>
      <c r="S1309" s="206">
        <v>8.118227503E9</v>
      </c>
      <c r="T1309" s="193" t="s">
        <v>68</v>
      </c>
      <c r="U1309" s="193" t="s">
        <v>6306</v>
      </c>
      <c r="V1309" s="193" t="s">
        <v>5810</v>
      </c>
      <c r="W1309" s="203">
        <v>350.0</v>
      </c>
      <c r="X1309" s="203">
        <f t="shared" si="358"/>
        <v>56</v>
      </c>
      <c r="Y1309" s="203">
        <f t="shared" si="359"/>
        <v>406</v>
      </c>
    </row>
    <row r="1310">
      <c r="A1310" s="37" t="s">
        <v>6533</v>
      </c>
      <c r="B1310" s="215" t="s">
        <v>2817</v>
      </c>
      <c r="C1310" s="258">
        <v>45880.0</v>
      </c>
      <c r="D1310" s="241">
        <v>0.6458333333333334</v>
      </c>
      <c r="E1310" s="191" t="s">
        <v>6549</v>
      </c>
      <c r="F1310" s="191" t="s">
        <v>6298</v>
      </c>
      <c r="G1310" s="193">
        <v>1.0</v>
      </c>
      <c r="H1310" s="193" t="s">
        <v>6558</v>
      </c>
      <c r="I1310" s="193" t="s">
        <v>6307</v>
      </c>
      <c r="J1310" s="193" t="s">
        <v>6555</v>
      </c>
      <c r="K1310" s="193" t="s">
        <v>6300</v>
      </c>
      <c r="L1310" s="191" t="s">
        <v>6551</v>
      </c>
      <c r="M1310" s="217" t="s">
        <v>6552</v>
      </c>
      <c r="N1310" s="193" t="s">
        <v>4397</v>
      </c>
      <c r="O1310" s="207"/>
      <c r="P1310" s="193" t="s">
        <v>6553</v>
      </c>
      <c r="Q1310" s="205" t="s">
        <v>6559</v>
      </c>
      <c r="R1310" s="206">
        <v>8.64943048880849E14</v>
      </c>
      <c r="S1310" s="206">
        <v>8.118227289E9</v>
      </c>
      <c r="T1310" s="193" t="s">
        <v>68</v>
      </c>
      <c r="U1310" s="193" t="s">
        <v>6309</v>
      </c>
      <c r="V1310" s="193" t="s">
        <v>5810</v>
      </c>
      <c r="W1310" s="203">
        <v>350.0</v>
      </c>
      <c r="X1310" s="203">
        <f t="shared" si="358"/>
        <v>56</v>
      </c>
      <c r="Y1310" s="203">
        <f t="shared" si="359"/>
        <v>406</v>
      </c>
    </row>
    <row r="1311">
      <c r="A1311" s="37" t="s">
        <v>6533</v>
      </c>
      <c r="B1311" s="215" t="s">
        <v>2817</v>
      </c>
      <c r="C1311" s="258">
        <v>45880.0</v>
      </c>
      <c r="D1311" s="241">
        <v>0.6875</v>
      </c>
      <c r="E1311" s="191" t="s">
        <v>2518</v>
      </c>
      <c r="F1311" s="191" t="s">
        <v>6019</v>
      </c>
      <c r="G1311" s="193">
        <v>1.0</v>
      </c>
      <c r="H1311" s="193" t="s">
        <v>729</v>
      </c>
      <c r="I1311" s="193" t="s">
        <v>6560</v>
      </c>
      <c r="J1311" s="193" t="s">
        <v>6502</v>
      </c>
      <c r="K1311" s="193" t="s">
        <v>6022</v>
      </c>
      <c r="L1311" s="191" t="s">
        <v>6023</v>
      </c>
      <c r="M1311" s="248" t="s">
        <v>6024</v>
      </c>
      <c r="N1311" s="193" t="s">
        <v>821</v>
      </c>
      <c r="O1311" s="207"/>
      <c r="P1311" s="193" t="s">
        <v>6065</v>
      </c>
      <c r="Q1311" s="205" t="s">
        <v>6348</v>
      </c>
      <c r="R1311" s="206">
        <v>8.69671072748914E14</v>
      </c>
      <c r="S1311" s="206">
        <v>8.118246319E9</v>
      </c>
      <c r="T1311" s="193" t="s">
        <v>6353</v>
      </c>
      <c r="U1311" s="193" t="s">
        <v>6354</v>
      </c>
      <c r="V1311" s="193" t="s">
        <v>729</v>
      </c>
      <c r="W1311" s="201">
        <v>350.0</v>
      </c>
      <c r="X1311" s="201">
        <f t="shared" si="358"/>
        <v>56</v>
      </c>
      <c r="Y1311" s="201">
        <f t="shared" si="359"/>
        <v>406</v>
      </c>
    </row>
    <row r="1312">
      <c r="A1312" s="37" t="s">
        <v>6533</v>
      </c>
      <c r="B1312" s="215" t="s">
        <v>2817</v>
      </c>
      <c r="C1312" s="258">
        <v>45880.0</v>
      </c>
      <c r="D1312" s="241">
        <v>0.6875</v>
      </c>
      <c r="E1312" s="191" t="s">
        <v>2518</v>
      </c>
      <c r="F1312" s="191" t="s">
        <v>6019</v>
      </c>
      <c r="G1312" s="193">
        <v>1.0</v>
      </c>
      <c r="H1312" s="193" t="s">
        <v>729</v>
      </c>
      <c r="I1312" s="193" t="s">
        <v>6561</v>
      </c>
      <c r="J1312" s="193" t="s">
        <v>6502</v>
      </c>
      <c r="K1312" s="193" t="s">
        <v>6022</v>
      </c>
      <c r="L1312" s="191" t="s">
        <v>6023</v>
      </c>
      <c r="M1312" s="248" t="s">
        <v>6024</v>
      </c>
      <c r="N1312" s="193" t="s">
        <v>821</v>
      </c>
      <c r="O1312" s="207"/>
      <c r="P1312" s="193" t="s">
        <v>6562</v>
      </c>
      <c r="Q1312" s="205" t="s">
        <v>6348</v>
      </c>
      <c r="R1312" s="206">
        <v>8.6325706216561E14</v>
      </c>
      <c r="S1312" s="206">
        <v>8.110503382E9</v>
      </c>
      <c r="T1312" s="193" t="s">
        <v>6563</v>
      </c>
      <c r="U1312" s="193" t="s">
        <v>6564</v>
      </c>
      <c r="V1312" s="193" t="s">
        <v>729</v>
      </c>
      <c r="W1312" s="201">
        <v>350.0</v>
      </c>
      <c r="X1312" s="201">
        <f t="shared" si="358"/>
        <v>56</v>
      </c>
      <c r="Y1312" s="201">
        <f t="shared" si="359"/>
        <v>406</v>
      </c>
    </row>
    <row r="1313">
      <c r="A1313" s="37" t="s">
        <v>6533</v>
      </c>
      <c r="B1313" s="215" t="s">
        <v>2817</v>
      </c>
      <c r="C1313" s="258">
        <v>45880.0</v>
      </c>
      <c r="D1313" s="241">
        <v>0.7291666666666666</v>
      </c>
      <c r="E1313" s="191" t="s">
        <v>2518</v>
      </c>
      <c r="F1313" s="191" t="s">
        <v>6019</v>
      </c>
      <c r="G1313" s="193">
        <v>1.0</v>
      </c>
      <c r="H1313" s="193" t="s">
        <v>729</v>
      </c>
      <c r="I1313" s="193" t="s">
        <v>6565</v>
      </c>
      <c r="J1313" s="193" t="s">
        <v>6502</v>
      </c>
      <c r="K1313" s="193" t="s">
        <v>6022</v>
      </c>
      <c r="L1313" s="191" t="s">
        <v>6023</v>
      </c>
      <c r="M1313" s="248" t="s">
        <v>6024</v>
      </c>
      <c r="N1313" s="193" t="s">
        <v>821</v>
      </c>
      <c r="O1313" s="207"/>
      <c r="P1313" s="193" t="s">
        <v>6566</v>
      </c>
      <c r="Q1313" s="205" t="s">
        <v>6348</v>
      </c>
      <c r="R1313" s="206">
        <v>8.60896051071892E14</v>
      </c>
      <c r="S1313" s="206">
        <v>8.11050063E9</v>
      </c>
      <c r="T1313" s="193" t="s">
        <v>6567</v>
      </c>
      <c r="U1313" s="193" t="s">
        <v>6568</v>
      </c>
      <c r="V1313" s="193" t="s">
        <v>729</v>
      </c>
      <c r="W1313" s="201">
        <v>350.0</v>
      </c>
      <c r="X1313" s="201">
        <f t="shared" si="358"/>
        <v>56</v>
      </c>
      <c r="Y1313" s="201">
        <f t="shared" si="359"/>
        <v>406</v>
      </c>
    </row>
    <row r="1314">
      <c r="A1314" s="37" t="s">
        <v>6533</v>
      </c>
      <c r="B1314" s="215" t="s">
        <v>2817</v>
      </c>
      <c r="C1314" s="258">
        <v>45880.0</v>
      </c>
      <c r="D1314" s="241">
        <v>0.7291666666666666</v>
      </c>
      <c r="E1314" s="191" t="s">
        <v>2518</v>
      </c>
      <c r="F1314" s="191" t="s">
        <v>6019</v>
      </c>
      <c r="G1314" s="193">
        <v>1.0</v>
      </c>
      <c r="H1314" s="193" t="s">
        <v>2513</v>
      </c>
      <c r="I1314" s="193" t="s">
        <v>6565</v>
      </c>
      <c r="J1314" s="193" t="s">
        <v>6502</v>
      </c>
      <c r="K1314" s="193" t="s">
        <v>6022</v>
      </c>
      <c r="L1314" s="191" t="s">
        <v>6023</v>
      </c>
      <c r="M1314" s="248" t="s">
        <v>6024</v>
      </c>
      <c r="N1314" s="193" t="s">
        <v>821</v>
      </c>
      <c r="O1314" s="207"/>
      <c r="P1314" s="193" t="s">
        <v>2514</v>
      </c>
      <c r="Q1314" s="205" t="s">
        <v>6569</v>
      </c>
      <c r="R1314" s="206">
        <v>8.6325706783968E14</v>
      </c>
      <c r="S1314" s="206" t="s">
        <v>68</v>
      </c>
      <c r="T1314" s="193" t="s">
        <v>6567</v>
      </c>
      <c r="U1314" s="193" t="s">
        <v>6568</v>
      </c>
      <c r="V1314" s="193" t="s">
        <v>2513</v>
      </c>
      <c r="W1314" s="203">
        <v>0.0</v>
      </c>
      <c r="X1314" s="203">
        <v>0.0</v>
      </c>
      <c r="Y1314" s="203">
        <v>0.0</v>
      </c>
    </row>
    <row r="1315">
      <c r="A1315" s="37" t="s">
        <v>6533</v>
      </c>
      <c r="B1315" s="215" t="s">
        <v>2817</v>
      </c>
      <c r="C1315" s="258">
        <v>45880.0</v>
      </c>
      <c r="D1315" s="241">
        <v>0.7083333333333334</v>
      </c>
      <c r="E1315" s="191" t="s">
        <v>4296</v>
      </c>
      <c r="F1315" s="191" t="s">
        <v>2745</v>
      </c>
      <c r="G1315" s="193">
        <v>1.0</v>
      </c>
      <c r="H1315" s="193" t="s">
        <v>846</v>
      </c>
      <c r="I1315" s="193" t="s">
        <v>68</v>
      </c>
      <c r="J1315" s="193" t="s">
        <v>5939</v>
      </c>
      <c r="K1315" s="193" t="s">
        <v>6570</v>
      </c>
      <c r="L1315" s="191" t="s">
        <v>6571</v>
      </c>
      <c r="M1315" s="248" t="s">
        <v>6572</v>
      </c>
      <c r="N1315" s="193" t="s">
        <v>6204</v>
      </c>
      <c r="O1315" s="207"/>
      <c r="P1315" s="193" t="s">
        <v>6573</v>
      </c>
      <c r="Q1315" s="205" t="s">
        <v>68</v>
      </c>
      <c r="R1315" s="206" t="s">
        <v>68</v>
      </c>
      <c r="S1315" s="206" t="s">
        <v>68</v>
      </c>
      <c r="T1315" s="193" t="s">
        <v>68</v>
      </c>
      <c r="U1315" s="193" t="s">
        <v>68</v>
      </c>
      <c r="V1315" s="193" t="s">
        <v>68</v>
      </c>
      <c r="W1315" s="203">
        <v>0.0</v>
      </c>
      <c r="X1315" s="203">
        <v>0.0</v>
      </c>
      <c r="Y1315" s="203">
        <v>0.0</v>
      </c>
    </row>
    <row r="1316">
      <c r="A1316" s="37" t="s">
        <v>6533</v>
      </c>
      <c r="B1316" s="215" t="s">
        <v>2817</v>
      </c>
      <c r="C1316" s="79">
        <v>45881.0</v>
      </c>
      <c r="D1316" s="241">
        <v>0.4166666666666667</v>
      </c>
      <c r="E1316" s="191" t="s">
        <v>2511</v>
      </c>
      <c r="F1316" s="191" t="s">
        <v>492</v>
      </c>
      <c r="G1316" s="193">
        <v>1.0</v>
      </c>
      <c r="H1316" s="193" t="s">
        <v>888</v>
      </c>
      <c r="I1316" s="193" t="s">
        <v>6574</v>
      </c>
      <c r="J1316" s="193" t="s">
        <v>2506</v>
      </c>
      <c r="K1316" s="193" t="s">
        <v>6575</v>
      </c>
      <c r="L1316" s="191" t="s">
        <v>6576</v>
      </c>
      <c r="M1316" s="217" t="s">
        <v>6577</v>
      </c>
      <c r="N1316" s="193" t="s">
        <v>4397</v>
      </c>
      <c r="O1316" s="207"/>
      <c r="P1316" s="193" t="s">
        <v>5247</v>
      </c>
      <c r="Q1316" s="205" t="s">
        <v>68</v>
      </c>
      <c r="R1316" s="206">
        <v>8.64943048870246E14</v>
      </c>
      <c r="S1316" s="206">
        <v>8.118248407E9</v>
      </c>
      <c r="T1316" s="193" t="s">
        <v>68</v>
      </c>
      <c r="U1316" s="193" t="s">
        <v>6578</v>
      </c>
      <c r="V1316" s="193" t="s">
        <v>888</v>
      </c>
      <c r="W1316" s="203">
        <f>1800+300</f>
        <v>2100</v>
      </c>
      <c r="X1316" s="203">
        <f>W1316*0.16</f>
        <v>336</v>
      </c>
      <c r="Y1316" s="203">
        <f>W1316+X1316</f>
        <v>2436</v>
      </c>
    </row>
    <row r="1317">
      <c r="A1317" s="37" t="s">
        <v>6533</v>
      </c>
      <c r="B1317" s="215" t="s">
        <v>2817</v>
      </c>
      <c r="C1317" s="79">
        <v>45881.0</v>
      </c>
      <c r="D1317" s="241">
        <v>0.4583333333333333</v>
      </c>
      <c r="E1317" s="191" t="s">
        <v>5595</v>
      </c>
      <c r="F1317" s="191" t="s">
        <v>6579</v>
      </c>
      <c r="G1317" s="193">
        <v>1.0</v>
      </c>
      <c r="H1317" s="193" t="s">
        <v>888</v>
      </c>
      <c r="I1317" s="193" t="s">
        <v>6580</v>
      </c>
      <c r="J1317" s="193" t="s">
        <v>2506</v>
      </c>
      <c r="K1317" s="193" t="s">
        <v>6581</v>
      </c>
      <c r="L1317" s="191" t="s">
        <v>6582</v>
      </c>
      <c r="M1317" s="217" t="s">
        <v>6583</v>
      </c>
      <c r="N1317" s="193" t="s">
        <v>821</v>
      </c>
      <c r="O1317" s="207"/>
      <c r="P1317" s="193" t="s">
        <v>5247</v>
      </c>
      <c r="Q1317" s="205" t="s">
        <v>68</v>
      </c>
      <c r="R1317" s="206">
        <v>8.64943048870014E14</v>
      </c>
      <c r="S1317" s="206">
        <v>8.110500621E9</v>
      </c>
      <c r="T1317" s="193" t="s">
        <v>6584</v>
      </c>
      <c r="U1317" s="193" t="s">
        <v>6585</v>
      </c>
      <c r="V1317" s="193" t="s">
        <v>888</v>
      </c>
      <c r="W1317" s="203" t="s">
        <v>68</v>
      </c>
      <c r="X1317" s="203" t="s">
        <v>68</v>
      </c>
      <c r="Y1317" s="203" t="s">
        <v>68</v>
      </c>
    </row>
    <row r="1318" ht="12.75" customHeight="1">
      <c r="A1318" s="37" t="s">
        <v>6533</v>
      </c>
      <c r="B1318" s="215" t="s">
        <v>2817</v>
      </c>
      <c r="C1318" s="79">
        <v>45881.0</v>
      </c>
      <c r="D1318" s="241">
        <v>0.5</v>
      </c>
      <c r="E1318" s="191" t="s">
        <v>2518</v>
      </c>
      <c r="F1318" s="191" t="s">
        <v>390</v>
      </c>
      <c r="G1318" s="193">
        <v>1.0</v>
      </c>
      <c r="H1318" s="193" t="s">
        <v>888</v>
      </c>
      <c r="I1318" s="230" t="s">
        <v>6586</v>
      </c>
      <c r="J1318" s="193" t="s">
        <v>5939</v>
      </c>
      <c r="K1318" s="193" t="s">
        <v>5091</v>
      </c>
      <c r="L1318" s="191" t="s">
        <v>6488</v>
      </c>
      <c r="M1318" s="217" t="s">
        <v>6489</v>
      </c>
      <c r="N1318" s="193" t="s">
        <v>4397</v>
      </c>
      <c r="O1318" s="207"/>
      <c r="P1318" s="193" t="s">
        <v>5247</v>
      </c>
      <c r="Q1318" s="205" t="s">
        <v>6587</v>
      </c>
      <c r="R1318" s="206">
        <v>8.64943048869628E14</v>
      </c>
      <c r="S1318" s="206">
        <v>8.118247933E9</v>
      </c>
      <c r="T1318" s="193" t="s">
        <v>68</v>
      </c>
      <c r="U1318" s="193" t="s">
        <v>6588</v>
      </c>
      <c r="V1318" s="193" t="s">
        <v>37</v>
      </c>
      <c r="W1318" s="203">
        <f>549+300</f>
        <v>849</v>
      </c>
      <c r="X1318" s="203">
        <f t="shared" ref="X1318:X1320" si="360">W1318*0.16</f>
        <v>135.84</v>
      </c>
      <c r="Y1318" s="203">
        <f t="shared" ref="Y1318:Y1320" si="361">W1318+X1318</f>
        <v>984.84</v>
      </c>
    </row>
    <row r="1319">
      <c r="A1319" s="37" t="s">
        <v>6533</v>
      </c>
      <c r="B1319" s="215" t="s">
        <v>2817</v>
      </c>
      <c r="C1319" s="79">
        <v>45881.0</v>
      </c>
      <c r="D1319" s="241">
        <v>0.6666666666666666</v>
      </c>
      <c r="E1319" s="191" t="s">
        <v>3761</v>
      </c>
      <c r="F1319" s="191" t="s">
        <v>2592</v>
      </c>
      <c r="G1319" s="193">
        <v>1.0</v>
      </c>
      <c r="H1319" s="193" t="s">
        <v>888</v>
      </c>
      <c r="I1319" s="193" t="s">
        <v>6589</v>
      </c>
      <c r="J1319" s="193" t="s">
        <v>2506</v>
      </c>
      <c r="K1319" s="193" t="s">
        <v>6590</v>
      </c>
      <c r="L1319" s="191" t="s">
        <v>6591</v>
      </c>
      <c r="M1319" s="217" t="s">
        <v>6592</v>
      </c>
      <c r="N1319" s="193" t="s">
        <v>821</v>
      </c>
      <c r="O1319" s="193" t="s">
        <v>68</v>
      </c>
      <c r="P1319" s="193" t="s">
        <v>2506</v>
      </c>
      <c r="Q1319" s="205" t="s">
        <v>68</v>
      </c>
      <c r="R1319" s="206">
        <v>8.64943048870501E14</v>
      </c>
      <c r="S1319" s="206">
        <v>8.11018356E9</v>
      </c>
      <c r="T1319" s="193" t="s">
        <v>6593</v>
      </c>
      <c r="U1319" s="193" t="s">
        <v>6594</v>
      </c>
      <c r="V1319" s="193" t="s">
        <v>888</v>
      </c>
      <c r="W1319" s="203">
        <f>1724+150</f>
        <v>1874</v>
      </c>
      <c r="X1319" s="203">
        <f t="shared" si="360"/>
        <v>299.84</v>
      </c>
      <c r="Y1319" s="203">
        <f t="shared" si="361"/>
        <v>2173.84</v>
      </c>
    </row>
    <row r="1320">
      <c r="A1320" s="37" t="s">
        <v>6533</v>
      </c>
      <c r="B1320" s="215" t="s">
        <v>2817</v>
      </c>
      <c r="C1320" s="79">
        <v>45881.0</v>
      </c>
      <c r="D1320" s="241">
        <v>0.6666666666666666</v>
      </c>
      <c r="E1320" s="191" t="s">
        <v>2518</v>
      </c>
      <c r="F1320" s="191" t="s">
        <v>6363</v>
      </c>
      <c r="G1320" s="193">
        <v>1.0</v>
      </c>
      <c r="H1320" s="193" t="s">
        <v>888</v>
      </c>
      <c r="I1320" s="193" t="s">
        <v>6595</v>
      </c>
      <c r="J1320" s="193" t="s">
        <v>2506</v>
      </c>
      <c r="K1320" s="193" t="s">
        <v>2935</v>
      </c>
      <c r="L1320" s="191" t="s">
        <v>6596</v>
      </c>
      <c r="M1320" s="217" t="s">
        <v>2937</v>
      </c>
      <c r="N1320" s="193" t="s">
        <v>4397</v>
      </c>
      <c r="O1320" s="207"/>
      <c r="P1320" s="193" t="s">
        <v>2506</v>
      </c>
      <c r="Q1320" s="205"/>
      <c r="R1320" s="206">
        <v>8.64943048871962E14</v>
      </c>
      <c r="S1320" s="206">
        <v>8.110227214E9</v>
      </c>
      <c r="T1320" s="193" t="s">
        <v>68</v>
      </c>
      <c r="U1320" s="193" t="s">
        <v>6597</v>
      </c>
      <c r="V1320" s="193" t="s">
        <v>888</v>
      </c>
      <c r="W1320" s="203">
        <f>2000+280</f>
        <v>2280</v>
      </c>
      <c r="X1320" s="203">
        <f t="shared" si="360"/>
        <v>364.8</v>
      </c>
      <c r="Y1320" s="203">
        <f t="shared" si="361"/>
        <v>2644.8</v>
      </c>
    </row>
    <row r="1321">
      <c r="A1321" s="37" t="s">
        <v>6533</v>
      </c>
      <c r="B1321" s="215" t="s">
        <v>2817</v>
      </c>
      <c r="C1321" s="79">
        <v>45882.0</v>
      </c>
      <c r="D1321" s="241">
        <v>0.4166666666666667</v>
      </c>
      <c r="E1321" s="191" t="s">
        <v>4296</v>
      </c>
      <c r="F1321" s="191" t="s">
        <v>2745</v>
      </c>
      <c r="G1321" s="193">
        <v>1.0</v>
      </c>
      <c r="H1321" s="193" t="s">
        <v>846</v>
      </c>
      <c r="I1321" s="193" t="s">
        <v>68</v>
      </c>
      <c r="J1321" s="193" t="s">
        <v>6598</v>
      </c>
      <c r="K1321" s="193" t="s">
        <v>6599</v>
      </c>
      <c r="L1321" s="191" t="s">
        <v>6600</v>
      </c>
      <c r="M1321" s="217" t="s">
        <v>6442</v>
      </c>
      <c r="N1321" s="193" t="s">
        <v>5706</v>
      </c>
      <c r="O1321" s="207"/>
      <c r="P1321" s="193" t="s">
        <v>6601</v>
      </c>
      <c r="Q1321" s="205" t="s">
        <v>68</v>
      </c>
      <c r="R1321" s="206" t="s">
        <v>68</v>
      </c>
      <c r="S1321" s="206" t="s">
        <v>68</v>
      </c>
      <c r="T1321" s="193" t="s">
        <v>68</v>
      </c>
      <c r="U1321" s="193" t="s">
        <v>68</v>
      </c>
      <c r="V1321" s="193" t="s">
        <v>68</v>
      </c>
      <c r="W1321" s="203" t="s">
        <v>68</v>
      </c>
      <c r="X1321" s="203" t="s">
        <v>68</v>
      </c>
      <c r="Y1321" s="203" t="s">
        <v>68</v>
      </c>
    </row>
    <row r="1322">
      <c r="A1322" s="37" t="s">
        <v>6533</v>
      </c>
      <c r="B1322" s="215" t="s">
        <v>2817</v>
      </c>
      <c r="C1322" s="79">
        <v>45882.0</v>
      </c>
      <c r="D1322" s="241">
        <v>0.4375</v>
      </c>
      <c r="E1322" s="191" t="s">
        <v>3418</v>
      </c>
      <c r="F1322" s="191" t="s">
        <v>2871</v>
      </c>
      <c r="G1322" s="193">
        <v>1.0</v>
      </c>
      <c r="H1322" s="193" t="s">
        <v>2449</v>
      </c>
      <c r="I1322" s="193" t="s">
        <v>3469</v>
      </c>
      <c r="J1322" s="193" t="s">
        <v>6602</v>
      </c>
      <c r="K1322" s="193" t="s">
        <v>5805</v>
      </c>
      <c r="L1322" s="191" t="s">
        <v>2925</v>
      </c>
      <c r="M1322" s="243" t="s">
        <v>2970</v>
      </c>
      <c r="N1322" s="193" t="s">
        <v>4397</v>
      </c>
      <c r="O1322" s="207"/>
      <c r="P1322" s="193" t="s">
        <v>6603</v>
      </c>
      <c r="Q1322" s="205"/>
      <c r="R1322" s="206">
        <v>8.63719066225476E14</v>
      </c>
      <c r="S1322" s="206">
        <v>8.118228912E9</v>
      </c>
      <c r="T1322" s="193" t="s">
        <v>3470</v>
      </c>
      <c r="U1322" s="193" t="s">
        <v>3471</v>
      </c>
      <c r="V1322" s="193" t="s">
        <v>2449</v>
      </c>
      <c r="W1322" s="203"/>
      <c r="X1322" s="203"/>
      <c r="Y1322" s="203"/>
    </row>
    <row r="1323" ht="12.75" customHeight="1">
      <c r="A1323" s="37" t="s">
        <v>6533</v>
      </c>
      <c r="B1323" s="215" t="s">
        <v>2817</v>
      </c>
      <c r="C1323" s="79">
        <v>45882.0</v>
      </c>
      <c r="D1323" s="241">
        <v>0.4583333333333333</v>
      </c>
      <c r="E1323" s="191" t="s">
        <v>5984</v>
      </c>
      <c r="F1323" s="191" t="s">
        <v>1614</v>
      </c>
      <c r="G1323" s="193">
        <v>1.0</v>
      </c>
      <c r="H1323" s="193" t="s">
        <v>2449</v>
      </c>
      <c r="I1323" s="193" t="s">
        <v>6604</v>
      </c>
      <c r="J1323" s="193" t="s">
        <v>6605</v>
      </c>
      <c r="K1323" s="72" t="s">
        <v>3574</v>
      </c>
      <c r="L1323" s="191" t="s">
        <v>3504</v>
      </c>
      <c r="M1323" s="243" t="s">
        <v>3505</v>
      </c>
      <c r="N1323" s="193" t="s">
        <v>995</v>
      </c>
      <c r="O1323" s="207"/>
      <c r="P1323" s="193" t="s">
        <v>68</v>
      </c>
      <c r="Q1323" s="205" t="s">
        <v>68</v>
      </c>
      <c r="R1323" s="206" t="s">
        <v>68</v>
      </c>
      <c r="S1323" s="206" t="s">
        <v>68</v>
      </c>
      <c r="T1323" s="193" t="s">
        <v>68</v>
      </c>
      <c r="U1323" s="193" t="s">
        <v>68</v>
      </c>
      <c r="V1323" s="72" t="str">
        <f t="shared" ref="V1323:V1325" si="362">H1323</f>
        <v>REVISION</v>
      </c>
      <c r="W1323" s="203">
        <v>500.0</v>
      </c>
      <c r="X1323" s="179">
        <f>W1323*0.16</f>
        <v>80</v>
      </c>
      <c r="Y1323" s="179">
        <f>W1323+X1323</f>
        <v>580</v>
      </c>
    </row>
    <row r="1324" ht="12.75" customHeight="1">
      <c r="A1324" s="37" t="s">
        <v>6533</v>
      </c>
      <c r="B1324" s="215" t="s">
        <v>2817</v>
      </c>
      <c r="C1324" s="79">
        <v>45882.0</v>
      </c>
      <c r="D1324" s="241">
        <v>0.4791666666666667</v>
      </c>
      <c r="E1324" s="191" t="s">
        <v>5984</v>
      </c>
      <c r="F1324" s="191" t="s">
        <v>1614</v>
      </c>
      <c r="G1324" s="193">
        <v>1.0</v>
      </c>
      <c r="H1324" s="193" t="s">
        <v>846</v>
      </c>
      <c r="I1324" s="193" t="s">
        <v>2274</v>
      </c>
      <c r="J1324" s="193" t="s">
        <v>6606</v>
      </c>
      <c r="K1324" s="72" t="s">
        <v>3574</v>
      </c>
      <c r="L1324" s="191" t="s">
        <v>5855</v>
      </c>
      <c r="M1324" s="243" t="s">
        <v>3505</v>
      </c>
      <c r="N1324" s="193" t="s">
        <v>995</v>
      </c>
      <c r="O1324" s="207"/>
      <c r="P1324" s="193" t="s">
        <v>6607</v>
      </c>
      <c r="Q1324" s="205" t="s">
        <v>68</v>
      </c>
      <c r="R1324" s="206" t="s">
        <v>68</v>
      </c>
      <c r="S1324" s="206" t="s">
        <v>68</v>
      </c>
      <c r="T1324" s="193" t="s">
        <v>68</v>
      </c>
      <c r="U1324" s="193" t="s">
        <v>68</v>
      </c>
      <c r="V1324" s="72" t="str">
        <f t="shared" si="362"/>
        <v>CANCELADO</v>
      </c>
      <c r="W1324" s="203" t="s">
        <v>68</v>
      </c>
      <c r="X1324" s="203" t="s">
        <v>68</v>
      </c>
      <c r="Y1324" s="203" t="s">
        <v>68</v>
      </c>
    </row>
    <row r="1325" ht="12.75" customHeight="1">
      <c r="A1325" s="37" t="s">
        <v>6533</v>
      </c>
      <c r="B1325" s="215" t="s">
        <v>2817</v>
      </c>
      <c r="C1325" s="79">
        <v>45882.0</v>
      </c>
      <c r="D1325" s="241">
        <v>0.4791666666666667</v>
      </c>
      <c r="E1325" s="191" t="s">
        <v>5984</v>
      </c>
      <c r="F1325" s="191" t="s">
        <v>1614</v>
      </c>
      <c r="G1325" s="193">
        <v>1.0</v>
      </c>
      <c r="H1325" s="193" t="s">
        <v>846</v>
      </c>
      <c r="I1325" s="193" t="s">
        <v>2274</v>
      </c>
      <c r="J1325" s="193" t="s">
        <v>6608</v>
      </c>
      <c r="K1325" s="72" t="s">
        <v>3574</v>
      </c>
      <c r="L1325" s="191" t="s">
        <v>5855</v>
      </c>
      <c r="M1325" s="243" t="s">
        <v>3505</v>
      </c>
      <c r="N1325" s="193" t="s">
        <v>995</v>
      </c>
      <c r="O1325" s="207"/>
      <c r="P1325" s="193" t="s">
        <v>6607</v>
      </c>
      <c r="Q1325" s="205" t="s">
        <v>68</v>
      </c>
      <c r="R1325" s="206" t="s">
        <v>68</v>
      </c>
      <c r="S1325" s="206" t="s">
        <v>68</v>
      </c>
      <c r="T1325" s="193" t="s">
        <v>68</v>
      </c>
      <c r="U1325" s="193" t="s">
        <v>68</v>
      </c>
      <c r="V1325" s="72" t="str">
        <f t="shared" si="362"/>
        <v>CANCELADO</v>
      </c>
      <c r="W1325" s="203" t="s">
        <v>68</v>
      </c>
      <c r="X1325" s="203" t="s">
        <v>68</v>
      </c>
      <c r="Y1325" s="203" t="s">
        <v>68</v>
      </c>
    </row>
    <row r="1326" ht="12.75" customHeight="1">
      <c r="A1326" s="37" t="s">
        <v>6533</v>
      </c>
      <c r="B1326" s="215" t="s">
        <v>2817</v>
      </c>
      <c r="C1326" s="79">
        <v>45882.0</v>
      </c>
      <c r="D1326" s="241">
        <v>0.5</v>
      </c>
      <c r="E1326" s="191" t="s">
        <v>3488</v>
      </c>
      <c r="F1326" s="191" t="s">
        <v>3489</v>
      </c>
      <c r="G1326" s="193">
        <v>1.0</v>
      </c>
      <c r="H1326" s="193" t="s">
        <v>2684</v>
      </c>
      <c r="I1326" s="193" t="s">
        <v>6609</v>
      </c>
      <c r="J1326" s="193" t="s">
        <v>6610</v>
      </c>
      <c r="K1326" s="193" t="s">
        <v>6611</v>
      </c>
      <c r="L1326" s="191" t="s">
        <v>6612</v>
      </c>
      <c r="M1326" s="217" t="s">
        <v>6613</v>
      </c>
      <c r="N1326" s="193" t="s">
        <v>821</v>
      </c>
      <c r="O1326" s="207"/>
      <c r="P1326" s="193" t="s">
        <v>6614</v>
      </c>
      <c r="Q1326" s="205" t="s">
        <v>68</v>
      </c>
      <c r="R1326" s="206" t="s">
        <v>68</v>
      </c>
      <c r="S1326" s="206" t="s">
        <v>68</v>
      </c>
      <c r="T1326" s="193" t="s">
        <v>68</v>
      </c>
      <c r="U1326" s="193" t="s">
        <v>68</v>
      </c>
      <c r="V1326" s="193" t="s">
        <v>68</v>
      </c>
      <c r="W1326" s="203">
        <v>250.0</v>
      </c>
      <c r="X1326" s="203">
        <f>W1326*0.16</f>
        <v>40</v>
      </c>
      <c r="Y1326" s="203">
        <f>W1326+X1326</f>
        <v>290</v>
      </c>
    </row>
    <row r="1327" ht="12.75" customHeight="1">
      <c r="A1327" s="37" t="s">
        <v>6533</v>
      </c>
      <c r="B1327" s="215" t="s">
        <v>2817</v>
      </c>
      <c r="C1327" s="79">
        <v>45882.0</v>
      </c>
      <c r="D1327" s="241">
        <v>0.5</v>
      </c>
      <c r="E1327" s="191" t="s">
        <v>3488</v>
      </c>
      <c r="F1327" s="191" t="s">
        <v>3489</v>
      </c>
      <c r="G1327" s="193">
        <v>1.0</v>
      </c>
      <c r="H1327" s="193" t="s">
        <v>2684</v>
      </c>
      <c r="I1327" s="193" t="s">
        <v>6609</v>
      </c>
      <c r="J1327" s="193" t="s">
        <v>6615</v>
      </c>
      <c r="K1327" s="193" t="s">
        <v>6611</v>
      </c>
      <c r="L1327" s="191" t="s">
        <v>6612</v>
      </c>
      <c r="M1327" s="217" t="s">
        <v>6613</v>
      </c>
      <c r="N1327" s="193" t="s">
        <v>821</v>
      </c>
      <c r="O1327" s="207"/>
      <c r="P1327" s="193" t="s">
        <v>6614</v>
      </c>
      <c r="Q1327" s="205" t="s">
        <v>68</v>
      </c>
      <c r="R1327" s="206" t="s">
        <v>68</v>
      </c>
      <c r="S1327" s="206" t="s">
        <v>68</v>
      </c>
      <c r="T1327" s="193" t="s">
        <v>68</v>
      </c>
      <c r="U1327" s="193" t="s">
        <v>68</v>
      </c>
      <c r="V1327" s="193" t="s">
        <v>68</v>
      </c>
    </row>
    <row r="1328" ht="12.75" customHeight="1">
      <c r="A1328" s="37" t="s">
        <v>6533</v>
      </c>
      <c r="B1328" s="215" t="s">
        <v>2817</v>
      </c>
      <c r="C1328" s="79">
        <v>45882.0</v>
      </c>
      <c r="D1328" s="241">
        <v>0.5</v>
      </c>
      <c r="E1328" s="191" t="s">
        <v>3488</v>
      </c>
      <c r="F1328" s="191" t="s">
        <v>3489</v>
      </c>
      <c r="G1328" s="193">
        <v>1.0</v>
      </c>
      <c r="H1328" s="193" t="s">
        <v>2513</v>
      </c>
      <c r="I1328" s="193">
        <v>74.0</v>
      </c>
      <c r="J1328" s="193" t="s">
        <v>6616</v>
      </c>
      <c r="K1328" s="193" t="s">
        <v>6611</v>
      </c>
      <c r="L1328" s="191" t="s">
        <v>6612</v>
      </c>
      <c r="M1328" s="217" t="s">
        <v>6613</v>
      </c>
      <c r="N1328" s="193" t="s">
        <v>821</v>
      </c>
      <c r="O1328" s="207"/>
      <c r="P1328" s="193" t="s">
        <v>2563</v>
      </c>
      <c r="Q1328" s="205" t="s">
        <v>3334</v>
      </c>
      <c r="R1328" s="206">
        <v>8.62476054405104E14</v>
      </c>
      <c r="S1328" s="206" t="s">
        <v>68</v>
      </c>
      <c r="T1328" s="193" t="s">
        <v>68</v>
      </c>
      <c r="U1328" s="193" t="s">
        <v>3042</v>
      </c>
      <c r="V1328" s="193" t="s">
        <v>2513</v>
      </c>
      <c r="W1328" s="203">
        <v>500.0</v>
      </c>
      <c r="X1328" s="203">
        <f t="shared" ref="X1328:X1329" si="363">W1328*0.16</f>
        <v>80</v>
      </c>
      <c r="Y1328" s="203">
        <f t="shared" ref="Y1328:Y1329" si="364">W1328+X1328</f>
        <v>580</v>
      </c>
    </row>
    <row r="1329" ht="12.75" customHeight="1">
      <c r="A1329" s="37" t="s">
        <v>6533</v>
      </c>
      <c r="B1329" s="215" t="s">
        <v>2817</v>
      </c>
      <c r="C1329" s="79">
        <v>45882.0</v>
      </c>
      <c r="D1329" s="241">
        <v>0.5</v>
      </c>
      <c r="E1329" s="191" t="s">
        <v>3488</v>
      </c>
      <c r="F1329" s="191" t="s">
        <v>3489</v>
      </c>
      <c r="G1329" s="193">
        <v>1.0</v>
      </c>
      <c r="H1329" s="193" t="s">
        <v>2513</v>
      </c>
      <c r="I1329" s="193">
        <v>74.0</v>
      </c>
      <c r="J1329" s="193" t="s">
        <v>6617</v>
      </c>
      <c r="K1329" s="193" t="s">
        <v>6611</v>
      </c>
      <c r="L1329" s="191" t="s">
        <v>6612</v>
      </c>
      <c r="M1329" s="217" t="s">
        <v>6613</v>
      </c>
      <c r="N1329" s="193" t="s">
        <v>821</v>
      </c>
      <c r="O1329" s="207"/>
      <c r="P1329" s="193" t="s">
        <v>2563</v>
      </c>
      <c r="Q1329" s="205" t="s">
        <v>3334</v>
      </c>
      <c r="R1329" s="206">
        <v>8.62476054405195E14</v>
      </c>
      <c r="S1329" s="206" t="s">
        <v>68</v>
      </c>
      <c r="T1329" s="193" t="s">
        <v>68</v>
      </c>
      <c r="U1329" s="193" t="s">
        <v>3042</v>
      </c>
      <c r="V1329" s="193" t="s">
        <v>2513</v>
      </c>
      <c r="W1329" s="203">
        <v>500.0</v>
      </c>
      <c r="X1329" s="203">
        <f t="shared" si="363"/>
        <v>80</v>
      </c>
      <c r="Y1329" s="203">
        <f t="shared" si="364"/>
        <v>580</v>
      </c>
    </row>
    <row r="1330" ht="12.75" customHeight="1">
      <c r="A1330" s="37" t="s">
        <v>6533</v>
      </c>
      <c r="B1330" s="215" t="s">
        <v>2817</v>
      </c>
      <c r="C1330" s="79">
        <v>45882.0</v>
      </c>
      <c r="D1330" s="241">
        <v>0.5833333333333334</v>
      </c>
      <c r="E1330" s="191" t="s">
        <v>6549</v>
      </c>
      <c r="F1330" s="191" t="s">
        <v>6298</v>
      </c>
      <c r="G1330" s="193">
        <v>1.0</v>
      </c>
      <c r="H1330" s="193" t="s">
        <v>846</v>
      </c>
      <c r="I1330" s="193" t="s">
        <v>6550</v>
      </c>
      <c r="J1330" s="193" t="s">
        <v>6618</v>
      </c>
      <c r="K1330" s="193" t="s">
        <v>6300</v>
      </c>
      <c r="L1330" s="191" t="s">
        <v>6551</v>
      </c>
      <c r="M1330" s="217" t="s">
        <v>6552</v>
      </c>
      <c r="N1330" s="193" t="s">
        <v>68</v>
      </c>
      <c r="O1330" s="207"/>
      <c r="P1330" s="193" t="s">
        <v>6619</v>
      </c>
      <c r="Q1330" s="193" t="s">
        <v>6620</v>
      </c>
      <c r="R1330" s="206">
        <v>8.60896050846955E14</v>
      </c>
      <c r="S1330" s="206">
        <v>8.132469898E9</v>
      </c>
      <c r="T1330" s="193" t="s">
        <v>68</v>
      </c>
      <c r="U1330" s="193" t="s">
        <v>6304</v>
      </c>
      <c r="V1330" s="193" t="s">
        <v>846</v>
      </c>
      <c r="W1330" s="203">
        <v>0.0</v>
      </c>
      <c r="X1330" s="203">
        <v>0.0</v>
      </c>
      <c r="Y1330" s="203">
        <v>0.0</v>
      </c>
    </row>
    <row r="1331" ht="12.75" customHeight="1">
      <c r="A1331" s="37" t="s">
        <v>6533</v>
      </c>
      <c r="B1331" s="215" t="s">
        <v>2817</v>
      </c>
      <c r="C1331" s="79">
        <v>45882.0</v>
      </c>
      <c r="D1331" s="241">
        <v>0.6666666666666666</v>
      </c>
      <c r="E1331" s="191" t="s">
        <v>2548</v>
      </c>
      <c r="F1331" s="191" t="s">
        <v>2549</v>
      </c>
      <c r="G1331" s="193">
        <v>1.0</v>
      </c>
      <c r="H1331" s="193" t="s">
        <v>2513</v>
      </c>
      <c r="I1331" s="193" t="s">
        <v>6621</v>
      </c>
      <c r="J1331" s="193" t="s">
        <v>2514</v>
      </c>
      <c r="K1331" s="193" t="s">
        <v>5562</v>
      </c>
      <c r="L1331" s="191" t="s">
        <v>2833</v>
      </c>
      <c r="M1331" s="248" t="s">
        <v>2552</v>
      </c>
      <c r="N1331" s="193" t="s">
        <v>821</v>
      </c>
      <c r="O1331" s="207"/>
      <c r="P1331" s="72" t="str">
        <f t="shared" ref="P1331:P1332" si="365">J1331</f>
        <v>DESINSTALACION DE EQUIPO</v>
      </c>
      <c r="Q1331" s="205" t="s">
        <v>68</v>
      </c>
      <c r="R1331" s="206">
        <v>8.65011033832511E14</v>
      </c>
      <c r="S1331" s="206">
        <v>8.126228135E9</v>
      </c>
      <c r="T1331" s="193" t="s">
        <v>6622</v>
      </c>
      <c r="U1331" s="193" t="s">
        <v>6623</v>
      </c>
      <c r="V1331" s="193" t="str">
        <f t="shared" ref="V1331:V1332" si="366">H1331</f>
        <v>DESINSTALACION</v>
      </c>
      <c r="W1331" s="203">
        <v>350.0</v>
      </c>
      <c r="X1331" s="179">
        <f t="shared" ref="X1331:X1332" si="367">W1331*0.16</f>
        <v>56</v>
      </c>
      <c r="Y1331" s="179">
        <f t="shared" ref="Y1331:Y1332" si="368">W1331+X1331</f>
        <v>406</v>
      </c>
    </row>
    <row r="1332">
      <c r="A1332" s="37" t="s">
        <v>6533</v>
      </c>
      <c r="B1332" s="215" t="s">
        <v>2817</v>
      </c>
      <c r="C1332" s="79">
        <v>45882.0</v>
      </c>
      <c r="D1332" s="241">
        <v>0.6666666666666666</v>
      </c>
      <c r="E1332" s="191" t="s">
        <v>2548</v>
      </c>
      <c r="F1332" s="191" t="s">
        <v>2549</v>
      </c>
      <c r="G1332" s="193">
        <v>1.0</v>
      </c>
      <c r="H1332" s="193" t="s">
        <v>2812</v>
      </c>
      <c r="I1332" s="193" t="s">
        <v>6624</v>
      </c>
      <c r="J1332" s="193" t="s">
        <v>3082</v>
      </c>
      <c r="K1332" s="193" t="s">
        <v>5562</v>
      </c>
      <c r="L1332" s="191" t="s">
        <v>2833</v>
      </c>
      <c r="M1332" s="248" t="s">
        <v>2552</v>
      </c>
      <c r="N1332" s="193" t="s">
        <v>821</v>
      </c>
      <c r="O1332" s="207"/>
      <c r="P1332" s="72" t="str">
        <f t="shared" si="365"/>
        <v>REINSTALACION DE EQUIPO</v>
      </c>
      <c r="Q1332" s="205" t="s">
        <v>68</v>
      </c>
      <c r="R1332" s="206">
        <v>8.65011033832511E14</v>
      </c>
      <c r="S1332" s="206">
        <v>8.126228135E9</v>
      </c>
      <c r="T1332" s="193" t="s">
        <v>6625</v>
      </c>
      <c r="U1332" s="193" t="s">
        <v>68</v>
      </c>
      <c r="V1332" s="193" t="str">
        <f t="shared" si="366"/>
        <v>REINSTALACION</v>
      </c>
      <c r="W1332" s="203">
        <v>350.0</v>
      </c>
      <c r="X1332" s="179">
        <f t="shared" si="367"/>
        <v>56</v>
      </c>
      <c r="Y1332" s="179">
        <f t="shared" si="368"/>
        <v>406</v>
      </c>
    </row>
    <row r="1333">
      <c r="A1333" s="37" t="s">
        <v>6533</v>
      </c>
      <c r="B1333" s="215" t="s">
        <v>2817</v>
      </c>
      <c r="C1333" s="79">
        <v>45882.0</v>
      </c>
      <c r="D1333" s="241">
        <v>0.7083333333333334</v>
      </c>
      <c r="E1333" s="191" t="s">
        <v>4296</v>
      </c>
      <c r="F1333" s="191" t="s">
        <v>2745</v>
      </c>
      <c r="G1333" s="193">
        <v>1.0</v>
      </c>
      <c r="H1333" s="193" t="s">
        <v>846</v>
      </c>
      <c r="I1333" s="193" t="s">
        <v>68</v>
      </c>
      <c r="J1333" s="193" t="s">
        <v>5939</v>
      </c>
      <c r="K1333" s="193" t="s">
        <v>6570</v>
      </c>
      <c r="L1333" s="191" t="s">
        <v>6571</v>
      </c>
      <c r="M1333" s="248" t="s">
        <v>6572</v>
      </c>
      <c r="N1333" s="193" t="s">
        <v>6204</v>
      </c>
      <c r="O1333" s="207"/>
      <c r="P1333" s="193" t="s">
        <v>68</v>
      </c>
      <c r="Q1333" s="205" t="s">
        <v>68</v>
      </c>
      <c r="R1333" s="206" t="s">
        <v>68</v>
      </c>
      <c r="S1333" s="206" t="s">
        <v>68</v>
      </c>
      <c r="T1333" s="193" t="s">
        <v>68</v>
      </c>
      <c r="U1333" s="193" t="s">
        <v>68</v>
      </c>
      <c r="V1333" s="193" t="s">
        <v>68</v>
      </c>
      <c r="W1333" s="203" t="s">
        <v>68</v>
      </c>
      <c r="X1333" s="203" t="s">
        <v>68</v>
      </c>
      <c r="Y1333" s="203" t="s">
        <v>68</v>
      </c>
    </row>
    <row r="1334">
      <c r="A1334" s="37" t="s">
        <v>6533</v>
      </c>
      <c r="B1334" s="215" t="s">
        <v>2817</v>
      </c>
      <c r="C1334" s="79">
        <v>45883.0</v>
      </c>
      <c r="D1334" s="241">
        <v>0.3125</v>
      </c>
      <c r="E1334" s="191" t="s">
        <v>4296</v>
      </c>
      <c r="F1334" s="191" t="s">
        <v>2745</v>
      </c>
      <c r="G1334" s="193">
        <v>1.0</v>
      </c>
      <c r="H1334" s="193" t="s">
        <v>888</v>
      </c>
      <c r="I1334" s="193" t="s">
        <v>6626</v>
      </c>
      <c r="J1334" s="193" t="s">
        <v>5939</v>
      </c>
      <c r="K1334" s="193" t="s">
        <v>6570</v>
      </c>
      <c r="L1334" s="191" t="s">
        <v>6571</v>
      </c>
      <c r="M1334" s="248" t="s">
        <v>6572</v>
      </c>
      <c r="N1334" s="193" t="s">
        <v>6204</v>
      </c>
      <c r="O1334" s="207"/>
      <c r="P1334" s="193" t="s">
        <v>5247</v>
      </c>
      <c r="Q1334" s="205" t="s">
        <v>68</v>
      </c>
      <c r="R1334" s="206">
        <v>8.64943047598699E14</v>
      </c>
      <c r="S1334" s="206">
        <v>8.186023658E9</v>
      </c>
      <c r="T1334" s="193" t="s">
        <v>68</v>
      </c>
      <c r="U1334" s="193" t="s">
        <v>6627</v>
      </c>
      <c r="V1334" s="193" t="s">
        <v>888</v>
      </c>
      <c r="W1334" s="203">
        <f>549+279</f>
        <v>828</v>
      </c>
      <c r="X1334" s="203">
        <f>W1334*0.16</f>
        <v>132.48</v>
      </c>
      <c r="Y1334" s="203">
        <f>W1334+X1334</f>
        <v>960.48</v>
      </c>
    </row>
    <row r="1335">
      <c r="A1335" s="37" t="s">
        <v>6533</v>
      </c>
      <c r="B1335" s="215" t="s">
        <v>2817</v>
      </c>
      <c r="C1335" s="79">
        <v>45883.0</v>
      </c>
      <c r="D1335" s="241">
        <v>0.4166666666666667</v>
      </c>
      <c r="E1335" s="191" t="s">
        <v>6628</v>
      </c>
      <c r="F1335" s="191" t="s">
        <v>6629</v>
      </c>
      <c r="G1335" s="193">
        <v>1.0</v>
      </c>
      <c r="H1335" s="193" t="s">
        <v>2513</v>
      </c>
      <c r="I1335" s="193" t="s">
        <v>6630</v>
      </c>
      <c r="J1335" s="193" t="s">
        <v>2514</v>
      </c>
      <c r="K1335" s="193" t="s">
        <v>6631</v>
      </c>
      <c r="L1335" s="191" t="s">
        <v>2530</v>
      </c>
      <c r="M1335" s="192" t="s">
        <v>2531</v>
      </c>
      <c r="N1335" s="193" t="s">
        <v>821</v>
      </c>
      <c r="O1335" s="207"/>
      <c r="P1335" s="193" t="s">
        <v>3334</v>
      </c>
      <c r="Q1335" s="205" t="s">
        <v>6632</v>
      </c>
      <c r="R1335" s="206">
        <v>8.6816605757549E14</v>
      </c>
      <c r="S1335" s="206">
        <v>8.11212011E9</v>
      </c>
      <c r="T1335" s="193" t="s">
        <v>68</v>
      </c>
      <c r="U1335" s="193" t="s">
        <v>6633</v>
      </c>
      <c r="V1335" s="193" t="s">
        <v>68</v>
      </c>
      <c r="W1335" s="203" t="s">
        <v>68</v>
      </c>
      <c r="X1335" s="203" t="s">
        <v>68</v>
      </c>
      <c r="Y1335" s="203" t="s">
        <v>68</v>
      </c>
    </row>
    <row r="1336">
      <c r="A1336" s="37" t="s">
        <v>6533</v>
      </c>
      <c r="B1336" s="215" t="s">
        <v>2817</v>
      </c>
      <c r="C1336" s="79">
        <v>45883.0</v>
      </c>
      <c r="D1336" s="241">
        <v>0.4638888888888889</v>
      </c>
      <c r="E1336" s="191" t="s">
        <v>3567</v>
      </c>
      <c r="F1336" s="191" t="s">
        <v>3489</v>
      </c>
      <c r="G1336" s="193">
        <v>1.0</v>
      </c>
      <c r="H1336" s="193" t="s">
        <v>3490</v>
      </c>
      <c r="I1336" s="193" t="s">
        <v>6634</v>
      </c>
      <c r="J1336" s="193">
        <v>8.62476051087731E14</v>
      </c>
      <c r="K1336" s="72" t="s">
        <v>4878</v>
      </c>
      <c r="L1336" s="191" t="s">
        <v>2669</v>
      </c>
      <c r="M1336" s="249" t="s">
        <v>2670</v>
      </c>
      <c r="N1336" s="193" t="s">
        <v>821</v>
      </c>
      <c r="O1336" s="207"/>
      <c r="P1336" s="193" t="s">
        <v>6635</v>
      </c>
      <c r="Q1336" s="205" t="s">
        <v>68</v>
      </c>
      <c r="R1336" s="193">
        <v>8.62476051087731E14</v>
      </c>
      <c r="S1336" s="206" t="s">
        <v>68</v>
      </c>
      <c r="T1336" s="193" t="s">
        <v>68</v>
      </c>
      <c r="U1336" s="193" t="s">
        <v>68</v>
      </c>
      <c r="V1336" s="193" t="s">
        <v>6636</v>
      </c>
      <c r="W1336" s="203">
        <v>0.0</v>
      </c>
      <c r="X1336" s="203">
        <v>0.0</v>
      </c>
      <c r="Y1336" s="203">
        <v>0.0</v>
      </c>
    </row>
    <row r="1337">
      <c r="A1337" s="37" t="s">
        <v>6533</v>
      </c>
      <c r="B1337" s="215" t="s">
        <v>2817</v>
      </c>
      <c r="C1337" s="79">
        <v>45883.0</v>
      </c>
      <c r="D1337" s="241">
        <v>0.4638888888888889</v>
      </c>
      <c r="E1337" s="191" t="s">
        <v>3567</v>
      </c>
      <c r="F1337" s="191" t="s">
        <v>3489</v>
      </c>
      <c r="G1337" s="193">
        <v>1.0</v>
      </c>
      <c r="H1337" s="193" t="s">
        <v>3490</v>
      </c>
      <c r="I1337" s="193" t="s">
        <v>6634</v>
      </c>
      <c r="J1337" s="193">
        <v>8.62476054405104E14</v>
      </c>
      <c r="K1337" s="72" t="s">
        <v>4878</v>
      </c>
      <c r="L1337" s="191" t="s">
        <v>2669</v>
      </c>
      <c r="M1337" s="249" t="s">
        <v>2670</v>
      </c>
      <c r="N1337" s="193" t="s">
        <v>821</v>
      </c>
      <c r="O1337" s="207"/>
      <c r="P1337" s="193" t="s">
        <v>6635</v>
      </c>
      <c r="Q1337" s="205" t="s">
        <v>68</v>
      </c>
      <c r="R1337" s="193">
        <v>8.62476054405104E14</v>
      </c>
      <c r="S1337" s="206" t="s">
        <v>68</v>
      </c>
      <c r="T1337" s="193" t="s">
        <v>68</v>
      </c>
      <c r="U1337" s="193" t="s">
        <v>68</v>
      </c>
      <c r="V1337" s="193" t="s">
        <v>6636</v>
      </c>
      <c r="W1337" s="203">
        <v>0.0</v>
      </c>
      <c r="X1337" s="203">
        <v>0.0</v>
      </c>
      <c r="Y1337" s="203">
        <v>0.0</v>
      </c>
    </row>
    <row r="1338">
      <c r="A1338" s="37" t="s">
        <v>6533</v>
      </c>
      <c r="B1338" s="215" t="s">
        <v>2817</v>
      </c>
      <c r="C1338" s="79">
        <v>45883.0</v>
      </c>
      <c r="D1338" s="241">
        <v>0.4638888888888889</v>
      </c>
      <c r="E1338" s="191" t="s">
        <v>3567</v>
      </c>
      <c r="F1338" s="191" t="s">
        <v>3489</v>
      </c>
      <c r="G1338" s="193">
        <v>1.0</v>
      </c>
      <c r="H1338" s="193" t="s">
        <v>3490</v>
      </c>
      <c r="I1338" s="193" t="s">
        <v>6634</v>
      </c>
      <c r="J1338" s="193">
        <v>8.62476054405195E14</v>
      </c>
      <c r="K1338" s="72" t="s">
        <v>4878</v>
      </c>
      <c r="L1338" s="191" t="s">
        <v>2669</v>
      </c>
      <c r="M1338" s="249" t="s">
        <v>2670</v>
      </c>
      <c r="N1338" s="193" t="s">
        <v>821</v>
      </c>
      <c r="O1338" s="207"/>
      <c r="P1338" s="193" t="s">
        <v>6635</v>
      </c>
      <c r="Q1338" s="205" t="s">
        <v>68</v>
      </c>
      <c r="R1338" s="193">
        <v>8.62476054405195E14</v>
      </c>
      <c r="S1338" s="206" t="s">
        <v>68</v>
      </c>
      <c r="T1338" s="193" t="s">
        <v>68</v>
      </c>
      <c r="U1338" s="193" t="s">
        <v>68</v>
      </c>
      <c r="V1338" s="193" t="s">
        <v>6636</v>
      </c>
      <c r="W1338" s="203">
        <v>0.0</v>
      </c>
      <c r="X1338" s="203">
        <v>0.0</v>
      </c>
      <c r="Y1338" s="203">
        <v>0.0</v>
      </c>
    </row>
    <row r="1339">
      <c r="A1339" s="37" t="s">
        <v>6533</v>
      </c>
      <c r="B1339" s="215" t="s">
        <v>2817</v>
      </c>
      <c r="C1339" s="79">
        <v>45883.0</v>
      </c>
      <c r="D1339" s="241">
        <v>0.4638888888888889</v>
      </c>
      <c r="E1339" s="191" t="s">
        <v>3567</v>
      </c>
      <c r="F1339" s="191" t="s">
        <v>3489</v>
      </c>
      <c r="G1339" s="193">
        <v>1.0</v>
      </c>
      <c r="H1339" s="193" t="s">
        <v>3490</v>
      </c>
      <c r="I1339" s="193" t="s">
        <v>6634</v>
      </c>
      <c r="J1339" s="193">
        <v>8.62476051238268E14</v>
      </c>
      <c r="K1339" s="72" t="s">
        <v>4878</v>
      </c>
      <c r="L1339" s="191" t="s">
        <v>2669</v>
      </c>
      <c r="M1339" s="249" t="s">
        <v>2670</v>
      </c>
      <c r="N1339" s="193" t="s">
        <v>821</v>
      </c>
      <c r="O1339" s="207"/>
      <c r="P1339" s="193" t="s">
        <v>6635</v>
      </c>
      <c r="Q1339" s="205" t="s">
        <v>68</v>
      </c>
      <c r="R1339" s="193">
        <v>8.62476051238268E14</v>
      </c>
      <c r="S1339" s="206" t="s">
        <v>68</v>
      </c>
      <c r="T1339" s="193" t="s">
        <v>68</v>
      </c>
      <c r="U1339" s="193" t="s">
        <v>68</v>
      </c>
      <c r="V1339" s="193" t="s">
        <v>6636</v>
      </c>
      <c r="W1339" s="203">
        <v>0.0</v>
      </c>
      <c r="X1339" s="203">
        <v>0.0</v>
      </c>
      <c r="Y1339" s="203">
        <v>0.0</v>
      </c>
    </row>
    <row r="1340">
      <c r="A1340" s="37" t="s">
        <v>6533</v>
      </c>
      <c r="B1340" s="215" t="s">
        <v>2817</v>
      </c>
      <c r="C1340" s="79">
        <v>45883.0</v>
      </c>
      <c r="D1340" s="241">
        <v>0.4638888888888889</v>
      </c>
      <c r="E1340" s="191" t="s">
        <v>3567</v>
      </c>
      <c r="F1340" s="191" t="s">
        <v>3489</v>
      </c>
      <c r="G1340" s="193">
        <v>1.0</v>
      </c>
      <c r="H1340" s="193" t="s">
        <v>3490</v>
      </c>
      <c r="I1340" s="193" t="s">
        <v>6634</v>
      </c>
      <c r="J1340" s="193">
        <v>8.62476051238359E14</v>
      </c>
      <c r="K1340" s="72" t="s">
        <v>4878</v>
      </c>
      <c r="L1340" s="191" t="s">
        <v>2669</v>
      </c>
      <c r="M1340" s="249" t="s">
        <v>2670</v>
      </c>
      <c r="N1340" s="193" t="s">
        <v>821</v>
      </c>
      <c r="O1340" s="207"/>
      <c r="P1340" s="193" t="s">
        <v>6635</v>
      </c>
      <c r="Q1340" s="205" t="s">
        <v>68</v>
      </c>
      <c r="R1340" s="193">
        <v>8.62476051238359E14</v>
      </c>
      <c r="S1340" s="206" t="s">
        <v>68</v>
      </c>
      <c r="T1340" s="193" t="s">
        <v>68</v>
      </c>
      <c r="U1340" s="193" t="s">
        <v>68</v>
      </c>
      <c r="V1340" s="193" t="s">
        <v>6636</v>
      </c>
      <c r="W1340" s="203">
        <v>0.0</v>
      </c>
      <c r="X1340" s="203">
        <v>0.0</v>
      </c>
      <c r="Y1340" s="203">
        <v>0.0</v>
      </c>
    </row>
    <row r="1341">
      <c r="A1341" s="37" t="s">
        <v>6533</v>
      </c>
      <c r="B1341" s="215" t="s">
        <v>2817</v>
      </c>
      <c r="C1341" s="79">
        <v>45883.0</v>
      </c>
      <c r="D1341" s="241">
        <v>0.4791666666666667</v>
      </c>
      <c r="E1341" s="191" t="s">
        <v>5984</v>
      </c>
      <c r="F1341" s="191" t="s">
        <v>1614</v>
      </c>
      <c r="G1341" s="193">
        <v>1.0</v>
      </c>
      <c r="H1341" s="193" t="s">
        <v>2513</v>
      </c>
      <c r="I1341" s="193" t="s">
        <v>2274</v>
      </c>
      <c r="J1341" s="193" t="s">
        <v>6606</v>
      </c>
      <c r="K1341" s="72" t="s">
        <v>3574</v>
      </c>
      <c r="L1341" s="191" t="s">
        <v>5855</v>
      </c>
      <c r="M1341" s="243" t="s">
        <v>3505</v>
      </c>
      <c r="N1341" s="193" t="s">
        <v>995</v>
      </c>
      <c r="O1341" s="207"/>
      <c r="P1341" s="193" t="s">
        <v>6637</v>
      </c>
      <c r="Q1341" s="193" t="s">
        <v>6638</v>
      </c>
      <c r="R1341" s="206">
        <v>8.65784052328906E14</v>
      </c>
      <c r="S1341" s="206" t="s">
        <v>68</v>
      </c>
      <c r="T1341" s="193" t="s">
        <v>68</v>
      </c>
      <c r="U1341" s="193" t="s">
        <v>6639</v>
      </c>
      <c r="V1341" s="72" t="str">
        <f t="shared" ref="V1341:V1342" si="369">H1341</f>
        <v>DESINSTALACION</v>
      </c>
      <c r="W1341" s="203">
        <v>500.0</v>
      </c>
      <c r="X1341" s="203">
        <f t="shared" ref="X1341:X1342" si="370">W1341*0.16</f>
        <v>80</v>
      </c>
      <c r="Y1341" s="203">
        <f t="shared" ref="Y1341:Y1342" si="371">W1341+X1341</f>
        <v>580</v>
      </c>
    </row>
    <row r="1342" ht="12.75" customHeight="1">
      <c r="A1342" s="191" t="s">
        <v>6533</v>
      </c>
      <c r="B1342" s="215" t="s">
        <v>2817</v>
      </c>
      <c r="C1342" s="79">
        <v>45883.0</v>
      </c>
      <c r="D1342" s="241">
        <v>0.4791666666666667</v>
      </c>
      <c r="E1342" s="191" t="s">
        <v>5984</v>
      </c>
      <c r="F1342" s="191" t="s">
        <v>1614</v>
      </c>
      <c r="G1342" s="193">
        <v>1.0</v>
      </c>
      <c r="H1342" s="193" t="s">
        <v>2513</v>
      </c>
      <c r="I1342" s="193" t="s">
        <v>2274</v>
      </c>
      <c r="J1342" s="193" t="s">
        <v>6608</v>
      </c>
      <c r="K1342" s="72" t="s">
        <v>3574</v>
      </c>
      <c r="L1342" s="191" t="s">
        <v>3504</v>
      </c>
      <c r="M1342" s="243" t="s">
        <v>3505</v>
      </c>
      <c r="N1342" s="193" t="s">
        <v>995</v>
      </c>
      <c r="O1342" s="207"/>
      <c r="P1342" s="193" t="s">
        <v>6640</v>
      </c>
      <c r="Q1342" s="193" t="s">
        <v>6641</v>
      </c>
      <c r="R1342" s="206">
        <v>8.62476051257987E14</v>
      </c>
      <c r="S1342" s="206" t="s">
        <v>68</v>
      </c>
      <c r="T1342" s="193" t="s">
        <v>68</v>
      </c>
      <c r="U1342" s="193" t="s">
        <v>6639</v>
      </c>
      <c r="V1342" s="72" t="str">
        <f t="shared" si="369"/>
        <v>DESINSTALACION</v>
      </c>
      <c r="W1342" s="203">
        <v>500.0</v>
      </c>
      <c r="X1342" s="203">
        <f t="shared" si="370"/>
        <v>80</v>
      </c>
      <c r="Y1342" s="203">
        <f t="shared" si="371"/>
        <v>580</v>
      </c>
    </row>
    <row r="1343">
      <c r="A1343" s="191" t="s">
        <v>6533</v>
      </c>
      <c r="B1343" s="215" t="s">
        <v>2817</v>
      </c>
      <c r="C1343" s="79">
        <v>45883.0</v>
      </c>
      <c r="D1343" s="241">
        <v>0.625</v>
      </c>
      <c r="E1343" s="191" t="s">
        <v>6184</v>
      </c>
      <c r="F1343" s="191" t="s">
        <v>2793</v>
      </c>
      <c r="G1343" s="193">
        <v>1.0</v>
      </c>
      <c r="H1343" s="193" t="s">
        <v>2449</v>
      </c>
      <c r="I1343" s="193">
        <v>22.0</v>
      </c>
      <c r="J1343" s="193" t="s">
        <v>6642</v>
      </c>
      <c r="K1343" s="193" t="s">
        <v>6186</v>
      </c>
      <c r="L1343" s="191" t="s">
        <v>2545</v>
      </c>
      <c r="M1343" s="259" t="s">
        <v>5004</v>
      </c>
      <c r="N1343" s="193" t="s">
        <v>4397</v>
      </c>
      <c r="O1343" s="207"/>
      <c r="P1343" s="193" t="s">
        <v>6643</v>
      </c>
      <c r="Q1343" s="205" t="s">
        <v>5364</v>
      </c>
      <c r="R1343" s="206">
        <v>8.69706060879949E14</v>
      </c>
      <c r="S1343" s="206">
        <v>8.331891891E9</v>
      </c>
      <c r="T1343" s="193" t="s">
        <v>68</v>
      </c>
      <c r="U1343" s="193" t="s">
        <v>6644</v>
      </c>
      <c r="V1343" s="193" t="s">
        <v>6645</v>
      </c>
      <c r="W1343" s="203">
        <v>0.0</v>
      </c>
      <c r="X1343" s="203">
        <v>0.0</v>
      </c>
      <c r="Y1343" s="203">
        <v>0.0</v>
      </c>
    </row>
    <row r="1344">
      <c r="A1344" s="191" t="s">
        <v>6533</v>
      </c>
      <c r="B1344" s="215" t="s">
        <v>2817</v>
      </c>
      <c r="C1344" s="79">
        <v>45883.0</v>
      </c>
      <c r="D1344" s="241">
        <v>0.625</v>
      </c>
      <c r="E1344" s="191" t="s">
        <v>6184</v>
      </c>
      <c r="F1344" s="191" t="s">
        <v>2793</v>
      </c>
      <c r="G1344" s="193">
        <v>1.0</v>
      </c>
      <c r="H1344" s="193" t="s">
        <v>2467</v>
      </c>
      <c r="I1344" s="193">
        <v>22.0</v>
      </c>
      <c r="J1344" s="193" t="s">
        <v>6642</v>
      </c>
      <c r="K1344" s="193" t="s">
        <v>6186</v>
      </c>
      <c r="L1344" s="191" t="s">
        <v>2545</v>
      </c>
      <c r="M1344" s="259" t="s">
        <v>5004</v>
      </c>
      <c r="N1344" s="193" t="s">
        <v>4397</v>
      </c>
      <c r="O1344" s="207"/>
      <c r="P1344" s="193" t="s">
        <v>6646</v>
      </c>
      <c r="Q1344" s="205" t="s">
        <v>6295</v>
      </c>
      <c r="R1344" s="206">
        <v>8.64893035502585E14</v>
      </c>
      <c r="S1344" s="206">
        <v>8.120149963E9</v>
      </c>
      <c r="T1344" s="193" t="s">
        <v>68</v>
      </c>
      <c r="U1344" s="193" t="s">
        <v>6644</v>
      </c>
      <c r="V1344" s="193" t="s">
        <v>6645</v>
      </c>
      <c r="W1344" s="203">
        <v>0.0</v>
      </c>
      <c r="X1344" s="203">
        <v>0.0</v>
      </c>
      <c r="Y1344" s="203">
        <v>0.0</v>
      </c>
    </row>
    <row r="1345">
      <c r="A1345" s="37" t="s">
        <v>6533</v>
      </c>
      <c r="B1345" s="215" t="s">
        <v>2817</v>
      </c>
      <c r="C1345" s="79">
        <v>45884.0</v>
      </c>
      <c r="D1345" s="241" t="s">
        <v>629</v>
      </c>
      <c r="E1345" s="191" t="s">
        <v>3765</v>
      </c>
      <c r="F1345" s="191" t="s">
        <v>2871</v>
      </c>
      <c r="G1345" s="193">
        <v>1.0</v>
      </c>
      <c r="H1345" s="193" t="s">
        <v>888</v>
      </c>
      <c r="I1345" s="193" t="s">
        <v>6647</v>
      </c>
      <c r="J1345" s="193" t="s">
        <v>3351</v>
      </c>
      <c r="K1345" s="193" t="s">
        <v>6648</v>
      </c>
      <c r="L1345" s="191" t="s">
        <v>6649</v>
      </c>
      <c r="M1345" s="217" t="s">
        <v>6650</v>
      </c>
      <c r="N1345" s="193" t="s">
        <v>68</v>
      </c>
      <c r="O1345" s="207"/>
      <c r="P1345" s="193" t="s">
        <v>6651</v>
      </c>
      <c r="Q1345" s="205" t="s">
        <v>68</v>
      </c>
      <c r="R1345" s="206" t="s">
        <v>68</v>
      </c>
      <c r="S1345" s="206" t="s">
        <v>68</v>
      </c>
      <c r="T1345" s="193" t="s">
        <v>68</v>
      </c>
      <c r="U1345" s="193" t="s">
        <v>68</v>
      </c>
      <c r="V1345" s="193" t="s">
        <v>68</v>
      </c>
      <c r="W1345" s="203" t="s">
        <v>68</v>
      </c>
      <c r="X1345" s="203" t="s">
        <v>68</v>
      </c>
      <c r="Y1345" s="203" t="s">
        <v>68</v>
      </c>
    </row>
    <row r="1346" ht="12.75" customHeight="1">
      <c r="A1346" s="37" t="s">
        <v>6533</v>
      </c>
      <c r="B1346" s="215" t="s">
        <v>2817</v>
      </c>
      <c r="C1346" s="79">
        <v>45884.0</v>
      </c>
      <c r="D1346" s="241">
        <v>0.3958333333333333</v>
      </c>
      <c r="E1346" s="191" t="s">
        <v>2518</v>
      </c>
      <c r="F1346" s="191" t="s">
        <v>6652</v>
      </c>
      <c r="G1346" s="193">
        <v>1.0</v>
      </c>
      <c r="H1346" s="193" t="s">
        <v>2449</v>
      </c>
      <c r="I1346" s="193" t="s">
        <v>6653</v>
      </c>
      <c r="J1346" s="193" t="s">
        <v>6654</v>
      </c>
      <c r="K1346" s="193" t="s">
        <v>6655</v>
      </c>
      <c r="L1346" s="191" t="s">
        <v>6656</v>
      </c>
      <c r="M1346" s="217" t="s">
        <v>6657</v>
      </c>
      <c r="N1346" s="193" t="s">
        <v>821</v>
      </c>
      <c r="O1346" s="207"/>
      <c r="P1346" s="193" t="s">
        <v>6658</v>
      </c>
      <c r="Q1346" s="193" t="s">
        <v>6659</v>
      </c>
      <c r="R1346" s="206">
        <v>8.68166058820895E14</v>
      </c>
      <c r="S1346" s="206">
        <v>8.12352298E9</v>
      </c>
      <c r="T1346" s="193" t="s">
        <v>6660</v>
      </c>
      <c r="U1346" s="193" t="s">
        <v>68</v>
      </c>
      <c r="V1346" s="193" t="s">
        <v>2513</v>
      </c>
      <c r="W1346" s="203">
        <v>350.0</v>
      </c>
      <c r="X1346" s="203">
        <f t="shared" ref="X1346:X1352" si="372">W1346*0.16</f>
        <v>56</v>
      </c>
      <c r="Y1346" s="203">
        <f t="shared" ref="Y1346:Y1352" si="373">W1346+X1346</f>
        <v>406</v>
      </c>
    </row>
    <row r="1347" ht="12.75" customHeight="1">
      <c r="A1347" s="37" t="s">
        <v>6533</v>
      </c>
      <c r="B1347" s="215" t="s">
        <v>2817</v>
      </c>
      <c r="C1347" s="79">
        <v>45884.0</v>
      </c>
      <c r="D1347" s="241">
        <v>0.4583333333333333</v>
      </c>
      <c r="E1347" s="191" t="s">
        <v>3761</v>
      </c>
      <c r="F1347" s="191" t="s">
        <v>2592</v>
      </c>
      <c r="G1347" s="193">
        <v>1.0</v>
      </c>
      <c r="H1347" s="193" t="s">
        <v>6558</v>
      </c>
      <c r="I1347" s="193" t="s">
        <v>6661</v>
      </c>
      <c r="J1347" s="193" t="s">
        <v>2506</v>
      </c>
      <c r="K1347" s="193" t="s">
        <v>6662</v>
      </c>
      <c r="L1347" s="191" t="s">
        <v>6663</v>
      </c>
      <c r="M1347" s="217" t="s">
        <v>6664</v>
      </c>
      <c r="N1347" s="193" t="s">
        <v>821</v>
      </c>
      <c r="O1347" s="193" t="s">
        <v>68</v>
      </c>
      <c r="P1347" s="193" t="s">
        <v>6665</v>
      </c>
      <c r="Q1347" s="193" t="s">
        <v>68</v>
      </c>
      <c r="R1347" s="206" t="s">
        <v>68</v>
      </c>
      <c r="S1347" s="206" t="s">
        <v>68</v>
      </c>
      <c r="T1347" s="193" t="s">
        <v>68</v>
      </c>
      <c r="U1347" s="193" t="s">
        <v>68</v>
      </c>
      <c r="V1347" s="193" t="s">
        <v>888</v>
      </c>
      <c r="W1347" s="203">
        <f>1724+150</f>
        <v>1874</v>
      </c>
      <c r="X1347" s="203">
        <f t="shared" si="372"/>
        <v>299.84</v>
      </c>
      <c r="Y1347" s="203">
        <f t="shared" si="373"/>
        <v>2173.84</v>
      </c>
    </row>
    <row r="1348" ht="12.75" customHeight="1">
      <c r="A1348" s="37" t="s">
        <v>6533</v>
      </c>
      <c r="B1348" s="215" t="s">
        <v>2817</v>
      </c>
      <c r="C1348" s="79">
        <v>45884.0</v>
      </c>
      <c r="D1348" s="241">
        <v>0.4583333333333333</v>
      </c>
      <c r="E1348" s="191" t="s">
        <v>5984</v>
      </c>
      <c r="F1348" s="191" t="s">
        <v>1614</v>
      </c>
      <c r="G1348" s="193">
        <v>1.0</v>
      </c>
      <c r="H1348" s="193" t="s">
        <v>888</v>
      </c>
      <c r="I1348" s="193" t="s">
        <v>6666</v>
      </c>
      <c r="J1348" s="193" t="s">
        <v>6667</v>
      </c>
      <c r="K1348" s="193" t="s">
        <v>6668</v>
      </c>
      <c r="L1348" s="191" t="s">
        <v>5855</v>
      </c>
      <c r="M1348" s="249" t="s">
        <v>3505</v>
      </c>
      <c r="N1348" s="193" t="s">
        <v>995</v>
      </c>
      <c r="O1348" s="207"/>
      <c r="P1348" s="193" t="s">
        <v>6669</v>
      </c>
      <c r="Q1348" s="205" t="s">
        <v>6670</v>
      </c>
      <c r="R1348" s="206">
        <v>8.62476051257987E14</v>
      </c>
      <c r="S1348" s="206" t="s">
        <v>68</v>
      </c>
      <c r="T1348" s="193" t="s">
        <v>68</v>
      </c>
      <c r="U1348" s="193" t="s">
        <v>6671</v>
      </c>
      <c r="V1348" s="72" t="str">
        <f t="shared" ref="V1348:V1352" si="374">H1348</f>
        <v>INSTALACION</v>
      </c>
      <c r="W1348" s="203">
        <v>700.0</v>
      </c>
      <c r="X1348" s="179">
        <f t="shared" si="372"/>
        <v>112</v>
      </c>
      <c r="Y1348" s="179">
        <f t="shared" si="373"/>
        <v>812</v>
      </c>
    </row>
    <row r="1349" ht="12.75" customHeight="1">
      <c r="A1349" s="37" t="s">
        <v>6533</v>
      </c>
      <c r="B1349" s="215" t="s">
        <v>2817</v>
      </c>
      <c r="C1349" s="79">
        <v>45884.0</v>
      </c>
      <c r="D1349" s="241">
        <v>0.4583333333333333</v>
      </c>
      <c r="E1349" s="191" t="s">
        <v>5984</v>
      </c>
      <c r="F1349" s="191" t="s">
        <v>1614</v>
      </c>
      <c r="G1349" s="193">
        <v>1.0</v>
      </c>
      <c r="H1349" s="193" t="s">
        <v>888</v>
      </c>
      <c r="I1349" s="193" t="s">
        <v>6666</v>
      </c>
      <c r="J1349" s="193" t="s">
        <v>6672</v>
      </c>
      <c r="K1349" s="193" t="s">
        <v>6668</v>
      </c>
      <c r="L1349" s="191" t="s">
        <v>5855</v>
      </c>
      <c r="M1349" s="249" t="s">
        <v>3505</v>
      </c>
      <c r="N1349" s="193" t="s">
        <v>995</v>
      </c>
      <c r="O1349" s="207"/>
      <c r="P1349" s="193" t="s">
        <v>6673</v>
      </c>
      <c r="Q1349" s="205" t="s">
        <v>6674</v>
      </c>
      <c r="R1349" s="206">
        <v>8.65784052328906E14</v>
      </c>
      <c r="S1349" s="206" t="s">
        <v>68</v>
      </c>
      <c r="T1349" s="193" t="s">
        <v>68</v>
      </c>
      <c r="U1349" s="193" t="s">
        <v>6671</v>
      </c>
      <c r="V1349" s="72" t="str">
        <f t="shared" si="374"/>
        <v>INSTALACION</v>
      </c>
      <c r="W1349" s="203">
        <v>700.0</v>
      </c>
      <c r="X1349" s="179">
        <f t="shared" si="372"/>
        <v>112</v>
      </c>
      <c r="Y1349" s="179">
        <f t="shared" si="373"/>
        <v>812</v>
      </c>
    </row>
    <row r="1350" ht="12.75" customHeight="1">
      <c r="A1350" s="37" t="s">
        <v>6533</v>
      </c>
      <c r="B1350" s="215" t="s">
        <v>2817</v>
      </c>
      <c r="C1350" s="79">
        <v>45884.0</v>
      </c>
      <c r="D1350" s="241">
        <v>0.4583333333333333</v>
      </c>
      <c r="E1350" s="191" t="s">
        <v>3488</v>
      </c>
      <c r="F1350" s="191" t="s">
        <v>1614</v>
      </c>
      <c r="G1350" s="193">
        <v>1.0</v>
      </c>
      <c r="H1350" s="193" t="s">
        <v>2449</v>
      </c>
      <c r="I1350" s="193" t="s">
        <v>6675</v>
      </c>
      <c r="J1350" s="193" t="s">
        <v>6676</v>
      </c>
      <c r="K1350" s="193" t="s">
        <v>6668</v>
      </c>
      <c r="L1350" s="191" t="s">
        <v>5855</v>
      </c>
      <c r="M1350" s="249" t="s">
        <v>3505</v>
      </c>
      <c r="N1350" s="193" t="s">
        <v>995</v>
      </c>
      <c r="O1350" s="207"/>
      <c r="P1350" s="193" t="s">
        <v>6677</v>
      </c>
      <c r="Q1350" s="205" t="s">
        <v>6678</v>
      </c>
      <c r="R1350" s="206">
        <v>8.62476050287183E14</v>
      </c>
      <c r="S1350" s="206" t="s">
        <v>68</v>
      </c>
      <c r="T1350" s="193" t="s">
        <v>68</v>
      </c>
      <c r="U1350" s="193" t="s">
        <v>6679</v>
      </c>
      <c r="V1350" s="72" t="str">
        <f t="shared" si="374"/>
        <v>REVISION</v>
      </c>
      <c r="W1350" s="203">
        <v>500.0</v>
      </c>
      <c r="X1350" s="179">
        <f t="shared" si="372"/>
        <v>80</v>
      </c>
      <c r="Y1350" s="179">
        <f t="shared" si="373"/>
        <v>580</v>
      </c>
    </row>
    <row r="1351" ht="12.75" customHeight="1">
      <c r="A1351" s="37" t="s">
        <v>6533</v>
      </c>
      <c r="B1351" s="215" t="s">
        <v>2817</v>
      </c>
      <c r="C1351" s="79">
        <v>45884.0</v>
      </c>
      <c r="D1351" s="241">
        <v>0.4583333333333333</v>
      </c>
      <c r="E1351" s="191" t="s">
        <v>3488</v>
      </c>
      <c r="F1351" s="191" t="s">
        <v>1614</v>
      </c>
      <c r="G1351" s="193">
        <v>1.0</v>
      </c>
      <c r="H1351" s="193" t="s">
        <v>2449</v>
      </c>
      <c r="I1351" s="193" t="s">
        <v>6675</v>
      </c>
      <c r="J1351" s="193" t="s">
        <v>6680</v>
      </c>
      <c r="K1351" s="193" t="s">
        <v>6668</v>
      </c>
      <c r="L1351" s="191" t="s">
        <v>5855</v>
      </c>
      <c r="M1351" s="249" t="s">
        <v>3505</v>
      </c>
      <c r="N1351" s="193" t="s">
        <v>995</v>
      </c>
      <c r="O1351" s="207"/>
      <c r="P1351" s="193" t="s">
        <v>6681</v>
      </c>
      <c r="Q1351" s="205" t="s">
        <v>68</v>
      </c>
      <c r="R1351" s="206">
        <v>3.59857081964876E14</v>
      </c>
      <c r="S1351" s="206" t="s">
        <v>68</v>
      </c>
      <c r="T1351" s="193" t="s">
        <v>68</v>
      </c>
      <c r="U1351" s="193" t="s">
        <v>6679</v>
      </c>
      <c r="V1351" s="72" t="str">
        <f t="shared" si="374"/>
        <v>REVISION</v>
      </c>
      <c r="W1351" s="203">
        <v>500.0</v>
      </c>
      <c r="X1351" s="179">
        <f t="shared" si="372"/>
        <v>80</v>
      </c>
      <c r="Y1351" s="179">
        <f t="shared" si="373"/>
        <v>580</v>
      </c>
    </row>
    <row r="1352" ht="12.75" customHeight="1">
      <c r="A1352" s="37" t="s">
        <v>6533</v>
      </c>
      <c r="B1352" s="215" t="s">
        <v>2817</v>
      </c>
      <c r="C1352" s="79">
        <v>45884.0</v>
      </c>
      <c r="D1352" s="241">
        <v>0.5416666666666666</v>
      </c>
      <c r="E1352" s="191" t="s">
        <v>2574</v>
      </c>
      <c r="F1352" s="191" t="s">
        <v>5930</v>
      </c>
      <c r="G1352" s="193">
        <v>1.0</v>
      </c>
      <c r="H1352" s="193" t="s">
        <v>2513</v>
      </c>
      <c r="I1352" s="193" t="s">
        <v>6682</v>
      </c>
      <c r="J1352" s="193" t="s">
        <v>6683</v>
      </c>
      <c r="K1352" s="193" t="s">
        <v>3312</v>
      </c>
      <c r="L1352" s="37" t="s">
        <v>2577</v>
      </c>
      <c r="M1352" s="249" t="s">
        <v>2578</v>
      </c>
      <c r="N1352" s="193" t="s">
        <v>821</v>
      </c>
      <c r="O1352" s="193" t="s">
        <v>68</v>
      </c>
      <c r="P1352" s="193" t="str">
        <f>J1352</f>
        <v>DESINSTALACION DE EQUIPO 
CTE. ANGEL ORLANDO RODRIGUEZ MORENO</v>
      </c>
      <c r="Q1352" s="205" t="s">
        <v>6684</v>
      </c>
      <c r="R1352" s="206" t="s">
        <v>68</v>
      </c>
      <c r="S1352" s="206" t="s">
        <v>68</v>
      </c>
      <c r="T1352" s="193" t="s">
        <v>68</v>
      </c>
      <c r="U1352" s="193" t="s">
        <v>6685</v>
      </c>
      <c r="V1352" s="193" t="str">
        <f t="shared" si="374"/>
        <v>DESINSTALACION</v>
      </c>
      <c r="W1352" s="203">
        <v>650.0</v>
      </c>
      <c r="X1352" s="203">
        <f t="shared" si="372"/>
        <v>104</v>
      </c>
      <c r="Y1352" s="203">
        <f t="shared" si="373"/>
        <v>754</v>
      </c>
    </row>
    <row r="1353" ht="12.75" customHeight="1">
      <c r="A1353" s="37" t="s">
        <v>6533</v>
      </c>
      <c r="B1353" s="215" t="s">
        <v>2817</v>
      </c>
      <c r="C1353" s="79">
        <v>45884.0</v>
      </c>
      <c r="D1353" s="241">
        <v>0.5833333333333334</v>
      </c>
      <c r="E1353" s="191" t="s">
        <v>6549</v>
      </c>
      <c r="F1353" s="191" t="s">
        <v>6298</v>
      </c>
      <c r="G1353" s="193">
        <v>1.0</v>
      </c>
      <c r="H1353" s="193" t="s">
        <v>2467</v>
      </c>
      <c r="I1353" s="193" t="s">
        <v>6686</v>
      </c>
      <c r="J1353" s="193" t="s">
        <v>6371</v>
      </c>
      <c r="K1353" s="193" t="s">
        <v>6300</v>
      </c>
      <c r="L1353" s="191" t="s">
        <v>6551</v>
      </c>
      <c r="M1353" s="217" t="s">
        <v>6552</v>
      </c>
      <c r="N1353" s="193" t="s">
        <v>4397</v>
      </c>
      <c r="O1353" s="207"/>
      <c r="P1353" s="205" t="s">
        <v>6554</v>
      </c>
      <c r="Q1353" s="205" t="s">
        <v>4360</v>
      </c>
      <c r="R1353" s="206">
        <v>8.64943048880849E14</v>
      </c>
      <c r="S1353" s="206">
        <v>8.118227289E9</v>
      </c>
      <c r="T1353" s="193" t="s">
        <v>68</v>
      </c>
      <c r="U1353" s="193" t="s">
        <v>6309</v>
      </c>
      <c r="V1353" s="193" t="s">
        <v>2467</v>
      </c>
      <c r="W1353" s="203">
        <v>0.0</v>
      </c>
      <c r="X1353" s="203">
        <v>0.0</v>
      </c>
      <c r="Y1353" s="203">
        <v>0.0</v>
      </c>
    </row>
    <row r="1354">
      <c r="A1354" s="37" t="s">
        <v>6533</v>
      </c>
      <c r="B1354" s="215" t="s">
        <v>2817</v>
      </c>
      <c r="C1354" s="79">
        <v>45884.0</v>
      </c>
      <c r="D1354" s="241">
        <v>0.5833333333333334</v>
      </c>
      <c r="E1354" s="191" t="s">
        <v>6549</v>
      </c>
      <c r="F1354" s="191" t="s">
        <v>6298</v>
      </c>
      <c r="G1354" s="193">
        <v>1.0</v>
      </c>
      <c r="H1354" s="193" t="s">
        <v>6555</v>
      </c>
      <c r="I1354" s="193" t="s">
        <v>6686</v>
      </c>
      <c r="J1354" s="193" t="s">
        <v>6555</v>
      </c>
      <c r="K1354" s="193" t="s">
        <v>6300</v>
      </c>
      <c r="L1354" s="191" t="s">
        <v>6551</v>
      </c>
      <c r="M1354" s="217" t="s">
        <v>6552</v>
      </c>
      <c r="N1354" s="193" t="s">
        <v>4397</v>
      </c>
      <c r="O1354" s="207"/>
      <c r="P1354" s="193" t="s">
        <v>6553</v>
      </c>
      <c r="Q1354" s="205" t="s">
        <v>6687</v>
      </c>
      <c r="R1354" s="206">
        <v>8.60896050852987E14</v>
      </c>
      <c r="S1354" s="206">
        <v>8.118227289E9</v>
      </c>
      <c r="T1354" s="193" t="s">
        <v>68</v>
      </c>
      <c r="U1354" s="193" t="s">
        <v>6309</v>
      </c>
      <c r="V1354" s="193" t="s">
        <v>6557</v>
      </c>
      <c r="W1354" s="203">
        <v>350.0</v>
      </c>
      <c r="X1354" s="203">
        <f t="shared" ref="X1354:X1356" si="375">W1354*0.16</f>
        <v>56</v>
      </c>
      <c r="Y1354" s="203">
        <f t="shared" ref="Y1354:Y1356" si="376">W1354+X1354</f>
        <v>406</v>
      </c>
    </row>
    <row r="1355">
      <c r="A1355" s="37" t="s">
        <v>6533</v>
      </c>
      <c r="B1355" s="215" t="s">
        <v>2817</v>
      </c>
      <c r="C1355" s="79">
        <v>45884.0</v>
      </c>
      <c r="D1355" s="241">
        <v>0.7083333333333334</v>
      </c>
      <c r="E1355" s="191" t="s">
        <v>3761</v>
      </c>
      <c r="F1355" s="191" t="s">
        <v>2592</v>
      </c>
      <c r="G1355" s="193">
        <v>1.0</v>
      </c>
      <c r="H1355" s="193" t="s">
        <v>888</v>
      </c>
      <c r="I1355" s="193" t="s">
        <v>6688</v>
      </c>
      <c r="J1355" s="193" t="s">
        <v>2506</v>
      </c>
      <c r="K1355" s="193" t="s">
        <v>6689</v>
      </c>
      <c r="L1355" s="191" t="s">
        <v>6690</v>
      </c>
      <c r="M1355" s="217" t="s">
        <v>6691</v>
      </c>
      <c r="N1355" s="193" t="s">
        <v>821</v>
      </c>
      <c r="O1355" s="193" t="s">
        <v>68</v>
      </c>
      <c r="P1355" s="193" t="s">
        <v>2506</v>
      </c>
      <c r="Q1355" s="205" t="s">
        <v>5247</v>
      </c>
      <c r="R1355" s="206">
        <v>8.64943048872341E14</v>
      </c>
      <c r="S1355" s="206">
        <v>8.186019225E9</v>
      </c>
      <c r="T1355" s="193" t="s">
        <v>6692</v>
      </c>
      <c r="U1355" s="193" t="s">
        <v>68</v>
      </c>
      <c r="V1355" s="193" t="s">
        <v>888</v>
      </c>
      <c r="W1355" s="203">
        <f t="shared" ref="W1355:W1356" si="377">1724+150</f>
        <v>1874</v>
      </c>
      <c r="X1355" s="203">
        <f t="shared" si="375"/>
        <v>299.84</v>
      </c>
      <c r="Y1355" s="203">
        <f t="shared" si="376"/>
        <v>2173.84</v>
      </c>
    </row>
    <row r="1356">
      <c r="A1356" s="37" t="s">
        <v>6533</v>
      </c>
      <c r="B1356" s="215" t="s">
        <v>2817</v>
      </c>
      <c r="C1356" s="79">
        <v>45884.0</v>
      </c>
      <c r="D1356" s="241">
        <v>0.7083333333333334</v>
      </c>
      <c r="E1356" s="191" t="s">
        <v>3761</v>
      </c>
      <c r="F1356" s="191" t="s">
        <v>2592</v>
      </c>
      <c r="G1356" s="193">
        <v>1.0</v>
      </c>
      <c r="H1356" s="193" t="s">
        <v>888</v>
      </c>
      <c r="I1356" s="193" t="s">
        <v>6693</v>
      </c>
      <c r="J1356" s="193" t="s">
        <v>2506</v>
      </c>
      <c r="K1356" s="193" t="s">
        <v>6694</v>
      </c>
      <c r="L1356" s="191" t="s">
        <v>5922</v>
      </c>
      <c r="M1356" s="217" t="s">
        <v>2649</v>
      </c>
      <c r="N1356" s="193" t="s">
        <v>821</v>
      </c>
      <c r="O1356" s="193" t="s">
        <v>68</v>
      </c>
      <c r="P1356" s="193" t="s">
        <v>2506</v>
      </c>
      <c r="Q1356" s="205" t="s">
        <v>5247</v>
      </c>
      <c r="R1356" s="206">
        <v>8.64943048871467E14</v>
      </c>
      <c r="S1356" s="206">
        <v>8.11498582E9</v>
      </c>
      <c r="T1356" s="193" t="s">
        <v>6695</v>
      </c>
      <c r="U1356" s="193" t="s">
        <v>68</v>
      </c>
      <c r="V1356" s="193" t="s">
        <v>888</v>
      </c>
      <c r="W1356" s="203">
        <f t="shared" si="377"/>
        <v>1874</v>
      </c>
      <c r="X1356" s="203">
        <f t="shared" si="375"/>
        <v>299.84</v>
      </c>
      <c r="Y1356" s="203">
        <f t="shared" si="376"/>
        <v>2173.84</v>
      </c>
    </row>
    <row r="1357">
      <c r="A1357" s="37" t="s">
        <v>6533</v>
      </c>
      <c r="B1357" s="215" t="s">
        <v>2817</v>
      </c>
      <c r="C1357" s="79">
        <v>45885.0</v>
      </c>
      <c r="D1357" s="241" t="s">
        <v>629</v>
      </c>
      <c r="E1357" s="191" t="s">
        <v>4296</v>
      </c>
      <c r="F1357" s="191" t="s">
        <v>2745</v>
      </c>
      <c r="G1357" s="193">
        <v>1.0</v>
      </c>
      <c r="H1357" s="193" t="s">
        <v>846</v>
      </c>
      <c r="I1357" s="193" t="s">
        <v>68</v>
      </c>
      <c r="J1357" s="193" t="s">
        <v>6598</v>
      </c>
      <c r="K1357" s="193" t="s">
        <v>6599</v>
      </c>
      <c r="L1357" s="191" t="s">
        <v>6600</v>
      </c>
      <c r="M1357" s="217" t="s">
        <v>6442</v>
      </c>
      <c r="N1357" s="193" t="s">
        <v>68</v>
      </c>
      <c r="O1357" s="207"/>
      <c r="P1357" s="193" t="s">
        <v>6696</v>
      </c>
      <c r="Q1357" s="205" t="s">
        <v>68</v>
      </c>
      <c r="R1357" s="206" t="s">
        <v>68</v>
      </c>
      <c r="S1357" s="206" t="s">
        <v>68</v>
      </c>
      <c r="T1357" s="193" t="s">
        <v>68</v>
      </c>
      <c r="U1357" s="193" t="s">
        <v>68</v>
      </c>
      <c r="V1357" s="193" t="s">
        <v>68</v>
      </c>
      <c r="W1357" s="203" t="s">
        <v>68</v>
      </c>
      <c r="X1357" s="203" t="s">
        <v>68</v>
      </c>
      <c r="Y1357" s="203" t="s">
        <v>68</v>
      </c>
    </row>
    <row r="1358" ht="12.75" customHeight="1">
      <c r="A1358" s="37" t="s">
        <v>6533</v>
      </c>
      <c r="B1358" s="215" t="s">
        <v>2817</v>
      </c>
      <c r="C1358" s="79">
        <v>45885.0</v>
      </c>
      <c r="D1358" s="241">
        <v>0.375</v>
      </c>
      <c r="E1358" s="191" t="s">
        <v>6549</v>
      </c>
      <c r="F1358" s="191" t="s">
        <v>6298</v>
      </c>
      <c r="G1358" s="193">
        <v>1.0</v>
      </c>
      <c r="H1358" s="193" t="s">
        <v>6243</v>
      </c>
      <c r="I1358" s="193" t="s">
        <v>6550</v>
      </c>
      <c r="J1358" s="193" t="s">
        <v>6618</v>
      </c>
      <c r="K1358" s="193" t="s">
        <v>6300</v>
      </c>
      <c r="L1358" s="191" t="s">
        <v>6551</v>
      </c>
      <c r="M1358" s="217" t="s">
        <v>6552</v>
      </c>
      <c r="N1358" s="193" t="s">
        <v>4397</v>
      </c>
      <c r="O1358" s="207"/>
      <c r="P1358" s="193" t="s">
        <v>6697</v>
      </c>
      <c r="Q1358" s="193" t="s">
        <v>6620</v>
      </c>
      <c r="R1358" s="206">
        <v>8.60896050846955E14</v>
      </c>
      <c r="S1358" s="206">
        <v>8.132469898E9</v>
      </c>
      <c r="T1358" s="193" t="s">
        <v>68</v>
      </c>
      <c r="U1358" s="193" t="s">
        <v>6304</v>
      </c>
      <c r="V1358" s="193" t="s">
        <v>6557</v>
      </c>
      <c r="W1358" s="203">
        <v>0.0</v>
      </c>
      <c r="X1358" s="203">
        <v>0.0</v>
      </c>
      <c r="Y1358" s="203">
        <v>0.0</v>
      </c>
    </row>
    <row r="1359" ht="12.75" customHeight="1">
      <c r="A1359" s="37" t="s">
        <v>6533</v>
      </c>
      <c r="B1359" s="215" t="s">
        <v>2817</v>
      </c>
      <c r="C1359" s="79">
        <v>45885.0</v>
      </c>
      <c r="D1359" s="241">
        <v>0.375</v>
      </c>
      <c r="E1359" s="191" t="s">
        <v>6549</v>
      </c>
      <c r="F1359" s="191" t="s">
        <v>6298</v>
      </c>
      <c r="G1359" s="193">
        <v>1.0</v>
      </c>
      <c r="H1359" s="193" t="s">
        <v>846</v>
      </c>
      <c r="I1359" s="193" t="s">
        <v>6698</v>
      </c>
      <c r="J1359" s="193" t="s">
        <v>6699</v>
      </c>
      <c r="K1359" s="193" t="s">
        <v>6300</v>
      </c>
      <c r="L1359" s="191" t="s">
        <v>6551</v>
      </c>
      <c r="M1359" s="217" t="s">
        <v>6552</v>
      </c>
      <c r="N1359" s="193" t="s">
        <v>4397</v>
      </c>
      <c r="O1359" s="207"/>
      <c r="P1359" s="193" t="s">
        <v>6700</v>
      </c>
      <c r="Q1359" s="205" t="s">
        <v>6554</v>
      </c>
      <c r="R1359" s="206">
        <v>8.64943048878223E14</v>
      </c>
      <c r="S1359" s="206">
        <v>8.118227503E9</v>
      </c>
      <c r="T1359" s="193" t="s">
        <v>68</v>
      </c>
      <c r="U1359" s="193" t="s">
        <v>6306</v>
      </c>
      <c r="V1359" s="193" t="s">
        <v>2467</v>
      </c>
      <c r="W1359" s="203">
        <v>0.0</v>
      </c>
      <c r="X1359" s="203">
        <v>0.0</v>
      </c>
      <c r="Y1359" s="203">
        <v>0.0</v>
      </c>
    </row>
    <row r="1360" ht="12.75" customHeight="1">
      <c r="A1360" s="37" t="s">
        <v>6533</v>
      </c>
      <c r="B1360" s="215" t="s">
        <v>2817</v>
      </c>
      <c r="C1360" s="79">
        <v>45885.0</v>
      </c>
      <c r="D1360" s="241">
        <v>0.375</v>
      </c>
      <c r="E1360" s="191" t="s">
        <v>6549</v>
      </c>
      <c r="F1360" s="191" t="s">
        <v>6298</v>
      </c>
      <c r="G1360" s="193">
        <v>1.0</v>
      </c>
      <c r="H1360" s="193" t="s">
        <v>846</v>
      </c>
      <c r="I1360" s="193" t="s">
        <v>6698</v>
      </c>
      <c r="J1360" s="193" t="s">
        <v>6555</v>
      </c>
      <c r="K1360" s="193" t="s">
        <v>6300</v>
      </c>
      <c r="L1360" s="191" t="s">
        <v>6551</v>
      </c>
      <c r="M1360" s="217" t="s">
        <v>6552</v>
      </c>
      <c r="N1360" s="193" t="s">
        <v>4397</v>
      </c>
      <c r="O1360" s="207"/>
      <c r="P1360" s="193" t="s">
        <v>6700</v>
      </c>
      <c r="Q1360" s="205"/>
      <c r="R1360" s="206"/>
      <c r="S1360" s="206"/>
      <c r="T1360" s="193" t="s">
        <v>68</v>
      </c>
      <c r="U1360" s="193" t="s">
        <v>6306</v>
      </c>
      <c r="V1360" s="193" t="s">
        <v>6557</v>
      </c>
      <c r="W1360" s="203">
        <v>0.0</v>
      </c>
      <c r="X1360" s="203">
        <v>0.0</v>
      </c>
      <c r="Y1360" s="203">
        <v>0.0</v>
      </c>
    </row>
    <row r="1361" ht="12.75" customHeight="1">
      <c r="A1361" s="37" t="s">
        <v>6533</v>
      </c>
      <c r="B1361" s="215" t="s">
        <v>2817</v>
      </c>
      <c r="C1361" s="79">
        <v>45885.0</v>
      </c>
      <c r="D1361" s="241">
        <v>0.3125</v>
      </c>
      <c r="E1361" s="191" t="s">
        <v>2891</v>
      </c>
      <c r="F1361" s="191" t="s">
        <v>107</v>
      </c>
      <c r="G1361" s="193">
        <v>1.0</v>
      </c>
      <c r="H1361" s="193" t="s">
        <v>2513</v>
      </c>
      <c r="I1361" s="193" t="s">
        <v>6701</v>
      </c>
      <c r="J1361" s="193" t="s">
        <v>2563</v>
      </c>
      <c r="K1361" s="193" t="s">
        <v>1801</v>
      </c>
      <c r="L1361" s="37" t="s">
        <v>2705</v>
      </c>
      <c r="M1361" s="217" t="s">
        <v>2706</v>
      </c>
      <c r="N1361" s="193" t="s">
        <v>821</v>
      </c>
      <c r="O1361" s="207"/>
      <c r="P1361" s="193" t="s">
        <v>6702</v>
      </c>
      <c r="Q1361" s="205" t="s">
        <v>6703</v>
      </c>
      <c r="R1361" s="206">
        <v>8.68166054426101E14</v>
      </c>
      <c r="S1361" s="206">
        <v>8.116077723E9</v>
      </c>
      <c r="T1361" s="193" t="s">
        <v>6704</v>
      </c>
      <c r="U1361" s="193" t="s">
        <v>6705</v>
      </c>
      <c r="V1361" s="193" t="s">
        <v>2513</v>
      </c>
      <c r="W1361" s="203"/>
      <c r="X1361" s="203"/>
      <c r="Y1361" s="203"/>
    </row>
    <row r="1362" ht="12.75" customHeight="1">
      <c r="A1362" s="37" t="s">
        <v>6533</v>
      </c>
      <c r="B1362" s="215" t="s">
        <v>2817</v>
      </c>
      <c r="C1362" s="79">
        <v>45885.0</v>
      </c>
      <c r="D1362" s="241">
        <v>0.4166666666666667</v>
      </c>
      <c r="E1362" s="191" t="s">
        <v>2891</v>
      </c>
      <c r="F1362" s="191" t="s">
        <v>107</v>
      </c>
      <c r="G1362" s="193">
        <v>1.0</v>
      </c>
      <c r="H1362" s="193" t="s">
        <v>2513</v>
      </c>
      <c r="I1362" s="193" t="s">
        <v>6706</v>
      </c>
      <c r="J1362" s="193" t="s">
        <v>2563</v>
      </c>
      <c r="K1362" s="193" t="s">
        <v>1801</v>
      </c>
      <c r="L1362" s="37" t="s">
        <v>2705</v>
      </c>
      <c r="M1362" s="217" t="s">
        <v>2706</v>
      </c>
      <c r="N1362" s="193" t="s">
        <v>821</v>
      </c>
      <c r="O1362" s="207"/>
      <c r="P1362" s="193" t="s">
        <v>2514</v>
      </c>
      <c r="Q1362" s="205" t="s">
        <v>5067</v>
      </c>
      <c r="R1362" s="206">
        <v>8.681660544262E14</v>
      </c>
      <c r="S1362" s="206">
        <v>8.118249763E9</v>
      </c>
      <c r="T1362" s="193" t="s">
        <v>6707</v>
      </c>
      <c r="U1362" s="193" t="s">
        <v>6708</v>
      </c>
      <c r="V1362" s="193" t="s">
        <v>2513</v>
      </c>
      <c r="W1362" s="203"/>
      <c r="X1362" s="203"/>
      <c r="Y1362" s="203"/>
    </row>
    <row r="1363" ht="12.75" customHeight="1">
      <c r="A1363" s="37" t="s">
        <v>6533</v>
      </c>
      <c r="B1363" s="215" t="s">
        <v>2817</v>
      </c>
      <c r="C1363" s="79">
        <v>45885.0</v>
      </c>
      <c r="D1363" s="241">
        <v>0.4166666666666667</v>
      </c>
      <c r="E1363" s="191" t="s">
        <v>2891</v>
      </c>
      <c r="F1363" s="191" t="s">
        <v>107</v>
      </c>
      <c r="G1363" s="193">
        <v>1.0</v>
      </c>
      <c r="H1363" s="193" t="s">
        <v>2513</v>
      </c>
      <c r="I1363" s="193" t="s">
        <v>6709</v>
      </c>
      <c r="J1363" s="193" t="s">
        <v>2563</v>
      </c>
      <c r="K1363" s="193" t="s">
        <v>1801</v>
      </c>
      <c r="L1363" s="37" t="s">
        <v>2705</v>
      </c>
      <c r="M1363" s="217" t="s">
        <v>2706</v>
      </c>
      <c r="N1363" s="193" t="s">
        <v>821</v>
      </c>
      <c r="O1363" s="207"/>
      <c r="P1363" s="193" t="s">
        <v>2514</v>
      </c>
      <c r="Q1363" s="205" t="s">
        <v>5067</v>
      </c>
      <c r="R1363" s="206">
        <v>8.69706060012087E14</v>
      </c>
      <c r="S1363" s="206">
        <v>8.117785737E9</v>
      </c>
      <c r="T1363" s="193" t="s">
        <v>6710</v>
      </c>
      <c r="U1363" s="193" t="s">
        <v>6711</v>
      </c>
      <c r="V1363" s="193" t="s">
        <v>2513</v>
      </c>
      <c r="W1363" s="203"/>
      <c r="X1363" s="203"/>
      <c r="Y1363" s="203"/>
    </row>
    <row r="1364" ht="12.75" customHeight="1">
      <c r="A1364" s="37" t="s">
        <v>6533</v>
      </c>
      <c r="B1364" s="215" t="s">
        <v>2817</v>
      </c>
      <c r="C1364" s="79">
        <v>45885.0</v>
      </c>
      <c r="D1364" s="241">
        <v>0.4375</v>
      </c>
      <c r="E1364" s="191" t="s">
        <v>2891</v>
      </c>
      <c r="F1364" s="191" t="s">
        <v>107</v>
      </c>
      <c r="G1364" s="193">
        <v>1.0</v>
      </c>
      <c r="H1364" s="193" t="s">
        <v>2513</v>
      </c>
      <c r="I1364" s="193" t="s">
        <v>6712</v>
      </c>
      <c r="J1364" s="193" t="s">
        <v>2563</v>
      </c>
      <c r="K1364" s="193" t="s">
        <v>1801</v>
      </c>
      <c r="L1364" s="37" t="s">
        <v>2705</v>
      </c>
      <c r="M1364" s="217" t="s">
        <v>2706</v>
      </c>
      <c r="N1364" s="193" t="s">
        <v>821</v>
      </c>
      <c r="O1364" s="207"/>
      <c r="P1364" s="193" t="s">
        <v>2514</v>
      </c>
      <c r="Q1364" s="205" t="s">
        <v>5067</v>
      </c>
      <c r="R1364" s="206">
        <v>8.6816605914417E14</v>
      </c>
      <c r="S1364" s="206">
        <v>8.182596272E9</v>
      </c>
      <c r="T1364" s="193" t="s">
        <v>6713</v>
      </c>
      <c r="U1364" s="193" t="s">
        <v>6714</v>
      </c>
      <c r="V1364" s="193" t="s">
        <v>2513</v>
      </c>
      <c r="W1364" s="203"/>
      <c r="X1364" s="203"/>
      <c r="Y1364" s="203"/>
    </row>
    <row r="1365" ht="12.75" customHeight="1">
      <c r="A1365" s="37" t="s">
        <v>6533</v>
      </c>
      <c r="B1365" s="215" t="s">
        <v>2817</v>
      </c>
      <c r="C1365" s="79">
        <v>45885.0</v>
      </c>
      <c r="D1365" s="241">
        <v>0.4479166666666667</v>
      </c>
      <c r="E1365" s="191" t="s">
        <v>2891</v>
      </c>
      <c r="F1365" s="191" t="s">
        <v>107</v>
      </c>
      <c r="G1365" s="193">
        <v>1.0</v>
      </c>
      <c r="H1365" s="193" t="s">
        <v>2513</v>
      </c>
      <c r="I1365" s="193" t="s">
        <v>6715</v>
      </c>
      <c r="J1365" s="193" t="s">
        <v>2563</v>
      </c>
      <c r="K1365" s="193" t="s">
        <v>1801</v>
      </c>
      <c r="L1365" s="37" t="s">
        <v>2705</v>
      </c>
      <c r="M1365" s="217" t="s">
        <v>2706</v>
      </c>
      <c r="N1365" s="193" t="s">
        <v>821</v>
      </c>
      <c r="O1365" s="207"/>
      <c r="P1365" s="193" t="s">
        <v>2514</v>
      </c>
      <c r="Q1365" s="205" t="s">
        <v>5067</v>
      </c>
      <c r="R1365" s="206">
        <v>8.63844052821151E14</v>
      </c>
      <c r="S1365" s="206">
        <v>8.123540189E9</v>
      </c>
      <c r="T1365" s="193" t="s">
        <v>68</v>
      </c>
      <c r="U1365" s="193" t="s">
        <v>6716</v>
      </c>
      <c r="V1365" s="193" t="s">
        <v>2513</v>
      </c>
      <c r="W1365" s="203"/>
      <c r="X1365" s="203"/>
      <c r="Y1365" s="203"/>
    </row>
    <row r="1366" ht="12.75" customHeight="1">
      <c r="A1366" s="37" t="s">
        <v>6533</v>
      </c>
      <c r="B1366" s="215" t="s">
        <v>2817</v>
      </c>
      <c r="C1366" s="79">
        <v>45885.0</v>
      </c>
      <c r="D1366" s="241">
        <v>0.4583333333333333</v>
      </c>
      <c r="E1366" s="191" t="s">
        <v>2891</v>
      </c>
      <c r="F1366" s="191" t="s">
        <v>107</v>
      </c>
      <c r="G1366" s="193">
        <v>1.0</v>
      </c>
      <c r="H1366" s="193" t="s">
        <v>2513</v>
      </c>
      <c r="I1366" s="193" t="s">
        <v>6717</v>
      </c>
      <c r="J1366" s="193" t="s">
        <v>2563</v>
      </c>
      <c r="K1366" s="193" t="s">
        <v>1801</v>
      </c>
      <c r="L1366" s="37" t="s">
        <v>2705</v>
      </c>
      <c r="M1366" s="217" t="s">
        <v>2706</v>
      </c>
      <c r="N1366" s="193" t="s">
        <v>821</v>
      </c>
      <c r="O1366" s="207"/>
      <c r="P1366" s="193" t="s">
        <v>2514</v>
      </c>
      <c r="Q1366" s="205" t="s">
        <v>5067</v>
      </c>
      <c r="R1366" s="206">
        <v>8.63844053084577E14</v>
      </c>
      <c r="S1366" s="206">
        <v>8.182528704E9</v>
      </c>
      <c r="T1366" s="193" t="s">
        <v>6718</v>
      </c>
      <c r="U1366" s="193" t="s">
        <v>6719</v>
      </c>
      <c r="V1366" s="193" t="s">
        <v>2513</v>
      </c>
      <c r="W1366" s="203"/>
      <c r="X1366" s="203"/>
      <c r="Y1366" s="203"/>
    </row>
    <row r="1367" ht="12.75" customHeight="1">
      <c r="A1367" s="37" t="s">
        <v>6533</v>
      </c>
      <c r="B1367" s="215" t="s">
        <v>2817</v>
      </c>
      <c r="C1367" s="79">
        <v>45885.0</v>
      </c>
      <c r="D1367" s="241">
        <v>0.4722222222222222</v>
      </c>
      <c r="E1367" s="191" t="s">
        <v>2891</v>
      </c>
      <c r="F1367" s="191" t="s">
        <v>107</v>
      </c>
      <c r="G1367" s="193">
        <v>1.0</v>
      </c>
      <c r="H1367" s="193" t="s">
        <v>2513</v>
      </c>
      <c r="I1367" s="193" t="s">
        <v>6720</v>
      </c>
      <c r="J1367" s="193" t="s">
        <v>2563</v>
      </c>
      <c r="K1367" s="193" t="s">
        <v>1801</v>
      </c>
      <c r="L1367" s="37" t="s">
        <v>2705</v>
      </c>
      <c r="M1367" s="217" t="s">
        <v>2706</v>
      </c>
      <c r="N1367" s="193" t="s">
        <v>821</v>
      </c>
      <c r="O1367" s="207"/>
      <c r="P1367" s="193" t="s">
        <v>6721</v>
      </c>
      <c r="Q1367" s="205" t="s">
        <v>5067</v>
      </c>
      <c r="R1367" s="206">
        <v>8.648930309206E14</v>
      </c>
      <c r="S1367" s="206">
        <v>8.11577747E9</v>
      </c>
      <c r="T1367" s="193" t="s">
        <v>68</v>
      </c>
      <c r="U1367" s="193" t="s">
        <v>6722</v>
      </c>
      <c r="V1367" s="193" t="s">
        <v>2513</v>
      </c>
      <c r="W1367" s="203">
        <v>0.0</v>
      </c>
      <c r="X1367" s="203">
        <v>0.0</v>
      </c>
      <c r="Y1367" s="203">
        <v>0.0</v>
      </c>
    </row>
    <row r="1368" ht="12.75" customHeight="1">
      <c r="A1368" s="37" t="s">
        <v>6533</v>
      </c>
      <c r="B1368" s="215" t="s">
        <v>2817</v>
      </c>
      <c r="C1368" s="79">
        <v>45885.0</v>
      </c>
      <c r="D1368" s="241">
        <v>0.4895833333333333</v>
      </c>
      <c r="E1368" s="191" t="s">
        <v>2891</v>
      </c>
      <c r="F1368" s="191" t="s">
        <v>107</v>
      </c>
      <c r="G1368" s="193">
        <v>1.0</v>
      </c>
      <c r="H1368" s="193" t="s">
        <v>2513</v>
      </c>
      <c r="I1368" s="193" t="s">
        <v>6723</v>
      </c>
      <c r="J1368" s="193" t="s">
        <v>2563</v>
      </c>
      <c r="K1368" s="193" t="s">
        <v>1801</v>
      </c>
      <c r="L1368" s="37" t="s">
        <v>2705</v>
      </c>
      <c r="M1368" s="217" t="s">
        <v>2706</v>
      </c>
      <c r="N1368" s="193" t="s">
        <v>821</v>
      </c>
      <c r="O1368" s="207"/>
      <c r="P1368" s="193" t="s">
        <v>2514</v>
      </c>
      <c r="Q1368" s="205" t="s">
        <v>5067</v>
      </c>
      <c r="R1368" s="206">
        <v>8.68166058820283E14</v>
      </c>
      <c r="S1368" s="206">
        <v>8.118205919E9</v>
      </c>
      <c r="T1368" s="193" t="s">
        <v>68</v>
      </c>
      <c r="U1368" s="193" t="s">
        <v>6724</v>
      </c>
      <c r="V1368" s="193" t="s">
        <v>2513</v>
      </c>
      <c r="W1368" s="203"/>
      <c r="X1368" s="203"/>
      <c r="Y1368" s="203"/>
    </row>
    <row r="1369" ht="12.75" customHeight="1">
      <c r="A1369" s="37" t="s">
        <v>6533</v>
      </c>
      <c r="B1369" s="215" t="s">
        <v>2817</v>
      </c>
      <c r="C1369" s="79">
        <v>45885.0</v>
      </c>
      <c r="D1369" s="241">
        <v>0.5</v>
      </c>
      <c r="E1369" s="191" t="s">
        <v>2891</v>
      </c>
      <c r="F1369" s="191" t="s">
        <v>107</v>
      </c>
      <c r="G1369" s="193">
        <v>1.0</v>
      </c>
      <c r="H1369" s="193" t="s">
        <v>2513</v>
      </c>
      <c r="I1369" s="193" t="s">
        <v>6725</v>
      </c>
      <c r="J1369" s="193" t="s">
        <v>2563</v>
      </c>
      <c r="K1369" s="193" t="s">
        <v>1801</v>
      </c>
      <c r="L1369" s="37" t="s">
        <v>2705</v>
      </c>
      <c r="M1369" s="217" t="s">
        <v>2706</v>
      </c>
      <c r="N1369" s="193" t="s">
        <v>821</v>
      </c>
      <c r="O1369" s="207"/>
      <c r="P1369" s="193" t="s">
        <v>2514</v>
      </c>
      <c r="Q1369" s="205" t="s">
        <v>5067</v>
      </c>
      <c r="R1369" s="206">
        <v>8.68166057390726E14</v>
      </c>
      <c r="S1369" s="206">
        <v>8.18259624E9</v>
      </c>
      <c r="T1369" s="193" t="s">
        <v>68</v>
      </c>
      <c r="U1369" s="193" t="s">
        <v>6726</v>
      </c>
      <c r="V1369" s="193" t="s">
        <v>2513</v>
      </c>
      <c r="W1369" s="203"/>
      <c r="X1369" s="203"/>
      <c r="Y1369" s="203"/>
    </row>
    <row r="1370" ht="12.75" customHeight="1">
      <c r="A1370" s="37" t="s">
        <v>6533</v>
      </c>
      <c r="B1370" s="215" t="s">
        <v>2817</v>
      </c>
      <c r="C1370" s="79">
        <v>45885.0</v>
      </c>
      <c r="D1370" s="241" t="s">
        <v>6727</v>
      </c>
      <c r="E1370" s="191" t="s">
        <v>2891</v>
      </c>
      <c r="F1370" s="191" t="s">
        <v>107</v>
      </c>
      <c r="G1370" s="193">
        <v>1.0</v>
      </c>
      <c r="H1370" s="193" t="s">
        <v>2513</v>
      </c>
      <c r="I1370" s="193" t="s">
        <v>6728</v>
      </c>
      <c r="J1370" s="193" t="s">
        <v>2563</v>
      </c>
      <c r="K1370" s="193" t="s">
        <v>1801</v>
      </c>
      <c r="L1370" s="37" t="s">
        <v>2705</v>
      </c>
      <c r="M1370" s="217" t="s">
        <v>2706</v>
      </c>
      <c r="N1370" s="193" t="s">
        <v>821</v>
      </c>
      <c r="O1370" s="207"/>
      <c r="P1370" s="193" t="s">
        <v>2514</v>
      </c>
      <c r="Q1370" s="205" t="s">
        <v>5067</v>
      </c>
      <c r="R1370" s="206">
        <v>8.68166056255615E14</v>
      </c>
      <c r="S1370" s="206">
        <v>8.116807284E9</v>
      </c>
      <c r="T1370" s="193" t="s">
        <v>6729</v>
      </c>
      <c r="U1370" s="193" t="s">
        <v>6730</v>
      </c>
      <c r="V1370" s="193" t="s">
        <v>2513</v>
      </c>
      <c r="W1370" s="203"/>
      <c r="X1370" s="203"/>
      <c r="Y1370" s="203"/>
    </row>
    <row r="1371">
      <c r="A1371" s="37" t="s">
        <v>6533</v>
      </c>
      <c r="B1371" s="215" t="s">
        <v>2817</v>
      </c>
      <c r="C1371" s="79">
        <v>45885.0</v>
      </c>
      <c r="D1371" s="241">
        <v>0.5229166666666667</v>
      </c>
      <c r="E1371" s="191" t="s">
        <v>2891</v>
      </c>
      <c r="F1371" s="191" t="s">
        <v>107</v>
      </c>
      <c r="G1371" s="193">
        <v>1.0</v>
      </c>
      <c r="H1371" s="193" t="s">
        <v>2513</v>
      </c>
      <c r="I1371" s="193" t="s">
        <v>6731</v>
      </c>
      <c r="J1371" s="193" t="s">
        <v>2563</v>
      </c>
      <c r="K1371" s="193" t="s">
        <v>1801</v>
      </c>
      <c r="L1371" s="37" t="s">
        <v>2705</v>
      </c>
      <c r="M1371" s="217" t="s">
        <v>2706</v>
      </c>
      <c r="N1371" s="193" t="s">
        <v>821</v>
      </c>
      <c r="O1371" s="207"/>
      <c r="P1371" s="193" t="s">
        <v>2514</v>
      </c>
      <c r="Q1371" s="205" t="s">
        <v>5067</v>
      </c>
      <c r="R1371" s="206">
        <v>8.68166056255821E14</v>
      </c>
      <c r="S1371" s="206">
        <v>8.332325157E9</v>
      </c>
      <c r="T1371" s="193" t="s">
        <v>6732</v>
      </c>
      <c r="U1371" s="193" t="s">
        <v>6733</v>
      </c>
      <c r="V1371" s="193" t="s">
        <v>2513</v>
      </c>
      <c r="W1371" s="203"/>
      <c r="X1371" s="203"/>
      <c r="Y1371" s="203"/>
    </row>
    <row r="1372">
      <c r="A1372" s="37" t="s">
        <v>6533</v>
      </c>
      <c r="B1372" s="215" t="s">
        <v>2817</v>
      </c>
      <c r="C1372" s="79">
        <v>45885.0</v>
      </c>
      <c r="D1372" s="241">
        <v>0.5416666666666666</v>
      </c>
      <c r="E1372" s="191" t="s">
        <v>6734</v>
      </c>
      <c r="F1372" s="191" t="s">
        <v>2592</v>
      </c>
      <c r="G1372" s="193">
        <v>1.0</v>
      </c>
      <c r="H1372" s="193" t="s">
        <v>888</v>
      </c>
      <c r="I1372" s="193" t="s">
        <v>6735</v>
      </c>
      <c r="J1372" s="193" t="s">
        <v>2506</v>
      </c>
      <c r="K1372" s="193" t="s">
        <v>6736</v>
      </c>
      <c r="L1372" s="191" t="s">
        <v>6737</v>
      </c>
      <c r="M1372" s="217" t="s">
        <v>6738</v>
      </c>
      <c r="N1372" s="193" t="s">
        <v>4397</v>
      </c>
      <c r="O1372" s="193" t="s">
        <v>68</v>
      </c>
      <c r="P1372" s="193" t="s">
        <v>6739</v>
      </c>
      <c r="Q1372" s="205" t="s">
        <v>6740</v>
      </c>
      <c r="R1372" s="206">
        <v>8.64943048872507E14</v>
      </c>
      <c r="S1372" s="206">
        <v>8.110442814E9</v>
      </c>
      <c r="T1372" s="193" t="s">
        <v>68</v>
      </c>
      <c r="U1372" s="193" t="s">
        <v>6741</v>
      </c>
      <c r="V1372" s="193" t="s">
        <v>888</v>
      </c>
      <c r="W1372" s="203">
        <f>1724+150</f>
        <v>1874</v>
      </c>
      <c r="X1372" s="203">
        <f t="shared" ref="X1372:X1373" si="378">W1372*0.16</f>
        <v>299.84</v>
      </c>
      <c r="Y1372" s="203">
        <f t="shared" ref="Y1372:Y1373" si="379">W1372+X1372</f>
        <v>2173.84</v>
      </c>
    </row>
    <row r="1373">
      <c r="A1373" s="37" t="s">
        <v>6533</v>
      </c>
      <c r="B1373" s="215" t="s">
        <v>2817</v>
      </c>
      <c r="C1373" s="79">
        <v>45885.0</v>
      </c>
      <c r="D1373" s="241">
        <v>0.5625</v>
      </c>
      <c r="E1373" s="191" t="s">
        <v>6742</v>
      </c>
      <c r="F1373" s="191" t="s">
        <v>4084</v>
      </c>
      <c r="G1373" s="193">
        <v>1.0</v>
      </c>
      <c r="H1373" s="193" t="s">
        <v>888</v>
      </c>
      <c r="I1373" s="193" t="s">
        <v>6743</v>
      </c>
      <c r="J1373" s="193" t="s">
        <v>6744</v>
      </c>
      <c r="K1373" s="193" t="s">
        <v>6745</v>
      </c>
      <c r="L1373" s="191" t="s">
        <v>4089</v>
      </c>
      <c r="M1373" s="217" t="s">
        <v>6746</v>
      </c>
      <c r="N1373" s="193" t="s">
        <v>821</v>
      </c>
      <c r="O1373" s="207"/>
      <c r="P1373" s="193" t="s">
        <v>5247</v>
      </c>
      <c r="Q1373" s="193" t="s">
        <v>68</v>
      </c>
      <c r="R1373" s="206">
        <v>8.60896050882802E14</v>
      </c>
      <c r="S1373" s="206">
        <v>8.110226172E9</v>
      </c>
      <c r="T1373" s="193" t="s">
        <v>6747</v>
      </c>
      <c r="U1373" s="193" t="s">
        <v>6748</v>
      </c>
      <c r="V1373" s="193" t="s">
        <v>888</v>
      </c>
      <c r="W1373" s="203">
        <f>2550+300</f>
        <v>2850</v>
      </c>
      <c r="X1373" s="203">
        <f t="shared" si="378"/>
        <v>456</v>
      </c>
      <c r="Y1373" s="203">
        <f t="shared" si="379"/>
        <v>3306</v>
      </c>
    </row>
    <row r="1374" ht="12.75" customHeight="1">
      <c r="A1374" s="86" t="s">
        <v>6749</v>
      </c>
      <c r="B1374" s="215" t="s">
        <v>2817</v>
      </c>
      <c r="C1374" s="194">
        <v>45886.0</v>
      </c>
      <c r="D1374" s="195">
        <v>0.375</v>
      </c>
      <c r="E1374" s="196" t="s">
        <v>68</v>
      </c>
      <c r="F1374" s="86" t="s">
        <v>2458</v>
      </c>
      <c r="G1374" s="87" t="s">
        <v>68</v>
      </c>
      <c r="H1374" s="87" t="s">
        <v>68</v>
      </c>
      <c r="I1374" s="87" t="s">
        <v>68</v>
      </c>
      <c r="J1374" s="87" t="s">
        <v>68</v>
      </c>
      <c r="K1374" s="87" t="s">
        <v>68</v>
      </c>
      <c r="L1374" s="86" t="s">
        <v>68</v>
      </c>
      <c r="M1374" s="224" t="s">
        <v>68</v>
      </c>
      <c r="N1374" s="87" t="s">
        <v>68</v>
      </c>
      <c r="O1374" s="209"/>
      <c r="P1374" s="212" t="s">
        <v>68</v>
      </c>
      <c r="Q1374" s="210" t="s">
        <v>68</v>
      </c>
      <c r="R1374" s="211" t="s">
        <v>68</v>
      </c>
      <c r="S1374" s="211" t="s">
        <v>68</v>
      </c>
      <c r="T1374" s="212" t="s">
        <v>68</v>
      </c>
      <c r="U1374" s="212" t="s">
        <v>68</v>
      </c>
      <c r="V1374" s="212" t="s">
        <v>68</v>
      </c>
      <c r="W1374" s="201" t="s">
        <v>68</v>
      </c>
      <c r="X1374" s="201" t="s">
        <v>68</v>
      </c>
      <c r="Y1374" s="201" t="s">
        <v>68</v>
      </c>
    </row>
    <row r="1375">
      <c r="A1375" s="37" t="s">
        <v>6749</v>
      </c>
      <c r="B1375" s="215" t="s">
        <v>2817</v>
      </c>
      <c r="C1375" s="79">
        <v>45887.0</v>
      </c>
      <c r="D1375" s="241">
        <v>0.375</v>
      </c>
      <c r="E1375" s="191" t="s">
        <v>5113</v>
      </c>
      <c r="F1375" s="191" t="s">
        <v>2523</v>
      </c>
      <c r="G1375" s="193">
        <v>1.0</v>
      </c>
      <c r="H1375" s="193" t="s">
        <v>2513</v>
      </c>
      <c r="I1375" s="193" t="s">
        <v>6750</v>
      </c>
      <c r="J1375" s="193" t="s">
        <v>2514</v>
      </c>
      <c r="K1375" s="193" t="s">
        <v>3545</v>
      </c>
      <c r="L1375" s="191" t="s">
        <v>2525</v>
      </c>
      <c r="M1375" s="217" t="s">
        <v>2826</v>
      </c>
      <c r="N1375" s="193" t="s">
        <v>821</v>
      </c>
      <c r="O1375" s="207"/>
      <c r="P1375" s="193" t="s">
        <v>6751</v>
      </c>
      <c r="Q1375" s="205" t="s">
        <v>6752</v>
      </c>
      <c r="R1375" s="193">
        <v>8.65011034396508E14</v>
      </c>
      <c r="S1375" s="193">
        <v>8.115010449E9</v>
      </c>
      <c r="T1375" s="193" t="s">
        <v>6753</v>
      </c>
      <c r="U1375" s="193" t="s">
        <v>6754</v>
      </c>
      <c r="V1375" s="193" t="s">
        <v>2513</v>
      </c>
      <c r="W1375" s="203">
        <v>500.0</v>
      </c>
      <c r="X1375" s="203">
        <f>W1375*0.16</f>
        <v>80</v>
      </c>
      <c r="Y1375" s="203">
        <f>W1375+X1375</f>
        <v>580</v>
      </c>
    </row>
    <row r="1376">
      <c r="A1376" s="37" t="s">
        <v>6749</v>
      </c>
      <c r="B1376" s="215" t="s">
        <v>2817</v>
      </c>
      <c r="C1376" s="79">
        <v>45887.0</v>
      </c>
      <c r="D1376" s="241">
        <v>0.3958333333333333</v>
      </c>
      <c r="E1376" s="191" t="s">
        <v>6393</v>
      </c>
      <c r="F1376" s="191" t="s">
        <v>3972</v>
      </c>
      <c r="G1376" s="193">
        <v>1.0</v>
      </c>
      <c r="H1376" s="193" t="s">
        <v>2449</v>
      </c>
      <c r="I1376" s="193" t="s">
        <v>6755</v>
      </c>
      <c r="J1376" s="193" t="s">
        <v>6756</v>
      </c>
      <c r="K1376" s="193" t="s">
        <v>6757</v>
      </c>
      <c r="L1376" s="191" t="s">
        <v>6758</v>
      </c>
      <c r="M1376" s="249" t="s">
        <v>6759</v>
      </c>
      <c r="N1376" s="193" t="s">
        <v>821</v>
      </c>
      <c r="O1376" s="207"/>
      <c r="P1376" s="193" t="s">
        <v>6760</v>
      </c>
      <c r="Q1376" s="205" t="s">
        <v>6761</v>
      </c>
      <c r="R1376" s="206">
        <v>8.65011030430004E14</v>
      </c>
      <c r="S1376" s="206">
        <v>8.126311081E9</v>
      </c>
      <c r="T1376" s="193" t="s">
        <v>68</v>
      </c>
      <c r="U1376" s="193" t="s">
        <v>6762</v>
      </c>
      <c r="V1376" s="193" t="s">
        <v>2449</v>
      </c>
      <c r="W1376" s="203">
        <v>0.0</v>
      </c>
      <c r="X1376" s="203">
        <v>0.0</v>
      </c>
      <c r="Y1376" s="203">
        <v>0.0</v>
      </c>
    </row>
    <row r="1377">
      <c r="A1377" s="37" t="s">
        <v>6749</v>
      </c>
      <c r="B1377" s="215" t="s">
        <v>2817</v>
      </c>
      <c r="C1377" s="79">
        <v>45887.0</v>
      </c>
      <c r="D1377" s="241">
        <v>0.4166666666666667</v>
      </c>
      <c r="E1377" s="191" t="s">
        <v>2574</v>
      </c>
      <c r="F1377" s="191" t="s">
        <v>5930</v>
      </c>
      <c r="G1377" s="193">
        <v>1.0</v>
      </c>
      <c r="H1377" s="193" t="s">
        <v>2684</v>
      </c>
      <c r="I1377" s="193" t="s">
        <v>6763</v>
      </c>
      <c r="J1377" s="193" t="s">
        <v>6764</v>
      </c>
      <c r="K1377" s="193" t="s">
        <v>3312</v>
      </c>
      <c r="L1377" s="37" t="s">
        <v>2577</v>
      </c>
      <c r="M1377" s="249" t="s">
        <v>2578</v>
      </c>
      <c r="N1377" s="193" t="s">
        <v>4397</v>
      </c>
      <c r="O1377" s="193" t="s">
        <v>68</v>
      </c>
      <c r="P1377" s="193" t="str">
        <f t="shared" ref="P1377:P1378" si="380">J1377</f>
        <v>DESINSTALACION DE EQUIPO 
CTE. JOSE DIAZ TORRES</v>
      </c>
      <c r="Q1377" s="205" t="s">
        <v>6765</v>
      </c>
      <c r="R1377" s="206" t="s">
        <v>68</v>
      </c>
      <c r="S1377" s="206" t="s">
        <v>68</v>
      </c>
      <c r="T1377" s="193" t="s">
        <v>68</v>
      </c>
      <c r="U1377" s="193" t="s">
        <v>68</v>
      </c>
      <c r="V1377" s="193" t="s">
        <v>762</v>
      </c>
      <c r="W1377" s="203">
        <v>0.0</v>
      </c>
      <c r="X1377" s="203">
        <v>0.0</v>
      </c>
      <c r="Y1377" s="203">
        <v>0.0</v>
      </c>
    </row>
    <row r="1378">
      <c r="A1378" s="37" t="s">
        <v>6749</v>
      </c>
      <c r="B1378" s="215" t="s">
        <v>2817</v>
      </c>
      <c r="C1378" s="79">
        <v>45887.0</v>
      </c>
      <c r="D1378" s="241">
        <v>0.4375</v>
      </c>
      <c r="E1378" s="191" t="s">
        <v>2574</v>
      </c>
      <c r="F1378" s="191" t="s">
        <v>5930</v>
      </c>
      <c r="G1378" s="193">
        <v>1.0</v>
      </c>
      <c r="H1378" s="193" t="s">
        <v>2513</v>
      </c>
      <c r="I1378" s="193" t="s">
        <v>6766</v>
      </c>
      <c r="J1378" s="193" t="s">
        <v>6767</v>
      </c>
      <c r="K1378" s="193" t="s">
        <v>3312</v>
      </c>
      <c r="L1378" s="37" t="s">
        <v>2577</v>
      </c>
      <c r="M1378" s="249" t="s">
        <v>2578</v>
      </c>
      <c r="N1378" s="193" t="s">
        <v>4397</v>
      </c>
      <c r="O1378" s="193" t="s">
        <v>68</v>
      </c>
      <c r="P1378" s="193" t="str">
        <f t="shared" si="380"/>
        <v>DESINSTALACION DE EQUIPO 
CTE. ARMANDO FRIAS BARAJAS</v>
      </c>
      <c r="Q1378" s="193" t="s">
        <v>6768</v>
      </c>
      <c r="R1378" s="206" t="s">
        <v>68</v>
      </c>
      <c r="S1378" s="206" t="s">
        <v>68</v>
      </c>
      <c r="T1378" s="193" t="s">
        <v>68</v>
      </c>
      <c r="U1378" s="193" t="s">
        <v>68</v>
      </c>
      <c r="V1378" s="193" t="s">
        <v>2513</v>
      </c>
      <c r="W1378" s="203">
        <v>650.0</v>
      </c>
      <c r="X1378" s="203">
        <f>W1378*0.16</f>
        <v>104</v>
      </c>
      <c r="Y1378" s="203">
        <f>W1378+X1378</f>
        <v>754</v>
      </c>
    </row>
    <row r="1379">
      <c r="A1379" s="37" t="s">
        <v>6749</v>
      </c>
      <c r="B1379" s="215" t="s">
        <v>2817</v>
      </c>
      <c r="C1379" s="79">
        <v>45887.0</v>
      </c>
      <c r="D1379" s="241">
        <v>0.7291666666666666</v>
      </c>
      <c r="E1379" s="191" t="s">
        <v>6393</v>
      </c>
      <c r="F1379" s="191" t="s">
        <v>3972</v>
      </c>
      <c r="G1379" s="193">
        <v>1.0</v>
      </c>
      <c r="H1379" s="193" t="s">
        <v>846</v>
      </c>
      <c r="I1379" s="193" t="s">
        <v>6755</v>
      </c>
      <c r="J1379" s="193" t="s">
        <v>6769</v>
      </c>
      <c r="K1379" s="193" t="s">
        <v>6757</v>
      </c>
      <c r="L1379" s="191" t="s">
        <v>68</v>
      </c>
      <c r="M1379" s="249" t="s">
        <v>68</v>
      </c>
      <c r="N1379" s="193" t="s">
        <v>821</v>
      </c>
      <c r="O1379" s="207"/>
      <c r="P1379" s="193" t="s">
        <v>6770</v>
      </c>
      <c r="Q1379" s="205" t="s">
        <v>2863</v>
      </c>
      <c r="R1379" s="206" t="s">
        <v>68</v>
      </c>
      <c r="S1379" s="206" t="s">
        <v>68</v>
      </c>
      <c r="T1379" s="193" t="s">
        <v>68</v>
      </c>
      <c r="U1379" s="193" t="s">
        <v>6762</v>
      </c>
      <c r="V1379" s="193" t="s">
        <v>846</v>
      </c>
      <c r="W1379" s="203">
        <v>0.0</v>
      </c>
      <c r="X1379" s="203">
        <v>0.0</v>
      </c>
      <c r="Y1379" s="203">
        <v>0.0</v>
      </c>
    </row>
    <row r="1380">
      <c r="A1380" s="37" t="s">
        <v>6749</v>
      </c>
      <c r="B1380" s="215" t="s">
        <v>2817</v>
      </c>
      <c r="C1380" s="79">
        <v>45887.0</v>
      </c>
      <c r="D1380" s="241">
        <v>0.6458333333333334</v>
      </c>
      <c r="E1380" s="191" t="s">
        <v>4296</v>
      </c>
      <c r="F1380" s="191" t="s">
        <v>2745</v>
      </c>
      <c r="G1380" s="193">
        <v>1.0</v>
      </c>
      <c r="H1380" s="193" t="s">
        <v>846</v>
      </c>
      <c r="I1380" s="193" t="s">
        <v>3202</v>
      </c>
      <c r="J1380" s="193" t="s">
        <v>6598</v>
      </c>
      <c r="K1380" s="193" t="s">
        <v>6771</v>
      </c>
      <c r="L1380" s="191" t="s">
        <v>6600</v>
      </c>
      <c r="M1380" s="217" t="s">
        <v>6442</v>
      </c>
      <c r="N1380" s="193" t="s">
        <v>6772</v>
      </c>
      <c r="O1380" s="207"/>
      <c r="P1380" s="193" t="s">
        <v>3202</v>
      </c>
      <c r="Q1380" s="205" t="s">
        <v>6773</v>
      </c>
      <c r="R1380" s="206" t="s">
        <v>68</v>
      </c>
      <c r="S1380" s="206" t="s">
        <v>68</v>
      </c>
      <c r="T1380" s="193" t="s">
        <v>68</v>
      </c>
      <c r="U1380" s="193" t="s">
        <v>68</v>
      </c>
      <c r="V1380" s="193" t="s">
        <v>762</v>
      </c>
      <c r="W1380" s="203">
        <v>0.0</v>
      </c>
      <c r="X1380" s="203">
        <v>0.0</v>
      </c>
      <c r="Y1380" s="203">
        <v>0.0</v>
      </c>
    </row>
    <row r="1381">
      <c r="A1381" s="37" t="s">
        <v>6749</v>
      </c>
      <c r="B1381" s="215" t="s">
        <v>2817</v>
      </c>
      <c r="C1381" s="79">
        <v>45887.0</v>
      </c>
      <c r="D1381" s="241">
        <v>0.6458333333333334</v>
      </c>
      <c r="E1381" s="191" t="s">
        <v>4296</v>
      </c>
      <c r="F1381" s="191" t="s">
        <v>2745</v>
      </c>
      <c r="G1381" s="193">
        <v>1.0</v>
      </c>
      <c r="H1381" s="193" t="s">
        <v>2812</v>
      </c>
      <c r="I1381" s="193" t="s">
        <v>6774</v>
      </c>
      <c r="J1381" s="193" t="s">
        <v>6598</v>
      </c>
      <c r="K1381" s="193" t="s">
        <v>6775</v>
      </c>
      <c r="L1381" s="191" t="s">
        <v>6776</v>
      </c>
      <c r="M1381" s="217" t="s">
        <v>6777</v>
      </c>
      <c r="N1381" s="193" t="s">
        <v>6772</v>
      </c>
      <c r="O1381" s="207"/>
      <c r="P1381" s="193" t="s">
        <v>5247</v>
      </c>
      <c r="Q1381" s="193" t="s">
        <v>6778</v>
      </c>
      <c r="R1381" s="206">
        <v>8.69706060878461E14</v>
      </c>
      <c r="S1381" s="206">
        <v>8.332087082E9</v>
      </c>
      <c r="T1381" s="193" t="s">
        <v>68</v>
      </c>
      <c r="U1381" s="193" t="s">
        <v>6779</v>
      </c>
      <c r="V1381" s="193" t="s">
        <v>2812</v>
      </c>
      <c r="W1381" s="203"/>
      <c r="X1381" s="203"/>
      <c r="Y1381" s="203"/>
    </row>
    <row r="1382" ht="12.75" customHeight="1">
      <c r="A1382" s="37" t="s">
        <v>6749</v>
      </c>
      <c r="B1382" s="215" t="s">
        <v>2817</v>
      </c>
      <c r="C1382" s="79">
        <v>45887.0</v>
      </c>
      <c r="D1382" s="241">
        <v>0.6458333333333334</v>
      </c>
      <c r="E1382" s="191" t="s">
        <v>4296</v>
      </c>
      <c r="F1382" s="191" t="s">
        <v>2745</v>
      </c>
      <c r="G1382" s="193">
        <v>1.0</v>
      </c>
      <c r="H1382" s="193" t="s">
        <v>2812</v>
      </c>
      <c r="I1382" s="193" t="s">
        <v>6780</v>
      </c>
      <c r="J1382" s="193" t="s">
        <v>6598</v>
      </c>
      <c r="K1382" s="193" t="s">
        <v>6775</v>
      </c>
      <c r="L1382" s="191" t="s">
        <v>6776</v>
      </c>
      <c r="M1382" s="217" t="s">
        <v>6777</v>
      </c>
      <c r="N1382" s="193" t="s">
        <v>6772</v>
      </c>
      <c r="O1382" s="207"/>
      <c r="P1382" s="193" t="s">
        <v>5247</v>
      </c>
      <c r="Q1382" s="193" t="s">
        <v>6778</v>
      </c>
      <c r="R1382" s="206">
        <v>8.69706060879089E14</v>
      </c>
      <c r="S1382" s="206">
        <v>8.332320852E9</v>
      </c>
      <c r="T1382" s="193"/>
      <c r="U1382" s="193"/>
      <c r="V1382" s="193" t="s">
        <v>2812</v>
      </c>
      <c r="W1382" s="203"/>
      <c r="X1382" s="203"/>
      <c r="Y1382" s="203"/>
    </row>
    <row r="1383" ht="12.75" customHeight="1">
      <c r="A1383" s="37" t="s">
        <v>6749</v>
      </c>
      <c r="B1383" s="215" t="s">
        <v>2817</v>
      </c>
      <c r="C1383" s="79">
        <v>45887.0</v>
      </c>
      <c r="D1383" s="241">
        <v>0.6875</v>
      </c>
      <c r="E1383" s="191" t="s">
        <v>5113</v>
      </c>
      <c r="F1383" s="191" t="s">
        <v>2523</v>
      </c>
      <c r="G1383" s="193">
        <v>1.0</v>
      </c>
      <c r="H1383" s="193" t="s">
        <v>888</v>
      </c>
      <c r="I1383" s="193" t="s">
        <v>6781</v>
      </c>
      <c r="J1383" s="193" t="s">
        <v>2506</v>
      </c>
      <c r="K1383" s="193" t="s">
        <v>3545</v>
      </c>
      <c r="L1383" s="191" t="s">
        <v>2525</v>
      </c>
      <c r="M1383" s="217" t="s">
        <v>2826</v>
      </c>
      <c r="N1383" s="193" t="s">
        <v>4397</v>
      </c>
      <c r="O1383" s="207"/>
      <c r="P1383" s="193" t="s">
        <v>3082</v>
      </c>
      <c r="Q1383" s="205" t="s">
        <v>6782</v>
      </c>
      <c r="R1383" s="193">
        <v>8.65011034396508E14</v>
      </c>
      <c r="S1383" s="193">
        <v>8.115010449E9</v>
      </c>
      <c r="T1383" s="193" t="s">
        <v>6783</v>
      </c>
      <c r="U1383" s="193" t="s">
        <v>6784</v>
      </c>
      <c r="V1383" s="193" t="s">
        <v>2812</v>
      </c>
      <c r="W1383" s="203">
        <v>500.0</v>
      </c>
      <c r="X1383" s="203">
        <f t="shared" ref="X1383:X1384" si="381">W1383*0.16</f>
        <v>80</v>
      </c>
      <c r="Y1383" s="203">
        <f t="shared" ref="Y1383:Y1384" si="382">W1383+X1383</f>
        <v>580</v>
      </c>
    </row>
    <row r="1384" ht="12.75" customHeight="1">
      <c r="A1384" s="37" t="s">
        <v>6749</v>
      </c>
      <c r="B1384" s="215" t="s">
        <v>2817</v>
      </c>
      <c r="C1384" s="79">
        <v>45887.0</v>
      </c>
      <c r="D1384" s="241">
        <v>0.7916666666666666</v>
      </c>
      <c r="E1384" s="191" t="s">
        <v>2518</v>
      </c>
      <c r="F1384" s="191" t="s">
        <v>6785</v>
      </c>
      <c r="G1384" s="193">
        <v>1.0</v>
      </c>
      <c r="H1384" s="193" t="s">
        <v>888</v>
      </c>
      <c r="I1384" s="193" t="s">
        <v>6786</v>
      </c>
      <c r="J1384" s="193" t="s">
        <v>2506</v>
      </c>
      <c r="K1384" s="193" t="s">
        <v>6787</v>
      </c>
      <c r="L1384" s="191" t="s">
        <v>6788</v>
      </c>
      <c r="M1384" s="217" t="s">
        <v>6789</v>
      </c>
      <c r="N1384" s="193" t="s">
        <v>4397</v>
      </c>
      <c r="O1384" s="207"/>
      <c r="P1384" s="193" t="s">
        <v>2506</v>
      </c>
      <c r="Q1384" s="205" t="s">
        <v>6790</v>
      </c>
      <c r="R1384" s="206">
        <v>8.64943048871384E14</v>
      </c>
      <c r="S1384" s="206">
        <v>8.118246984E9</v>
      </c>
      <c r="T1384" s="193" t="s">
        <v>68</v>
      </c>
      <c r="U1384" s="193" t="s">
        <v>6791</v>
      </c>
      <c r="V1384" s="193" t="s">
        <v>441</v>
      </c>
      <c r="W1384" s="203">
        <f>2200+300</f>
        <v>2500</v>
      </c>
      <c r="X1384" s="203">
        <f t="shared" si="381"/>
        <v>400</v>
      </c>
      <c r="Y1384" s="203">
        <f t="shared" si="382"/>
        <v>2900</v>
      </c>
    </row>
    <row r="1385" ht="12.75" customHeight="1">
      <c r="A1385" s="37" t="s">
        <v>6749</v>
      </c>
      <c r="B1385" s="215" t="s">
        <v>2817</v>
      </c>
      <c r="C1385" s="79">
        <v>45888.0</v>
      </c>
      <c r="D1385" s="241">
        <v>0.5416666666666666</v>
      </c>
      <c r="E1385" s="191" t="s">
        <v>2518</v>
      </c>
      <c r="F1385" s="191" t="s">
        <v>6792</v>
      </c>
      <c r="G1385" s="193">
        <v>1.0</v>
      </c>
      <c r="H1385" s="193" t="s">
        <v>888</v>
      </c>
      <c r="I1385" s="193" t="s">
        <v>6160</v>
      </c>
      <c r="J1385" s="193" t="s">
        <v>2506</v>
      </c>
      <c r="K1385" s="193" t="s">
        <v>968</v>
      </c>
      <c r="L1385" s="191" t="s">
        <v>2530</v>
      </c>
      <c r="M1385" s="192" t="s">
        <v>2531</v>
      </c>
      <c r="N1385" s="193" t="s">
        <v>4397</v>
      </c>
      <c r="O1385" s="207"/>
      <c r="P1385" s="193" t="s">
        <v>5742</v>
      </c>
      <c r="Q1385" s="205" t="s">
        <v>6793</v>
      </c>
      <c r="R1385" s="206">
        <v>8.61768078091188E14</v>
      </c>
      <c r="S1385" s="206">
        <v>8.182541335E9</v>
      </c>
      <c r="T1385" s="193" t="s">
        <v>68</v>
      </c>
      <c r="U1385" s="193" t="s">
        <v>6794</v>
      </c>
      <c r="V1385" s="193" t="s">
        <v>68</v>
      </c>
      <c r="W1385" s="203">
        <v>0.0</v>
      </c>
      <c r="X1385" s="203">
        <v>0.0</v>
      </c>
      <c r="Y1385" s="203">
        <v>0.0</v>
      </c>
    </row>
    <row r="1386" ht="12.75" customHeight="1">
      <c r="A1386" s="37" t="s">
        <v>6749</v>
      </c>
      <c r="B1386" s="215" t="s">
        <v>2817</v>
      </c>
      <c r="C1386" s="79">
        <v>45888.0</v>
      </c>
      <c r="D1386" s="241">
        <v>0.5833333333333334</v>
      </c>
      <c r="E1386" s="191" t="s">
        <v>2511</v>
      </c>
      <c r="F1386" s="191" t="s">
        <v>3978</v>
      </c>
      <c r="G1386" s="193">
        <v>1.0</v>
      </c>
      <c r="H1386" s="193" t="s">
        <v>2812</v>
      </c>
      <c r="I1386" s="193" t="s">
        <v>6795</v>
      </c>
      <c r="J1386" s="193" t="s">
        <v>6598</v>
      </c>
      <c r="K1386" s="193" t="s">
        <v>2603</v>
      </c>
      <c r="L1386" s="191" t="s">
        <v>2530</v>
      </c>
      <c r="M1386" s="192" t="s">
        <v>2531</v>
      </c>
      <c r="N1386" s="193" t="s">
        <v>4397</v>
      </c>
      <c r="O1386" s="207"/>
      <c r="P1386" s="193" t="s">
        <v>3082</v>
      </c>
      <c r="Q1386" s="205" t="s">
        <v>6480</v>
      </c>
      <c r="R1386" s="206">
        <v>8.649430488706E14</v>
      </c>
      <c r="S1386" s="206">
        <v>8.110447095E9</v>
      </c>
      <c r="T1386" s="193" t="s">
        <v>68</v>
      </c>
      <c r="U1386" s="193" t="s">
        <v>6796</v>
      </c>
      <c r="V1386" s="193" t="s">
        <v>2812</v>
      </c>
      <c r="W1386" s="203">
        <v>500.0</v>
      </c>
      <c r="X1386" s="203">
        <v>0.0</v>
      </c>
      <c r="Y1386" s="203">
        <f>W1386+X1386</f>
        <v>500</v>
      </c>
    </row>
    <row r="1387">
      <c r="A1387" s="37" t="s">
        <v>6749</v>
      </c>
      <c r="B1387" s="215" t="s">
        <v>2817</v>
      </c>
      <c r="C1387" s="79">
        <v>45889.0</v>
      </c>
      <c r="D1387" s="241">
        <v>0.3541666666666667</v>
      </c>
      <c r="E1387" s="191" t="s">
        <v>4774</v>
      </c>
      <c r="F1387" s="191" t="s">
        <v>3411</v>
      </c>
      <c r="G1387" s="193">
        <v>1.0</v>
      </c>
      <c r="H1387" s="193" t="s">
        <v>3157</v>
      </c>
      <c r="I1387" s="193" t="s">
        <v>6797</v>
      </c>
      <c r="J1387" s="193" t="s">
        <v>6798</v>
      </c>
      <c r="K1387" s="193" t="s">
        <v>6799</v>
      </c>
      <c r="L1387" s="191" t="s">
        <v>6202</v>
      </c>
      <c r="M1387" s="248" t="s">
        <v>6203</v>
      </c>
      <c r="N1387" s="193" t="s">
        <v>6204</v>
      </c>
      <c r="O1387" s="207"/>
      <c r="P1387" s="193" t="s">
        <v>6800</v>
      </c>
      <c r="Q1387" s="205" t="s">
        <v>6801</v>
      </c>
      <c r="R1387" s="206">
        <v>8.69220041534862E14</v>
      </c>
      <c r="S1387" s="206">
        <v>8.110662477E9</v>
      </c>
      <c r="T1387" s="193" t="s">
        <v>6802</v>
      </c>
      <c r="U1387" s="193" t="s">
        <v>6803</v>
      </c>
      <c r="V1387" s="193" t="s">
        <v>2812</v>
      </c>
      <c r="W1387" s="203">
        <v>0.0</v>
      </c>
      <c r="X1387" s="203">
        <v>0.0</v>
      </c>
      <c r="Y1387" s="203">
        <v>0.0</v>
      </c>
    </row>
    <row r="1388">
      <c r="A1388" s="37" t="s">
        <v>6749</v>
      </c>
      <c r="B1388" s="215" t="s">
        <v>2817</v>
      </c>
      <c r="C1388" s="79">
        <v>45889.0</v>
      </c>
      <c r="D1388" s="241">
        <v>0.4375</v>
      </c>
      <c r="E1388" s="191" t="s">
        <v>6804</v>
      </c>
      <c r="F1388" s="191" t="s">
        <v>6805</v>
      </c>
      <c r="G1388" s="193">
        <v>1.0</v>
      </c>
      <c r="H1388" s="193" t="s">
        <v>888</v>
      </c>
      <c r="I1388" s="193">
        <v>9.0</v>
      </c>
      <c r="J1388" s="193" t="s">
        <v>2506</v>
      </c>
      <c r="K1388" s="193" t="s">
        <v>6806</v>
      </c>
      <c r="L1388" s="191" t="s">
        <v>6807</v>
      </c>
      <c r="M1388" s="248" t="s">
        <v>6808</v>
      </c>
      <c r="N1388" s="193" t="s">
        <v>4397</v>
      </c>
      <c r="O1388" s="207"/>
      <c r="P1388" s="193" t="s">
        <v>6809</v>
      </c>
      <c r="Q1388" s="205" t="s">
        <v>6810</v>
      </c>
      <c r="R1388" s="206">
        <v>8.64943048881029E14</v>
      </c>
      <c r="S1388" s="206">
        <v>8.110501879E9</v>
      </c>
      <c r="T1388" s="193" t="s">
        <v>68</v>
      </c>
      <c r="U1388" s="193" t="s">
        <v>6811</v>
      </c>
      <c r="V1388" s="193" t="s">
        <v>888</v>
      </c>
      <c r="W1388" s="203">
        <f t="shared" ref="W1388:W1389" si="383">650+299</f>
        <v>949</v>
      </c>
      <c r="X1388" s="203">
        <f t="shared" ref="X1388:X1390" si="384">W1388*0.16</f>
        <v>151.84</v>
      </c>
      <c r="Y1388" s="203">
        <f t="shared" ref="Y1388:Y1390" si="385">W1388+X1388</f>
        <v>1100.84</v>
      </c>
    </row>
    <row r="1389" ht="12.75" customHeight="1">
      <c r="A1389" s="37" t="s">
        <v>6749</v>
      </c>
      <c r="B1389" s="215" t="s">
        <v>2817</v>
      </c>
      <c r="C1389" s="79">
        <v>45889.0</v>
      </c>
      <c r="D1389" s="241">
        <v>0.5</v>
      </c>
      <c r="E1389" s="191" t="s">
        <v>6804</v>
      </c>
      <c r="F1389" s="191" t="s">
        <v>6805</v>
      </c>
      <c r="G1389" s="193">
        <v>1.0</v>
      </c>
      <c r="H1389" s="193" t="s">
        <v>888</v>
      </c>
      <c r="I1389" s="193">
        <v>12.0</v>
      </c>
      <c r="J1389" s="193" t="s">
        <v>2506</v>
      </c>
      <c r="K1389" s="193" t="s">
        <v>6806</v>
      </c>
      <c r="L1389" s="191" t="s">
        <v>6807</v>
      </c>
      <c r="M1389" s="217" t="s">
        <v>6808</v>
      </c>
      <c r="N1389" s="193" t="s">
        <v>4397</v>
      </c>
      <c r="O1389" s="207"/>
      <c r="P1389" s="193" t="s">
        <v>2708</v>
      </c>
      <c r="Q1389" s="205" t="s">
        <v>5247</v>
      </c>
      <c r="R1389" s="206">
        <v>8.64943048870907E14</v>
      </c>
      <c r="S1389" s="206">
        <v>8.182540601E9</v>
      </c>
      <c r="T1389" s="193" t="s">
        <v>68</v>
      </c>
      <c r="U1389" s="193" t="s">
        <v>6812</v>
      </c>
      <c r="V1389" s="193" t="s">
        <v>888</v>
      </c>
      <c r="W1389" s="203">
        <f t="shared" si="383"/>
        <v>949</v>
      </c>
      <c r="X1389" s="203">
        <f t="shared" si="384"/>
        <v>151.84</v>
      </c>
      <c r="Y1389" s="203">
        <f t="shared" si="385"/>
        <v>1100.84</v>
      </c>
    </row>
    <row r="1390" ht="12.75" customHeight="1">
      <c r="A1390" s="37" t="s">
        <v>6749</v>
      </c>
      <c r="B1390" s="215" t="s">
        <v>2817</v>
      </c>
      <c r="C1390" s="79">
        <v>45889.0</v>
      </c>
      <c r="D1390" s="241">
        <v>0.4583333333333333</v>
      </c>
      <c r="E1390" s="191" t="s">
        <v>6813</v>
      </c>
      <c r="F1390" s="191" t="s">
        <v>483</v>
      </c>
      <c r="G1390" s="193">
        <v>1.0</v>
      </c>
      <c r="H1390" s="193" t="s">
        <v>888</v>
      </c>
      <c r="I1390" s="193" t="s">
        <v>6814</v>
      </c>
      <c r="J1390" s="193" t="s">
        <v>2506</v>
      </c>
      <c r="K1390" s="193" t="s">
        <v>6815</v>
      </c>
      <c r="L1390" s="191" t="s">
        <v>6816</v>
      </c>
      <c r="M1390" s="248" t="s">
        <v>6817</v>
      </c>
      <c r="N1390" s="193" t="s">
        <v>821</v>
      </c>
      <c r="O1390" s="207"/>
      <c r="P1390" s="193" t="s">
        <v>5247</v>
      </c>
      <c r="Q1390" s="205" t="s">
        <v>2506</v>
      </c>
      <c r="R1390" s="206">
        <v>8.64943048872143E14</v>
      </c>
      <c r="S1390" s="206">
        <v>8.110447231E9</v>
      </c>
      <c r="T1390" s="193" t="s">
        <v>68</v>
      </c>
      <c r="U1390" s="193" t="s">
        <v>6818</v>
      </c>
      <c r="V1390" s="193" t="s">
        <v>888</v>
      </c>
      <c r="W1390" s="203">
        <f>1800+3000-500</f>
        <v>4300</v>
      </c>
      <c r="X1390" s="203">
        <f t="shared" si="384"/>
        <v>688</v>
      </c>
      <c r="Y1390" s="203">
        <f t="shared" si="385"/>
        <v>4988</v>
      </c>
    </row>
    <row r="1391" ht="12.75" customHeight="1">
      <c r="A1391" s="37" t="s">
        <v>6749</v>
      </c>
      <c r="B1391" s="215" t="s">
        <v>2817</v>
      </c>
      <c r="C1391" s="79">
        <v>45889.0</v>
      </c>
      <c r="D1391" s="241">
        <v>0.5625</v>
      </c>
      <c r="E1391" s="191" t="s">
        <v>6804</v>
      </c>
      <c r="F1391" s="191" t="s">
        <v>6805</v>
      </c>
      <c r="G1391" s="193">
        <v>1.0</v>
      </c>
      <c r="H1391" s="193" t="s">
        <v>846</v>
      </c>
      <c r="I1391" s="193">
        <v>10.0</v>
      </c>
      <c r="J1391" s="193" t="s">
        <v>2506</v>
      </c>
      <c r="K1391" s="193" t="s">
        <v>6819</v>
      </c>
      <c r="L1391" s="191" t="s">
        <v>6820</v>
      </c>
      <c r="M1391" s="248" t="s">
        <v>6821</v>
      </c>
      <c r="N1391" s="193" t="s">
        <v>4397</v>
      </c>
      <c r="O1391" s="207"/>
      <c r="P1391" s="193" t="s">
        <v>6822</v>
      </c>
      <c r="Q1391" s="237" t="s">
        <v>846</v>
      </c>
      <c r="R1391" s="206" t="s">
        <v>68</v>
      </c>
      <c r="S1391" s="206" t="s">
        <v>68</v>
      </c>
      <c r="T1391" s="193" t="s">
        <v>68</v>
      </c>
      <c r="U1391" s="193" t="s">
        <v>68</v>
      </c>
      <c r="V1391" s="193" t="s">
        <v>846</v>
      </c>
      <c r="W1391" s="203">
        <v>0.0</v>
      </c>
      <c r="X1391" s="203">
        <v>0.0</v>
      </c>
      <c r="Y1391" s="203">
        <v>0.0</v>
      </c>
    </row>
    <row r="1392" ht="12.75" customHeight="1">
      <c r="A1392" s="37" t="s">
        <v>6749</v>
      </c>
      <c r="B1392" s="215" t="s">
        <v>2817</v>
      </c>
      <c r="C1392" s="79">
        <v>45889.0</v>
      </c>
      <c r="D1392" s="241">
        <v>0.6458333333333334</v>
      </c>
      <c r="E1392" s="191" t="s">
        <v>6804</v>
      </c>
      <c r="F1392" s="191" t="s">
        <v>6805</v>
      </c>
      <c r="G1392" s="193">
        <v>1.0</v>
      </c>
      <c r="H1392" s="193" t="s">
        <v>888</v>
      </c>
      <c r="I1392" s="193">
        <v>10.0</v>
      </c>
      <c r="J1392" s="193" t="s">
        <v>2506</v>
      </c>
      <c r="K1392" s="193" t="s">
        <v>6819</v>
      </c>
      <c r="L1392" s="191" t="s">
        <v>6823</v>
      </c>
      <c r="M1392" s="217" t="s">
        <v>6824</v>
      </c>
      <c r="N1392" s="193" t="s">
        <v>4397</v>
      </c>
      <c r="O1392" s="207"/>
      <c r="P1392" s="193" t="s">
        <v>5247</v>
      </c>
      <c r="Q1392" s="205" t="s">
        <v>6825</v>
      </c>
      <c r="R1392" s="206">
        <v>8.6494304886961E14</v>
      </c>
      <c r="S1392" s="206">
        <v>8.110446609E9</v>
      </c>
      <c r="T1392" s="193" t="s">
        <v>68</v>
      </c>
      <c r="U1392" s="193" t="s">
        <v>6826</v>
      </c>
      <c r="V1392" s="193" t="s">
        <v>888</v>
      </c>
      <c r="W1392" s="203">
        <f>650+299</f>
        <v>949</v>
      </c>
      <c r="X1392" s="203">
        <f t="shared" ref="X1392:X1393" si="386">W1392*0.16</f>
        <v>151.84</v>
      </c>
      <c r="Y1392" s="203">
        <f t="shared" ref="Y1392:Y1393" si="387">W1392+X1392</f>
        <v>1100.84</v>
      </c>
    </row>
    <row r="1393" ht="12.75" customHeight="1">
      <c r="A1393" s="37" t="s">
        <v>6749</v>
      </c>
      <c r="B1393" s="215" t="s">
        <v>2817</v>
      </c>
      <c r="C1393" s="79">
        <v>45889.0</v>
      </c>
      <c r="D1393" s="241">
        <v>0.6875</v>
      </c>
      <c r="E1393" s="191" t="s">
        <v>3761</v>
      </c>
      <c r="F1393" s="191" t="s">
        <v>2592</v>
      </c>
      <c r="G1393" s="193">
        <v>1.0</v>
      </c>
      <c r="H1393" s="193" t="s">
        <v>888</v>
      </c>
      <c r="I1393" s="193" t="s">
        <v>6827</v>
      </c>
      <c r="J1393" s="193" t="s">
        <v>2506</v>
      </c>
      <c r="K1393" s="193" t="s">
        <v>6828</v>
      </c>
      <c r="L1393" s="191" t="s">
        <v>6690</v>
      </c>
      <c r="M1393" s="217" t="s">
        <v>6691</v>
      </c>
      <c r="N1393" s="193" t="s">
        <v>4397</v>
      </c>
      <c r="O1393" s="193" t="s">
        <v>68</v>
      </c>
      <c r="P1393" s="193" t="s">
        <v>2506</v>
      </c>
      <c r="Q1393" s="205" t="s">
        <v>6829</v>
      </c>
      <c r="R1393" s="206">
        <v>8.64943048871814E14</v>
      </c>
      <c r="S1393" s="206">
        <v>8.110445048E9</v>
      </c>
      <c r="T1393" s="193" t="s">
        <v>6830</v>
      </c>
      <c r="U1393" s="193" t="s">
        <v>68</v>
      </c>
      <c r="V1393" s="193" t="s">
        <v>888</v>
      </c>
      <c r="W1393" s="203">
        <f>1724+150</f>
        <v>1874</v>
      </c>
      <c r="X1393" s="203">
        <f t="shared" si="386"/>
        <v>299.84</v>
      </c>
      <c r="Y1393" s="203">
        <f t="shared" si="387"/>
        <v>2173.84</v>
      </c>
    </row>
    <row r="1394" ht="12.75" customHeight="1">
      <c r="A1394" s="37" t="s">
        <v>6749</v>
      </c>
      <c r="B1394" s="215" t="s">
        <v>2817</v>
      </c>
      <c r="C1394" s="79">
        <v>45889.0</v>
      </c>
      <c r="D1394" s="241">
        <v>0.75</v>
      </c>
      <c r="E1394" s="191" t="s">
        <v>2511</v>
      </c>
      <c r="F1394" s="191" t="s">
        <v>6785</v>
      </c>
      <c r="G1394" s="193">
        <v>1.0</v>
      </c>
      <c r="H1394" s="193" t="s">
        <v>2449</v>
      </c>
      <c r="I1394" s="193" t="s">
        <v>6831</v>
      </c>
      <c r="J1394" s="193" t="s">
        <v>6832</v>
      </c>
      <c r="K1394" s="193" t="s">
        <v>6787</v>
      </c>
      <c r="L1394" s="191" t="s">
        <v>6788</v>
      </c>
      <c r="M1394" s="217" t="s">
        <v>6789</v>
      </c>
      <c r="N1394" s="193" t="s">
        <v>4397</v>
      </c>
      <c r="O1394" s="207"/>
      <c r="P1394" s="193" t="s">
        <v>6833</v>
      </c>
      <c r="Q1394" s="205" t="s">
        <v>2563</v>
      </c>
      <c r="R1394" s="206">
        <v>8.64943048871384E14</v>
      </c>
      <c r="S1394" s="206">
        <v>8.118246984E9</v>
      </c>
      <c r="T1394" s="193" t="s">
        <v>68</v>
      </c>
      <c r="U1394" s="193" t="s">
        <v>6791</v>
      </c>
      <c r="V1394" s="193" t="s">
        <v>2467</v>
      </c>
      <c r="W1394" s="203">
        <v>0.0</v>
      </c>
      <c r="X1394" s="203">
        <v>0.0</v>
      </c>
      <c r="Y1394" s="203">
        <v>0.0</v>
      </c>
    </row>
    <row r="1395" ht="12.75" customHeight="1">
      <c r="A1395" s="37" t="s">
        <v>6749</v>
      </c>
      <c r="B1395" s="215" t="s">
        <v>2817</v>
      </c>
      <c r="C1395" s="79">
        <v>45889.0</v>
      </c>
      <c r="D1395" s="241">
        <v>0.8055555555555556</v>
      </c>
      <c r="E1395" s="191" t="s">
        <v>2511</v>
      </c>
      <c r="F1395" s="191" t="s">
        <v>6785</v>
      </c>
      <c r="G1395" s="193">
        <v>1.0</v>
      </c>
      <c r="H1395" s="193" t="s">
        <v>2467</v>
      </c>
      <c r="I1395" s="193" t="s">
        <v>6831</v>
      </c>
      <c r="J1395" s="193" t="s">
        <v>6371</v>
      </c>
      <c r="K1395" s="193" t="s">
        <v>6787</v>
      </c>
      <c r="L1395" s="191" t="s">
        <v>6788</v>
      </c>
      <c r="M1395" s="217" t="s">
        <v>6789</v>
      </c>
      <c r="N1395" s="193" t="s">
        <v>4397</v>
      </c>
      <c r="O1395" s="207"/>
      <c r="P1395" s="193" t="s">
        <v>5247</v>
      </c>
      <c r="Q1395" s="193" t="s">
        <v>6834</v>
      </c>
      <c r="R1395" s="206">
        <v>8.64943048871129E14</v>
      </c>
      <c r="S1395" s="206">
        <v>8.182541312E9</v>
      </c>
      <c r="T1395" s="193" t="s">
        <v>68</v>
      </c>
      <c r="U1395" s="193" t="s">
        <v>6791</v>
      </c>
      <c r="V1395" s="193" t="s">
        <v>6645</v>
      </c>
      <c r="W1395" s="203">
        <v>0.0</v>
      </c>
      <c r="X1395" s="203">
        <v>0.0</v>
      </c>
      <c r="Y1395" s="203">
        <v>0.0</v>
      </c>
    </row>
    <row r="1396" ht="12.75" customHeight="1">
      <c r="A1396" s="37" t="s">
        <v>6749</v>
      </c>
      <c r="B1396" s="215" t="s">
        <v>2817</v>
      </c>
      <c r="C1396" s="79">
        <v>45890.0</v>
      </c>
      <c r="D1396" s="241">
        <v>0.4166666666666667</v>
      </c>
      <c r="E1396" s="191" t="s">
        <v>6835</v>
      </c>
      <c r="F1396" s="191" t="s">
        <v>6836</v>
      </c>
      <c r="G1396" s="193">
        <v>1.0</v>
      </c>
      <c r="H1396" s="193" t="s">
        <v>2449</v>
      </c>
      <c r="I1396" s="193" t="s">
        <v>6837</v>
      </c>
      <c r="J1396" s="193" t="s">
        <v>6838</v>
      </c>
      <c r="K1396" s="193" t="s">
        <v>6839</v>
      </c>
      <c r="L1396" s="191" t="s">
        <v>6840</v>
      </c>
      <c r="M1396" s="248" t="s">
        <v>6841</v>
      </c>
      <c r="N1396" s="193" t="s">
        <v>821</v>
      </c>
      <c r="O1396" s="207"/>
      <c r="P1396" s="193" t="s">
        <v>6842</v>
      </c>
      <c r="Q1396" s="205" t="s">
        <v>6843</v>
      </c>
      <c r="R1396" s="206">
        <v>8.63257067911349E14</v>
      </c>
      <c r="S1396" s="206">
        <v>8.120016352E9</v>
      </c>
      <c r="T1396" s="193" t="s">
        <v>68</v>
      </c>
      <c r="U1396" s="193" t="s">
        <v>6844</v>
      </c>
      <c r="V1396" s="193" t="s">
        <v>2513</v>
      </c>
      <c r="W1396" s="203">
        <v>0.0</v>
      </c>
      <c r="X1396" s="203">
        <v>0.0</v>
      </c>
      <c r="Y1396" s="203">
        <v>0.0</v>
      </c>
    </row>
    <row r="1397" ht="12.75" customHeight="1">
      <c r="A1397" s="37" t="s">
        <v>6749</v>
      </c>
      <c r="B1397" s="215" t="s">
        <v>2817</v>
      </c>
      <c r="C1397" s="79">
        <v>45890.0</v>
      </c>
      <c r="D1397" s="241">
        <v>0.5416666666666666</v>
      </c>
      <c r="E1397" s="191" t="s">
        <v>2574</v>
      </c>
      <c r="F1397" s="191" t="s">
        <v>5930</v>
      </c>
      <c r="G1397" s="193">
        <v>1.0</v>
      </c>
      <c r="H1397" s="193" t="s">
        <v>888</v>
      </c>
      <c r="I1397" s="193" t="s">
        <v>6845</v>
      </c>
      <c r="J1397" s="193" t="s">
        <v>6846</v>
      </c>
      <c r="K1397" s="193" t="s">
        <v>3312</v>
      </c>
      <c r="L1397" s="191" t="s">
        <v>5889</v>
      </c>
      <c r="M1397" s="248" t="s">
        <v>6263</v>
      </c>
      <c r="N1397" s="193" t="s">
        <v>4397</v>
      </c>
      <c r="O1397" s="193" t="s">
        <v>68</v>
      </c>
      <c r="P1397" s="193" t="str">
        <f>J1397</f>
        <v>INSTALACION EN COMODATO 
CTE. CESAR EDUARDO ESQUIVEL DAVILA </v>
      </c>
      <c r="Q1397" s="205" t="s">
        <v>6847</v>
      </c>
      <c r="R1397" s="206">
        <v>8.64943048869198E14</v>
      </c>
      <c r="S1397" s="206">
        <v>8.11044717E9</v>
      </c>
      <c r="T1397" s="193" t="s">
        <v>6848</v>
      </c>
      <c r="U1397" s="193" t="s">
        <v>68</v>
      </c>
      <c r="V1397" s="193" t="s">
        <v>37</v>
      </c>
      <c r="W1397" s="203">
        <f>549+199</f>
        <v>748</v>
      </c>
      <c r="X1397" s="203">
        <f>W1397*0.16</f>
        <v>119.68</v>
      </c>
      <c r="Y1397" s="203">
        <f>W1397+X1397</f>
        <v>867.68</v>
      </c>
    </row>
    <row r="1398" ht="12.75" customHeight="1">
      <c r="A1398" s="37" t="s">
        <v>6749</v>
      </c>
      <c r="B1398" s="215" t="s">
        <v>2817</v>
      </c>
      <c r="C1398" s="79">
        <v>45890.0</v>
      </c>
      <c r="D1398" s="241">
        <v>0.5833333333333334</v>
      </c>
      <c r="E1398" s="191" t="s">
        <v>6549</v>
      </c>
      <c r="F1398" s="191" t="s">
        <v>6298</v>
      </c>
      <c r="G1398" s="193">
        <v>1.0</v>
      </c>
      <c r="H1398" s="193" t="s">
        <v>2467</v>
      </c>
      <c r="I1398" s="193" t="s">
        <v>6698</v>
      </c>
      <c r="J1398" s="193" t="s">
        <v>6699</v>
      </c>
      <c r="K1398" s="193" t="s">
        <v>6300</v>
      </c>
      <c r="L1398" s="191" t="s">
        <v>6551</v>
      </c>
      <c r="M1398" s="248" t="s">
        <v>6552</v>
      </c>
      <c r="N1398" s="193" t="s">
        <v>4397</v>
      </c>
      <c r="O1398" s="207"/>
      <c r="P1398" s="193" t="s">
        <v>6700</v>
      </c>
      <c r="Q1398" s="205" t="s">
        <v>6554</v>
      </c>
      <c r="R1398" s="206">
        <v>8.64943048878223E14</v>
      </c>
      <c r="S1398" s="206">
        <v>8.118227503E9</v>
      </c>
      <c r="T1398" s="193" t="s">
        <v>68</v>
      </c>
      <c r="U1398" s="193" t="s">
        <v>6306</v>
      </c>
      <c r="V1398" s="193" t="s">
        <v>2467</v>
      </c>
      <c r="W1398" s="203">
        <v>0.0</v>
      </c>
      <c r="X1398" s="203">
        <v>0.0</v>
      </c>
      <c r="Y1398" s="203">
        <v>0.0</v>
      </c>
    </row>
    <row r="1399">
      <c r="A1399" s="37" t="s">
        <v>6749</v>
      </c>
      <c r="B1399" s="215" t="s">
        <v>2817</v>
      </c>
      <c r="C1399" s="79">
        <v>45890.0</v>
      </c>
      <c r="D1399" s="241">
        <v>0.5833333333333334</v>
      </c>
      <c r="E1399" s="191" t="s">
        <v>6549</v>
      </c>
      <c r="F1399" s="191" t="s">
        <v>6298</v>
      </c>
      <c r="G1399" s="193">
        <v>1.0</v>
      </c>
      <c r="H1399" s="193" t="s">
        <v>6555</v>
      </c>
      <c r="I1399" s="193" t="s">
        <v>6698</v>
      </c>
      <c r="J1399" s="193" t="s">
        <v>6555</v>
      </c>
      <c r="K1399" s="193" t="s">
        <v>6300</v>
      </c>
      <c r="L1399" s="191" t="s">
        <v>6551</v>
      </c>
      <c r="M1399" s="217" t="s">
        <v>6552</v>
      </c>
      <c r="N1399" s="193" t="s">
        <v>4397</v>
      </c>
      <c r="O1399" s="207"/>
      <c r="P1399" s="193" t="s">
        <v>6553</v>
      </c>
      <c r="Q1399" s="205" t="s">
        <v>6555</v>
      </c>
      <c r="R1399" s="206">
        <v>8.63719062259875E14</v>
      </c>
      <c r="S1399" s="206">
        <v>8.118227503E9</v>
      </c>
      <c r="T1399" s="193" t="s">
        <v>68</v>
      </c>
      <c r="U1399" s="193" t="s">
        <v>6306</v>
      </c>
      <c r="V1399" s="193" t="s">
        <v>6557</v>
      </c>
      <c r="W1399" s="203">
        <v>350.0</v>
      </c>
      <c r="X1399" s="203">
        <f t="shared" ref="X1399:X1400" si="388">W1399*0.16</f>
        <v>56</v>
      </c>
      <c r="Y1399" s="203">
        <f t="shared" ref="Y1399:Y1400" si="389">W1399+X1399</f>
        <v>406</v>
      </c>
    </row>
    <row r="1400" ht="12.75" customHeight="1">
      <c r="A1400" s="37" t="s">
        <v>6749</v>
      </c>
      <c r="B1400" s="215" t="s">
        <v>2817</v>
      </c>
      <c r="C1400" s="79">
        <v>45890.0</v>
      </c>
      <c r="D1400" s="241">
        <v>0.6666666666666666</v>
      </c>
      <c r="E1400" s="191" t="s">
        <v>2574</v>
      </c>
      <c r="F1400" s="191" t="s">
        <v>5930</v>
      </c>
      <c r="G1400" s="193">
        <v>1.0</v>
      </c>
      <c r="H1400" s="193" t="s">
        <v>2513</v>
      </c>
      <c r="I1400" s="193" t="s">
        <v>6849</v>
      </c>
      <c r="J1400" s="193" t="s">
        <v>6764</v>
      </c>
      <c r="K1400" s="193" t="s">
        <v>3312</v>
      </c>
      <c r="L1400" s="37" t="s">
        <v>2577</v>
      </c>
      <c r="M1400" s="249" t="s">
        <v>2578</v>
      </c>
      <c r="N1400" s="193" t="s">
        <v>821</v>
      </c>
      <c r="O1400" s="193" t="s">
        <v>68</v>
      </c>
      <c r="P1400" s="193" t="str">
        <f>J1400</f>
        <v>DESINSTALACION DE EQUIPO 
CTE. JOSE DIAZ TORRES</v>
      </c>
      <c r="Q1400" s="205" t="s">
        <v>6850</v>
      </c>
      <c r="R1400" s="206">
        <v>8.63844055234204E14</v>
      </c>
      <c r="S1400" s="206">
        <v>8.11800401E9</v>
      </c>
      <c r="T1400" s="193" t="s">
        <v>6851</v>
      </c>
      <c r="U1400" s="193" t="s">
        <v>6852</v>
      </c>
      <c r="V1400" s="193" t="s">
        <v>2513</v>
      </c>
      <c r="W1400" s="203">
        <v>650.0</v>
      </c>
      <c r="X1400" s="203">
        <f t="shared" si="388"/>
        <v>104</v>
      </c>
      <c r="Y1400" s="203">
        <f t="shared" si="389"/>
        <v>754</v>
      </c>
    </row>
    <row r="1401" ht="12.75" customHeight="1">
      <c r="A1401" s="37" t="s">
        <v>6749</v>
      </c>
      <c r="B1401" s="215" t="s">
        <v>2817</v>
      </c>
      <c r="C1401" s="79">
        <v>45890.0</v>
      </c>
      <c r="D1401" s="241">
        <v>0.7083333333333334</v>
      </c>
      <c r="E1401" s="191" t="s">
        <v>6393</v>
      </c>
      <c r="F1401" s="191" t="s">
        <v>3972</v>
      </c>
      <c r="G1401" s="193">
        <v>1.0</v>
      </c>
      <c r="H1401" s="193" t="s">
        <v>2513</v>
      </c>
      <c r="I1401" s="193" t="s">
        <v>6755</v>
      </c>
      <c r="J1401" s="193" t="s">
        <v>6853</v>
      </c>
      <c r="K1401" s="193" t="s">
        <v>6757</v>
      </c>
      <c r="L1401" s="191" t="s">
        <v>6854</v>
      </c>
      <c r="M1401" s="217" t="s">
        <v>6855</v>
      </c>
      <c r="N1401" s="193" t="s">
        <v>821</v>
      </c>
      <c r="O1401" s="207"/>
      <c r="P1401" s="193" t="s">
        <v>6856</v>
      </c>
      <c r="Q1401" s="205" t="s">
        <v>6857</v>
      </c>
      <c r="R1401" s="206">
        <v>8.65011030430004E14</v>
      </c>
      <c r="S1401" s="206">
        <v>8.126311081E9</v>
      </c>
      <c r="T1401" s="193" t="s">
        <v>68</v>
      </c>
      <c r="U1401" s="193" t="s">
        <v>6762</v>
      </c>
      <c r="V1401" s="193" t="s">
        <v>2513</v>
      </c>
      <c r="W1401" s="203">
        <v>0.0</v>
      </c>
      <c r="X1401" s="203">
        <v>0.0</v>
      </c>
      <c r="Y1401" s="203">
        <v>0.0</v>
      </c>
    </row>
    <row r="1402" ht="12.75" customHeight="1">
      <c r="A1402" s="37" t="s">
        <v>6749</v>
      </c>
      <c r="B1402" s="215" t="s">
        <v>2817</v>
      </c>
      <c r="C1402" s="79">
        <v>45890.0</v>
      </c>
      <c r="D1402" s="241">
        <v>0.7083333333333334</v>
      </c>
      <c r="E1402" s="191" t="s">
        <v>6393</v>
      </c>
      <c r="F1402" s="191" t="s">
        <v>3972</v>
      </c>
      <c r="G1402" s="193">
        <v>1.0</v>
      </c>
      <c r="H1402" s="193" t="s">
        <v>888</v>
      </c>
      <c r="I1402" s="193" t="s">
        <v>6755</v>
      </c>
      <c r="J1402" s="193" t="s">
        <v>2863</v>
      </c>
      <c r="K1402" s="193" t="s">
        <v>6757</v>
      </c>
      <c r="L1402" s="191" t="s">
        <v>6854</v>
      </c>
      <c r="M1402" s="217" t="s">
        <v>6855</v>
      </c>
      <c r="N1402" s="193" t="s">
        <v>821</v>
      </c>
      <c r="O1402" s="207"/>
      <c r="P1402" s="193" t="s">
        <v>6858</v>
      </c>
      <c r="Q1402" s="205" t="s">
        <v>6859</v>
      </c>
      <c r="R1402" s="206">
        <v>8.64943048872051E14</v>
      </c>
      <c r="S1402" s="206">
        <v>8.120103082E9</v>
      </c>
      <c r="T1402" s="193" t="s">
        <v>6860</v>
      </c>
      <c r="U1402" s="193" t="s">
        <v>6861</v>
      </c>
      <c r="V1402" s="193" t="s">
        <v>888</v>
      </c>
      <c r="W1402" s="203"/>
      <c r="X1402" s="203"/>
      <c r="Y1402" s="203"/>
    </row>
    <row r="1403" ht="12.75" customHeight="1">
      <c r="A1403" s="37" t="s">
        <v>6749</v>
      </c>
      <c r="B1403" s="215" t="s">
        <v>2817</v>
      </c>
      <c r="C1403" s="79">
        <v>45890.0</v>
      </c>
      <c r="D1403" s="241">
        <v>0.7083333333333334</v>
      </c>
      <c r="E1403" s="191" t="s">
        <v>6862</v>
      </c>
      <c r="F1403" s="191" t="s">
        <v>6862</v>
      </c>
      <c r="G1403" s="193">
        <v>1.0</v>
      </c>
      <c r="H1403" s="193" t="s">
        <v>2449</v>
      </c>
      <c r="I1403" s="193" t="s">
        <v>6863</v>
      </c>
      <c r="J1403" s="193" t="s">
        <v>6864</v>
      </c>
      <c r="K1403" s="193" t="s">
        <v>6865</v>
      </c>
      <c r="L1403" s="191" t="s">
        <v>6866</v>
      </c>
      <c r="M1403" s="217" t="s">
        <v>6867</v>
      </c>
      <c r="N1403" s="193" t="s">
        <v>4397</v>
      </c>
      <c r="O1403" s="207"/>
      <c r="P1403" s="193" t="s">
        <v>6868</v>
      </c>
      <c r="Q1403" s="205" t="s">
        <v>6869</v>
      </c>
      <c r="R1403" s="206">
        <v>8.68166056101157E14</v>
      </c>
      <c r="S1403" s="206">
        <v>8.115777988E9</v>
      </c>
      <c r="T1403" s="193" t="s">
        <v>6870</v>
      </c>
      <c r="U1403" s="193" t="s">
        <v>6871</v>
      </c>
      <c r="V1403" s="193" t="s">
        <v>2449</v>
      </c>
      <c r="W1403" s="203">
        <v>0.0</v>
      </c>
      <c r="X1403" s="203">
        <v>0.0</v>
      </c>
      <c r="Y1403" s="203">
        <f>W1403+X1403</f>
        <v>0</v>
      </c>
    </row>
    <row r="1404" ht="12.75" customHeight="1">
      <c r="A1404" s="37" t="s">
        <v>6749</v>
      </c>
      <c r="B1404" s="215" t="s">
        <v>2817</v>
      </c>
      <c r="C1404" s="79">
        <v>45890.0</v>
      </c>
      <c r="D1404" s="241">
        <v>0.7083333333333334</v>
      </c>
      <c r="E1404" s="191" t="s">
        <v>45</v>
      </c>
      <c r="F1404" s="191" t="s">
        <v>45</v>
      </c>
      <c r="G1404" s="193">
        <v>1.0</v>
      </c>
      <c r="H1404" s="193" t="s">
        <v>888</v>
      </c>
      <c r="I1404" s="193" t="s">
        <v>6872</v>
      </c>
      <c r="J1404" s="193" t="s">
        <v>2506</v>
      </c>
      <c r="K1404" s="193" t="s">
        <v>6873</v>
      </c>
      <c r="L1404" s="191" t="s">
        <v>6874</v>
      </c>
      <c r="M1404" s="217" t="s">
        <v>6875</v>
      </c>
      <c r="N1404" s="193" t="s">
        <v>995</v>
      </c>
      <c r="O1404" s="207"/>
      <c r="P1404" s="193" t="s">
        <v>2506</v>
      </c>
      <c r="Q1404" s="205" t="s">
        <v>5247</v>
      </c>
      <c r="R1404" s="206">
        <v>8.68166056242563E14</v>
      </c>
      <c r="S1404" s="206">
        <v>8.123211255E9</v>
      </c>
      <c r="T1404" s="193" t="s">
        <v>68</v>
      </c>
      <c r="U1404" s="193" t="s">
        <v>6876</v>
      </c>
      <c r="V1404" s="193" t="s">
        <v>3034</v>
      </c>
      <c r="W1404" s="203">
        <f>Y1404/1.16</f>
        <v>2550</v>
      </c>
      <c r="X1404" s="203">
        <f t="shared" ref="X1404:X1405" si="390">W1404*0.16</f>
        <v>408</v>
      </c>
      <c r="Y1404" s="203">
        <v>2958.0</v>
      </c>
    </row>
    <row r="1405">
      <c r="A1405" s="37" t="s">
        <v>6749</v>
      </c>
      <c r="B1405" s="215" t="s">
        <v>2817</v>
      </c>
      <c r="C1405" s="79">
        <v>45890.0</v>
      </c>
      <c r="D1405" s="241">
        <v>0.7083333333333334</v>
      </c>
      <c r="E1405" s="191" t="s">
        <v>45</v>
      </c>
      <c r="F1405" s="191" t="s">
        <v>45</v>
      </c>
      <c r="G1405" s="193">
        <v>1.0</v>
      </c>
      <c r="H1405" s="193" t="s">
        <v>2513</v>
      </c>
      <c r="I1405" s="193" t="s">
        <v>6872</v>
      </c>
      <c r="J1405" s="193" t="s">
        <v>2563</v>
      </c>
      <c r="K1405" s="193" t="s">
        <v>6873</v>
      </c>
      <c r="L1405" s="191" t="s">
        <v>6874</v>
      </c>
      <c r="M1405" s="217" t="s">
        <v>6875</v>
      </c>
      <c r="N1405" s="193" t="s">
        <v>995</v>
      </c>
      <c r="O1405" s="207"/>
      <c r="P1405" s="193" t="s">
        <v>6877</v>
      </c>
      <c r="Q1405" s="205"/>
      <c r="R1405" s="206"/>
      <c r="S1405" s="206"/>
      <c r="T1405" s="193"/>
      <c r="U1405" s="193"/>
      <c r="V1405" s="193" t="s">
        <v>2513</v>
      </c>
      <c r="W1405" s="203">
        <v>550.0</v>
      </c>
      <c r="X1405" s="203">
        <f t="shared" si="390"/>
        <v>88</v>
      </c>
      <c r="Y1405" s="203">
        <f>W1405+X1405</f>
        <v>638</v>
      </c>
    </row>
    <row r="1406">
      <c r="A1406" s="37" t="s">
        <v>6749</v>
      </c>
      <c r="B1406" s="215" t="s">
        <v>2817</v>
      </c>
      <c r="C1406" s="79">
        <v>45890.0</v>
      </c>
      <c r="D1406" s="241">
        <v>0.75</v>
      </c>
      <c r="E1406" s="191" t="s">
        <v>3444</v>
      </c>
      <c r="F1406" s="191" t="s">
        <v>6878</v>
      </c>
      <c r="G1406" s="193">
        <v>1.0</v>
      </c>
      <c r="H1406" s="193" t="s">
        <v>6879</v>
      </c>
      <c r="I1406" s="193" t="s">
        <v>1658</v>
      </c>
      <c r="J1406" s="193" t="s">
        <v>3374</v>
      </c>
      <c r="K1406" s="193" t="s">
        <v>3446</v>
      </c>
      <c r="L1406" s="191" t="s">
        <v>6880</v>
      </c>
      <c r="M1406" s="248" t="s">
        <v>6881</v>
      </c>
      <c r="N1406" s="193" t="s">
        <v>4397</v>
      </c>
      <c r="O1406" s="207"/>
      <c r="P1406" s="193" t="s">
        <v>6882</v>
      </c>
      <c r="Q1406" s="205" t="s">
        <v>68</v>
      </c>
      <c r="R1406" s="206"/>
      <c r="S1406" s="206" t="s">
        <v>68</v>
      </c>
      <c r="T1406" s="193" t="s">
        <v>68</v>
      </c>
      <c r="U1406" s="193" t="s">
        <v>68</v>
      </c>
      <c r="V1406" s="193" t="s">
        <v>6883</v>
      </c>
      <c r="W1406" s="203">
        <v>0.0</v>
      </c>
      <c r="X1406" s="203">
        <v>0.0</v>
      </c>
      <c r="Y1406" s="203">
        <v>0.0</v>
      </c>
    </row>
    <row r="1407">
      <c r="A1407" s="37" t="s">
        <v>6749</v>
      </c>
      <c r="B1407" s="215" t="s">
        <v>2817</v>
      </c>
      <c r="C1407" s="79">
        <v>45891.0</v>
      </c>
      <c r="D1407" s="241">
        <v>0.3958333333333333</v>
      </c>
      <c r="E1407" s="191" t="s">
        <v>6884</v>
      </c>
      <c r="F1407" s="191" t="s">
        <v>3489</v>
      </c>
      <c r="G1407" s="193">
        <v>1.0</v>
      </c>
      <c r="H1407" s="193" t="s">
        <v>2513</v>
      </c>
      <c r="I1407" s="193" t="s">
        <v>6885</v>
      </c>
      <c r="J1407" s="193" t="s">
        <v>2563</v>
      </c>
      <c r="K1407" s="193" t="s">
        <v>6886</v>
      </c>
      <c r="L1407" s="191" t="s">
        <v>6612</v>
      </c>
      <c r="M1407" s="217" t="s">
        <v>6613</v>
      </c>
      <c r="N1407" s="193" t="s">
        <v>821</v>
      </c>
      <c r="O1407" s="207"/>
      <c r="P1407" s="193" t="s">
        <v>6887</v>
      </c>
      <c r="Q1407" s="205" t="s">
        <v>2563</v>
      </c>
      <c r="R1407" s="206">
        <v>8.62476051110129E14</v>
      </c>
      <c r="S1407" s="206" t="s">
        <v>68</v>
      </c>
      <c r="T1407" s="193" t="s">
        <v>6888</v>
      </c>
      <c r="U1407" s="193" t="s">
        <v>6889</v>
      </c>
      <c r="V1407" s="193" t="s">
        <v>2513</v>
      </c>
      <c r="W1407" s="203">
        <v>500.0</v>
      </c>
      <c r="X1407" s="203">
        <f t="shared" ref="X1407:X1410" si="391">W1407*0.16</f>
        <v>80</v>
      </c>
      <c r="Y1407" s="203">
        <f t="shared" ref="Y1407:Y1410" si="392">W1407+X1407</f>
        <v>580</v>
      </c>
    </row>
    <row r="1408">
      <c r="A1408" s="37" t="s">
        <v>6749</v>
      </c>
      <c r="B1408" s="215" t="s">
        <v>2817</v>
      </c>
      <c r="C1408" s="79">
        <v>45891.0</v>
      </c>
      <c r="D1408" s="241">
        <v>0.3958333333333333</v>
      </c>
      <c r="E1408" s="191" t="s">
        <v>6884</v>
      </c>
      <c r="F1408" s="191" t="s">
        <v>3489</v>
      </c>
      <c r="G1408" s="193">
        <v>1.0</v>
      </c>
      <c r="H1408" s="193" t="s">
        <v>2812</v>
      </c>
      <c r="I1408" s="193" t="s">
        <v>6885</v>
      </c>
      <c r="J1408" s="193" t="s">
        <v>6598</v>
      </c>
      <c r="K1408" s="193" t="s">
        <v>6886</v>
      </c>
      <c r="L1408" s="191" t="s">
        <v>6612</v>
      </c>
      <c r="M1408" s="217" t="s">
        <v>6613</v>
      </c>
      <c r="N1408" s="193" t="s">
        <v>821</v>
      </c>
      <c r="O1408" s="207"/>
      <c r="P1408" s="193" t="s">
        <v>6887</v>
      </c>
      <c r="Q1408" s="205" t="s">
        <v>2521</v>
      </c>
      <c r="R1408" s="206">
        <v>8.62476051110129E14</v>
      </c>
      <c r="S1408" s="206" t="s">
        <v>68</v>
      </c>
      <c r="T1408" s="193" t="s">
        <v>6888</v>
      </c>
      <c r="U1408" s="193" t="s">
        <v>6889</v>
      </c>
      <c r="V1408" s="193" t="s">
        <v>2812</v>
      </c>
      <c r="W1408" s="203">
        <v>700.0</v>
      </c>
      <c r="X1408" s="203">
        <f t="shared" si="391"/>
        <v>112</v>
      </c>
      <c r="Y1408" s="203">
        <f t="shared" si="392"/>
        <v>812</v>
      </c>
    </row>
    <row r="1409">
      <c r="A1409" s="37" t="s">
        <v>6749</v>
      </c>
      <c r="B1409" s="215" t="s">
        <v>2817</v>
      </c>
      <c r="C1409" s="79">
        <v>45891.0</v>
      </c>
      <c r="D1409" s="241">
        <v>0.3958333333333333</v>
      </c>
      <c r="E1409" s="191" t="s">
        <v>6884</v>
      </c>
      <c r="F1409" s="191" t="s">
        <v>3489</v>
      </c>
      <c r="G1409" s="193">
        <v>1.0</v>
      </c>
      <c r="H1409" s="193" t="s">
        <v>2513</v>
      </c>
      <c r="I1409" s="193" t="s">
        <v>6890</v>
      </c>
      <c r="J1409" s="193" t="s">
        <v>6891</v>
      </c>
      <c r="K1409" s="193" t="s">
        <v>6886</v>
      </c>
      <c r="L1409" s="191" t="s">
        <v>6612</v>
      </c>
      <c r="M1409" s="217" t="s">
        <v>6613</v>
      </c>
      <c r="N1409" s="193" t="s">
        <v>821</v>
      </c>
      <c r="O1409" s="207"/>
      <c r="P1409" s="193" t="s">
        <v>2563</v>
      </c>
      <c r="Q1409" s="205" t="s">
        <v>3334</v>
      </c>
      <c r="R1409" s="206">
        <v>8.6247605572668E14</v>
      </c>
      <c r="S1409" s="206" t="s">
        <v>68</v>
      </c>
      <c r="T1409" s="193" t="s">
        <v>6892</v>
      </c>
      <c r="U1409" s="193" t="s">
        <v>6893</v>
      </c>
      <c r="V1409" s="193" t="s">
        <v>2513</v>
      </c>
      <c r="W1409" s="203">
        <v>500.0</v>
      </c>
      <c r="X1409" s="203">
        <f t="shared" si="391"/>
        <v>80</v>
      </c>
      <c r="Y1409" s="203">
        <f t="shared" si="392"/>
        <v>580</v>
      </c>
    </row>
    <row r="1410">
      <c r="A1410" s="37" t="s">
        <v>6749</v>
      </c>
      <c r="B1410" s="215" t="s">
        <v>2817</v>
      </c>
      <c r="C1410" s="79">
        <v>45891.0</v>
      </c>
      <c r="D1410" s="241">
        <v>0.3958333333333333</v>
      </c>
      <c r="E1410" s="191" t="s">
        <v>6884</v>
      </c>
      <c r="F1410" s="191" t="s">
        <v>3489</v>
      </c>
      <c r="G1410" s="193">
        <v>1.0</v>
      </c>
      <c r="H1410" s="193" t="s">
        <v>2513</v>
      </c>
      <c r="I1410" s="193" t="s">
        <v>6890</v>
      </c>
      <c r="J1410" s="193" t="s">
        <v>6894</v>
      </c>
      <c r="K1410" s="193" t="s">
        <v>6886</v>
      </c>
      <c r="L1410" s="191" t="s">
        <v>6612</v>
      </c>
      <c r="M1410" s="248" t="s">
        <v>6613</v>
      </c>
      <c r="N1410" s="193" t="s">
        <v>821</v>
      </c>
      <c r="O1410" s="207"/>
      <c r="P1410" s="193" t="s">
        <v>2563</v>
      </c>
      <c r="Q1410" s="205" t="s">
        <v>3334</v>
      </c>
      <c r="R1410" s="206">
        <v>8.62476055726698E14</v>
      </c>
      <c r="S1410" s="206" t="s">
        <v>68</v>
      </c>
      <c r="T1410" s="193" t="s">
        <v>6892</v>
      </c>
      <c r="U1410" s="193" t="s">
        <v>6893</v>
      </c>
      <c r="V1410" s="193" t="s">
        <v>2513</v>
      </c>
      <c r="W1410" s="203">
        <v>500.0</v>
      </c>
      <c r="X1410" s="203">
        <f t="shared" si="391"/>
        <v>80</v>
      </c>
      <c r="Y1410" s="203">
        <f t="shared" si="392"/>
        <v>580</v>
      </c>
    </row>
    <row r="1411">
      <c r="A1411" s="37" t="s">
        <v>6749</v>
      </c>
      <c r="B1411" s="260" t="s">
        <v>2817</v>
      </c>
      <c r="C1411" s="79">
        <v>45891.0</v>
      </c>
      <c r="D1411" s="241">
        <v>0.3958333333333333</v>
      </c>
      <c r="E1411" s="191" t="s">
        <v>2518</v>
      </c>
      <c r="F1411" s="191" t="s">
        <v>2580</v>
      </c>
      <c r="G1411" s="193">
        <v>1.0</v>
      </c>
      <c r="H1411" s="193" t="s">
        <v>2513</v>
      </c>
      <c r="I1411" s="193" t="s">
        <v>6895</v>
      </c>
      <c r="J1411" s="193" t="s">
        <v>6896</v>
      </c>
      <c r="K1411" s="193" t="s">
        <v>2434</v>
      </c>
      <c r="L1411" s="191" t="s">
        <v>6897</v>
      </c>
      <c r="M1411" s="249" t="s">
        <v>6898</v>
      </c>
      <c r="N1411" s="193" t="s">
        <v>4397</v>
      </c>
      <c r="O1411" s="193" t="s">
        <v>68</v>
      </c>
      <c r="P1411" s="193" t="s">
        <v>3258</v>
      </c>
      <c r="Q1411" s="205" t="s">
        <v>4360</v>
      </c>
      <c r="R1411" s="206">
        <v>8.64993060018984E14</v>
      </c>
      <c r="S1411" s="206" t="s">
        <v>68</v>
      </c>
      <c r="T1411" s="193" t="s">
        <v>68</v>
      </c>
      <c r="U1411" s="193" t="s">
        <v>6899</v>
      </c>
      <c r="V1411" s="193" t="s">
        <v>2513</v>
      </c>
      <c r="W1411" s="203"/>
      <c r="X1411" s="203"/>
      <c r="Y1411" s="203"/>
    </row>
    <row r="1412">
      <c r="A1412" s="191" t="s">
        <v>6749</v>
      </c>
      <c r="B1412" s="215" t="s">
        <v>2817</v>
      </c>
      <c r="C1412" s="79">
        <v>45891.0</v>
      </c>
      <c r="D1412" s="241">
        <v>0.9791666666666666</v>
      </c>
      <c r="E1412" s="191" t="s">
        <v>6862</v>
      </c>
      <c r="F1412" s="191" t="s">
        <v>6862</v>
      </c>
      <c r="G1412" s="193">
        <v>1.0</v>
      </c>
      <c r="H1412" s="193" t="s">
        <v>846</v>
      </c>
      <c r="I1412" s="193" t="s">
        <v>6863</v>
      </c>
      <c r="J1412" s="193" t="s">
        <v>6864</v>
      </c>
      <c r="K1412" s="193" t="s">
        <v>6865</v>
      </c>
      <c r="L1412" s="191" t="s">
        <v>6866</v>
      </c>
      <c r="M1412" s="217" t="s">
        <v>6867</v>
      </c>
      <c r="N1412" s="193" t="s">
        <v>4397</v>
      </c>
      <c r="O1412" s="207"/>
      <c r="P1412" s="193" t="s">
        <v>6900</v>
      </c>
      <c r="Q1412" s="205" t="s">
        <v>68</v>
      </c>
      <c r="R1412" s="206" t="s">
        <v>68</v>
      </c>
      <c r="S1412" s="206" t="s">
        <v>68</v>
      </c>
      <c r="T1412" s="193" t="s">
        <v>68</v>
      </c>
      <c r="U1412" s="193" t="s">
        <v>68</v>
      </c>
      <c r="V1412" s="193" t="s">
        <v>6901</v>
      </c>
      <c r="W1412" s="203">
        <v>0.0</v>
      </c>
      <c r="X1412" s="203">
        <v>0.0</v>
      </c>
      <c r="Y1412" s="203">
        <v>0.0</v>
      </c>
    </row>
    <row r="1413">
      <c r="A1413" s="37" t="s">
        <v>6749</v>
      </c>
      <c r="B1413" s="215" t="s">
        <v>2817</v>
      </c>
      <c r="C1413" s="79">
        <v>45891.0</v>
      </c>
      <c r="D1413" s="241">
        <v>0.5</v>
      </c>
      <c r="E1413" s="191" t="s">
        <v>2574</v>
      </c>
      <c r="F1413" s="191" t="s">
        <v>5930</v>
      </c>
      <c r="G1413" s="193">
        <v>1.0</v>
      </c>
      <c r="H1413" s="193" t="s">
        <v>2513</v>
      </c>
      <c r="I1413" s="193" t="s">
        <v>6902</v>
      </c>
      <c r="J1413" s="193" t="s">
        <v>6903</v>
      </c>
      <c r="K1413" s="193" t="s">
        <v>3312</v>
      </c>
      <c r="L1413" s="37" t="s">
        <v>2577</v>
      </c>
      <c r="M1413" s="249" t="s">
        <v>2578</v>
      </c>
      <c r="N1413" s="193" t="s">
        <v>4397</v>
      </c>
      <c r="O1413" s="193" t="s">
        <v>68</v>
      </c>
      <c r="P1413" s="193" t="str">
        <f>J1413</f>
        <v>DESINSTALACION DE EQUIPO 
CTE. BEATRIZ MELCHOR ZAMORA</v>
      </c>
      <c r="Q1413" s="205" t="s">
        <v>6904</v>
      </c>
      <c r="R1413" s="206">
        <v>8.65011034398686E14</v>
      </c>
      <c r="S1413" s="206" t="s">
        <v>6905</v>
      </c>
      <c r="T1413" s="193" t="s">
        <v>68</v>
      </c>
      <c r="U1413" s="193" t="s">
        <v>6906</v>
      </c>
      <c r="V1413" s="193" t="s">
        <v>2513</v>
      </c>
      <c r="W1413" s="203">
        <v>650.0</v>
      </c>
      <c r="X1413" s="203">
        <f t="shared" ref="X1413:X1419" si="393">W1413*0.16</f>
        <v>104</v>
      </c>
      <c r="Y1413" s="203">
        <f t="shared" ref="Y1413:Y1428" si="394">W1413+X1413</f>
        <v>754</v>
      </c>
    </row>
    <row r="1414" ht="12.75" customHeight="1">
      <c r="A1414" s="37" t="s">
        <v>6749</v>
      </c>
      <c r="B1414" s="215" t="s">
        <v>2817</v>
      </c>
      <c r="C1414" s="79">
        <v>45891.0</v>
      </c>
      <c r="D1414" s="241">
        <v>0.5208333333333334</v>
      </c>
      <c r="E1414" s="191" t="s">
        <v>2511</v>
      </c>
      <c r="F1414" s="191" t="s">
        <v>6652</v>
      </c>
      <c r="G1414" s="193">
        <v>1.0</v>
      </c>
      <c r="H1414" s="193" t="s">
        <v>888</v>
      </c>
      <c r="I1414" s="193" t="s">
        <v>6907</v>
      </c>
      <c r="J1414" s="193" t="s">
        <v>2506</v>
      </c>
      <c r="K1414" s="193" t="s">
        <v>6908</v>
      </c>
      <c r="L1414" s="191" t="s">
        <v>6909</v>
      </c>
      <c r="M1414" s="217" t="s">
        <v>6910</v>
      </c>
      <c r="N1414" s="193" t="s">
        <v>821</v>
      </c>
      <c r="O1414" s="207"/>
      <c r="P1414" s="193" t="s">
        <v>2506</v>
      </c>
      <c r="Q1414" s="205" t="s">
        <v>2547</v>
      </c>
      <c r="R1414" s="206">
        <v>1.9176055378E10</v>
      </c>
      <c r="S1414" s="206">
        <v>8.182541707E9</v>
      </c>
      <c r="T1414" s="193" t="s">
        <v>6911</v>
      </c>
      <c r="U1414" s="193" t="s">
        <v>68</v>
      </c>
      <c r="V1414" s="193" t="s">
        <v>888</v>
      </c>
      <c r="W1414" s="179">
        <f t="shared" ref="W1414:W1415" si="395">1800+300</f>
        <v>2100</v>
      </c>
      <c r="X1414" s="179">
        <f t="shared" si="393"/>
        <v>336</v>
      </c>
      <c r="Y1414" s="179">
        <f t="shared" si="394"/>
        <v>2436</v>
      </c>
    </row>
    <row r="1415" ht="12.75" customHeight="1">
      <c r="A1415" s="37" t="s">
        <v>6749</v>
      </c>
      <c r="B1415" s="215" t="s">
        <v>2817</v>
      </c>
      <c r="C1415" s="79">
        <v>45891.0</v>
      </c>
      <c r="D1415" s="241">
        <v>0.5833333333333334</v>
      </c>
      <c r="E1415" s="191" t="s">
        <v>2511</v>
      </c>
      <c r="F1415" s="191" t="s">
        <v>6652</v>
      </c>
      <c r="G1415" s="193">
        <v>1.0</v>
      </c>
      <c r="H1415" s="193" t="s">
        <v>888</v>
      </c>
      <c r="I1415" s="193" t="s">
        <v>6912</v>
      </c>
      <c r="J1415" s="193" t="s">
        <v>2506</v>
      </c>
      <c r="K1415" s="193" t="s">
        <v>6913</v>
      </c>
      <c r="L1415" s="191" t="s">
        <v>6914</v>
      </c>
      <c r="M1415" s="217" t="s">
        <v>6915</v>
      </c>
      <c r="N1415" s="193" t="s">
        <v>821</v>
      </c>
      <c r="O1415" s="207"/>
      <c r="P1415" s="193" t="s">
        <v>2506</v>
      </c>
      <c r="Q1415" s="205" t="s">
        <v>5247</v>
      </c>
      <c r="R1415" s="206">
        <v>1.9176055493E10</v>
      </c>
      <c r="S1415" s="206">
        <v>8.182541692E9</v>
      </c>
      <c r="T1415" s="193" t="s">
        <v>6916</v>
      </c>
      <c r="U1415" s="193" t="s">
        <v>68</v>
      </c>
      <c r="V1415" s="193" t="s">
        <v>888</v>
      </c>
      <c r="W1415" s="179">
        <f t="shared" si="395"/>
        <v>2100</v>
      </c>
      <c r="X1415" s="179">
        <f t="shared" si="393"/>
        <v>336</v>
      </c>
      <c r="Y1415" s="179">
        <f t="shared" si="394"/>
        <v>2436</v>
      </c>
    </row>
    <row r="1416" ht="12.75" customHeight="1">
      <c r="A1416" s="37" t="s">
        <v>6749</v>
      </c>
      <c r="B1416" s="215" t="s">
        <v>2817</v>
      </c>
      <c r="C1416" s="79">
        <v>45891.0</v>
      </c>
      <c r="D1416" s="241">
        <v>0.5833333333333334</v>
      </c>
      <c r="E1416" s="191" t="s">
        <v>125</v>
      </c>
      <c r="F1416" s="191" t="s">
        <v>125</v>
      </c>
      <c r="G1416" s="193">
        <v>1.0</v>
      </c>
      <c r="H1416" s="193" t="s">
        <v>888</v>
      </c>
      <c r="I1416" s="193" t="s">
        <v>6917</v>
      </c>
      <c r="J1416" s="193" t="s">
        <v>2506</v>
      </c>
      <c r="K1416" s="193" t="s">
        <v>6918</v>
      </c>
      <c r="L1416" s="191" t="s">
        <v>6919</v>
      </c>
      <c r="M1416" s="217" t="s">
        <v>6920</v>
      </c>
      <c r="N1416" s="193" t="s">
        <v>4397</v>
      </c>
      <c r="O1416" s="207"/>
      <c r="P1416" s="193" t="s">
        <v>2506</v>
      </c>
      <c r="Q1416" s="205" t="s">
        <v>5247</v>
      </c>
      <c r="R1416" s="206">
        <v>8.64943048878223E14</v>
      </c>
      <c r="S1416" s="206">
        <v>8.182541437E9</v>
      </c>
      <c r="T1416" s="193" t="s">
        <v>6921</v>
      </c>
      <c r="U1416" s="193" t="s">
        <v>6922</v>
      </c>
      <c r="V1416" s="193" t="s">
        <v>888</v>
      </c>
      <c r="W1416" s="203">
        <f>2200+290</f>
        <v>2490</v>
      </c>
      <c r="X1416" s="203">
        <f t="shared" si="393"/>
        <v>398.4</v>
      </c>
      <c r="Y1416" s="203">
        <f t="shared" si="394"/>
        <v>2888.4</v>
      </c>
    </row>
    <row r="1417" ht="12.75" customHeight="1">
      <c r="A1417" s="37" t="s">
        <v>6749</v>
      </c>
      <c r="B1417" s="215" t="s">
        <v>2817</v>
      </c>
      <c r="C1417" s="79">
        <v>45891.0</v>
      </c>
      <c r="D1417" s="241">
        <v>0.6180555555555556</v>
      </c>
      <c r="E1417" s="191" t="s">
        <v>2574</v>
      </c>
      <c r="F1417" s="191" t="s">
        <v>5930</v>
      </c>
      <c r="G1417" s="193">
        <v>1.0</v>
      </c>
      <c r="H1417" s="193" t="s">
        <v>2513</v>
      </c>
      <c r="I1417" s="193" t="s">
        <v>6923</v>
      </c>
      <c r="J1417" s="193" t="s">
        <v>6924</v>
      </c>
      <c r="K1417" s="193" t="s">
        <v>3312</v>
      </c>
      <c r="L1417" s="37" t="s">
        <v>2577</v>
      </c>
      <c r="M1417" s="249" t="s">
        <v>2578</v>
      </c>
      <c r="N1417" s="193" t="s">
        <v>821</v>
      </c>
      <c r="O1417" s="193" t="s">
        <v>68</v>
      </c>
      <c r="P1417" s="193" t="str">
        <f t="shared" ref="P1417:P1418" si="396">J1417</f>
        <v>DESINSTALACION DE EQUIPO 
CTE. ROGELIO GARAY ROBLES</v>
      </c>
      <c r="Q1417" s="205" t="s">
        <v>6925</v>
      </c>
      <c r="R1417" s="206">
        <v>8.65011031742126E14</v>
      </c>
      <c r="S1417" s="206" t="s">
        <v>6926</v>
      </c>
      <c r="T1417" s="193" t="s">
        <v>6927</v>
      </c>
      <c r="U1417" s="193" t="s">
        <v>6928</v>
      </c>
      <c r="V1417" s="193" t="s">
        <v>2513</v>
      </c>
      <c r="W1417" s="203">
        <v>650.0</v>
      </c>
      <c r="X1417" s="203">
        <f t="shared" si="393"/>
        <v>104</v>
      </c>
      <c r="Y1417" s="203">
        <f t="shared" si="394"/>
        <v>754</v>
      </c>
    </row>
    <row r="1418">
      <c r="A1418" s="37" t="s">
        <v>6749</v>
      </c>
      <c r="B1418" s="215" t="s">
        <v>2817</v>
      </c>
      <c r="C1418" s="79">
        <v>45891.0</v>
      </c>
      <c r="D1418" s="241">
        <v>0.6458333333333334</v>
      </c>
      <c r="E1418" s="191" t="s">
        <v>2574</v>
      </c>
      <c r="F1418" s="191" t="s">
        <v>5930</v>
      </c>
      <c r="G1418" s="193">
        <v>1.0</v>
      </c>
      <c r="H1418" s="193" t="s">
        <v>2513</v>
      </c>
      <c r="I1418" s="193" t="s">
        <v>6929</v>
      </c>
      <c r="J1418" s="193" t="s">
        <v>6930</v>
      </c>
      <c r="K1418" s="193" t="s">
        <v>3312</v>
      </c>
      <c r="L1418" s="37" t="s">
        <v>2577</v>
      </c>
      <c r="M1418" s="249" t="s">
        <v>2578</v>
      </c>
      <c r="N1418" s="193" t="s">
        <v>821</v>
      </c>
      <c r="O1418" s="193" t="s">
        <v>68</v>
      </c>
      <c r="P1418" s="193" t="str">
        <f t="shared" si="396"/>
        <v>DESINSTALACION DE EQUIPO 
CTE. GUSTAVO ADOLFO MORALES DUEÑEZ
CTE. ERNESTO DAVID GONZALEZ HERNANDEZ</v>
      </c>
      <c r="Q1418" s="205" t="s">
        <v>6925</v>
      </c>
      <c r="R1418" s="206" t="s">
        <v>68</v>
      </c>
      <c r="S1418" s="206" t="s">
        <v>6931</v>
      </c>
      <c r="T1418" s="193" t="s">
        <v>68</v>
      </c>
      <c r="U1418" s="193" t="s">
        <v>6932</v>
      </c>
      <c r="V1418" s="193" t="s">
        <v>2513</v>
      </c>
      <c r="W1418" s="203">
        <v>650.0</v>
      </c>
      <c r="X1418" s="203">
        <f t="shared" si="393"/>
        <v>104</v>
      </c>
      <c r="Y1418" s="203">
        <f t="shared" si="394"/>
        <v>754</v>
      </c>
    </row>
    <row r="1419">
      <c r="A1419" s="191" t="s">
        <v>6749</v>
      </c>
      <c r="B1419" s="215" t="s">
        <v>2817</v>
      </c>
      <c r="C1419" s="79">
        <v>45891.0</v>
      </c>
      <c r="D1419" s="241">
        <v>0.6875</v>
      </c>
      <c r="E1419" s="191" t="s">
        <v>2518</v>
      </c>
      <c r="F1419" s="191" t="s">
        <v>3411</v>
      </c>
      <c r="G1419" s="193">
        <v>1.0</v>
      </c>
      <c r="H1419" s="193" t="s">
        <v>2449</v>
      </c>
      <c r="I1419" s="193" t="s">
        <v>6933</v>
      </c>
      <c r="J1419" s="193" t="s">
        <v>6934</v>
      </c>
      <c r="K1419" s="193" t="s">
        <v>6935</v>
      </c>
      <c r="L1419" s="191" t="s">
        <v>6936</v>
      </c>
      <c r="M1419" s="217" t="s">
        <v>6937</v>
      </c>
      <c r="N1419" s="193" t="s">
        <v>821</v>
      </c>
      <c r="O1419" s="207"/>
      <c r="P1419" s="193" t="s">
        <v>6938</v>
      </c>
      <c r="Q1419" s="205" t="s">
        <v>68</v>
      </c>
      <c r="R1419" s="206" t="s">
        <v>68</v>
      </c>
      <c r="S1419" s="206" t="s">
        <v>6939</v>
      </c>
      <c r="T1419" s="193" t="s">
        <v>6911</v>
      </c>
      <c r="U1419" s="193" t="s">
        <v>6940</v>
      </c>
      <c r="V1419" s="193" t="s">
        <v>2449</v>
      </c>
      <c r="W1419" s="203">
        <v>650.0</v>
      </c>
      <c r="X1419" s="203">
        <f t="shared" si="393"/>
        <v>104</v>
      </c>
      <c r="Y1419" s="203">
        <f t="shared" si="394"/>
        <v>754</v>
      </c>
    </row>
    <row r="1420">
      <c r="A1420" s="191" t="s">
        <v>6749</v>
      </c>
      <c r="B1420" s="215" t="s">
        <v>2817</v>
      </c>
      <c r="C1420" s="79">
        <v>45891.0</v>
      </c>
      <c r="D1420" s="241">
        <v>0.6875</v>
      </c>
      <c r="E1420" s="191" t="s">
        <v>6862</v>
      </c>
      <c r="F1420" s="191" t="s">
        <v>6862</v>
      </c>
      <c r="G1420" s="193">
        <v>1.0</v>
      </c>
      <c r="H1420" s="193" t="s">
        <v>2449</v>
      </c>
      <c r="I1420" s="193" t="s">
        <v>6863</v>
      </c>
      <c r="J1420" s="193" t="s">
        <v>6864</v>
      </c>
      <c r="K1420" s="193" t="s">
        <v>6865</v>
      </c>
      <c r="L1420" s="191" t="s">
        <v>6866</v>
      </c>
      <c r="M1420" s="217" t="s">
        <v>6867</v>
      </c>
      <c r="N1420" s="193" t="s">
        <v>4397</v>
      </c>
      <c r="O1420" s="207"/>
      <c r="P1420" s="193" t="s">
        <v>6941</v>
      </c>
      <c r="Q1420" s="205" t="s">
        <v>68</v>
      </c>
      <c r="R1420" s="206">
        <v>8.68166056101157E14</v>
      </c>
      <c r="S1420" s="206">
        <v>8.115777988E9</v>
      </c>
      <c r="T1420" s="193" t="s">
        <v>68</v>
      </c>
      <c r="U1420" s="193" t="s">
        <v>6871</v>
      </c>
      <c r="V1420" s="193" t="s">
        <v>6942</v>
      </c>
      <c r="W1420" s="203">
        <v>0.0</v>
      </c>
      <c r="X1420" s="203">
        <v>0.0</v>
      </c>
      <c r="Y1420" s="203">
        <f t="shared" si="394"/>
        <v>0</v>
      </c>
    </row>
    <row r="1421">
      <c r="A1421" s="191" t="s">
        <v>6749</v>
      </c>
      <c r="B1421" s="215" t="s">
        <v>2817</v>
      </c>
      <c r="C1421" s="79">
        <v>45891.0</v>
      </c>
      <c r="D1421" s="241">
        <v>0.6875</v>
      </c>
      <c r="E1421" s="191" t="s">
        <v>6862</v>
      </c>
      <c r="F1421" s="191" t="s">
        <v>6862</v>
      </c>
      <c r="G1421" s="193">
        <v>1.0</v>
      </c>
      <c r="H1421" s="193" t="s">
        <v>2467</v>
      </c>
      <c r="I1421" s="193" t="s">
        <v>6863</v>
      </c>
      <c r="J1421" s="193" t="s">
        <v>6864</v>
      </c>
      <c r="K1421" s="193" t="s">
        <v>6865</v>
      </c>
      <c r="L1421" s="191" t="s">
        <v>6866</v>
      </c>
      <c r="M1421" s="217" t="s">
        <v>6867</v>
      </c>
      <c r="N1421" s="193" t="s">
        <v>4397</v>
      </c>
      <c r="O1421" s="207"/>
      <c r="P1421" s="193" t="s">
        <v>6769</v>
      </c>
      <c r="Q1421" s="205" t="s">
        <v>68</v>
      </c>
      <c r="R1421" s="206">
        <v>8.63844055231135E14</v>
      </c>
      <c r="S1421" s="206">
        <v>8.183963072E9</v>
      </c>
      <c r="T1421" s="193" t="s">
        <v>6870</v>
      </c>
      <c r="U1421" s="193" t="s">
        <v>6871</v>
      </c>
      <c r="V1421" s="193" t="s">
        <v>6943</v>
      </c>
      <c r="W1421" s="203">
        <f>2200+300</f>
        <v>2500</v>
      </c>
      <c r="X1421" s="203">
        <v>0.0</v>
      </c>
      <c r="Y1421" s="203">
        <f t="shared" si="394"/>
        <v>2500</v>
      </c>
    </row>
    <row r="1422">
      <c r="A1422" s="37" t="s">
        <v>6749</v>
      </c>
      <c r="B1422" s="215" t="s">
        <v>2817</v>
      </c>
      <c r="C1422" s="79">
        <v>45891.0</v>
      </c>
      <c r="D1422" s="241">
        <v>0.75</v>
      </c>
      <c r="E1422" s="191" t="s">
        <v>6628</v>
      </c>
      <c r="F1422" s="191" t="s">
        <v>6629</v>
      </c>
      <c r="G1422" s="193">
        <v>1.0</v>
      </c>
      <c r="H1422" s="193" t="s">
        <v>2513</v>
      </c>
      <c r="I1422" s="193" t="s">
        <v>6944</v>
      </c>
      <c r="J1422" s="193" t="s">
        <v>6945</v>
      </c>
      <c r="K1422" s="193" t="s">
        <v>6946</v>
      </c>
      <c r="L1422" s="191" t="s">
        <v>2530</v>
      </c>
      <c r="M1422" s="192" t="s">
        <v>2531</v>
      </c>
      <c r="N1422" s="193" t="s">
        <v>4397</v>
      </c>
      <c r="O1422" s="207"/>
      <c r="P1422" s="193" t="s">
        <v>2514</v>
      </c>
      <c r="Q1422" s="205" t="s">
        <v>4360</v>
      </c>
      <c r="R1422" s="206">
        <v>8.68166057575417E14</v>
      </c>
      <c r="S1422" s="206">
        <v>8.182549539E9</v>
      </c>
      <c r="T1422" s="193" t="s">
        <v>68</v>
      </c>
      <c r="U1422" s="193" t="s">
        <v>6947</v>
      </c>
      <c r="V1422" s="193" t="s">
        <v>2513</v>
      </c>
      <c r="W1422" s="203">
        <v>650.0</v>
      </c>
      <c r="X1422" s="203">
        <f t="shared" ref="X1422:X1428" si="397">W1422*0.16</f>
        <v>104</v>
      </c>
      <c r="Y1422" s="203">
        <f t="shared" si="394"/>
        <v>754</v>
      </c>
    </row>
    <row r="1423">
      <c r="A1423" s="37" t="s">
        <v>6749</v>
      </c>
      <c r="B1423" s="215" t="s">
        <v>2817</v>
      </c>
      <c r="C1423" s="79">
        <v>45892.0</v>
      </c>
      <c r="D1423" s="241">
        <v>0.3958333333333333</v>
      </c>
      <c r="E1423" s="191" t="s">
        <v>6884</v>
      </c>
      <c r="F1423" s="191" t="s">
        <v>3489</v>
      </c>
      <c r="G1423" s="193">
        <v>1.0</v>
      </c>
      <c r="H1423" s="193" t="s">
        <v>2513</v>
      </c>
      <c r="I1423" s="193" t="s">
        <v>6948</v>
      </c>
      <c r="J1423" s="193" t="s">
        <v>6949</v>
      </c>
      <c r="K1423" s="72" t="s">
        <v>4878</v>
      </c>
      <c r="L1423" s="37" t="s">
        <v>2669</v>
      </c>
      <c r="M1423" s="190" t="s">
        <v>2670</v>
      </c>
      <c r="N1423" s="193" t="s">
        <v>4397</v>
      </c>
      <c r="O1423" s="207"/>
      <c r="P1423" s="193" t="s">
        <v>2514</v>
      </c>
      <c r="Q1423" s="205" t="s">
        <v>6950</v>
      </c>
      <c r="R1423" s="206">
        <v>8.62476050281905E14</v>
      </c>
      <c r="S1423" s="206" t="s">
        <v>68</v>
      </c>
      <c r="T1423" s="193" t="s">
        <v>68</v>
      </c>
      <c r="U1423" s="193" t="s">
        <v>6951</v>
      </c>
      <c r="V1423" s="193" t="s">
        <v>2513</v>
      </c>
      <c r="W1423" s="203">
        <v>500.0</v>
      </c>
      <c r="X1423" s="203">
        <f t="shared" si="397"/>
        <v>80</v>
      </c>
      <c r="Y1423" s="203">
        <f t="shared" si="394"/>
        <v>580</v>
      </c>
    </row>
    <row r="1424" ht="12.75" customHeight="1">
      <c r="A1424" s="37" t="s">
        <v>6749</v>
      </c>
      <c r="B1424" s="215" t="s">
        <v>2817</v>
      </c>
      <c r="C1424" s="79">
        <v>45892.0</v>
      </c>
      <c r="D1424" s="241">
        <v>0.3958333333333333</v>
      </c>
      <c r="E1424" s="191" t="s">
        <v>6884</v>
      </c>
      <c r="F1424" s="191" t="s">
        <v>3489</v>
      </c>
      <c r="G1424" s="193">
        <v>1.0</v>
      </c>
      <c r="H1424" s="193" t="s">
        <v>2513</v>
      </c>
      <c r="I1424" s="193" t="s">
        <v>6948</v>
      </c>
      <c r="J1424" s="193" t="s">
        <v>6952</v>
      </c>
      <c r="K1424" s="72" t="s">
        <v>4878</v>
      </c>
      <c r="L1424" s="37" t="s">
        <v>2669</v>
      </c>
      <c r="M1424" s="190" t="s">
        <v>2670</v>
      </c>
      <c r="N1424" s="193" t="s">
        <v>4397</v>
      </c>
      <c r="O1424" s="207"/>
      <c r="P1424" s="193" t="s">
        <v>2514</v>
      </c>
      <c r="Q1424" s="205" t="s">
        <v>6950</v>
      </c>
      <c r="R1424" s="206">
        <v>8.62476050288603E14</v>
      </c>
      <c r="S1424" s="206" t="s">
        <v>68</v>
      </c>
      <c r="T1424" s="193" t="s">
        <v>68</v>
      </c>
      <c r="U1424" s="193" t="s">
        <v>6951</v>
      </c>
      <c r="V1424" s="193" t="s">
        <v>2513</v>
      </c>
      <c r="W1424" s="203">
        <v>500.0</v>
      </c>
      <c r="X1424" s="203">
        <f t="shared" si="397"/>
        <v>80</v>
      </c>
      <c r="Y1424" s="203">
        <f t="shared" si="394"/>
        <v>580</v>
      </c>
    </row>
    <row r="1425">
      <c r="A1425" s="37" t="s">
        <v>6749</v>
      </c>
      <c r="B1425" s="215" t="s">
        <v>2817</v>
      </c>
      <c r="C1425" s="79">
        <v>45892.0</v>
      </c>
      <c r="D1425" s="241">
        <v>0.4166666666666667</v>
      </c>
      <c r="E1425" s="191" t="s">
        <v>6884</v>
      </c>
      <c r="F1425" s="191" t="s">
        <v>3489</v>
      </c>
      <c r="G1425" s="193">
        <v>1.0</v>
      </c>
      <c r="H1425" s="193" t="s">
        <v>2449</v>
      </c>
      <c r="I1425" s="193" t="s">
        <v>6953</v>
      </c>
      <c r="J1425" s="193" t="s">
        <v>6954</v>
      </c>
      <c r="K1425" s="193" t="s">
        <v>6955</v>
      </c>
      <c r="L1425" s="37" t="s">
        <v>2669</v>
      </c>
      <c r="M1425" s="190" t="s">
        <v>2670</v>
      </c>
      <c r="N1425" s="193" t="s">
        <v>4397</v>
      </c>
      <c r="O1425" s="207"/>
      <c r="P1425" s="193" t="s">
        <v>2514</v>
      </c>
      <c r="Q1425" s="205" t="s">
        <v>6950</v>
      </c>
      <c r="R1425" s="206">
        <v>8.62476055275472E14</v>
      </c>
      <c r="S1425" s="206" t="s">
        <v>68</v>
      </c>
      <c r="T1425" s="193" t="s">
        <v>68</v>
      </c>
      <c r="U1425" s="193" t="s">
        <v>6956</v>
      </c>
      <c r="V1425" s="193" t="s">
        <v>2449</v>
      </c>
      <c r="W1425" s="203">
        <v>500.0</v>
      </c>
      <c r="X1425" s="203">
        <f t="shared" si="397"/>
        <v>80</v>
      </c>
      <c r="Y1425" s="203">
        <f t="shared" si="394"/>
        <v>580</v>
      </c>
    </row>
    <row r="1426">
      <c r="A1426" s="37" t="s">
        <v>6749</v>
      </c>
      <c r="B1426" s="215" t="s">
        <v>2817</v>
      </c>
      <c r="C1426" s="79">
        <v>45892.0</v>
      </c>
      <c r="D1426" s="241">
        <v>0.4583333333333333</v>
      </c>
      <c r="E1426" s="191" t="s">
        <v>6884</v>
      </c>
      <c r="F1426" s="191" t="s">
        <v>3489</v>
      </c>
      <c r="G1426" s="193">
        <v>1.0</v>
      </c>
      <c r="H1426" s="193" t="s">
        <v>2467</v>
      </c>
      <c r="I1426" s="193" t="s">
        <v>6953</v>
      </c>
      <c r="J1426" s="193" t="s">
        <v>6957</v>
      </c>
      <c r="K1426" s="193" t="s">
        <v>6955</v>
      </c>
      <c r="L1426" s="37" t="s">
        <v>2669</v>
      </c>
      <c r="M1426" s="190" t="s">
        <v>2670</v>
      </c>
      <c r="N1426" s="193" t="s">
        <v>4397</v>
      </c>
      <c r="O1426" s="207"/>
      <c r="P1426" s="193" t="s">
        <v>2467</v>
      </c>
      <c r="Q1426" s="205" t="s">
        <v>6958</v>
      </c>
      <c r="R1426" s="206">
        <v>8.62476050281905E14</v>
      </c>
      <c r="S1426" s="206" t="s">
        <v>68</v>
      </c>
      <c r="T1426" s="193" t="s">
        <v>68</v>
      </c>
      <c r="U1426" s="193" t="s">
        <v>6956</v>
      </c>
      <c r="V1426" s="193" t="s">
        <v>2812</v>
      </c>
      <c r="W1426" s="203">
        <v>700.0</v>
      </c>
      <c r="X1426" s="203">
        <f t="shared" si="397"/>
        <v>112</v>
      </c>
      <c r="Y1426" s="203">
        <f t="shared" si="394"/>
        <v>812</v>
      </c>
    </row>
    <row r="1427">
      <c r="A1427" s="37" t="s">
        <v>6749</v>
      </c>
      <c r="B1427" s="215" t="s">
        <v>2817</v>
      </c>
      <c r="C1427" s="79">
        <v>45892.0</v>
      </c>
      <c r="D1427" s="241">
        <v>0.0625</v>
      </c>
      <c r="E1427" s="191" t="s">
        <v>3761</v>
      </c>
      <c r="F1427" s="191" t="s">
        <v>2592</v>
      </c>
      <c r="G1427" s="193">
        <v>1.0</v>
      </c>
      <c r="H1427" s="193" t="s">
        <v>888</v>
      </c>
      <c r="I1427" s="193" t="s">
        <v>6959</v>
      </c>
      <c r="J1427" s="193" t="s">
        <v>2506</v>
      </c>
      <c r="K1427" s="193" t="s">
        <v>6960</v>
      </c>
      <c r="L1427" s="191" t="s">
        <v>5922</v>
      </c>
      <c r="M1427" s="217" t="s">
        <v>2649</v>
      </c>
      <c r="N1427" s="193" t="s">
        <v>4397</v>
      </c>
      <c r="O1427" s="193" t="s">
        <v>68</v>
      </c>
      <c r="P1427" s="193" t="s">
        <v>5247</v>
      </c>
      <c r="Q1427" s="205" t="s">
        <v>6961</v>
      </c>
      <c r="R1427" s="206">
        <v>8.64943048880849E14</v>
      </c>
      <c r="S1427" s="206">
        <v>8.182542265E9</v>
      </c>
      <c r="T1427" s="193" t="s">
        <v>6962</v>
      </c>
      <c r="U1427" s="193" t="s">
        <v>68</v>
      </c>
      <c r="V1427" s="193" t="s">
        <v>888</v>
      </c>
      <c r="W1427" s="203">
        <f>1724+150</f>
        <v>1874</v>
      </c>
      <c r="X1427" s="203">
        <f t="shared" si="397"/>
        <v>299.84</v>
      </c>
      <c r="Y1427" s="203">
        <f t="shared" si="394"/>
        <v>2173.84</v>
      </c>
    </row>
    <row r="1428">
      <c r="A1428" s="37" t="s">
        <v>6749</v>
      </c>
      <c r="B1428" s="215" t="s">
        <v>2817</v>
      </c>
      <c r="C1428" s="79">
        <v>45892.0</v>
      </c>
      <c r="D1428" s="241">
        <v>0.0625</v>
      </c>
      <c r="E1428" s="191" t="s">
        <v>2518</v>
      </c>
      <c r="F1428" s="191" t="s">
        <v>6019</v>
      </c>
      <c r="G1428" s="193">
        <v>1.0</v>
      </c>
      <c r="H1428" s="193" t="s">
        <v>888</v>
      </c>
      <c r="I1428" s="193" t="s">
        <v>6963</v>
      </c>
      <c r="J1428" s="193" t="s">
        <v>2506</v>
      </c>
      <c r="K1428" s="193" t="s">
        <v>6022</v>
      </c>
      <c r="L1428" s="191" t="s">
        <v>6023</v>
      </c>
      <c r="M1428" s="248" t="s">
        <v>6024</v>
      </c>
      <c r="N1428" s="193" t="s">
        <v>821</v>
      </c>
      <c r="O1428" s="207"/>
      <c r="P1428" s="193" t="s">
        <v>2506</v>
      </c>
      <c r="Q1428" s="205" t="s">
        <v>6964</v>
      </c>
      <c r="R1428" s="206">
        <v>8.62667083595366E14</v>
      </c>
      <c r="S1428" s="206">
        <v>8.182541731E9</v>
      </c>
      <c r="T1428" s="193" t="s">
        <v>6965</v>
      </c>
      <c r="U1428" s="193" t="s">
        <v>68</v>
      </c>
      <c r="V1428" s="193" t="s">
        <v>888</v>
      </c>
      <c r="W1428" s="203">
        <v>2199.0</v>
      </c>
      <c r="X1428" s="203">
        <f t="shared" si="397"/>
        <v>351.84</v>
      </c>
      <c r="Y1428" s="203">
        <f t="shared" si="394"/>
        <v>2550.84</v>
      </c>
    </row>
    <row r="1429">
      <c r="A1429" s="37" t="s">
        <v>6749</v>
      </c>
      <c r="B1429" s="215" t="s">
        <v>2817</v>
      </c>
      <c r="C1429" s="79">
        <v>45892.0</v>
      </c>
      <c r="D1429" s="241">
        <v>0.0625</v>
      </c>
      <c r="E1429" s="191" t="s">
        <v>2518</v>
      </c>
      <c r="F1429" s="191" t="s">
        <v>6019</v>
      </c>
      <c r="G1429" s="193">
        <v>1.0</v>
      </c>
      <c r="H1429" s="193" t="s">
        <v>6966</v>
      </c>
      <c r="I1429" s="193" t="s">
        <v>6342</v>
      </c>
      <c r="J1429" s="193" t="s">
        <v>2506</v>
      </c>
      <c r="K1429" s="193" t="s">
        <v>6022</v>
      </c>
      <c r="L1429" s="191" t="s">
        <v>6023</v>
      </c>
      <c r="M1429" s="248" t="s">
        <v>6024</v>
      </c>
      <c r="N1429" s="193" t="s">
        <v>821</v>
      </c>
      <c r="O1429" s="207"/>
      <c r="P1429" s="193" t="s">
        <v>6967</v>
      </c>
      <c r="Q1429" s="205" t="s">
        <v>68</v>
      </c>
      <c r="R1429" s="206">
        <v>8.69671071376592E14</v>
      </c>
      <c r="S1429" s="206">
        <v>8.118246254E9</v>
      </c>
      <c r="T1429" s="193" t="s">
        <v>6343</v>
      </c>
      <c r="U1429" s="193" t="s">
        <v>6344</v>
      </c>
      <c r="V1429" s="193" t="s">
        <v>762</v>
      </c>
      <c r="W1429" s="203">
        <v>0.0</v>
      </c>
      <c r="X1429" s="203">
        <v>0.0</v>
      </c>
      <c r="Y1429" s="203">
        <v>0.0</v>
      </c>
    </row>
    <row r="1430">
      <c r="A1430" s="37" t="s">
        <v>6749</v>
      </c>
      <c r="B1430" s="215" t="s">
        <v>2817</v>
      </c>
      <c r="C1430" s="79">
        <v>45892.0</v>
      </c>
      <c r="D1430" s="241">
        <v>0.10416666666666667</v>
      </c>
      <c r="E1430" s="191" t="s">
        <v>2518</v>
      </c>
      <c r="F1430" s="191" t="s">
        <v>6968</v>
      </c>
      <c r="G1430" s="193">
        <v>1.0</v>
      </c>
      <c r="H1430" s="193" t="s">
        <v>888</v>
      </c>
      <c r="I1430" s="193" t="s">
        <v>6969</v>
      </c>
      <c r="J1430" s="193" t="s">
        <v>6970</v>
      </c>
      <c r="K1430" s="193" t="s">
        <v>6971</v>
      </c>
      <c r="L1430" s="191" t="s">
        <v>4042</v>
      </c>
      <c r="M1430" s="217" t="s">
        <v>6972</v>
      </c>
      <c r="N1430" s="193" t="s">
        <v>4397</v>
      </c>
      <c r="O1430" s="207"/>
      <c r="P1430" s="193" t="s">
        <v>6973</v>
      </c>
      <c r="Q1430" s="205" t="s">
        <v>68</v>
      </c>
      <c r="R1430" s="206" t="s">
        <v>1104</v>
      </c>
      <c r="S1430" s="206" t="s">
        <v>6939</v>
      </c>
      <c r="T1430" s="193" t="s">
        <v>68</v>
      </c>
      <c r="U1430" s="193" t="s">
        <v>6974</v>
      </c>
      <c r="V1430" s="193" t="s">
        <v>6144</v>
      </c>
      <c r="W1430" s="203"/>
      <c r="X1430" s="203"/>
      <c r="Y1430" s="203"/>
    </row>
    <row r="1431">
      <c r="A1431" s="37" t="s">
        <v>6749</v>
      </c>
      <c r="B1431" s="215" t="s">
        <v>2817</v>
      </c>
      <c r="C1431" s="79">
        <v>45892.0</v>
      </c>
      <c r="D1431" s="241">
        <v>0.625</v>
      </c>
      <c r="E1431" s="191" t="s">
        <v>3761</v>
      </c>
      <c r="F1431" s="191" t="s">
        <v>2592</v>
      </c>
      <c r="G1431" s="193">
        <v>1.0</v>
      </c>
      <c r="H1431" s="193" t="s">
        <v>2684</v>
      </c>
      <c r="I1431" s="193" t="s">
        <v>6975</v>
      </c>
      <c r="J1431" s="193" t="s">
        <v>2506</v>
      </c>
      <c r="K1431" s="193" t="s">
        <v>6976</v>
      </c>
      <c r="L1431" s="191" t="s">
        <v>6977</v>
      </c>
      <c r="M1431" s="217" t="s">
        <v>6978</v>
      </c>
      <c r="N1431" s="193" t="s">
        <v>821</v>
      </c>
      <c r="O1431" s="193" t="s">
        <v>68</v>
      </c>
      <c r="P1431" s="193" t="s">
        <v>6979</v>
      </c>
      <c r="Q1431" s="205" t="s">
        <v>68</v>
      </c>
      <c r="R1431" s="206" t="s">
        <v>68</v>
      </c>
      <c r="S1431" s="206" t="s">
        <v>68</v>
      </c>
      <c r="T1431" s="193" t="s">
        <v>68</v>
      </c>
      <c r="U1431" s="193" t="s">
        <v>68</v>
      </c>
      <c r="V1431" s="193" t="s">
        <v>6980</v>
      </c>
      <c r="W1431" s="203">
        <v>0.0</v>
      </c>
      <c r="X1431" s="203">
        <v>0.0</v>
      </c>
      <c r="Y1431" s="203">
        <v>0.0</v>
      </c>
    </row>
    <row r="1432" ht="12.75" customHeight="1">
      <c r="A1432" s="86" t="s">
        <v>6981</v>
      </c>
      <c r="B1432" s="215" t="s">
        <v>2817</v>
      </c>
      <c r="C1432" s="194">
        <v>45893.0</v>
      </c>
      <c r="D1432" s="195">
        <v>0.375</v>
      </c>
      <c r="E1432" s="196" t="s">
        <v>68</v>
      </c>
      <c r="F1432" s="86" t="s">
        <v>2458</v>
      </c>
      <c r="G1432" s="87" t="s">
        <v>68</v>
      </c>
      <c r="H1432" s="87" t="s">
        <v>68</v>
      </c>
      <c r="I1432" s="87" t="s">
        <v>68</v>
      </c>
      <c r="J1432" s="87" t="s">
        <v>68</v>
      </c>
      <c r="K1432" s="87" t="s">
        <v>68</v>
      </c>
      <c r="L1432" s="252" t="s">
        <v>68</v>
      </c>
      <c r="M1432" s="224" t="s">
        <v>68</v>
      </c>
      <c r="N1432" s="87" t="s">
        <v>68</v>
      </c>
      <c r="O1432" s="209"/>
      <c r="P1432" s="212" t="s">
        <v>68</v>
      </c>
      <c r="Q1432" s="210" t="s">
        <v>68</v>
      </c>
      <c r="R1432" s="211" t="s">
        <v>68</v>
      </c>
      <c r="S1432" s="211" t="s">
        <v>68</v>
      </c>
      <c r="T1432" s="212" t="s">
        <v>68</v>
      </c>
      <c r="U1432" s="212" t="s">
        <v>68</v>
      </c>
      <c r="V1432" s="212" t="s">
        <v>68</v>
      </c>
      <c r="W1432" s="201" t="s">
        <v>68</v>
      </c>
      <c r="X1432" s="201" t="s">
        <v>68</v>
      </c>
      <c r="Y1432" s="201" t="s">
        <v>68</v>
      </c>
    </row>
    <row r="1433">
      <c r="A1433" s="37" t="s">
        <v>6981</v>
      </c>
      <c r="B1433" s="215" t="s">
        <v>2817</v>
      </c>
      <c r="C1433" s="79">
        <v>45894.0</v>
      </c>
      <c r="D1433" s="241">
        <v>0.5625</v>
      </c>
      <c r="E1433" s="191" t="s">
        <v>498</v>
      </c>
      <c r="F1433" s="191" t="s">
        <v>6652</v>
      </c>
      <c r="G1433" s="193">
        <v>1.0</v>
      </c>
      <c r="H1433" s="193" t="s">
        <v>888</v>
      </c>
      <c r="I1433" s="193" t="s">
        <v>6982</v>
      </c>
      <c r="J1433" s="193" t="s">
        <v>2506</v>
      </c>
      <c r="K1433" s="193" t="s">
        <v>6655</v>
      </c>
      <c r="L1433" s="191" t="s">
        <v>6983</v>
      </c>
      <c r="M1433" s="217" t="s">
        <v>6984</v>
      </c>
      <c r="N1433" s="193" t="s">
        <v>4397</v>
      </c>
      <c r="O1433" s="207"/>
      <c r="P1433" s="193" t="s">
        <v>6985</v>
      </c>
      <c r="Q1433" s="205" t="s">
        <v>6986</v>
      </c>
      <c r="R1433" s="206">
        <v>8.64943048871384E14</v>
      </c>
      <c r="S1433" s="206">
        <v>8.118246984E9</v>
      </c>
      <c r="T1433" s="193" t="s">
        <v>6987</v>
      </c>
      <c r="U1433" s="193" t="s">
        <v>6988</v>
      </c>
      <c r="V1433" s="193" t="s">
        <v>888</v>
      </c>
      <c r="W1433" s="179">
        <f t="shared" ref="W1433:W1435" si="398">1800+300</f>
        <v>2100</v>
      </c>
      <c r="X1433" s="179">
        <f t="shared" ref="X1433:X1435" si="399">W1433*0.16</f>
        <v>336</v>
      </c>
      <c r="Y1433" s="179">
        <f t="shared" ref="Y1433:Y1435" si="400">W1433+X1433</f>
        <v>2436</v>
      </c>
    </row>
    <row r="1434">
      <c r="A1434" s="37" t="s">
        <v>6981</v>
      </c>
      <c r="B1434" s="215" t="s">
        <v>2817</v>
      </c>
      <c r="C1434" s="79">
        <v>45894.0</v>
      </c>
      <c r="D1434" s="241">
        <v>0.5625</v>
      </c>
      <c r="E1434" s="191" t="s">
        <v>498</v>
      </c>
      <c r="F1434" s="191" t="s">
        <v>6652</v>
      </c>
      <c r="G1434" s="193">
        <v>1.0</v>
      </c>
      <c r="H1434" s="193" t="s">
        <v>888</v>
      </c>
      <c r="I1434" s="193" t="s">
        <v>6989</v>
      </c>
      <c r="J1434" s="193" t="s">
        <v>2506</v>
      </c>
      <c r="K1434" s="193" t="s">
        <v>6655</v>
      </c>
      <c r="L1434" s="191" t="s">
        <v>6983</v>
      </c>
      <c r="M1434" s="217" t="s">
        <v>6984</v>
      </c>
      <c r="N1434" s="193" t="s">
        <v>4397</v>
      </c>
      <c r="O1434" s="207"/>
      <c r="P1434" s="193" t="s">
        <v>6985</v>
      </c>
      <c r="Q1434" s="205" t="s">
        <v>6990</v>
      </c>
      <c r="R1434" s="206">
        <v>8.61768074606963E14</v>
      </c>
      <c r="S1434" s="206">
        <v>8.182541627E9</v>
      </c>
      <c r="T1434" s="193" t="s">
        <v>6991</v>
      </c>
      <c r="U1434" s="193" t="s">
        <v>68</v>
      </c>
      <c r="V1434" s="193" t="s">
        <v>888</v>
      </c>
      <c r="W1434" s="179">
        <f t="shared" si="398"/>
        <v>2100</v>
      </c>
      <c r="X1434" s="179">
        <f t="shared" si="399"/>
        <v>336</v>
      </c>
      <c r="Y1434" s="179">
        <f t="shared" si="400"/>
        <v>2436</v>
      </c>
    </row>
    <row r="1435">
      <c r="A1435" s="37" t="s">
        <v>6981</v>
      </c>
      <c r="B1435" s="215" t="s">
        <v>2817</v>
      </c>
      <c r="C1435" s="79">
        <v>45894.0</v>
      </c>
      <c r="D1435" s="241">
        <v>0.5625</v>
      </c>
      <c r="E1435" s="191" t="s">
        <v>498</v>
      </c>
      <c r="F1435" s="191" t="s">
        <v>6652</v>
      </c>
      <c r="G1435" s="193">
        <v>1.0</v>
      </c>
      <c r="H1435" s="193" t="s">
        <v>888</v>
      </c>
      <c r="I1435" s="193" t="s">
        <v>6992</v>
      </c>
      <c r="J1435" s="193" t="s">
        <v>2506</v>
      </c>
      <c r="K1435" s="193" t="s">
        <v>6655</v>
      </c>
      <c r="L1435" s="191" t="s">
        <v>6983</v>
      </c>
      <c r="M1435" s="217" t="s">
        <v>6984</v>
      </c>
      <c r="N1435" s="193" t="s">
        <v>4397</v>
      </c>
      <c r="O1435" s="207"/>
      <c r="P1435" s="193" t="s">
        <v>6985</v>
      </c>
      <c r="Q1435" s="205" t="s">
        <v>6993</v>
      </c>
      <c r="R1435" s="206">
        <v>8.61768074460015E14</v>
      </c>
      <c r="S1435" s="206">
        <v>8.182541876E9</v>
      </c>
      <c r="T1435" s="193" t="s">
        <v>6994</v>
      </c>
      <c r="U1435" s="193" t="s">
        <v>68</v>
      </c>
      <c r="V1435" s="193" t="s">
        <v>888</v>
      </c>
      <c r="W1435" s="179">
        <f t="shared" si="398"/>
        <v>2100</v>
      </c>
      <c r="X1435" s="179">
        <f t="shared" si="399"/>
        <v>336</v>
      </c>
      <c r="Y1435" s="179">
        <f t="shared" si="400"/>
        <v>2436</v>
      </c>
    </row>
    <row r="1436">
      <c r="A1436" s="37" t="s">
        <v>6981</v>
      </c>
      <c r="B1436" s="215" t="s">
        <v>2817</v>
      </c>
      <c r="C1436" s="79">
        <v>45894.0</v>
      </c>
      <c r="D1436" s="241">
        <v>0.10416666666666667</v>
      </c>
      <c r="E1436" s="191" t="s">
        <v>6549</v>
      </c>
      <c r="F1436" s="191" t="s">
        <v>6298</v>
      </c>
      <c r="G1436" s="193">
        <v>1.0</v>
      </c>
      <c r="H1436" s="193" t="s">
        <v>846</v>
      </c>
      <c r="I1436" s="193" t="s">
        <v>6995</v>
      </c>
      <c r="J1436" s="193" t="s">
        <v>6555</v>
      </c>
      <c r="K1436" s="193" t="s">
        <v>6996</v>
      </c>
      <c r="L1436" s="191" t="s">
        <v>6551</v>
      </c>
      <c r="M1436" s="217" t="s">
        <v>6997</v>
      </c>
      <c r="N1436" s="193" t="s">
        <v>821</v>
      </c>
      <c r="O1436" s="207"/>
      <c r="P1436" s="193" t="s">
        <v>6998</v>
      </c>
      <c r="Q1436" s="205" t="s">
        <v>68</v>
      </c>
      <c r="R1436" s="206" t="s">
        <v>68</v>
      </c>
      <c r="S1436" s="206" t="s">
        <v>68</v>
      </c>
      <c r="T1436" s="193" t="s">
        <v>68</v>
      </c>
      <c r="U1436" s="193" t="s">
        <v>68</v>
      </c>
      <c r="V1436" s="193" t="s">
        <v>68</v>
      </c>
      <c r="W1436" s="203">
        <v>0.0</v>
      </c>
      <c r="X1436" s="203">
        <v>0.0</v>
      </c>
      <c r="Y1436" s="203">
        <v>0.0</v>
      </c>
    </row>
    <row r="1437">
      <c r="A1437" s="37" t="s">
        <v>6981</v>
      </c>
      <c r="B1437" s="215" t="s">
        <v>2817</v>
      </c>
      <c r="C1437" s="79">
        <v>45894.0</v>
      </c>
      <c r="D1437" s="241">
        <v>0.75</v>
      </c>
      <c r="E1437" s="191" t="s">
        <v>2518</v>
      </c>
      <c r="F1437" s="191" t="s">
        <v>6785</v>
      </c>
      <c r="G1437" s="193">
        <v>1.0</v>
      </c>
      <c r="H1437" s="193" t="s">
        <v>2449</v>
      </c>
      <c r="I1437" s="193" t="s">
        <v>4684</v>
      </c>
      <c r="J1437" s="193" t="s">
        <v>6999</v>
      </c>
      <c r="K1437" s="193" t="s">
        <v>6787</v>
      </c>
      <c r="L1437" s="191" t="s">
        <v>6788</v>
      </c>
      <c r="M1437" s="217" t="s">
        <v>6789</v>
      </c>
      <c r="N1437" s="193" t="s">
        <v>821</v>
      </c>
      <c r="O1437" s="207"/>
      <c r="P1437" s="193" t="s">
        <v>7000</v>
      </c>
      <c r="Q1437" s="205" t="s">
        <v>3334</v>
      </c>
      <c r="R1437" s="206">
        <v>8.64943048871129E14</v>
      </c>
      <c r="S1437" s="206">
        <v>8.182541312E9</v>
      </c>
      <c r="T1437" s="193" t="s">
        <v>7001</v>
      </c>
      <c r="U1437" s="193" t="s">
        <v>6791</v>
      </c>
      <c r="V1437" s="193" t="s">
        <v>762</v>
      </c>
      <c r="W1437" s="203">
        <v>0.0</v>
      </c>
      <c r="X1437" s="203">
        <v>0.0</v>
      </c>
      <c r="Y1437" s="203">
        <v>0.0</v>
      </c>
    </row>
    <row r="1438">
      <c r="A1438" s="37" t="s">
        <v>6981</v>
      </c>
      <c r="B1438" s="215" t="s">
        <v>2817</v>
      </c>
      <c r="C1438" s="79">
        <v>45894.0</v>
      </c>
      <c r="D1438" s="241">
        <v>0.75</v>
      </c>
      <c r="E1438" s="191" t="s">
        <v>2518</v>
      </c>
      <c r="F1438" s="191" t="s">
        <v>6785</v>
      </c>
      <c r="G1438" s="193">
        <v>1.0</v>
      </c>
      <c r="H1438" s="193" t="s">
        <v>2467</v>
      </c>
      <c r="I1438" s="193" t="s">
        <v>4684</v>
      </c>
      <c r="J1438" s="193" t="s">
        <v>6371</v>
      </c>
      <c r="K1438" s="193" t="s">
        <v>6787</v>
      </c>
      <c r="L1438" s="191" t="s">
        <v>6788</v>
      </c>
      <c r="M1438" s="217" t="s">
        <v>6789</v>
      </c>
      <c r="N1438" s="193" t="s">
        <v>821</v>
      </c>
      <c r="O1438" s="207"/>
      <c r="P1438" s="193" t="s">
        <v>6646</v>
      </c>
      <c r="Q1438" s="205" t="s">
        <v>7002</v>
      </c>
      <c r="R1438" s="206">
        <v>8.6371906243502E14</v>
      </c>
      <c r="S1438" s="206">
        <v>8.182541312E9</v>
      </c>
      <c r="T1438" s="193" t="s">
        <v>7001</v>
      </c>
      <c r="U1438" s="193" t="s">
        <v>6791</v>
      </c>
      <c r="V1438" s="193" t="s">
        <v>6645</v>
      </c>
      <c r="W1438" s="203">
        <v>0.0</v>
      </c>
      <c r="X1438" s="203">
        <v>0.0</v>
      </c>
      <c r="Y1438" s="203">
        <v>0.0</v>
      </c>
    </row>
    <row r="1439">
      <c r="A1439" s="37" t="s">
        <v>6981</v>
      </c>
      <c r="B1439" s="215" t="s">
        <v>2817</v>
      </c>
      <c r="C1439" s="79">
        <v>45895.0</v>
      </c>
      <c r="D1439" s="241">
        <v>0.375</v>
      </c>
      <c r="E1439" s="191" t="s">
        <v>2511</v>
      </c>
      <c r="F1439" s="191" t="s">
        <v>7003</v>
      </c>
      <c r="G1439" s="193">
        <v>1.0</v>
      </c>
      <c r="H1439" s="193" t="s">
        <v>888</v>
      </c>
      <c r="I1439" s="193" t="s">
        <v>7004</v>
      </c>
      <c r="J1439" s="193" t="s">
        <v>2506</v>
      </c>
      <c r="K1439" s="193" t="s">
        <v>7005</v>
      </c>
      <c r="L1439" s="191" t="s">
        <v>2530</v>
      </c>
      <c r="M1439" s="192" t="s">
        <v>2531</v>
      </c>
      <c r="N1439" s="193" t="s">
        <v>821</v>
      </c>
      <c r="O1439" s="207"/>
      <c r="P1439" s="193" t="s">
        <v>5247</v>
      </c>
      <c r="Q1439" s="205" t="s">
        <v>7006</v>
      </c>
      <c r="R1439" s="206">
        <v>1.9176207111E10</v>
      </c>
      <c r="S1439" s="206">
        <v>8.18254172E9</v>
      </c>
      <c r="T1439" s="193" t="s">
        <v>7007</v>
      </c>
      <c r="U1439" s="193" t="s">
        <v>7008</v>
      </c>
      <c r="V1439" s="193" t="s">
        <v>762</v>
      </c>
      <c r="W1439" s="203">
        <v>0.0</v>
      </c>
      <c r="X1439" s="203">
        <v>0.0</v>
      </c>
      <c r="Y1439" s="203">
        <v>0.0</v>
      </c>
    </row>
    <row r="1440">
      <c r="A1440" s="37" t="s">
        <v>6981</v>
      </c>
      <c r="B1440" s="215" t="s">
        <v>2817</v>
      </c>
      <c r="C1440" s="79">
        <v>45895.0</v>
      </c>
      <c r="D1440" s="241">
        <v>0.5</v>
      </c>
      <c r="E1440" s="191" t="s">
        <v>2511</v>
      </c>
      <c r="F1440" s="191" t="s">
        <v>7009</v>
      </c>
      <c r="G1440" s="193">
        <v>1.0</v>
      </c>
      <c r="H1440" s="193" t="s">
        <v>2819</v>
      </c>
      <c r="I1440" s="193" t="s">
        <v>7010</v>
      </c>
      <c r="J1440" s="193" t="s">
        <v>7011</v>
      </c>
      <c r="K1440" s="193" t="s">
        <v>7005</v>
      </c>
      <c r="L1440" s="191" t="s">
        <v>2530</v>
      </c>
      <c r="M1440" s="192" t="s">
        <v>2531</v>
      </c>
      <c r="N1440" s="193" t="s">
        <v>821</v>
      </c>
      <c r="O1440" s="207"/>
      <c r="P1440" s="193" t="s">
        <v>7012</v>
      </c>
      <c r="Q1440" s="205" t="s">
        <v>68</v>
      </c>
      <c r="R1440" s="178"/>
      <c r="S1440" s="178"/>
      <c r="T1440" s="72"/>
      <c r="U1440" s="72"/>
      <c r="V1440" s="72"/>
      <c r="W1440" s="203">
        <v>0.0</v>
      </c>
      <c r="X1440" s="203">
        <v>0.0</v>
      </c>
      <c r="Y1440" s="203">
        <v>0.0</v>
      </c>
    </row>
    <row r="1441">
      <c r="A1441" s="37" t="s">
        <v>6981</v>
      </c>
      <c r="B1441" s="215" t="s">
        <v>2817</v>
      </c>
      <c r="C1441" s="79">
        <v>45895.0</v>
      </c>
      <c r="D1441" s="241">
        <v>0.5</v>
      </c>
      <c r="E1441" s="191" t="s">
        <v>3761</v>
      </c>
      <c r="F1441" s="191" t="s">
        <v>2592</v>
      </c>
      <c r="G1441" s="193">
        <v>1.0</v>
      </c>
      <c r="H1441" s="193" t="s">
        <v>3034</v>
      </c>
      <c r="I1441" s="193" t="s">
        <v>6975</v>
      </c>
      <c r="J1441" s="193" t="s">
        <v>2506</v>
      </c>
      <c r="K1441" s="193" t="s">
        <v>7013</v>
      </c>
      <c r="L1441" s="191" t="s">
        <v>7014</v>
      </c>
      <c r="M1441" s="248" t="s">
        <v>7015</v>
      </c>
      <c r="N1441" s="193" t="s">
        <v>821</v>
      </c>
      <c r="O1441" s="193" t="s">
        <v>68</v>
      </c>
      <c r="P1441" s="193" t="s">
        <v>2547</v>
      </c>
      <c r="Q1441" s="177"/>
      <c r="R1441" s="178"/>
      <c r="S1441" s="178"/>
      <c r="T1441" s="72"/>
      <c r="U1441" s="72"/>
      <c r="V1441" s="193" t="s">
        <v>888</v>
      </c>
      <c r="W1441" s="203">
        <f>1724+150</f>
        <v>1874</v>
      </c>
      <c r="X1441" s="203">
        <f>W1441*0.16</f>
        <v>299.84</v>
      </c>
      <c r="Y1441" s="203">
        <f>W1441+X1441</f>
        <v>2173.84</v>
      </c>
    </row>
    <row r="1442" ht="12.75" customHeight="1">
      <c r="A1442" s="37" t="s">
        <v>6981</v>
      </c>
      <c r="B1442" s="215" t="s">
        <v>2817</v>
      </c>
      <c r="C1442" s="79">
        <v>45895.0</v>
      </c>
      <c r="D1442" s="241">
        <v>0.10416666666666667</v>
      </c>
      <c r="E1442" s="191" t="s">
        <v>6549</v>
      </c>
      <c r="F1442" s="191" t="s">
        <v>6298</v>
      </c>
      <c r="G1442" s="193">
        <v>1.0</v>
      </c>
      <c r="H1442" s="193" t="s">
        <v>846</v>
      </c>
      <c r="I1442" s="193" t="s">
        <v>6995</v>
      </c>
      <c r="J1442" s="193" t="s">
        <v>6555</v>
      </c>
      <c r="K1442" s="193" t="s">
        <v>6996</v>
      </c>
      <c r="L1442" s="191" t="s">
        <v>6551</v>
      </c>
      <c r="M1442" s="217" t="s">
        <v>6997</v>
      </c>
      <c r="N1442" s="193" t="s">
        <v>68</v>
      </c>
      <c r="O1442" s="207"/>
      <c r="P1442" s="193" t="s">
        <v>7016</v>
      </c>
      <c r="Q1442" s="205" t="s">
        <v>68</v>
      </c>
      <c r="R1442" s="206" t="s">
        <v>68</v>
      </c>
      <c r="S1442" s="206" t="s">
        <v>68</v>
      </c>
      <c r="T1442" s="193" t="s">
        <v>68</v>
      </c>
      <c r="U1442" s="193" t="s">
        <v>68</v>
      </c>
      <c r="V1442" s="193" t="s">
        <v>68</v>
      </c>
      <c r="W1442" s="203" t="s">
        <v>68</v>
      </c>
      <c r="X1442" s="203" t="s">
        <v>68</v>
      </c>
      <c r="Y1442" s="203" t="s">
        <v>68</v>
      </c>
    </row>
    <row r="1443">
      <c r="A1443" s="37" t="s">
        <v>6981</v>
      </c>
      <c r="B1443" s="215" t="s">
        <v>2817</v>
      </c>
      <c r="C1443" s="79">
        <v>45895.0</v>
      </c>
      <c r="D1443" s="241">
        <v>0.10416666666666667</v>
      </c>
      <c r="E1443" s="191" t="s">
        <v>2511</v>
      </c>
      <c r="F1443" s="191" t="s">
        <v>6019</v>
      </c>
      <c r="G1443" s="193">
        <v>1.0</v>
      </c>
      <c r="H1443" s="193" t="s">
        <v>888</v>
      </c>
      <c r="I1443" s="193" t="s">
        <v>7017</v>
      </c>
      <c r="J1443" s="193" t="s">
        <v>2506</v>
      </c>
      <c r="K1443" s="193" t="s">
        <v>6022</v>
      </c>
      <c r="L1443" s="191" t="s">
        <v>6023</v>
      </c>
      <c r="M1443" s="217" t="s">
        <v>7018</v>
      </c>
      <c r="N1443" s="193" t="s">
        <v>4397</v>
      </c>
      <c r="O1443" s="207"/>
      <c r="P1443" s="205" t="s">
        <v>7002</v>
      </c>
      <c r="Q1443" s="205" t="s">
        <v>7019</v>
      </c>
      <c r="R1443" s="206">
        <v>8.60896050893296E14</v>
      </c>
      <c r="S1443" s="206">
        <v>8.12351797E9</v>
      </c>
      <c r="T1443" s="193" t="s">
        <v>68</v>
      </c>
      <c r="U1443" s="193" t="s">
        <v>6151</v>
      </c>
      <c r="V1443" s="193" t="s">
        <v>888</v>
      </c>
      <c r="W1443" s="203">
        <v>2199.0</v>
      </c>
      <c r="X1443" s="203">
        <f t="shared" ref="X1443:X1445" si="401">W1443*0.16</f>
        <v>351.84</v>
      </c>
      <c r="Y1443" s="203">
        <f t="shared" ref="Y1443:Y1446" si="402">W1443+X1443</f>
        <v>2550.84</v>
      </c>
    </row>
    <row r="1444">
      <c r="A1444" s="37" t="s">
        <v>6981</v>
      </c>
      <c r="B1444" s="215" t="s">
        <v>2817</v>
      </c>
      <c r="C1444" s="79">
        <v>45895.0</v>
      </c>
      <c r="D1444" s="241">
        <v>0.6458333333333334</v>
      </c>
      <c r="E1444" s="191" t="s">
        <v>2511</v>
      </c>
      <c r="F1444" s="191" t="s">
        <v>6019</v>
      </c>
      <c r="G1444" s="193">
        <v>1.0</v>
      </c>
      <c r="H1444" s="193" t="s">
        <v>888</v>
      </c>
      <c r="I1444" s="193" t="s">
        <v>7020</v>
      </c>
      <c r="J1444" s="193" t="s">
        <v>2506</v>
      </c>
      <c r="K1444" s="193" t="s">
        <v>6022</v>
      </c>
      <c r="L1444" s="191" t="s">
        <v>6023</v>
      </c>
      <c r="M1444" s="217" t="s">
        <v>7018</v>
      </c>
      <c r="N1444" s="193" t="s">
        <v>4397</v>
      </c>
      <c r="O1444" s="193" t="s">
        <v>68</v>
      </c>
      <c r="P1444" s="205" t="s">
        <v>7021</v>
      </c>
      <c r="Q1444" s="205" t="s">
        <v>68</v>
      </c>
      <c r="R1444" s="206">
        <v>8.6089605091207E14</v>
      </c>
      <c r="S1444" s="206">
        <v>8.128618858E9</v>
      </c>
      <c r="T1444" s="193" t="s">
        <v>68</v>
      </c>
      <c r="U1444" s="193" t="s">
        <v>7022</v>
      </c>
      <c r="V1444" s="193" t="s">
        <v>888</v>
      </c>
      <c r="W1444" s="203">
        <v>2199.0</v>
      </c>
      <c r="X1444" s="203">
        <f t="shared" si="401"/>
        <v>351.84</v>
      </c>
      <c r="Y1444" s="203">
        <f t="shared" si="402"/>
        <v>2550.84</v>
      </c>
    </row>
    <row r="1445">
      <c r="A1445" s="37" t="s">
        <v>6981</v>
      </c>
      <c r="B1445" s="215" t="s">
        <v>2817</v>
      </c>
      <c r="C1445" s="79">
        <v>45896.0</v>
      </c>
      <c r="D1445" s="187">
        <v>0.375</v>
      </c>
      <c r="E1445" s="191" t="s">
        <v>4266</v>
      </c>
      <c r="F1445" s="191" t="s">
        <v>4267</v>
      </c>
      <c r="G1445" s="193">
        <v>1.0</v>
      </c>
      <c r="H1445" s="193" t="s">
        <v>2449</v>
      </c>
      <c r="I1445" s="193" t="s">
        <v>5875</v>
      </c>
      <c r="J1445" s="193" t="s">
        <v>7023</v>
      </c>
      <c r="K1445" s="193" t="s">
        <v>7024</v>
      </c>
      <c r="L1445" s="191" t="s">
        <v>5515</v>
      </c>
      <c r="M1445" s="248" t="s">
        <v>7025</v>
      </c>
      <c r="N1445" s="193" t="s">
        <v>821</v>
      </c>
      <c r="O1445" s="207"/>
      <c r="P1445" s="193" t="s">
        <v>7026</v>
      </c>
      <c r="Q1445" s="205" t="s">
        <v>7027</v>
      </c>
      <c r="R1445" s="206">
        <v>8.68789022816085E14</v>
      </c>
      <c r="S1445" s="206">
        <v>8.120013052E9</v>
      </c>
      <c r="T1445" s="193" t="s">
        <v>68</v>
      </c>
      <c r="U1445" s="193" t="s">
        <v>5878</v>
      </c>
      <c r="V1445" s="193" t="s">
        <v>2449</v>
      </c>
      <c r="W1445" s="203">
        <v>450.0</v>
      </c>
      <c r="X1445" s="179">
        <f t="shared" si="401"/>
        <v>72</v>
      </c>
      <c r="Y1445" s="179">
        <f t="shared" si="402"/>
        <v>522</v>
      </c>
    </row>
    <row r="1446" ht="12.75" customHeight="1">
      <c r="A1446" s="37" t="s">
        <v>6981</v>
      </c>
      <c r="B1446" s="215" t="s">
        <v>2817</v>
      </c>
      <c r="C1446" s="79">
        <v>45896.0</v>
      </c>
      <c r="D1446" s="241">
        <v>0.4166666666666667</v>
      </c>
      <c r="E1446" s="191" t="s">
        <v>7028</v>
      </c>
      <c r="F1446" s="191" t="s">
        <v>7029</v>
      </c>
      <c r="G1446" s="193">
        <v>1.0</v>
      </c>
      <c r="H1446" s="193" t="s">
        <v>888</v>
      </c>
      <c r="I1446" s="193" t="s">
        <v>7030</v>
      </c>
      <c r="J1446" s="193" t="s">
        <v>2708</v>
      </c>
      <c r="K1446" s="193" t="s">
        <v>7031</v>
      </c>
      <c r="L1446" s="191" t="s">
        <v>7032</v>
      </c>
      <c r="M1446" s="217" t="s">
        <v>7033</v>
      </c>
      <c r="N1446" s="193" t="s">
        <v>821</v>
      </c>
      <c r="O1446" s="207"/>
      <c r="P1446" s="193" t="s">
        <v>7034</v>
      </c>
      <c r="Q1446" s="177"/>
      <c r="R1446" s="206">
        <v>8.61768077551232E14</v>
      </c>
      <c r="S1446" s="206">
        <v>8.182541734E9</v>
      </c>
      <c r="T1446" s="193" t="s">
        <v>68</v>
      </c>
      <c r="U1446" s="193" t="s">
        <v>7035</v>
      </c>
      <c r="V1446" s="193" t="s">
        <v>888</v>
      </c>
      <c r="W1446" s="203">
        <f>1850+300</f>
        <v>2150</v>
      </c>
      <c r="X1446" s="203">
        <v>0.0</v>
      </c>
      <c r="Y1446" s="203">
        <f t="shared" si="402"/>
        <v>2150</v>
      </c>
    </row>
    <row r="1447">
      <c r="A1447" s="37" t="s">
        <v>6981</v>
      </c>
      <c r="B1447" s="191" t="s">
        <v>2966</v>
      </c>
      <c r="C1447" s="79">
        <v>45896.0</v>
      </c>
      <c r="D1447" s="241" t="s">
        <v>7036</v>
      </c>
      <c r="E1447" s="191" t="s">
        <v>6184</v>
      </c>
      <c r="F1447" s="191" t="s">
        <v>2793</v>
      </c>
      <c r="G1447" s="193">
        <v>1.0</v>
      </c>
      <c r="H1447" s="193" t="s">
        <v>2449</v>
      </c>
      <c r="I1447" s="193">
        <v>22.0</v>
      </c>
      <c r="J1447" s="193" t="s">
        <v>7037</v>
      </c>
      <c r="K1447" s="193" t="s">
        <v>7038</v>
      </c>
      <c r="L1447" s="191" t="s">
        <v>2545</v>
      </c>
      <c r="M1447" s="261" t="s">
        <v>5004</v>
      </c>
      <c r="N1447" s="193" t="s">
        <v>821</v>
      </c>
      <c r="O1447" s="207"/>
      <c r="P1447" s="193" t="s">
        <v>7039</v>
      </c>
      <c r="Q1447" s="205" t="s">
        <v>68</v>
      </c>
      <c r="R1447" s="206">
        <v>8.64893035502585E14</v>
      </c>
      <c r="S1447" s="206">
        <v>8.120149963E9</v>
      </c>
      <c r="T1447" s="193" t="s">
        <v>7040</v>
      </c>
      <c r="U1447" s="193" t="s">
        <v>6644</v>
      </c>
      <c r="V1447" s="193" t="s">
        <v>2819</v>
      </c>
      <c r="W1447" s="203">
        <v>0.0</v>
      </c>
      <c r="X1447" s="203">
        <v>0.0</v>
      </c>
      <c r="Y1447" s="203">
        <v>0.0</v>
      </c>
    </row>
    <row r="1448">
      <c r="A1448" s="37" t="s">
        <v>6981</v>
      </c>
      <c r="B1448" s="215" t="s">
        <v>2817</v>
      </c>
      <c r="C1448" s="79">
        <v>45896.0</v>
      </c>
      <c r="D1448" s="241" t="s">
        <v>7036</v>
      </c>
      <c r="E1448" s="191" t="s">
        <v>6184</v>
      </c>
      <c r="F1448" s="191" t="s">
        <v>2793</v>
      </c>
      <c r="G1448" s="193">
        <v>1.0</v>
      </c>
      <c r="H1448" s="193" t="s">
        <v>2819</v>
      </c>
      <c r="I1448" s="193">
        <v>22.0</v>
      </c>
      <c r="J1448" s="193" t="s">
        <v>7037</v>
      </c>
      <c r="K1448" s="193" t="s">
        <v>7038</v>
      </c>
      <c r="L1448" s="191" t="s">
        <v>2545</v>
      </c>
      <c r="M1448" s="261" t="s">
        <v>5004</v>
      </c>
      <c r="N1448" s="193" t="s">
        <v>821</v>
      </c>
      <c r="O1448" s="207"/>
      <c r="P1448" s="193" t="s">
        <v>7041</v>
      </c>
      <c r="Q1448" s="205" t="s">
        <v>2547</v>
      </c>
      <c r="R1448" s="206">
        <v>8.64893035502585E14</v>
      </c>
      <c r="S1448" s="206">
        <v>8.182542202E9</v>
      </c>
      <c r="T1448" s="193" t="s">
        <v>7040</v>
      </c>
      <c r="U1448" s="193" t="s">
        <v>6644</v>
      </c>
      <c r="V1448" s="193" t="s">
        <v>6295</v>
      </c>
      <c r="W1448" s="203">
        <v>0.0</v>
      </c>
      <c r="X1448" s="203">
        <v>0.0</v>
      </c>
      <c r="Y1448" s="203">
        <v>0.0</v>
      </c>
    </row>
    <row r="1449">
      <c r="A1449" s="37" t="s">
        <v>6981</v>
      </c>
      <c r="B1449" s="215" t="s">
        <v>2817</v>
      </c>
      <c r="C1449" s="79">
        <v>45896.0</v>
      </c>
      <c r="D1449" s="241">
        <v>0.5416666666666666</v>
      </c>
      <c r="E1449" s="191" t="s">
        <v>6356</v>
      </c>
      <c r="F1449" s="191" t="s">
        <v>5580</v>
      </c>
      <c r="G1449" s="193">
        <v>1.0</v>
      </c>
      <c r="H1449" s="193" t="s">
        <v>2449</v>
      </c>
      <c r="I1449" s="193" t="s">
        <v>7042</v>
      </c>
      <c r="J1449" s="193" t="s">
        <v>7043</v>
      </c>
      <c r="K1449" s="193" t="s">
        <v>7044</v>
      </c>
      <c r="L1449" s="191" t="s">
        <v>7045</v>
      </c>
      <c r="M1449" s="243" t="s">
        <v>7046</v>
      </c>
      <c r="N1449" s="193" t="s">
        <v>4397</v>
      </c>
      <c r="O1449" s="207"/>
      <c r="P1449" s="193" t="s">
        <v>7047</v>
      </c>
      <c r="Q1449" s="205" t="s">
        <v>2547</v>
      </c>
      <c r="R1449" s="206">
        <v>8.63719060228641E14</v>
      </c>
      <c r="S1449" s="206">
        <v>8.118226528E9</v>
      </c>
      <c r="T1449" s="193" t="s">
        <v>6360</v>
      </c>
      <c r="U1449" s="193" t="s">
        <v>6224</v>
      </c>
      <c r="V1449" s="193" t="s">
        <v>6295</v>
      </c>
      <c r="W1449" s="203">
        <v>0.0</v>
      </c>
      <c r="X1449" s="203">
        <v>0.0</v>
      </c>
      <c r="Y1449" s="203">
        <v>0.0</v>
      </c>
    </row>
    <row r="1450">
      <c r="A1450" s="37" t="s">
        <v>6981</v>
      </c>
      <c r="B1450" s="215" t="s">
        <v>2817</v>
      </c>
      <c r="C1450" s="79">
        <v>45896.0</v>
      </c>
      <c r="D1450" s="241">
        <v>0.5625</v>
      </c>
      <c r="E1450" s="191" t="s">
        <v>3567</v>
      </c>
      <c r="F1450" s="191" t="s">
        <v>2735</v>
      </c>
      <c r="G1450" s="193">
        <v>1.0</v>
      </c>
      <c r="H1450" s="193" t="s">
        <v>7048</v>
      </c>
      <c r="I1450" s="193" t="s">
        <v>7049</v>
      </c>
      <c r="J1450" s="193" t="s">
        <v>7050</v>
      </c>
      <c r="K1450" s="193" t="s">
        <v>68</v>
      </c>
      <c r="L1450" s="191" t="s">
        <v>2530</v>
      </c>
      <c r="M1450" s="192" t="s">
        <v>2531</v>
      </c>
      <c r="N1450" s="193" t="s">
        <v>7051</v>
      </c>
      <c r="O1450" s="207"/>
      <c r="P1450" s="193" t="s">
        <v>7052</v>
      </c>
      <c r="Q1450" s="205" t="s">
        <v>6065</v>
      </c>
      <c r="R1450" s="206">
        <v>8.69706060879899E14</v>
      </c>
      <c r="S1450" s="206">
        <v>8.331891456E9</v>
      </c>
      <c r="T1450" s="193" t="s">
        <v>68</v>
      </c>
      <c r="U1450" s="193" t="s">
        <v>4421</v>
      </c>
      <c r="V1450" s="193" t="s">
        <v>7053</v>
      </c>
      <c r="W1450" s="203">
        <v>0.0</v>
      </c>
      <c r="X1450" s="203">
        <v>0.0</v>
      </c>
      <c r="Y1450" s="203">
        <v>0.0</v>
      </c>
    </row>
    <row r="1451">
      <c r="A1451" s="37" t="s">
        <v>6981</v>
      </c>
      <c r="B1451" s="215" t="s">
        <v>2817</v>
      </c>
      <c r="C1451" s="79">
        <v>45896.0</v>
      </c>
      <c r="D1451" s="241">
        <v>0.5625</v>
      </c>
      <c r="E1451" s="191" t="s">
        <v>3567</v>
      </c>
      <c r="F1451" s="191" t="s">
        <v>2735</v>
      </c>
      <c r="G1451" s="193">
        <v>1.0</v>
      </c>
      <c r="H1451" s="193" t="s">
        <v>7048</v>
      </c>
      <c r="I1451" s="193" t="s">
        <v>7054</v>
      </c>
      <c r="J1451" s="193" t="s">
        <v>7055</v>
      </c>
      <c r="K1451" s="262" t="s">
        <v>7056</v>
      </c>
      <c r="L1451" s="191" t="s">
        <v>2530</v>
      </c>
      <c r="M1451" s="192" t="s">
        <v>2531</v>
      </c>
      <c r="N1451" s="193" t="s">
        <v>7051</v>
      </c>
      <c r="O1451" s="207"/>
      <c r="P1451" s="193" t="s">
        <v>7052</v>
      </c>
      <c r="Q1451" s="205" t="s">
        <v>6065</v>
      </c>
      <c r="R1451" s="206">
        <v>8.69706060877844E14</v>
      </c>
      <c r="S1451" s="206">
        <v>8.331541321E9</v>
      </c>
      <c r="T1451" s="193" t="s">
        <v>68</v>
      </c>
      <c r="U1451" s="193" t="s">
        <v>4585</v>
      </c>
      <c r="V1451" s="193" t="s">
        <v>7053</v>
      </c>
      <c r="W1451" s="203">
        <v>0.0</v>
      </c>
      <c r="X1451" s="203">
        <v>0.0</v>
      </c>
      <c r="Y1451" s="203">
        <v>0.0</v>
      </c>
    </row>
    <row r="1452">
      <c r="A1452" s="37" t="s">
        <v>6981</v>
      </c>
      <c r="B1452" s="215" t="s">
        <v>2817</v>
      </c>
      <c r="C1452" s="79">
        <v>45896.0</v>
      </c>
      <c r="D1452" s="241">
        <v>0.6041666666666666</v>
      </c>
      <c r="E1452" s="191" t="s">
        <v>2518</v>
      </c>
      <c r="F1452" s="191" t="s">
        <v>6019</v>
      </c>
      <c r="G1452" s="193">
        <v>1.0</v>
      </c>
      <c r="H1452" s="193" t="s">
        <v>2449</v>
      </c>
      <c r="I1452" s="193" t="s">
        <v>2166</v>
      </c>
      <c r="J1452" s="193" t="s">
        <v>7057</v>
      </c>
      <c r="K1452" s="193" t="s">
        <v>6022</v>
      </c>
      <c r="L1452" s="191" t="s">
        <v>6023</v>
      </c>
      <c r="M1452" s="217" t="s">
        <v>6024</v>
      </c>
      <c r="N1452" s="193" t="s">
        <v>821</v>
      </c>
      <c r="O1452" s="207"/>
      <c r="P1452" s="193" t="s">
        <v>7058</v>
      </c>
      <c r="Q1452" s="205" t="s">
        <v>68</v>
      </c>
      <c r="R1452" s="206">
        <v>8.6325706788918E14</v>
      </c>
      <c r="S1452" s="206">
        <v>8.11820285E9</v>
      </c>
      <c r="T1452" s="193" t="s">
        <v>7059</v>
      </c>
      <c r="U1452" s="193" t="s">
        <v>6027</v>
      </c>
      <c r="V1452" s="193" t="s">
        <v>2449</v>
      </c>
      <c r="W1452" s="203">
        <v>0.0</v>
      </c>
      <c r="X1452" s="203">
        <v>0.0</v>
      </c>
      <c r="Y1452" s="203">
        <v>0.0</v>
      </c>
    </row>
    <row r="1453">
      <c r="A1453" s="37" t="s">
        <v>6981</v>
      </c>
      <c r="B1453" s="215" t="s">
        <v>2817</v>
      </c>
      <c r="C1453" s="79">
        <v>45896.0</v>
      </c>
      <c r="D1453" s="241">
        <v>0.6041666666666666</v>
      </c>
      <c r="E1453" s="191" t="s">
        <v>3567</v>
      </c>
      <c r="F1453" s="191" t="s">
        <v>2735</v>
      </c>
      <c r="G1453" s="193">
        <v>1.0</v>
      </c>
      <c r="H1453" s="193" t="s">
        <v>7048</v>
      </c>
      <c r="I1453" s="193" t="s">
        <v>4412</v>
      </c>
      <c r="J1453" s="193" t="s">
        <v>7060</v>
      </c>
      <c r="K1453" s="193" t="s">
        <v>7061</v>
      </c>
      <c r="L1453" s="191" t="s">
        <v>2530</v>
      </c>
      <c r="M1453" s="192" t="s">
        <v>2531</v>
      </c>
      <c r="N1453" s="193" t="s">
        <v>7051</v>
      </c>
      <c r="O1453" s="207"/>
      <c r="P1453" s="193" t="s">
        <v>7052</v>
      </c>
      <c r="Q1453" s="205" t="s">
        <v>6065</v>
      </c>
      <c r="R1453" s="206">
        <v>8.69706060880103E14</v>
      </c>
      <c r="S1453" s="206">
        <v>8.331892317E9</v>
      </c>
      <c r="T1453" s="193" t="s">
        <v>68</v>
      </c>
      <c r="U1453" s="193" t="s">
        <v>4419</v>
      </c>
      <c r="V1453" s="193" t="s">
        <v>7053</v>
      </c>
      <c r="W1453" s="203">
        <v>0.0</v>
      </c>
      <c r="X1453" s="203">
        <v>0.0</v>
      </c>
      <c r="Y1453" s="203">
        <v>0.0</v>
      </c>
    </row>
    <row r="1454">
      <c r="A1454" s="37" t="s">
        <v>6981</v>
      </c>
      <c r="B1454" s="215" t="s">
        <v>2817</v>
      </c>
      <c r="C1454" s="79">
        <v>45896.0</v>
      </c>
      <c r="D1454" s="241">
        <v>0.6041666666666666</v>
      </c>
      <c r="E1454" s="191" t="s">
        <v>2518</v>
      </c>
      <c r="F1454" s="191" t="s">
        <v>6019</v>
      </c>
      <c r="G1454" s="193">
        <v>1.0</v>
      </c>
      <c r="H1454" s="193" t="s">
        <v>2449</v>
      </c>
      <c r="I1454" s="193" t="s">
        <v>7062</v>
      </c>
      <c r="J1454" s="193" t="s">
        <v>7063</v>
      </c>
      <c r="K1454" s="193" t="s">
        <v>6022</v>
      </c>
      <c r="L1454" s="191" t="s">
        <v>6023</v>
      </c>
      <c r="M1454" s="217" t="s">
        <v>6024</v>
      </c>
      <c r="N1454" s="193" t="s">
        <v>821</v>
      </c>
      <c r="O1454" s="207"/>
      <c r="P1454" s="193" t="s">
        <v>7064</v>
      </c>
      <c r="Q1454" s="205" t="s">
        <v>68</v>
      </c>
      <c r="R1454" s="206">
        <v>8.63257062165925E14</v>
      </c>
      <c r="S1454" s="206">
        <v>8.11820287E9</v>
      </c>
      <c r="T1454" s="193" t="s">
        <v>6035</v>
      </c>
      <c r="U1454" s="193" t="s">
        <v>6036</v>
      </c>
      <c r="V1454" s="193" t="s">
        <v>2449</v>
      </c>
      <c r="W1454" s="203">
        <v>0.0</v>
      </c>
      <c r="X1454" s="203">
        <v>0.0</v>
      </c>
      <c r="Y1454" s="203">
        <v>0.0</v>
      </c>
    </row>
    <row r="1455">
      <c r="A1455" s="37" t="s">
        <v>6981</v>
      </c>
      <c r="B1455" s="215" t="s">
        <v>2817</v>
      </c>
      <c r="C1455" s="79">
        <v>45896.0</v>
      </c>
      <c r="D1455" s="241">
        <v>0.7361111111111112</v>
      </c>
      <c r="E1455" s="191" t="s">
        <v>2511</v>
      </c>
      <c r="F1455" s="191" t="s">
        <v>7009</v>
      </c>
      <c r="G1455" s="193">
        <v>1.0</v>
      </c>
      <c r="H1455" s="193" t="s">
        <v>2449</v>
      </c>
      <c r="I1455" s="193" t="s">
        <v>7065</v>
      </c>
      <c r="J1455" s="193" t="s">
        <v>3593</v>
      </c>
      <c r="K1455" s="193" t="s">
        <v>7005</v>
      </c>
      <c r="L1455" s="191" t="s">
        <v>2530</v>
      </c>
      <c r="M1455" s="192" t="s">
        <v>2531</v>
      </c>
      <c r="N1455" s="193" t="s">
        <v>7051</v>
      </c>
      <c r="O1455" s="207"/>
      <c r="P1455" s="193" t="s">
        <v>7066</v>
      </c>
      <c r="Q1455" s="205" t="s">
        <v>6065</v>
      </c>
      <c r="R1455" s="206">
        <v>8.64943048871129E14</v>
      </c>
      <c r="S1455" s="206">
        <v>8.182542545E9</v>
      </c>
      <c r="T1455" s="193" t="s">
        <v>7067</v>
      </c>
      <c r="U1455" s="193" t="s">
        <v>7068</v>
      </c>
      <c r="V1455" s="193" t="s">
        <v>888</v>
      </c>
      <c r="W1455" s="203">
        <v>0.0</v>
      </c>
      <c r="X1455" s="203">
        <v>0.0</v>
      </c>
      <c r="Y1455" s="203">
        <v>0.0</v>
      </c>
    </row>
    <row r="1456">
      <c r="A1456" s="37" t="s">
        <v>6981</v>
      </c>
      <c r="B1456" s="215" t="s">
        <v>2817</v>
      </c>
      <c r="C1456" s="79">
        <v>45896.0</v>
      </c>
      <c r="D1456" s="241">
        <v>0.7361111111111112</v>
      </c>
      <c r="E1456" s="191" t="s">
        <v>2511</v>
      </c>
      <c r="F1456" s="191" t="s">
        <v>7009</v>
      </c>
      <c r="G1456" s="193">
        <v>1.0</v>
      </c>
      <c r="H1456" s="193" t="s">
        <v>2467</v>
      </c>
      <c r="I1456" s="193" t="s">
        <v>7065</v>
      </c>
      <c r="J1456" s="193" t="s">
        <v>2472</v>
      </c>
      <c r="K1456" s="193" t="s">
        <v>7005</v>
      </c>
      <c r="L1456" s="191" t="s">
        <v>2530</v>
      </c>
      <c r="M1456" s="192" t="s">
        <v>2531</v>
      </c>
      <c r="N1456" s="193" t="s">
        <v>7051</v>
      </c>
      <c r="O1456" s="207"/>
      <c r="P1456" s="193" t="s">
        <v>7069</v>
      </c>
      <c r="Q1456" s="205" t="s">
        <v>6065</v>
      </c>
      <c r="R1456" s="206">
        <v>8.62667083594583E14</v>
      </c>
      <c r="S1456" s="206">
        <v>8.182542545E9</v>
      </c>
      <c r="T1456" s="193" t="s">
        <v>7067</v>
      </c>
      <c r="U1456" s="193" t="s">
        <v>7068</v>
      </c>
      <c r="V1456" s="193" t="s">
        <v>2467</v>
      </c>
      <c r="W1456" s="203">
        <v>0.0</v>
      </c>
      <c r="X1456" s="203">
        <v>0.0</v>
      </c>
      <c r="Y1456" s="203">
        <v>0.0</v>
      </c>
    </row>
    <row r="1457">
      <c r="A1457" s="37" t="s">
        <v>6981</v>
      </c>
      <c r="B1457" s="215" t="s">
        <v>2817</v>
      </c>
      <c r="C1457" s="79">
        <v>45897.0</v>
      </c>
      <c r="D1457" s="187">
        <v>0.375</v>
      </c>
      <c r="E1457" s="191" t="s">
        <v>2511</v>
      </c>
      <c r="F1457" s="191" t="s">
        <v>7009</v>
      </c>
      <c r="G1457" s="193">
        <v>1.0</v>
      </c>
      <c r="H1457" s="193" t="s">
        <v>888</v>
      </c>
      <c r="I1457" s="193" t="s">
        <v>7070</v>
      </c>
      <c r="J1457" s="193" t="s">
        <v>2506</v>
      </c>
      <c r="K1457" s="193" t="s">
        <v>7005</v>
      </c>
      <c r="L1457" s="191" t="s">
        <v>2530</v>
      </c>
      <c r="M1457" s="192" t="s">
        <v>2531</v>
      </c>
      <c r="N1457" s="193" t="s">
        <v>821</v>
      </c>
      <c r="O1457" s="207"/>
      <c r="P1457" s="193" t="s">
        <v>7069</v>
      </c>
      <c r="Q1457" s="205" t="s">
        <v>2547</v>
      </c>
      <c r="R1457" s="206" t="s">
        <v>68</v>
      </c>
      <c r="S1457" s="206" t="s">
        <v>68</v>
      </c>
      <c r="T1457" s="193" t="s">
        <v>68</v>
      </c>
      <c r="U1457" s="193" t="s">
        <v>68</v>
      </c>
      <c r="V1457" s="193" t="s">
        <v>888</v>
      </c>
      <c r="W1457" s="203">
        <v>0.0</v>
      </c>
      <c r="X1457" s="203">
        <v>0.0</v>
      </c>
      <c r="Y1457" s="203">
        <v>0.0</v>
      </c>
    </row>
    <row r="1458" ht="12.75" customHeight="1">
      <c r="A1458" s="37" t="s">
        <v>6981</v>
      </c>
      <c r="B1458" s="215" t="s">
        <v>2817</v>
      </c>
      <c r="C1458" s="79">
        <v>45897.0</v>
      </c>
      <c r="D1458" s="241">
        <v>0.5208333333333334</v>
      </c>
      <c r="E1458" s="191" t="s">
        <v>4835</v>
      </c>
      <c r="F1458" s="191" t="s">
        <v>4835</v>
      </c>
      <c r="G1458" s="193">
        <v>1.0</v>
      </c>
      <c r="H1458" s="193" t="s">
        <v>888</v>
      </c>
      <c r="I1458" s="193" t="s">
        <v>7071</v>
      </c>
      <c r="J1458" s="193" t="s">
        <v>2506</v>
      </c>
      <c r="K1458" s="193" t="s">
        <v>4837</v>
      </c>
      <c r="L1458" s="191" t="s">
        <v>4838</v>
      </c>
      <c r="M1458" s="248" t="s">
        <v>7072</v>
      </c>
      <c r="N1458" s="193" t="s">
        <v>4397</v>
      </c>
      <c r="O1458" s="207"/>
      <c r="P1458" s="193" t="s">
        <v>2547</v>
      </c>
      <c r="Q1458" s="205" t="s">
        <v>7073</v>
      </c>
      <c r="R1458" s="206" t="s">
        <v>68</v>
      </c>
      <c r="S1458" s="206" t="s">
        <v>68</v>
      </c>
      <c r="T1458" s="193" t="s">
        <v>68</v>
      </c>
      <c r="U1458" s="193" t="s">
        <v>68</v>
      </c>
      <c r="V1458" s="193" t="s">
        <v>888</v>
      </c>
      <c r="W1458" s="203">
        <v>0.0</v>
      </c>
      <c r="X1458" s="203">
        <v>0.0</v>
      </c>
      <c r="Y1458" s="203">
        <v>0.0</v>
      </c>
    </row>
    <row r="1459" ht="12.75" customHeight="1">
      <c r="A1459" s="37" t="s">
        <v>6981</v>
      </c>
      <c r="B1459" s="215" t="s">
        <v>2817</v>
      </c>
      <c r="C1459" s="79">
        <v>45897.0</v>
      </c>
      <c r="D1459" s="241">
        <v>0.6041666666666666</v>
      </c>
      <c r="E1459" s="191" t="s">
        <v>6549</v>
      </c>
      <c r="F1459" s="191" t="s">
        <v>6298</v>
      </c>
      <c r="G1459" s="193">
        <v>1.0</v>
      </c>
      <c r="H1459" s="193" t="s">
        <v>6558</v>
      </c>
      <c r="I1459" s="193" t="s">
        <v>7074</v>
      </c>
      <c r="J1459" s="193" t="s">
        <v>6555</v>
      </c>
      <c r="K1459" s="193" t="s">
        <v>6996</v>
      </c>
      <c r="L1459" s="191" t="s">
        <v>6551</v>
      </c>
      <c r="M1459" s="248" t="s">
        <v>6552</v>
      </c>
      <c r="N1459" s="193" t="s">
        <v>4397</v>
      </c>
      <c r="O1459" s="207"/>
      <c r="P1459" s="193" t="s">
        <v>7075</v>
      </c>
      <c r="Q1459" s="205" t="s">
        <v>68</v>
      </c>
      <c r="R1459" s="206">
        <v>8.60896050846955E14</v>
      </c>
      <c r="S1459" s="206">
        <v>8.132469898E9</v>
      </c>
      <c r="T1459" s="193" t="s">
        <v>68</v>
      </c>
      <c r="U1459" s="193" t="s">
        <v>6304</v>
      </c>
      <c r="V1459" s="193" t="s">
        <v>7076</v>
      </c>
      <c r="W1459" s="203">
        <v>350.0</v>
      </c>
      <c r="X1459" s="203">
        <f t="shared" ref="X1459:X1460" si="403">W1459*0.16</f>
        <v>56</v>
      </c>
      <c r="Y1459" s="203">
        <f t="shared" ref="Y1459:Y1460" si="404">W1459+X1459</f>
        <v>406</v>
      </c>
    </row>
    <row r="1460">
      <c r="A1460" s="37" t="s">
        <v>6981</v>
      </c>
      <c r="B1460" s="215" t="s">
        <v>2817</v>
      </c>
      <c r="C1460" s="79">
        <v>45898.0</v>
      </c>
      <c r="D1460" s="241">
        <v>0.4375</v>
      </c>
      <c r="E1460" s="191" t="s">
        <v>7077</v>
      </c>
      <c r="F1460" s="191" t="s">
        <v>390</v>
      </c>
      <c r="G1460" s="193">
        <v>1.0</v>
      </c>
      <c r="H1460" s="193" t="s">
        <v>2513</v>
      </c>
      <c r="I1460" s="193" t="s">
        <v>7078</v>
      </c>
      <c r="J1460" s="193" t="s">
        <v>2563</v>
      </c>
      <c r="K1460" s="193" t="s">
        <v>5091</v>
      </c>
      <c r="L1460" s="191" t="s">
        <v>5092</v>
      </c>
      <c r="M1460" s="249" t="s">
        <v>7079</v>
      </c>
      <c r="N1460" s="193" t="s">
        <v>4397</v>
      </c>
      <c r="O1460" s="207"/>
      <c r="P1460" s="193" t="s">
        <v>2514</v>
      </c>
      <c r="Q1460" s="205" t="s">
        <v>68</v>
      </c>
      <c r="R1460" s="206">
        <v>8.69066062067328E14</v>
      </c>
      <c r="S1460" s="206">
        <v>8.115396025E9</v>
      </c>
      <c r="T1460" s="193" t="s">
        <v>5231</v>
      </c>
      <c r="U1460" s="193" t="s">
        <v>5232</v>
      </c>
      <c r="V1460" s="193" t="s">
        <v>2513</v>
      </c>
      <c r="W1460" s="203">
        <v>550.0</v>
      </c>
      <c r="X1460" s="203">
        <f t="shared" si="403"/>
        <v>88</v>
      </c>
      <c r="Y1460" s="203">
        <f t="shared" si="404"/>
        <v>638</v>
      </c>
    </row>
    <row r="1461">
      <c r="A1461" s="37" t="s">
        <v>6981</v>
      </c>
      <c r="B1461" s="215" t="s">
        <v>2817</v>
      </c>
      <c r="C1461" s="79">
        <v>45898.0</v>
      </c>
      <c r="D1461" s="241">
        <v>0.4583333333333333</v>
      </c>
      <c r="E1461" s="191" t="s">
        <v>7077</v>
      </c>
      <c r="F1461" s="191" t="s">
        <v>390</v>
      </c>
      <c r="G1461" s="193">
        <v>1.0</v>
      </c>
      <c r="H1461" s="193" t="s">
        <v>2812</v>
      </c>
      <c r="I1461" s="193" t="s">
        <v>7080</v>
      </c>
      <c r="J1461" s="193" t="s">
        <v>6598</v>
      </c>
      <c r="K1461" s="193" t="s">
        <v>5091</v>
      </c>
      <c r="L1461" s="191" t="s">
        <v>5092</v>
      </c>
      <c r="M1461" s="249" t="s">
        <v>7079</v>
      </c>
      <c r="N1461" s="193" t="s">
        <v>4397</v>
      </c>
      <c r="O1461" s="207"/>
      <c r="P1461" s="193" t="s">
        <v>3082</v>
      </c>
      <c r="Q1461" s="205" t="s">
        <v>68</v>
      </c>
      <c r="R1461" s="206">
        <v>8.69066062067328E14</v>
      </c>
      <c r="S1461" s="206">
        <v>8.115396025E9</v>
      </c>
      <c r="T1461" s="193" t="s">
        <v>68</v>
      </c>
      <c r="U1461" s="193" t="s">
        <v>7081</v>
      </c>
      <c r="V1461" s="193" t="s">
        <v>2812</v>
      </c>
      <c r="W1461" s="203"/>
      <c r="X1461" s="203"/>
      <c r="Y1461" s="203"/>
    </row>
    <row r="1462">
      <c r="A1462" s="37" t="s">
        <v>6981</v>
      </c>
      <c r="B1462" s="215" t="s">
        <v>2817</v>
      </c>
      <c r="C1462" s="79">
        <v>45898.0</v>
      </c>
      <c r="D1462" s="241">
        <v>0.0</v>
      </c>
      <c r="E1462" s="191" t="s">
        <v>2574</v>
      </c>
      <c r="F1462" s="191" t="s">
        <v>5930</v>
      </c>
      <c r="G1462" s="193">
        <v>1.0</v>
      </c>
      <c r="H1462" s="193" t="s">
        <v>2513</v>
      </c>
      <c r="I1462" s="193" t="s">
        <v>7082</v>
      </c>
      <c r="J1462" s="193" t="s">
        <v>7083</v>
      </c>
      <c r="K1462" s="193" t="s">
        <v>3312</v>
      </c>
      <c r="L1462" s="37" t="s">
        <v>2577</v>
      </c>
      <c r="M1462" s="249" t="s">
        <v>2578</v>
      </c>
      <c r="N1462" s="193" t="s">
        <v>821</v>
      </c>
      <c r="O1462" s="193" t="s">
        <v>68</v>
      </c>
      <c r="P1462" s="193" t="str">
        <f>J1462</f>
        <v>CTE. KARLA MARIA DE LEON VILLARREAL
DESINSTALACION DE EQUIPO </v>
      </c>
      <c r="Q1462" s="193" t="s">
        <v>7084</v>
      </c>
      <c r="R1462" s="206">
        <v>9.171987226E9</v>
      </c>
      <c r="S1462" s="206" t="s">
        <v>68</v>
      </c>
      <c r="T1462" s="193" t="s">
        <v>68</v>
      </c>
      <c r="U1462" s="193" t="s">
        <v>7085</v>
      </c>
      <c r="V1462" s="193" t="s">
        <v>2513</v>
      </c>
      <c r="W1462" s="203">
        <v>650.0</v>
      </c>
      <c r="X1462" s="203">
        <f t="shared" ref="X1462:X1463" si="405">W1462*0.16</f>
        <v>104</v>
      </c>
      <c r="Y1462" s="203">
        <f t="shared" ref="Y1462:Y1463" si="406">W1462+X1462</f>
        <v>754</v>
      </c>
    </row>
    <row r="1463" ht="12.75" customHeight="1">
      <c r="A1463" s="37" t="s">
        <v>6981</v>
      </c>
      <c r="B1463" s="215" t="s">
        <v>2817</v>
      </c>
      <c r="C1463" s="79">
        <v>45898.0</v>
      </c>
      <c r="D1463" s="241">
        <v>0.5416666666666666</v>
      </c>
      <c r="E1463" s="191" t="s">
        <v>6884</v>
      </c>
      <c r="F1463" s="191" t="s">
        <v>3489</v>
      </c>
      <c r="G1463" s="193">
        <v>1.0</v>
      </c>
      <c r="H1463" s="193" t="s">
        <v>2513</v>
      </c>
      <c r="I1463" s="193" t="s">
        <v>7086</v>
      </c>
      <c r="J1463" s="193" t="s">
        <v>7087</v>
      </c>
      <c r="K1463" s="193" t="s">
        <v>6955</v>
      </c>
      <c r="L1463" s="37" t="s">
        <v>2669</v>
      </c>
      <c r="M1463" s="190" t="s">
        <v>2670</v>
      </c>
      <c r="N1463" s="193" t="s">
        <v>4397</v>
      </c>
      <c r="O1463" s="207"/>
      <c r="P1463" s="193" t="s">
        <v>2514</v>
      </c>
      <c r="Q1463" s="205" t="s">
        <v>7088</v>
      </c>
      <c r="R1463" s="206">
        <v>8.64895034594828E14</v>
      </c>
      <c r="S1463" s="206" t="s">
        <v>68</v>
      </c>
      <c r="T1463" s="193" t="s">
        <v>68</v>
      </c>
      <c r="U1463" s="193" t="s">
        <v>7089</v>
      </c>
      <c r="V1463" s="193" t="s">
        <v>2513</v>
      </c>
      <c r="W1463" s="203">
        <v>500.0</v>
      </c>
      <c r="X1463" s="203">
        <f t="shared" si="405"/>
        <v>80</v>
      </c>
      <c r="Y1463" s="203">
        <f t="shared" si="406"/>
        <v>580</v>
      </c>
    </row>
    <row r="1464" ht="12.75" customHeight="1">
      <c r="A1464" s="37" t="s">
        <v>6981</v>
      </c>
      <c r="B1464" s="215" t="s">
        <v>2817</v>
      </c>
      <c r="C1464" s="79">
        <v>45898.0</v>
      </c>
      <c r="D1464" s="241">
        <v>0.5416666666666666</v>
      </c>
      <c r="E1464" s="191" t="s">
        <v>6884</v>
      </c>
      <c r="F1464" s="191" t="s">
        <v>3489</v>
      </c>
      <c r="G1464" s="193">
        <v>1.0</v>
      </c>
      <c r="H1464" s="193" t="s">
        <v>3490</v>
      </c>
      <c r="I1464" s="193" t="s">
        <v>6634</v>
      </c>
      <c r="J1464" s="193">
        <v>8.62476054405195E14</v>
      </c>
      <c r="K1464" s="193" t="s">
        <v>6955</v>
      </c>
      <c r="L1464" s="37" t="s">
        <v>2669</v>
      </c>
      <c r="M1464" s="190" t="s">
        <v>2670</v>
      </c>
      <c r="N1464" s="193" t="s">
        <v>821</v>
      </c>
      <c r="O1464" s="207"/>
      <c r="P1464" s="193" t="s">
        <v>6635</v>
      </c>
      <c r="Q1464" s="205" t="s">
        <v>7090</v>
      </c>
      <c r="R1464" s="206">
        <v>8.62476054405195E14</v>
      </c>
      <c r="S1464" s="206" t="s">
        <v>68</v>
      </c>
      <c r="T1464" s="193" t="s">
        <v>68</v>
      </c>
      <c r="U1464" s="193" t="s">
        <v>68</v>
      </c>
      <c r="V1464" s="193" t="s">
        <v>7053</v>
      </c>
      <c r="W1464" s="203">
        <v>0.0</v>
      </c>
      <c r="X1464" s="203">
        <v>0.0</v>
      </c>
      <c r="Y1464" s="203">
        <v>0.0</v>
      </c>
    </row>
    <row r="1465" ht="12.75" customHeight="1">
      <c r="A1465" s="37" t="s">
        <v>6981</v>
      </c>
      <c r="B1465" s="215" t="s">
        <v>2817</v>
      </c>
      <c r="C1465" s="79">
        <v>45898.0</v>
      </c>
      <c r="D1465" s="241">
        <v>0.5416666666666666</v>
      </c>
      <c r="E1465" s="191" t="s">
        <v>6884</v>
      </c>
      <c r="F1465" s="191" t="s">
        <v>3489</v>
      </c>
      <c r="G1465" s="193">
        <v>1.0</v>
      </c>
      <c r="H1465" s="193" t="s">
        <v>3490</v>
      </c>
      <c r="I1465" s="193" t="s">
        <v>6634</v>
      </c>
      <c r="J1465" s="206">
        <v>8.62476051238359E14</v>
      </c>
      <c r="K1465" s="193" t="s">
        <v>6955</v>
      </c>
      <c r="L1465" s="37" t="s">
        <v>2669</v>
      </c>
      <c r="M1465" s="190" t="s">
        <v>2670</v>
      </c>
      <c r="N1465" s="193" t="s">
        <v>821</v>
      </c>
      <c r="O1465" s="207"/>
      <c r="P1465" s="193" t="s">
        <v>6635</v>
      </c>
      <c r="Q1465" s="205" t="s">
        <v>7090</v>
      </c>
      <c r="R1465" s="206">
        <v>8.62476051238359E14</v>
      </c>
      <c r="S1465" s="206" t="s">
        <v>68</v>
      </c>
      <c r="T1465" s="193" t="s">
        <v>68</v>
      </c>
      <c r="U1465" s="193" t="s">
        <v>68</v>
      </c>
      <c r="V1465" s="193" t="s">
        <v>7053</v>
      </c>
      <c r="W1465" s="203">
        <v>0.0</v>
      </c>
      <c r="X1465" s="203">
        <v>0.0</v>
      </c>
      <c r="Y1465" s="203">
        <v>0.0</v>
      </c>
    </row>
    <row r="1466" ht="12.75" customHeight="1">
      <c r="A1466" s="37" t="s">
        <v>6981</v>
      </c>
      <c r="B1466" s="215" t="s">
        <v>2817</v>
      </c>
      <c r="C1466" s="79">
        <v>45898.0</v>
      </c>
      <c r="D1466" s="241">
        <v>0.5416666666666666</v>
      </c>
      <c r="E1466" s="191" t="s">
        <v>6884</v>
      </c>
      <c r="F1466" s="191" t="s">
        <v>3489</v>
      </c>
      <c r="G1466" s="193">
        <v>1.0</v>
      </c>
      <c r="H1466" s="193" t="s">
        <v>3490</v>
      </c>
      <c r="I1466" s="193" t="s">
        <v>6634</v>
      </c>
      <c r="J1466" s="206">
        <v>8.62476054405104E14</v>
      </c>
      <c r="K1466" s="193" t="s">
        <v>6955</v>
      </c>
      <c r="L1466" s="37" t="s">
        <v>2669</v>
      </c>
      <c r="M1466" s="190" t="s">
        <v>2670</v>
      </c>
      <c r="N1466" s="193" t="s">
        <v>821</v>
      </c>
      <c r="O1466" s="207"/>
      <c r="P1466" s="193" t="s">
        <v>6635</v>
      </c>
      <c r="Q1466" s="205" t="s">
        <v>7090</v>
      </c>
      <c r="R1466" s="206">
        <v>8.62476054405104E14</v>
      </c>
      <c r="S1466" s="206" t="s">
        <v>68</v>
      </c>
      <c r="T1466" s="193" t="s">
        <v>68</v>
      </c>
      <c r="U1466" s="193" t="s">
        <v>68</v>
      </c>
      <c r="V1466" s="193" t="s">
        <v>7053</v>
      </c>
      <c r="W1466" s="203">
        <v>0.0</v>
      </c>
      <c r="X1466" s="203">
        <v>0.0</v>
      </c>
      <c r="Y1466" s="203">
        <v>0.0</v>
      </c>
    </row>
    <row r="1467" ht="12.75" customHeight="1">
      <c r="A1467" s="37" t="s">
        <v>6981</v>
      </c>
      <c r="B1467" s="215" t="s">
        <v>2817</v>
      </c>
      <c r="C1467" s="79">
        <v>45898.0</v>
      </c>
      <c r="D1467" s="241">
        <v>0.5416666666666666</v>
      </c>
      <c r="E1467" s="191" t="s">
        <v>6884</v>
      </c>
      <c r="F1467" s="191" t="s">
        <v>3489</v>
      </c>
      <c r="G1467" s="193">
        <v>1.0</v>
      </c>
      <c r="H1467" s="193" t="s">
        <v>3490</v>
      </c>
      <c r="I1467" s="193" t="s">
        <v>6634</v>
      </c>
      <c r="J1467" s="206">
        <v>8.62476051238268E14</v>
      </c>
      <c r="K1467" s="193" t="s">
        <v>6955</v>
      </c>
      <c r="L1467" s="37" t="s">
        <v>2669</v>
      </c>
      <c r="M1467" s="190" t="s">
        <v>2670</v>
      </c>
      <c r="N1467" s="193" t="s">
        <v>821</v>
      </c>
      <c r="O1467" s="207"/>
      <c r="P1467" s="193" t="s">
        <v>6635</v>
      </c>
      <c r="Q1467" s="205" t="s">
        <v>7090</v>
      </c>
      <c r="R1467" s="206">
        <v>8.62476051238268E14</v>
      </c>
      <c r="S1467" s="206" t="s">
        <v>68</v>
      </c>
      <c r="T1467" s="193" t="s">
        <v>68</v>
      </c>
      <c r="U1467" s="193" t="s">
        <v>68</v>
      </c>
      <c r="V1467" s="193" t="s">
        <v>7053</v>
      </c>
      <c r="W1467" s="203">
        <v>0.0</v>
      </c>
      <c r="X1467" s="203">
        <v>0.0</v>
      </c>
      <c r="Y1467" s="203">
        <v>0.0</v>
      </c>
    </row>
    <row r="1468" ht="12.75" customHeight="1">
      <c r="A1468" s="37" t="s">
        <v>6981</v>
      </c>
      <c r="B1468" s="215" t="s">
        <v>2817</v>
      </c>
      <c r="C1468" s="79">
        <v>45898.0</v>
      </c>
      <c r="D1468" s="241">
        <v>0.5416666666666666</v>
      </c>
      <c r="E1468" s="191" t="s">
        <v>6884</v>
      </c>
      <c r="F1468" s="191" t="s">
        <v>3489</v>
      </c>
      <c r="G1468" s="193">
        <v>1.0</v>
      </c>
      <c r="H1468" s="193" t="s">
        <v>3490</v>
      </c>
      <c r="I1468" s="193" t="s">
        <v>6634</v>
      </c>
      <c r="J1468" s="206">
        <v>8.62476051087731E14</v>
      </c>
      <c r="K1468" s="193" t="s">
        <v>6955</v>
      </c>
      <c r="L1468" s="37" t="s">
        <v>2669</v>
      </c>
      <c r="M1468" s="190" t="s">
        <v>2670</v>
      </c>
      <c r="N1468" s="193" t="s">
        <v>821</v>
      </c>
      <c r="O1468" s="207"/>
      <c r="P1468" s="193" t="s">
        <v>6635</v>
      </c>
      <c r="Q1468" s="205" t="s">
        <v>7090</v>
      </c>
      <c r="R1468" s="206">
        <v>8.62476051087731E14</v>
      </c>
      <c r="S1468" s="206" t="s">
        <v>68</v>
      </c>
      <c r="T1468" s="193" t="s">
        <v>68</v>
      </c>
      <c r="U1468" s="193" t="s">
        <v>68</v>
      </c>
      <c r="V1468" s="193" t="s">
        <v>7053</v>
      </c>
      <c r="W1468" s="203">
        <v>0.0</v>
      </c>
      <c r="X1468" s="203">
        <v>0.0</v>
      </c>
      <c r="Y1468" s="203">
        <v>0.0</v>
      </c>
    </row>
    <row r="1469" ht="12.75" customHeight="1">
      <c r="A1469" s="37" t="s">
        <v>6981</v>
      </c>
      <c r="B1469" s="215" t="s">
        <v>2817</v>
      </c>
      <c r="C1469" s="79">
        <v>45898.0</v>
      </c>
      <c r="D1469" s="241">
        <v>0.5416666666666666</v>
      </c>
      <c r="E1469" s="191" t="s">
        <v>6884</v>
      </c>
      <c r="F1469" s="191" t="s">
        <v>3489</v>
      </c>
      <c r="G1469" s="193">
        <v>1.0</v>
      </c>
      <c r="H1469" s="193" t="s">
        <v>3490</v>
      </c>
      <c r="I1469" s="193" t="s">
        <v>6634</v>
      </c>
      <c r="J1469" s="206">
        <v>8.6247605572668E14</v>
      </c>
      <c r="K1469" s="193" t="s">
        <v>6955</v>
      </c>
      <c r="L1469" s="37" t="s">
        <v>2669</v>
      </c>
      <c r="M1469" s="190" t="s">
        <v>2670</v>
      </c>
      <c r="N1469" s="193" t="s">
        <v>821</v>
      </c>
      <c r="O1469" s="207"/>
      <c r="P1469" s="193" t="s">
        <v>6635</v>
      </c>
      <c r="Q1469" s="205" t="s">
        <v>7090</v>
      </c>
      <c r="R1469" s="206">
        <v>8.6247605572668E14</v>
      </c>
      <c r="S1469" s="206" t="s">
        <v>68</v>
      </c>
      <c r="T1469" s="193" t="s">
        <v>68</v>
      </c>
      <c r="U1469" s="193" t="s">
        <v>68</v>
      </c>
      <c r="V1469" s="193" t="s">
        <v>7053</v>
      </c>
      <c r="W1469" s="203">
        <v>0.0</v>
      </c>
      <c r="X1469" s="203">
        <v>0.0</v>
      </c>
      <c r="Y1469" s="203">
        <v>0.0</v>
      </c>
    </row>
    <row r="1470" ht="12.75" customHeight="1">
      <c r="A1470" s="37" t="s">
        <v>6981</v>
      </c>
      <c r="B1470" s="215" t="s">
        <v>2817</v>
      </c>
      <c r="C1470" s="79">
        <v>45898.0</v>
      </c>
      <c r="D1470" s="241">
        <v>0.5416666666666666</v>
      </c>
      <c r="E1470" s="191" t="s">
        <v>6884</v>
      </c>
      <c r="F1470" s="191" t="s">
        <v>3489</v>
      </c>
      <c r="G1470" s="193">
        <v>1.0</v>
      </c>
      <c r="H1470" s="193" t="s">
        <v>3490</v>
      </c>
      <c r="I1470" s="193" t="s">
        <v>6634</v>
      </c>
      <c r="J1470" s="206">
        <v>8.62476055726698E14</v>
      </c>
      <c r="K1470" s="193" t="s">
        <v>6955</v>
      </c>
      <c r="L1470" s="37" t="s">
        <v>2669</v>
      </c>
      <c r="M1470" s="190" t="s">
        <v>2670</v>
      </c>
      <c r="N1470" s="193" t="s">
        <v>821</v>
      </c>
      <c r="O1470" s="207"/>
      <c r="P1470" s="193" t="s">
        <v>6635</v>
      </c>
      <c r="Q1470" s="205" t="s">
        <v>7090</v>
      </c>
      <c r="R1470" s="206">
        <v>8.62476055726698E14</v>
      </c>
      <c r="S1470" s="206" t="s">
        <v>68</v>
      </c>
      <c r="T1470" s="193" t="s">
        <v>68</v>
      </c>
      <c r="U1470" s="193" t="s">
        <v>68</v>
      </c>
      <c r="V1470" s="193" t="s">
        <v>7053</v>
      </c>
      <c r="W1470" s="203">
        <v>0.0</v>
      </c>
      <c r="X1470" s="203">
        <v>0.0</v>
      </c>
      <c r="Y1470" s="203">
        <v>0.0</v>
      </c>
    </row>
    <row r="1471" ht="12.75" customHeight="1">
      <c r="A1471" s="37" t="s">
        <v>6981</v>
      </c>
      <c r="B1471" s="215" t="s">
        <v>2817</v>
      </c>
      <c r="C1471" s="79">
        <v>45898.0</v>
      </c>
      <c r="D1471" s="241">
        <v>0.5625</v>
      </c>
      <c r="E1471" s="191" t="s">
        <v>7091</v>
      </c>
      <c r="F1471" s="191" t="s">
        <v>7092</v>
      </c>
      <c r="G1471" s="193">
        <v>1.0</v>
      </c>
      <c r="H1471" s="193" t="s">
        <v>888</v>
      </c>
      <c r="I1471" s="193" t="s">
        <v>7093</v>
      </c>
      <c r="J1471" s="193" t="s">
        <v>2506</v>
      </c>
      <c r="K1471" s="193" t="s">
        <v>7094</v>
      </c>
      <c r="L1471" s="191" t="s">
        <v>7095</v>
      </c>
      <c r="M1471" s="263" t="s">
        <v>7096</v>
      </c>
      <c r="N1471" s="193" t="s">
        <v>821</v>
      </c>
      <c r="O1471" s="207"/>
      <c r="P1471" s="193" t="s">
        <v>2506</v>
      </c>
      <c r="Q1471" s="205" t="s">
        <v>5247</v>
      </c>
      <c r="R1471" s="206">
        <v>8.61768074616509E14</v>
      </c>
      <c r="S1471" s="206">
        <v>8.182541724E9</v>
      </c>
      <c r="T1471" s="193" t="s">
        <v>7097</v>
      </c>
      <c r="U1471" s="193" t="s">
        <v>7098</v>
      </c>
      <c r="V1471" s="193" t="s">
        <v>888</v>
      </c>
      <c r="W1471" s="203">
        <v>6100.0</v>
      </c>
      <c r="X1471" s="203">
        <f>W1471*0.16</f>
        <v>976</v>
      </c>
      <c r="Y1471" s="203">
        <f>W1471+X1471</f>
        <v>7076</v>
      </c>
    </row>
    <row r="1472">
      <c r="A1472" s="37" t="s">
        <v>6981</v>
      </c>
      <c r="B1472" s="215" t="s">
        <v>2817</v>
      </c>
      <c r="C1472" s="79">
        <v>45898.0</v>
      </c>
      <c r="D1472" s="241">
        <v>0.5833333333333334</v>
      </c>
      <c r="E1472" s="191" t="s">
        <v>3567</v>
      </c>
      <c r="F1472" s="191" t="s">
        <v>107</v>
      </c>
      <c r="G1472" s="193">
        <v>1.0</v>
      </c>
      <c r="H1472" s="193" t="s">
        <v>2449</v>
      </c>
      <c r="I1472" s="193" t="s">
        <v>6720</v>
      </c>
      <c r="J1472" s="193" t="s">
        <v>7099</v>
      </c>
      <c r="K1472" s="193" t="s">
        <v>7100</v>
      </c>
      <c r="L1472" s="191" t="s">
        <v>2530</v>
      </c>
      <c r="M1472" s="192" t="s">
        <v>2531</v>
      </c>
      <c r="N1472" s="193" t="s">
        <v>7051</v>
      </c>
      <c r="O1472" s="207"/>
      <c r="P1472" s="193" t="s">
        <v>7052</v>
      </c>
      <c r="Q1472" s="205" t="s">
        <v>6065</v>
      </c>
      <c r="R1472" s="206">
        <v>8.648930309206E14</v>
      </c>
      <c r="S1472" s="206">
        <v>8.11577747E9</v>
      </c>
      <c r="T1472" s="193" t="s">
        <v>68</v>
      </c>
      <c r="U1472" s="193" t="s">
        <v>6722</v>
      </c>
      <c r="V1472" s="193" t="s">
        <v>7053</v>
      </c>
      <c r="W1472" s="203">
        <v>0.0</v>
      </c>
      <c r="X1472" s="203">
        <v>0.0</v>
      </c>
      <c r="Y1472" s="203">
        <v>0.0</v>
      </c>
    </row>
    <row r="1473">
      <c r="A1473" s="37" t="s">
        <v>6981</v>
      </c>
      <c r="B1473" s="215" t="s">
        <v>2817</v>
      </c>
      <c r="C1473" s="79">
        <v>45898.0</v>
      </c>
      <c r="D1473" s="241">
        <v>0.7708333333333334</v>
      </c>
      <c r="E1473" s="191" t="s">
        <v>2518</v>
      </c>
      <c r="F1473" s="191" t="s">
        <v>7101</v>
      </c>
      <c r="G1473" s="193">
        <v>1.0</v>
      </c>
      <c r="H1473" s="193" t="s">
        <v>888</v>
      </c>
      <c r="I1473" s="193" t="s">
        <v>7102</v>
      </c>
      <c r="J1473" s="193" t="s">
        <v>2506</v>
      </c>
      <c r="K1473" s="193" t="s">
        <v>6787</v>
      </c>
      <c r="L1473" s="191" t="s">
        <v>7103</v>
      </c>
      <c r="M1473" s="248" t="s">
        <v>6789</v>
      </c>
      <c r="N1473" s="193" t="s">
        <v>821</v>
      </c>
      <c r="O1473" s="207"/>
      <c r="P1473" s="193" t="s">
        <v>2506</v>
      </c>
      <c r="Q1473" s="205" t="s">
        <v>5247</v>
      </c>
      <c r="R1473" s="206">
        <v>8.60896050898022E14</v>
      </c>
      <c r="S1473" s="206">
        <v>8.126082164E9</v>
      </c>
      <c r="T1473" s="193" t="s">
        <v>7104</v>
      </c>
      <c r="U1473" s="193" t="s">
        <v>7105</v>
      </c>
      <c r="V1473" s="193" t="s">
        <v>888</v>
      </c>
      <c r="W1473" s="203">
        <f t="shared" ref="W1473:W1474" si="407">2200+300</f>
        <v>2500</v>
      </c>
      <c r="X1473" s="203">
        <f t="shared" ref="X1473:X1474" si="408">W1473*0.16</f>
        <v>400</v>
      </c>
      <c r="Y1473" s="203">
        <f t="shared" ref="Y1473:Y1474" si="409">W1473+X1473</f>
        <v>2900</v>
      </c>
    </row>
    <row r="1474">
      <c r="A1474" s="37" t="s">
        <v>6981</v>
      </c>
      <c r="B1474" s="215" t="s">
        <v>2817</v>
      </c>
      <c r="C1474" s="79">
        <v>45898.0</v>
      </c>
      <c r="D1474" s="241">
        <v>0.7708333333333334</v>
      </c>
      <c r="E1474" s="191" t="s">
        <v>2518</v>
      </c>
      <c r="F1474" s="191" t="s">
        <v>7101</v>
      </c>
      <c r="G1474" s="193">
        <v>1.0</v>
      </c>
      <c r="H1474" s="193" t="s">
        <v>888</v>
      </c>
      <c r="I1474" s="193" t="s">
        <v>7106</v>
      </c>
      <c r="J1474" s="193" t="s">
        <v>2506</v>
      </c>
      <c r="K1474" s="193" t="s">
        <v>6787</v>
      </c>
      <c r="L1474" s="191" t="s">
        <v>7103</v>
      </c>
      <c r="M1474" s="248" t="s">
        <v>6789</v>
      </c>
      <c r="N1474" s="193" t="s">
        <v>821</v>
      </c>
      <c r="O1474" s="207"/>
      <c r="P1474" s="193" t="s">
        <v>2506</v>
      </c>
      <c r="Q1474" s="205" t="s">
        <v>5247</v>
      </c>
      <c r="R1474" s="206">
        <v>8.60896050882778E14</v>
      </c>
      <c r="S1474" s="206">
        <v>8.126227215E9</v>
      </c>
      <c r="T1474" s="193" t="s">
        <v>7107</v>
      </c>
      <c r="U1474" s="193" t="s">
        <v>7108</v>
      </c>
      <c r="V1474" s="193" t="s">
        <v>888</v>
      </c>
      <c r="W1474" s="203">
        <f t="shared" si="407"/>
        <v>2500</v>
      </c>
      <c r="X1474" s="203">
        <f t="shared" si="408"/>
        <v>400</v>
      </c>
      <c r="Y1474" s="203">
        <f t="shared" si="409"/>
        <v>2900</v>
      </c>
    </row>
    <row r="1475">
      <c r="A1475" s="37" t="s">
        <v>6981</v>
      </c>
      <c r="B1475" s="215" t="s">
        <v>2817</v>
      </c>
      <c r="C1475" s="79">
        <v>45899.0</v>
      </c>
      <c r="D1475" s="187">
        <v>0.375</v>
      </c>
      <c r="E1475" s="191" t="s">
        <v>6835</v>
      </c>
      <c r="F1475" s="191" t="s">
        <v>6836</v>
      </c>
      <c r="G1475" s="193">
        <v>1.0</v>
      </c>
      <c r="H1475" s="193" t="s">
        <v>2513</v>
      </c>
      <c r="I1475" s="193" t="s">
        <v>6837</v>
      </c>
      <c r="J1475" s="193" t="s">
        <v>6838</v>
      </c>
      <c r="K1475" s="193" t="s">
        <v>6839</v>
      </c>
      <c r="L1475" s="191" t="s">
        <v>6840</v>
      </c>
      <c r="M1475" s="248" t="s">
        <v>6841</v>
      </c>
      <c r="N1475" s="193" t="s">
        <v>821</v>
      </c>
      <c r="O1475" s="207"/>
      <c r="P1475" s="193" t="s">
        <v>6842</v>
      </c>
      <c r="Q1475" s="205" t="s">
        <v>7109</v>
      </c>
      <c r="R1475" s="206">
        <v>8.63257067911349E14</v>
      </c>
      <c r="S1475" s="206">
        <v>8.120016352E9</v>
      </c>
      <c r="T1475" s="193" t="s">
        <v>68</v>
      </c>
      <c r="U1475" s="193" t="s">
        <v>6844</v>
      </c>
      <c r="V1475" s="193" t="s">
        <v>6177</v>
      </c>
      <c r="W1475" s="203">
        <v>0.0</v>
      </c>
      <c r="X1475" s="203">
        <v>0.0</v>
      </c>
      <c r="Y1475" s="203">
        <v>0.0</v>
      </c>
    </row>
    <row r="1476" ht="12.75" customHeight="1">
      <c r="A1476" s="37" t="s">
        <v>6981</v>
      </c>
      <c r="B1476" s="215" t="s">
        <v>2817</v>
      </c>
      <c r="C1476" s="79">
        <v>45899.0</v>
      </c>
      <c r="D1476" s="187">
        <v>0.375</v>
      </c>
      <c r="E1476" s="191" t="s">
        <v>6835</v>
      </c>
      <c r="F1476" s="191" t="s">
        <v>6836</v>
      </c>
      <c r="G1476" s="193">
        <v>1.0</v>
      </c>
      <c r="H1476" s="193" t="s">
        <v>2467</v>
      </c>
      <c r="I1476" s="193" t="s">
        <v>6837</v>
      </c>
      <c r="J1476" s="193" t="s">
        <v>6838</v>
      </c>
      <c r="K1476" s="193" t="s">
        <v>6839</v>
      </c>
      <c r="L1476" s="191" t="s">
        <v>6840</v>
      </c>
      <c r="M1476" s="248" t="s">
        <v>6841</v>
      </c>
      <c r="N1476" s="193" t="s">
        <v>821</v>
      </c>
      <c r="O1476" s="207"/>
      <c r="P1476" s="193" t="s">
        <v>2467</v>
      </c>
      <c r="Q1476" s="205" t="s">
        <v>7110</v>
      </c>
      <c r="R1476" s="206">
        <v>8.65648065905127E14</v>
      </c>
      <c r="S1476" s="206">
        <v>8.182562574E9</v>
      </c>
      <c r="T1476" s="193" t="s">
        <v>68</v>
      </c>
      <c r="U1476" s="193" t="s">
        <v>6844</v>
      </c>
      <c r="V1476" s="193" t="s">
        <v>2506</v>
      </c>
      <c r="W1476" s="203"/>
      <c r="X1476" s="203"/>
      <c r="Y1476" s="203"/>
    </row>
    <row r="1477" ht="12.75" customHeight="1">
      <c r="A1477" s="37" t="s">
        <v>6981</v>
      </c>
      <c r="B1477" s="215" t="s">
        <v>2817</v>
      </c>
      <c r="C1477" s="79">
        <v>45899.0</v>
      </c>
      <c r="D1477" s="241">
        <v>0.9305555555555556</v>
      </c>
      <c r="E1477" s="191" t="s">
        <v>6884</v>
      </c>
      <c r="F1477" s="191" t="s">
        <v>3489</v>
      </c>
      <c r="G1477" s="193">
        <v>1.0</v>
      </c>
      <c r="H1477" s="193" t="s">
        <v>7111</v>
      </c>
      <c r="I1477" s="193" t="s">
        <v>7086</v>
      </c>
      <c r="J1477" s="193" t="s">
        <v>7112</v>
      </c>
      <c r="K1477" s="193" t="s">
        <v>6955</v>
      </c>
      <c r="L1477" s="37" t="s">
        <v>2669</v>
      </c>
      <c r="M1477" s="190" t="s">
        <v>2670</v>
      </c>
      <c r="N1477" s="193" t="s">
        <v>4397</v>
      </c>
      <c r="O1477" s="207"/>
      <c r="P1477" s="193" t="s">
        <v>7113</v>
      </c>
      <c r="Q1477" s="205" t="s">
        <v>68</v>
      </c>
      <c r="R1477" s="206">
        <v>8.64895034594828E14</v>
      </c>
      <c r="S1477" s="206" t="s">
        <v>68</v>
      </c>
      <c r="T1477" s="193" t="s">
        <v>68</v>
      </c>
      <c r="U1477" s="193" t="s">
        <v>7089</v>
      </c>
      <c r="V1477" s="193" t="s">
        <v>3050</v>
      </c>
      <c r="W1477" s="203" t="s">
        <v>68</v>
      </c>
      <c r="X1477" s="203" t="s">
        <v>68</v>
      </c>
      <c r="Y1477" s="203" t="s">
        <v>68</v>
      </c>
    </row>
    <row r="1478">
      <c r="A1478" s="37" t="s">
        <v>6981</v>
      </c>
      <c r="B1478" s="215" t="s">
        <v>2817</v>
      </c>
      <c r="C1478" s="79">
        <v>45899.0</v>
      </c>
      <c r="D1478" s="241">
        <v>0.4791666666666667</v>
      </c>
      <c r="E1478" s="191" t="s">
        <v>2504</v>
      </c>
      <c r="F1478" s="191" t="s">
        <v>2504</v>
      </c>
      <c r="G1478" s="193">
        <v>1.0</v>
      </c>
      <c r="H1478" s="193" t="s">
        <v>888</v>
      </c>
      <c r="I1478" s="193" t="s">
        <v>7114</v>
      </c>
      <c r="J1478" s="193" t="s">
        <v>2506</v>
      </c>
      <c r="K1478" s="193" t="s">
        <v>2507</v>
      </c>
      <c r="L1478" s="191" t="s">
        <v>2508</v>
      </c>
      <c r="M1478" s="217" t="s">
        <v>2509</v>
      </c>
      <c r="N1478" s="193" t="s">
        <v>821</v>
      </c>
      <c r="O1478" s="207"/>
      <c r="P1478" s="193" t="s">
        <v>2506</v>
      </c>
      <c r="Q1478" s="205" t="s">
        <v>2547</v>
      </c>
      <c r="R1478" s="206">
        <v>8.62667083662299E14</v>
      </c>
      <c r="S1478" s="206">
        <v>8.182542201E9</v>
      </c>
      <c r="T1478" s="193" t="s">
        <v>7115</v>
      </c>
      <c r="U1478" s="193" t="s">
        <v>68</v>
      </c>
      <c r="V1478" s="193" t="s">
        <v>888</v>
      </c>
      <c r="W1478" s="203">
        <v>2000.0</v>
      </c>
      <c r="X1478" s="203">
        <v>0.0</v>
      </c>
      <c r="Y1478" s="203">
        <f>W1478+X1478</f>
        <v>2000</v>
      </c>
    </row>
    <row r="1479" ht="12.75" customHeight="1">
      <c r="A1479" s="86" t="s">
        <v>7116</v>
      </c>
      <c r="B1479" s="215" t="s">
        <v>2817</v>
      </c>
      <c r="C1479" s="194">
        <v>45900.0</v>
      </c>
      <c r="D1479" s="195">
        <v>0.375</v>
      </c>
      <c r="E1479" s="196" t="s">
        <v>68</v>
      </c>
      <c r="F1479" s="86" t="s">
        <v>2458</v>
      </c>
      <c r="G1479" s="87" t="s">
        <v>68</v>
      </c>
      <c r="H1479" s="87" t="s">
        <v>68</v>
      </c>
      <c r="I1479" s="87" t="s">
        <v>68</v>
      </c>
      <c r="J1479" s="87" t="s">
        <v>68</v>
      </c>
      <c r="K1479" s="87" t="s">
        <v>68</v>
      </c>
      <c r="L1479" s="86" t="s">
        <v>68</v>
      </c>
      <c r="M1479" s="224" t="s">
        <v>68</v>
      </c>
      <c r="N1479" s="87" t="s">
        <v>68</v>
      </c>
      <c r="O1479" s="209"/>
      <c r="P1479" s="212" t="s">
        <v>68</v>
      </c>
      <c r="Q1479" s="210" t="s">
        <v>68</v>
      </c>
      <c r="R1479" s="211" t="s">
        <v>68</v>
      </c>
      <c r="S1479" s="211" t="s">
        <v>68</v>
      </c>
      <c r="T1479" s="212" t="s">
        <v>68</v>
      </c>
      <c r="U1479" s="212" t="s">
        <v>68</v>
      </c>
      <c r="V1479" s="212" t="s">
        <v>68</v>
      </c>
      <c r="W1479" s="201" t="s">
        <v>68</v>
      </c>
      <c r="X1479" s="201" t="s">
        <v>68</v>
      </c>
      <c r="Y1479" s="201" t="s">
        <v>68</v>
      </c>
    </row>
    <row r="1480" ht="12.75" customHeight="1">
      <c r="A1480" s="37" t="s">
        <v>7116</v>
      </c>
      <c r="B1480" s="215" t="s">
        <v>2817</v>
      </c>
      <c r="C1480" s="79">
        <v>45901.0</v>
      </c>
      <c r="D1480" s="241">
        <v>0.3125</v>
      </c>
      <c r="E1480" s="191" t="s">
        <v>3765</v>
      </c>
      <c r="F1480" s="191" t="s">
        <v>2871</v>
      </c>
      <c r="G1480" s="193">
        <v>1.0</v>
      </c>
      <c r="H1480" s="193" t="s">
        <v>846</v>
      </c>
      <c r="I1480" s="193" t="s">
        <v>7117</v>
      </c>
      <c r="J1480" s="193" t="s">
        <v>2506</v>
      </c>
      <c r="K1480" s="193" t="s">
        <v>7118</v>
      </c>
      <c r="L1480" s="191" t="s">
        <v>6649</v>
      </c>
      <c r="M1480" s="248" t="s">
        <v>7119</v>
      </c>
      <c r="N1480" s="193" t="s">
        <v>902</v>
      </c>
      <c r="O1480" s="207"/>
      <c r="P1480" s="193" t="s">
        <v>7120</v>
      </c>
      <c r="Q1480" s="205" t="s">
        <v>68</v>
      </c>
      <c r="R1480" s="206" t="s">
        <v>68</v>
      </c>
      <c r="S1480" s="206" t="s">
        <v>68</v>
      </c>
      <c r="T1480" s="193" t="s">
        <v>68</v>
      </c>
      <c r="U1480" s="193" t="s">
        <v>68</v>
      </c>
      <c r="V1480" s="193" t="s">
        <v>68</v>
      </c>
      <c r="W1480" s="203" t="s">
        <v>68</v>
      </c>
      <c r="X1480" s="203" t="s">
        <v>68</v>
      </c>
      <c r="Y1480" s="203" t="s">
        <v>68</v>
      </c>
    </row>
    <row r="1481" ht="12.75" customHeight="1">
      <c r="A1481" s="37" t="s">
        <v>7116</v>
      </c>
      <c r="B1481" s="215" t="s">
        <v>2817</v>
      </c>
      <c r="C1481" s="79">
        <v>45901.0</v>
      </c>
      <c r="D1481" s="241">
        <v>0.375</v>
      </c>
      <c r="E1481" s="191" t="s">
        <v>6884</v>
      </c>
      <c r="F1481" s="191" t="s">
        <v>3489</v>
      </c>
      <c r="G1481" s="193">
        <v>1.0</v>
      </c>
      <c r="H1481" s="193" t="s">
        <v>2449</v>
      </c>
      <c r="I1481" s="193" t="s">
        <v>6953</v>
      </c>
      <c r="J1481" s="193" t="s">
        <v>7121</v>
      </c>
      <c r="K1481" s="193" t="s">
        <v>6955</v>
      </c>
      <c r="L1481" s="37" t="s">
        <v>2669</v>
      </c>
      <c r="M1481" s="190" t="s">
        <v>2670</v>
      </c>
      <c r="N1481" s="193" t="s">
        <v>4397</v>
      </c>
      <c r="O1481" s="207"/>
      <c r="P1481" s="193" t="s">
        <v>7122</v>
      </c>
      <c r="Q1481" s="205" t="s">
        <v>7123</v>
      </c>
      <c r="R1481" s="206">
        <v>8.62476050281905E14</v>
      </c>
      <c r="S1481" s="206" t="s">
        <v>7124</v>
      </c>
      <c r="T1481" s="193" t="s">
        <v>68</v>
      </c>
      <c r="U1481" s="193" t="s">
        <v>6956</v>
      </c>
      <c r="V1481" s="193" t="s">
        <v>2449</v>
      </c>
      <c r="W1481" s="203">
        <v>500.0</v>
      </c>
      <c r="X1481" s="203">
        <f t="shared" ref="X1481:X1482" si="410">W1481*0.16</f>
        <v>80</v>
      </c>
      <c r="Y1481" s="203">
        <f t="shared" ref="Y1481:Y1482" si="411">W1481+X1481</f>
        <v>580</v>
      </c>
    </row>
    <row r="1482" ht="12.75" customHeight="1">
      <c r="A1482" s="37" t="s">
        <v>7116</v>
      </c>
      <c r="B1482" s="215" t="s">
        <v>2817</v>
      </c>
      <c r="C1482" s="79">
        <v>45901.0</v>
      </c>
      <c r="D1482" s="241">
        <v>0.375</v>
      </c>
      <c r="E1482" s="191" t="s">
        <v>6884</v>
      </c>
      <c r="F1482" s="191" t="s">
        <v>3489</v>
      </c>
      <c r="G1482" s="193">
        <v>1.0</v>
      </c>
      <c r="H1482" s="193" t="s">
        <v>2467</v>
      </c>
      <c r="I1482" s="193" t="s">
        <v>6953</v>
      </c>
      <c r="J1482" s="193" t="s">
        <v>7125</v>
      </c>
      <c r="K1482" s="193" t="s">
        <v>6955</v>
      </c>
      <c r="L1482" s="37" t="s">
        <v>2669</v>
      </c>
      <c r="M1482" s="190" t="s">
        <v>2670</v>
      </c>
      <c r="N1482" s="193" t="s">
        <v>4397</v>
      </c>
      <c r="O1482" s="207"/>
      <c r="P1482" s="193" t="s">
        <v>7126</v>
      </c>
      <c r="Q1482" s="205" t="s">
        <v>7127</v>
      </c>
      <c r="R1482" s="206">
        <v>8.6247605028603E13</v>
      </c>
      <c r="S1482" s="206" t="s">
        <v>68</v>
      </c>
      <c r="T1482" s="193" t="s">
        <v>68</v>
      </c>
      <c r="U1482" s="193" t="s">
        <v>6956</v>
      </c>
      <c r="V1482" s="193" t="s">
        <v>2812</v>
      </c>
      <c r="W1482" s="203">
        <v>700.0</v>
      </c>
      <c r="X1482" s="203">
        <f t="shared" si="410"/>
        <v>112</v>
      </c>
      <c r="Y1482" s="203">
        <f t="shared" si="411"/>
        <v>812</v>
      </c>
    </row>
    <row r="1483" ht="12.75" customHeight="1">
      <c r="A1483" s="37" t="s">
        <v>7116</v>
      </c>
      <c r="B1483" s="215" t="s">
        <v>2817</v>
      </c>
      <c r="C1483" s="79">
        <v>45901.0</v>
      </c>
      <c r="D1483" s="241">
        <v>0.3958333333333333</v>
      </c>
      <c r="E1483" s="191" t="s">
        <v>6884</v>
      </c>
      <c r="F1483" s="191" t="s">
        <v>3489</v>
      </c>
      <c r="G1483" s="193">
        <v>1.0</v>
      </c>
      <c r="H1483" s="193" t="s">
        <v>846</v>
      </c>
      <c r="I1483" s="193" t="s">
        <v>7128</v>
      </c>
      <c r="J1483" s="193" t="s">
        <v>7129</v>
      </c>
      <c r="K1483" s="193" t="s">
        <v>6955</v>
      </c>
      <c r="L1483" s="37" t="s">
        <v>2669</v>
      </c>
      <c r="M1483" s="190" t="s">
        <v>2670</v>
      </c>
      <c r="N1483" s="193" t="s">
        <v>4397</v>
      </c>
      <c r="O1483" s="207"/>
      <c r="P1483" s="193" t="s">
        <v>7130</v>
      </c>
      <c r="Q1483" s="205" t="s">
        <v>68</v>
      </c>
      <c r="R1483" s="206" t="s">
        <v>68</v>
      </c>
      <c r="S1483" s="206" t="s">
        <v>68</v>
      </c>
      <c r="T1483" s="193" t="s">
        <v>68</v>
      </c>
      <c r="U1483" s="193" t="s">
        <v>68</v>
      </c>
      <c r="V1483" s="193" t="s">
        <v>68</v>
      </c>
      <c r="W1483" s="203" t="s">
        <v>68</v>
      </c>
      <c r="X1483" s="203" t="s">
        <v>68</v>
      </c>
      <c r="Y1483" s="203" t="s">
        <v>68</v>
      </c>
    </row>
    <row r="1484" ht="12.75" customHeight="1">
      <c r="A1484" s="37" t="s">
        <v>7116</v>
      </c>
      <c r="B1484" s="215" t="s">
        <v>2817</v>
      </c>
      <c r="C1484" s="79">
        <v>45901.0</v>
      </c>
      <c r="D1484" s="241">
        <v>0.3958333333333333</v>
      </c>
      <c r="E1484" s="191" t="s">
        <v>6884</v>
      </c>
      <c r="F1484" s="191" t="s">
        <v>3489</v>
      </c>
      <c r="G1484" s="193">
        <v>1.0</v>
      </c>
      <c r="H1484" s="193" t="s">
        <v>846</v>
      </c>
      <c r="I1484" s="193" t="s">
        <v>7128</v>
      </c>
      <c r="J1484" s="193" t="s">
        <v>7131</v>
      </c>
      <c r="K1484" s="193" t="s">
        <v>6955</v>
      </c>
      <c r="L1484" s="37" t="s">
        <v>2669</v>
      </c>
      <c r="M1484" s="190" t="s">
        <v>2670</v>
      </c>
      <c r="N1484" s="193" t="s">
        <v>4397</v>
      </c>
      <c r="O1484" s="207"/>
      <c r="P1484" s="193" t="s">
        <v>7130</v>
      </c>
      <c r="Q1484" s="205" t="s">
        <v>68</v>
      </c>
      <c r="R1484" s="206" t="s">
        <v>68</v>
      </c>
      <c r="S1484" s="206" t="s">
        <v>68</v>
      </c>
      <c r="T1484" s="193" t="s">
        <v>68</v>
      </c>
      <c r="U1484" s="193" t="s">
        <v>68</v>
      </c>
      <c r="V1484" s="193" t="s">
        <v>68</v>
      </c>
      <c r="W1484" s="203" t="s">
        <v>68</v>
      </c>
      <c r="X1484" s="203" t="s">
        <v>68</v>
      </c>
      <c r="Y1484" s="203" t="s">
        <v>68</v>
      </c>
    </row>
    <row r="1485" ht="12.75" customHeight="1">
      <c r="A1485" s="37" t="s">
        <v>7116</v>
      </c>
      <c r="B1485" s="215" t="s">
        <v>2817</v>
      </c>
      <c r="C1485" s="79">
        <v>45901.0</v>
      </c>
      <c r="D1485" s="241">
        <v>0.3958333333333333</v>
      </c>
      <c r="E1485" s="191" t="s">
        <v>7132</v>
      </c>
      <c r="F1485" s="191" t="s">
        <v>98</v>
      </c>
      <c r="G1485" s="193">
        <v>1.0</v>
      </c>
      <c r="H1485" s="193" t="s">
        <v>888</v>
      </c>
      <c r="I1485" s="193" t="s">
        <v>7133</v>
      </c>
      <c r="J1485" s="193" t="s">
        <v>7134</v>
      </c>
      <c r="K1485" s="193" t="s">
        <v>7135</v>
      </c>
      <c r="L1485" s="191" t="s">
        <v>5628</v>
      </c>
      <c r="M1485" s="248" t="s">
        <v>7136</v>
      </c>
      <c r="N1485" s="193" t="s">
        <v>821</v>
      </c>
      <c r="O1485" s="193" t="s">
        <v>68</v>
      </c>
      <c r="P1485" s="193" t="s">
        <v>5247</v>
      </c>
      <c r="Q1485" s="264" t="s">
        <v>7137</v>
      </c>
      <c r="R1485" s="206">
        <v>8.6816605757549E14</v>
      </c>
      <c r="S1485" s="206">
        <v>8.11212011E9</v>
      </c>
      <c r="T1485" s="193" t="s">
        <v>7138</v>
      </c>
      <c r="U1485" s="193" t="s">
        <v>7139</v>
      </c>
      <c r="V1485" s="193" t="s">
        <v>888</v>
      </c>
      <c r="W1485" s="203">
        <f>1500+279</f>
        <v>1779</v>
      </c>
      <c r="X1485" s="203">
        <f t="shared" ref="X1485:X1486" si="412">W1485*0.16</f>
        <v>284.64</v>
      </c>
      <c r="Y1485" s="203">
        <f t="shared" ref="Y1485:Y1486" si="413">W1485+X1485</f>
        <v>2063.64</v>
      </c>
    </row>
    <row r="1486" ht="12.75" customHeight="1">
      <c r="A1486" s="37" t="s">
        <v>7116</v>
      </c>
      <c r="B1486" s="215" t="s">
        <v>2817</v>
      </c>
      <c r="C1486" s="79">
        <v>45901.0</v>
      </c>
      <c r="D1486" s="241">
        <v>0.4583333333333333</v>
      </c>
      <c r="E1486" s="191" t="s">
        <v>2548</v>
      </c>
      <c r="F1486" s="191" t="s">
        <v>2549</v>
      </c>
      <c r="G1486" s="193">
        <v>1.0</v>
      </c>
      <c r="H1486" s="193" t="s">
        <v>2812</v>
      </c>
      <c r="I1486" s="193" t="s">
        <v>7140</v>
      </c>
      <c r="J1486" s="193" t="s">
        <v>3082</v>
      </c>
      <c r="K1486" s="193" t="s">
        <v>5562</v>
      </c>
      <c r="L1486" s="191" t="s">
        <v>2833</v>
      </c>
      <c r="M1486" s="248" t="s">
        <v>2552</v>
      </c>
      <c r="N1486" s="193" t="s">
        <v>821</v>
      </c>
      <c r="O1486" s="207"/>
      <c r="P1486" s="72" t="str">
        <f>J1486</f>
        <v>REINSTALACION DE EQUIPO</v>
      </c>
      <c r="Q1486" s="205" t="s">
        <v>7141</v>
      </c>
      <c r="R1486" s="206">
        <v>8.648930309206E14</v>
      </c>
      <c r="S1486" s="206">
        <v>8.11577747E9</v>
      </c>
      <c r="T1486" s="193" t="s">
        <v>7142</v>
      </c>
      <c r="U1486" s="193" t="s">
        <v>68</v>
      </c>
      <c r="V1486" s="193" t="str">
        <f>H1486</f>
        <v>REINSTALACION</v>
      </c>
      <c r="W1486" s="203">
        <v>350.0</v>
      </c>
      <c r="X1486" s="179">
        <f t="shared" si="412"/>
        <v>56</v>
      </c>
      <c r="Y1486" s="179">
        <f t="shared" si="413"/>
        <v>406</v>
      </c>
    </row>
    <row r="1487" ht="12.75" customHeight="1">
      <c r="A1487" s="37" t="s">
        <v>7116</v>
      </c>
      <c r="B1487" s="215" t="s">
        <v>2817</v>
      </c>
      <c r="C1487" s="79">
        <v>45901.0</v>
      </c>
      <c r="D1487" s="241">
        <v>0.6041666666666666</v>
      </c>
      <c r="E1487" s="191" t="s">
        <v>6549</v>
      </c>
      <c r="F1487" s="191" t="s">
        <v>6298</v>
      </c>
      <c r="G1487" s="193">
        <v>1.0</v>
      </c>
      <c r="H1487" s="193" t="s">
        <v>6555</v>
      </c>
      <c r="I1487" s="193" t="s">
        <v>7143</v>
      </c>
      <c r="J1487" s="193" t="s">
        <v>6555</v>
      </c>
      <c r="K1487" s="193" t="s">
        <v>6300</v>
      </c>
      <c r="L1487" s="191" t="s">
        <v>6551</v>
      </c>
      <c r="M1487" s="248" t="s">
        <v>6552</v>
      </c>
      <c r="N1487" s="193" t="s">
        <v>821</v>
      </c>
      <c r="O1487" s="207"/>
      <c r="P1487" s="193" t="s">
        <v>6553</v>
      </c>
      <c r="Q1487" s="205" t="s">
        <v>68</v>
      </c>
      <c r="R1487" s="206">
        <v>8.63719062259875E14</v>
      </c>
      <c r="S1487" s="206">
        <v>8.118227503E9</v>
      </c>
      <c r="T1487" s="193" t="s">
        <v>68</v>
      </c>
      <c r="U1487" s="193" t="s">
        <v>6306</v>
      </c>
      <c r="V1487" s="193" t="s">
        <v>7076</v>
      </c>
      <c r="W1487" s="203" t="s">
        <v>68</v>
      </c>
      <c r="X1487" s="203" t="s">
        <v>68</v>
      </c>
      <c r="Y1487" s="203" t="s">
        <v>68</v>
      </c>
    </row>
    <row r="1488">
      <c r="A1488" s="37" t="s">
        <v>7116</v>
      </c>
      <c r="B1488" s="215" t="s">
        <v>2817</v>
      </c>
      <c r="C1488" s="79">
        <v>45901.0</v>
      </c>
      <c r="D1488" s="241">
        <v>0.6041666666666666</v>
      </c>
      <c r="E1488" s="191" t="s">
        <v>6393</v>
      </c>
      <c r="F1488" s="191" t="s">
        <v>3972</v>
      </c>
      <c r="G1488" s="193">
        <v>1.0</v>
      </c>
      <c r="H1488" s="193" t="s">
        <v>888</v>
      </c>
      <c r="I1488" s="193" t="s">
        <v>7144</v>
      </c>
      <c r="J1488" s="193" t="s">
        <v>2506</v>
      </c>
      <c r="K1488" s="193" t="s">
        <v>7145</v>
      </c>
      <c r="L1488" s="191" t="s">
        <v>7146</v>
      </c>
      <c r="M1488" s="248" t="s">
        <v>7147</v>
      </c>
      <c r="N1488" s="193" t="s">
        <v>4397</v>
      </c>
      <c r="O1488" s="207"/>
      <c r="P1488" s="193" t="s">
        <v>2547</v>
      </c>
      <c r="Q1488" s="205" t="s">
        <v>7148</v>
      </c>
      <c r="R1488" s="206">
        <v>8.69706060877844E14</v>
      </c>
      <c r="S1488" s="206">
        <v>8.331541321E9</v>
      </c>
      <c r="T1488" s="193" t="s">
        <v>68</v>
      </c>
      <c r="U1488" s="193" t="s">
        <v>7149</v>
      </c>
      <c r="V1488" s="193" t="s">
        <v>888</v>
      </c>
      <c r="W1488" s="203"/>
      <c r="X1488" s="203"/>
      <c r="Y1488" s="203"/>
    </row>
    <row r="1489">
      <c r="A1489" s="37" t="s">
        <v>7116</v>
      </c>
      <c r="B1489" s="215" t="s">
        <v>2817</v>
      </c>
      <c r="C1489" s="79">
        <v>45901.0</v>
      </c>
      <c r="D1489" s="241">
        <v>0.6458333333333334</v>
      </c>
      <c r="E1489" s="191" t="s">
        <v>6393</v>
      </c>
      <c r="F1489" s="191" t="s">
        <v>3972</v>
      </c>
      <c r="G1489" s="193">
        <v>1.0</v>
      </c>
      <c r="H1489" s="193" t="s">
        <v>888</v>
      </c>
      <c r="I1489" s="193" t="s">
        <v>1158</v>
      </c>
      <c r="J1489" s="193" t="s">
        <v>2506</v>
      </c>
      <c r="K1489" s="193" t="s">
        <v>7145</v>
      </c>
      <c r="L1489" s="191" t="s">
        <v>7146</v>
      </c>
      <c r="M1489" s="248" t="s">
        <v>7147</v>
      </c>
      <c r="N1489" s="193" t="s">
        <v>4397</v>
      </c>
      <c r="O1489" s="207"/>
      <c r="P1489" s="193" t="s">
        <v>5247</v>
      </c>
      <c r="Q1489" s="205" t="s">
        <v>7150</v>
      </c>
      <c r="R1489" s="206">
        <v>8.69706060879899E14</v>
      </c>
      <c r="S1489" s="206">
        <v>8.331891456E9</v>
      </c>
      <c r="T1489" s="193" t="s">
        <v>7151</v>
      </c>
      <c r="U1489" s="193" t="s">
        <v>68</v>
      </c>
      <c r="V1489" s="193" t="s">
        <v>888</v>
      </c>
      <c r="W1489" s="203"/>
      <c r="X1489" s="203"/>
      <c r="Y1489" s="203"/>
    </row>
    <row r="1490">
      <c r="A1490" s="37" t="s">
        <v>7116</v>
      </c>
      <c r="B1490" s="215" t="s">
        <v>2817</v>
      </c>
      <c r="C1490" s="79">
        <v>45901.0</v>
      </c>
      <c r="D1490" s="241">
        <v>0.6875</v>
      </c>
      <c r="E1490" s="191" t="s">
        <v>6393</v>
      </c>
      <c r="F1490" s="191" t="s">
        <v>3972</v>
      </c>
      <c r="G1490" s="193">
        <v>1.0</v>
      </c>
      <c r="H1490" s="193" t="s">
        <v>888</v>
      </c>
      <c r="I1490" s="193" t="s">
        <v>7152</v>
      </c>
      <c r="J1490" s="193" t="s">
        <v>2506</v>
      </c>
      <c r="K1490" s="193" t="s">
        <v>7145</v>
      </c>
      <c r="L1490" s="191" t="s">
        <v>7146</v>
      </c>
      <c r="M1490" s="248" t="s">
        <v>7147</v>
      </c>
      <c r="N1490" s="193" t="s">
        <v>4397</v>
      </c>
      <c r="O1490" s="207"/>
      <c r="P1490" s="193" t="s">
        <v>5247</v>
      </c>
      <c r="Q1490" s="205" t="s">
        <v>7153</v>
      </c>
      <c r="R1490" s="206">
        <v>8.68166057575417E14</v>
      </c>
      <c r="S1490" s="206">
        <v>8.182549539E9</v>
      </c>
      <c r="T1490" s="193" t="s">
        <v>7154</v>
      </c>
      <c r="U1490" s="193" t="s">
        <v>68</v>
      </c>
      <c r="V1490" s="193" t="s">
        <v>888</v>
      </c>
      <c r="W1490" s="203">
        <f>1800+300</f>
        <v>2100</v>
      </c>
      <c r="X1490" s="203">
        <v>0.0</v>
      </c>
      <c r="Y1490" s="203">
        <f>W1490+X1490</f>
        <v>2100</v>
      </c>
    </row>
    <row r="1491">
      <c r="A1491" s="37" t="s">
        <v>7116</v>
      </c>
      <c r="B1491" s="215" t="s">
        <v>2817</v>
      </c>
      <c r="C1491" s="79">
        <v>45901.0</v>
      </c>
      <c r="D1491" s="241">
        <v>0.6875</v>
      </c>
      <c r="E1491" s="191" t="s">
        <v>3567</v>
      </c>
      <c r="F1491" s="191" t="s">
        <v>7155</v>
      </c>
      <c r="G1491" s="193">
        <v>1.0</v>
      </c>
      <c r="H1491" s="193" t="s">
        <v>2449</v>
      </c>
      <c r="I1491" s="193" t="s">
        <v>7156</v>
      </c>
      <c r="J1491" s="193" t="s">
        <v>7157</v>
      </c>
      <c r="K1491" s="193" t="s">
        <v>7158</v>
      </c>
      <c r="L1491" s="191" t="s">
        <v>7159</v>
      </c>
      <c r="M1491" s="248" t="s">
        <v>7160</v>
      </c>
      <c r="N1491" s="193" t="s">
        <v>821</v>
      </c>
      <c r="O1491" s="207"/>
      <c r="P1491" s="193" t="s">
        <v>7161</v>
      </c>
      <c r="Q1491" s="205" t="s">
        <v>7162</v>
      </c>
      <c r="R1491" s="206" t="s">
        <v>68</v>
      </c>
      <c r="S1491" s="206" t="s">
        <v>7163</v>
      </c>
      <c r="T1491" s="193" t="s">
        <v>7164</v>
      </c>
      <c r="U1491" s="193" t="s">
        <v>7165</v>
      </c>
      <c r="V1491" s="193" t="s">
        <v>2513</v>
      </c>
      <c r="W1491" s="203">
        <v>500.0</v>
      </c>
      <c r="X1491" s="203">
        <v>0.0</v>
      </c>
      <c r="Y1491" s="203">
        <v>500.0</v>
      </c>
    </row>
    <row r="1492">
      <c r="A1492" s="37" t="s">
        <v>7116</v>
      </c>
      <c r="B1492" s="215" t="s">
        <v>2817</v>
      </c>
      <c r="C1492" s="79">
        <v>45902.0</v>
      </c>
      <c r="D1492" s="241">
        <v>0.375</v>
      </c>
      <c r="E1492" s="191" t="s">
        <v>2518</v>
      </c>
      <c r="F1492" s="191" t="s">
        <v>6019</v>
      </c>
      <c r="G1492" s="193">
        <v>1.0</v>
      </c>
      <c r="H1492" s="193" t="s">
        <v>888</v>
      </c>
      <c r="I1492" s="193" t="s">
        <v>7166</v>
      </c>
      <c r="J1492" s="193" t="s">
        <v>3782</v>
      </c>
      <c r="K1492" s="193" t="s">
        <v>6022</v>
      </c>
      <c r="L1492" s="191" t="s">
        <v>6023</v>
      </c>
      <c r="M1492" s="248" t="s">
        <v>6024</v>
      </c>
      <c r="N1492" s="193" t="s">
        <v>821</v>
      </c>
      <c r="O1492" s="207"/>
      <c r="P1492" s="193" t="s">
        <v>7167</v>
      </c>
      <c r="Q1492" s="205" t="s">
        <v>7168</v>
      </c>
      <c r="R1492" s="206">
        <v>8.6371906243502E14</v>
      </c>
      <c r="S1492" s="265">
        <v>8.126206143E9</v>
      </c>
      <c r="T1492" s="193" t="s">
        <v>7169</v>
      </c>
      <c r="U1492" s="193" t="s">
        <v>7170</v>
      </c>
      <c r="V1492" s="193" t="s">
        <v>888</v>
      </c>
      <c r="W1492" s="203">
        <v>2199.0</v>
      </c>
      <c r="X1492" s="203">
        <f t="shared" ref="X1492:X1494" si="414">W1492*0.16</f>
        <v>351.84</v>
      </c>
      <c r="Y1492" s="203">
        <f t="shared" ref="Y1492:Y1494" si="415">W1492+X1492</f>
        <v>2550.84</v>
      </c>
    </row>
    <row r="1493">
      <c r="A1493" s="37" t="s">
        <v>7116</v>
      </c>
      <c r="B1493" s="215" t="s">
        <v>2817</v>
      </c>
      <c r="C1493" s="79">
        <v>45902.0</v>
      </c>
      <c r="D1493" s="241">
        <v>0.4375</v>
      </c>
      <c r="E1493" s="191" t="s">
        <v>2548</v>
      </c>
      <c r="F1493" s="191" t="s">
        <v>2549</v>
      </c>
      <c r="G1493" s="193">
        <v>1.0</v>
      </c>
      <c r="H1493" s="193" t="s">
        <v>2513</v>
      </c>
      <c r="I1493" s="193" t="s">
        <v>7171</v>
      </c>
      <c r="J1493" s="193" t="s">
        <v>2514</v>
      </c>
      <c r="K1493" s="193" t="s">
        <v>5562</v>
      </c>
      <c r="L1493" s="191" t="s">
        <v>2833</v>
      </c>
      <c r="M1493" s="248" t="s">
        <v>2552</v>
      </c>
      <c r="N1493" s="193" t="s">
        <v>4397</v>
      </c>
      <c r="O1493" s="207"/>
      <c r="P1493" s="72" t="str">
        <f t="shared" ref="P1493:P1494" si="416">J1493</f>
        <v>DESINSTALACION DE EQUIPO</v>
      </c>
      <c r="Q1493" s="205" t="s">
        <v>7172</v>
      </c>
      <c r="R1493" s="206">
        <v>8.65011034739533E14</v>
      </c>
      <c r="S1493" s="266">
        <v>8.128601974E9</v>
      </c>
      <c r="T1493" s="193" t="s">
        <v>7173</v>
      </c>
      <c r="U1493" s="193" t="s">
        <v>7174</v>
      </c>
      <c r="V1493" s="193" t="str">
        <f t="shared" ref="V1493:V1494" si="417">H1493</f>
        <v>DESINSTALACION</v>
      </c>
      <c r="W1493" s="203">
        <v>350.0</v>
      </c>
      <c r="X1493" s="179">
        <f t="shared" si="414"/>
        <v>56</v>
      </c>
      <c r="Y1493" s="179">
        <f t="shared" si="415"/>
        <v>406</v>
      </c>
    </row>
    <row r="1494" ht="12.75" customHeight="1">
      <c r="A1494" s="37" t="s">
        <v>7116</v>
      </c>
      <c r="B1494" s="215" t="s">
        <v>2817</v>
      </c>
      <c r="C1494" s="79">
        <v>45902.0</v>
      </c>
      <c r="D1494" s="241">
        <v>0.4375</v>
      </c>
      <c r="E1494" s="191" t="s">
        <v>2548</v>
      </c>
      <c r="F1494" s="191" t="s">
        <v>2549</v>
      </c>
      <c r="G1494" s="193">
        <v>1.0</v>
      </c>
      <c r="H1494" s="193" t="s">
        <v>2812</v>
      </c>
      <c r="I1494" s="193" t="s">
        <v>7175</v>
      </c>
      <c r="J1494" s="193" t="s">
        <v>3082</v>
      </c>
      <c r="K1494" s="193" t="s">
        <v>5562</v>
      </c>
      <c r="L1494" s="191" t="s">
        <v>2833</v>
      </c>
      <c r="M1494" s="248" t="s">
        <v>2552</v>
      </c>
      <c r="N1494" s="193" t="s">
        <v>4397</v>
      </c>
      <c r="O1494" s="207"/>
      <c r="P1494" s="72" t="str">
        <f t="shared" si="416"/>
        <v>REINSTALACION DE EQUIPO</v>
      </c>
      <c r="Q1494" s="205" t="s">
        <v>68</v>
      </c>
      <c r="R1494" s="206">
        <v>8.65011034739533E14</v>
      </c>
      <c r="S1494" s="206">
        <v>8.128601974E9</v>
      </c>
      <c r="T1494" s="193" t="s">
        <v>68</v>
      </c>
      <c r="U1494" s="193" t="s">
        <v>68</v>
      </c>
      <c r="V1494" s="193" t="str">
        <f t="shared" si="417"/>
        <v>REINSTALACION</v>
      </c>
      <c r="W1494" s="203">
        <v>350.0</v>
      </c>
      <c r="X1494" s="179">
        <f t="shared" si="414"/>
        <v>56</v>
      </c>
      <c r="Y1494" s="179">
        <f t="shared" si="415"/>
        <v>406</v>
      </c>
    </row>
    <row r="1495" ht="12.75" customHeight="1">
      <c r="A1495" s="37" t="s">
        <v>7116</v>
      </c>
      <c r="B1495" s="215" t="s">
        <v>2817</v>
      </c>
      <c r="C1495" s="79">
        <v>45902.0</v>
      </c>
      <c r="D1495" s="241">
        <v>0.5</v>
      </c>
      <c r="E1495" s="191" t="s">
        <v>6884</v>
      </c>
      <c r="F1495" s="191" t="s">
        <v>3489</v>
      </c>
      <c r="G1495" s="193">
        <v>1.0</v>
      </c>
      <c r="H1495" s="193" t="s">
        <v>846</v>
      </c>
      <c r="I1495" s="193" t="s">
        <v>7176</v>
      </c>
      <c r="J1495" s="193" t="s">
        <v>7177</v>
      </c>
      <c r="K1495" s="193" t="s">
        <v>6955</v>
      </c>
      <c r="L1495" s="37" t="s">
        <v>2669</v>
      </c>
      <c r="M1495" s="190" t="s">
        <v>2670</v>
      </c>
      <c r="N1495" s="193" t="s">
        <v>68</v>
      </c>
      <c r="O1495" s="207"/>
      <c r="P1495" s="193" t="s">
        <v>7178</v>
      </c>
      <c r="Q1495" s="205" t="s">
        <v>68</v>
      </c>
      <c r="R1495" s="206" t="s">
        <v>68</v>
      </c>
      <c r="S1495" s="206" t="s">
        <v>68</v>
      </c>
      <c r="T1495" s="193" t="s">
        <v>68</v>
      </c>
      <c r="U1495" s="193" t="s">
        <v>68</v>
      </c>
      <c r="V1495" s="193" t="s">
        <v>68</v>
      </c>
      <c r="W1495" s="203" t="s">
        <v>68</v>
      </c>
      <c r="X1495" s="203" t="s">
        <v>68</v>
      </c>
      <c r="Y1495" s="203" t="s">
        <v>68</v>
      </c>
    </row>
    <row r="1496">
      <c r="A1496" s="37" t="s">
        <v>7116</v>
      </c>
      <c r="B1496" s="215" t="s">
        <v>2817</v>
      </c>
      <c r="C1496" s="79">
        <v>45902.0</v>
      </c>
      <c r="D1496" s="241">
        <v>0.5208333333333334</v>
      </c>
      <c r="E1496" s="191" t="s">
        <v>5984</v>
      </c>
      <c r="F1496" s="191" t="s">
        <v>1614</v>
      </c>
      <c r="G1496" s="193">
        <v>1.0</v>
      </c>
      <c r="H1496" s="193" t="s">
        <v>2513</v>
      </c>
      <c r="I1496" s="193" t="s">
        <v>2206</v>
      </c>
      <c r="J1496" s="193" t="s">
        <v>7179</v>
      </c>
      <c r="K1496" s="193" t="s">
        <v>7180</v>
      </c>
      <c r="L1496" s="191" t="s">
        <v>5855</v>
      </c>
      <c r="M1496" s="249" t="s">
        <v>3505</v>
      </c>
      <c r="N1496" s="193" t="s">
        <v>995</v>
      </c>
      <c r="O1496" s="207"/>
      <c r="P1496" s="193" t="s">
        <v>2563</v>
      </c>
      <c r="Q1496" s="205" t="s">
        <v>7181</v>
      </c>
      <c r="R1496" s="193">
        <v>8.62476054661458E14</v>
      </c>
      <c r="S1496" s="206" t="s">
        <v>68</v>
      </c>
      <c r="T1496" s="193" t="s">
        <v>68</v>
      </c>
      <c r="U1496" s="193" t="s">
        <v>7182</v>
      </c>
      <c r="V1496" s="72" t="str">
        <f t="shared" ref="V1496:V1498" si="418">H1496</f>
        <v>DESINSTALACION</v>
      </c>
      <c r="W1496" s="203">
        <v>500.0</v>
      </c>
      <c r="X1496" s="203">
        <f t="shared" ref="X1496:X1503" si="419">W1496*0.16</f>
        <v>80</v>
      </c>
      <c r="Y1496" s="203">
        <f t="shared" ref="Y1496:Y1508" si="420">W1496+X1496</f>
        <v>580</v>
      </c>
    </row>
    <row r="1497">
      <c r="A1497" s="37" t="s">
        <v>7116</v>
      </c>
      <c r="B1497" s="215" t="s">
        <v>2817</v>
      </c>
      <c r="C1497" s="79">
        <v>45902.0</v>
      </c>
      <c r="D1497" s="241">
        <v>0.5208333333333334</v>
      </c>
      <c r="E1497" s="191" t="s">
        <v>5984</v>
      </c>
      <c r="F1497" s="191" t="s">
        <v>1614</v>
      </c>
      <c r="G1497" s="193">
        <v>1.0</v>
      </c>
      <c r="H1497" s="193" t="s">
        <v>2513</v>
      </c>
      <c r="I1497" s="193" t="s">
        <v>2206</v>
      </c>
      <c r="J1497" s="193" t="s">
        <v>7183</v>
      </c>
      <c r="K1497" s="193" t="s">
        <v>7180</v>
      </c>
      <c r="L1497" s="191" t="s">
        <v>3504</v>
      </c>
      <c r="M1497" s="249" t="s">
        <v>3505</v>
      </c>
      <c r="N1497" s="193" t="s">
        <v>995</v>
      </c>
      <c r="O1497" s="207"/>
      <c r="P1497" s="193" t="s">
        <v>2563</v>
      </c>
      <c r="Q1497" s="205" t="s">
        <v>7181</v>
      </c>
      <c r="R1497" s="193">
        <v>8.62476054663579E14</v>
      </c>
      <c r="S1497" s="206" t="s">
        <v>68</v>
      </c>
      <c r="T1497" s="193" t="s">
        <v>68</v>
      </c>
      <c r="U1497" s="193" t="s">
        <v>7182</v>
      </c>
      <c r="V1497" s="72" t="str">
        <f t="shared" si="418"/>
        <v>DESINSTALACION</v>
      </c>
      <c r="W1497" s="203">
        <v>500.0</v>
      </c>
      <c r="X1497" s="203">
        <f t="shared" si="419"/>
        <v>80</v>
      </c>
      <c r="Y1497" s="203">
        <f t="shared" si="420"/>
        <v>580</v>
      </c>
    </row>
    <row r="1498">
      <c r="A1498" s="37" t="s">
        <v>7116</v>
      </c>
      <c r="B1498" s="215" t="s">
        <v>2817</v>
      </c>
      <c r="C1498" s="79">
        <v>45902.0</v>
      </c>
      <c r="D1498" s="241">
        <v>0.5208333333333334</v>
      </c>
      <c r="E1498" s="191" t="s">
        <v>4137</v>
      </c>
      <c r="F1498" s="191" t="s">
        <v>1614</v>
      </c>
      <c r="G1498" s="193">
        <v>1.0</v>
      </c>
      <c r="H1498" s="193" t="s">
        <v>3490</v>
      </c>
      <c r="I1498" s="193" t="s">
        <v>5753</v>
      </c>
      <c r="J1498" s="193">
        <v>3.59857083478859E14</v>
      </c>
      <c r="K1498" s="193" t="s">
        <v>7180</v>
      </c>
      <c r="L1498" s="191" t="s">
        <v>3504</v>
      </c>
      <c r="M1498" s="249" t="s">
        <v>3505</v>
      </c>
      <c r="N1498" s="193" t="s">
        <v>995</v>
      </c>
      <c r="O1498" s="207"/>
      <c r="P1498" s="193" t="s">
        <v>7184</v>
      </c>
      <c r="Q1498" s="205" t="s">
        <v>7185</v>
      </c>
      <c r="R1498" s="193">
        <v>3.59857083478859E14</v>
      </c>
      <c r="S1498" s="206" t="s">
        <v>68</v>
      </c>
      <c r="T1498" s="193" t="s">
        <v>68</v>
      </c>
      <c r="U1498" s="193" t="s">
        <v>68</v>
      </c>
      <c r="V1498" s="72" t="str">
        <f t="shared" si="418"/>
        <v>ENTREGA DE GPS</v>
      </c>
      <c r="W1498" s="203">
        <v>0.0</v>
      </c>
      <c r="X1498" s="203">
        <f t="shared" si="419"/>
        <v>0</v>
      </c>
      <c r="Y1498" s="203">
        <f t="shared" si="420"/>
        <v>0</v>
      </c>
    </row>
    <row r="1499">
      <c r="A1499" s="37" t="s">
        <v>7116</v>
      </c>
      <c r="B1499" s="215" t="s">
        <v>2817</v>
      </c>
      <c r="C1499" s="79">
        <v>45902.0</v>
      </c>
      <c r="D1499" s="241">
        <v>0.6041666666666666</v>
      </c>
      <c r="E1499" s="191" t="s">
        <v>3761</v>
      </c>
      <c r="F1499" s="191" t="s">
        <v>2592</v>
      </c>
      <c r="G1499" s="193">
        <v>1.0</v>
      </c>
      <c r="H1499" s="193" t="s">
        <v>888</v>
      </c>
      <c r="I1499" s="193" t="s">
        <v>7186</v>
      </c>
      <c r="J1499" s="193" t="s">
        <v>2506</v>
      </c>
      <c r="K1499" s="193" t="s">
        <v>7187</v>
      </c>
      <c r="L1499" s="191" t="s">
        <v>6663</v>
      </c>
      <c r="M1499" s="248" t="s">
        <v>7188</v>
      </c>
      <c r="N1499" s="193" t="s">
        <v>4397</v>
      </c>
      <c r="O1499" s="193" t="s">
        <v>68</v>
      </c>
      <c r="P1499" s="193" t="s">
        <v>7189</v>
      </c>
      <c r="Q1499" s="205" t="s">
        <v>7190</v>
      </c>
      <c r="R1499" s="206">
        <v>8.61768074643784E14</v>
      </c>
      <c r="S1499" s="206">
        <v>8.182542705E9</v>
      </c>
      <c r="T1499" s="193" t="s">
        <v>7191</v>
      </c>
      <c r="U1499" s="193" t="s">
        <v>7192</v>
      </c>
      <c r="V1499" s="193" t="s">
        <v>888</v>
      </c>
      <c r="W1499" s="203">
        <f>1724+150</f>
        <v>1874</v>
      </c>
      <c r="X1499" s="203">
        <f t="shared" si="419"/>
        <v>299.84</v>
      </c>
      <c r="Y1499" s="203">
        <f t="shared" si="420"/>
        <v>2173.84</v>
      </c>
    </row>
    <row r="1500">
      <c r="A1500" s="37" t="s">
        <v>7116</v>
      </c>
      <c r="B1500" s="215" t="s">
        <v>2817</v>
      </c>
      <c r="C1500" s="79">
        <v>45902.0</v>
      </c>
      <c r="D1500" s="241">
        <v>0.6875</v>
      </c>
      <c r="E1500" s="191" t="s">
        <v>7077</v>
      </c>
      <c r="F1500" s="191" t="s">
        <v>390</v>
      </c>
      <c r="G1500" s="193">
        <v>1.0</v>
      </c>
      <c r="H1500" s="193" t="s">
        <v>2513</v>
      </c>
      <c r="I1500" s="193" t="s">
        <v>7193</v>
      </c>
      <c r="J1500" s="193" t="s">
        <v>2563</v>
      </c>
      <c r="K1500" s="193" t="s">
        <v>5091</v>
      </c>
      <c r="L1500" s="191" t="s">
        <v>5092</v>
      </c>
      <c r="M1500" s="249" t="s">
        <v>7079</v>
      </c>
      <c r="N1500" s="193" t="s">
        <v>4397</v>
      </c>
      <c r="O1500" s="207"/>
      <c r="P1500" s="193" t="s">
        <v>7194</v>
      </c>
      <c r="Q1500" s="205" t="s">
        <v>7195</v>
      </c>
      <c r="R1500" s="206">
        <v>8.64943048872069E14</v>
      </c>
      <c r="S1500" s="206">
        <v>8.110444875E9</v>
      </c>
      <c r="T1500" s="193" t="s">
        <v>68</v>
      </c>
      <c r="U1500" s="193" t="s">
        <v>6522</v>
      </c>
      <c r="V1500" s="193" t="s">
        <v>2513</v>
      </c>
      <c r="W1500" s="203">
        <v>550.0</v>
      </c>
      <c r="X1500" s="203">
        <f t="shared" si="419"/>
        <v>88</v>
      </c>
      <c r="Y1500" s="203">
        <f t="shared" si="420"/>
        <v>638</v>
      </c>
    </row>
    <row r="1501">
      <c r="A1501" s="37" t="s">
        <v>7116</v>
      </c>
      <c r="B1501" s="215" t="s">
        <v>2817</v>
      </c>
      <c r="C1501" s="79">
        <v>45902.0</v>
      </c>
      <c r="D1501" s="241">
        <v>0.7013888888888888</v>
      </c>
      <c r="E1501" s="191" t="s">
        <v>7077</v>
      </c>
      <c r="F1501" s="191" t="s">
        <v>390</v>
      </c>
      <c r="G1501" s="193">
        <v>1.0</v>
      </c>
      <c r="H1501" s="193" t="s">
        <v>2513</v>
      </c>
      <c r="I1501" s="193" t="s">
        <v>6510</v>
      </c>
      <c r="J1501" s="193" t="s">
        <v>2563</v>
      </c>
      <c r="K1501" s="193" t="s">
        <v>5091</v>
      </c>
      <c r="L1501" s="191" t="s">
        <v>5092</v>
      </c>
      <c r="M1501" s="249" t="s">
        <v>7079</v>
      </c>
      <c r="N1501" s="193" t="s">
        <v>4397</v>
      </c>
      <c r="O1501" s="207"/>
      <c r="P1501" s="193" t="s">
        <v>7196</v>
      </c>
      <c r="Q1501" s="205" t="s">
        <v>7195</v>
      </c>
      <c r="R1501" s="206">
        <v>8.64943048870204E14</v>
      </c>
      <c r="S1501" s="206">
        <v>8.110443754E9</v>
      </c>
      <c r="T1501" s="193" t="s">
        <v>68</v>
      </c>
      <c r="U1501" s="193" t="s">
        <v>6511</v>
      </c>
      <c r="V1501" s="193" t="s">
        <v>2513</v>
      </c>
      <c r="W1501" s="203">
        <v>550.0</v>
      </c>
      <c r="X1501" s="203">
        <f t="shared" si="419"/>
        <v>88</v>
      </c>
      <c r="Y1501" s="203">
        <f t="shared" si="420"/>
        <v>638</v>
      </c>
    </row>
    <row r="1502">
      <c r="A1502" s="37" t="s">
        <v>7116</v>
      </c>
      <c r="B1502" s="215" t="s">
        <v>2817</v>
      </c>
      <c r="C1502" s="79">
        <v>45902.0</v>
      </c>
      <c r="D1502" s="241">
        <v>0.7152777777777778</v>
      </c>
      <c r="E1502" s="191" t="s">
        <v>7077</v>
      </c>
      <c r="F1502" s="191" t="s">
        <v>390</v>
      </c>
      <c r="G1502" s="193">
        <v>1.0</v>
      </c>
      <c r="H1502" s="193" t="s">
        <v>2513</v>
      </c>
      <c r="I1502" s="193" t="s">
        <v>6506</v>
      </c>
      <c r="J1502" s="193" t="s">
        <v>2563</v>
      </c>
      <c r="K1502" s="193" t="s">
        <v>5091</v>
      </c>
      <c r="L1502" s="191" t="s">
        <v>5092</v>
      </c>
      <c r="M1502" s="249" t="s">
        <v>7079</v>
      </c>
      <c r="N1502" s="193" t="s">
        <v>4397</v>
      </c>
      <c r="O1502" s="207"/>
      <c r="P1502" s="193" t="s">
        <v>7197</v>
      </c>
      <c r="Q1502" s="205" t="s">
        <v>7195</v>
      </c>
      <c r="R1502" s="206">
        <v>8.64943048870915E14</v>
      </c>
      <c r="S1502" s="206">
        <v>8.115279224E9</v>
      </c>
      <c r="T1502" s="193" t="s">
        <v>68</v>
      </c>
      <c r="U1502" s="193" t="s">
        <v>6507</v>
      </c>
      <c r="V1502" s="193" t="s">
        <v>2513</v>
      </c>
      <c r="W1502" s="203">
        <v>550.0</v>
      </c>
      <c r="X1502" s="203">
        <f t="shared" si="419"/>
        <v>88</v>
      </c>
      <c r="Y1502" s="203">
        <f t="shared" si="420"/>
        <v>638</v>
      </c>
    </row>
    <row r="1503">
      <c r="A1503" s="37" t="s">
        <v>7116</v>
      </c>
      <c r="B1503" s="215" t="s">
        <v>2817</v>
      </c>
      <c r="C1503" s="79">
        <v>45902.0</v>
      </c>
      <c r="D1503" s="241">
        <v>0.7291666666666666</v>
      </c>
      <c r="E1503" s="191" t="s">
        <v>7077</v>
      </c>
      <c r="F1503" s="191" t="s">
        <v>390</v>
      </c>
      <c r="G1503" s="193">
        <v>1.0</v>
      </c>
      <c r="H1503" s="193" t="s">
        <v>2513</v>
      </c>
      <c r="I1503" s="193" t="s">
        <v>7198</v>
      </c>
      <c r="J1503" s="193" t="s">
        <v>2563</v>
      </c>
      <c r="K1503" s="193" t="s">
        <v>5091</v>
      </c>
      <c r="L1503" s="191" t="s">
        <v>5092</v>
      </c>
      <c r="M1503" s="249" t="s">
        <v>7079</v>
      </c>
      <c r="N1503" s="193" t="s">
        <v>4397</v>
      </c>
      <c r="O1503" s="207"/>
      <c r="P1503" s="193" t="s">
        <v>7199</v>
      </c>
      <c r="Q1503" s="205" t="s">
        <v>7195</v>
      </c>
      <c r="R1503" s="206">
        <v>8.6906606209131E14</v>
      </c>
      <c r="S1503" s="206">
        <v>8.115366051E9</v>
      </c>
      <c r="T1503" s="193" t="s">
        <v>68</v>
      </c>
      <c r="U1503" s="193" t="s">
        <v>5576</v>
      </c>
      <c r="V1503" s="193" t="s">
        <v>2513</v>
      </c>
      <c r="W1503" s="203">
        <v>550.0</v>
      </c>
      <c r="X1503" s="203">
        <f t="shared" si="419"/>
        <v>88</v>
      </c>
      <c r="Y1503" s="203">
        <f t="shared" si="420"/>
        <v>638</v>
      </c>
    </row>
    <row r="1504">
      <c r="A1504" s="37" t="s">
        <v>7116</v>
      </c>
      <c r="B1504" s="215" t="s">
        <v>2817</v>
      </c>
      <c r="C1504" s="79">
        <v>45902.0</v>
      </c>
      <c r="D1504" s="241">
        <v>0.7291666666666666</v>
      </c>
      <c r="E1504" s="191" t="s">
        <v>2504</v>
      </c>
      <c r="F1504" s="191" t="s">
        <v>2504</v>
      </c>
      <c r="G1504" s="193">
        <v>1.0</v>
      </c>
      <c r="H1504" s="193" t="s">
        <v>888</v>
      </c>
      <c r="I1504" s="193" t="s">
        <v>7200</v>
      </c>
      <c r="J1504" s="193" t="s">
        <v>2506</v>
      </c>
      <c r="K1504" s="193" t="s">
        <v>2507</v>
      </c>
      <c r="L1504" s="191" t="s">
        <v>2508</v>
      </c>
      <c r="M1504" s="248" t="s">
        <v>2509</v>
      </c>
      <c r="N1504" s="193" t="s">
        <v>821</v>
      </c>
      <c r="O1504" s="207"/>
      <c r="P1504" s="193" t="s">
        <v>2506</v>
      </c>
      <c r="Q1504" s="205" t="s">
        <v>7201</v>
      </c>
      <c r="R1504" s="206">
        <v>8.65011030429451E14</v>
      </c>
      <c r="S1504" s="206">
        <v>8.126206014E9</v>
      </c>
      <c r="T1504" s="193" t="s">
        <v>7202</v>
      </c>
      <c r="U1504" s="193" t="s">
        <v>7203</v>
      </c>
      <c r="V1504" s="193" t="s">
        <v>3157</v>
      </c>
      <c r="W1504" s="203">
        <f>650+100</f>
        <v>750</v>
      </c>
      <c r="X1504" s="203">
        <v>0.0</v>
      </c>
      <c r="Y1504" s="203">
        <f t="shared" si="420"/>
        <v>750</v>
      </c>
    </row>
    <row r="1505">
      <c r="A1505" s="37" t="s">
        <v>7116</v>
      </c>
      <c r="B1505" s="215" t="s">
        <v>2817</v>
      </c>
      <c r="C1505" s="79">
        <v>45902.0</v>
      </c>
      <c r="D1505" s="241">
        <v>0.75</v>
      </c>
      <c r="E1505" s="191" t="s">
        <v>7077</v>
      </c>
      <c r="F1505" s="191" t="s">
        <v>390</v>
      </c>
      <c r="G1505" s="193">
        <v>1.0</v>
      </c>
      <c r="H1505" s="193" t="s">
        <v>2513</v>
      </c>
      <c r="I1505" s="193" t="s">
        <v>5090</v>
      </c>
      <c r="J1505" s="193" t="s">
        <v>2563</v>
      </c>
      <c r="K1505" s="193" t="s">
        <v>5091</v>
      </c>
      <c r="L1505" s="191" t="s">
        <v>5092</v>
      </c>
      <c r="M1505" s="249" t="s">
        <v>7079</v>
      </c>
      <c r="N1505" s="193" t="s">
        <v>4397</v>
      </c>
      <c r="O1505" s="207"/>
      <c r="P1505" s="193" t="s">
        <v>7204</v>
      </c>
      <c r="Q1505" s="205" t="s">
        <v>7195</v>
      </c>
      <c r="R1505" s="206">
        <v>8.69066062091039E14</v>
      </c>
      <c r="S1505" s="206">
        <v>8.115316757E9</v>
      </c>
      <c r="T1505" s="193" t="s">
        <v>5234</v>
      </c>
      <c r="U1505" s="193" t="s">
        <v>5235</v>
      </c>
      <c r="V1505" s="193" t="s">
        <v>2513</v>
      </c>
      <c r="W1505" s="203">
        <v>550.0</v>
      </c>
      <c r="X1505" s="203">
        <f t="shared" ref="X1505:X1508" si="421">W1505*0.16</f>
        <v>88</v>
      </c>
      <c r="Y1505" s="203">
        <f t="shared" si="420"/>
        <v>638</v>
      </c>
    </row>
    <row r="1506">
      <c r="A1506" s="37" t="s">
        <v>7116</v>
      </c>
      <c r="B1506" s="215" t="s">
        <v>2817</v>
      </c>
      <c r="C1506" s="79">
        <v>45902.0</v>
      </c>
      <c r="D1506" s="241">
        <v>0.7638888888888888</v>
      </c>
      <c r="E1506" s="191" t="s">
        <v>7077</v>
      </c>
      <c r="F1506" s="191" t="s">
        <v>390</v>
      </c>
      <c r="G1506" s="193">
        <v>1.0</v>
      </c>
      <c r="H1506" s="193" t="s">
        <v>2513</v>
      </c>
      <c r="I1506" s="193" t="s">
        <v>7205</v>
      </c>
      <c r="J1506" s="193" t="s">
        <v>2563</v>
      </c>
      <c r="K1506" s="193" t="s">
        <v>5091</v>
      </c>
      <c r="L1506" s="191" t="s">
        <v>5092</v>
      </c>
      <c r="M1506" s="249" t="s">
        <v>7079</v>
      </c>
      <c r="N1506" s="193" t="s">
        <v>4397</v>
      </c>
      <c r="O1506" s="207"/>
      <c r="P1506" s="193" t="s">
        <v>7197</v>
      </c>
      <c r="Q1506" s="205" t="s">
        <v>7195</v>
      </c>
      <c r="R1506" s="206">
        <v>8.64943048870238E14</v>
      </c>
      <c r="S1506" s="206">
        <v>8.110442708E9</v>
      </c>
      <c r="T1506" s="193" t="s">
        <v>68</v>
      </c>
      <c r="U1506" s="193" t="s">
        <v>6509</v>
      </c>
      <c r="V1506" s="193" t="s">
        <v>2513</v>
      </c>
      <c r="W1506" s="203">
        <v>550.0</v>
      </c>
      <c r="X1506" s="203">
        <f t="shared" si="421"/>
        <v>88</v>
      </c>
      <c r="Y1506" s="203">
        <f t="shared" si="420"/>
        <v>638</v>
      </c>
    </row>
    <row r="1507">
      <c r="A1507" s="37" t="s">
        <v>7116</v>
      </c>
      <c r="B1507" s="215" t="s">
        <v>2817</v>
      </c>
      <c r="C1507" s="79">
        <v>45902.0</v>
      </c>
      <c r="D1507" s="241">
        <v>0.7777777777777778</v>
      </c>
      <c r="E1507" s="191" t="s">
        <v>7077</v>
      </c>
      <c r="F1507" s="191" t="s">
        <v>390</v>
      </c>
      <c r="G1507" s="193">
        <v>1.0</v>
      </c>
      <c r="H1507" s="193" t="s">
        <v>2513</v>
      </c>
      <c r="I1507" s="193" t="s">
        <v>6531</v>
      </c>
      <c r="J1507" s="193" t="s">
        <v>2563</v>
      </c>
      <c r="K1507" s="193" t="s">
        <v>5091</v>
      </c>
      <c r="L1507" s="191" t="s">
        <v>5092</v>
      </c>
      <c r="M1507" s="249" t="s">
        <v>7079</v>
      </c>
      <c r="N1507" s="193" t="s">
        <v>4397</v>
      </c>
      <c r="O1507" s="207"/>
      <c r="P1507" s="193" t="s">
        <v>7206</v>
      </c>
      <c r="Q1507" s="205" t="s">
        <v>7195</v>
      </c>
      <c r="R1507" s="206">
        <v>8.64943048870071E14</v>
      </c>
      <c r="S1507" s="206">
        <v>8.110446867E9</v>
      </c>
      <c r="T1507" s="193" t="s">
        <v>68</v>
      </c>
      <c r="U1507" s="193" t="s">
        <v>6532</v>
      </c>
      <c r="V1507" s="193" t="s">
        <v>2513</v>
      </c>
      <c r="W1507" s="203">
        <v>550.0</v>
      </c>
      <c r="X1507" s="203">
        <f t="shared" si="421"/>
        <v>88</v>
      </c>
      <c r="Y1507" s="203">
        <f t="shared" si="420"/>
        <v>638</v>
      </c>
    </row>
    <row r="1508">
      <c r="A1508" s="37" t="s">
        <v>7116</v>
      </c>
      <c r="B1508" s="215" t="s">
        <v>2817</v>
      </c>
      <c r="C1508" s="79">
        <v>45902.0</v>
      </c>
      <c r="D1508" s="241">
        <v>0.7777777777777778</v>
      </c>
      <c r="E1508" s="191" t="s">
        <v>7077</v>
      </c>
      <c r="F1508" s="191" t="s">
        <v>390</v>
      </c>
      <c r="G1508" s="193">
        <v>1.0</v>
      </c>
      <c r="H1508" s="193" t="s">
        <v>2513</v>
      </c>
      <c r="I1508" s="193" t="s">
        <v>7207</v>
      </c>
      <c r="J1508" s="193" t="s">
        <v>2563</v>
      </c>
      <c r="K1508" s="193" t="s">
        <v>5091</v>
      </c>
      <c r="L1508" s="191" t="s">
        <v>5092</v>
      </c>
      <c r="M1508" s="249" t="s">
        <v>7079</v>
      </c>
      <c r="N1508" s="193" t="s">
        <v>4397</v>
      </c>
      <c r="O1508" s="207"/>
      <c r="P1508" s="193" t="s">
        <v>7208</v>
      </c>
      <c r="Q1508" s="205" t="s">
        <v>7195</v>
      </c>
      <c r="R1508" s="206">
        <v>8.64943048869628E14</v>
      </c>
      <c r="S1508" s="206">
        <v>8.118247933E9</v>
      </c>
      <c r="T1508" s="193" t="s">
        <v>68</v>
      </c>
      <c r="U1508" s="193" t="s">
        <v>6588</v>
      </c>
      <c r="V1508" s="193" t="s">
        <v>2513</v>
      </c>
      <c r="W1508" s="203">
        <v>550.0</v>
      </c>
      <c r="X1508" s="203">
        <f t="shared" si="421"/>
        <v>88</v>
      </c>
      <c r="Y1508" s="203">
        <f t="shared" si="420"/>
        <v>638</v>
      </c>
    </row>
    <row r="1509">
      <c r="A1509" s="37" t="s">
        <v>7116</v>
      </c>
      <c r="B1509" s="215" t="s">
        <v>2817</v>
      </c>
      <c r="C1509" s="79">
        <v>45903.0</v>
      </c>
      <c r="D1509" s="241">
        <v>0.3125</v>
      </c>
      <c r="E1509" s="191" t="s">
        <v>3765</v>
      </c>
      <c r="F1509" s="191" t="s">
        <v>2871</v>
      </c>
      <c r="G1509" s="193">
        <v>1.0</v>
      </c>
      <c r="H1509" s="193" t="s">
        <v>846</v>
      </c>
      <c r="I1509" s="193" t="s">
        <v>7117</v>
      </c>
      <c r="J1509" s="193" t="s">
        <v>2506</v>
      </c>
      <c r="K1509" s="193" t="s">
        <v>7118</v>
      </c>
      <c r="L1509" s="191" t="s">
        <v>6649</v>
      </c>
      <c r="M1509" s="248" t="s">
        <v>7119</v>
      </c>
      <c r="N1509" s="193" t="s">
        <v>902</v>
      </c>
      <c r="O1509" s="207"/>
      <c r="P1509" s="193" t="s">
        <v>7209</v>
      </c>
      <c r="Q1509" s="205" t="s">
        <v>68</v>
      </c>
      <c r="R1509" s="206" t="s">
        <v>68</v>
      </c>
      <c r="S1509" s="206" t="s">
        <v>68</v>
      </c>
      <c r="T1509" s="193" t="s">
        <v>68</v>
      </c>
      <c r="U1509" s="193" t="s">
        <v>68</v>
      </c>
      <c r="V1509" s="193" t="s">
        <v>888</v>
      </c>
      <c r="W1509" s="203" t="s">
        <v>68</v>
      </c>
      <c r="X1509" s="203" t="s">
        <v>68</v>
      </c>
      <c r="Y1509" s="203" t="s">
        <v>68</v>
      </c>
    </row>
    <row r="1510" ht="12.75" customHeight="1">
      <c r="A1510" s="37" t="s">
        <v>7116</v>
      </c>
      <c r="B1510" s="215" t="s">
        <v>2817</v>
      </c>
      <c r="C1510" s="79">
        <v>45903.0</v>
      </c>
      <c r="D1510" s="241">
        <v>0.3854166666666667</v>
      </c>
      <c r="E1510" s="191" t="s">
        <v>7210</v>
      </c>
      <c r="F1510" s="191" t="s">
        <v>2798</v>
      </c>
      <c r="G1510" s="193">
        <v>1.0</v>
      </c>
      <c r="H1510" s="193" t="s">
        <v>2513</v>
      </c>
      <c r="I1510" s="193" t="s">
        <v>7211</v>
      </c>
      <c r="J1510" s="193" t="s">
        <v>2514</v>
      </c>
      <c r="K1510" s="193" t="s">
        <v>7212</v>
      </c>
      <c r="L1510" s="191" t="s">
        <v>5334</v>
      </c>
      <c r="M1510" s="248" t="s">
        <v>7213</v>
      </c>
      <c r="N1510" s="193" t="s">
        <v>821</v>
      </c>
      <c r="O1510" s="193" t="s">
        <v>68</v>
      </c>
      <c r="P1510" s="193" t="s">
        <v>2563</v>
      </c>
      <c r="Q1510" s="205" t="s">
        <v>2567</v>
      </c>
      <c r="R1510" s="206">
        <v>8.6494304818769E14</v>
      </c>
      <c r="S1510" s="206">
        <v>8.11531951E8</v>
      </c>
      <c r="T1510" s="193" t="s">
        <v>68</v>
      </c>
      <c r="U1510" s="193" t="s">
        <v>7214</v>
      </c>
      <c r="V1510" s="193" t="s">
        <v>2513</v>
      </c>
      <c r="W1510" s="203">
        <v>500.0</v>
      </c>
      <c r="X1510" s="203">
        <f t="shared" ref="X1510:X1516" si="422">W1510*0.16</f>
        <v>80</v>
      </c>
      <c r="Y1510" s="203">
        <f t="shared" ref="Y1510:Y1521" si="423">W1510+X1510</f>
        <v>580</v>
      </c>
    </row>
    <row r="1511" ht="12.75" customHeight="1">
      <c r="A1511" s="37" t="s">
        <v>7116</v>
      </c>
      <c r="B1511" s="215" t="s">
        <v>2817</v>
      </c>
      <c r="C1511" s="79">
        <v>45903.0</v>
      </c>
      <c r="D1511" s="241">
        <v>0.4166666666666667</v>
      </c>
      <c r="E1511" s="191" t="s">
        <v>498</v>
      </c>
      <c r="F1511" s="191" t="s">
        <v>6652</v>
      </c>
      <c r="G1511" s="193">
        <v>1.0</v>
      </c>
      <c r="H1511" s="193" t="s">
        <v>2449</v>
      </c>
      <c r="I1511" s="193" t="s">
        <v>6989</v>
      </c>
      <c r="J1511" s="193" t="s">
        <v>7215</v>
      </c>
      <c r="K1511" s="193" t="s">
        <v>7216</v>
      </c>
      <c r="L1511" s="191" t="s">
        <v>7217</v>
      </c>
      <c r="M1511" s="217" t="s">
        <v>7218</v>
      </c>
      <c r="N1511" s="193" t="s">
        <v>821</v>
      </c>
      <c r="O1511" s="207"/>
      <c r="P1511" s="193" t="s">
        <v>68</v>
      </c>
      <c r="Q1511" s="205" t="s">
        <v>7219</v>
      </c>
      <c r="R1511" s="206">
        <v>8.61768074606963E14</v>
      </c>
      <c r="S1511" s="206">
        <v>8.182541627E9</v>
      </c>
      <c r="T1511" s="193" t="s">
        <v>6991</v>
      </c>
      <c r="U1511" s="193" t="s">
        <v>68</v>
      </c>
      <c r="V1511" s="193" t="s">
        <v>2449</v>
      </c>
      <c r="W1511" s="203">
        <v>350.0</v>
      </c>
      <c r="X1511" s="203">
        <f t="shared" si="422"/>
        <v>56</v>
      </c>
      <c r="Y1511" s="203">
        <f t="shared" si="423"/>
        <v>406</v>
      </c>
    </row>
    <row r="1512" ht="12.75" customHeight="1">
      <c r="A1512" s="37" t="s">
        <v>7116</v>
      </c>
      <c r="B1512" s="215" t="s">
        <v>2817</v>
      </c>
      <c r="C1512" s="79">
        <v>45903.0</v>
      </c>
      <c r="D1512" s="241">
        <v>0.4583333333333333</v>
      </c>
      <c r="E1512" s="191" t="s">
        <v>6884</v>
      </c>
      <c r="F1512" s="191" t="s">
        <v>3489</v>
      </c>
      <c r="G1512" s="193">
        <v>1.0</v>
      </c>
      <c r="H1512" s="193" t="s">
        <v>2449</v>
      </c>
      <c r="I1512" s="193" t="s">
        <v>7220</v>
      </c>
      <c r="J1512" s="193" t="s">
        <v>7221</v>
      </c>
      <c r="K1512" s="193" t="s">
        <v>6955</v>
      </c>
      <c r="L1512" s="37" t="s">
        <v>2669</v>
      </c>
      <c r="M1512" s="190" t="s">
        <v>2670</v>
      </c>
      <c r="N1512" s="193" t="s">
        <v>4397</v>
      </c>
      <c r="O1512" s="207"/>
      <c r="P1512" s="193" t="s">
        <v>7222</v>
      </c>
      <c r="Q1512" s="205" t="s">
        <v>7223</v>
      </c>
      <c r="R1512" s="206">
        <v>8.6247605028264E13</v>
      </c>
      <c r="S1512" s="206" t="s">
        <v>68</v>
      </c>
      <c r="T1512" s="193" t="s">
        <v>68</v>
      </c>
      <c r="U1512" s="193" t="s">
        <v>7224</v>
      </c>
      <c r="V1512" s="193" t="s">
        <v>2449</v>
      </c>
      <c r="W1512" s="203">
        <v>500.0</v>
      </c>
      <c r="X1512" s="203">
        <f t="shared" si="422"/>
        <v>80</v>
      </c>
      <c r="Y1512" s="203">
        <f t="shared" si="423"/>
        <v>580</v>
      </c>
    </row>
    <row r="1513">
      <c r="A1513" s="37" t="s">
        <v>7116</v>
      </c>
      <c r="B1513" s="215" t="s">
        <v>2817</v>
      </c>
      <c r="C1513" s="79">
        <v>45903.0</v>
      </c>
      <c r="D1513" s="241">
        <v>0.4583333333333333</v>
      </c>
      <c r="E1513" s="191" t="s">
        <v>6884</v>
      </c>
      <c r="F1513" s="191" t="s">
        <v>3489</v>
      </c>
      <c r="G1513" s="193">
        <v>1.0</v>
      </c>
      <c r="H1513" s="193" t="s">
        <v>2449</v>
      </c>
      <c r="I1513" s="193" t="s">
        <v>7220</v>
      </c>
      <c r="J1513" s="193" t="s">
        <v>7225</v>
      </c>
      <c r="K1513" s="193" t="s">
        <v>6955</v>
      </c>
      <c r="L1513" s="37" t="s">
        <v>2669</v>
      </c>
      <c r="M1513" s="190" t="s">
        <v>2670</v>
      </c>
      <c r="N1513" s="193" t="s">
        <v>4397</v>
      </c>
      <c r="O1513" s="207"/>
      <c r="P1513" s="193" t="s">
        <v>7222</v>
      </c>
      <c r="Q1513" s="205" t="s">
        <v>7226</v>
      </c>
      <c r="R1513" s="206">
        <v>8.6276050288595E13</v>
      </c>
      <c r="S1513" s="206" t="s">
        <v>68</v>
      </c>
      <c r="T1513" s="193" t="s">
        <v>68</v>
      </c>
      <c r="U1513" s="193" t="s">
        <v>7224</v>
      </c>
      <c r="V1513" s="193" t="s">
        <v>2449</v>
      </c>
      <c r="W1513" s="203">
        <v>500.0</v>
      </c>
      <c r="X1513" s="203">
        <f t="shared" si="422"/>
        <v>80</v>
      </c>
      <c r="Y1513" s="203">
        <f t="shared" si="423"/>
        <v>580</v>
      </c>
    </row>
    <row r="1514">
      <c r="A1514" s="37" t="s">
        <v>7116</v>
      </c>
      <c r="B1514" s="215" t="s">
        <v>2817</v>
      </c>
      <c r="C1514" s="79">
        <v>45903.0</v>
      </c>
      <c r="D1514" s="241">
        <v>0.4583333333333333</v>
      </c>
      <c r="E1514" s="191" t="s">
        <v>6884</v>
      </c>
      <c r="F1514" s="191" t="s">
        <v>3489</v>
      </c>
      <c r="G1514" s="193">
        <v>1.0</v>
      </c>
      <c r="H1514" s="193" t="s">
        <v>2513</v>
      </c>
      <c r="I1514" s="193" t="s">
        <v>7220</v>
      </c>
      <c r="J1514" s="193" t="s">
        <v>7227</v>
      </c>
      <c r="K1514" s="193" t="s">
        <v>6955</v>
      </c>
      <c r="L1514" s="37" t="s">
        <v>2669</v>
      </c>
      <c r="M1514" s="190" t="s">
        <v>2670</v>
      </c>
      <c r="N1514" s="193" t="s">
        <v>4397</v>
      </c>
      <c r="O1514" s="207"/>
      <c r="P1514" s="193" t="s">
        <v>7228</v>
      </c>
      <c r="Q1514" s="205" t="s">
        <v>7229</v>
      </c>
      <c r="R1514" s="206">
        <v>8.6276050288595E13</v>
      </c>
      <c r="S1514" s="206" t="s">
        <v>68</v>
      </c>
      <c r="T1514" s="193" t="s">
        <v>68</v>
      </c>
      <c r="U1514" s="193" t="s">
        <v>7224</v>
      </c>
      <c r="V1514" s="193" t="s">
        <v>2513</v>
      </c>
      <c r="W1514" s="203">
        <v>500.0</v>
      </c>
      <c r="X1514" s="203">
        <f t="shared" si="422"/>
        <v>80</v>
      </c>
      <c r="Y1514" s="203">
        <f t="shared" si="423"/>
        <v>580</v>
      </c>
    </row>
    <row r="1515">
      <c r="A1515" s="37" t="s">
        <v>7116</v>
      </c>
      <c r="B1515" s="215" t="s">
        <v>2817</v>
      </c>
      <c r="C1515" s="79">
        <v>45903.0</v>
      </c>
      <c r="D1515" s="241">
        <v>0.0</v>
      </c>
      <c r="E1515" s="191" t="s">
        <v>6884</v>
      </c>
      <c r="F1515" s="191" t="s">
        <v>3489</v>
      </c>
      <c r="G1515" s="193">
        <v>1.0</v>
      </c>
      <c r="H1515" s="193" t="s">
        <v>2449</v>
      </c>
      <c r="I1515" s="193" t="s">
        <v>7176</v>
      </c>
      <c r="J1515" s="193" t="s">
        <v>7177</v>
      </c>
      <c r="K1515" s="193" t="s">
        <v>6955</v>
      </c>
      <c r="L1515" s="37" t="s">
        <v>2669</v>
      </c>
      <c r="M1515" s="190" t="s">
        <v>2670</v>
      </c>
      <c r="N1515" s="193" t="s">
        <v>4397</v>
      </c>
      <c r="O1515" s="207"/>
      <c r="P1515" s="193" t="s">
        <v>7222</v>
      </c>
      <c r="Q1515" s="205" t="s">
        <v>7230</v>
      </c>
      <c r="R1515" s="206">
        <v>8.62476051262367E14</v>
      </c>
      <c r="S1515" s="206" t="s">
        <v>68</v>
      </c>
      <c r="T1515" s="193" t="s">
        <v>68</v>
      </c>
      <c r="U1515" s="193" t="s">
        <v>7231</v>
      </c>
      <c r="V1515" s="193" t="s">
        <v>2449</v>
      </c>
      <c r="W1515" s="203">
        <v>500.0</v>
      </c>
      <c r="X1515" s="203">
        <f t="shared" si="422"/>
        <v>80</v>
      </c>
      <c r="Y1515" s="203">
        <f t="shared" si="423"/>
        <v>580</v>
      </c>
    </row>
    <row r="1516">
      <c r="A1516" s="37" t="s">
        <v>7116</v>
      </c>
      <c r="B1516" s="215" t="s">
        <v>2817</v>
      </c>
      <c r="C1516" s="79">
        <v>45903.0</v>
      </c>
      <c r="D1516" s="241">
        <v>0.0</v>
      </c>
      <c r="E1516" s="191" t="s">
        <v>6884</v>
      </c>
      <c r="F1516" s="191" t="s">
        <v>3489</v>
      </c>
      <c r="G1516" s="193">
        <v>1.0</v>
      </c>
      <c r="H1516" s="193" t="s">
        <v>2467</v>
      </c>
      <c r="I1516" s="193" t="s">
        <v>7176</v>
      </c>
      <c r="J1516" s="193" t="s">
        <v>7232</v>
      </c>
      <c r="K1516" s="193" t="s">
        <v>6955</v>
      </c>
      <c r="L1516" s="37" t="s">
        <v>2669</v>
      </c>
      <c r="M1516" s="190" t="s">
        <v>2670</v>
      </c>
      <c r="N1516" s="193" t="s">
        <v>4397</v>
      </c>
      <c r="O1516" s="207"/>
      <c r="P1516" s="193" t="s">
        <v>6372</v>
      </c>
      <c r="Q1516" s="205" t="s">
        <v>7226</v>
      </c>
      <c r="R1516" s="206">
        <v>8.62476051238359E14</v>
      </c>
      <c r="S1516" s="206" t="s">
        <v>68</v>
      </c>
      <c r="T1516" s="193" t="s">
        <v>68</v>
      </c>
      <c r="U1516" s="193" t="s">
        <v>7231</v>
      </c>
      <c r="V1516" s="193" t="s">
        <v>2812</v>
      </c>
      <c r="W1516" s="203">
        <v>700.0</v>
      </c>
      <c r="X1516" s="203">
        <f t="shared" si="422"/>
        <v>112</v>
      </c>
      <c r="Y1516" s="203">
        <f t="shared" si="423"/>
        <v>812</v>
      </c>
    </row>
    <row r="1517">
      <c r="A1517" s="37" t="s">
        <v>7116</v>
      </c>
      <c r="B1517" s="215" t="s">
        <v>2817</v>
      </c>
      <c r="C1517" s="79">
        <v>45903.0</v>
      </c>
      <c r="D1517" s="241">
        <v>0.6041666666666666</v>
      </c>
      <c r="E1517" s="191" t="s">
        <v>2518</v>
      </c>
      <c r="F1517" s="27" t="s">
        <v>7003</v>
      </c>
      <c r="G1517" s="193">
        <v>1.0</v>
      </c>
      <c r="H1517" s="193" t="s">
        <v>888</v>
      </c>
      <c r="I1517" s="193" t="s">
        <v>7233</v>
      </c>
      <c r="J1517" s="193" t="s">
        <v>2506</v>
      </c>
      <c r="K1517" s="193" t="s">
        <v>7005</v>
      </c>
      <c r="L1517" s="191" t="s">
        <v>2530</v>
      </c>
      <c r="M1517" s="192" t="s">
        <v>2531</v>
      </c>
      <c r="N1517" s="193" t="s">
        <v>4397</v>
      </c>
      <c r="O1517" s="207"/>
      <c r="P1517" s="193" t="s">
        <v>2506</v>
      </c>
      <c r="Q1517" s="205" t="s">
        <v>5247</v>
      </c>
      <c r="R1517" s="206">
        <v>8.69706060880103E14</v>
      </c>
      <c r="S1517" s="206">
        <v>8.331892317E9</v>
      </c>
      <c r="T1517" s="193" t="s">
        <v>68</v>
      </c>
      <c r="U1517" s="193" t="s">
        <v>7234</v>
      </c>
      <c r="V1517" s="193" t="s">
        <v>888</v>
      </c>
      <c r="W1517" s="203">
        <v>0.0</v>
      </c>
      <c r="X1517" s="203">
        <v>0.0</v>
      </c>
      <c r="Y1517" s="203">
        <f t="shared" si="423"/>
        <v>0</v>
      </c>
    </row>
    <row r="1518">
      <c r="A1518" s="37" t="s">
        <v>7116</v>
      </c>
      <c r="B1518" s="215" t="s">
        <v>2817</v>
      </c>
      <c r="C1518" s="79">
        <v>45903.0</v>
      </c>
      <c r="D1518" s="241">
        <v>0.6458333333333334</v>
      </c>
      <c r="E1518" s="191" t="s">
        <v>2511</v>
      </c>
      <c r="F1518" s="27" t="s">
        <v>501</v>
      </c>
      <c r="G1518" s="193">
        <v>1.0</v>
      </c>
      <c r="H1518" s="193" t="s">
        <v>888</v>
      </c>
      <c r="I1518" s="193" t="s">
        <v>7235</v>
      </c>
      <c r="J1518" s="193" t="s">
        <v>7236</v>
      </c>
      <c r="K1518" s="193" t="s">
        <v>7237</v>
      </c>
      <c r="L1518" s="191" t="s">
        <v>7238</v>
      </c>
      <c r="M1518" s="217" t="s">
        <v>7239</v>
      </c>
      <c r="N1518" s="193" t="s">
        <v>821</v>
      </c>
      <c r="O1518" s="207"/>
      <c r="P1518" s="193" t="s">
        <v>7240</v>
      </c>
      <c r="Q1518" s="205" t="s">
        <v>7241</v>
      </c>
      <c r="R1518" s="206">
        <v>8.6266708347136E14</v>
      </c>
      <c r="S1518" s="206">
        <v>8.182541773E9</v>
      </c>
      <c r="T1518" s="193" t="s">
        <v>7242</v>
      </c>
      <c r="U1518" s="193" t="s">
        <v>7243</v>
      </c>
      <c r="V1518" s="193" t="s">
        <v>888</v>
      </c>
      <c r="W1518" s="203">
        <f t="shared" ref="W1518:W1520" si="424">549+300</f>
        <v>849</v>
      </c>
      <c r="X1518" s="203">
        <f t="shared" ref="X1518:X1521" si="425">W1518*0.16</f>
        <v>135.84</v>
      </c>
      <c r="Y1518" s="203">
        <f t="shared" si="423"/>
        <v>984.84</v>
      </c>
    </row>
    <row r="1519">
      <c r="A1519" s="37" t="s">
        <v>7116</v>
      </c>
      <c r="B1519" s="215" t="s">
        <v>2817</v>
      </c>
      <c r="C1519" s="79">
        <v>45903.0</v>
      </c>
      <c r="D1519" s="241">
        <v>0.6458333333333334</v>
      </c>
      <c r="E1519" s="191" t="s">
        <v>2511</v>
      </c>
      <c r="F1519" s="27" t="s">
        <v>501</v>
      </c>
      <c r="G1519" s="193">
        <v>1.0</v>
      </c>
      <c r="H1519" s="193" t="s">
        <v>888</v>
      </c>
      <c r="I1519" s="193" t="s">
        <v>7244</v>
      </c>
      <c r="J1519" s="193" t="s">
        <v>7236</v>
      </c>
      <c r="K1519" s="193" t="s">
        <v>7237</v>
      </c>
      <c r="L1519" s="191" t="s">
        <v>7238</v>
      </c>
      <c r="M1519" s="217" t="s">
        <v>7239</v>
      </c>
      <c r="N1519" s="193" t="s">
        <v>821</v>
      </c>
      <c r="O1519" s="207"/>
      <c r="P1519" s="193" t="s">
        <v>7240</v>
      </c>
      <c r="Q1519" s="205" t="s">
        <v>68</v>
      </c>
      <c r="R1519" s="206">
        <v>8.62667083594856E14</v>
      </c>
      <c r="S1519" s="206">
        <v>8.123510093E9</v>
      </c>
      <c r="T1519" s="193" t="s">
        <v>68</v>
      </c>
      <c r="U1519" s="193" t="s">
        <v>7245</v>
      </c>
      <c r="V1519" s="193" t="s">
        <v>888</v>
      </c>
      <c r="W1519" s="203">
        <f t="shared" si="424"/>
        <v>849</v>
      </c>
      <c r="X1519" s="203">
        <f t="shared" si="425"/>
        <v>135.84</v>
      </c>
      <c r="Y1519" s="203">
        <f t="shared" si="423"/>
        <v>984.84</v>
      </c>
    </row>
    <row r="1520">
      <c r="A1520" s="37" t="s">
        <v>7116</v>
      </c>
      <c r="B1520" s="215" t="s">
        <v>2817</v>
      </c>
      <c r="C1520" s="79">
        <v>45903.0</v>
      </c>
      <c r="D1520" s="241">
        <v>0.6458333333333334</v>
      </c>
      <c r="E1520" s="191" t="s">
        <v>2511</v>
      </c>
      <c r="F1520" s="27" t="s">
        <v>501</v>
      </c>
      <c r="G1520" s="193">
        <v>1.0</v>
      </c>
      <c r="H1520" s="193" t="s">
        <v>6558</v>
      </c>
      <c r="I1520" s="193" t="s">
        <v>7246</v>
      </c>
      <c r="J1520" s="193" t="s">
        <v>7236</v>
      </c>
      <c r="K1520" s="193" t="s">
        <v>7237</v>
      </c>
      <c r="L1520" s="191" t="s">
        <v>7238</v>
      </c>
      <c r="M1520" s="217" t="s">
        <v>7239</v>
      </c>
      <c r="N1520" s="193" t="s">
        <v>68</v>
      </c>
      <c r="O1520" s="207"/>
      <c r="P1520" s="193" t="s">
        <v>7247</v>
      </c>
      <c r="Q1520" s="205" t="s">
        <v>7248</v>
      </c>
      <c r="R1520" s="206" t="s">
        <v>68</v>
      </c>
      <c r="S1520" s="206" t="s">
        <v>68</v>
      </c>
      <c r="T1520" s="193" t="s">
        <v>68</v>
      </c>
      <c r="U1520" s="193" t="s">
        <v>68</v>
      </c>
      <c r="V1520" s="193" t="s">
        <v>888</v>
      </c>
      <c r="W1520" s="203">
        <f t="shared" si="424"/>
        <v>849</v>
      </c>
      <c r="X1520" s="203">
        <f t="shared" si="425"/>
        <v>135.84</v>
      </c>
      <c r="Y1520" s="203">
        <f t="shared" si="423"/>
        <v>984.84</v>
      </c>
    </row>
    <row r="1521">
      <c r="A1521" s="37" t="s">
        <v>7116</v>
      </c>
      <c r="B1521" s="215" t="s">
        <v>2817</v>
      </c>
      <c r="C1521" s="79">
        <v>45903.0</v>
      </c>
      <c r="D1521" s="241">
        <v>0.6875</v>
      </c>
      <c r="E1521" s="191" t="s">
        <v>3761</v>
      </c>
      <c r="F1521" s="191" t="s">
        <v>2592</v>
      </c>
      <c r="G1521" s="193">
        <v>1.0</v>
      </c>
      <c r="H1521" s="193" t="s">
        <v>888</v>
      </c>
      <c r="I1521" s="193" t="s">
        <v>7249</v>
      </c>
      <c r="J1521" s="193" t="s">
        <v>2506</v>
      </c>
      <c r="K1521" s="193" t="s">
        <v>7250</v>
      </c>
      <c r="L1521" s="191" t="s">
        <v>6977</v>
      </c>
      <c r="M1521" s="217" t="s">
        <v>7251</v>
      </c>
      <c r="N1521" s="193" t="s">
        <v>4397</v>
      </c>
      <c r="O1521" s="193" t="s">
        <v>68</v>
      </c>
      <c r="P1521" s="193" t="s">
        <v>7189</v>
      </c>
      <c r="Q1521" s="205" t="s">
        <v>68</v>
      </c>
      <c r="R1521" s="206">
        <v>8.62667083524556E14</v>
      </c>
      <c r="S1521" s="206">
        <v>8.18254255E9</v>
      </c>
      <c r="T1521" s="193" t="s">
        <v>7252</v>
      </c>
      <c r="U1521" s="193" t="s">
        <v>68</v>
      </c>
      <c r="V1521" s="193" t="s">
        <v>888</v>
      </c>
      <c r="W1521" s="203">
        <f>1724+150</f>
        <v>1874</v>
      </c>
      <c r="X1521" s="203">
        <f t="shared" si="425"/>
        <v>299.84</v>
      </c>
      <c r="Y1521" s="203">
        <f t="shared" si="423"/>
        <v>2173.84</v>
      </c>
    </row>
    <row r="1522">
      <c r="A1522" s="37" t="s">
        <v>7116</v>
      </c>
      <c r="B1522" s="215" t="s">
        <v>2817</v>
      </c>
      <c r="C1522" s="79">
        <v>45903.0</v>
      </c>
      <c r="D1522" s="241">
        <v>0.7083333333333334</v>
      </c>
      <c r="E1522" s="191" t="s">
        <v>3567</v>
      </c>
      <c r="F1522" s="191" t="s">
        <v>107</v>
      </c>
      <c r="G1522" s="193">
        <v>1.0</v>
      </c>
      <c r="H1522" s="193" t="s">
        <v>7048</v>
      </c>
      <c r="I1522" s="193" t="s">
        <v>7253</v>
      </c>
      <c r="J1522" s="193" t="s">
        <v>7254</v>
      </c>
      <c r="K1522" s="193" t="s">
        <v>7255</v>
      </c>
      <c r="L1522" s="191" t="s">
        <v>2530</v>
      </c>
      <c r="M1522" s="192" t="s">
        <v>2531</v>
      </c>
      <c r="N1522" s="193" t="s">
        <v>7051</v>
      </c>
      <c r="O1522" s="207"/>
      <c r="P1522" s="193" t="s">
        <v>7052</v>
      </c>
      <c r="Q1522" s="205" t="s">
        <v>6065</v>
      </c>
      <c r="R1522" s="206">
        <v>8.68166057390726E14</v>
      </c>
      <c r="S1522" s="206">
        <v>8.18259624E9</v>
      </c>
      <c r="T1522" s="193" t="s">
        <v>68</v>
      </c>
      <c r="U1522" s="193" t="s">
        <v>6726</v>
      </c>
      <c r="V1522" s="193" t="s">
        <v>7053</v>
      </c>
      <c r="W1522" s="203">
        <v>0.0</v>
      </c>
      <c r="X1522" s="203">
        <v>0.0</v>
      </c>
      <c r="Y1522" s="203">
        <v>0.0</v>
      </c>
    </row>
    <row r="1523">
      <c r="A1523" s="37" t="s">
        <v>7116</v>
      </c>
      <c r="B1523" s="215" t="s">
        <v>2817</v>
      </c>
      <c r="C1523" s="79">
        <v>45903.0</v>
      </c>
      <c r="D1523" s="241">
        <v>0.7708333333333334</v>
      </c>
      <c r="E1523" s="191" t="s">
        <v>3567</v>
      </c>
      <c r="F1523" s="191" t="s">
        <v>107</v>
      </c>
      <c r="G1523" s="193">
        <v>1.0</v>
      </c>
      <c r="H1523" s="193" t="s">
        <v>7048</v>
      </c>
      <c r="I1523" s="193" t="s">
        <v>7256</v>
      </c>
      <c r="J1523" s="193" t="s">
        <v>7254</v>
      </c>
      <c r="K1523" s="193" t="s">
        <v>7257</v>
      </c>
      <c r="L1523" s="191" t="s">
        <v>2530</v>
      </c>
      <c r="M1523" s="192" t="s">
        <v>2531</v>
      </c>
      <c r="N1523" s="193" t="s">
        <v>7051</v>
      </c>
      <c r="O1523" s="207"/>
      <c r="P1523" s="193" t="s">
        <v>7052</v>
      </c>
      <c r="Q1523" s="205" t="s">
        <v>6065</v>
      </c>
      <c r="R1523" s="206">
        <v>8.68166056255821E14</v>
      </c>
      <c r="S1523" s="206">
        <v>8.332325157E9</v>
      </c>
      <c r="T1523" s="193" t="s">
        <v>6732</v>
      </c>
      <c r="U1523" s="193" t="s">
        <v>6733</v>
      </c>
      <c r="V1523" s="193" t="s">
        <v>7053</v>
      </c>
      <c r="W1523" s="203">
        <v>0.0</v>
      </c>
      <c r="X1523" s="203">
        <v>0.0</v>
      </c>
      <c r="Y1523" s="203">
        <v>0.0</v>
      </c>
    </row>
    <row r="1524">
      <c r="A1524" s="37" t="s">
        <v>7116</v>
      </c>
      <c r="B1524" s="215" t="s">
        <v>2817</v>
      </c>
      <c r="C1524" s="79">
        <v>45903.0</v>
      </c>
      <c r="D1524" s="241">
        <v>0.7708333333333334</v>
      </c>
      <c r="E1524" s="191" t="s">
        <v>3567</v>
      </c>
      <c r="F1524" s="191" t="s">
        <v>107</v>
      </c>
      <c r="G1524" s="193">
        <v>1.0</v>
      </c>
      <c r="H1524" s="193" t="s">
        <v>7048</v>
      </c>
      <c r="I1524" s="193" t="s">
        <v>7258</v>
      </c>
      <c r="J1524" s="193" t="s">
        <v>7254</v>
      </c>
      <c r="K1524" s="193" t="s">
        <v>7259</v>
      </c>
      <c r="L1524" s="191" t="s">
        <v>2530</v>
      </c>
      <c r="M1524" s="192" t="s">
        <v>2531</v>
      </c>
      <c r="N1524" s="193" t="s">
        <v>7051</v>
      </c>
      <c r="O1524" s="207"/>
      <c r="P1524" s="193" t="s">
        <v>7052</v>
      </c>
      <c r="Q1524" s="205" t="s">
        <v>6065</v>
      </c>
      <c r="R1524" s="206">
        <v>8.68166056255615E14</v>
      </c>
      <c r="S1524" s="206">
        <v>8.116807284E9</v>
      </c>
      <c r="T1524" s="193" t="s">
        <v>6729</v>
      </c>
      <c r="U1524" s="193" t="s">
        <v>6730</v>
      </c>
      <c r="V1524" s="193" t="s">
        <v>7053</v>
      </c>
      <c r="W1524" s="203">
        <v>0.0</v>
      </c>
      <c r="X1524" s="203">
        <v>0.0</v>
      </c>
      <c r="Y1524" s="203">
        <v>0.0</v>
      </c>
    </row>
    <row r="1525">
      <c r="A1525" s="37" t="s">
        <v>7116</v>
      </c>
      <c r="B1525" s="215" t="s">
        <v>2817</v>
      </c>
      <c r="C1525" s="79">
        <v>45903.0</v>
      </c>
      <c r="D1525" s="241">
        <v>0.7708333333333334</v>
      </c>
      <c r="E1525" s="191" t="s">
        <v>3567</v>
      </c>
      <c r="F1525" s="191" t="s">
        <v>107</v>
      </c>
      <c r="G1525" s="193">
        <v>1.0</v>
      </c>
      <c r="H1525" s="193" t="s">
        <v>7048</v>
      </c>
      <c r="I1525" s="193" t="s">
        <v>7260</v>
      </c>
      <c r="J1525" s="193" t="s">
        <v>7254</v>
      </c>
      <c r="K1525" s="193" t="s">
        <v>7261</v>
      </c>
      <c r="L1525" s="191" t="s">
        <v>2530</v>
      </c>
      <c r="M1525" s="192" t="s">
        <v>2531</v>
      </c>
      <c r="N1525" s="193" t="s">
        <v>7051</v>
      </c>
      <c r="O1525" s="207"/>
      <c r="P1525" s="193" t="s">
        <v>7052</v>
      </c>
      <c r="Q1525" s="205" t="s">
        <v>6065</v>
      </c>
      <c r="R1525" s="206">
        <v>8.68166058820283E14</v>
      </c>
      <c r="S1525" s="206">
        <v>8.118205919E9</v>
      </c>
      <c r="T1525" s="193" t="s">
        <v>68</v>
      </c>
      <c r="U1525" s="193" t="s">
        <v>6724</v>
      </c>
      <c r="V1525" s="193" t="s">
        <v>7053</v>
      </c>
      <c r="W1525" s="203">
        <v>0.0</v>
      </c>
      <c r="X1525" s="203">
        <v>0.0</v>
      </c>
      <c r="Y1525" s="203">
        <v>0.0</v>
      </c>
    </row>
    <row r="1526">
      <c r="A1526" s="37" t="s">
        <v>7116</v>
      </c>
      <c r="B1526" s="215" t="s">
        <v>2817</v>
      </c>
      <c r="C1526" s="79">
        <v>45904.0</v>
      </c>
      <c r="D1526" s="241">
        <v>0.375</v>
      </c>
      <c r="E1526" s="191" t="s">
        <v>3567</v>
      </c>
      <c r="F1526" s="191" t="s">
        <v>107</v>
      </c>
      <c r="G1526" s="193">
        <v>1.0</v>
      </c>
      <c r="H1526" s="193" t="s">
        <v>7048</v>
      </c>
      <c r="I1526" s="193" t="s">
        <v>7262</v>
      </c>
      <c r="J1526" s="193" t="s">
        <v>7254</v>
      </c>
      <c r="K1526" s="193" t="s">
        <v>7263</v>
      </c>
      <c r="L1526" s="191" t="s">
        <v>2530</v>
      </c>
      <c r="M1526" s="192" t="s">
        <v>2531</v>
      </c>
      <c r="N1526" s="193" t="s">
        <v>7051</v>
      </c>
      <c r="O1526" s="207"/>
      <c r="P1526" s="193" t="s">
        <v>7052</v>
      </c>
      <c r="Q1526" s="205" t="s">
        <v>6065</v>
      </c>
      <c r="R1526" s="206">
        <v>8.681660544262E14</v>
      </c>
      <c r="S1526" s="206">
        <v>8.118249763E9</v>
      </c>
      <c r="T1526" s="193" t="s">
        <v>68</v>
      </c>
      <c r="U1526" s="193" t="s">
        <v>6708</v>
      </c>
      <c r="V1526" s="193" t="s">
        <v>7053</v>
      </c>
      <c r="W1526" s="203">
        <v>0.0</v>
      </c>
      <c r="X1526" s="203">
        <v>0.0</v>
      </c>
      <c r="Y1526" s="203">
        <v>0.0</v>
      </c>
    </row>
    <row r="1527">
      <c r="A1527" s="37" t="s">
        <v>7116</v>
      </c>
      <c r="B1527" s="215" t="s">
        <v>2817</v>
      </c>
      <c r="C1527" s="79">
        <v>45904.0</v>
      </c>
      <c r="D1527" s="241">
        <v>0.375</v>
      </c>
      <c r="E1527" s="191" t="s">
        <v>3567</v>
      </c>
      <c r="F1527" s="191" t="s">
        <v>107</v>
      </c>
      <c r="G1527" s="193">
        <v>1.0</v>
      </c>
      <c r="H1527" s="193" t="s">
        <v>7048</v>
      </c>
      <c r="I1527" s="193" t="s">
        <v>7264</v>
      </c>
      <c r="J1527" s="193" t="s">
        <v>7254</v>
      </c>
      <c r="K1527" s="193" t="s">
        <v>7265</v>
      </c>
      <c r="L1527" s="191" t="s">
        <v>2530</v>
      </c>
      <c r="M1527" s="192" t="s">
        <v>2531</v>
      </c>
      <c r="N1527" s="193" t="s">
        <v>7051</v>
      </c>
      <c r="O1527" s="207"/>
      <c r="P1527" s="193" t="s">
        <v>7052</v>
      </c>
      <c r="Q1527" s="205" t="s">
        <v>6065</v>
      </c>
      <c r="R1527" s="206">
        <v>8.6816605914417E14</v>
      </c>
      <c r="S1527" s="206">
        <v>8.182596272E9</v>
      </c>
      <c r="T1527" s="193" t="s">
        <v>6713</v>
      </c>
      <c r="U1527" s="193" t="s">
        <v>6714</v>
      </c>
      <c r="V1527" s="193" t="s">
        <v>7053</v>
      </c>
      <c r="W1527" s="203">
        <v>0.0</v>
      </c>
      <c r="X1527" s="203">
        <v>0.0</v>
      </c>
      <c r="Y1527" s="203">
        <v>0.0</v>
      </c>
    </row>
    <row r="1528">
      <c r="A1528" s="37" t="s">
        <v>7116</v>
      </c>
      <c r="B1528" s="215" t="s">
        <v>2817</v>
      </c>
      <c r="C1528" s="79">
        <v>45904.0</v>
      </c>
      <c r="D1528" s="241">
        <v>0.375</v>
      </c>
      <c r="E1528" s="191" t="s">
        <v>3567</v>
      </c>
      <c r="F1528" s="191" t="s">
        <v>107</v>
      </c>
      <c r="G1528" s="193">
        <v>1.0</v>
      </c>
      <c r="H1528" s="193" t="s">
        <v>7048</v>
      </c>
      <c r="I1528" s="193" t="s">
        <v>7266</v>
      </c>
      <c r="J1528" s="193" t="s">
        <v>7254</v>
      </c>
      <c r="K1528" s="193" t="s">
        <v>7267</v>
      </c>
      <c r="L1528" s="191" t="s">
        <v>2530</v>
      </c>
      <c r="M1528" s="192" t="s">
        <v>2531</v>
      </c>
      <c r="N1528" s="193" t="s">
        <v>7051</v>
      </c>
      <c r="O1528" s="207"/>
      <c r="P1528" s="193" t="s">
        <v>7052</v>
      </c>
      <c r="Q1528" s="205" t="s">
        <v>6065</v>
      </c>
      <c r="R1528" s="206">
        <v>8.63844052821151E14</v>
      </c>
      <c r="S1528" s="206">
        <v>8.123540189E9</v>
      </c>
      <c r="T1528" s="193" t="s">
        <v>68</v>
      </c>
      <c r="U1528" s="193" t="s">
        <v>6716</v>
      </c>
      <c r="V1528" s="193" t="s">
        <v>7053</v>
      </c>
      <c r="W1528" s="203">
        <v>0.0</v>
      </c>
      <c r="X1528" s="203">
        <v>0.0</v>
      </c>
      <c r="Y1528" s="203">
        <v>0.0</v>
      </c>
    </row>
    <row r="1529">
      <c r="A1529" s="37" t="s">
        <v>7116</v>
      </c>
      <c r="B1529" s="215" t="s">
        <v>2817</v>
      </c>
      <c r="C1529" s="79">
        <v>45904.0</v>
      </c>
      <c r="D1529" s="241">
        <v>0.375</v>
      </c>
      <c r="E1529" s="191" t="s">
        <v>3567</v>
      </c>
      <c r="F1529" s="191" t="s">
        <v>107</v>
      </c>
      <c r="G1529" s="193">
        <v>1.0</v>
      </c>
      <c r="H1529" s="193" t="s">
        <v>7048</v>
      </c>
      <c r="I1529" s="193" t="s">
        <v>7268</v>
      </c>
      <c r="J1529" s="193" t="s">
        <v>7254</v>
      </c>
      <c r="K1529" s="193" t="s">
        <v>7269</v>
      </c>
      <c r="L1529" s="191" t="s">
        <v>2530</v>
      </c>
      <c r="M1529" s="192" t="s">
        <v>2531</v>
      </c>
      <c r="N1529" s="193" t="s">
        <v>7051</v>
      </c>
      <c r="O1529" s="207"/>
      <c r="P1529" s="193" t="s">
        <v>7052</v>
      </c>
      <c r="Q1529" s="205" t="s">
        <v>6065</v>
      </c>
      <c r="R1529" s="206">
        <v>8.63844053084577E14</v>
      </c>
      <c r="S1529" s="206">
        <v>8.182528704E9</v>
      </c>
      <c r="T1529" s="193" t="s">
        <v>68</v>
      </c>
      <c r="U1529" s="193" t="s">
        <v>6719</v>
      </c>
      <c r="V1529" s="193" t="s">
        <v>7053</v>
      </c>
      <c r="W1529" s="203">
        <v>0.0</v>
      </c>
      <c r="X1529" s="203">
        <v>0.0</v>
      </c>
      <c r="Y1529" s="203">
        <v>0.0</v>
      </c>
    </row>
    <row r="1530">
      <c r="A1530" s="37" t="s">
        <v>7116</v>
      </c>
      <c r="B1530" s="215" t="s">
        <v>2817</v>
      </c>
      <c r="C1530" s="79">
        <v>45904.0</v>
      </c>
      <c r="D1530" s="241">
        <v>0.375</v>
      </c>
      <c r="E1530" s="191" t="s">
        <v>3567</v>
      </c>
      <c r="F1530" s="191" t="s">
        <v>107</v>
      </c>
      <c r="G1530" s="193">
        <v>1.0</v>
      </c>
      <c r="H1530" s="193" t="s">
        <v>7048</v>
      </c>
      <c r="I1530" s="193" t="s">
        <v>7270</v>
      </c>
      <c r="J1530" s="193" t="s">
        <v>7254</v>
      </c>
      <c r="K1530" s="193" t="s">
        <v>7271</v>
      </c>
      <c r="L1530" s="191" t="s">
        <v>2530</v>
      </c>
      <c r="M1530" s="192" t="s">
        <v>2531</v>
      </c>
      <c r="N1530" s="193" t="s">
        <v>7051</v>
      </c>
      <c r="O1530" s="207"/>
      <c r="P1530" s="193" t="s">
        <v>7052</v>
      </c>
      <c r="Q1530" s="205" t="s">
        <v>6065</v>
      </c>
      <c r="R1530" s="206">
        <v>8.68166054426101E14</v>
      </c>
      <c r="S1530" s="206">
        <v>8.116077723E9</v>
      </c>
      <c r="T1530" s="193" t="s">
        <v>68</v>
      </c>
      <c r="U1530" s="193" t="s">
        <v>6705</v>
      </c>
      <c r="V1530" s="193" t="s">
        <v>7053</v>
      </c>
      <c r="W1530" s="203">
        <v>0.0</v>
      </c>
      <c r="X1530" s="203">
        <v>0.0</v>
      </c>
      <c r="Y1530" s="203">
        <v>0.0</v>
      </c>
    </row>
    <row r="1531">
      <c r="A1531" s="37" t="s">
        <v>7116</v>
      </c>
      <c r="B1531" s="215" t="s">
        <v>2817</v>
      </c>
      <c r="C1531" s="79">
        <v>45904.0</v>
      </c>
      <c r="D1531" s="241">
        <v>0.375</v>
      </c>
      <c r="E1531" s="191" t="s">
        <v>3567</v>
      </c>
      <c r="F1531" s="191" t="s">
        <v>107</v>
      </c>
      <c r="G1531" s="193">
        <v>1.0</v>
      </c>
      <c r="H1531" s="193" t="s">
        <v>7048</v>
      </c>
      <c r="I1531" s="193" t="s">
        <v>7272</v>
      </c>
      <c r="J1531" s="193" t="s">
        <v>7254</v>
      </c>
      <c r="K1531" s="193" t="s">
        <v>6037</v>
      </c>
      <c r="L1531" s="191" t="s">
        <v>2530</v>
      </c>
      <c r="M1531" s="192" t="s">
        <v>2531</v>
      </c>
      <c r="N1531" s="193" t="s">
        <v>7051</v>
      </c>
      <c r="O1531" s="207"/>
      <c r="P1531" s="193" t="s">
        <v>7052</v>
      </c>
      <c r="Q1531" s="205" t="s">
        <v>6065</v>
      </c>
      <c r="R1531" s="206">
        <v>8.69706060012087E14</v>
      </c>
      <c r="S1531" s="206">
        <v>8.117785737E9</v>
      </c>
      <c r="T1531" s="193" t="s">
        <v>6710</v>
      </c>
      <c r="U1531" s="193" t="s">
        <v>6711</v>
      </c>
      <c r="V1531" s="193" t="s">
        <v>7053</v>
      </c>
      <c r="W1531" s="203">
        <v>0.0</v>
      </c>
      <c r="X1531" s="203">
        <v>0.0</v>
      </c>
      <c r="Y1531" s="203">
        <v>0.0</v>
      </c>
    </row>
    <row r="1532">
      <c r="A1532" s="37" t="s">
        <v>7116</v>
      </c>
      <c r="B1532" s="215" t="s">
        <v>2817</v>
      </c>
      <c r="C1532" s="79">
        <v>45904.0</v>
      </c>
      <c r="D1532" s="241">
        <v>0.3958333333333333</v>
      </c>
      <c r="E1532" s="191" t="s">
        <v>5984</v>
      </c>
      <c r="F1532" s="191" t="s">
        <v>1614</v>
      </c>
      <c r="G1532" s="193">
        <v>1.0</v>
      </c>
      <c r="H1532" s="193" t="s">
        <v>2684</v>
      </c>
      <c r="I1532" s="193" t="s">
        <v>7273</v>
      </c>
      <c r="J1532" s="193" t="s">
        <v>7274</v>
      </c>
      <c r="K1532" s="193" t="s">
        <v>7180</v>
      </c>
      <c r="L1532" s="191" t="s">
        <v>5855</v>
      </c>
      <c r="M1532" s="248" t="s">
        <v>3505</v>
      </c>
      <c r="N1532" s="193" t="s">
        <v>995</v>
      </c>
      <c r="O1532" s="207"/>
      <c r="P1532" s="193" t="s">
        <v>7275</v>
      </c>
      <c r="Q1532" s="205" t="s">
        <v>7276</v>
      </c>
      <c r="R1532" s="206">
        <v>8.62476054661458E14</v>
      </c>
      <c r="S1532" s="206" t="s">
        <v>68</v>
      </c>
      <c r="T1532" s="193" t="s">
        <v>68</v>
      </c>
      <c r="U1532" s="193" t="s">
        <v>68</v>
      </c>
      <c r="V1532" s="72" t="str">
        <f t="shared" ref="V1532:V1533" si="426">H1532</f>
        <v>VISITA EN FALSO </v>
      </c>
      <c r="W1532" s="203">
        <v>0.0</v>
      </c>
      <c r="X1532" s="203">
        <f t="shared" ref="X1532:X1541" si="427">W1532*0.16</f>
        <v>0</v>
      </c>
      <c r="Y1532" s="203">
        <f t="shared" ref="Y1532:Y1541" si="428">W1532+X1532</f>
        <v>0</v>
      </c>
    </row>
    <row r="1533">
      <c r="A1533" s="37" t="s">
        <v>7116</v>
      </c>
      <c r="B1533" s="215" t="s">
        <v>2817</v>
      </c>
      <c r="C1533" s="79">
        <v>45904.0</v>
      </c>
      <c r="D1533" s="241">
        <v>0.3958333333333333</v>
      </c>
      <c r="E1533" s="191" t="s">
        <v>5984</v>
      </c>
      <c r="F1533" s="191" t="s">
        <v>1614</v>
      </c>
      <c r="G1533" s="193">
        <v>1.0</v>
      </c>
      <c r="H1533" s="193" t="s">
        <v>2684</v>
      </c>
      <c r="I1533" s="193" t="s">
        <v>7273</v>
      </c>
      <c r="J1533" s="193" t="s">
        <v>7277</v>
      </c>
      <c r="K1533" s="193" t="s">
        <v>7180</v>
      </c>
      <c r="L1533" s="191" t="s">
        <v>5855</v>
      </c>
      <c r="M1533" s="248" t="s">
        <v>3505</v>
      </c>
      <c r="N1533" s="193" t="s">
        <v>995</v>
      </c>
      <c r="O1533" s="207"/>
      <c r="P1533" s="193" t="s">
        <v>7275</v>
      </c>
      <c r="Q1533" s="205" t="s">
        <v>7276</v>
      </c>
      <c r="R1533" s="206">
        <v>8.62476054663579E14</v>
      </c>
      <c r="S1533" s="206" t="s">
        <v>68</v>
      </c>
      <c r="T1533" s="193" t="s">
        <v>68</v>
      </c>
      <c r="U1533" s="193" t="s">
        <v>68</v>
      </c>
      <c r="V1533" s="72" t="str">
        <f t="shared" si="426"/>
        <v>VISITA EN FALSO </v>
      </c>
      <c r="W1533" s="203">
        <v>0.0</v>
      </c>
      <c r="X1533" s="203">
        <f t="shared" si="427"/>
        <v>0</v>
      </c>
      <c r="Y1533" s="203">
        <f t="shared" si="428"/>
        <v>0</v>
      </c>
    </row>
    <row r="1534">
      <c r="A1534" s="37" t="s">
        <v>7116</v>
      </c>
      <c r="B1534" s="215" t="s">
        <v>2817</v>
      </c>
      <c r="C1534" s="79">
        <v>45904.0</v>
      </c>
      <c r="D1534" s="187">
        <v>0.375</v>
      </c>
      <c r="E1534" s="191" t="s">
        <v>4266</v>
      </c>
      <c r="F1534" s="191" t="s">
        <v>4267</v>
      </c>
      <c r="G1534" s="193">
        <v>1.0</v>
      </c>
      <c r="H1534" s="193" t="s">
        <v>2449</v>
      </c>
      <c r="I1534" s="193" t="s">
        <v>7278</v>
      </c>
      <c r="J1534" s="193" t="s">
        <v>7279</v>
      </c>
      <c r="K1534" s="193" t="s">
        <v>7280</v>
      </c>
      <c r="L1534" s="191" t="s">
        <v>5515</v>
      </c>
      <c r="M1534" s="248" t="s">
        <v>7025</v>
      </c>
      <c r="N1534" s="193" t="s">
        <v>4397</v>
      </c>
      <c r="O1534" s="207"/>
      <c r="P1534" s="193" t="s">
        <v>7281</v>
      </c>
      <c r="Q1534" s="205" t="s">
        <v>7282</v>
      </c>
      <c r="R1534" s="206">
        <v>8.68789022816085E14</v>
      </c>
      <c r="S1534" s="206">
        <v>8.120013052E9</v>
      </c>
      <c r="T1534" s="193" t="s">
        <v>68</v>
      </c>
      <c r="U1534" s="193" t="s">
        <v>5878</v>
      </c>
      <c r="V1534" s="193" t="s">
        <v>2449</v>
      </c>
      <c r="W1534" s="203">
        <v>450.0</v>
      </c>
      <c r="X1534" s="179">
        <f t="shared" si="427"/>
        <v>72</v>
      </c>
      <c r="Y1534" s="179">
        <f t="shared" si="428"/>
        <v>522</v>
      </c>
    </row>
    <row r="1535">
      <c r="A1535" s="37" t="s">
        <v>7116</v>
      </c>
      <c r="B1535" s="215" t="s">
        <v>2817</v>
      </c>
      <c r="C1535" s="79">
        <v>45904.0</v>
      </c>
      <c r="D1535" s="187">
        <v>0.375</v>
      </c>
      <c r="E1535" s="191" t="s">
        <v>4266</v>
      </c>
      <c r="F1535" s="191" t="s">
        <v>4267</v>
      </c>
      <c r="G1535" s="193">
        <v>1.0</v>
      </c>
      <c r="H1535" s="193" t="s">
        <v>2449</v>
      </c>
      <c r="I1535" s="193" t="s">
        <v>7283</v>
      </c>
      <c r="J1535" s="193" t="s">
        <v>7279</v>
      </c>
      <c r="K1535" s="193" t="s">
        <v>7280</v>
      </c>
      <c r="L1535" s="191" t="s">
        <v>5515</v>
      </c>
      <c r="M1535" s="248" t="s">
        <v>7025</v>
      </c>
      <c r="N1535" s="193" t="s">
        <v>4397</v>
      </c>
      <c r="O1535" s="207"/>
      <c r="P1535" s="193" t="s">
        <v>7281</v>
      </c>
      <c r="Q1535" s="205" t="s">
        <v>7282</v>
      </c>
      <c r="R1535" s="206">
        <v>8.64943048789347E14</v>
      </c>
      <c r="S1535" s="206">
        <v>8.110440853E9</v>
      </c>
      <c r="T1535" s="193" t="s">
        <v>68</v>
      </c>
      <c r="U1535" s="193" t="s">
        <v>5872</v>
      </c>
      <c r="V1535" s="193" t="s">
        <v>2449</v>
      </c>
      <c r="W1535" s="203">
        <v>450.0</v>
      </c>
      <c r="X1535" s="179">
        <f t="shared" si="427"/>
        <v>72</v>
      </c>
      <c r="Y1535" s="179">
        <f t="shared" si="428"/>
        <v>522</v>
      </c>
    </row>
    <row r="1536" ht="12.75" customHeight="1">
      <c r="A1536" s="37" t="s">
        <v>7116</v>
      </c>
      <c r="B1536" s="215" t="s">
        <v>2817</v>
      </c>
      <c r="C1536" s="79">
        <v>45904.0</v>
      </c>
      <c r="D1536" s="241">
        <v>0.4583333333333333</v>
      </c>
      <c r="E1536" s="191" t="s">
        <v>2258</v>
      </c>
      <c r="F1536" s="191" t="s">
        <v>2258</v>
      </c>
      <c r="G1536" s="193">
        <v>1.0</v>
      </c>
      <c r="H1536" s="193" t="s">
        <v>2812</v>
      </c>
      <c r="I1536" s="193" t="s">
        <v>7284</v>
      </c>
      <c r="J1536" s="193" t="s">
        <v>7285</v>
      </c>
      <c r="K1536" s="193" t="s">
        <v>7286</v>
      </c>
      <c r="L1536" s="191" t="s">
        <v>7287</v>
      </c>
      <c r="M1536" s="217" t="s">
        <v>7288</v>
      </c>
      <c r="N1536" s="193" t="s">
        <v>4397</v>
      </c>
      <c r="O1536" s="207"/>
      <c r="P1536" s="193" t="s">
        <v>3082</v>
      </c>
      <c r="Q1536" s="205" t="s">
        <v>7289</v>
      </c>
      <c r="R1536" s="206">
        <v>8.68166056884026E14</v>
      </c>
      <c r="S1536" s="206">
        <v>8.182529493E9</v>
      </c>
      <c r="T1536" s="193" t="s">
        <v>7290</v>
      </c>
      <c r="U1536" s="193" t="s">
        <v>7291</v>
      </c>
      <c r="V1536" s="193" t="s">
        <v>2812</v>
      </c>
      <c r="W1536" s="203">
        <v>500.0</v>
      </c>
      <c r="X1536" s="203">
        <f t="shared" si="427"/>
        <v>80</v>
      </c>
      <c r="Y1536" s="203">
        <f t="shared" si="428"/>
        <v>580</v>
      </c>
    </row>
    <row r="1537" ht="12.75" customHeight="1">
      <c r="A1537" s="37" t="s">
        <v>7116</v>
      </c>
      <c r="B1537" s="215" t="s">
        <v>2817</v>
      </c>
      <c r="C1537" s="79">
        <v>45904.0</v>
      </c>
      <c r="D1537" s="241">
        <v>0.0</v>
      </c>
      <c r="E1537" s="191" t="s">
        <v>6884</v>
      </c>
      <c r="F1537" s="191" t="s">
        <v>3489</v>
      </c>
      <c r="G1537" s="193">
        <v>1.0</v>
      </c>
      <c r="H1537" s="193" t="s">
        <v>2449</v>
      </c>
      <c r="I1537" s="193" t="s">
        <v>7292</v>
      </c>
      <c r="J1537" s="193" t="s">
        <v>7129</v>
      </c>
      <c r="K1537" s="193" t="s">
        <v>6955</v>
      </c>
      <c r="L1537" s="37" t="s">
        <v>2669</v>
      </c>
      <c r="M1537" s="190" t="s">
        <v>2670</v>
      </c>
      <c r="N1537" s="193" t="s">
        <v>821</v>
      </c>
      <c r="O1537" s="193" t="s">
        <v>68</v>
      </c>
      <c r="P1537" s="193" t="str">
        <f t="shared" ref="P1537:P1538" si="429">J1537</f>
        <v>Revisión / no reporta
Corte 862476050270437</v>
      </c>
      <c r="Q1537" s="205" t="s">
        <v>7293</v>
      </c>
      <c r="R1537" s="206">
        <v>8.62476050270437E14</v>
      </c>
      <c r="S1537" s="206" t="s">
        <v>68</v>
      </c>
      <c r="T1537" s="193" t="s">
        <v>7294</v>
      </c>
      <c r="U1537" s="193" t="s">
        <v>7295</v>
      </c>
      <c r="V1537" s="193" t="s">
        <v>2449</v>
      </c>
      <c r="W1537" s="203">
        <v>500.0</v>
      </c>
      <c r="X1537" s="203">
        <f t="shared" si="427"/>
        <v>80</v>
      </c>
      <c r="Y1537" s="203">
        <f t="shared" si="428"/>
        <v>580</v>
      </c>
    </row>
    <row r="1538">
      <c r="A1538" s="37" t="s">
        <v>7116</v>
      </c>
      <c r="B1538" s="215" t="s">
        <v>2817</v>
      </c>
      <c r="C1538" s="79">
        <v>45904.0</v>
      </c>
      <c r="D1538" s="241">
        <v>0.0</v>
      </c>
      <c r="E1538" s="191" t="s">
        <v>6884</v>
      </c>
      <c r="F1538" s="191" t="s">
        <v>3489</v>
      </c>
      <c r="G1538" s="193">
        <v>1.0</v>
      </c>
      <c r="H1538" s="193" t="s">
        <v>2449</v>
      </c>
      <c r="I1538" s="193" t="s">
        <v>7292</v>
      </c>
      <c r="J1538" s="193" t="s">
        <v>7131</v>
      </c>
      <c r="K1538" s="193" t="s">
        <v>6955</v>
      </c>
      <c r="L1538" s="37" t="s">
        <v>2669</v>
      </c>
      <c r="M1538" s="190" t="s">
        <v>2670</v>
      </c>
      <c r="N1538" s="193" t="s">
        <v>821</v>
      </c>
      <c r="O1538" s="193" t="s">
        <v>68</v>
      </c>
      <c r="P1538" s="193" t="str">
        <f t="shared" si="429"/>
        <v>Revisión / no reporta
Seguimiento 862476050276319</v>
      </c>
      <c r="Q1538" s="205" t="s">
        <v>7293</v>
      </c>
      <c r="R1538" s="206">
        <v>8.62476050276319E14</v>
      </c>
      <c r="S1538" s="206" t="s">
        <v>68</v>
      </c>
      <c r="T1538" s="193" t="s">
        <v>7294</v>
      </c>
      <c r="U1538" s="193" t="s">
        <v>7295</v>
      </c>
      <c r="V1538" s="193" t="s">
        <v>2449</v>
      </c>
      <c r="W1538" s="203">
        <v>500.0</v>
      </c>
      <c r="X1538" s="203">
        <f t="shared" si="427"/>
        <v>80</v>
      </c>
      <c r="Y1538" s="203">
        <f t="shared" si="428"/>
        <v>580</v>
      </c>
    </row>
    <row r="1539">
      <c r="A1539" s="37" t="s">
        <v>7116</v>
      </c>
      <c r="B1539" s="215" t="s">
        <v>2817</v>
      </c>
      <c r="C1539" s="79">
        <v>45904.0</v>
      </c>
      <c r="D1539" s="241">
        <v>0.625</v>
      </c>
      <c r="E1539" s="191" t="s">
        <v>2518</v>
      </c>
      <c r="F1539" s="191" t="s">
        <v>2213</v>
      </c>
      <c r="G1539" s="193">
        <v>1.0</v>
      </c>
      <c r="H1539" s="193" t="s">
        <v>2513</v>
      </c>
      <c r="I1539" s="193" t="s">
        <v>7296</v>
      </c>
      <c r="J1539" s="193" t="s">
        <v>2514</v>
      </c>
      <c r="K1539" s="193" t="s">
        <v>7297</v>
      </c>
      <c r="L1539" s="191" t="s">
        <v>7298</v>
      </c>
      <c r="M1539" s="248" t="s">
        <v>7299</v>
      </c>
      <c r="N1539" s="193" t="s">
        <v>4397</v>
      </c>
      <c r="O1539" s="207"/>
      <c r="P1539" s="193" t="s">
        <v>7300</v>
      </c>
      <c r="Q1539" s="205" t="s">
        <v>7301</v>
      </c>
      <c r="R1539" s="206" t="s">
        <v>68</v>
      </c>
      <c r="S1539" s="206" t="s">
        <v>68</v>
      </c>
      <c r="T1539" s="193" t="s">
        <v>68</v>
      </c>
      <c r="U1539" s="193" t="s">
        <v>7302</v>
      </c>
      <c r="V1539" s="193" t="s">
        <v>2449</v>
      </c>
      <c r="W1539" s="203">
        <v>500.0</v>
      </c>
      <c r="X1539" s="203">
        <f t="shared" si="427"/>
        <v>80</v>
      </c>
      <c r="Y1539" s="203">
        <f t="shared" si="428"/>
        <v>580</v>
      </c>
    </row>
    <row r="1540">
      <c r="A1540" s="37" t="s">
        <v>7116</v>
      </c>
      <c r="B1540" s="215" t="s">
        <v>2817</v>
      </c>
      <c r="C1540" s="79">
        <v>45904.0</v>
      </c>
      <c r="D1540" s="241">
        <v>0.625</v>
      </c>
      <c r="E1540" s="191" t="s">
        <v>2511</v>
      </c>
      <c r="F1540" s="191" t="s">
        <v>2527</v>
      </c>
      <c r="G1540" s="193">
        <v>1.0</v>
      </c>
      <c r="H1540" s="193" t="s">
        <v>2812</v>
      </c>
      <c r="I1540" s="193" t="s">
        <v>7303</v>
      </c>
      <c r="J1540" s="193" t="s">
        <v>7304</v>
      </c>
      <c r="K1540" s="193" t="s">
        <v>3013</v>
      </c>
      <c r="L1540" s="191" t="s">
        <v>6285</v>
      </c>
      <c r="M1540" s="248" t="s">
        <v>3015</v>
      </c>
      <c r="N1540" s="193" t="s">
        <v>821</v>
      </c>
      <c r="O1540" s="207"/>
      <c r="P1540" s="193" t="s">
        <v>7305</v>
      </c>
      <c r="Q1540" s="205" t="s">
        <v>7306</v>
      </c>
      <c r="R1540" s="206">
        <v>8.63240070017437E14</v>
      </c>
      <c r="S1540" s="206">
        <v>8.110441297E9</v>
      </c>
      <c r="T1540" s="193" t="s">
        <v>6294</v>
      </c>
      <c r="U1540" s="193" t="s">
        <v>2621</v>
      </c>
      <c r="V1540" s="193" t="s">
        <v>2812</v>
      </c>
      <c r="W1540" s="203">
        <v>450.0</v>
      </c>
      <c r="X1540" s="179">
        <f t="shared" si="427"/>
        <v>72</v>
      </c>
      <c r="Y1540" s="179">
        <f t="shared" si="428"/>
        <v>522</v>
      </c>
    </row>
    <row r="1541">
      <c r="A1541" s="37" t="s">
        <v>7116</v>
      </c>
      <c r="B1541" s="215" t="s">
        <v>2817</v>
      </c>
      <c r="C1541" s="79">
        <v>45904.0</v>
      </c>
      <c r="D1541" s="241">
        <v>0.8958333333333334</v>
      </c>
      <c r="E1541" s="191" t="s">
        <v>2518</v>
      </c>
      <c r="F1541" s="191" t="s">
        <v>387</v>
      </c>
      <c r="G1541" s="193">
        <v>1.0</v>
      </c>
      <c r="H1541" s="193" t="s">
        <v>2449</v>
      </c>
      <c r="I1541" s="193" t="s">
        <v>7307</v>
      </c>
      <c r="J1541" s="193" t="s">
        <v>7308</v>
      </c>
      <c r="K1541" s="193" t="s">
        <v>7309</v>
      </c>
      <c r="L1541" s="191" t="s">
        <v>7310</v>
      </c>
      <c r="M1541" s="248" t="s">
        <v>7311</v>
      </c>
      <c r="N1541" s="193" t="s">
        <v>821</v>
      </c>
      <c r="O1541" s="207"/>
      <c r="P1541" s="193" t="s">
        <v>7312</v>
      </c>
      <c r="Q1541" s="205" t="s">
        <v>7313</v>
      </c>
      <c r="R1541" s="206">
        <v>8.64943048176537E14</v>
      </c>
      <c r="S1541" s="206">
        <v>8.123215703E9</v>
      </c>
      <c r="T1541" s="193" t="s">
        <v>7314</v>
      </c>
      <c r="U1541" s="193" t="s">
        <v>7315</v>
      </c>
      <c r="V1541" s="193" t="s">
        <v>2449</v>
      </c>
      <c r="W1541" s="203">
        <v>450.0</v>
      </c>
      <c r="X1541" s="203">
        <f t="shared" si="427"/>
        <v>72</v>
      </c>
      <c r="Y1541" s="203">
        <f t="shared" si="428"/>
        <v>522</v>
      </c>
    </row>
    <row r="1542">
      <c r="A1542" s="37" t="s">
        <v>7116</v>
      </c>
      <c r="B1542" s="215" t="s">
        <v>2817</v>
      </c>
      <c r="C1542" s="79">
        <v>45905.0</v>
      </c>
      <c r="D1542" s="241">
        <v>0.3125</v>
      </c>
      <c r="E1542" s="191" t="s">
        <v>3765</v>
      </c>
      <c r="F1542" s="191" t="s">
        <v>2871</v>
      </c>
      <c r="G1542" s="193">
        <v>1.0</v>
      </c>
      <c r="H1542" s="193" t="s">
        <v>888</v>
      </c>
      <c r="I1542" s="193" t="s">
        <v>7117</v>
      </c>
      <c r="J1542" s="193" t="s">
        <v>7316</v>
      </c>
      <c r="K1542" s="193" t="s">
        <v>7118</v>
      </c>
      <c r="L1542" s="191" t="s">
        <v>6649</v>
      </c>
      <c r="M1542" s="248" t="s">
        <v>7119</v>
      </c>
      <c r="N1542" s="193" t="s">
        <v>7317</v>
      </c>
      <c r="O1542" s="207"/>
      <c r="P1542" s="193" t="s">
        <v>7167</v>
      </c>
      <c r="Q1542" s="205" t="s">
        <v>68</v>
      </c>
      <c r="R1542" s="206">
        <v>8.60896050911304E14</v>
      </c>
      <c r="S1542" s="206">
        <v>8.182541206E9</v>
      </c>
      <c r="T1542" s="193" t="s">
        <v>68</v>
      </c>
      <c r="U1542" s="193" t="s">
        <v>7318</v>
      </c>
      <c r="V1542" s="193" t="s">
        <v>888</v>
      </c>
      <c r="W1542" s="203" t="s">
        <v>68</v>
      </c>
      <c r="X1542" s="203" t="s">
        <v>68</v>
      </c>
      <c r="Y1542" s="203" t="s">
        <v>68</v>
      </c>
    </row>
    <row r="1543">
      <c r="A1543" s="37" t="s">
        <v>7116</v>
      </c>
      <c r="B1543" s="215" t="s">
        <v>2817</v>
      </c>
      <c r="C1543" s="79">
        <v>45905.0</v>
      </c>
      <c r="D1543" s="241">
        <v>0.3541666666666667</v>
      </c>
      <c r="E1543" s="191" t="s">
        <v>3761</v>
      </c>
      <c r="F1543" s="191" t="s">
        <v>2592</v>
      </c>
      <c r="G1543" s="193">
        <v>1.0</v>
      </c>
      <c r="H1543" s="193" t="s">
        <v>888</v>
      </c>
      <c r="I1543" s="193" t="s">
        <v>7319</v>
      </c>
      <c r="J1543" s="193" t="s">
        <v>2506</v>
      </c>
      <c r="K1543" s="193" t="s">
        <v>7320</v>
      </c>
      <c r="L1543" s="191" t="s">
        <v>7321</v>
      </c>
      <c r="M1543" s="248" t="s">
        <v>7322</v>
      </c>
      <c r="N1543" s="193" t="s">
        <v>4397</v>
      </c>
      <c r="O1543" s="193" t="s">
        <v>68</v>
      </c>
      <c r="P1543" s="193" t="s">
        <v>6985</v>
      </c>
      <c r="Q1543" s="205" t="s">
        <v>7323</v>
      </c>
      <c r="R1543" s="206">
        <v>8.62667083471394E14</v>
      </c>
      <c r="S1543" s="206">
        <v>8.182542263E9</v>
      </c>
      <c r="T1543" s="193" t="s">
        <v>7324</v>
      </c>
      <c r="U1543" s="193" t="s">
        <v>68</v>
      </c>
      <c r="V1543" s="193" t="s">
        <v>888</v>
      </c>
      <c r="W1543" s="203">
        <f>1724+150</f>
        <v>1874</v>
      </c>
      <c r="X1543" s="203">
        <f t="shared" ref="X1543:X1548" si="430">W1543*0.16</f>
        <v>299.84</v>
      </c>
      <c r="Y1543" s="203">
        <f t="shared" ref="Y1543:Y1548" si="431">W1543+X1543</f>
        <v>2173.84</v>
      </c>
    </row>
    <row r="1544">
      <c r="A1544" s="37" t="s">
        <v>7116</v>
      </c>
      <c r="B1544" s="215" t="s">
        <v>2817</v>
      </c>
      <c r="C1544" s="79">
        <v>45905.0</v>
      </c>
      <c r="D1544" s="241">
        <v>0.3854166666666667</v>
      </c>
      <c r="E1544" s="191" t="s">
        <v>7210</v>
      </c>
      <c r="F1544" s="191" t="s">
        <v>2798</v>
      </c>
      <c r="G1544" s="193">
        <v>1.0</v>
      </c>
      <c r="H1544" s="193" t="s">
        <v>2812</v>
      </c>
      <c r="I1544" s="193" t="s">
        <v>7211</v>
      </c>
      <c r="J1544" s="193" t="s">
        <v>3082</v>
      </c>
      <c r="K1544" s="193" t="s">
        <v>7212</v>
      </c>
      <c r="L1544" s="191" t="s">
        <v>5334</v>
      </c>
      <c r="M1544" s="248" t="s">
        <v>7213</v>
      </c>
      <c r="N1544" s="193" t="s">
        <v>821</v>
      </c>
      <c r="O1544" s="193" t="s">
        <v>68</v>
      </c>
      <c r="P1544" s="193" t="s">
        <v>2521</v>
      </c>
      <c r="Q1544" s="205" t="s">
        <v>2567</v>
      </c>
      <c r="R1544" s="206">
        <v>8.6494304818769E14</v>
      </c>
      <c r="S1544" s="206">
        <v>8.11531951E8</v>
      </c>
      <c r="T1544" s="193" t="s">
        <v>68</v>
      </c>
      <c r="U1544" s="193" t="s">
        <v>7214</v>
      </c>
      <c r="V1544" s="193" t="s">
        <v>2812</v>
      </c>
      <c r="W1544" s="203">
        <v>500.0</v>
      </c>
      <c r="X1544" s="203">
        <f t="shared" si="430"/>
        <v>80</v>
      </c>
      <c r="Y1544" s="203">
        <f t="shared" si="431"/>
        <v>580</v>
      </c>
    </row>
    <row r="1545">
      <c r="A1545" s="37" t="s">
        <v>7116</v>
      </c>
      <c r="B1545" s="215" t="s">
        <v>2817</v>
      </c>
      <c r="C1545" s="79">
        <v>45905.0</v>
      </c>
      <c r="D1545" s="241">
        <v>0.4375</v>
      </c>
      <c r="E1545" s="191" t="s">
        <v>3761</v>
      </c>
      <c r="F1545" s="191" t="s">
        <v>2592</v>
      </c>
      <c r="G1545" s="193">
        <v>1.0</v>
      </c>
      <c r="H1545" s="193" t="s">
        <v>888</v>
      </c>
      <c r="I1545" s="193" t="s">
        <v>7325</v>
      </c>
      <c r="J1545" s="193" t="s">
        <v>2506</v>
      </c>
      <c r="K1545" s="193" t="s">
        <v>7326</v>
      </c>
      <c r="L1545" s="191" t="s">
        <v>7327</v>
      </c>
      <c r="M1545" s="217" t="s">
        <v>6691</v>
      </c>
      <c r="N1545" s="193" t="s">
        <v>4397</v>
      </c>
      <c r="O1545" s="193" t="s">
        <v>68</v>
      </c>
      <c r="P1545" s="193" t="s">
        <v>6985</v>
      </c>
      <c r="Q1545" s="205" t="s">
        <v>7328</v>
      </c>
      <c r="R1545" s="206">
        <v>8.62667083657521E14</v>
      </c>
      <c r="S1545" s="206">
        <v>8.182529529E9</v>
      </c>
      <c r="T1545" s="193" t="s">
        <v>7329</v>
      </c>
      <c r="U1545" s="193" t="s">
        <v>68</v>
      </c>
      <c r="V1545" s="193" t="s">
        <v>888</v>
      </c>
      <c r="W1545" s="203">
        <f>1724+150</f>
        <v>1874</v>
      </c>
      <c r="X1545" s="203">
        <f t="shared" si="430"/>
        <v>299.84</v>
      </c>
      <c r="Y1545" s="203">
        <f t="shared" si="431"/>
        <v>2173.84</v>
      </c>
    </row>
    <row r="1546">
      <c r="A1546" s="37" t="s">
        <v>7116</v>
      </c>
      <c r="B1546" s="215" t="s">
        <v>2817</v>
      </c>
      <c r="C1546" s="79">
        <v>45905.0</v>
      </c>
      <c r="D1546" s="241">
        <v>0.4583333333333333</v>
      </c>
      <c r="E1546" s="191" t="s">
        <v>7330</v>
      </c>
      <c r="F1546" s="191" t="s">
        <v>4246</v>
      </c>
      <c r="G1546" s="193">
        <v>1.0</v>
      </c>
      <c r="H1546" s="193" t="s">
        <v>2513</v>
      </c>
      <c r="I1546" s="193" t="s">
        <v>7331</v>
      </c>
      <c r="J1546" s="193" t="s">
        <v>2514</v>
      </c>
      <c r="K1546" s="193" t="s">
        <v>7332</v>
      </c>
      <c r="L1546" s="191" t="s">
        <v>7333</v>
      </c>
      <c r="M1546" s="249" t="s">
        <v>7334</v>
      </c>
      <c r="N1546" s="193" t="s">
        <v>821</v>
      </c>
      <c r="O1546" s="207"/>
      <c r="P1546" s="193" t="s">
        <v>7335</v>
      </c>
      <c r="Q1546" s="205" t="s">
        <v>7336</v>
      </c>
      <c r="R1546" s="206">
        <v>8.69220041853361E14</v>
      </c>
      <c r="S1546" s="206">
        <v>8.112125145E9</v>
      </c>
      <c r="T1546" s="193" t="s">
        <v>68</v>
      </c>
      <c r="U1546" s="193" t="s">
        <v>7337</v>
      </c>
      <c r="V1546" s="193" t="s">
        <v>2513</v>
      </c>
      <c r="W1546" s="203">
        <v>500.0</v>
      </c>
      <c r="X1546" s="203">
        <f t="shared" si="430"/>
        <v>80</v>
      </c>
      <c r="Y1546" s="203">
        <f t="shared" si="431"/>
        <v>580</v>
      </c>
    </row>
    <row r="1547">
      <c r="A1547" s="37" t="s">
        <v>7116</v>
      </c>
      <c r="B1547" s="215" t="s">
        <v>2817</v>
      </c>
      <c r="C1547" s="79">
        <v>45905.0</v>
      </c>
      <c r="D1547" s="241">
        <v>0.4583333333333333</v>
      </c>
      <c r="E1547" s="191" t="s">
        <v>2548</v>
      </c>
      <c r="F1547" s="191" t="s">
        <v>2549</v>
      </c>
      <c r="G1547" s="193">
        <v>1.0</v>
      </c>
      <c r="H1547" s="193" t="s">
        <v>2684</v>
      </c>
      <c r="I1547" s="193" t="s">
        <v>7338</v>
      </c>
      <c r="J1547" s="193" t="s">
        <v>2563</v>
      </c>
      <c r="K1547" s="193" t="s">
        <v>7339</v>
      </c>
      <c r="L1547" s="191" t="s">
        <v>7340</v>
      </c>
      <c r="M1547" s="249" t="s">
        <v>7341</v>
      </c>
      <c r="N1547" s="193" t="s">
        <v>821</v>
      </c>
      <c r="O1547" s="207"/>
      <c r="P1547" s="72" t="str">
        <f t="shared" ref="P1547:P1548" si="432">J1547</f>
        <v>DESINSTALACION DE EQUIPO </v>
      </c>
      <c r="Q1547" s="193" t="s">
        <v>7342</v>
      </c>
      <c r="R1547" s="206" t="s">
        <v>68</v>
      </c>
      <c r="S1547" s="206" t="s">
        <v>68</v>
      </c>
      <c r="T1547" s="193" t="s">
        <v>68</v>
      </c>
      <c r="U1547" s="193" t="s">
        <v>68</v>
      </c>
      <c r="V1547" s="193" t="str">
        <f>H1547</f>
        <v>VISITA EN FALSO </v>
      </c>
      <c r="W1547" s="203">
        <v>250.0</v>
      </c>
      <c r="X1547" s="179">
        <f t="shared" si="430"/>
        <v>40</v>
      </c>
      <c r="Y1547" s="179">
        <f t="shared" si="431"/>
        <v>290</v>
      </c>
    </row>
    <row r="1548">
      <c r="A1548" s="37" t="s">
        <v>7116</v>
      </c>
      <c r="B1548" s="215" t="s">
        <v>2817</v>
      </c>
      <c r="C1548" s="79">
        <v>45905.0</v>
      </c>
      <c r="D1548" s="241">
        <v>0.5</v>
      </c>
      <c r="E1548" s="191" t="s">
        <v>2574</v>
      </c>
      <c r="F1548" s="191" t="s">
        <v>5930</v>
      </c>
      <c r="G1548" s="193">
        <v>1.0</v>
      </c>
      <c r="H1548" s="193" t="s">
        <v>2513</v>
      </c>
      <c r="I1548" s="193" t="s">
        <v>7343</v>
      </c>
      <c r="J1548" s="193" t="s">
        <v>7344</v>
      </c>
      <c r="K1548" s="193" t="s">
        <v>3312</v>
      </c>
      <c r="L1548" s="37" t="s">
        <v>2577</v>
      </c>
      <c r="M1548" s="249" t="s">
        <v>2578</v>
      </c>
      <c r="N1548" s="193" t="s">
        <v>4397</v>
      </c>
      <c r="O1548" s="193" t="s">
        <v>68</v>
      </c>
      <c r="P1548" s="193" t="str">
        <f t="shared" si="432"/>
        <v>CTE. CARLOS YOVANI CASTAÑEDA MARTINEZ
DESINSTALACION DE EQUIPO </v>
      </c>
      <c r="Q1548" s="205" t="s">
        <v>7345</v>
      </c>
      <c r="R1548" s="206" t="s">
        <v>68</v>
      </c>
      <c r="S1548" s="206" t="s">
        <v>68</v>
      </c>
      <c r="T1548" s="193" t="s">
        <v>7346</v>
      </c>
      <c r="U1548" s="193" t="s">
        <v>7347</v>
      </c>
      <c r="V1548" s="193" t="s">
        <v>2513</v>
      </c>
      <c r="W1548" s="203">
        <v>650.0</v>
      </c>
      <c r="X1548" s="203">
        <f t="shared" si="430"/>
        <v>104</v>
      </c>
      <c r="Y1548" s="203">
        <f t="shared" si="431"/>
        <v>754</v>
      </c>
    </row>
    <row r="1549" ht="12.75" customHeight="1">
      <c r="A1549" s="37" t="s">
        <v>7116</v>
      </c>
      <c r="B1549" s="215" t="s">
        <v>2817</v>
      </c>
      <c r="C1549" s="79">
        <v>45905.0</v>
      </c>
      <c r="D1549" s="241">
        <v>0.5625</v>
      </c>
      <c r="E1549" s="191" t="s">
        <v>2518</v>
      </c>
      <c r="F1549" s="191" t="s">
        <v>2745</v>
      </c>
      <c r="G1549" s="193">
        <v>1.0</v>
      </c>
      <c r="H1549" s="193" t="s">
        <v>846</v>
      </c>
      <c r="I1549" s="193" t="s">
        <v>68</v>
      </c>
      <c r="J1549" s="193" t="s">
        <v>2563</v>
      </c>
      <c r="K1549" s="193" t="s">
        <v>68</v>
      </c>
      <c r="L1549" s="191" t="s">
        <v>7348</v>
      </c>
      <c r="M1549" s="249" t="s">
        <v>7349</v>
      </c>
      <c r="N1549" s="193" t="s">
        <v>995</v>
      </c>
      <c r="O1549" s="207"/>
      <c r="P1549" s="193" t="s">
        <v>7350</v>
      </c>
      <c r="Q1549" s="205" t="s">
        <v>68</v>
      </c>
      <c r="R1549" s="206" t="s">
        <v>68</v>
      </c>
      <c r="S1549" s="206" t="s">
        <v>68</v>
      </c>
      <c r="T1549" s="193" t="s">
        <v>68</v>
      </c>
      <c r="U1549" s="193" t="s">
        <v>68</v>
      </c>
      <c r="V1549" s="193" t="s">
        <v>68</v>
      </c>
      <c r="W1549" s="203" t="s">
        <v>68</v>
      </c>
      <c r="X1549" s="203" t="s">
        <v>68</v>
      </c>
      <c r="Y1549" s="203" t="s">
        <v>68</v>
      </c>
    </row>
    <row r="1550" ht="12.75" customHeight="1">
      <c r="A1550" s="37" t="s">
        <v>7116</v>
      </c>
      <c r="B1550" s="215" t="s">
        <v>2817</v>
      </c>
      <c r="C1550" s="79">
        <v>45905.0</v>
      </c>
      <c r="D1550" s="241">
        <v>0.625</v>
      </c>
      <c r="E1550" s="191" t="s">
        <v>2574</v>
      </c>
      <c r="F1550" s="191" t="s">
        <v>5930</v>
      </c>
      <c r="G1550" s="193">
        <v>1.0</v>
      </c>
      <c r="H1550" s="193" t="s">
        <v>2513</v>
      </c>
      <c r="I1550" s="193" t="s">
        <v>1929</v>
      </c>
      <c r="J1550" s="193" t="s">
        <v>7351</v>
      </c>
      <c r="K1550" s="193" t="s">
        <v>3312</v>
      </c>
      <c r="L1550" s="37" t="s">
        <v>2577</v>
      </c>
      <c r="M1550" s="249" t="s">
        <v>2578</v>
      </c>
      <c r="N1550" s="193" t="s">
        <v>4397</v>
      </c>
      <c r="O1550" s="193" t="s">
        <v>68</v>
      </c>
      <c r="P1550" s="193" t="str">
        <f>J1550</f>
        <v>CTE. MAYRA PAOLA MUÑIZ MENDOZA
DESINSTALACION DE EQUIPO </v>
      </c>
      <c r="Q1550" s="205" t="s">
        <v>7352</v>
      </c>
      <c r="R1550" s="206">
        <v>9.171987235E9</v>
      </c>
      <c r="S1550" s="206" t="s">
        <v>7353</v>
      </c>
      <c r="T1550" s="193" t="s">
        <v>7354</v>
      </c>
      <c r="U1550" s="193" t="s">
        <v>7355</v>
      </c>
      <c r="V1550" s="193" t="s">
        <v>2513</v>
      </c>
      <c r="W1550" s="203">
        <v>650.0</v>
      </c>
      <c r="X1550" s="203">
        <f t="shared" ref="X1550:X1552" si="433">W1550*0.16</f>
        <v>104</v>
      </c>
      <c r="Y1550" s="203">
        <f t="shared" ref="Y1550:Y1552" si="434">W1550+X1550</f>
        <v>754</v>
      </c>
    </row>
    <row r="1551">
      <c r="A1551" s="37" t="s">
        <v>7116</v>
      </c>
      <c r="B1551" s="215" t="s">
        <v>2817</v>
      </c>
      <c r="C1551" s="79">
        <v>45905.0</v>
      </c>
      <c r="D1551" s="241">
        <v>0.6875</v>
      </c>
      <c r="E1551" s="191" t="s">
        <v>7077</v>
      </c>
      <c r="F1551" s="191" t="s">
        <v>390</v>
      </c>
      <c r="G1551" s="193">
        <v>1.0</v>
      </c>
      <c r="H1551" s="193" t="s">
        <v>2513</v>
      </c>
      <c r="I1551" s="193" t="s">
        <v>7356</v>
      </c>
      <c r="J1551" s="193" t="s">
        <v>2514</v>
      </c>
      <c r="K1551" s="193" t="s">
        <v>5091</v>
      </c>
      <c r="L1551" s="191" t="s">
        <v>7357</v>
      </c>
      <c r="M1551" s="217" t="s">
        <v>7358</v>
      </c>
      <c r="N1551" s="193" t="s">
        <v>4397</v>
      </c>
      <c r="O1551" s="207"/>
      <c r="P1551" s="193" t="s">
        <v>2514</v>
      </c>
      <c r="Q1551" s="205" t="s">
        <v>5462</v>
      </c>
      <c r="R1551" s="206">
        <v>8.63719064833339E14</v>
      </c>
      <c r="S1551" s="206">
        <v>8.110443691E9</v>
      </c>
      <c r="T1551" s="193" t="s">
        <v>68</v>
      </c>
      <c r="U1551" s="193" t="s">
        <v>6524</v>
      </c>
      <c r="V1551" s="193" t="s">
        <v>2513</v>
      </c>
      <c r="W1551" s="203">
        <v>550.0</v>
      </c>
      <c r="X1551" s="203">
        <f t="shared" si="433"/>
        <v>88</v>
      </c>
      <c r="Y1551" s="203">
        <f t="shared" si="434"/>
        <v>638</v>
      </c>
    </row>
    <row r="1552">
      <c r="A1552" s="37" t="s">
        <v>7116</v>
      </c>
      <c r="B1552" s="215" t="s">
        <v>2817</v>
      </c>
      <c r="C1552" s="79">
        <v>45905.0</v>
      </c>
      <c r="D1552" s="241">
        <v>0.6875</v>
      </c>
      <c r="E1552" s="191" t="s">
        <v>7077</v>
      </c>
      <c r="F1552" s="191" t="s">
        <v>390</v>
      </c>
      <c r="G1552" s="193">
        <v>1.0</v>
      </c>
      <c r="H1552" s="193" t="s">
        <v>2513</v>
      </c>
      <c r="I1552" s="193" t="s">
        <v>5215</v>
      </c>
      <c r="J1552" s="193" t="s">
        <v>2514</v>
      </c>
      <c r="K1552" s="193" t="s">
        <v>5091</v>
      </c>
      <c r="L1552" s="191" t="s">
        <v>5092</v>
      </c>
      <c r="M1552" s="217" t="s">
        <v>7079</v>
      </c>
      <c r="N1552" s="193" t="s">
        <v>4397</v>
      </c>
      <c r="O1552" s="207"/>
      <c r="P1552" s="193" t="s">
        <v>2514</v>
      </c>
      <c r="Q1552" s="205" t="s">
        <v>5462</v>
      </c>
      <c r="R1552" s="206">
        <v>8.69066062056156E14</v>
      </c>
      <c r="S1552" s="206">
        <v>8.115310778E9</v>
      </c>
      <c r="T1552" s="193" t="s">
        <v>7359</v>
      </c>
      <c r="U1552" s="193" t="s">
        <v>68</v>
      </c>
      <c r="V1552" s="193" t="s">
        <v>2513</v>
      </c>
      <c r="W1552" s="203">
        <v>550.0</v>
      </c>
      <c r="X1552" s="203">
        <f t="shared" si="433"/>
        <v>88</v>
      </c>
      <c r="Y1552" s="203">
        <f t="shared" si="434"/>
        <v>638</v>
      </c>
    </row>
    <row r="1553" ht="12.75" customHeight="1">
      <c r="A1553" s="37" t="s">
        <v>7116</v>
      </c>
      <c r="B1553" s="215" t="s">
        <v>2817</v>
      </c>
      <c r="C1553" s="79">
        <v>45905.0</v>
      </c>
      <c r="D1553" s="241">
        <v>0.6875</v>
      </c>
      <c r="E1553" s="191" t="s">
        <v>2518</v>
      </c>
      <c r="F1553" s="191" t="s">
        <v>501</v>
      </c>
      <c r="G1553" s="193">
        <v>1.0</v>
      </c>
      <c r="H1553" s="193" t="s">
        <v>846</v>
      </c>
      <c r="I1553" s="193" t="s">
        <v>3354</v>
      </c>
      <c r="J1553" s="193" t="s">
        <v>7236</v>
      </c>
      <c r="K1553" s="193" t="s">
        <v>7237</v>
      </c>
      <c r="L1553" s="191" t="s">
        <v>2530</v>
      </c>
      <c r="M1553" s="192" t="s">
        <v>2531</v>
      </c>
      <c r="N1553" s="193" t="s">
        <v>821</v>
      </c>
      <c r="O1553" s="207"/>
      <c r="P1553" s="193" t="s">
        <v>7360</v>
      </c>
      <c r="Q1553" s="205" t="s">
        <v>68</v>
      </c>
      <c r="R1553" s="206" t="s">
        <v>68</v>
      </c>
      <c r="S1553" s="206" t="s">
        <v>68</v>
      </c>
      <c r="T1553" s="193" t="s">
        <v>68</v>
      </c>
      <c r="U1553" s="193" t="s">
        <v>68</v>
      </c>
      <c r="V1553" s="193" t="s">
        <v>2684</v>
      </c>
      <c r="W1553" s="203" t="s">
        <v>68</v>
      </c>
      <c r="X1553" s="203" t="s">
        <v>68</v>
      </c>
      <c r="Y1553" s="203" t="s">
        <v>68</v>
      </c>
    </row>
    <row r="1554" ht="12.75" customHeight="1">
      <c r="A1554" s="37" t="s">
        <v>7116</v>
      </c>
      <c r="B1554" s="215" t="s">
        <v>2817</v>
      </c>
      <c r="C1554" s="79">
        <v>45906.0</v>
      </c>
      <c r="D1554" s="241" t="s">
        <v>7361</v>
      </c>
      <c r="E1554" s="191" t="s">
        <v>2518</v>
      </c>
      <c r="F1554" s="191" t="s">
        <v>2745</v>
      </c>
      <c r="G1554" s="193">
        <v>1.0</v>
      </c>
      <c r="H1554" s="193" t="s">
        <v>2684</v>
      </c>
      <c r="I1554" s="193" t="s">
        <v>68</v>
      </c>
      <c r="J1554" s="193" t="s">
        <v>2563</v>
      </c>
      <c r="K1554" s="193" t="s">
        <v>7362</v>
      </c>
      <c r="L1554" s="191" t="s">
        <v>7363</v>
      </c>
      <c r="M1554" s="249" t="s">
        <v>7349</v>
      </c>
      <c r="N1554" s="193" t="s">
        <v>995</v>
      </c>
      <c r="O1554" s="207"/>
      <c r="P1554" s="193" t="s">
        <v>7364</v>
      </c>
      <c r="Q1554" s="205" t="s">
        <v>68</v>
      </c>
      <c r="R1554" s="206" t="s">
        <v>68</v>
      </c>
      <c r="S1554" s="206" t="s">
        <v>68</v>
      </c>
      <c r="T1554" s="193" t="s">
        <v>68</v>
      </c>
      <c r="U1554" s="193" t="s">
        <v>68</v>
      </c>
      <c r="V1554" s="193" t="s">
        <v>2684</v>
      </c>
      <c r="W1554" s="203">
        <v>350.0</v>
      </c>
      <c r="X1554" s="203">
        <f>W1554*0.16</f>
        <v>56</v>
      </c>
      <c r="Y1554" s="203">
        <f>W1554+X1554</f>
        <v>406</v>
      </c>
    </row>
    <row r="1555" ht="12.75" customHeight="1">
      <c r="A1555" s="37" t="s">
        <v>7116</v>
      </c>
      <c r="B1555" s="215" t="s">
        <v>2817</v>
      </c>
      <c r="C1555" s="79">
        <v>45906.0</v>
      </c>
      <c r="D1555" s="241" t="s">
        <v>7361</v>
      </c>
      <c r="E1555" s="191" t="s">
        <v>2518</v>
      </c>
      <c r="F1555" s="191" t="s">
        <v>2745</v>
      </c>
      <c r="G1555" s="193">
        <v>1.0</v>
      </c>
      <c r="H1555" s="193" t="s">
        <v>6558</v>
      </c>
      <c r="I1555" s="193" t="s">
        <v>68</v>
      </c>
      <c r="J1555" s="193" t="s">
        <v>3082</v>
      </c>
      <c r="K1555" s="193" t="s">
        <v>7365</v>
      </c>
      <c r="L1555" s="191" t="s">
        <v>7366</v>
      </c>
      <c r="M1555" s="249" t="s">
        <v>7367</v>
      </c>
      <c r="N1555" s="193" t="s">
        <v>995</v>
      </c>
      <c r="O1555" s="207"/>
      <c r="P1555" s="193" t="s">
        <v>7368</v>
      </c>
      <c r="Q1555" s="205" t="s">
        <v>68</v>
      </c>
      <c r="R1555" s="206" t="s">
        <v>68</v>
      </c>
      <c r="S1555" s="206" t="s">
        <v>68</v>
      </c>
      <c r="T1555" s="193" t="s">
        <v>68</v>
      </c>
      <c r="U1555" s="193" t="s">
        <v>68</v>
      </c>
      <c r="V1555" s="193" t="s">
        <v>846</v>
      </c>
      <c r="W1555" s="203">
        <v>0.0</v>
      </c>
      <c r="X1555" s="203">
        <v>0.0</v>
      </c>
      <c r="Y1555" s="203">
        <v>0.0</v>
      </c>
    </row>
    <row r="1556" ht="12.75" customHeight="1">
      <c r="A1556" s="37" t="s">
        <v>7116</v>
      </c>
      <c r="B1556" s="215" t="s">
        <v>2817</v>
      </c>
      <c r="C1556" s="79">
        <v>45906.0</v>
      </c>
      <c r="D1556" s="241">
        <v>0.375</v>
      </c>
      <c r="E1556" s="191" t="s">
        <v>2518</v>
      </c>
      <c r="F1556" s="191" t="s">
        <v>501</v>
      </c>
      <c r="G1556" s="193">
        <v>1.0</v>
      </c>
      <c r="H1556" s="193" t="s">
        <v>846</v>
      </c>
      <c r="I1556" s="193" t="s">
        <v>3354</v>
      </c>
      <c r="J1556" s="193" t="s">
        <v>7236</v>
      </c>
      <c r="K1556" s="193" t="s">
        <v>7237</v>
      </c>
      <c r="L1556" s="191" t="s">
        <v>2530</v>
      </c>
      <c r="M1556" s="192" t="s">
        <v>2531</v>
      </c>
      <c r="N1556" s="193" t="s">
        <v>821</v>
      </c>
      <c r="O1556" s="207"/>
      <c r="P1556" s="193" t="s">
        <v>7369</v>
      </c>
      <c r="Q1556" s="205" t="s">
        <v>68</v>
      </c>
      <c r="R1556" s="206" t="s">
        <v>68</v>
      </c>
      <c r="S1556" s="206" t="s">
        <v>68</v>
      </c>
      <c r="T1556" s="193" t="s">
        <v>68</v>
      </c>
      <c r="U1556" s="193" t="s">
        <v>68</v>
      </c>
      <c r="V1556" s="193" t="s">
        <v>846</v>
      </c>
      <c r="W1556" s="203" t="s">
        <v>68</v>
      </c>
      <c r="X1556" s="203" t="s">
        <v>68</v>
      </c>
      <c r="Y1556" s="203" t="s">
        <v>68</v>
      </c>
    </row>
    <row r="1557">
      <c r="A1557" s="37" t="s">
        <v>7116</v>
      </c>
      <c r="B1557" s="215" t="s">
        <v>2817</v>
      </c>
      <c r="C1557" s="79">
        <v>45906.0</v>
      </c>
      <c r="D1557" s="241">
        <v>0.375</v>
      </c>
      <c r="E1557" s="191" t="s">
        <v>2548</v>
      </c>
      <c r="F1557" s="191" t="s">
        <v>2549</v>
      </c>
      <c r="G1557" s="193">
        <v>1.0</v>
      </c>
      <c r="H1557" s="193" t="s">
        <v>2812</v>
      </c>
      <c r="I1557" s="193" t="s">
        <v>7370</v>
      </c>
      <c r="J1557" s="193" t="s">
        <v>3082</v>
      </c>
      <c r="K1557" s="193" t="s">
        <v>5562</v>
      </c>
      <c r="L1557" s="191" t="s">
        <v>2833</v>
      </c>
      <c r="M1557" s="248" t="s">
        <v>2552</v>
      </c>
      <c r="N1557" s="193" t="s">
        <v>4397</v>
      </c>
      <c r="O1557" s="207"/>
      <c r="P1557" s="72" t="str">
        <f t="shared" ref="P1557:P1558" si="435">J1557</f>
        <v>REINSTALACION DE EQUIPO</v>
      </c>
      <c r="Q1557" s="205" t="s">
        <v>2547</v>
      </c>
      <c r="R1557" s="206">
        <v>8.68166053315214E14</v>
      </c>
      <c r="S1557" s="206">
        <v>8.182535696E9</v>
      </c>
      <c r="T1557" s="193" t="s">
        <v>7371</v>
      </c>
      <c r="U1557" s="193" t="s">
        <v>68</v>
      </c>
      <c r="V1557" s="193" t="str">
        <f t="shared" ref="V1557:V1558" si="436">H1557</f>
        <v>REINSTALACION</v>
      </c>
      <c r="W1557" s="203">
        <v>350.0</v>
      </c>
      <c r="X1557" s="179">
        <f t="shared" ref="X1557:X1558" si="437">W1557*0.16</f>
        <v>56</v>
      </c>
      <c r="Y1557" s="179">
        <f t="shared" ref="Y1557:Y1558" si="438">W1557+X1557</f>
        <v>406</v>
      </c>
    </row>
    <row r="1558">
      <c r="A1558" s="37" t="s">
        <v>7116</v>
      </c>
      <c r="B1558" s="215" t="s">
        <v>2817</v>
      </c>
      <c r="C1558" s="79">
        <v>45906.0</v>
      </c>
      <c r="D1558" s="241">
        <v>0.4166666666666667</v>
      </c>
      <c r="E1558" s="191" t="s">
        <v>2548</v>
      </c>
      <c r="F1558" s="191" t="s">
        <v>2549</v>
      </c>
      <c r="G1558" s="193">
        <v>1.0</v>
      </c>
      <c r="H1558" s="193" t="s">
        <v>2513</v>
      </c>
      <c r="I1558" s="193" t="s">
        <v>7338</v>
      </c>
      <c r="J1558" s="193" t="s">
        <v>2563</v>
      </c>
      <c r="K1558" s="193" t="s">
        <v>7339</v>
      </c>
      <c r="L1558" s="191" t="s">
        <v>7372</v>
      </c>
      <c r="M1558" s="249" t="s">
        <v>7373</v>
      </c>
      <c r="N1558" s="193" t="s">
        <v>821</v>
      </c>
      <c r="O1558" s="207"/>
      <c r="P1558" s="72" t="str">
        <f t="shared" si="435"/>
        <v>DESINSTALACION DE EQUIPO </v>
      </c>
      <c r="Q1558" s="193" t="s">
        <v>7374</v>
      </c>
      <c r="R1558" s="206" t="s">
        <v>68</v>
      </c>
      <c r="S1558" s="206" t="s">
        <v>68</v>
      </c>
      <c r="T1558" s="193" t="s">
        <v>68</v>
      </c>
      <c r="U1558" s="193" t="s">
        <v>68</v>
      </c>
      <c r="V1558" s="193" t="str">
        <f t="shared" si="436"/>
        <v>DESINSTALACION</v>
      </c>
      <c r="W1558" s="203">
        <v>350.0</v>
      </c>
      <c r="X1558" s="179">
        <f t="shared" si="437"/>
        <v>56</v>
      </c>
      <c r="Y1558" s="179">
        <f t="shared" si="438"/>
        <v>406</v>
      </c>
    </row>
    <row r="1559" ht="12.75" customHeight="1">
      <c r="A1559" s="37" t="s">
        <v>7116</v>
      </c>
      <c r="B1559" s="215" t="s">
        <v>2817</v>
      </c>
      <c r="C1559" s="79">
        <v>45906.0</v>
      </c>
      <c r="D1559" s="241">
        <v>0.375</v>
      </c>
      <c r="E1559" s="191" t="s">
        <v>2518</v>
      </c>
      <c r="F1559" s="191" t="s">
        <v>501</v>
      </c>
      <c r="G1559" s="193">
        <v>1.0</v>
      </c>
      <c r="H1559" s="193" t="s">
        <v>888</v>
      </c>
      <c r="I1559" s="193" t="s">
        <v>7375</v>
      </c>
      <c r="J1559" s="193" t="s">
        <v>7236</v>
      </c>
      <c r="K1559" s="193" t="s">
        <v>7237</v>
      </c>
      <c r="L1559" s="191" t="s">
        <v>2530</v>
      </c>
      <c r="M1559" s="192" t="s">
        <v>2531</v>
      </c>
      <c r="N1559" s="193" t="s">
        <v>821</v>
      </c>
      <c r="O1559" s="207"/>
      <c r="P1559" s="193" t="s">
        <v>7376</v>
      </c>
      <c r="Q1559" s="205" t="s">
        <v>68</v>
      </c>
      <c r="R1559" s="206">
        <v>8.61768074653999E14</v>
      </c>
      <c r="S1559" s="206">
        <v>8.124178194E9</v>
      </c>
      <c r="T1559" s="193" t="s">
        <v>68</v>
      </c>
      <c r="U1559" s="193" t="s">
        <v>7377</v>
      </c>
      <c r="V1559" s="193" t="s">
        <v>888</v>
      </c>
      <c r="W1559" s="203" t="s">
        <v>68</v>
      </c>
      <c r="X1559" s="203" t="s">
        <v>68</v>
      </c>
      <c r="Y1559" s="203" t="s">
        <v>68</v>
      </c>
    </row>
    <row r="1560">
      <c r="A1560" s="37" t="s">
        <v>7116</v>
      </c>
      <c r="B1560" s="215" t="s">
        <v>2817</v>
      </c>
      <c r="C1560" s="79">
        <v>45906.0</v>
      </c>
      <c r="D1560" s="241">
        <v>0.4583333333333333</v>
      </c>
      <c r="E1560" s="191" t="s">
        <v>6884</v>
      </c>
      <c r="F1560" s="191" t="s">
        <v>3489</v>
      </c>
      <c r="G1560" s="193">
        <v>1.0</v>
      </c>
      <c r="H1560" s="193" t="s">
        <v>846</v>
      </c>
      <c r="I1560" s="193" t="s">
        <v>7378</v>
      </c>
      <c r="J1560" s="193" t="s">
        <v>7379</v>
      </c>
      <c r="K1560" s="193" t="s">
        <v>6955</v>
      </c>
      <c r="L1560" s="37" t="s">
        <v>2669</v>
      </c>
      <c r="M1560" s="190" t="s">
        <v>2670</v>
      </c>
      <c r="N1560" s="193" t="s">
        <v>68</v>
      </c>
      <c r="O1560" s="207"/>
      <c r="P1560" s="193" t="s">
        <v>7380</v>
      </c>
      <c r="Q1560" s="205" t="s">
        <v>846</v>
      </c>
      <c r="R1560" s="206" t="s">
        <v>68</v>
      </c>
      <c r="S1560" s="206" t="s">
        <v>68</v>
      </c>
      <c r="T1560" s="193" t="s">
        <v>68</v>
      </c>
      <c r="U1560" s="193" t="s">
        <v>68</v>
      </c>
      <c r="V1560" s="193" t="s">
        <v>846</v>
      </c>
      <c r="W1560" s="203" t="s">
        <v>68</v>
      </c>
      <c r="X1560" s="203" t="s">
        <v>68</v>
      </c>
      <c r="Y1560" s="203" t="s">
        <v>68</v>
      </c>
    </row>
    <row r="1561">
      <c r="A1561" s="37" t="s">
        <v>7116</v>
      </c>
      <c r="B1561" s="215" t="s">
        <v>2817</v>
      </c>
      <c r="C1561" s="79">
        <v>45906.0</v>
      </c>
      <c r="D1561" s="241">
        <v>0.4583333333333333</v>
      </c>
      <c r="E1561" s="191" t="s">
        <v>6884</v>
      </c>
      <c r="F1561" s="191" t="s">
        <v>3489</v>
      </c>
      <c r="G1561" s="193">
        <v>1.0</v>
      </c>
      <c r="H1561" s="193" t="s">
        <v>2449</v>
      </c>
      <c r="I1561" s="193" t="s">
        <v>7381</v>
      </c>
      <c r="J1561" s="193" t="s">
        <v>7382</v>
      </c>
      <c r="K1561" s="193" t="s">
        <v>6955</v>
      </c>
      <c r="L1561" s="37" t="s">
        <v>2669</v>
      </c>
      <c r="M1561" s="190" t="s">
        <v>2670</v>
      </c>
      <c r="N1561" s="193" t="s">
        <v>4397</v>
      </c>
      <c r="O1561" s="207"/>
      <c r="P1561" s="193" t="s">
        <v>7383</v>
      </c>
      <c r="Q1561" s="205" t="s">
        <v>7384</v>
      </c>
      <c r="R1561" s="206">
        <v>8.62476051238342E14</v>
      </c>
      <c r="S1561" s="206" t="s">
        <v>7385</v>
      </c>
      <c r="T1561" s="193" t="s">
        <v>68</v>
      </c>
      <c r="U1561" s="193" t="s">
        <v>7386</v>
      </c>
      <c r="V1561" s="193" t="s">
        <v>2449</v>
      </c>
      <c r="W1561" s="203">
        <v>500.0</v>
      </c>
      <c r="X1561" s="203">
        <f t="shared" ref="X1561:X1563" si="439">W1561*0.16</f>
        <v>80</v>
      </c>
      <c r="Y1561" s="203">
        <f t="shared" ref="Y1561:Y1563" si="440">W1561+X1561</f>
        <v>580</v>
      </c>
    </row>
    <row r="1562">
      <c r="A1562" s="37" t="s">
        <v>7116</v>
      </c>
      <c r="B1562" s="215" t="s">
        <v>2817</v>
      </c>
      <c r="C1562" s="79">
        <v>45906.0</v>
      </c>
      <c r="D1562" s="241">
        <v>0.4583333333333333</v>
      </c>
      <c r="E1562" s="191" t="s">
        <v>6884</v>
      </c>
      <c r="F1562" s="191" t="s">
        <v>3489</v>
      </c>
      <c r="G1562" s="193">
        <v>1.0</v>
      </c>
      <c r="H1562" s="193" t="s">
        <v>2449</v>
      </c>
      <c r="I1562" s="193" t="s">
        <v>7381</v>
      </c>
      <c r="J1562" s="193" t="s">
        <v>7387</v>
      </c>
      <c r="K1562" s="193" t="s">
        <v>6955</v>
      </c>
      <c r="L1562" s="37" t="s">
        <v>2669</v>
      </c>
      <c r="M1562" s="190" t="s">
        <v>2670</v>
      </c>
      <c r="N1562" s="193" t="s">
        <v>4397</v>
      </c>
      <c r="O1562" s="207"/>
      <c r="P1562" s="193" t="s">
        <v>7383</v>
      </c>
      <c r="Q1562" s="205" t="s">
        <v>68</v>
      </c>
      <c r="R1562" s="206">
        <v>8.62476051238573E14</v>
      </c>
      <c r="S1562" s="206" t="s">
        <v>68</v>
      </c>
      <c r="T1562" s="193" t="s">
        <v>68</v>
      </c>
      <c r="U1562" s="193" t="s">
        <v>7386</v>
      </c>
      <c r="V1562" s="193" t="s">
        <v>2449</v>
      </c>
      <c r="W1562" s="203">
        <v>500.0</v>
      </c>
      <c r="X1562" s="203">
        <f t="shared" si="439"/>
        <v>80</v>
      </c>
      <c r="Y1562" s="203">
        <f t="shared" si="440"/>
        <v>580</v>
      </c>
    </row>
    <row r="1563">
      <c r="A1563" s="37" t="s">
        <v>7116</v>
      </c>
      <c r="B1563" s="215" t="s">
        <v>2817</v>
      </c>
      <c r="C1563" s="79">
        <v>45906.0</v>
      </c>
      <c r="D1563" s="241">
        <v>0.375</v>
      </c>
      <c r="E1563" s="191" t="s">
        <v>2548</v>
      </c>
      <c r="F1563" s="191" t="s">
        <v>2549</v>
      </c>
      <c r="G1563" s="193">
        <v>1.0</v>
      </c>
      <c r="H1563" s="193" t="s">
        <v>888</v>
      </c>
      <c r="I1563" s="193" t="s">
        <v>7388</v>
      </c>
      <c r="J1563" s="193" t="s">
        <v>3082</v>
      </c>
      <c r="K1563" s="193" t="s">
        <v>5562</v>
      </c>
      <c r="L1563" s="191" t="s">
        <v>7389</v>
      </c>
      <c r="M1563" s="217" t="s">
        <v>7390</v>
      </c>
      <c r="N1563" s="193" t="s">
        <v>821</v>
      </c>
      <c r="O1563" s="207"/>
      <c r="P1563" s="72" t="str">
        <f>J1563</f>
        <v>REINSTALACION DE EQUIPO</v>
      </c>
      <c r="Q1563" s="205" t="s">
        <v>5247</v>
      </c>
      <c r="R1563" s="206">
        <v>8.69706060012087E14</v>
      </c>
      <c r="S1563" s="206">
        <v>8.117785737E9</v>
      </c>
      <c r="T1563" s="193" t="s">
        <v>7391</v>
      </c>
      <c r="U1563" s="193"/>
      <c r="V1563" s="193" t="str">
        <f>H1563</f>
        <v>INSTALACION</v>
      </c>
      <c r="W1563" s="203">
        <v>1900.0</v>
      </c>
      <c r="X1563" s="179">
        <f t="shared" si="439"/>
        <v>304</v>
      </c>
      <c r="Y1563" s="179">
        <f t="shared" si="440"/>
        <v>2204</v>
      </c>
    </row>
    <row r="1564" ht="12.75" customHeight="1">
      <c r="A1564" s="86" t="s">
        <v>7392</v>
      </c>
      <c r="B1564" s="215" t="s">
        <v>2817</v>
      </c>
      <c r="C1564" s="194">
        <v>45907.0</v>
      </c>
      <c r="D1564" s="195">
        <v>0.375</v>
      </c>
      <c r="E1564" s="196" t="s">
        <v>68</v>
      </c>
      <c r="F1564" s="86" t="s">
        <v>2458</v>
      </c>
      <c r="G1564" s="87" t="s">
        <v>68</v>
      </c>
      <c r="H1564" s="87" t="s">
        <v>68</v>
      </c>
      <c r="I1564" s="87" t="s">
        <v>68</v>
      </c>
      <c r="J1564" s="87" t="s">
        <v>68</v>
      </c>
      <c r="K1564" s="87" t="s">
        <v>68</v>
      </c>
      <c r="L1564" s="86" t="s">
        <v>68</v>
      </c>
      <c r="M1564" s="224" t="s">
        <v>68</v>
      </c>
      <c r="N1564" s="87" t="s">
        <v>68</v>
      </c>
      <c r="O1564" s="209"/>
      <c r="P1564" s="212" t="s">
        <v>68</v>
      </c>
      <c r="Q1564" s="210" t="s">
        <v>68</v>
      </c>
      <c r="R1564" s="211" t="s">
        <v>68</v>
      </c>
      <c r="S1564" s="211" t="s">
        <v>68</v>
      </c>
      <c r="T1564" s="212" t="s">
        <v>68</v>
      </c>
      <c r="U1564" s="212" t="s">
        <v>68</v>
      </c>
      <c r="V1564" s="212" t="s">
        <v>68</v>
      </c>
      <c r="W1564" s="201" t="s">
        <v>68</v>
      </c>
      <c r="X1564" s="201" t="s">
        <v>68</v>
      </c>
      <c r="Y1564" s="201" t="s">
        <v>68</v>
      </c>
    </row>
    <row r="1565">
      <c r="A1565" s="37" t="s">
        <v>7392</v>
      </c>
      <c r="B1565" s="215" t="s">
        <v>2817</v>
      </c>
      <c r="C1565" s="79">
        <v>45908.0</v>
      </c>
      <c r="D1565" s="241">
        <v>0.4375</v>
      </c>
      <c r="E1565" s="191" t="s">
        <v>2548</v>
      </c>
      <c r="F1565" s="191" t="s">
        <v>2549</v>
      </c>
      <c r="G1565" s="193">
        <v>1.0</v>
      </c>
      <c r="H1565" s="193" t="s">
        <v>888</v>
      </c>
      <c r="I1565" s="193" t="s">
        <v>7393</v>
      </c>
      <c r="J1565" s="193" t="s">
        <v>7394</v>
      </c>
      <c r="K1565" s="193" t="s">
        <v>5562</v>
      </c>
      <c r="L1565" s="191" t="s">
        <v>6245</v>
      </c>
      <c r="M1565" s="217" t="s">
        <v>2552</v>
      </c>
      <c r="N1565" s="193" t="s">
        <v>821</v>
      </c>
      <c r="O1565" s="207"/>
      <c r="P1565" s="72" t="str">
        <f>J1565</f>
        <v>INSALACION NUEVA</v>
      </c>
      <c r="Q1565" s="205" t="s">
        <v>7395</v>
      </c>
      <c r="R1565" s="206">
        <v>8.68166054426101E14</v>
      </c>
      <c r="S1565" s="206">
        <v>8.116077723E9</v>
      </c>
      <c r="T1565" s="193" t="s">
        <v>7396</v>
      </c>
      <c r="U1565" s="193" t="s">
        <v>68</v>
      </c>
      <c r="V1565" s="193" t="str">
        <f>H1565</f>
        <v>INSTALACION</v>
      </c>
      <c r="W1565" s="203">
        <v>1900.0</v>
      </c>
      <c r="X1565" s="179">
        <f>W1565*0.16</f>
        <v>304</v>
      </c>
      <c r="Y1565" s="179">
        <f>W1565+X1565</f>
        <v>2204</v>
      </c>
    </row>
    <row r="1566" ht="12.75" customHeight="1">
      <c r="A1566" s="37" t="s">
        <v>7116</v>
      </c>
      <c r="B1566" s="215" t="s">
        <v>2817</v>
      </c>
      <c r="C1566" s="79">
        <v>45908.0</v>
      </c>
      <c r="D1566" s="241">
        <v>0.4583333333333333</v>
      </c>
      <c r="E1566" s="191" t="s">
        <v>2518</v>
      </c>
      <c r="F1566" s="191" t="s">
        <v>2745</v>
      </c>
      <c r="G1566" s="193">
        <v>1.0</v>
      </c>
      <c r="H1566" s="193" t="s">
        <v>2513</v>
      </c>
      <c r="I1566" s="193" t="s">
        <v>7397</v>
      </c>
      <c r="J1566" s="193" t="s">
        <v>2563</v>
      </c>
      <c r="K1566" s="193" t="s">
        <v>7362</v>
      </c>
      <c r="L1566" s="191" t="s">
        <v>7363</v>
      </c>
      <c r="M1566" s="249" t="s">
        <v>7349</v>
      </c>
      <c r="N1566" s="193" t="s">
        <v>995</v>
      </c>
      <c r="O1566" s="207"/>
      <c r="P1566" s="193" t="s">
        <v>7398</v>
      </c>
      <c r="Q1566" s="205" t="s">
        <v>68</v>
      </c>
      <c r="R1566" s="206">
        <v>8.64943047769803E14</v>
      </c>
      <c r="S1566" s="206">
        <v>8.123536764E9</v>
      </c>
      <c r="T1566" s="193" t="s">
        <v>68</v>
      </c>
      <c r="U1566" s="193" t="s">
        <v>7399</v>
      </c>
      <c r="V1566" s="193" t="s">
        <v>2513</v>
      </c>
      <c r="W1566" s="203" t="s">
        <v>68</v>
      </c>
      <c r="X1566" s="203" t="s">
        <v>68</v>
      </c>
      <c r="Y1566" s="203" t="s">
        <v>68</v>
      </c>
    </row>
    <row r="1567" ht="12.75" customHeight="1">
      <c r="A1567" s="37" t="s">
        <v>7116</v>
      </c>
      <c r="B1567" s="215" t="s">
        <v>2817</v>
      </c>
      <c r="C1567" s="79">
        <v>45908.0</v>
      </c>
      <c r="D1567" s="241">
        <v>0.4583333333333333</v>
      </c>
      <c r="E1567" s="191" t="s">
        <v>2518</v>
      </c>
      <c r="F1567" s="191" t="s">
        <v>2745</v>
      </c>
      <c r="G1567" s="193">
        <v>1.0</v>
      </c>
      <c r="H1567" s="193" t="s">
        <v>2812</v>
      </c>
      <c r="I1567" s="193" t="s">
        <v>7400</v>
      </c>
      <c r="J1567" s="193" t="s">
        <v>3082</v>
      </c>
      <c r="K1567" s="193" t="s">
        <v>7365</v>
      </c>
      <c r="L1567" s="191" t="s">
        <v>7366</v>
      </c>
      <c r="M1567" s="249" t="s">
        <v>7367</v>
      </c>
      <c r="N1567" s="193" t="s">
        <v>995</v>
      </c>
      <c r="O1567" s="207"/>
      <c r="P1567" s="193" t="s">
        <v>7401</v>
      </c>
      <c r="Q1567" s="205" t="s">
        <v>2547</v>
      </c>
      <c r="R1567" s="206">
        <v>8.64943047769803E14</v>
      </c>
      <c r="S1567" s="206">
        <v>8.123536764E9</v>
      </c>
      <c r="T1567" s="193" t="s">
        <v>7402</v>
      </c>
      <c r="U1567" s="193" t="s">
        <v>7403</v>
      </c>
      <c r="V1567" s="193" t="s">
        <v>2812</v>
      </c>
      <c r="W1567" s="203" t="s">
        <v>68</v>
      </c>
      <c r="X1567" s="203" t="s">
        <v>68</v>
      </c>
      <c r="Y1567" s="203" t="s">
        <v>68</v>
      </c>
    </row>
    <row r="1568">
      <c r="A1568" s="191" t="s">
        <v>7392</v>
      </c>
      <c r="B1568" s="215" t="s">
        <v>2817</v>
      </c>
      <c r="C1568" s="258">
        <v>45908.0</v>
      </c>
      <c r="D1568" s="241">
        <v>0.5208333333333334</v>
      </c>
      <c r="E1568" s="191" t="s">
        <v>5984</v>
      </c>
      <c r="F1568" s="191" t="s">
        <v>1614</v>
      </c>
      <c r="G1568" s="193">
        <v>1.0</v>
      </c>
      <c r="H1568" s="193" t="s">
        <v>2449</v>
      </c>
      <c r="I1568" s="193" t="s">
        <v>7404</v>
      </c>
      <c r="J1568" s="193" t="s">
        <v>7405</v>
      </c>
      <c r="K1568" s="193" t="s">
        <v>7180</v>
      </c>
      <c r="L1568" s="191" t="s">
        <v>3504</v>
      </c>
      <c r="M1568" s="248" t="s">
        <v>3505</v>
      </c>
      <c r="N1568" s="193" t="s">
        <v>995</v>
      </c>
      <c r="O1568" s="207"/>
      <c r="P1568" s="193" t="s">
        <v>7406</v>
      </c>
      <c r="Q1568" s="193" t="s">
        <v>7407</v>
      </c>
      <c r="R1568" s="206">
        <v>8.62476050281517E14</v>
      </c>
      <c r="S1568" s="206" t="s">
        <v>68</v>
      </c>
      <c r="T1568" s="193" t="s">
        <v>68</v>
      </c>
      <c r="U1568" s="193" t="s">
        <v>5858</v>
      </c>
      <c r="V1568" s="72" t="str">
        <f t="shared" ref="V1568:V1569" si="441">H1568</f>
        <v>REVISION</v>
      </c>
      <c r="W1568" s="203">
        <v>500.0</v>
      </c>
      <c r="X1568" s="203">
        <f t="shared" ref="X1568:X1572" si="442">W1568*0.16</f>
        <v>80</v>
      </c>
      <c r="Y1568" s="203">
        <f t="shared" ref="Y1568:Y1573" si="443">W1568+X1568</f>
        <v>580</v>
      </c>
    </row>
    <row r="1569">
      <c r="A1569" s="191" t="s">
        <v>7392</v>
      </c>
      <c r="B1569" s="215" t="s">
        <v>2817</v>
      </c>
      <c r="C1569" s="258">
        <v>45908.0</v>
      </c>
      <c r="D1569" s="241">
        <v>0.5208333333333334</v>
      </c>
      <c r="E1569" s="191" t="s">
        <v>5984</v>
      </c>
      <c r="F1569" s="191" t="s">
        <v>1614</v>
      </c>
      <c r="G1569" s="193">
        <v>1.0</v>
      </c>
      <c r="H1569" s="193" t="s">
        <v>2467</v>
      </c>
      <c r="I1569" s="193" t="s">
        <v>7404</v>
      </c>
      <c r="J1569" s="193" t="s">
        <v>7408</v>
      </c>
      <c r="K1569" s="193" t="s">
        <v>7180</v>
      </c>
      <c r="L1569" s="191" t="s">
        <v>3504</v>
      </c>
      <c r="M1569" s="248" t="s">
        <v>3505</v>
      </c>
      <c r="N1569" s="193" t="s">
        <v>995</v>
      </c>
      <c r="O1569" s="207"/>
      <c r="P1569" s="193" t="s">
        <v>2467</v>
      </c>
      <c r="Q1569" s="205" t="s">
        <v>68</v>
      </c>
      <c r="R1569" s="206">
        <v>8.62476054663561E14</v>
      </c>
      <c r="S1569" s="206" t="s">
        <v>68</v>
      </c>
      <c r="T1569" s="193" t="s">
        <v>68</v>
      </c>
      <c r="U1569" s="193" t="s">
        <v>5858</v>
      </c>
      <c r="V1569" s="72" t="str">
        <f t="shared" si="441"/>
        <v>CAMBIO DE GPS</v>
      </c>
      <c r="W1569" s="203">
        <v>500.0</v>
      </c>
      <c r="X1569" s="203">
        <f t="shared" si="442"/>
        <v>80</v>
      </c>
      <c r="Y1569" s="203">
        <f t="shared" si="443"/>
        <v>580</v>
      </c>
    </row>
    <row r="1570">
      <c r="A1570" s="37" t="s">
        <v>7392</v>
      </c>
      <c r="B1570" s="215" t="s">
        <v>2817</v>
      </c>
      <c r="C1570" s="79">
        <v>45908.0</v>
      </c>
      <c r="D1570" s="241">
        <v>0.6041666666666666</v>
      </c>
      <c r="E1570" s="191" t="s">
        <v>4571</v>
      </c>
      <c r="F1570" s="191" t="s">
        <v>529</v>
      </c>
      <c r="G1570" s="193">
        <v>1.0</v>
      </c>
      <c r="H1570" s="193" t="s">
        <v>888</v>
      </c>
      <c r="I1570" s="193" t="s">
        <v>7409</v>
      </c>
      <c r="J1570" s="193" t="s">
        <v>2506</v>
      </c>
      <c r="K1570" s="193" t="s">
        <v>7410</v>
      </c>
      <c r="L1570" s="191" t="s">
        <v>7411</v>
      </c>
      <c r="M1570" s="217" t="s">
        <v>7412</v>
      </c>
      <c r="N1570" s="193" t="s">
        <v>821</v>
      </c>
      <c r="O1570" s="207"/>
      <c r="P1570" s="193" t="s">
        <v>2506</v>
      </c>
      <c r="Q1570" s="205" t="s">
        <v>5247</v>
      </c>
      <c r="R1570" s="206">
        <v>8.62667083606809E14</v>
      </c>
      <c r="S1570" s="206">
        <v>8.182542764E9</v>
      </c>
      <c r="T1570" s="193" t="s">
        <v>68</v>
      </c>
      <c r="U1570" s="193" t="s">
        <v>7413</v>
      </c>
      <c r="V1570" s="193" t="s">
        <v>888</v>
      </c>
      <c r="W1570" s="179">
        <f>1920+300</f>
        <v>2220</v>
      </c>
      <c r="X1570" s="179">
        <f t="shared" si="442"/>
        <v>355.2</v>
      </c>
      <c r="Y1570" s="179">
        <f t="shared" si="443"/>
        <v>2575.2</v>
      </c>
    </row>
    <row r="1571">
      <c r="A1571" s="37" t="s">
        <v>7392</v>
      </c>
      <c r="B1571" s="215" t="s">
        <v>2817</v>
      </c>
      <c r="C1571" s="79">
        <v>45908.0</v>
      </c>
      <c r="D1571" s="241">
        <v>0.6770833333333334</v>
      </c>
      <c r="E1571" s="191" t="s">
        <v>2518</v>
      </c>
      <c r="F1571" s="191" t="s">
        <v>4534</v>
      </c>
      <c r="G1571" s="193">
        <v>1.0</v>
      </c>
      <c r="H1571" s="193" t="s">
        <v>888</v>
      </c>
      <c r="I1571" s="193" t="s">
        <v>7414</v>
      </c>
      <c r="J1571" s="193" t="s">
        <v>2506</v>
      </c>
      <c r="K1571" s="193" t="s">
        <v>7415</v>
      </c>
      <c r="L1571" s="191" t="s">
        <v>7416</v>
      </c>
      <c r="M1571" s="192" t="s">
        <v>2531</v>
      </c>
      <c r="N1571" s="193" t="s">
        <v>821</v>
      </c>
      <c r="O1571" s="207"/>
      <c r="P1571" s="193" t="s">
        <v>2506</v>
      </c>
      <c r="Q1571" s="205" t="s">
        <v>5247</v>
      </c>
      <c r="R1571" s="206">
        <v>8.6176807924235E14</v>
      </c>
      <c r="S1571" s="206">
        <v>8.182542857E9</v>
      </c>
      <c r="T1571" s="193" t="s">
        <v>7417</v>
      </c>
      <c r="U1571" s="193" t="s">
        <v>7418</v>
      </c>
      <c r="V1571" s="193" t="s">
        <v>888</v>
      </c>
      <c r="W1571" s="179">
        <f>1850+250</f>
        <v>2100</v>
      </c>
      <c r="X1571" s="179">
        <f t="shared" si="442"/>
        <v>336</v>
      </c>
      <c r="Y1571" s="179">
        <f t="shared" si="443"/>
        <v>2436</v>
      </c>
    </row>
    <row r="1572">
      <c r="A1572" s="37" t="s">
        <v>7392</v>
      </c>
      <c r="B1572" s="215" t="s">
        <v>2817</v>
      </c>
      <c r="C1572" s="79">
        <v>45909.0</v>
      </c>
      <c r="D1572" s="241">
        <v>0.4166666666666667</v>
      </c>
      <c r="E1572" s="191" t="s">
        <v>7419</v>
      </c>
      <c r="F1572" s="191" t="s">
        <v>5930</v>
      </c>
      <c r="G1572" s="193">
        <v>1.0</v>
      </c>
      <c r="H1572" s="193" t="s">
        <v>2513</v>
      </c>
      <c r="I1572" s="193" t="s">
        <v>7420</v>
      </c>
      <c r="J1572" s="193" t="s">
        <v>7351</v>
      </c>
      <c r="K1572" s="193" t="s">
        <v>3312</v>
      </c>
      <c r="L1572" s="37" t="s">
        <v>2577</v>
      </c>
      <c r="M1572" s="249" t="s">
        <v>2578</v>
      </c>
      <c r="N1572" s="193" t="s">
        <v>821</v>
      </c>
      <c r="O1572" s="193" t="s">
        <v>68</v>
      </c>
      <c r="P1572" s="193" t="str">
        <f>J1572</f>
        <v>CTE. MAYRA PAOLA MUÑIZ MENDOZA
DESINSTALACION DE EQUIPO </v>
      </c>
      <c r="Q1572" s="205" t="s">
        <v>7421</v>
      </c>
      <c r="R1572" s="206" t="s">
        <v>7422</v>
      </c>
      <c r="S1572" s="206" t="s">
        <v>68</v>
      </c>
      <c r="T1572" s="193" t="s">
        <v>7423</v>
      </c>
      <c r="U1572" s="193" t="s">
        <v>7424</v>
      </c>
      <c r="V1572" s="193" t="s">
        <v>2513</v>
      </c>
      <c r="W1572" s="203">
        <v>650.0</v>
      </c>
      <c r="X1572" s="203">
        <f t="shared" si="442"/>
        <v>104</v>
      </c>
      <c r="Y1572" s="203">
        <f t="shared" si="443"/>
        <v>754</v>
      </c>
    </row>
    <row r="1573" ht="12.75" customHeight="1">
      <c r="A1573" s="37" t="s">
        <v>7392</v>
      </c>
      <c r="B1573" s="215" t="s">
        <v>2817</v>
      </c>
      <c r="C1573" s="79">
        <v>45909.0</v>
      </c>
      <c r="D1573" s="241">
        <v>0.4375</v>
      </c>
      <c r="E1573" s="191" t="s">
        <v>2518</v>
      </c>
      <c r="F1573" s="191" t="s">
        <v>7425</v>
      </c>
      <c r="G1573" s="193">
        <v>1.0</v>
      </c>
      <c r="H1573" s="193" t="s">
        <v>2449</v>
      </c>
      <c r="I1573" s="193" t="s">
        <v>7426</v>
      </c>
      <c r="J1573" s="193" t="s">
        <v>7427</v>
      </c>
      <c r="K1573" s="193" t="s">
        <v>7428</v>
      </c>
      <c r="L1573" s="191" t="s">
        <v>7429</v>
      </c>
      <c r="M1573" s="217" t="s">
        <v>7430</v>
      </c>
      <c r="N1573" s="193" t="s">
        <v>4397</v>
      </c>
      <c r="O1573" s="207"/>
      <c r="P1573" s="193" t="s">
        <v>7427</v>
      </c>
      <c r="Q1573" s="205" t="s">
        <v>7431</v>
      </c>
      <c r="R1573" s="206">
        <v>8.649930604489E14</v>
      </c>
      <c r="S1573" s="206">
        <v>8.119174218E9</v>
      </c>
      <c r="T1573" s="193" t="s">
        <v>68</v>
      </c>
      <c r="U1573" s="193" t="s">
        <v>7432</v>
      </c>
      <c r="V1573" s="193" t="s">
        <v>2449</v>
      </c>
      <c r="W1573" s="203">
        <v>650.0</v>
      </c>
      <c r="X1573" s="203">
        <v>0.0</v>
      </c>
      <c r="Y1573" s="179">
        <f t="shared" si="443"/>
        <v>650</v>
      </c>
    </row>
    <row r="1574" ht="12.75" customHeight="1">
      <c r="A1574" s="37" t="s">
        <v>7392</v>
      </c>
      <c r="B1574" s="215" t="s">
        <v>2817</v>
      </c>
      <c r="C1574" s="79">
        <v>45909.0</v>
      </c>
      <c r="D1574" s="241">
        <v>0.5208333333333334</v>
      </c>
      <c r="E1574" s="191" t="s">
        <v>2518</v>
      </c>
      <c r="F1574" s="191" t="s">
        <v>509</v>
      </c>
      <c r="G1574" s="193">
        <v>1.0</v>
      </c>
      <c r="H1574" s="193" t="s">
        <v>888</v>
      </c>
      <c r="I1574" s="193" t="s">
        <v>7433</v>
      </c>
      <c r="J1574" s="193" t="s">
        <v>2506</v>
      </c>
      <c r="K1574" s="193" t="s">
        <v>7434</v>
      </c>
      <c r="L1574" s="191" t="s">
        <v>7435</v>
      </c>
      <c r="M1574" s="248" t="s">
        <v>7436</v>
      </c>
      <c r="N1574" s="193" t="s">
        <v>821</v>
      </c>
      <c r="O1574" s="207"/>
      <c r="P1574" s="193" t="s">
        <v>2506</v>
      </c>
      <c r="Q1574" s="205" t="s">
        <v>5247</v>
      </c>
      <c r="R1574" s="206">
        <v>8.61768078230869E14</v>
      </c>
      <c r="S1574" s="206">
        <v>8.123506701E9</v>
      </c>
      <c r="T1574" s="193" t="s">
        <v>68</v>
      </c>
      <c r="U1574" s="193" t="s">
        <v>7437</v>
      </c>
      <c r="V1574" s="193" t="s">
        <v>888</v>
      </c>
      <c r="W1574" s="203">
        <v>0.0</v>
      </c>
      <c r="X1574" s="203">
        <v>0.0</v>
      </c>
      <c r="Y1574" s="203">
        <v>0.0</v>
      </c>
    </row>
    <row r="1575" ht="12.75" customHeight="1">
      <c r="A1575" s="37" t="s">
        <v>7392</v>
      </c>
      <c r="B1575" s="234" t="s">
        <v>2817</v>
      </c>
      <c r="C1575" s="79">
        <v>45909.0</v>
      </c>
      <c r="D1575" s="241">
        <v>0.625</v>
      </c>
      <c r="E1575" s="191" t="s">
        <v>2518</v>
      </c>
      <c r="F1575" s="37" t="s">
        <v>3499</v>
      </c>
      <c r="G1575" s="193">
        <v>1.0</v>
      </c>
      <c r="H1575" s="193" t="s">
        <v>2513</v>
      </c>
      <c r="I1575" s="193" t="s">
        <v>6939</v>
      </c>
      <c r="J1575" s="193" t="s">
        <v>2514</v>
      </c>
      <c r="K1575" s="193" t="s">
        <v>7438</v>
      </c>
      <c r="L1575" s="191" t="s">
        <v>7439</v>
      </c>
      <c r="M1575" s="243" t="s">
        <v>7440</v>
      </c>
      <c r="N1575" s="193" t="s">
        <v>68</v>
      </c>
      <c r="O1575" s="207"/>
      <c r="P1575" s="193" t="s">
        <v>7441</v>
      </c>
      <c r="Q1575" s="205" t="s">
        <v>7442</v>
      </c>
      <c r="R1575" s="206">
        <v>8.68307060411055E14</v>
      </c>
      <c r="S1575" s="206" t="s">
        <v>68</v>
      </c>
      <c r="T1575" s="193" t="s">
        <v>68</v>
      </c>
      <c r="U1575" s="193" t="s">
        <v>68</v>
      </c>
      <c r="V1575" s="193" t="s">
        <v>3050</v>
      </c>
      <c r="W1575" s="203" t="s">
        <v>68</v>
      </c>
      <c r="X1575" s="203" t="s">
        <v>68</v>
      </c>
      <c r="Y1575" s="203" t="s">
        <v>68</v>
      </c>
    </row>
    <row r="1576" ht="12.75" customHeight="1">
      <c r="A1576" s="37" t="s">
        <v>7392</v>
      </c>
      <c r="B1576" s="215" t="s">
        <v>2817</v>
      </c>
      <c r="C1576" s="79">
        <v>45909.0</v>
      </c>
      <c r="D1576" s="241">
        <v>0.625</v>
      </c>
      <c r="E1576" s="191" t="s">
        <v>2518</v>
      </c>
      <c r="F1576" s="191" t="s">
        <v>7003</v>
      </c>
      <c r="G1576" s="193">
        <v>1.0</v>
      </c>
      <c r="H1576" s="193" t="s">
        <v>2513</v>
      </c>
      <c r="I1576" s="193" t="s">
        <v>7443</v>
      </c>
      <c r="J1576" s="193" t="s">
        <v>2514</v>
      </c>
      <c r="K1576" s="193" t="s">
        <v>7005</v>
      </c>
      <c r="L1576" s="191" t="s">
        <v>6333</v>
      </c>
      <c r="M1576" s="248" t="s">
        <v>6334</v>
      </c>
      <c r="N1576" s="193" t="s">
        <v>68</v>
      </c>
      <c r="O1576" s="207"/>
      <c r="P1576" s="193" t="s">
        <v>2563</v>
      </c>
      <c r="Q1576" s="205" t="s">
        <v>7444</v>
      </c>
      <c r="R1576" s="206">
        <v>8.69706060880103E14</v>
      </c>
      <c r="S1576" s="206">
        <v>8.331892317E9</v>
      </c>
      <c r="T1576" s="193" t="s">
        <v>68</v>
      </c>
      <c r="U1576" s="193" t="s">
        <v>7234</v>
      </c>
      <c r="V1576" s="193" t="s">
        <v>3258</v>
      </c>
      <c r="W1576" s="203">
        <v>0.0</v>
      </c>
      <c r="X1576" s="203">
        <v>0.0</v>
      </c>
      <c r="Y1576" s="203">
        <v>0.0</v>
      </c>
    </row>
    <row r="1577" ht="12.75" customHeight="1">
      <c r="A1577" s="37" t="s">
        <v>7392</v>
      </c>
      <c r="B1577" s="215" t="s">
        <v>2817</v>
      </c>
      <c r="C1577" s="79">
        <v>45909.0</v>
      </c>
      <c r="D1577" s="241">
        <v>0.7166666666666667</v>
      </c>
      <c r="E1577" s="191" t="s">
        <v>2518</v>
      </c>
      <c r="F1577" s="191" t="s">
        <v>6330</v>
      </c>
      <c r="G1577" s="193">
        <v>1.0</v>
      </c>
      <c r="H1577" s="193" t="s">
        <v>888</v>
      </c>
      <c r="I1577" s="193" t="s">
        <v>7445</v>
      </c>
      <c r="J1577" s="193" t="s">
        <v>2506</v>
      </c>
      <c r="K1577" s="193" t="s">
        <v>6332</v>
      </c>
      <c r="L1577" s="191" t="s">
        <v>6333</v>
      </c>
      <c r="M1577" s="248" t="s">
        <v>6334</v>
      </c>
      <c r="N1577" s="193" t="s">
        <v>4397</v>
      </c>
      <c r="O1577" s="207"/>
      <c r="P1577" s="193" t="s">
        <v>7189</v>
      </c>
      <c r="Q1577" s="205" t="s">
        <v>7446</v>
      </c>
      <c r="R1577" s="206">
        <v>8.69706060880103E14</v>
      </c>
      <c r="S1577" s="206">
        <v>8.331892317E9</v>
      </c>
      <c r="T1577" s="193" t="s">
        <v>7447</v>
      </c>
      <c r="U1577" s="193" t="s">
        <v>68</v>
      </c>
      <c r="V1577" s="193" t="s">
        <v>888</v>
      </c>
      <c r="W1577" s="179">
        <f>1850+250+116.67</f>
        <v>2216.67</v>
      </c>
      <c r="X1577" s="203">
        <v>0.0</v>
      </c>
      <c r="Y1577" s="179">
        <f>W1577+X1577</f>
        <v>2216.67</v>
      </c>
    </row>
    <row r="1578" ht="12.75" customHeight="1">
      <c r="A1578" s="37" t="s">
        <v>7392</v>
      </c>
      <c r="B1578" s="215" t="s">
        <v>2817</v>
      </c>
      <c r="C1578" s="79">
        <v>45909.0</v>
      </c>
      <c r="D1578" s="241">
        <v>0.7291666666666666</v>
      </c>
      <c r="E1578" s="191" t="s">
        <v>3761</v>
      </c>
      <c r="F1578" s="191" t="s">
        <v>2592</v>
      </c>
      <c r="G1578" s="193">
        <v>1.0</v>
      </c>
      <c r="H1578" s="193" t="s">
        <v>846</v>
      </c>
      <c r="I1578" s="193" t="s">
        <v>7448</v>
      </c>
      <c r="J1578" s="193" t="s">
        <v>2506</v>
      </c>
      <c r="K1578" s="193" t="s">
        <v>7449</v>
      </c>
      <c r="L1578" s="191" t="s">
        <v>6690</v>
      </c>
      <c r="M1578" s="248" t="s">
        <v>6691</v>
      </c>
      <c r="N1578" s="193" t="s">
        <v>68</v>
      </c>
      <c r="O1578" s="193" t="s">
        <v>68</v>
      </c>
      <c r="P1578" s="193" t="s">
        <v>7450</v>
      </c>
      <c r="Q1578" s="205" t="s">
        <v>68</v>
      </c>
      <c r="R1578" s="206" t="s">
        <v>68</v>
      </c>
      <c r="S1578" s="206" t="s">
        <v>68</v>
      </c>
      <c r="T1578" s="193" t="s">
        <v>68</v>
      </c>
      <c r="U1578" s="193" t="s">
        <v>68</v>
      </c>
      <c r="V1578" s="193" t="s">
        <v>846</v>
      </c>
      <c r="W1578" s="203" t="s">
        <v>68</v>
      </c>
      <c r="X1578" s="203" t="s">
        <v>68</v>
      </c>
      <c r="Y1578" s="203" t="s">
        <v>68</v>
      </c>
    </row>
    <row r="1579" ht="12.75" customHeight="1">
      <c r="A1579" s="37" t="s">
        <v>7392</v>
      </c>
      <c r="B1579" s="234" t="s">
        <v>2817</v>
      </c>
      <c r="C1579" s="79">
        <v>45909.0</v>
      </c>
      <c r="D1579" s="241">
        <v>0.7361111111111112</v>
      </c>
      <c r="E1579" s="191" t="s">
        <v>2518</v>
      </c>
      <c r="F1579" s="37" t="s">
        <v>3499</v>
      </c>
      <c r="G1579" s="193">
        <v>1.0</v>
      </c>
      <c r="H1579" s="193" t="s">
        <v>2812</v>
      </c>
      <c r="I1579" s="193" t="s">
        <v>7451</v>
      </c>
      <c r="J1579" s="193" t="s">
        <v>2514</v>
      </c>
      <c r="K1579" s="193" t="s">
        <v>7438</v>
      </c>
      <c r="L1579" s="37" t="s">
        <v>5442</v>
      </c>
      <c r="M1579" s="192" t="s">
        <v>5443</v>
      </c>
      <c r="N1579" s="193" t="s">
        <v>68</v>
      </c>
      <c r="O1579" s="207"/>
      <c r="P1579" s="193" t="s">
        <v>3082</v>
      </c>
      <c r="Q1579" s="205" t="s">
        <v>7452</v>
      </c>
      <c r="R1579" s="206">
        <v>8.68307060411055E14</v>
      </c>
      <c r="S1579" s="206" t="s">
        <v>68</v>
      </c>
      <c r="T1579" s="193" t="s">
        <v>7453</v>
      </c>
      <c r="U1579" s="193" t="s">
        <v>7454</v>
      </c>
      <c r="V1579" s="193" t="s">
        <v>2812</v>
      </c>
      <c r="W1579" s="203">
        <v>500.0</v>
      </c>
      <c r="X1579" s="203">
        <v>0.0</v>
      </c>
      <c r="Y1579" s="203">
        <f t="shared" ref="Y1579:Y1595" si="444">W1579+X1579</f>
        <v>500</v>
      </c>
    </row>
    <row r="1580" ht="12.75" customHeight="1">
      <c r="A1580" s="37" t="s">
        <v>7392</v>
      </c>
      <c r="B1580" s="234" t="s">
        <v>2817</v>
      </c>
      <c r="C1580" s="79">
        <v>45909.0</v>
      </c>
      <c r="D1580" s="241">
        <v>0.7361111111111112</v>
      </c>
      <c r="E1580" s="191" t="s">
        <v>2518</v>
      </c>
      <c r="F1580" s="37" t="s">
        <v>3499</v>
      </c>
      <c r="G1580" s="193">
        <v>1.0</v>
      </c>
      <c r="H1580" s="193" t="s">
        <v>888</v>
      </c>
      <c r="I1580" s="193" t="s">
        <v>7455</v>
      </c>
      <c r="J1580" s="193" t="s">
        <v>2506</v>
      </c>
      <c r="K1580" s="193" t="s">
        <v>7438</v>
      </c>
      <c r="L1580" s="37" t="s">
        <v>5442</v>
      </c>
      <c r="M1580" s="192" t="s">
        <v>5443</v>
      </c>
      <c r="N1580" s="193" t="s">
        <v>821</v>
      </c>
      <c r="O1580" s="207"/>
      <c r="P1580" s="193" t="s">
        <v>6985</v>
      </c>
      <c r="Q1580" s="205" t="s">
        <v>68</v>
      </c>
      <c r="R1580" s="206">
        <v>8.681660544262E14</v>
      </c>
      <c r="S1580" s="206">
        <v>8.118249763E9</v>
      </c>
      <c r="T1580" s="193" t="s">
        <v>7456</v>
      </c>
      <c r="U1580" s="193" t="s">
        <v>7457</v>
      </c>
      <c r="V1580" s="193" t="s">
        <v>888</v>
      </c>
      <c r="W1580" s="203">
        <f>2199</f>
        <v>2199</v>
      </c>
      <c r="X1580" s="203">
        <v>250.0</v>
      </c>
      <c r="Y1580" s="203">
        <f t="shared" si="444"/>
        <v>2449</v>
      </c>
    </row>
    <row r="1581" ht="12.75" customHeight="1">
      <c r="A1581" s="37" t="s">
        <v>7392</v>
      </c>
      <c r="B1581" s="215" t="s">
        <v>2817</v>
      </c>
      <c r="C1581" s="79">
        <v>45909.0</v>
      </c>
      <c r="D1581" s="241">
        <v>0.8125</v>
      </c>
      <c r="E1581" s="191" t="s">
        <v>7458</v>
      </c>
      <c r="F1581" s="191" t="s">
        <v>7458</v>
      </c>
      <c r="G1581" s="193">
        <v>1.0</v>
      </c>
      <c r="H1581" s="193" t="s">
        <v>2449</v>
      </c>
      <c r="I1581" s="193" t="s">
        <v>4202</v>
      </c>
      <c r="J1581" s="193" t="s">
        <v>7459</v>
      </c>
      <c r="K1581" s="193" t="s">
        <v>7460</v>
      </c>
      <c r="L1581" s="191" t="s">
        <v>7461</v>
      </c>
      <c r="M1581" s="248" t="s">
        <v>7462</v>
      </c>
      <c r="N1581" s="193" t="s">
        <v>4397</v>
      </c>
      <c r="O1581" s="207"/>
      <c r="P1581" s="193" t="s">
        <v>2877</v>
      </c>
      <c r="Q1581" s="193" t="s">
        <v>7463</v>
      </c>
      <c r="R1581" s="206">
        <v>8.64943047770702E14</v>
      </c>
      <c r="S1581" s="206">
        <v>8.12040356E9</v>
      </c>
      <c r="T1581" s="193" t="s">
        <v>68</v>
      </c>
      <c r="U1581" s="193" t="s">
        <v>7464</v>
      </c>
      <c r="V1581" s="193" t="s">
        <v>2449</v>
      </c>
      <c r="W1581" s="203">
        <v>400.0</v>
      </c>
      <c r="X1581" s="203">
        <v>0.0</v>
      </c>
      <c r="Y1581" s="203">
        <f t="shared" si="444"/>
        <v>400</v>
      </c>
    </row>
    <row r="1582">
      <c r="A1582" s="37" t="s">
        <v>7392</v>
      </c>
      <c r="B1582" s="215" t="s">
        <v>2817</v>
      </c>
      <c r="C1582" s="79">
        <v>45910.0</v>
      </c>
      <c r="D1582" s="241">
        <v>0.375</v>
      </c>
      <c r="E1582" s="191" t="s">
        <v>5984</v>
      </c>
      <c r="F1582" s="191" t="s">
        <v>1614</v>
      </c>
      <c r="G1582" s="193">
        <v>1.0</v>
      </c>
      <c r="H1582" s="193" t="s">
        <v>2449</v>
      </c>
      <c r="I1582" s="193" t="s">
        <v>6129</v>
      </c>
      <c r="J1582" s="193" t="s">
        <v>7465</v>
      </c>
      <c r="K1582" s="193" t="s">
        <v>7180</v>
      </c>
      <c r="L1582" s="191" t="s">
        <v>3504</v>
      </c>
      <c r="M1582" s="248" t="s">
        <v>3505</v>
      </c>
      <c r="N1582" s="193" t="s">
        <v>995</v>
      </c>
      <c r="O1582" s="207"/>
      <c r="P1582" s="193" t="s">
        <v>7466</v>
      </c>
      <c r="Q1582" s="205" t="s">
        <v>68</v>
      </c>
      <c r="R1582" s="206">
        <v>8.62476050275899E14</v>
      </c>
      <c r="S1582" s="206">
        <v>8.444643411E9</v>
      </c>
      <c r="T1582" s="193" t="s">
        <v>68</v>
      </c>
      <c r="U1582" s="193" t="s">
        <v>68</v>
      </c>
      <c r="V1582" s="72" t="str">
        <f>H1582</f>
        <v>REVISION</v>
      </c>
      <c r="W1582" s="203">
        <v>500.0</v>
      </c>
      <c r="X1582" s="203">
        <f t="shared" ref="X1582:X1583" si="445">W1582*0.16</f>
        <v>80</v>
      </c>
      <c r="Y1582" s="203">
        <f t="shared" si="444"/>
        <v>580</v>
      </c>
    </row>
    <row r="1583">
      <c r="A1583" s="37" t="s">
        <v>7392</v>
      </c>
      <c r="B1583" s="215" t="s">
        <v>2817</v>
      </c>
      <c r="C1583" s="79">
        <v>45910.0</v>
      </c>
      <c r="D1583" s="241">
        <v>0.3958333333333333</v>
      </c>
      <c r="E1583" s="191" t="s">
        <v>4783</v>
      </c>
      <c r="F1583" s="37" t="s">
        <v>4784</v>
      </c>
      <c r="G1583" s="193">
        <v>1.0</v>
      </c>
      <c r="H1583" s="193" t="s">
        <v>2449</v>
      </c>
      <c r="I1583" s="193" t="s">
        <v>7467</v>
      </c>
      <c r="J1583" s="193" t="s">
        <v>7468</v>
      </c>
      <c r="K1583" s="193" t="s">
        <v>7469</v>
      </c>
      <c r="L1583" s="191" t="s">
        <v>4460</v>
      </c>
      <c r="M1583" s="217" t="s">
        <v>7470</v>
      </c>
      <c r="N1583" s="193" t="s">
        <v>821</v>
      </c>
      <c r="O1583" s="207"/>
      <c r="P1583" s="193" t="s">
        <v>7471</v>
      </c>
      <c r="Q1583" s="205" t="s">
        <v>7472</v>
      </c>
      <c r="R1583" s="206">
        <v>8.68683023807187E14</v>
      </c>
      <c r="S1583" s="206">
        <v>8.126310848E9</v>
      </c>
      <c r="T1583" s="193" t="s">
        <v>7473</v>
      </c>
      <c r="U1583" s="193" t="s">
        <v>7474</v>
      </c>
      <c r="V1583" s="193" t="s">
        <v>2449</v>
      </c>
      <c r="W1583" s="203">
        <v>500.0</v>
      </c>
      <c r="X1583" s="179">
        <f t="shared" si="445"/>
        <v>80</v>
      </c>
      <c r="Y1583" s="179">
        <f t="shared" si="444"/>
        <v>580</v>
      </c>
    </row>
    <row r="1584">
      <c r="A1584" s="37" t="s">
        <v>7392</v>
      </c>
      <c r="B1584" s="215" t="s">
        <v>2817</v>
      </c>
      <c r="C1584" s="79">
        <v>45910.0</v>
      </c>
      <c r="D1584" s="241">
        <v>0.4583333333333333</v>
      </c>
      <c r="E1584" s="191" t="s">
        <v>294</v>
      </c>
      <c r="F1584" s="191" t="s">
        <v>294</v>
      </c>
      <c r="G1584" s="193">
        <v>1.0</v>
      </c>
      <c r="H1584" s="193" t="s">
        <v>2513</v>
      </c>
      <c r="I1584" s="193" t="s">
        <v>7475</v>
      </c>
      <c r="J1584" s="193" t="s">
        <v>2514</v>
      </c>
      <c r="K1584" s="193" t="s">
        <v>7476</v>
      </c>
      <c r="L1584" s="191" t="s">
        <v>7477</v>
      </c>
      <c r="M1584" s="217" t="s">
        <v>7478</v>
      </c>
      <c r="N1584" s="193" t="s">
        <v>4397</v>
      </c>
      <c r="O1584" s="207"/>
      <c r="P1584" s="193" t="s">
        <v>2514</v>
      </c>
      <c r="Q1584" s="205" t="s">
        <v>7479</v>
      </c>
      <c r="R1584" s="206">
        <v>8.64943047769191E14</v>
      </c>
      <c r="S1584" s="206">
        <v>8.120271275E9</v>
      </c>
      <c r="T1584" s="193" t="s">
        <v>7480</v>
      </c>
      <c r="U1584" s="193" t="s">
        <v>7481</v>
      </c>
      <c r="V1584" s="193" t="s">
        <v>3258</v>
      </c>
      <c r="W1584" s="203">
        <v>500.0</v>
      </c>
      <c r="X1584" s="203">
        <v>0.0</v>
      </c>
      <c r="Y1584" s="179">
        <f t="shared" si="444"/>
        <v>500</v>
      </c>
    </row>
    <row r="1585">
      <c r="A1585" s="37" t="s">
        <v>7392</v>
      </c>
      <c r="B1585" s="215" t="s">
        <v>2817</v>
      </c>
      <c r="C1585" s="79">
        <v>45910.0</v>
      </c>
      <c r="D1585" s="241">
        <v>0.5</v>
      </c>
      <c r="E1585" s="191" t="s">
        <v>7482</v>
      </c>
      <c r="F1585" s="191" t="s">
        <v>7483</v>
      </c>
      <c r="G1585" s="193">
        <v>1.0</v>
      </c>
      <c r="H1585" s="193" t="s">
        <v>7484</v>
      </c>
      <c r="I1585" s="193" t="s">
        <v>7485</v>
      </c>
      <c r="J1585" s="193" t="s">
        <v>7486</v>
      </c>
      <c r="K1585" s="193" t="s">
        <v>7487</v>
      </c>
      <c r="L1585" s="191" t="s">
        <v>7488</v>
      </c>
      <c r="M1585" s="217" t="s">
        <v>7489</v>
      </c>
      <c r="N1585" s="193" t="s">
        <v>821</v>
      </c>
      <c r="O1585" s="207"/>
      <c r="P1585" s="193" t="s">
        <v>7490</v>
      </c>
      <c r="Q1585" s="205" t="s">
        <v>7491</v>
      </c>
      <c r="R1585" s="206">
        <v>8.69706060073154E14</v>
      </c>
      <c r="S1585" s="206">
        <v>8.182528704E9</v>
      </c>
      <c r="T1585" s="193" t="s">
        <v>7492</v>
      </c>
      <c r="U1585" s="193" t="s">
        <v>7493</v>
      </c>
      <c r="V1585" s="193" t="s">
        <v>7484</v>
      </c>
      <c r="W1585" s="179">
        <f>650+299</f>
        <v>949</v>
      </c>
      <c r="X1585" s="179">
        <f t="shared" ref="X1585:X1588" si="446">W1585*0.16</f>
        <v>151.84</v>
      </c>
      <c r="Y1585" s="179">
        <f t="shared" si="444"/>
        <v>1100.84</v>
      </c>
    </row>
    <row r="1586">
      <c r="A1586" s="37" t="s">
        <v>7392</v>
      </c>
      <c r="B1586" s="215" t="s">
        <v>2817</v>
      </c>
      <c r="C1586" s="79">
        <v>45910.0</v>
      </c>
      <c r="D1586" s="241">
        <v>0.6041666666666666</v>
      </c>
      <c r="E1586" s="191" t="s">
        <v>5984</v>
      </c>
      <c r="F1586" s="191" t="s">
        <v>1614</v>
      </c>
      <c r="G1586" s="193">
        <v>1.0</v>
      </c>
      <c r="H1586" s="193" t="s">
        <v>846</v>
      </c>
      <c r="I1586" s="193" t="s">
        <v>2386</v>
      </c>
      <c r="J1586" s="193" t="s">
        <v>7494</v>
      </c>
      <c r="K1586" s="193" t="s">
        <v>7495</v>
      </c>
      <c r="L1586" s="191" t="s">
        <v>7496</v>
      </c>
      <c r="M1586" s="248" t="s">
        <v>7497</v>
      </c>
      <c r="N1586" s="193" t="s">
        <v>995</v>
      </c>
      <c r="O1586" s="207"/>
      <c r="P1586" s="193" t="s">
        <v>3281</v>
      </c>
      <c r="Q1586" s="205" t="s">
        <v>7498</v>
      </c>
      <c r="R1586" s="206" t="s">
        <v>68</v>
      </c>
      <c r="S1586" s="206" t="s">
        <v>68</v>
      </c>
      <c r="T1586" s="193" t="s">
        <v>68</v>
      </c>
      <c r="U1586" s="193" t="s">
        <v>68</v>
      </c>
      <c r="V1586" s="72" t="str">
        <f>H1586</f>
        <v>CANCELADO</v>
      </c>
      <c r="W1586" s="203">
        <v>500.0</v>
      </c>
      <c r="X1586" s="203">
        <f t="shared" si="446"/>
        <v>80</v>
      </c>
      <c r="Y1586" s="203">
        <f t="shared" si="444"/>
        <v>580</v>
      </c>
    </row>
    <row r="1587">
      <c r="A1587" s="37" t="s">
        <v>7392</v>
      </c>
      <c r="B1587" s="215" t="s">
        <v>2817</v>
      </c>
      <c r="C1587" s="79">
        <v>45910.0</v>
      </c>
      <c r="D1587" s="241">
        <v>0.5833333333333334</v>
      </c>
      <c r="E1587" s="191" t="s">
        <v>2638</v>
      </c>
      <c r="F1587" s="191" t="s">
        <v>2638</v>
      </c>
      <c r="G1587" s="193">
        <v>1.0</v>
      </c>
      <c r="H1587" s="193" t="s">
        <v>888</v>
      </c>
      <c r="I1587" s="193" t="s">
        <v>7499</v>
      </c>
      <c r="J1587" s="193" t="s">
        <v>7500</v>
      </c>
      <c r="K1587" s="193" t="s">
        <v>7501</v>
      </c>
      <c r="L1587" s="191" t="s">
        <v>7502</v>
      </c>
      <c r="M1587" s="217" t="s">
        <v>7503</v>
      </c>
      <c r="N1587" s="193" t="s">
        <v>4397</v>
      </c>
      <c r="O1587" s="207"/>
      <c r="P1587" s="193" t="s">
        <v>7236</v>
      </c>
      <c r="Q1587" s="205" t="s">
        <v>7504</v>
      </c>
      <c r="R1587" s="206">
        <v>8.6816605914417E14</v>
      </c>
      <c r="S1587" s="206">
        <v>8.182596272E9</v>
      </c>
      <c r="T1587" s="193" t="s">
        <v>7505</v>
      </c>
      <c r="U1587" s="193" t="s">
        <v>7506</v>
      </c>
      <c r="V1587" s="193" t="s">
        <v>888</v>
      </c>
      <c r="W1587" s="203">
        <f t="shared" ref="W1587:W1588" si="447">549+250</f>
        <v>799</v>
      </c>
      <c r="X1587" s="203">
        <f t="shared" si="446"/>
        <v>127.84</v>
      </c>
      <c r="Y1587" s="203">
        <f t="shared" si="444"/>
        <v>926.84</v>
      </c>
    </row>
    <row r="1588">
      <c r="A1588" s="37" t="s">
        <v>7392</v>
      </c>
      <c r="B1588" s="215" t="s">
        <v>2817</v>
      </c>
      <c r="C1588" s="79">
        <v>45910.0</v>
      </c>
      <c r="D1588" s="241">
        <v>0.5833333333333334</v>
      </c>
      <c r="E1588" s="191" t="s">
        <v>2638</v>
      </c>
      <c r="F1588" s="191" t="s">
        <v>2638</v>
      </c>
      <c r="G1588" s="193">
        <v>1.0</v>
      </c>
      <c r="H1588" s="193" t="s">
        <v>888</v>
      </c>
      <c r="I1588" s="193" t="s">
        <v>7499</v>
      </c>
      <c r="J1588" s="193" t="s">
        <v>7500</v>
      </c>
      <c r="K1588" s="193" t="s">
        <v>7501</v>
      </c>
      <c r="L1588" s="191" t="s">
        <v>7502</v>
      </c>
      <c r="M1588" s="217" t="s">
        <v>7503</v>
      </c>
      <c r="N1588" s="193" t="s">
        <v>4397</v>
      </c>
      <c r="O1588" s="207"/>
      <c r="P1588" s="193" t="s">
        <v>7236</v>
      </c>
      <c r="Q1588" s="205" t="s">
        <v>5135</v>
      </c>
      <c r="R1588" s="206">
        <v>8.63844052821151E14</v>
      </c>
      <c r="S1588" s="206">
        <v>8.123540189E9</v>
      </c>
      <c r="T1588" s="193" t="s">
        <v>7507</v>
      </c>
      <c r="U1588" s="193" t="s">
        <v>7508</v>
      </c>
      <c r="V1588" s="193" t="s">
        <v>888</v>
      </c>
      <c r="W1588" s="203">
        <f t="shared" si="447"/>
        <v>799</v>
      </c>
      <c r="X1588" s="203">
        <f t="shared" si="446"/>
        <v>127.84</v>
      </c>
      <c r="Y1588" s="203">
        <f t="shared" si="444"/>
        <v>926.84</v>
      </c>
    </row>
    <row r="1589">
      <c r="A1589" s="37" t="s">
        <v>7392</v>
      </c>
      <c r="B1589" s="215" t="s">
        <v>2817</v>
      </c>
      <c r="C1589" s="79">
        <v>45910.0</v>
      </c>
      <c r="D1589" s="241">
        <v>0.7083333333333334</v>
      </c>
      <c r="E1589" s="191" t="s">
        <v>294</v>
      </c>
      <c r="F1589" s="191" t="s">
        <v>294</v>
      </c>
      <c r="G1589" s="193">
        <v>1.0</v>
      </c>
      <c r="H1589" s="193" t="s">
        <v>2812</v>
      </c>
      <c r="I1589" s="193" t="s">
        <v>7509</v>
      </c>
      <c r="J1589" s="193" t="s">
        <v>3082</v>
      </c>
      <c r="K1589" s="193" t="s">
        <v>7510</v>
      </c>
      <c r="L1589" s="191" t="s">
        <v>7511</v>
      </c>
      <c r="M1589" s="217" t="s">
        <v>7512</v>
      </c>
      <c r="N1589" s="193" t="s">
        <v>4397</v>
      </c>
      <c r="O1589" s="207"/>
      <c r="P1589" s="193" t="s">
        <v>6465</v>
      </c>
      <c r="Q1589" s="205" t="s">
        <v>7513</v>
      </c>
      <c r="R1589" s="206">
        <v>8.68166056255615E14</v>
      </c>
      <c r="S1589" s="206">
        <v>8.116807284E9</v>
      </c>
      <c r="T1589" s="193" t="s">
        <v>7514</v>
      </c>
      <c r="U1589" s="193" t="s">
        <v>7515</v>
      </c>
      <c r="V1589" s="193" t="s">
        <v>2812</v>
      </c>
      <c r="W1589" s="179">
        <f>500</f>
        <v>500</v>
      </c>
      <c r="X1589" s="203">
        <v>0.0</v>
      </c>
      <c r="Y1589" s="179">
        <f t="shared" si="444"/>
        <v>500</v>
      </c>
    </row>
    <row r="1590" ht="12.75" customHeight="1">
      <c r="A1590" s="37" t="s">
        <v>7392</v>
      </c>
      <c r="B1590" s="215" t="s">
        <v>2817</v>
      </c>
      <c r="C1590" s="79">
        <v>45911.0</v>
      </c>
      <c r="D1590" s="241">
        <v>0.4166666666666667</v>
      </c>
      <c r="E1590" s="191" t="s">
        <v>3761</v>
      </c>
      <c r="F1590" s="191" t="s">
        <v>2592</v>
      </c>
      <c r="G1590" s="193">
        <v>1.0</v>
      </c>
      <c r="H1590" s="193" t="s">
        <v>888</v>
      </c>
      <c r="I1590" s="193" t="s">
        <v>7516</v>
      </c>
      <c r="J1590" s="193" t="s">
        <v>2506</v>
      </c>
      <c r="K1590" s="193" t="s">
        <v>7517</v>
      </c>
      <c r="L1590" s="191" t="s">
        <v>7327</v>
      </c>
      <c r="M1590" s="248" t="s">
        <v>6691</v>
      </c>
      <c r="N1590" s="193" t="s">
        <v>4397</v>
      </c>
      <c r="O1590" s="193" t="s">
        <v>68</v>
      </c>
      <c r="P1590" s="193" t="s">
        <v>6985</v>
      </c>
      <c r="Q1590" s="205" t="s">
        <v>7323</v>
      </c>
      <c r="R1590" s="206">
        <v>8.61768078077641E14</v>
      </c>
      <c r="S1590" s="206">
        <v>8.182529418E9</v>
      </c>
      <c r="T1590" s="193" t="s">
        <v>7518</v>
      </c>
      <c r="U1590" s="193" t="s">
        <v>68</v>
      </c>
      <c r="V1590" s="193" t="s">
        <v>888</v>
      </c>
      <c r="W1590" s="203">
        <f>1724+150</f>
        <v>1874</v>
      </c>
      <c r="X1590" s="203">
        <f t="shared" ref="X1590:X1595" si="448">W1590*0.16</f>
        <v>299.84</v>
      </c>
      <c r="Y1590" s="203">
        <f t="shared" si="444"/>
        <v>2173.84</v>
      </c>
    </row>
    <row r="1591" ht="12.75" customHeight="1">
      <c r="A1591" s="37" t="s">
        <v>7392</v>
      </c>
      <c r="B1591" s="215" t="s">
        <v>2817</v>
      </c>
      <c r="C1591" s="79">
        <v>45911.0</v>
      </c>
      <c r="D1591" s="241">
        <v>0.625</v>
      </c>
      <c r="E1591" s="191" t="s">
        <v>2518</v>
      </c>
      <c r="F1591" s="191" t="s">
        <v>7519</v>
      </c>
      <c r="G1591" s="193">
        <v>1.0</v>
      </c>
      <c r="H1591" s="193" t="s">
        <v>888</v>
      </c>
      <c r="I1591" s="193" t="s">
        <v>7520</v>
      </c>
      <c r="J1591" s="193" t="s">
        <v>7236</v>
      </c>
      <c r="K1591" s="193" t="s">
        <v>7521</v>
      </c>
      <c r="L1591" s="191" t="s">
        <v>7522</v>
      </c>
      <c r="M1591" s="248" t="s">
        <v>7523</v>
      </c>
      <c r="N1591" s="193" t="s">
        <v>821</v>
      </c>
      <c r="O1591" s="207"/>
      <c r="P1591" s="193" t="s">
        <v>7240</v>
      </c>
      <c r="Q1591" s="205" t="s">
        <v>7524</v>
      </c>
      <c r="R1591" s="206">
        <v>8.69706063875357E14</v>
      </c>
      <c r="S1591" s="206">
        <v>8.115353619E9</v>
      </c>
      <c r="T1591" s="193" t="s">
        <v>7525</v>
      </c>
      <c r="U1591" s="193" t="s">
        <v>7526</v>
      </c>
      <c r="V1591" s="193" t="s">
        <v>888</v>
      </c>
      <c r="W1591" s="203">
        <f t="shared" ref="W1591:W1593" si="449">549+300</f>
        <v>849</v>
      </c>
      <c r="X1591" s="203">
        <f t="shared" si="448"/>
        <v>135.84</v>
      </c>
      <c r="Y1591" s="203">
        <f t="shared" si="444"/>
        <v>984.84</v>
      </c>
    </row>
    <row r="1592" ht="12.75" customHeight="1">
      <c r="A1592" s="37" t="s">
        <v>7392</v>
      </c>
      <c r="B1592" s="215" t="s">
        <v>2817</v>
      </c>
      <c r="C1592" s="79">
        <v>45911.0</v>
      </c>
      <c r="D1592" s="241">
        <v>0.625</v>
      </c>
      <c r="E1592" s="191" t="s">
        <v>2518</v>
      </c>
      <c r="F1592" s="191" t="s">
        <v>7519</v>
      </c>
      <c r="G1592" s="193">
        <v>1.0</v>
      </c>
      <c r="H1592" s="193" t="s">
        <v>888</v>
      </c>
      <c r="I1592" s="193" t="s">
        <v>7527</v>
      </c>
      <c r="J1592" s="193" t="s">
        <v>7236</v>
      </c>
      <c r="K1592" s="193" t="s">
        <v>7521</v>
      </c>
      <c r="L1592" s="191" t="s">
        <v>7522</v>
      </c>
      <c r="M1592" s="217" t="s">
        <v>7523</v>
      </c>
      <c r="N1592" s="193" t="s">
        <v>821</v>
      </c>
      <c r="O1592" s="207"/>
      <c r="P1592" s="193" t="s">
        <v>7240</v>
      </c>
      <c r="Q1592" s="205" t="s">
        <v>7528</v>
      </c>
      <c r="R1592" s="206">
        <v>8.69706063875415E14</v>
      </c>
      <c r="S1592" s="206">
        <v>8.110441142E9</v>
      </c>
      <c r="T1592" s="193" t="s">
        <v>7529</v>
      </c>
      <c r="U1592" s="193" t="s">
        <v>7530</v>
      </c>
      <c r="V1592" s="193" t="s">
        <v>888</v>
      </c>
      <c r="W1592" s="203">
        <f t="shared" si="449"/>
        <v>849</v>
      </c>
      <c r="X1592" s="203">
        <f t="shared" si="448"/>
        <v>135.84</v>
      </c>
      <c r="Y1592" s="203">
        <f t="shared" si="444"/>
        <v>984.84</v>
      </c>
    </row>
    <row r="1593" ht="12.75" customHeight="1">
      <c r="A1593" s="37" t="s">
        <v>7392</v>
      </c>
      <c r="B1593" s="215" t="s">
        <v>2817</v>
      </c>
      <c r="C1593" s="79">
        <v>45911.0</v>
      </c>
      <c r="D1593" s="241">
        <v>0.625</v>
      </c>
      <c r="E1593" s="191" t="s">
        <v>2518</v>
      </c>
      <c r="F1593" s="191" t="s">
        <v>7519</v>
      </c>
      <c r="G1593" s="193">
        <v>1.0</v>
      </c>
      <c r="H1593" s="193" t="s">
        <v>888</v>
      </c>
      <c r="I1593" s="193" t="s">
        <v>7531</v>
      </c>
      <c r="J1593" s="193" t="s">
        <v>7236</v>
      </c>
      <c r="K1593" s="193" t="s">
        <v>7521</v>
      </c>
      <c r="L1593" s="191" t="s">
        <v>7522</v>
      </c>
      <c r="M1593" s="217" t="s">
        <v>7523</v>
      </c>
      <c r="N1593" s="193" t="s">
        <v>821</v>
      </c>
      <c r="O1593" s="207"/>
      <c r="P1593" s="193" t="s">
        <v>7240</v>
      </c>
      <c r="Q1593" s="205" t="s">
        <v>7528</v>
      </c>
      <c r="R1593" s="206">
        <v>8.69706063875415E14</v>
      </c>
      <c r="S1593" s="206">
        <v>8.110441142E9</v>
      </c>
      <c r="T1593" s="193" t="s">
        <v>7529</v>
      </c>
      <c r="U1593" s="193" t="s">
        <v>7530</v>
      </c>
      <c r="V1593" s="193" t="s">
        <v>888</v>
      </c>
      <c r="W1593" s="203">
        <f t="shared" si="449"/>
        <v>849</v>
      </c>
      <c r="X1593" s="203">
        <f t="shared" si="448"/>
        <v>135.84</v>
      </c>
      <c r="Y1593" s="203">
        <f t="shared" si="444"/>
        <v>984.84</v>
      </c>
    </row>
    <row r="1594">
      <c r="A1594" s="37" t="s">
        <v>7392</v>
      </c>
      <c r="B1594" s="215" t="s">
        <v>2817</v>
      </c>
      <c r="C1594" s="79">
        <v>45911.0</v>
      </c>
      <c r="D1594" s="241">
        <v>0.6666666666666666</v>
      </c>
      <c r="E1594" s="191" t="s">
        <v>6884</v>
      </c>
      <c r="F1594" s="191" t="s">
        <v>3489</v>
      </c>
      <c r="G1594" s="193">
        <v>1.0</v>
      </c>
      <c r="H1594" s="193" t="s">
        <v>888</v>
      </c>
      <c r="I1594" s="193" t="s">
        <v>7532</v>
      </c>
      <c r="J1594" s="193" t="s">
        <v>7533</v>
      </c>
      <c r="K1594" s="193" t="s">
        <v>6955</v>
      </c>
      <c r="L1594" s="191" t="s">
        <v>2669</v>
      </c>
      <c r="M1594" s="217" t="s">
        <v>3505</v>
      </c>
      <c r="N1594" s="193" t="s">
        <v>4397</v>
      </c>
      <c r="O1594" s="207"/>
      <c r="P1594" s="193" t="s">
        <v>7534</v>
      </c>
      <c r="Q1594" s="205"/>
      <c r="R1594" s="206">
        <v>8.62476051238268E14</v>
      </c>
      <c r="S1594" s="206"/>
      <c r="T1594" s="193"/>
      <c r="U1594" s="193"/>
      <c r="V1594" s="193" t="s">
        <v>888</v>
      </c>
      <c r="W1594" s="203">
        <v>700.0</v>
      </c>
      <c r="X1594" s="179">
        <f t="shared" si="448"/>
        <v>112</v>
      </c>
      <c r="Y1594" s="179">
        <f t="shared" si="444"/>
        <v>812</v>
      </c>
    </row>
    <row r="1595">
      <c r="A1595" s="37" t="s">
        <v>7392</v>
      </c>
      <c r="B1595" s="215" t="s">
        <v>2817</v>
      </c>
      <c r="C1595" s="79">
        <v>45911.0</v>
      </c>
      <c r="D1595" s="241">
        <v>0.6666666666666666</v>
      </c>
      <c r="E1595" s="191" t="s">
        <v>6884</v>
      </c>
      <c r="F1595" s="191" t="s">
        <v>3489</v>
      </c>
      <c r="G1595" s="193">
        <v>1.0</v>
      </c>
      <c r="H1595" s="193" t="s">
        <v>888</v>
      </c>
      <c r="I1595" s="193" t="s">
        <v>7532</v>
      </c>
      <c r="J1595" s="193" t="s">
        <v>7535</v>
      </c>
      <c r="K1595" s="193" t="s">
        <v>6955</v>
      </c>
      <c r="L1595" s="191" t="s">
        <v>2669</v>
      </c>
      <c r="M1595" s="217" t="s">
        <v>3505</v>
      </c>
      <c r="N1595" s="193" t="s">
        <v>4397</v>
      </c>
      <c r="O1595" s="207"/>
      <c r="P1595" s="193" t="s">
        <v>5884</v>
      </c>
      <c r="Q1595" s="205"/>
      <c r="R1595" s="206">
        <v>8.6247605572668E14</v>
      </c>
      <c r="S1595" s="206"/>
      <c r="T1595" s="193"/>
      <c r="U1595" s="193"/>
      <c r="V1595" s="193" t="s">
        <v>888</v>
      </c>
      <c r="W1595" s="203">
        <v>700.0</v>
      </c>
      <c r="X1595" s="179">
        <f t="shared" si="448"/>
        <v>112</v>
      </c>
      <c r="Y1595" s="179">
        <f t="shared" si="444"/>
        <v>812</v>
      </c>
    </row>
    <row r="1596">
      <c r="A1596" s="37" t="s">
        <v>7392</v>
      </c>
      <c r="B1596" s="215" t="s">
        <v>2817</v>
      </c>
      <c r="C1596" s="79">
        <v>45912.0</v>
      </c>
      <c r="D1596" s="241">
        <v>0.4166666666666667</v>
      </c>
      <c r="E1596" s="191" t="s">
        <v>4571</v>
      </c>
      <c r="F1596" s="191" t="s">
        <v>529</v>
      </c>
      <c r="G1596" s="193">
        <v>1.0</v>
      </c>
      <c r="H1596" s="193" t="s">
        <v>846</v>
      </c>
      <c r="I1596" s="193" t="s">
        <v>7536</v>
      </c>
      <c r="J1596" s="193" t="s">
        <v>7537</v>
      </c>
      <c r="K1596" s="193" t="s">
        <v>7538</v>
      </c>
      <c r="L1596" s="191" t="s">
        <v>7411</v>
      </c>
      <c r="M1596" s="217" t="s">
        <v>7539</v>
      </c>
      <c r="N1596" s="193" t="s">
        <v>68</v>
      </c>
      <c r="O1596" s="207"/>
      <c r="P1596" s="193" t="s">
        <v>3281</v>
      </c>
      <c r="Q1596" s="205" t="s">
        <v>7540</v>
      </c>
      <c r="R1596" s="206" t="s">
        <v>68</v>
      </c>
      <c r="S1596" s="206" t="s">
        <v>68</v>
      </c>
      <c r="T1596" s="193" t="s">
        <v>68</v>
      </c>
      <c r="U1596" s="193" t="s">
        <v>68</v>
      </c>
      <c r="V1596" s="193" t="s">
        <v>846</v>
      </c>
      <c r="W1596" s="203" t="s">
        <v>68</v>
      </c>
      <c r="X1596" s="203" t="s">
        <v>68</v>
      </c>
      <c r="Y1596" s="203" t="s">
        <v>68</v>
      </c>
    </row>
    <row r="1597">
      <c r="A1597" s="37" t="s">
        <v>7392</v>
      </c>
      <c r="B1597" s="215" t="s">
        <v>2817</v>
      </c>
      <c r="C1597" s="79">
        <v>45912.0</v>
      </c>
      <c r="D1597" s="241">
        <v>0.5833333333333334</v>
      </c>
      <c r="E1597" s="191" t="s">
        <v>3761</v>
      </c>
      <c r="F1597" s="191" t="s">
        <v>2592</v>
      </c>
      <c r="G1597" s="193">
        <v>1.0</v>
      </c>
      <c r="H1597" s="193" t="s">
        <v>888</v>
      </c>
      <c r="I1597" s="193" t="s">
        <v>7541</v>
      </c>
      <c r="J1597" s="193" t="s">
        <v>2708</v>
      </c>
      <c r="K1597" s="193" t="s">
        <v>7542</v>
      </c>
      <c r="L1597" s="191" t="s">
        <v>5922</v>
      </c>
      <c r="M1597" s="248"/>
      <c r="N1597" s="193" t="s">
        <v>821</v>
      </c>
      <c r="O1597" s="193" t="s">
        <v>68</v>
      </c>
      <c r="P1597" s="193" t="s">
        <v>6985</v>
      </c>
      <c r="Q1597" s="205"/>
      <c r="R1597" s="206">
        <v>8.69706063875431E14</v>
      </c>
      <c r="S1597" s="206">
        <v>8.120149963E9</v>
      </c>
      <c r="T1597" s="193" t="s">
        <v>7543</v>
      </c>
      <c r="U1597" s="193" t="s">
        <v>68</v>
      </c>
      <c r="V1597" s="193" t="s">
        <v>888</v>
      </c>
      <c r="W1597" s="203">
        <f t="shared" ref="W1597:W1598" si="450">1724+150</f>
        <v>1874</v>
      </c>
      <c r="X1597" s="203">
        <f t="shared" ref="X1597:X1603" si="451">W1597*0.16</f>
        <v>299.84</v>
      </c>
      <c r="Y1597" s="203">
        <f t="shared" ref="Y1597:Y1603" si="452">W1597+X1597</f>
        <v>2173.84</v>
      </c>
    </row>
    <row r="1598">
      <c r="A1598" s="37" t="s">
        <v>7392</v>
      </c>
      <c r="B1598" s="215" t="s">
        <v>2817</v>
      </c>
      <c r="C1598" s="79">
        <v>45912.0</v>
      </c>
      <c r="D1598" s="241">
        <v>0.625</v>
      </c>
      <c r="E1598" s="191" t="s">
        <v>3761</v>
      </c>
      <c r="F1598" s="191" t="s">
        <v>2592</v>
      </c>
      <c r="G1598" s="193">
        <v>1.0</v>
      </c>
      <c r="H1598" s="193" t="s">
        <v>888</v>
      </c>
      <c r="I1598" s="193" t="s">
        <v>7544</v>
      </c>
      <c r="J1598" s="193" t="s">
        <v>2506</v>
      </c>
      <c r="K1598" s="193" t="s">
        <v>7005</v>
      </c>
      <c r="L1598" s="191" t="s">
        <v>7416</v>
      </c>
      <c r="M1598" s="192" t="s">
        <v>2531</v>
      </c>
      <c r="N1598" s="193" t="s">
        <v>821</v>
      </c>
      <c r="O1598" s="193" t="s">
        <v>68</v>
      </c>
      <c r="P1598" s="193" t="s">
        <v>7545</v>
      </c>
      <c r="Q1598" s="205"/>
      <c r="R1598" s="206"/>
      <c r="S1598" s="206"/>
      <c r="T1598" s="193"/>
      <c r="U1598" s="193"/>
      <c r="V1598" s="193" t="s">
        <v>888</v>
      </c>
      <c r="W1598" s="203">
        <f t="shared" si="450"/>
        <v>1874</v>
      </c>
      <c r="X1598" s="203">
        <f t="shared" si="451"/>
        <v>299.84</v>
      </c>
      <c r="Y1598" s="203">
        <f t="shared" si="452"/>
        <v>2173.84</v>
      </c>
    </row>
    <row r="1599">
      <c r="A1599" s="37" t="s">
        <v>7392</v>
      </c>
      <c r="B1599" s="215" t="s">
        <v>2817</v>
      </c>
      <c r="C1599" s="79">
        <v>45912.0</v>
      </c>
      <c r="D1599" s="241">
        <v>0.625</v>
      </c>
      <c r="E1599" s="191" t="s">
        <v>7546</v>
      </c>
      <c r="F1599" s="191" t="s">
        <v>7519</v>
      </c>
      <c r="G1599" s="193">
        <v>1.0</v>
      </c>
      <c r="H1599" s="193" t="s">
        <v>888</v>
      </c>
      <c r="I1599" s="193" t="s">
        <v>7547</v>
      </c>
      <c r="J1599" s="193" t="s">
        <v>7236</v>
      </c>
      <c r="K1599" s="193" t="s">
        <v>7521</v>
      </c>
      <c r="L1599" s="191" t="s">
        <v>7548</v>
      </c>
      <c r="M1599" s="248" t="s">
        <v>7549</v>
      </c>
      <c r="N1599" s="193" t="s">
        <v>821</v>
      </c>
      <c r="O1599" s="207"/>
      <c r="P1599" s="193" t="s">
        <v>7550</v>
      </c>
      <c r="Q1599" s="205" t="s">
        <v>68</v>
      </c>
      <c r="R1599" s="206">
        <v>8.69706063875266E14</v>
      </c>
      <c r="S1599" s="206">
        <v>8.182529467E9</v>
      </c>
      <c r="T1599" s="193" t="s">
        <v>7551</v>
      </c>
      <c r="U1599" s="193" t="s">
        <v>7552</v>
      </c>
      <c r="V1599" s="193" t="s">
        <v>888</v>
      </c>
      <c r="W1599" s="203">
        <f>549+300</f>
        <v>849</v>
      </c>
      <c r="X1599" s="203">
        <f t="shared" si="451"/>
        <v>135.84</v>
      </c>
      <c r="Y1599" s="203">
        <f t="shared" si="452"/>
        <v>984.84</v>
      </c>
    </row>
    <row r="1600">
      <c r="A1600" s="37" t="s">
        <v>7392</v>
      </c>
      <c r="B1600" s="215" t="s">
        <v>2817</v>
      </c>
      <c r="C1600" s="79">
        <v>45912.0</v>
      </c>
      <c r="D1600" s="241">
        <v>0.5833333333333334</v>
      </c>
      <c r="E1600" s="191" t="s">
        <v>5984</v>
      </c>
      <c r="F1600" s="191" t="s">
        <v>1614</v>
      </c>
      <c r="G1600" s="193">
        <v>1.0</v>
      </c>
      <c r="H1600" s="193" t="s">
        <v>2449</v>
      </c>
      <c r="I1600" s="193" t="s">
        <v>7553</v>
      </c>
      <c r="J1600" s="193" t="s">
        <v>7494</v>
      </c>
      <c r="K1600" s="193" t="s">
        <v>7495</v>
      </c>
      <c r="L1600" s="191" t="s">
        <v>7496</v>
      </c>
      <c r="M1600" s="248" t="s">
        <v>7497</v>
      </c>
      <c r="N1600" s="193" t="s">
        <v>995</v>
      </c>
      <c r="O1600" s="207"/>
      <c r="P1600" s="193" t="s">
        <v>7554</v>
      </c>
      <c r="Q1600" s="205" t="s">
        <v>7555</v>
      </c>
      <c r="R1600" s="206">
        <v>8.62476050280246E14</v>
      </c>
      <c r="S1600" s="206">
        <v>8.444642802E9</v>
      </c>
      <c r="T1600" s="193" t="s">
        <v>68</v>
      </c>
      <c r="U1600" s="193" t="s">
        <v>7556</v>
      </c>
      <c r="V1600" s="72" t="str">
        <f>H1600</f>
        <v>REVISION</v>
      </c>
      <c r="W1600" s="203">
        <v>500.0</v>
      </c>
      <c r="X1600" s="203">
        <f t="shared" si="451"/>
        <v>80</v>
      </c>
      <c r="Y1600" s="203">
        <f t="shared" si="452"/>
        <v>580</v>
      </c>
    </row>
    <row r="1601" ht="12.75" customHeight="1">
      <c r="A1601" s="37" t="s">
        <v>7392</v>
      </c>
      <c r="B1601" s="215" t="s">
        <v>2817</v>
      </c>
      <c r="C1601" s="79">
        <v>45913.0</v>
      </c>
      <c r="D1601" s="241">
        <v>0.4166666666666667</v>
      </c>
      <c r="E1601" s="191" t="s">
        <v>6884</v>
      </c>
      <c r="F1601" s="191" t="s">
        <v>3489</v>
      </c>
      <c r="G1601" s="193">
        <v>1.0</v>
      </c>
      <c r="H1601" s="193" t="s">
        <v>2513</v>
      </c>
      <c r="I1601" s="193" t="s">
        <v>7557</v>
      </c>
      <c r="J1601" s="193" t="s">
        <v>7558</v>
      </c>
      <c r="K1601" s="193" t="s">
        <v>7559</v>
      </c>
      <c r="L1601" s="191" t="s">
        <v>7560</v>
      </c>
      <c r="M1601" s="248" t="s">
        <v>7561</v>
      </c>
      <c r="N1601" s="193" t="s">
        <v>4397</v>
      </c>
      <c r="O1601" s="207"/>
      <c r="P1601" s="193" t="s">
        <v>2563</v>
      </c>
      <c r="Q1601" s="205" t="s">
        <v>7479</v>
      </c>
      <c r="R1601" s="206">
        <v>8.62476051565082E14</v>
      </c>
      <c r="S1601" s="206" t="s">
        <v>68</v>
      </c>
      <c r="T1601" s="193" t="s">
        <v>68</v>
      </c>
      <c r="U1601" s="193" t="s">
        <v>7562</v>
      </c>
      <c r="V1601" s="193" t="s">
        <v>3258</v>
      </c>
      <c r="W1601" s="203">
        <v>500.0</v>
      </c>
      <c r="X1601" s="203">
        <f t="shared" si="451"/>
        <v>80</v>
      </c>
      <c r="Y1601" s="203">
        <f t="shared" si="452"/>
        <v>580</v>
      </c>
    </row>
    <row r="1602" ht="12.75" customHeight="1">
      <c r="A1602" s="37" t="s">
        <v>7392</v>
      </c>
      <c r="B1602" s="215" t="s">
        <v>2817</v>
      </c>
      <c r="C1602" s="79">
        <v>45913.0</v>
      </c>
      <c r="D1602" s="241">
        <v>0.4166666666666667</v>
      </c>
      <c r="E1602" s="191" t="s">
        <v>6884</v>
      </c>
      <c r="F1602" s="191" t="s">
        <v>3489</v>
      </c>
      <c r="G1602" s="193">
        <v>1.0</v>
      </c>
      <c r="H1602" s="193" t="s">
        <v>2513</v>
      </c>
      <c r="I1602" s="193" t="s">
        <v>7557</v>
      </c>
      <c r="J1602" s="193" t="s">
        <v>7563</v>
      </c>
      <c r="K1602" s="193" t="s">
        <v>7559</v>
      </c>
      <c r="L1602" s="191" t="s">
        <v>7560</v>
      </c>
      <c r="M1602" s="248" t="s">
        <v>7561</v>
      </c>
      <c r="N1602" s="193" t="s">
        <v>4397</v>
      </c>
      <c r="O1602" s="207"/>
      <c r="P1602" s="193" t="s">
        <v>2563</v>
      </c>
      <c r="Q1602" s="205" t="s">
        <v>7479</v>
      </c>
      <c r="R1602" s="206">
        <v>8.62476051108735E14</v>
      </c>
      <c r="S1602" s="206" t="s">
        <v>68</v>
      </c>
      <c r="T1602" s="193" t="s">
        <v>68</v>
      </c>
      <c r="U1602" s="193" t="s">
        <v>7562</v>
      </c>
      <c r="V1602" s="193" t="s">
        <v>3258</v>
      </c>
      <c r="W1602" s="203">
        <v>500.0</v>
      </c>
      <c r="X1602" s="203">
        <f t="shared" si="451"/>
        <v>80</v>
      </c>
      <c r="Y1602" s="203">
        <f t="shared" si="452"/>
        <v>580</v>
      </c>
    </row>
    <row r="1603" ht="12.75" customHeight="1">
      <c r="A1603" s="86" t="s">
        <v>7392</v>
      </c>
      <c r="B1603" s="215" t="s">
        <v>2817</v>
      </c>
      <c r="C1603" s="194">
        <v>45913.0</v>
      </c>
      <c r="D1603" s="251">
        <v>0.4791666666666667</v>
      </c>
      <c r="E1603" s="252" t="s">
        <v>5984</v>
      </c>
      <c r="F1603" s="252" t="s">
        <v>1614</v>
      </c>
      <c r="G1603" s="212">
        <v>1.0</v>
      </c>
      <c r="H1603" s="212" t="s">
        <v>2449</v>
      </c>
      <c r="I1603" s="212" t="s">
        <v>7564</v>
      </c>
      <c r="J1603" s="212" t="s">
        <v>7565</v>
      </c>
      <c r="K1603" s="212" t="s">
        <v>7180</v>
      </c>
      <c r="L1603" s="252" t="s">
        <v>3504</v>
      </c>
      <c r="M1603" s="255" t="s">
        <v>3505</v>
      </c>
      <c r="N1603" s="212" t="s">
        <v>995</v>
      </c>
      <c r="O1603" s="209"/>
      <c r="P1603" s="212" t="s">
        <v>7554</v>
      </c>
      <c r="Q1603" s="210" t="s">
        <v>7555</v>
      </c>
      <c r="R1603" s="211">
        <v>8.62476050276962E14</v>
      </c>
      <c r="S1603" s="211">
        <v>8.445835424E9</v>
      </c>
      <c r="T1603" s="212" t="s">
        <v>7566</v>
      </c>
      <c r="U1603" s="212" t="s">
        <v>7567</v>
      </c>
      <c r="V1603" s="212" t="str">
        <f>H1603</f>
        <v>REVISION</v>
      </c>
      <c r="W1603" s="202">
        <f>500</f>
        <v>500</v>
      </c>
      <c r="X1603" s="202">
        <f t="shared" si="451"/>
        <v>80</v>
      </c>
      <c r="Y1603" s="202">
        <f t="shared" si="452"/>
        <v>580</v>
      </c>
    </row>
    <row r="1604" ht="12.75" customHeight="1">
      <c r="A1604" s="37" t="s">
        <v>7568</v>
      </c>
      <c r="B1604" s="215" t="s">
        <v>2817</v>
      </c>
      <c r="C1604" s="79">
        <v>45914.0</v>
      </c>
      <c r="D1604" s="187">
        <v>0.375</v>
      </c>
      <c r="E1604" s="188" t="s">
        <v>68</v>
      </c>
      <c r="F1604" s="37" t="s">
        <v>2458</v>
      </c>
      <c r="G1604" s="72" t="s">
        <v>68</v>
      </c>
      <c r="H1604" s="72" t="s">
        <v>68</v>
      </c>
      <c r="I1604" s="72" t="s">
        <v>68</v>
      </c>
      <c r="J1604" s="72" t="s">
        <v>68</v>
      </c>
      <c r="K1604" s="72" t="s">
        <v>68</v>
      </c>
      <c r="L1604" s="37" t="s">
        <v>68</v>
      </c>
      <c r="M1604" s="190" t="s">
        <v>68</v>
      </c>
      <c r="N1604" s="72" t="s">
        <v>68</v>
      </c>
      <c r="O1604" s="207"/>
      <c r="P1604" s="193" t="s">
        <v>68</v>
      </c>
      <c r="Q1604" s="205" t="s">
        <v>68</v>
      </c>
      <c r="R1604" s="206" t="s">
        <v>68</v>
      </c>
      <c r="S1604" s="206" t="s">
        <v>68</v>
      </c>
      <c r="T1604" s="193" t="s">
        <v>68</v>
      </c>
      <c r="U1604" s="193" t="s">
        <v>68</v>
      </c>
      <c r="V1604" s="193" t="s">
        <v>68</v>
      </c>
      <c r="W1604" s="203" t="s">
        <v>68</v>
      </c>
      <c r="X1604" s="203" t="s">
        <v>68</v>
      </c>
      <c r="Y1604" s="203" t="s">
        <v>68</v>
      </c>
    </row>
    <row r="1605">
      <c r="A1605" s="191" t="s">
        <v>7568</v>
      </c>
      <c r="B1605" s="215" t="s">
        <v>2817</v>
      </c>
      <c r="C1605" s="258">
        <v>45915.0</v>
      </c>
      <c r="D1605" s="241">
        <v>0.3958333333333333</v>
      </c>
      <c r="E1605" s="191" t="s">
        <v>2548</v>
      </c>
      <c r="F1605" s="191" t="s">
        <v>2549</v>
      </c>
      <c r="G1605" s="193">
        <v>1.0</v>
      </c>
      <c r="H1605" s="193" t="s">
        <v>2513</v>
      </c>
      <c r="I1605" s="193" t="s">
        <v>7569</v>
      </c>
      <c r="J1605" s="193" t="s">
        <v>2563</v>
      </c>
      <c r="K1605" s="193" t="s">
        <v>5562</v>
      </c>
      <c r="L1605" s="191" t="s">
        <v>2833</v>
      </c>
      <c r="M1605" s="248" t="s">
        <v>2552</v>
      </c>
      <c r="N1605" s="193" t="s">
        <v>4397</v>
      </c>
      <c r="O1605" s="207"/>
      <c r="P1605" s="72" t="str">
        <f>J1605</f>
        <v>DESINSTALACION DE EQUIPO </v>
      </c>
      <c r="Q1605" s="205" t="s">
        <v>4360</v>
      </c>
      <c r="R1605" s="206">
        <v>8.69220041852744E14</v>
      </c>
      <c r="S1605" s="206">
        <v>8.120010919E9</v>
      </c>
      <c r="T1605" s="267" t="s">
        <v>7570</v>
      </c>
      <c r="U1605" s="193" t="s">
        <v>7571</v>
      </c>
      <c r="V1605" s="193" t="str">
        <f>H1605</f>
        <v>DESINSTALACION</v>
      </c>
      <c r="W1605" s="203">
        <v>350.0</v>
      </c>
      <c r="X1605" s="179">
        <f t="shared" ref="X1605:X1606" si="453">W1605*0.16</f>
        <v>56</v>
      </c>
      <c r="Y1605" s="179">
        <f t="shared" ref="Y1605:Y1606" si="454">W1605+X1605</f>
        <v>406</v>
      </c>
    </row>
    <row r="1606">
      <c r="A1606" s="191" t="s">
        <v>7568</v>
      </c>
      <c r="B1606" s="215" t="s">
        <v>2817</v>
      </c>
      <c r="C1606" s="258">
        <v>45915.0</v>
      </c>
      <c r="D1606" s="241">
        <v>0.4583333333333333</v>
      </c>
      <c r="E1606" s="191" t="s">
        <v>4571</v>
      </c>
      <c r="F1606" s="191" t="s">
        <v>529</v>
      </c>
      <c r="G1606" s="193">
        <v>1.0</v>
      </c>
      <c r="H1606" s="193" t="s">
        <v>2684</v>
      </c>
      <c r="I1606" s="193" t="s">
        <v>7536</v>
      </c>
      <c r="J1606" s="193" t="s">
        <v>7537</v>
      </c>
      <c r="K1606" s="193" t="s">
        <v>7538</v>
      </c>
      <c r="L1606" s="191" t="s">
        <v>7411</v>
      </c>
      <c r="M1606" s="248" t="s">
        <v>7539</v>
      </c>
      <c r="N1606" s="193" t="s">
        <v>4397</v>
      </c>
      <c r="O1606" s="207"/>
      <c r="P1606" s="193" t="s">
        <v>5353</v>
      </c>
      <c r="Q1606" s="205" t="s">
        <v>7572</v>
      </c>
      <c r="R1606" s="206" t="s">
        <v>68</v>
      </c>
      <c r="S1606" s="206" t="s">
        <v>68</v>
      </c>
      <c r="T1606" s="193" t="s">
        <v>68</v>
      </c>
      <c r="U1606" s="193" t="s">
        <v>68</v>
      </c>
      <c r="V1606" s="193" t="s">
        <v>2684</v>
      </c>
      <c r="W1606" s="203">
        <v>250.0</v>
      </c>
      <c r="X1606" s="203">
        <f t="shared" si="453"/>
        <v>40</v>
      </c>
      <c r="Y1606" s="203">
        <f t="shared" si="454"/>
        <v>290</v>
      </c>
    </row>
    <row r="1607">
      <c r="A1607" s="191" t="s">
        <v>7568</v>
      </c>
      <c r="B1607" s="215" t="s">
        <v>2817</v>
      </c>
      <c r="C1607" s="258">
        <v>45915.0</v>
      </c>
      <c r="D1607" s="241">
        <v>0.5138888888888888</v>
      </c>
      <c r="E1607" s="191" t="s">
        <v>4571</v>
      </c>
      <c r="F1607" s="191" t="s">
        <v>529</v>
      </c>
      <c r="G1607" s="193">
        <v>1.0</v>
      </c>
      <c r="H1607" s="193" t="s">
        <v>2449</v>
      </c>
      <c r="I1607" s="193" t="s">
        <v>7536</v>
      </c>
      <c r="J1607" s="193" t="s">
        <v>7537</v>
      </c>
      <c r="K1607" s="193" t="s">
        <v>7573</v>
      </c>
      <c r="L1607" s="191" t="s">
        <v>7574</v>
      </c>
      <c r="M1607" s="248" t="s">
        <v>7575</v>
      </c>
      <c r="N1607" s="193" t="s">
        <v>4397</v>
      </c>
      <c r="O1607" s="207"/>
      <c r="P1607" s="193" t="s">
        <v>5353</v>
      </c>
      <c r="Q1607" s="205" t="s">
        <v>7576</v>
      </c>
      <c r="R1607" s="206">
        <v>8.65011034399692E14</v>
      </c>
      <c r="S1607" s="206">
        <v>8.128601986E9</v>
      </c>
      <c r="T1607" s="193" t="s">
        <v>68</v>
      </c>
      <c r="U1607" s="193" t="s">
        <v>7577</v>
      </c>
      <c r="V1607" s="193" t="s">
        <v>2449</v>
      </c>
      <c r="W1607" s="203" t="s">
        <v>68</v>
      </c>
      <c r="X1607" s="203" t="s">
        <v>68</v>
      </c>
      <c r="Y1607" s="203" t="s">
        <v>68</v>
      </c>
    </row>
    <row r="1608">
      <c r="A1608" s="191" t="s">
        <v>7568</v>
      </c>
      <c r="B1608" s="215" t="s">
        <v>2817</v>
      </c>
      <c r="C1608" s="258">
        <v>45915.0</v>
      </c>
      <c r="D1608" s="241">
        <v>0.625</v>
      </c>
      <c r="E1608" s="191" t="s">
        <v>3329</v>
      </c>
      <c r="F1608" s="37" t="s">
        <v>3029</v>
      </c>
      <c r="G1608" s="193">
        <v>1.0</v>
      </c>
      <c r="H1608" s="193" t="s">
        <v>2513</v>
      </c>
      <c r="I1608" s="193" t="s">
        <v>1310</v>
      </c>
      <c r="J1608" s="193" t="s">
        <v>2514</v>
      </c>
      <c r="K1608" s="193" t="s">
        <v>7578</v>
      </c>
      <c r="L1608" s="191" t="s">
        <v>7579</v>
      </c>
      <c r="M1608" s="248" t="s">
        <v>7580</v>
      </c>
      <c r="N1608" s="193" t="s">
        <v>4397</v>
      </c>
      <c r="O1608" s="193" t="s">
        <v>68</v>
      </c>
      <c r="P1608" s="72" t="str">
        <f t="shared" ref="P1608:P1609" si="455">J1608</f>
        <v>DESINSTALACION DE EQUIPO</v>
      </c>
      <c r="Q1608" s="205" t="s">
        <v>7581</v>
      </c>
      <c r="R1608" s="206" t="s">
        <v>68</v>
      </c>
      <c r="S1608" s="206" t="s">
        <v>68</v>
      </c>
      <c r="T1608" s="193" t="s">
        <v>68</v>
      </c>
      <c r="U1608" s="193" t="s">
        <v>7582</v>
      </c>
      <c r="V1608" s="72" t="str">
        <f t="shared" ref="V1608:V1609" si="456">H1608</f>
        <v>DESINSTALACION</v>
      </c>
      <c r="W1608" s="203">
        <v>350.0</v>
      </c>
      <c r="X1608" s="203">
        <f t="shared" ref="X1608:X1609" si="457">W1608*0.16</f>
        <v>56</v>
      </c>
      <c r="Y1608" s="203">
        <f t="shared" ref="Y1608:Y1609" si="458">W1608+X1608</f>
        <v>406</v>
      </c>
    </row>
    <row r="1609">
      <c r="A1609" s="191" t="s">
        <v>7568</v>
      </c>
      <c r="B1609" s="215" t="s">
        <v>2817</v>
      </c>
      <c r="C1609" s="258">
        <v>45915.0</v>
      </c>
      <c r="D1609" s="241">
        <v>0.625</v>
      </c>
      <c r="E1609" s="191" t="s">
        <v>3329</v>
      </c>
      <c r="F1609" s="37" t="s">
        <v>3029</v>
      </c>
      <c r="G1609" s="193">
        <v>1.0</v>
      </c>
      <c r="H1609" s="193" t="s">
        <v>2513</v>
      </c>
      <c r="I1609" s="193" t="s">
        <v>7583</v>
      </c>
      <c r="J1609" s="193" t="s">
        <v>2563</v>
      </c>
      <c r="K1609" s="193" t="s">
        <v>7578</v>
      </c>
      <c r="L1609" s="191" t="s">
        <v>7579</v>
      </c>
      <c r="M1609" s="217" t="s">
        <v>7580</v>
      </c>
      <c r="N1609" s="193" t="s">
        <v>4397</v>
      </c>
      <c r="O1609" s="193" t="s">
        <v>68</v>
      </c>
      <c r="P1609" s="72" t="str">
        <f t="shared" si="455"/>
        <v>DESINSTALACION DE EQUIPO </v>
      </c>
      <c r="Q1609" s="205" t="s">
        <v>4360</v>
      </c>
      <c r="R1609" s="206">
        <v>8.65011034398645E14</v>
      </c>
      <c r="S1609" s="206">
        <v>8.1262029E9</v>
      </c>
      <c r="T1609" s="193" t="s">
        <v>68</v>
      </c>
      <c r="U1609" s="193" t="s">
        <v>7584</v>
      </c>
      <c r="V1609" s="72" t="str">
        <f t="shared" si="456"/>
        <v>DESINSTALACION</v>
      </c>
      <c r="W1609" s="203">
        <v>350.0</v>
      </c>
      <c r="X1609" s="203">
        <f t="shared" si="457"/>
        <v>56</v>
      </c>
      <c r="Y1609" s="203">
        <f t="shared" si="458"/>
        <v>406</v>
      </c>
    </row>
    <row r="1610" ht="12.75" customHeight="1">
      <c r="A1610" s="191" t="s">
        <v>7568</v>
      </c>
      <c r="B1610" s="215" t="s">
        <v>2817</v>
      </c>
      <c r="C1610" s="268">
        <v>45916.0</v>
      </c>
      <c r="D1610" s="187">
        <v>0.375</v>
      </c>
      <c r="E1610" s="191" t="s">
        <v>68</v>
      </c>
      <c r="F1610" s="191" t="s">
        <v>7585</v>
      </c>
      <c r="G1610" s="193" t="s">
        <v>68</v>
      </c>
      <c r="H1610" s="193" t="s">
        <v>68</v>
      </c>
      <c r="I1610" s="193" t="s">
        <v>68</v>
      </c>
      <c r="J1610" s="193" t="s">
        <v>68</v>
      </c>
      <c r="K1610" s="193" t="s">
        <v>68</v>
      </c>
      <c r="L1610" s="191"/>
      <c r="M1610" s="254" t="s">
        <v>68</v>
      </c>
      <c r="N1610" s="193" t="s">
        <v>68</v>
      </c>
      <c r="O1610" s="207"/>
      <c r="P1610" s="193" t="s">
        <v>68</v>
      </c>
      <c r="Q1610" s="205" t="s">
        <v>68</v>
      </c>
      <c r="R1610" s="206" t="s">
        <v>68</v>
      </c>
      <c r="S1610" s="206" t="s">
        <v>68</v>
      </c>
      <c r="T1610" s="193" t="s">
        <v>68</v>
      </c>
      <c r="U1610" s="193" t="s">
        <v>68</v>
      </c>
      <c r="V1610" s="193" t="s">
        <v>68</v>
      </c>
      <c r="W1610" s="203" t="s">
        <v>68</v>
      </c>
      <c r="X1610" s="203" t="s">
        <v>68</v>
      </c>
      <c r="Y1610" s="203" t="s">
        <v>68</v>
      </c>
    </row>
    <row r="1611">
      <c r="A1611" s="191" t="s">
        <v>7568</v>
      </c>
      <c r="B1611" s="215" t="s">
        <v>2817</v>
      </c>
      <c r="C1611" s="268">
        <v>45917.0</v>
      </c>
      <c r="D1611" s="241">
        <v>0.3958333333333333</v>
      </c>
      <c r="E1611" s="191" t="s">
        <v>2548</v>
      </c>
      <c r="F1611" s="191" t="s">
        <v>2549</v>
      </c>
      <c r="G1611" s="193">
        <v>1.0</v>
      </c>
      <c r="H1611" s="193" t="s">
        <v>2812</v>
      </c>
      <c r="I1611" s="193" t="s">
        <v>7586</v>
      </c>
      <c r="J1611" s="193" t="s">
        <v>2563</v>
      </c>
      <c r="K1611" s="193" t="s">
        <v>5562</v>
      </c>
      <c r="L1611" s="191" t="s">
        <v>2833</v>
      </c>
      <c r="M1611" s="248" t="s">
        <v>2552</v>
      </c>
      <c r="N1611" s="193" t="s">
        <v>821</v>
      </c>
      <c r="O1611" s="207"/>
      <c r="P1611" s="72" t="str">
        <f>J1611</f>
        <v>DESINSTALACION DE EQUIPO </v>
      </c>
      <c r="Q1611" s="205" t="s">
        <v>68</v>
      </c>
      <c r="R1611" s="206">
        <v>8.69220041853361E14</v>
      </c>
      <c r="S1611" s="206">
        <v>8.112125145E9</v>
      </c>
      <c r="T1611" s="267"/>
      <c r="U1611" s="193"/>
      <c r="V1611" s="193" t="str">
        <f>H1611</f>
        <v>REINSTALACION</v>
      </c>
      <c r="W1611" s="203">
        <v>350.0</v>
      </c>
      <c r="X1611" s="179">
        <f t="shared" ref="X1611:X1612" si="459">W1611*0.16</f>
        <v>56</v>
      </c>
      <c r="Y1611" s="179">
        <f t="shared" ref="Y1611:Y1612" si="460">W1611+X1611</f>
        <v>406</v>
      </c>
    </row>
    <row r="1612" ht="12.75" customHeight="1">
      <c r="A1612" s="191" t="s">
        <v>7568</v>
      </c>
      <c r="B1612" s="215" t="s">
        <v>2817</v>
      </c>
      <c r="C1612" s="268">
        <v>45917.0</v>
      </c>
      <c r="D1612" s="241">
        <v>0.4583333333333333</v>
      </c>
      <c r="E1612" s="191" t="s">
        <v>3698</v>
      </c>
      <c r="F1612" s="191" t="s">
        <v>6473</v>
      </c>
      <c r="G1612" s="193">
        <v>1.0</v>
      </c>
      <c r="H1612" s="193" t="s">
        <v>2513</v>
      </c>
      <c r="I1612" s="193" t="s">
        <v>7587</v>
      </c>
      <c r="J1612" s="193" t="s">
        <v>2563</v>
      </c>
      <c r="K1612" s="193" t="s">
        <v>7588</v>
      </c>
      <c r="L1612" s="191" t="s">
        <v>7589</v>
      </c>
      <c r="M1612" s="217" t="s">
        <v>7590</v>
      </c>
      <c r="N1612" s="193" t="s">
        <v>821</v>
      </c>
      <c r="O1612" s="207"/>
      <c r="P1612" s="193" t="s">
        <v>2514</v>
      </c>
      <c r="Q1612" s="205" t="s">
        <v>3334</v>
      </c>
      <c r="R1612" s="206">
        <v>8.64943048872671E14</v>
      </c>
      <c r="S1612" s="206">
        <v>8.118248313E9</v>
      </c>
      <c r="T1612" s="193" t="s">
        <v>7591</v>
      </c>
      <c r="U1612" s="193" t="s">
        <v>6481</v>
      </c>
      <c r="V1612" s="193" t="s">
        <v>3258</v>
      </c>
      <c r="W1612" s="203">
        <f>650</f>
        <v>650</v>
      </c>
      <c r="X1612" s="203">
        <f t="shared" si="459"/>
        <v>104</v>
      </c>
      <c r="Y1612" s="203">
        <f t="shared" si="460"/>
        <v>754</v>
      </c>
    </row>
    <row r="1613" ht="12.75" customHeight="1">
      <c r="A1613" s="191" t="s">
        <v>7568</v>
      </c>
      <c r="B1613" s="215" t="s">
        <v>2817</v>
      </c>
      <c r="C1613" s="268">
        <v>45917.0</v>
      </c>
      <c r="D1613" s="241">
        <v>0.4583333333333333</v>
      </c>
      <c r="E1613" s="191" t="s">
        <v>7077</v>
      </c>
      <c r="F1613" s="191" t="s">
        <v>390</v>
      </c>
      <c r="G1613" s="193">
        <v>1.0</v>
      </c>
      <c r="H1613" s="193" t="s">
        <v>2812</v>
      </c>
      <c r="I1613" s="193" t="s">
        <v>7592</v>
      </c>
      <c r="J1613" s="193" t="s">
        <v>3082</v>
      </c>
      <c r="K1613" s="193" t="s">
        <v>7593</v>
      </c>
      <c r="L1613" s="191" t="s">
        <v>7594</v>
      </c>
      <c r="M1613" s="217" t="s">
        <v>7595</v>
      </c>
      <c r="N1613" s="193" t="s">
        <v>4397</v>
      </c>
      <c r="O1613" s="207"/>
      <c r="P1613" s="193" t="s">
        <v>6465</v>
      </c>
      <c r="Q1613" s="205" t="s">
        <v>7596</v>
      </c>
      <c r="R1613" s="206">
        <v>8.63719064833339E14</v>
      </c>
      <c r="S1613" s="206">
        <v>8.110443691E9</v>
      </c>
      <c r="T1613" s="193" t="s">
        <v>68</v>
      </c>
      <c r="U1613" s="193" t="s">
        <v>7597</v>
      </c>
      <c r="V1613" s="193" t="s">
        <v>2812</v>
      </c>
      <c r="W1613" s="203">
        <v>0.0</v>
      </c>
      <c r="X1613" s="203">
        <v>0.0</v>
      </c>
      <c r="Y1613" s="203">
        <v>0.0</v>
      </c>
    </row>
    <row r="1614" ht="12.75" customHeight="1">
      <c r="A1614" s="191" t="s">
        <v>7568</v>
      </c>
      <c r="B1614" s="215" t="s">
        <v>2817</v>
      </c>
      <c r="C1614" s="268">
        <v>45917.0</v>
      </c>
      <c r="D1614" s="241">
        <v>0.5</v>
      </c>
      <c r="E1614" s="191" t="s">
        <v>2638</v>
      </c>
      <c r="F1614" s="191" t="s">
        <v>2638</v>
      </c>
      <c r="G1614" s="193">
        <v>1.0</v>
      </c>
      <c r="H1614" s="193" t="s">
        <v>888</v>
      </c>
      <c r="I1614" s="193" t="s">
        <v>7598</v>
      </c>
      <c r="J1614" s="193" t="s">
        <v>7236</v>
      </c>
      <c r="K1614" s="193" t="s">
        <v>7501</v>
      </c>
      <c r="L1614" s="191" t="s">
        <v>7502</v>
      </c>
      <c r="M1614" s="217" t="s">
        <v>7599</v>
      </c>
      <c r="N1614" s="193" t="s">
        <v>821</v>
      </c>
      <c r="O1614" s="207"/>
      <c r="P1614" s="193" t="s">
        <v>7600</v>
      </c>
      <c r="Q1614" s="205" t="s">
        <v>7601</v>
      </c>
      <c r="R1614" s="206">
        <v>8.69706063875662E14</v>
      </c>
      <c r="S1614" s="206">
        <v>8.123509091E9</v>
      </c>
      <c r="T1614" s="193" t="s">
        <v>7602</v>
      </c>
      <c r="U1614" s="193" t="s">
        <v>7603</v>
      </c>
      <c r="V1614" s="193" t="s">
        <v>888</v>
      </c>
      <c r="W1614" s="203">
        <f t="shared" ref="W1614:W1615" si="461">549+250</f>
        <v>799</v>
      </c>
      <c r="X1614" s="203">
        <f t="shared" ref="X1614:X1616" si="462">W1614*0.16</f>
        <v>127.84</v>
      </c>
      <c r="Y1614" s="203">
        <f t="shared" ref="Y1614:Y1616" si="463">W1614+X1614</f>
        <v>926.84</v>
      </c>
    </row>
    <row r="1615" ht="12.75" customHeight="1">
      <c r="A1615" s="191" t="s">
        <v>7568</v>
      </c>
      <c r="B1615" s="215" t="s">
        <v>2817</v>
      </c>
      <c r="C1615" s="268">
        <v>45917.0</v>
      </c>
      <c r="D1615" s="241">
        <v>0.5208333333333334</v>
      </c>
      <c r="E1615" s="191" t="s">
        <v>2638</v>
      </c>
      <c r="F1615" s="191" t="s">
        <v>2638</v>
      </c>
      <c r="G1615" s="193">
        <v>1.0</v>
      </c>
      <c r="H1615" s="193" t="s">
        <v>888</v>
      </c>
      <c r="I1615" s="193" t="s">
        <v>7598</v>
      </c>
      <c r="J1615" s="193" t="s">
        <v>7236</v>
      </c>
      <c r="K1615" s="193" t="s">
        <v>7501</v>
      </c>
      <c r="L1615" s="191" t="s">
        <v>7502</v>
      </c>
      <c r="M1615" s="217" t="s">
        <v>7599</v>
      </c>
      <c r="N1615" s="193" t="s">
        <v>821</v>
      </c>
      <c r="O1615" s="207"/>
      <c r="P1615" s="193" t="s">
        <v>7600</v>
      </c>
      <c r="Q1615" s="205" t="s">
        <v>7601</v>
      </c>
      <c r="R1615" s="206">
        <v>8.69706063872172E14</v>
      </c>
      <c r="S1615" s="206">
        <v>8.123510313E9</v>
      </c>
      <c r="T1615" s="193" t="s">
        <v>7604</v>
      </c>
      <c r="U1615" s="193" t="s">
        <v>7605</v>
      </c>
      <c r="V1615" s="193" t="s">
        <v>888</v>
      </c>
      <c r="W1615" s="203">
        <f t="shared" si="461"/>
        <v>799</v>
      </c>
      <c r="X1615" s="203">
        <f t="shared" si="462"/>
        <v>127.84</v>
      </c>
      <c r="Y1615" s="203">
        <f t="shared" si="463"/>
        <v>926.84</v>
      </c>
    </row>
    <row r="1616" ht="12.75" customHeight="1">
      <c r="A1616" s="191" t="s">
        <v>7568</v>
      </c>
      <c r="B1616" s="215" t="s">
        <v>2817</v>
      </c>
      <c r="C1616" s="268">
        <v>45918.0</v>
      </c>
      <c r="D1616" s="241">
        <v>0.4583333333333333</v>
      </c>
      <c r="E1616" s="191" t="s">
        <v>3761</v>
      </c>
      <c r="F1616" s="191" t="s">
        <v>2592</v>
      </c>
      <c r="G1616" s="193">
        <v>1.0</v>
      </c>
      <c r="H1616" s="193" t="s">
        <v>888</v>
      </c>
      <c r="I1616" s="193" t="s">
        <v>7606</v>
      </c>
      <c r="J1616" s="193" t="s">
        <v>2506</v>
      </c>
      <c r="K1616" s="193" t="s">
        <v>7607</v>
      </c>
      <c r="L1616" s="191" t="s">
        <v>7608</v>
      </c>
      <c r="M1616" s="217" t="s">
        <v>7609</v>
      </c>
      <c r="N1616" s="193" t="s">
        <v>821</v>
      </c>
      <c r="O1616" s="193" t="s">
        <v>68</v>
      </c>
      <c r="P1616" s="193" t="s">
        <v>6985</v>
      </c>
      <c r="Q1616" s="205" t="s">
        <v>68</v>
      </c>
      <c r="R1616" s="206">
        <v>8.69706063875761E14</v>
      </c>
      <c r="S1616" s="206">
        <v>8.180201501E9</v>
      </c>
      <c r="T1616" s="193" t="s">
        <v>7610</v>
      </c>
      <c r="U1616" s="193" t="s">
        <v>7611</v>
      </c>
      <c r="V1616" s="193" t="s">
        <v>888</v>
      </c>
      <c r="W1616" s="203">
        <f>1724+150</f>
        <v>1874</v>
      </c>
      <c r="X1616" s="203">
        <f t="shared" si="462"/>
        <v>299.84</v>
      </c>
      <c r="Y1616" s="203">
        <f t="shared" si="463"/>
        <v>2173.84</v>
      </c>
    </row>
    <row r="1617" ht="12.75" customHeight="1">
      <c r="A1617" s="191" t="s">
        <v>7568</v>
      </c>
      <c r="B1617" s="215" t="s">
        <v>2817</v>
      </c>
      <c r="C1617" s="268">
        <v>45918.0</v>
      </c>
      <c r="D1617" s="241">
        <v>0.5416666666666666</v>
      </c>
      <c r="E1617" s="191" t="s">
        <v>2518</v>
      </c>
      <c r="F1617" s="191" t="s">
        <v>7612</v>
      </c>
      <c r="G1617" s="193">
        <v>1.0</v>
      </c>
      <c r="H1617" s="193" t="s">
        <v>846</v>
      </c>
      <c r="I1617" s="193" t="s">
        <v>68</v>
      </c>
      <c r="J1617" s="193" t="s">
        <v>2514</v>
      </c>
      <c r="K1617" s="193" t="s">
        <v>7613</v>
      </c>
      <c r="L1617" s="191" t="s">
        <v>7614</v>
      </c>
      <c r="M1617" s="217" t="s">
        <v>7615</v>
      </c>
      <c r="N1617" s="193" t="s">
        <v>68</v>
      </c>
      <c r="O1617" s="207"/>
      <c r="P1617" s="193" t="s">
        <v>3281</v>
      </c>
      <c r="Q1617" s="205" t="s">
        <v>68</v>
      </c>
      <c r="R1617" s="206" t="s">
        <v>68</v>
      </c>
      <c r="S1617" s="206" t="s">
        <v>68</v>
      </c>
      <c r="T1617" s="193" t="s">
        <v>68</v>
      </c>
      <c r="U1617" s="193" t="s">
        <v>68</v>
      </c>
      <c r="V1617" s="193" t="s">
        <v>846</v>
      </c>
      <c r="W1617" s="203"/>
      <c r="X1617" s="203"/>
      <c r="Y1617" s="203"/>
    </row>
    <row r="1618" ht="12.75" customHeight="1">
      <c r="A1618" s="191" t="s">
        <v>7568</v>
      </c>
      <c r="B1618" s="215" t="s">
        <v>2817</v>
      </c>
      <c r="C1618" s="268">
        <v>45918.0</v>
      </c>
      <c r="D1618" s="241">
        <v>0.625</v>
      </c>
      <c r="E1618" s="191" t="s">
        <v>2548</v>
      </c>
      <c r="F1618" s="191" t="s">
        <v>2549</v>
      </c>
      <c r="G1618" s="193">
        <v>1.0</v>
      </c>
      <c r="H1618" s="193" t="s">
        <v>888</v>
      </c>
      <c r="I1618" s="193" t="s">
        <v>7616</v>
      </c>
      <c r="J1618" s="193" t="s">
        <v>2506</v>
      </c>
      <c r="K1618" s="193" t="s">
        <v>5562</v>
      </c>
      <c r="L1618" s="191" t="s">
        <v>2833</v>
      </c>
      <c r="M1618" s="248" t="s">
        <v>2552</v>
      </c>
      <c r="N1618" s="193" t="s">
        <v>821</v>
      </c>
      <c r="O1618" s="207"/>
      <c r="P1618" s="72" t="str">
        <f>J1618</f>
        <v>INSTALACION NUEVA</v>
      </c>
      <c r="Q1618" s="193" t="s">
        <v>6985</v>
      </c>
      <c r="R1618" s="206">
        <v>8.69706063875795E14</v>
      </c>
      <c r="S1618" s="206">
        <v>8.122008365E9</v>
      </c>
      <c r="T1618" s="193" t="s">
        <v>7617</v>
      </c>
      <c r="U1618" s="193" t="s">
        <v>68</v>
      </c>
      <c r="V1618" s="193" t="str">
        <f>H1618</f>
        <v>INSTALACION</v>
      </c>
      <c r="W1618" s="203">
        <v>1900.0</v>
      </c>
      <c r="X1618" s="179">
        <f t="shared" ref="X1618:X1619" si="464">W1618*0.16</f>
        <v>304</v>
      </c>
      <c r="Y1618" s="179">
        <f t="shared" ref="Y1618:Y1619" si="465">W1618+X1618</f>
        <v>2204</v>
      </c>
    </row>
    <row r="1619" ht="12.75" customHeight="1">
      <c r="A1619" s="191" t="s">
        <v>7568</v>
      </c>
      <c r="B1619" s="215" t="s">
        <v>2817</v>
      </c>
      <c r="C1619" s="268">
        <v>45918.0</v>
      </c>
      <c r="D1619" s="241">
        <v>0.625</v>
      </c>
      <c r="E1619" s="191" t="s">
        <v>7618</v>
      </c>
      <c r="F1619" s="191" t="s">
        <v>2592</v>
      </c>
      <c r="G1619" s="193">
        <v>1.0</v>
      </c>
      <c r="H1619" s="193" t="s">
        <v>2684</v>
      </c>
      <c r="I1619" s="193" t="s">
        <v>7619</v>
      </c>
      <c r="J1619" s="193" t="s">
        <v>7620</v>
      </c>
      <c r="K1619" s="193" t="s">
        <v>7621</v>
      </c>
      <c r="L1619" s="191" t="s">
        <v>7622</v>
      </c>
      <c r="M1619" s="217" t="s">
        <v>7623</v>
      </c>
      <c r="N1619" s="193" t="s">
        <v>4397</v>
      </c>
      <c r="O1619" s="193" t="s">
        <v>68</v>
      </c>
      <c r="P1619" s="193" t="s">
        <v>7624</v>
      </c>
      <c r="Q1619" s="205" t="s">
        <v>7625</v>
      </c>
      <c r="R1619" s="206" t="s">
        <v>68</v>
      </c>
      <c r="S1619" s="206" t="s">
        <v>68</v>
      </c>
      <c r="T1619" s="193" t="s">
        <v>68</v>
      </c>
      <c r="U1619" s="193" t="s">
        <v>68</v>
      </c>
      <c r="V1619" s="193" t="s">
        <v>2684</v>
      </c>
      <c r="W1619" s="203">
        <v>250.0</v>
      </c>
      <c r="X1619" s="203">
        <f t="shared" si="464"/>
        <v>40</v>
      </c>
      <c r="Y1619" s="203">
        <f t="shared" si="465"/>
        <v>290</v>
      </c>
    </row>
    <row r="1620" ht="12.75" customHeight="1">
      <c r="A1620" s="191" t="s">
        <v>7568</v>
      </c>
      <c r="B1620" s="215" t="s">
        <v>2817</v>
      </c>
      <c r="C1620" s="268">
        <v>45918.0</v>
      </c>
      <c r="D1620" s="241">
        <v>0.6875</v>
      </c>
      <c r="E1620" s="191" t="s">
        <v>7626</v>
      </c>
      <c r="F1620" s="191" t="s">
        <v>6408</v>
      </c>
      <c r="G1620" s="193">
        <v>1.0</v>
      </c>
      <c r="H1620" s="193" t="s">
        <v>846</v>
      </c>
      <c r="I1620" s="193" t="s">
        <v>7627</v>
      </c>
      <c r="J1620" s="193" t="s">
        <v>7628</v>
      </c>
      <c r="K1620" s="193" t="s">
        <v>7629</v>
      </c>
      <c r="L1620" s="191" t="s">
        <v>4669</v>
      </c>
      <c r="M1620" s="217" t="s">
        <v>7630</v>
      </c>
      <c r="N1620" s="193" t="s">
        <v>821</v>
      </c>
      <c r="O1620" s="207"/>
      <c r="P1620" s="193" t="s">
        <v>68</v>
      </c>
      <c r="Q1620" s="205" t="s">
        <v>68</v>
      </c>
      <c r="R1620" s="206" t="s">
        <v>68</v>
      </c>
      <c r="S1620" s="206" t="s">
        <v>68</v>
      </c>
      <c r="T1620" s="193" t="s">
        <v>68</v>
      </c>
      <c r="U1620" s="193" t="s">
        <v>68</v>
      </c>
      <c r="V1620" s="193" t="s">
        <v>846</v>
      </c>
      <c r="W1620" s="203" t="s">
        <v>68</v>
      </c>
      <c r="X1620" s="203" t="s">
        <v>68</v>
      </c>
      <c r="Y1620" s="203" t="s">
        <v>68</v>
      </c>
    </row>
    <row r="1621" ht="12.75" customHeight="1">
      <c r="A1621" s="191" t="s">
        <v>7568</v>
      </c>
      <c r="B1621" s="269" t="s">
        <v>2966</v>
      </c>
      <c r="C1621" s="268">
        <v>45918.0</v>
      </c>
      <c r="D1621" s="241">
        <v>0.75</v>
      </c>
      <c r="E1621" s="191" t="s">
        <v>2518</v>
      </c>
      <c r="F1621" s="191" t="s">
        <v>7612</v>
      </c>
      <c r="G1621" s="193">
        <v>1.0</v>
      </c>
      <c r="H1621" s="193" t="s">
        <v>2513</v>
      </c>
      <c r="I1621" s="193" t="s">
        <v>7631</v>
      </c>
      <c r="J1621" s="193" t="s">
        <v>2514</v>
      </c>
      <c r="K1621" s="193" t="s">
        <v>7613</v>
      </c>
      <c r="L1621" s="191" t="s">
        <v>7614</v>
      </c>
      <c r="M1621" s="217" t="s">
        <v>7615</v>
      </c>
      <c r="N1621" s="193" t="s">
        <v>821</v>
      </c>
      <c r="O1621" s="207"/>
      <c r="P1621" s="193" t="s">
        <v>7632</v>
      </c>
      <c r="Q1621" s="205" t="s">
        <v>7633</v>
      </c>
      <c r="R1621" s="206" t="s">
        <v>7634</v>
      </c>
      <c r="S1621" s="206" t="s">
        <v>68</v>
      </c>
      <c r="T1621" s="193" t="s">
        <v>68</v>
      </c>
      <c r="U1621" s="193" t="s">
        <v>7635</v>
      </c>
      <c r="V1621" s="193" t="s">
        <v>2513</v>
      </c>
      <c r="W1621" s="203">
        <v>0.0</v>
      </c>
      <c r="X1621" s="203">
        <f>W1621*0.16</f>
        <v>0</v>
      </c>
      <c r="Y1621" s="203">
        <f>W1621+X1621</f>
        <v>0</v>
      </c>
    </row>
    <row r="1622" ht="12.75" customHeight="1">
      <c r="A1622" s="191" t="s">
        <v>7568</v>
      </c>
      <c r="B1622" s="215" t="s">
        <v>2817</v>
      </c>
      <c r="C1622" s="268">
        <v>45919.0</v>
      </c>
      <c r="D1622" s="241">
        <v>0.3958333333333333</v>
      </c>
      <c r="E1622" s="191" t="s">
        <v>2518</v>
      </c>
      <c r="F1622" s="191" t="s">
        <v>7636</v>
      </c>
      <c r="G1622" s="193">
        <v>1.0</v>
      </c>
      <c r="H1622" s="193" t="s">
        <v>888</v>
      </c>
      <c r="I1622" s="193" t="s">
        <v>7637</v>
      </c>
      <c r="J1622" s="193" t="s">
        <v>2863</v>
      </c>
      <c r="K1622" s="72" t="s">
        <v>3877</v>
      </c>
      <c r="L1622" s="191" t="s">
        <v>7638</v>
      </c>
      <c r="M1622" s="217" t="s">
        <v>7639</v>
      </c>
      <c r="N1622" s="193" t="s">
        <v>821</v>
      </c>
      <c r="O1622" s="207"/>
      <c r="P1622" s="193" t="s">
        <v>2506</v>
      </c>
      <c r="Q1622" s="205" t="s">
        <v>7640</v>
      </c>
      <c r="R1622" s="206">
        <v>8.62712070016586E14</v>
      </c>
      <c r="S1622" s="206">
        <v>8.180882505E9</v>
      </c>
      <c r="T1622" s="193" t="s">
        <v>68</v>
      </c>
      <c r="U1622" s="193" t="s">
        <v>7641</v>
      </c>
      <c r="V1622" s="193" t="s">
        <v>888</v>
      </c>
      <c r="W1622" s="203" t="s">
        <v>68</v>
      </c>
      <c r="X1622" s="203" t="s">
        <v>68</v>
      </c>
      <c r="Y1622" s="203" t="s">
        <v>68</v>
      </c>
    </row>
    <row r="1623" ht="12.75" customHeight="1">
      <c r="A1623" s="191" t="s">
        <v>7568</v>
      </c>
      <c r="B1623" s="215" t="s">
        <v>2817</v>
      </c>
      <c r="C1623" s="268">
        <v>45919.0</v>
      </c>
      <c r="D1623" s="241">
        <v>0.4583333333333333</v>
      </c>
      <c r="E1623" s="191" t="s">
        <v>7642</v>
      </c>
      <c r="F1623" s="191" t="s">
        <v>390</v>
      </c>
      <c r="G1623" s="193">
        <v>1.0</v>
      </c>
      <c r="H1623" s="193" t="s">
        <v>846</v>
      </c>
      <c r="I1623" s="193" t="s">
        <v>7643</v>
      </c>
      <c r="J1623" s="193" t="s">
        <v>2514</v>
      </c>
      <c r="K1623" s="193" t="s">
        <v>7644</v>
      </c>
      <c r="L1623" s="191" t="s">
        <v>7645</v>
      </c>
      <c r="M1623" s="248" t="s">
        <v>7646</v>
      </c>
      <c r="N1623" s="193" t="s">
        <v>68</v>
      </c>
      <c r="O1623" s="207"/>
      <c r="P1623" s="193" t="s">
        <v>846</v>
      </c>
      <c r="Q1623" s="205" t="s">
        <v>7647</v>
      </c>
      <c r="R1623" s="206" t="s">
        <v>68</v>
      </c>
      <c r="S1623" s="206" t="s">
        <v>68</v>
      </c>
      <c r="T1623" s="193" t="s">
        <v>68</v>
      </c>
      <c r="U1623" s="193" t="s">
        <v>68</v>
      </c>
      <c r="V1623" s="193" t="s">
        <v>68</v>
      </c>
      <c r="W1623" s="203">
        <v>0.0</v>
      </c>
      <c r="X1623" s="203">
        <v>0.0</v>
      </c>
      <c r="Y1623" s="203">
        <v>0.0</v>
      </c>
    </row>
    <row r="1624" ht="12.75" customHeight="1">
      <c r="A1624" s="191" t="s">
        <v>7568</v>
      </c>
      <c r="B1624" s="215" t="s">
        <v>2817</v>
      </c>
      <c r="C1624" s="268">
        <v>45919.0</v>
      </c>
      <c r="D1624" s="241">
        <v>0.5</v>
      </c>
      <c r="E1624" s="191" t="s">
        <v>2518</v>
      </c>
      <c r="F1624" s="191" t="s">
        <v>2527</v>
      </c>
      <c r="G1624" s="193">
        <v>1.0</v>
      </c>
      <c r="H1624" s="193" t="s">
        <v>888</v>
      </c>
      <c r="I1624" s="193" t="s">
        <v>7648</v>
      </c>
      <c r="J1624" s="193" t="s">
        <v>7649</v>
      </c>
      <c r="K1624" s="193" t="s">
        <v>68</v>
      </c>
      <c r="L1624" s="191" t="s">
        <v>7416</v>
      </c>
      <c r="M1624" s="192" t="s">
        <v>2531</v>
      </c>
      <c r="N1624" s="193" t="s">
        <v>821</v>
      </c>
      <c r="O1624" s="207"/>
      <c r="P1624" s="193" t="s">
        <v>7649</v>
      </c>
      <c r="Q1624" s="205" t="s">
        <v>68</v>
      </c>
      <c r="R1624" s="206">
        <v>8.64993060463222E14</v>
      </c>
      <c r="S1624" s="206">
        <v>8.180884151E9</v>
      </c>
      <c r="T1624" s="193" t="s">
        <v>7650</v>
      </c>
      <c r="U1624" s="193" t="s">
        <v>2468</v>
      </c>
      <c r="V1624" s="193" t="s">
        <v>569</v>
      </c>
      <c r="W1624" s="203">
        <f>6900+599</f>
        <v>7499</v>
      </c>
      <c r="X1624" s="179">
        <f t="shared" ref="X1624:X1625" si="466">W1624*0.16</f>
        <v>1199.84</v>
      </c>
      <c r="Y1624" s="179">
        <f t="shared" ref="Y1624:Y1625" si="467">W1624+X1624</f>
        <v>8698.84</v>
      </c>
    </row>
    <row r="1625" ht="12.75" customHeight="1">
      <c r="A1625" s="191" t="s">
        <v>7568</v>
      </c>
      <c r="B1625" s="215" t="s">
        <v>2817</v>
      </c>
      <c r="C1625" s="268">
        <v>45919.0</v>
      </c>
      <c r="D1625" s="241">
        <v>0.5416666666666666</v>
      </c>
      <c r="E1625" s="191" t="s">
        <v>7651</v>
      </c>
      <c r="F1625" s="191" t="s">
        <v>2527</v>
      </c>
      <c r="G1625" s="193">
        <v>1.0</v>
      </c>
      <c r="H1625" s="193" t="s">
        <v>2513</v>
      </c>
      <c r="I1625" s="193" t="s">
        <v>7652</v>
      </c>
      <c r="J1625" s="193" t="s">
        <v>2514</v>
      </c>
      <c r="K1625" s="193" t="s">
        <v>3013</v>
      </c>
      <c r="L1625" s="191" t="s">
        <v>3014</v>
      </c>
      <c r="M1625" s="248" t="s">
        <v>3015</v>
      </c>
      <c r="N1625" s="193" t="s">
        <v>821</v>
      </c>
      <c r="O1625" s="207"/>
      <c r="P1625" s="193" t="s">
        <v>2514</v>
      </c>
      <c r="Q1625" s="205" t="s">
        <v>3334</v>
      </c>
      <c r="R1625" s="206">
        <v>8.6970606087903E14</v>
      </c>
      <c r="S1625" s="206" t="s">
        <v>6286</v>
      </c>
      <c r="T1625" s="193" t="s">
        <v>7653</v>
      </c>
      <c r="U1625" s="193" t="s">
        <v>6291</v>
      </c>
      <c r="V1625" s="193" t="s">
        <v>2513</v>
      </c>
      <c r="W1625" s="203">
        <v>450.0</v>
      </c>
      <c r="X1625" s="179">
        <f t="shared" si="466"/>
        <v>72</v>
      </c>
      <c r="Y1625" s="179">
        <f t="shared" si="467"/>
        <v>522</v>
      </c>
    </row>
    <row r="1626" ht="12.75" customHeight="1">
      <c r="A1626" s="191" t="s">
        <v>7568</v>
      </c>
      <c r="B1626" s="215" t="s">
        <v>2817</v>
      </c>
      <c r="C1626" s="268">
        <v>45919.0</v>
      </c>
      <c r="D1626" s="241">
        <v>0.5416666666666666</v>
      </c>
      <c r="E1626" s="191" t="s">
        <v>7651</v>
      </c>
      <c r="F1626" s="191" t="s">
        <v>2527</v>
      </c>
      <c r="G1626" s="193">
        <v>1.0</v>
      </c>
      <c r="H1626" s="193" t="s">
        <v>7654</v>
      </c>
      <c r="I1626" s="193" t="s">
        <v>7655</v>
      </c>
      <c r="J1626" s="193" t="s">
        <v>68</v>
      </c>
      <c r="K1626" s="193" t="s">
        <v>3013</v>
      </c>
      <c r="L1626" s="191" t="s">
        <v>3014</v>
      </c>
      <c r="M1626" s="248" t="s">
        <v>3015</v>
      </c>
      <c r="N1626" s="193" t="s">
        <v>821</v>
      </c>
      <c r="O1626" s="207"/>
      <c r="P1626" s="193" t="s">
        <v>7441</v>
      </c>
      <c r="Q1626" s="205" t="s">
        <v>7656</v>
      </c>
      <c r="R1626" s="206">
        <v>8.64035051994409E14</v>
      </c>
      <c r="S1626" s="206">
        <v>8.110445781E9</v>
      </c>
      <c r="T1626" s="193" t="s">
        <v>68</v>
      </c>
      <c r="U1626" s="193" t="s">
        <v>68</v>
      </c>
      <c r="V1626" s="193" t="s">
        <v>3050</v>
      </c>
      <c r="W1626" s="203">
        <v>0.0</v>
      </c>
      <c r="X1626" s="203">
        <v>0.0</v>
      </c>
      <c r="Y1626" s="203">
        <v>0.0</v>
      </c>
    </row>
    <row r="1627" ht="12.75" customHeight="1">
      <c r="A1627" s="191" t="s">
        <v>7568</v>
      </c>
      <c r="B1627" s="215" t="s">
        <v>2817</v>
      </c>
      <c r="C1627" s="268">
        <v>45919.0</v>
      </c>
      <c r="D1627" s="241">
        <v>0.5416666666666666</v>
      </c>
      <c r="E1627" s="191" t="s">
        <v>7651</v>
      </c>
      <c r="F1627" s="191" t="s">
        <v>2527</v>
      </c>
      <c r="G1627" s="193">
        <v>1.0</v>
      </c>
      <c r="H1627" s="193" t="s">
        <v>2812</v>
      </c>
      <c r="I1627" s="193" t="s">
        <v>7652</v>
      </c>
      <c r="J1627" s="193" t="s">
        <v>3082</v>
      </c>
      <c r="K1627" s="193" t="s">
        <v>3013</v>
      </c>
      <c r="L1627" s="191" t="s">
        <v>3014</v>
      </c>
      <c r="M1627" s="248" t="s">
        <v>3015</v>
      </c>
      <c r="N1627" s="193" t="s">
        <v>821</v>
      </c>
      <c r="O1627" s="207"/>
      <c r="P1627" s="193" t="s">
        <v>2521</v>
      </c>
      <c r="Q1627" s="205" t="s">
        <v>68</v>
      </c>
      <c r="R1627" s="206">
        <v>8.64035051994409E14</v>
      </c>
      <c r="S1627" s="206">
        <v>8.110445781E9</v>
      </c>
      <c r="T1627" s="193" t="s">
        <v>7653</v>
      </c>
      <c r="U1627" s="193" t="s">
        <v>6291</v>
      </c>
      <c r="V1627" s="193" t="s">
        <v>2812</v>
      </c>
      <c r="W1627" s="203">
        <v>450.0</v>
      </c>
      <c r="X1627" s="203">
        <f>W1627*0.16</f>
        <v>72</v>
      </c>
      <c r="Y1627" s="203">
        <f>W1627+X1627</f>
        <v>522</v>
      </c>
    </row>
    <row r="1628" ht="12.75" customHeight="1">
      <c r="A1628" s="191" t="s">
        <v>7568</v>
      </c>
      <c r="B1628" s="215" t="s">
        <v>2817</v>
      </c>
      <c r="C1628" s="268">
        <v>45919.0</v>
      </c>
      <c r="D1628" s="241">
        <v>0.5416666666666666</v>
      </c>
      <c r="E1628" s="191" t="s">
        <v>7651</v>
      </c>
      <c r="F1628" s="191" t="s">
        <v>2527</v>
      </c>
      <c r="G1628" s="193">
        <v>1.0</v>
      </c>
      <c r="H1628" s="193" t="s">
        <v>2449</v>
      </c>
      <c r="I1628" s="193" t="s">
        <v>68</v>
      </c>
      <c r="J1628" s="193" t="s">
        <v>569</v>
      </c>
      <c r="K1628" s="193" t="s">
        <v>3013</v>
      </c>
      <c r="L1628" s="191" t="s">
        <v>3014</v>
      </c>
      <c r="M1628" s="248" t="s">
        <v>3015</v>
      </c>
      <c r="N1628" s="193" t="s">
        <v>821</v>
      </c>
      <c r="O1628" s="207"/>
      <c r="P1628" s="193" t="s">
        <v>7657</v>
      </c>
      <c r="Q1628" s="205" t="s">
        <v>7658</v>
      </c>
      <c r="R1628" s="206"/>
      <c r="S1628" s="206"/>
      <c r="T1628" s="193"/>
      <c r="U1628" s="193"/>
      <c r="V1628" s="193" t="s">
        <v>3050</v>
      </c>
      <c r="W1628" s="203">
        <v>0.0</v>
      </c>
      <c r="X1628" s="203">
        <v>0.0</v>
      </c>
      <c r="Y1628" s="203">
        <v>0.0</v>
      </c>
    </row>
    <row r="1629" ht="12.75" customHeight="1">
      <c r="A1629" s="191" t="s">
        <v>7568</v>
      </c>
      <c r="B1629" s="215" t="s">
        <v>2817</v>
      </c>
      <c r="C1629" s="268">
        <v>45919.0</v>
      </c>
      <c r="D1629" s="241">
        <v>0.625</v>
      </c>
      <c r="E1629" s="191" t="s">
        <v>7626</v>
      </c>
      <c r="F1629" s="191" t="s">
        <v>6408</v>
      </c>
      <c r="G1629" s="193">
        <v>1.0</v>
      </c>
      <c r="H1629" s="193" t="s">
        <v>846</v>
      </c>
      <c r="I1629" s="193" t="s">
        <v>7627</v>
      </c>
      <c r="J1629" s="193" t="s">
        <v>7628</v>
      </c>
      <c r="K1629" s="193" t="s">
        <v>7629</v>
      </c>
      <c r="L1629" s="191" t="s">
        <v>4669</v>
      </c>
      <c r="M1629" s="217" t="s">
        <v>7630</v>
      </c>
      <c r="N1629" s="193" t="s">
        <v>68</v>
      </c>
      <c r="O1629" s="207"/>
      <c r="P1629" s="193" t="s">
        <v>7659</v>
      </c>
      <c r="Q1629" s="205" t="s">
        <v>7660</v>
      </c>
      <c r="R1629" s="206" t="s">
        <v>68</v>
      </c>
      <c r="S1629" s="206" t="s">
        <v>68</v>
      </c>
      <c r="T1629" s="193" t="s">
        <v>68</v>
      </c>
      <c r="U1629" s="193" t="s">
        <v>68</v>
      </c>
      <c r="V1629" s="193" t="s">
        <v>846</v>
      </c>
      <c r="W1629" s="203" t="s">
        <v>68</v>
      </c>
      <c r="X1629" s="203" t="s">
        <v>68</v>
      </c>
      <c r="Y1629" s="203" t="s">
        <v>68</v>
      </c>
    </row>
    <row r="1630" ht="12.75" customHeight="1">
      <c r="A1630" s="191" t="s">
        <v>7568</v>
      </c>
      <c r="B1630" s="215" t="s">
        <v>2817</v>
      </c>
      <c r="C1630" s="268">
        <v>45919.0</v>
      </c>
      <c r="D1630" s="241">
        <v>0.75</v>
      </c>
      <c r="E1630" s="191" t="s">
        <v>7642</v>
      </c>
      <c r="F1630" s="191" t="s">
        <v>390</v>
      </c>
      <c r="G1630" s="193"/>
      <c r="H1630" s="193" t="s">
        <v>2513</v>
      </c>
      <c r="I1630" s="193" t="s">
        <v>7661</v>
      </c>
      <c r="J1630" s="193" t="s">
        <v>2514</v>
      </c>
      <c r="K1630" s="193" t="s">
        <v>7644</v>
      </c>
      <c r="L1630" s="191" t="s">
        <v>7645</v>
      </c>
      <c r="M1630" s="248" t="s">
        <v>7646</v>
      </c>
      <c r="N1630" s="193" t="s">
        <v>821</v>
      </c>
      <c r="O1630" s="207"/>
      <c r="P1630" s="193" t="s">
        <v>7662</v>
      </c>
      <c r="Q1630" s="205" t="s">
        <v>3334</v>
      </c>
      <c r="R1630" s="206">
        <v>8.64943047598434E14</v>
      </c>
      <c r="S1630" s="206">
        <v>8.115324581E9</v>
      </c>
      <c r="T1630" s="193" t="s">
        <v>5282</v>
      </c>
      <c r="U1630" s="193" t="s">
        <v>5283</v>
      </c>
      <c r="V1630" s="193" t="s">
        <v>2513</v>
      </c>
      <c r="W1630" s="203">
        <v>550.0</v>
      </c>
      <c r="X1630" s="203">
        <f t="shared" ref="X1630:X1636" si="468">W1630*0.16</f>
        <v>88</v>
      </c>
      <c r="Y1630" s="203">
        <f t="shared" ref="Y1630:Y1636" si="469">W1630+X1630</f>
        <v>638</v>
      </c>
    </row>
    <row r="1631" ht="12.75" customHeight="1">
      <c r="A1631" s="191" t="s">
        <v>7568</v>
      </c>
      <c r="B1631" s="215" t="s">
        <v>2817</v>
      </c>
      <c r="C1631" s="268">
        <v>45920.0</v>
      </c>
      <c r="D1631" s="241">
        <v>0.375</v>
      </c>
      <c r="E1631" s="191" t="s">
        <v>2548</v>
      </c>
      <c r="F1631" s="191" t="s">
        <v>2549</v>
      </c>
      <c r="G1631" s="193">
        <v>1.0</v>
      </c>
      <c r="H1631" s="193" t="s">
        <v>2513</v>
      </c>
      <c r="I1631" s="193" t="s">
        <v>7663</v>
      </c>
      <c r="J1631" s="193" t="s">
        <v>2563</v>
      </c>
      <c r="K1631" s="193" t="s">
        <v>5562</v>
      </c>
      <c r="L1631" s="191" t="s">
        <v>2833</v>
      </c>
      <c r="M1631" s="248" t="s">
        <v>2552</v>
      </c>
      <c r="N1631" s="193" t="s">
        <v>821</v>
      </c>
      <c r="O1631" s="207"/>
      <c r="P1631" s="72" t="str">
        <f t="shared" ref="P1631:P1633" si="470">J1631</f>
        <v>DESINSTALACION DE EQUIPO </v>
      </c>
      <c r="Q1631" s="205" t="s">
        <v>7664</v>
      </c>
      <c r="R1631" s="206">
        <v>8.64943048174714E14</v>
      </c>
      <c r="S1631" s="206">
        <v>8.110502804E9</v>
      </c>
      <c r="T1631" s="193" t="s">
        <v>7665</v>
      </c>
      <c r="U1631" s="193" t="s">
        <v>7666</v>
      </c>
      <c r="V1631" s="193" t="str">
        <f t="shared" ref="V1631:V1633" si="471">H1631</f>
        <v>DESINSTALACION</v>
      </c>
      <c r="W1631" s="203">
        <f t="shared" ref="W1631:W1633" si="472">350</f>
        <v>350</v>
      </c>
      <c r="X1631" s="179">
        <f t="shared" si="468"/>
        <v>56</v>
      </c>
      <c r="Y1631" s="179">
        <f t="shared" si="469"/>
        <v>406</v>
      </c>
    </row>
    <row r="1632" ht="12.75" customHeight="1">
      <c r="A1632" s="191" t="s">
        <v>7568</v>
      </c>
      <c r="B1632" s="215" t="s">
        <v>2817</v>
      </c>
      <c r="C1632" s="268">
        <v>45920.0</v>
      </c>
      <c r="D1632" s="241">
        <v>0.3958333333333333</v>
      </c>
      <c r="E1632" s="191" t="s">
        <v>2548</v>
      </c>
      <c r="F1632" s="191" t="s">
        <v>2549</v>
      </c>
      <c r="G1632" s="193">
        <v>1.0</v>
      </c>
      <c r="H1632" s="193" t="s">
        <v>2812</v>
      </c>
      <c r="I1632" s="193" t="s">
        <v>7667</v>
      </c>
      <c r="J1632" s="193" t="s">
        <v>3082</v>
      </c>
      <c r="K1632" s="193" t="s">
        <v>5562</v>
      </c>
      <c r="L1632" s="191" t="s">
        <v>2833</v>
      </c>
      <c r="M1632" s="248" t="s">
        <v>2552</v>
      </c>
      <c r="N1632" s="193" t="s">
        <v>821</v>
      </c>
      <c r="O1632" s="207"/>
      <c r="P1632" s="72" t="str">
        <f t="shared" si="470"/>
        <v>REINSTALACION DE EQUIPO</v>
      </c>
      <c r="Q1632" s="205" t="s">
        <v>68</v>
      </c>
      <c r="R1632" s="206">
        <v>8.64943048174714E14</v>
      </c>
      <c r="S1632" s="206">
        <v>8.110502804E9</v>
      </c>
      <c r="T1632" s="193" t="s">
        <v>7668</v>
      </c>
      <c r="U1632" s="193" t="s">
        <v>68</v>
      </c>
      <c r="V1632" s="193" t="str">
        <f t="shared" si="471"/>
        <v>REINSTALACION</v>
      </c>
      <c r="W1632" s="203">
        <f t="shared" si="472"/>
        <v>350</v>
      </c>
      <c r="X1632" s="179">
        <f t="shared" si="468"/>
        <v>56</v>
      </c>
      <c r="Y1632" s="179">
        <f t="shared" si="469"/>
        <v>406</v>
      </c>
    </row>
    <row r="1633" ht="12.75" customHeight="1">
      <c r="A1633" s="191" t="s">
        <v>7568</v>
      </c>
      <c r="B1633" s="215" t="s">
        <v>2817</v>
      </c>
      <c r="C1633" s="268">
        <v>45920.0</v>
      </c>
      <c r="D1633" s="241">
        <v>0.4166666666666667</v>
      </c>
      <c r="E1633" s="191" t="s">
        <v>2548</v>
      </c>
      <c r="F1633" s="191" t="s">
        <v>2549</v>
      </c>
      <c r="G1633" s="193">
        <v>1.0</v>
      </c>
      <c r="H1633" s="193" t="s">
        <v>2513</v>
      </c>
      <c r="I1633" s="193" t="s">
        <v>7669</v>
      </c>
      <c r="J1633" s="193" t="s">
        <v>2563</v>
      </c>
      <c r="K1633" s="193" t="s">
        <v>5562</v>
      </c>
      <c r="L1633" s="191" t="s">
        <v>2833</v>
      </c>
      <c r="M1633" s="248" t="s">
        <v>2552</v>
      </c>
      <c r="N1633" s="193" t="s">
        <v>821</v>
      </c>
      <c r="O1633" s="207"/>
      <c r="P1633" s="72" t="str">
        <f t="shared" si="470"/>
        <v>DESINSTALACION DE EQUIPO </v>
      </c>
      <c r="Q1633" s="205" t="s">
        <v>3334</v>
      </c>
      <c r="R1633" s="206">
        <v>3.59857084446244E14</v>
      </c>
      <c r="S1633" s="206">
        <v>8.115777559E9</v>
      </c>
      <c r="T1633" s="193" t="s">
        <v>7670</v>
      </c>
      <c r="U1633" s="193" t="s">
        <v>7671</v>
      </c>
      <c r="V1633" s="193" t="str">
        <f t="shared" si="471"/>
        <v>DESINSTALACION</v>
      </c>
      <c r="W1633" s="203">
        <f t="shared" si="472"/>
        <v>350</v>
      </c>
      <c r="X1633" s="179">
        <f t="shared" si="468"/>
        <v>56</v>
      </c>
      <c r="Y1633" s="179">
        <f t="shared" si="469"/>
        <v>406</v>
      </c>
    </row>
    <row r="1634" ht="12.75" customHeight="1">
      <c r="A1634" s="191" t="s">
        <v>7568</v>
      </c>
      <c r="B1634" s="191" t="s">
        <v>2817</v>
      </c>
      <c r="C1634" s="268">
        <v>45920.0</v>
      </c>
      <c r="D1634" s="241">
        <v>0.5</v>
      </c>
      <c r="E1634" s="191" t="s">
        <v>2518</v>
      </c>
      <c r="F1634" s="191" t="s">
        <v>518</v>
      </c>
      <c r="G1634" s="193">
        <v>1.0</v>
      </c>
      <c r="H1634" s="193" t="s">
        <v>888</v>
      </c>
      <c r="I1634" s="193" t="s">
        <v>7672</v>
      </c>
      <c r="J1634" s="193" t="s">
        <v>2863</v>
      </c>
      <c r="K1634" s="193" t="s">
        <v>7673</v>
      </c>
      <c r="L1634" s="191" t="s">
        <v>7674</v>
      </c>
      <c r="M1634" s="248" t="s">
        <v>7675</v>
      </c>
      <c r="N1634" s="193" t="s">
        <v>821</v>
      </c>
      <c r="O1634" s="207"/>
      <c r="P1634" s="193" t="s">
        <v>2725</v>
      </c>
      <c r="Q1634" s="205" t="s">
        <v>68</v>
      </c>
      <c r="R1634" s="206">
        <v>8.69706063875316E14</v>
      </c>
      <c r="S1634" s="206">
        <v>8.182542733E9</v>
      </c>
      <c r="T1634" s="193" t="s">
        <v>68</v>
      </c>
      <c r="U1634" s="193" t="s">
        <v>7676</v>
      </c>
      <c r="V1634" s="193" t="s">
        <v>888</v>
      </c>
      <c r="W1634" s="203">
        <v>0.0</v>
      </c>
      <c r="X1634" s="203">
        <f t="shared" si="468"/>
        <v>0</v>
      </c>
      <c r="Y1634" s="203">
        <f t="shared" si="469"/>
        <v>0</v>
      </c>
    </row>
    <row r="1635" ht="12.75" customHeight="1">
      <c r="A1635" s="191" t="s">
        <v>7568</v>
      </c>
      <c r="B1635" s="215" t="s">
        <v>2817</v>
      </c>
      <c r="C1635" s="268">
        <v>45920.0</v>
      </c>
      <c r="D1635" s="241">
        <v>0.5</v>
      </c>
      <c r="E1635" s="191" t="s">
        <v>2518</v>
      </c>
      <c r="F1635" s="191" t="s">
        <v>7677</v>
      </c>
      <c r="G1635" s="193">
        <v>1.0</v>
      </c>
      <c r="H1635" s="193" t="s">
        <v>888</v>
      </c>
      <c r="I1635" s="193" t="s">
        <v>7564</v>
      </c>
      <c r="J1635" s="193" t="s">
        <v>2863</v>
      </c>
      <c r="K1635" s="193" t="s">
        <v>7678</v>
      </c>
      <c r="L1635" s="191" t="s">
        <v>7679</v>
      </c>
      <c r="M1635" s="248" t="s">
        <v>7680</v>
      </c>
      <c r="N1635" s="193" t="s">
        <v>4397</v>
      </c>
      <c r="O1635" s="207"/>
      <c r="P1635" s="193" t="s">
        <v>7236</v>
      </c>
      <c r="Q1635" s="205" t="s">
        <v>7681</v>
      </c>
      <c r="R1635" s="206">
        <v>8.64943047769191E14</v>
      </c>
      <c r="S1635" s="206">
        <v>8.120271275E9</v>
      </c>
      <c r="T1635" s="193" t="s">
        <v>7682</v>
      </c>
      <c r="U1635" s="193" t="s">
        <v>7683</v>
      </c>
      <c r="V1635" s="193" t="s">
        <v>888</v>
      </c>
      <c r="W1635" s="203">
        <f>549+300</f>
        <v>849</v>
      </c>
      <c r="X1635" s="203">
        <f t="shared" si="468"/>
        <v>135.84</v>
      </c>
      <c r="Y1635" s="203">
        <f t="shared" si="469"/>
        <v>984.84</v>
      </c>
    </row>
    <row r="1636" ht="12.75" customHeight="1">
      <c r="A1636" s="252" t="s">
        <v>7568</v>
      </c>
      <c r="B1636" s="250" t="s">
        <v>2817</v>
      </c>
      <c r="C1636" s="270">
        <v>45920.0</v>
      </c>
      <c r="D1636" s="251">
        <v>0.625</v>
      </c>
      <c r="E1636" s="252" t="s">
        <v>7618</v>
      </c>
      <c r="F1636" s="252" t="s">
        <v>2592</v>
      </c>
      <c r="G1636" s="212">
        <v>1.0</v>
      </c>
      <c r="H1636" s="212" t="s">
        <v>2449</v>
      </c>
      <c r="I1636" s="212" t="s">
        <v>7684</v>
      </c>
      <c r="J1636" s="212" t="s">
        <v>7620</v>
      </c>
      <c r="K1636" s="212" t="s">
        <v>7621</v>
      </c>
      <c r="L1636" s="252" t="s">
        <v>7622</v>
      </c>
      <c r="M1636" s="255" t="s">
        <v>7623</v>
      </c>
      <c r="N1636" s="212" t="s">
        <v>821</v>
      </c>
      <c r="O1636" s="212" t="s">
        <v>68</v>
      </c>
      <c r="P1636" s="212" t="s">
        <v>2877</v>
      </c>
      <c r="Q1636" s="210" t="s">
        <v>7685</v>
      </c>
      <c r="R1636" s="211">
        <v>8.63844052821185E14</v>
      </c>
      <c r="S1636" s="211">
        <v>8.120323495E9</v>
      </c>
      <c r="T1636" s="212" t="s">
        <v>7686</v>
      </c>
      <c r="U1636" s="212" t="s">
        <v>7687</v>
      </c>
      <c r="V1636" s="212" t="s">
        <v>2449</v>
      </c>
      <c r="W1636" s="201">
        <f>450</f>
        <v>450</v>
      </c>
      <c r="X1636" s="201">
        <f t="shared" si="468"/>
        <v>72</v>
      </c>
      <c r="Y1636" s="201">
        <f t="shared" si="469"/>
        <v>522</v>
      </c>
    </row>
    <row r="1637" ht="12.75" customHeight="1">
      <c r="A1637" s="191" t="s">
        <v>7688</v>
      </c>
      <c r="B1637" s="191" t="s">
        <v>2817</v>
      </c>
      <c r="C1637" s="268">
        <v>45921.0</v>
      </c>
      <c r="D1637" s="187">
        <v>0.375</v>
      </c>
      <c r="E1637" s="188" t="s">
        <v>68</v>
      </c>
      <c r="F1637" s="37" t="s">
        <v>2458</v>
      </c>
      <c r="G1637" s="72" t="s">
        <v>68</v>
      </c>
      <c r="H1637" s="72" t="s">
        <v>68</v>
      </c>
      <c r="I1637" s="72" t="s">
        <v>68</v>
      </c>
      <c r="J1637" s="72" t="s">
        <v>68</v>
      </c>
      <c r="K1637" s="72" t="s">
        <v>68</v>
      </c>
      <c r="L1637" s="37" t="s">
        <v>68</v>
      </c>
      <c r="M1637" s="190" t="s">
        <v>68</v>
      </c>
      <c r="N1637" s="72" t="s">
        <v>68</v>
      </c>
      <c r="O1637" s="207"/>
      <c r="P1637" s="193" t="s">
        <v>68</v>
      </c>
      <c r="Q1637" s="205" t="s">
        <v>68</v>
      </c>
      <c r="R1637" s="206" t="s">
        <v>68</v>
      </c>
      <c r="S1637" s="206" t="s">
        <v>68</v>
      </c>
      <c r="T1637" s="193" t="s">
        <v>68</v>
      </c>
      <c r="U1637" s="193" t="s">
        <v>68</v>
      </c>
      <c r="V1637" s="193" t="s">
        <v>68</v>
      </c>
      <c r="W1637" s="203" t="s">
        <v>68</v>
      </c>
      <c r="X1637" s="203" t="s">
        <v>68</v>
      </c>
      <c r="Y1637" s="203" t="s">
        <v>68</v>
      </c>
    </row>
    <row r="1638" ht="12.75" customHeight="1">
      <c r="A1638" s="191" t="s">
        <v>7568</v>
      </c>
      <c r="B1638" s="215" t="s">
        <v>2817</v>
      </c>
      <c r="C1638" s="271">
        <v>45922.0</v>
      </c>
      <c r="D1638" s="241">
        <v>0.375</v>
      </c>
      <c r="E1638" s="191" t="s">
        <v>7626</v>
      </c>
      <c r="F1638" s="191" t="s">
        <v>6408</v>
      </c>
      <c r="G1638" s="193">
        <v>1.0</v>
      </c>
      <c r="H1638" s="193" t="s">
        <v>888</v>
      </c>
      <c r="I1638" s="193" t="s">
        <v>7689</v>
      </c>
      <c r="J1638" s="193" t="s">
        <v>7628</v>
      </c>
      <c r="K1638" s="193" t="s">
        <v>7629</v>
      </c>
      <c r="L1638" s="191" t="s">
        <v>4669</v>
      </c>
      <c r="M1638" s="248" t="s">
        <v>7630</v>
      </c>
      <c r="N1638" s="193" t="s">
        <v>821</v>
      </c>
      <c r="O1638" s="207"/>
      <c r="P1638" s="193" t="s">
        <v>2506</v>
      </c>
      <c r="Q1638" s="205" t="s">
        <v>7690</v>
      </c>
      <c r="R1638" s="206">
        <v>8.6089605084985E14</v>
      </c>
      <c r="S1638" s="206">
        <v>8.182877802E9</v>
      </c>
      <c r="T1638" s="193" t="s">
        <v>7691</v>
      </c>
      <c r="U1638" s="193" t="s">
        <v>7692</v>
      </c>
      <c r="V1638" s="193" t="s">
        <v>888</v>
      </c>
      <c r="W1638" s="203"/>
      <c r="X1638" s="203"/>
      <c r="Y1638" s="203"/>
    </row>
    <row r="1639" ht="12.75" customHeight="1">
      <c r="A1639" s="191" t="s">
        <v>7568</v>
      </c>
      <c r="B1639" s="215" t="s">
        <v>2817</v>
      </c>
      <c r="C1639" s="271">
        <v>45922.0</v>
      </c>
      <c r="D1639" s="241">
        <v>0.5</v>
      </c>
      <c r="E1639" s="191" t="s">
        <v>4871</v>
      </c>
      <c r="F1639" s="191" t="s">
        <v>2527</v>
      </c>
      <c r="G1639" s="193">
        <v>1.0</v>
      </c>
      <c r="H1639" s="193" t="s">
        <v>2449</v>
      </c>
      <c r="I1639" s="193" t="s">
        <v>7693</v>
      </c>
      <c r="J1639" s="193" t="s">
        <v>7694</v>
      </c>
      <c r="K1639" s="193" t="s">
        <v>7695</v>
      </c>
      <c r="L1639" s="191" t="s">
        <v>6285</v>
      </c>
      <c r="M1639" s="217" t="s">
        <v>7696</v>
      </c>
      <c r="N1639" s="193" t="s">
        <v>4397</v>
      </c>
      <c r="O1639" s="207"/>
      <c r="P1639" s="193" t="s">
        <v>7657</v>
      </c>
      <c r="Q1639" s="205" t="s">
        <v>7697</v>
      </c>
      <c r="R1639" s="206">
        <v>8.6324007002294E14</v>
      </c>
      <c r="S1639" s="206">
        <v>8.110441297E9</v>
      </c>
      <c r="T1639" s="193" t="s">
        <v>68</v>
      </c>
      <c r="U1639" s="193" t="s">
        <v>7698</v>
      </c>
      <c r="V1639" s="193" t="s">
        <v>3050</v>
      </c>
      <c r="W1639" s="203">
        <v>0.0</v>
      </c>
      <c r="X1639" s="203">
        <v>0.0</v>
      </c>
      <c r="Y1639" s="203">
        <v>0.0</v>
      </c>
    </row>
    <row r="1640" ht="12.75" customHeight="1">
      <c r="A1640" s="191" t="s">
        <v>7568</v>
      </c>
      <c r="B1640" s="215" t="s">
        <v>2817</v>
      </c>
      <c r="C1640" s="271">
        <v>45922.0</v>
      </c>
      <c r="D1640" s="241">
        <v>0.5</v>
      </c>
      <c r="E1640" s="191" t="s">
        <v>4871</v>
      </c>
      <c r="F1640" s="191" t="s">
        <v>2527</v>
      </c>
      <c r="G1640" s="193">
        <v>1.0</v>
      </c>
      <c r="H1640" s="193" t="s">
        <v>2449</v>
      </c>
      <c r="I1640" s="193" t="s">
        <v>7693</v>
      </c>
      <c r="J1640" s="193" t="s">
        <v>7694</v>
      </c>
      <c r="K1640" s="193" t="s">
        <v>7695</v>
      </c>
      <c r="L1640" s="191" t="s">
        <v>6285</v>
      </c>
      <c r="M1640" s="217" t="s">
        <v>7696</v>
      </c>
      <c r="N1640" s="193" t="s">
        <v>4397</v>
      </c>
      <c r="O1640" s="207"/>
      <c r="P1640" s="193" t="s">
        <v>7657</v>
      </c>
      <c r="Q1640" s="205" t="s">
        <v>7699</v>
      </c>
      <c r="R1640" s="206">
        <v>8.6324007017437E13</v>
      </c>
      <c r="S1640" s="206">
        <v>8.110441297E9</v>
      </c>
      <c r="T1640" s="193" t="s">
        <v>68</v>
      </c>
      <c r="U1640" s="193" t="s">
        <v>7698</v>
      </c>
      <c r="V1640" s="193" t="s">
        <v>3050</v>
      </c>
      <c r="W1640" s="203">
        <v>0.0</v>
      </c>
      <c r="X1640" s="203">
        <v>0.0</v>
      </c>
      <c r="Y1640" s="203">
        <v>0.0</v>
      </c>
    </row>
    <row r="1641" ht="12.75" customHeight="1">
      <c r="A1641" s="191" t="s">
        <v>7568</v>
      </c>
      <c r="B1641" s="191" t="s">
        <v>2817</v>
      </c>
      <c r="C1641" s="271">
        <v>45922.0</v>
      </c>
      <c r="D1641" s="241">
        <v>0.5625</v>
      </c>
      <c r="E1641" s="191" t="s">
        <v>7700</v>
      </c>
      <c r="F1641" s="191" t="s">
        <v>7003</v>
      </c>
      <c r="G1641" s="193">
        <v>1.0</v>
      </c>
      <c r="H1641" s="193" t="s">
        <v>888</v>
      </c>
      <c r="I1641" s="193" t="s">
        <v>7443</v>
      </c>
      <c r="J1641" s="193" t="s">
        <v>2506</v>
      </c>
      <c r="K1641" s="193" t="s">
        <v>7005</v>
      </c>
      <c r="L1641" s="191" t="s">
        <v>7701</v>
      </c>
      <c r="M1641" s="217" t="s">
        <v>7702</v>
      </c>
      <c r="N1641" s="193" t="s">
        <v>4397</v>
      </c>
      <c r="O1641" s="207"/>
      <c r="P1641" s="193" t="s">
        <v>2506</v>
      </c>
      <c r="Q1641" s="205" t="s">
        <v>5247</v>
      </c>
      <c r="R1641" s="206">
        <v>8.68166057390726E14</v>
      </c>
      <c r="S1641" s="206">
        <v>8.18259624E9</v>
      </c>
      <c r="T1641" s="193" t="s">
        <v>68</v>
      </c>
      <c r="U1641" s="193" t="s">
        <v>7234</v>
      </c>
      <c r="V1641" s="193" t="s">
        <v>888</v>
      </c>
      <c r="W1641" s="203">
        <v>0.0</v>
      </c>
      <c r="X1641" s="203">
        <v>0.0</v>
      </c>
      <c r="Y1641" s="203">
        <v>0.0</v>
      </c>
    </row>
    <row r="1642" ht="12.75" customHeight="1">
      <c r="A1642" s="191" t="s">
        <v>7568</v>
      </c>
      <c r="B1642" s="215" t="s">
        <v>2817</v>
      </c>
      <c r="C1642" s="271">
        <v>45922.0</v>
      </c>
      <c r="D1642" s="241">
        <v>0.5833333333333334</v>
      </c>
      <c r="E1642" s="191" t="s">
        <v>5648</v>
      </c>
      <c r="F1642" s="191" t="s">
        <v>3320</v>
      </c>
      <c r="G1642" s="193">
        <v>1.0</v>
      </c>
      <c r="H1642" s="193" t="s">
        <v>2684</v>
      </c>
      <c r="I1642" s="193" t="s">
        <v>7703</v>
      </c>
      <c r="J1642" s="193" t="s">
        <v>7704</v>
      </c>
      <c r="K1642" s="193" t="s">
        <v>7705</v>
      </c>
      <c r="L1642" s="191" t="s">
        <v>7706</v>
      </c>
      <c r="M1642" s="217" t="s">
        <v>7707</v>
      </c>
      <c r="N1642" s="193" t="s">
        <v>4397</v>
      </c>
      <c r="O1642" s="193" t="s">
        <v>68</v>
      </c>
      <c r="P1642" s="193" t="s">
        <v>2449</v>
      </c>
      <c r="Q1642" s="205" t="s">
        <v>7708</v>
      </c>
      <c r="R1642" s="206">
        <v>8.64943048826321E14</v>
      </c>
      <c r="S1642" s="206">
        <v>8.118226614E9</v>
      </c>
      <c r="T1642" s="193" t="s">
        <v>68</v>
      </c>
      <c r="U1642" s="193" t="s">
        <v>5657</v>
      </c>
      <c r="V1642" s="193" t="s">
        <v>2684</v>
      </c>
      <c r="W1642" s="203">
        <v>250.0</v>
      </c>
      <c r="X1642" s="203">
        <f t="shared" ref="X1642:X1643" si="473">W1642*0.16</f>
        <v>40</v>
      </c>
      <c r="Y1642" s="203">
        <f t="shared" ref="Y1642:Y1644" si="474">W1642+X1642</f>
        <v>290</v>
      </c>
    </row>
    <row r="1643" ht="12.75" customHeight="1">
      <c r="A1643" s="191" t="s">
        <v>7688</v>
      </c>
      <c r="B1643" s="215" t="s">
        <v>2817</v>
      </c>
      <c r="C1643" s="268">
        <v>45923.0</v>
      </c>
      <c r="D1643" s="241">
        <v>0.4166666666666667</v>
      </c>
      <c r="E1643" s="191" t="s">
        <v>7709</v>
      </c>
      <c r="F1643" s="191" t="s">
        <v>7710</v>
      </c>
      <c r="G1643" s="193">
        <v>1.0</v>
      </c>
      <c r="H1643" s="193" t="s">
        <v>729</v>
      </c>
      <c r="I1643" s="193" t="s">
        <v>1910</v>
      </c>
      <c r="J1643" s="193" t="s">
        <v>7711</v>
      </c>
      <c r="K1643" s="193" t="s">
        <v>7705</v>
      </c>
      <c r="L1643" s="191" t="s">
        <v>7712</v>
      </c>
      <c r="M1643" s="217" t="s">
        <v>7713</v>
      </c>
      <c r="N1643" s="193" t="s">
        <v>4397</v>
      </c>
      <c r="O1643" s="207"/>
      <c r="P1643" s="193" t="s">
        <v>7714</v>
      </c>
      <c r="Q1643" s="205" t="s">
        <v>68</v>
      </c>
      <c r="R1643" s="206" t="s">
        <v>68</v>
      </c>
      <c r="S1643" s="206" t="s">
        <v>68</v>
      </c>
      <c r="T1643" s="193" t="s">
        <v>68</v>
      </c>
      <c r="U1643" s="193" t="s">
        <v>68</v>
      </c>
      <c r="V1643" s="193" t="s">
        <v>729</v>
      </c>
      <c r="W1643" s="203">
        <f>500+300</f>
        <v>800</v>
      </c>
      <c r="X1643" s="203">
        <f t="shared" si="473"/>
        <v>128</v>
      </c>
      <c r="Y1643" s="203">
        <f t="shared" si="474"/>
        <v>928</v>
      </c>
    </row>
    <row r="1644" ht="12.75" customHeight="1">
      <c r="A1644" s="191" t="s">
        <v>7688</v>
      </c>
      <c r="B1644" s="234" t="s">
        <v>2817</v>
      </c>
      <c r="C1644" s="268">
        <v>45923.0</v>
      </c>
      <c r="D1644" s="241">
        <v>0.5</v>
      </c>
      <c r="E1644" s="191" t="s">
        <v>2518</v>
      </c>
      <c r="F1644" s="191" t="s">
        <v>3499</v>
      </c>
      <c r="G1644" s="193">
        <v>1.0</v>
      </c>
      <c r="H1644" s="193" t="s">
        <v>2684</v>
      </c>
      <c r="I1644" s="193" t="s">
        <v>3598</v>
      </c>
      <c r="J1644" s="193" t="s">
        <v>2563</v>
      </c>
      <c r="K1644" s="193" t="s">
        <v>7715</v>
      </c>
      <c r="L1644" s="191" t="s">
        <v>7716</v>
      </c>
      <c r="M1644" s="248" t="s">
        <v>7717</v>
      </c>
      <c r="N1644" s="193" t="s">
        <v>821</v>
      </c>
      <c r="O1644" s="207"/>
      <c r="P1644" s="193" t="s">
        <v>7718</v>
      </c>
      <c r="Q1644" s="205" t="s">
        <v>68</v>
      </c>
      <c r="R1644" s="206" t="s">
        <v>68</v>
      </c>
      <c r="S1644" s="206" t="s">
        <v>68</v>
      </c>
      <c r="T1644" s="193" t="s">
        <v>68</v>
      </c>
      <c r="U1644" s="193" t="s">
        <v>68</v>
      </c>
      <c r="V1644" s="193" t="s">
        <v>2684</v>
      </c>
      <c r="W1644" s="203">
        <v>250.0</v>
      </c>
      <c r="X1644" s="203">
        <v>0.0</v>
      </c>
      <c r="Y1644" s="203">
        <f t="shared" si="474"/>
        <v>250</v>
      </c>
    </row>
    <row r="1645" ht="12.75" customHeight="1">
      <c r="A1645" s="191" t="s">
        <v>7688</v>
      </c>
      <c r="B1645" s="234" t="s">
        <v>2817</v>
      </c>
      <c r="C1645" s="268">
        <v>45923.0</v>
      </c>
      <c r="D1645" s="241">
        <v>0.5</v>
      </c>
      <c r="E1645" s="191" t="s">
        <v>2518</v>
      </c>
      <c r="F1645" s="191" t="s">
        <v>3499</v>
      </c>
      <c r="G1645" s="193">
        <v>1.0</v>
      </c>
      <c r="H1645" s="193" t="s">
        <v>2684</v>
      </c>
      <c r="I1645" s="193" t="s">
        <v>3598</v>
      </c>
      <c r="J1645" s="193" t="s">
        <v>2521</v>
      </c>
      <c r="K1645" s="72" t="s">
        <v>3599</v>
      </c>
      <c r="L1645" s="37" t="s">
        <v>5442</v>
      </c>
      <c r="M1645" s="249" t="s">
        <v>5443</v>
      </c>
      <c r="N1645" s="193" t="s">
        <v>821</v>
      </c>
      <c r="O1645" s="207"/>
      <c r="P1645" s="193" t="s">
        <v>7719</v>
      </c>
      <c r="Q1645" s="205" t="s">
        <v>68</v>
      </c>
      <c r="R1645" s="206" t="s">
        <v>68</v>
      </c>
      <c r="S1645" s="206" t="s">
        <v>68</v>
      </c>
      <c r="T1645" s="193" t="s">
        <v>68</v>
      </c>
      <c r="U1645" s="193" t="s">
        <v>68</v>
      </c>
      <c r="V1645" s="193" t="s">
        <v>846</v>
      </c>
      <c r="W1645" s="203">
        <v>0.0</v>
      </c>
      <c r="X1645" s="203">
        <v>0.0</v>
      </c>
      <c r="Y1645" s="203">
        <v>0.0</v>
      </c>
    </row>
    <row r="1646" ht="12.75" customHeight="1">
      <c r="A1646" s="191" t="s">
        <v>7688</v>
      </c>
      <c r="B1646" s="215" t="s">
        <v>2817</v>
      </c>
      <c r="C1646" s="268">
        <v>45923.0</v>
      </c>
      <c r="D1646" s="241">
        <v>0.7083333333333334</v>
      </c>
      <c r="E1646" s="191" t="s">
        <v>6218</v>
      </c>
      <c r="F1646" s="191" t="s">
        <v>5580</v>
      </c>
      <c r="G1646" s="193">
        <v>1.0</v>
      </c>
      <c r="H1646" s="193" t="s">
        <v>2449</v>
      </c>
      <c r="I1646" s="193" t="s">
        <v>7042</v>
      </c>
      <c r="J1646" s="193" t="s">
        <v>7720</v>
      </c>
      <c r="K1646" s="193" t="s">
        <v>7721</v>
      </c>
      <c r="L1646" s="191" t="s">
        <v>7722</v>
      </c>
      <c r="M1646" s="217" t="s">
        <v>6228</v>
      </c>
      <c r="N1646" s="193" t="s">
        <v>4397</v>
      </c>
      <c r="O1646" s="207"/>
      <c r="P1646" s="193" t="s">
        <v>5353</v>
      </c>
      <c r="Q1646" s="205" t="s">
        <v>7723</v>
      </c>
      <c r="R1646" s="206">
        <v>8.63719060228641E14</v>
      </c>
      <c r="S1646" s="206">
        <v>8.118226528E9</v>
      </c>
      <c r="T1646" s="193" t="s">
        <v>6360</v>
      </c>
      <c r="U1646" s="193" t="s">
        <v>6224</v>
      </c>
      <c r="V1646" s="193" t="s">
        <v>2449</v>
      </c>
      <c r="W1646" s="203">
        <v>0.0</v>
      </c>
      <c r="X1646" s="203">
        <v>0.0</v>
      </c>
      <c r="Y1646" s="203">
        <v>0.0</v>
      </c>
    </row>
    <row r="1647" ht="12.75" customHeight="1">
      <c r="A1647" s="191" t="s">
        <v>7688</v>
      </c>
      <c r="B1647" s="215" t="s">
        <v>2817</v>
      </c>
      <c r="C1647" s="268">
        <v>45924.0</v>
      </c>
      <c r="D1647" s="241">
        <v>0.4166666666666667</v>
      </c>
      <c r="E1647" s="191" t="s">
        <v>7724</v>
      </c>
      <c r="F1647" s="191" t="s">
        <v>7725</v>
      </c>
      <c r="G1647" s="193">
        <v>1.0</v>
      </c>
      <c r="H1647" s="193" t="s">
        <v>846</v>
      </c>
      <c r="I1647" s="193" t="s">
        <v>7726</v>
      </c>
      <c r="J1647" s="193" t="s">
        <v>2863</v>
      </c>
      <c r="K1647" s="193" t="s">
        <v>7727</v>
      </c>
      <c r="L1647" s="191" t="s">
        <v>7728</v>
      </c>
      <c r="M1647" s="217" t="s">
        <v>7729</v>
      </c>
      <c r="N1647" s="193" t="s">
        <v>7730</v>
      </c>
      <c r="O1647" s="207"/>
      <c r="P1647" s="193" t="s">
        <v>7731</v>
      </c>
      <c r="Q1647" s="205" t="s">
        <v>68</v>
      </c>
      <c r="R1647" s="206" t="s">
        <v>68</v>
      </c>
      <c r="S1647" s="206" t="s">
        <v>68</v>
      </c>
      <c r="T1647" s="193" t="s">
        <v>68</v>
      </c>
      <c r="U1647" s="193" t="s">
        <v>68</v>
      </c>
      <c r="V1647" s="193" t="s">
        <v>846</v>
      </c>
      <c r="W1647" s="203">
        <v>0.0</v>
      </c>
      <c r="X1647" s="203">
        <v>0.0</v>
      </c>
      <c r="Y1647" s="203">
        <v>0.0</v>
      </c>
    </row>
    <row r="1648" ht="12.75" customHeight="1">
      <c r="A1648" s="191" t="s">
        <v>7688</v>
      </c>
      <c r="B1648" s="215" t="s">
        <v>2817</v>
      </c>
      <c r="C1648" s="268">
        <v>45924.0</v>
      </c>
      <c r="D1648" s="241">
        <v>0.4166666666666667</v>
      </c>
      <c r="E1648" s="191" t="s">
        <v>7724</v>
      </c>
      <c r="F1648" s="191" t="s">
        <v>7725</v>
      </c>
      <c r="G1648" s="193">
        <v>1.0</v>
      </c>
      <c r="H1648" s="193" t="s">
        <v>846</v>
      </c>
      <c r="I1648" s="193" t="s">
        <v>7726</v>
      </c>
      <c r="J1648" s="193" t="s">
        <v>2863</v>
      </c>
      <c r="K1648" s="193" t="s">
        <v>7732</v>
      </c>
      <c r="L1648" s="191" t="s">
        <v>7733</v>
      </c>
      <c r="M1648" s="217" t="s">
        <v>7734</v>
      </c>
      <c r="N1648" s="193" t="s">
        <v>7730</v>
      </c>
      <c r="O1648" s="207"/>
      <c r="P1648" s="193" t="s">
        <v>7735</v>
      </c>
      <c r="Q1648" s="205" t="s">
        <v>68</v>
      </c>
      <c r="R1648" s="206" t="s">
        <v>68</v>
      </c>
      <c r="S1648" s="206" t="s">
        <v>68</v>
      </c>
      <c r="T1648" s="193" t="s">
        <v>68</v>
      </c>
      <c r="U1648" s="193" t="s">
        <v>68</v>
      </c>
      <c r="V1648" s="193" t="s">
        <v>846</v>
      </c>
      <c r="W1648" s="203">
        <v>0.0</v>
      </c>
      <c r="X1648" s="203">
        <v>0.0</v>
      </c>
      <c r="Y1648" s="203">
        <v>0.0</v>
      </c>
    </row>
    <row r="1649" ht="12.75" customHeight="1">
      <c r="A1649" s="191" t="s">
        <v>7688</v>
      </c>
      <c r="B1649" s="215" t="s">
        <v>2817</v>
      </c>
      <c r="C1649" s="268">
        <v>45924.0</v>
      </c>
      <c r="D1649" s="241">
        <v>0.4166666666666667</v>
      </c>
      <c r="E1649" s="191" t="s">
        <v>7736</v>
      </c>
      <c r="F1649" s="191" t="s">
        <v>5580</v>
      </c>
      <c r="G1649" s="193">
        <v>1.0</v>
      </c>
      <c r="H1649" s="193" t="s">
        <v>2449</v>
      </c>
      <c r="I1649" s="193" t="s">
        <v>7737</v>
      </c>
      <c r="J1649" s="193" t="s">
        <v>7738</v>
      </c>
      <c r="K1649" s="193" t="s">
        <v>7739</v>
      </c>
      <c r="L1649" s="191" t="s">
        <v>6362</v>
      </c>
      <c r="M1649" s="217" t="s">
        <v>7740</v>
      </c>
      <c r="N1649" s="193" t="s">
        <v>821</v>
      </c>
      <c r="O1649" s="207"/>
      <c r="P1649" s="193" t="s">
        <v>7741</v>
      </c>
      <c r="Q1649" s="205" t="s">
        <v>7742</v>
      </c>
      <c r="R1649" s="206">
        <v>8.65413051410149E14</v>
      </c>
      <c r="S1649" s="206">
        <v>8.11044108E9</v>
      </c>
      <c r="T1649" s="193" t="s">
        <v>5723</v>
      </c>
      <c r="U1649" s="193" t="s">
        <v>5724</v>
      </c>
      <c r="V1649" s="193" t="s">
        <v>2449</v>
      </c>
      <c r="W1649" s="203">
        <v>400.0</v>
      </c>
      <c r="X1649" s="203">
        <f t="shared" ref="X1649:X1664" si="475">W1649*0.16</f>
        <v>64</v>
      </c>
      <c r="Y1649" s="203">
        <f t="shared" ref="Y1649:Y1668" si="476">W1649+X1649</f>
        <v>464</v>
      </c>
    </row>
    <row r="1650" ht="12.75" customHeight="1">
      <c r="A1650" s="191" t="s">
        <v>7688</v>
      </c>
      <c r="B1650" s="215" t="s">
        <v>2817</v>
      </c>
      <c r="C1650" s="268">
        <v>45924.0</v>
      </c>
      <c r="D1650" s="241">
        <v>0.4444444444444444</v>
      </c>
      <c r="E1650" s="191" t="s">
        <v>7736</v>
      </c>
      <c r="F1650" s="191" t="s">
        <v>5580</v>
      </c>
      <c r="G1650" s="193">
        <v>1.0</v>
      </c>
      <c r="H1650" s="193" t="s">
        <v>2449</v>
      </c>
      <c r="I1650" s="193" t="s">
        <v>7743</v>
      </c>
      <c r="J1650" s="193" t="s">
        <v>7744</v>
      </c>
      <c r="K1650" s="193" t="s">
        <v>7739</v>
      </c>
      <c r="L1650" s="191" t="s">
        <v>6362</v>
      </c>
      <c r="M1650" s="217" t="s">
        <v>7740</v>
      </c>
      <c r="N1650" s="193" t="s">
        <v>821</v>
      </c>
      <c r="O1650" s="207"/>
      <c r="P1650" s="193" t="s">
        <v>7745</v>
      </c>
      <c r="Q1650" s="205" t="s">
        <v>7746</v>
      </c>
      <c r="R1650" s="206">
        <v>8.69671072487281E14</v>
      </c>
      <c r="S1650" s="206">
        <v>8.110441168E9</v>
      </c>
      <c r="T1650" s="193" t="s">
        <v>5721</v>
      </c>
      <c r="U1650" s="193" t="s">
        <v>5722</v>
      </c>
      <c r="V1650" s="193" t="s">
        <v>2449</v>
      </c>
      <c r="W1650" s="203">
        <v>400.0</v>
      </c>
      <c r="X1650" s="203">
        <f t="shared" si="475"/>
        <v>64</v>
      </c>
      <c r="Y1650" s="203">
        <f t="shared" si="476"/>
        <v>464</v>
      </c>
    </row>
    <row r="1651" ht="12.75" customHeight="1">
      <c r="A1651" s="191" t="s">
        <v>7688</v>
      </c>
      <c r="B1651" s="215" t="s">
        <v>2817</v>
      </c>
      <c r="C1651" s="268">
        <v>45924.0</v>
      </c>
      <c r="D1651" s="241">
        <v>0.4166666666666667</v>
      </c>
      <c r="E1651" s="191" t="s">
        <v>7736</v>
      </c>
      <c r="F1651" s="191" t="s">
        <v>5580</v>
      </c>
      <c r="G1651" s="193">
        <v>1.0</v>
      </c>
      <c r="H1651" s="193" t="s">
        <v>846</v>
      </c>
      <c r="I1651" s="193" t="s">
        <v>7747</v>
      </c>
      <c r="J1651" s="193" t="s">
        <v>7748</v>
      </c>
      <c r="K1651" s="193" t="s">
        <v>7739</v>
      </c>
      <c r="L1651" s="191" t="s">
        <v>6362</v>
      </c>
      <c r="M1651" s="217" t="s">
        <v>7740</v>
      </c>
      <c r="N1651" s="193" t="s">
        <v>821</v>
      </c>
      <c r="O1651" s="207"/>
      <c r="P1651" s="193" t="s">
        <v>3896</v>
      </c>
      <c r="Q1651" s="205" t="s">
        <v>68</v>
      </c>
      <c r="R1651" s="206" t="s">
        <v>68</v>
      </c>
      <c r="S1651" s="206" t="s">
        <v>68</v>
      </c>
      <c r="T1651" s="193" t="s">
        <v>68</v>
      </c>
      <c r="U1651" s="193" t="s">
        <v>68</v>
      </c>
      <c r="V1651" s="193" t="s">
        <v>846</v>
      </c>
      <c r="W1651" s="203">
        <v>0.0</v>
      </c>
      <c r="X1651" s="203">
        <f t="shared" si="475"/>
        <v>0</v>
      </c>
      <c r="Y1651" s="203">
        <f t="shared" si="476"/>
        <v>0</v>
      </c>
    </row>
    <row r="1652" ht="12.75" customHeight="1">
      <c r="A1652" s="191" t="s">
        <v>7688</v>
      </c>
      <c r="B1652" s="215" t="s">
        <v>2817</v>
      </c>
      <c r="C1652" s="268">
        <v>45924.0</v>
      </c>
      <c r="D1652" s="241">
        <v>0.4166666666666667</v>
      </c>
      <c r="E1652" s="191" t="s">
        <v>7736</v>
      </c>
      <c r="F1652" s="191" t="s">
        <v>5580</v>
      </c>
      <c r="G1652" s="193">
        <v>1.0</v>
      </c>
      <c r="H1652" s="193" t="s">
        <v>846</v>
      </c>
      <c r="I1652" s="272" t="s">
        <v>7749</v>
      </c>
      <c r="J1652" s="193" t="s">
        <v>7750</v>
      </c>
      <c r="K1652" s="193" t="s">
        <v>7739</v>
      </c>
      <c r="L1652" s="191" t="s">
        <v>6362</v>
      </c>
      <c r="M1652" s="217" t="s">
        <v>7740</v>
      </c>
      <c r="N1652" s="193" t="s">
        <v>821</v>
      </c>
      <c r="O1652" s="207"/>
      <c r="P1652" s="193" t="s">
        <v>3896</v>
      </c>
      <c r="Q1652" s="205" t="s">
        <v>68</v>
      </c>
      <c r="R1652" s="206" t="s">
        <v>68</v>
      </c>
      <c r="S1652" s="206" t="s">
        <v>68</v>
      </c>
      <c r="T1652" s="193" t="s">
        <v>68</v>
      </c>
      <c r="U1652" s="193" t="s">
        <v>68</v>
      </c>
      <c r="V1652" s="193" t="s">
        <v>846</v>
      </c>
      <c r="W1652" s="203">
        <v>0.0</v>
      </c>
      <c r="X1652" s="203">
        <f t="shared" si="475"/>
        <v>0</v>
      </c>
      <c r="Y1652" s="203">
        <f t="shared" si="476"/>
        <v>0</v>
      </c>
    </row>
    <row r="1653" ht="12.75" customHeight="1">
      <c r="A1653" s="191" t="s">
        <v>7688</v>
      </c>
      <c r="B1653" s="215" t="s">
        <v>2817</v>
      </c>
      <c r="C1653" s="268">
        <v>45924.0</v>
      </c>
      <c r="D1653" s="241">
        <v>0.4583333333333333</v>
      </c>
      <c r="E1653" s="191" t="s">
        <v>2548</v>
      </c>
      <c r="F1653" s="191" t="s">
        <v>2549</v>
      </c>
      <c r="G1653" s="193">
        <v>1.0</v>
      </c>
      <c r="H1653" s="193" t="s">
        <v>2812</v>
      </c>
      <c r="I1653" s="193" t="s">
        <v>7751</v>
      </c>
      <c r="J1653" s="193" t="s">
        <v>3082</v>
      </c>
      <c r="K1653" s="193" t="s">
        <v>7752</v>
      </c>
      <c r="L1653" s="191" t="s">
        <v>6245</v>
      </c>
      <c r="M1653" s="217" t="s">
        <v>2552</v>
      </c>
      <c r="N1653" s="193" t="s">
        <v>4397</v>
      </c>
      <c r="O1653" s="207"/>
      <c r="P1653" s="72" t="str">
        <f>J1653</f>
        <v>REINSTALACION DE EQUIPO</v>
      </c>
      <c r="Q1653" s="205" t="s">
        <v>7753</v>
      </c>
      <c r="R1653" s="206">
        <v>8.69220041852744E14</v>
      </c>
      <c r="S1653" s="206">
        <v>8.120010919E9</v>
      </c>
      <c r="T1653" s="193" t="s">
        <v>7754</v>
      </c>
      <c r="U1653" s="193" t="s">
        <v>68</v>
      </c>
      <c r="V1653" s="193" t="str">
        <f>H1653</f>
        <v>REINSTALACION</v>
      </c>
      <c r="W1653" s="203">
        <v>350.0</v>
      </c>
      <c r="X1653" s="179">
        <f t="shared" si="475"/>
        <v>56</v>
      </c>
      <c r="Y1653" s="179">
        <f t="shared" si="476"/>
        <v>406</v>
      </c>
    </row>
    <row r="1654" ht="39.0" customHeight="1">
      <c r="A1654" s="191" t="s">
        <v>7688</v>
      </c>
      <c r="B1654" s="215" t="s">
        <v>2817</v>
      </c>
      <c r="C1654" s="268">
        <v>45924.0</v>
      </c>
      <c r="D1654" s="241">
        <v>0.5416666666666666</v>
      </c>
      <c r="E1654" s="191" t="s">
        <v>7724</v>
      </c>
      <c r="F1654" s="191" t="s">
        <v>7725</v>
      </c>
      <c r="G1654" s="193">
        <v>1.0</v>
      </c>
      <c r="H1654" s="193" t="s">
        <v>2684</v>
      </c>
      <c r="I1654" s="193" t="s">
        <v>7726</v>
      </c>
      <c r="J1654" s="193" t="s">
        <v>2863</v>
      </c>
      <c r="K1654" s="193" t="s">
        <v>7732</v>
      </c>
      <c r="L1654" s="191" t="s">
        <v>7733</v>
      </c>
      <c r="M1654" s="217" t="s">
        <v>7734</v>
      </c>
      <c r="N1654" s="193" t="s">
        <v>7730</v>
      </c>
      <c r="O1654" s="207"/>
      <c r="P1654" s="193" t="s">
        <v>2684</v>
      </c>
      <c r="Q1654" s="205" t="s">
        <v>7755</v>
      </c>
      <c r="R1654" s="206" t="s">
        <v>68</v>
      </c>
      <c r="S1654" s="206" t="s">
        <v>68</v>
      </c>
      <c r="T1654" s="193" t="s">
        <v>68</v>
      </c>
      <c r="U1654" s="193" t="s">
        <v>68</v>
      </c>
      <c r="V1654" s="193" t="s">
        <v>2684</v>
      </c>
      <c r="W1654" s="203">
        <v>450.0</v>
      </c>
      <c r="X1654" s="203">
        <f t="shared" si="475"/>
        <v>72</v>
      </c>
      <c r="Y1654" s="203">
        <f t="shared" si="476"/>
        <v>522</v>
      </c>
    </row>
    <row r="1655" ht="12.75" customHeight="1">
      <c r="A1655" s="191" t="s">
        <v>7688</v>
      </c>
      <c r="B1655" s="215" t="s">
        <v>2817</v>
      </c>
      <c r="C1655" s="268">
        <v>45924.0</v>
      </c>
      <c r="D1655" s="241">
        <v>0.5625</v>
      </c>
      <c r="E1655" s="191" t="s">
        <v>2518</v>
      </c>
      <c r="F1655" s="191" t="s">
        <v>7756</v>
      </c>
      <c r="G1655" s="193">
        <v>1.0</v>
      </c>
      <c r="H1655" s="193" t="s">
        <v>2513</v>
      </c>
      <c r="I1655" s="193" t="s">
        <v>7757</v>
      </c>
      <c r="J1655" s="193" t="s">
        <v>2563</v>
      </c>
      <c r="K1655" s="193" t="s">
        <v>5958</v>
      </c>
      <c r="L1655" s="191" t="s">
        <v>5959</v>
      </c>
      <c r="M1655" s="249" t="s">
        <v>5960</v>
      </c>
      <c r="N1655" s="193" t="s">
        <v>821</v>
      </c>
      <c r="O1655" s="207"/>
      <c r="P1655" s="193" t="s">
        <v>7758</v>
      </c>
      <c r="Q1655" s="205" t="s">
        <v>3334</v>
      </c>
      <c r="R1655" s="206">
        <v>8.68166059892935E14</v>
      </c>
      <c r="S1655" s="206">
        <v>8.110664533E9</v>
      </c>
      <c r="T1655" s="193" t="s">
        <v>7759</v>
      </c>
      <c r="U1655" s="193" t="s">
        <v>7760</v>
      </c>
      <c r="V1655" s="193" t="s">
        <v>3050</v>
      </c>
      <c r="W1655" s="203">
        <v>0.0</v>
      </c>
      <c r="X1655" s="203">
        <f t="shared" si="475"/>
        <v>0</v>
      </c>
      <c r="Y1655" s="203">
        <f t="shared" si="476"/>
        <v>0</v>
      </c>
    </row>
    <row r="1656" ht="12.75" customHeight="1">
      <c r="A1656" s="191" t="s">
        <v>7688</v>
      </c>
      <c r="B1656" s="215" t="s">
        <v>2817</v>
      </c>
      <c r="C1656" s="268">
        <v>45925.0</v>
      </c>
      <c r="D1656" s="241">
        <v>0.375</v>
      </c>
      <c r="E1656" s="191" t="s">
        <v>2574</v>
      </c>
      <c r="F1656" s="191" t="s">
        <v>5930</v>
      </c>
      <c r="G1656" s="193">
        <v>1.0</v>
      </c>
      <c r="H1656" s="193" t="s">
        <v>2513</v>
      </c>
      <c r="I1656" s="193" t="s">
        <v>7761</v>
      </c>
      <c r="J1656" s="193" t="s">
        <v>7762</v>
      </c>
      <c r="K1656" s="193" t="s">
        <v>3312</v>
      </c>
      <c r="L1656" s="37" t="s">
        <v>2577</v>
      </c>
      <c r="M1656" s="249" t="s">
        <v>2578</v>
      </c>
      <c r="N1656" s="193" t="s">
        <v>4397</v>
      </c>
      <c r="O1656" s="193" t="s">
        <v>68</v>
      </c>
      <c r="P1656" s="193" t="str">
        <f t="shared" ref="P1656:P1657" si="477">J1656</f>
        <v>CTE. JUAN MANUEL MARTINEZ RODRIGUEZ
DESINSTALACION DE EQUIPO</v>
      </c>
      <c r="Q1656" s="205" t="s">
        <v>7763</v>
      </c>
      <c r="R1656" s="206">
        <v>9.172174359E9</v>
      </c>
      <c r="S1656" s="206" t="s">
        <v>7764</v>
      </c>
      <c r="T1656" s="193" t="s">
        <v>68</v>
      </c>
      <c r="U1656" s="193" t="s">
        <v>7765</v>
      </c>
      <c r="V1656" s="193" t="s">
        <v>2513</v>
      </c>
      <c r="W1656" s="203">
        <v>650.0</v>
      </c>
      <c r="X1656" s="203">
        <f t="shared" si="475"/>
        <v>104</v>
      </c>
      <c r="Y1656" s="203">
        <f t="shared" si="476"/>
        <v>754</v>
      </c>
    </row>
    <row r="1657" ht="12.75" customHeight="1">
      <c r="A1657" s="191" t="s">
        <v>7688</v>
      </c>
      <c r="B1657" s="215" t="s">
        <v>2817</v>
      </c>
      <c r="C1657" s="268">
        <v>45925.0</v>
      </c>
      <c r="D1657" s="241">
        <v>0.4166666666666667</v>
      </c>
      <c r="E1657" s="191" t="s">
        <v>2574</v>
      </c>
      <c r="F1657" s="191" t="s">
        <v>5930</v>
      </c>
      <c r="G1657" s="193">
        <v>1.0</v>
      </c>
      <c r="H1657" s="193" t="s">
        <v>2513</v>
      </c>
      <c r="I1657" s="193" t="s">
        <v>7766</v>
      </c>
      <c r="J1657" s="193" t="s">
        <v>7762</v>
      </c>
      <c r="K1657" s="193" t="s">
        <v>3312</v>
      </c>
      <c r="L1657" s="37" t="s">
        <v>2577</v>
      </c>
      <c r="M1657" s="249" t="s">
        <v>2578</v>
      </c>
      <c r="N1657" s="193" t="s">
        <v>4397</v>
      </c>
      <c r="O1657" s="193" t="s">
        <v>68</v>
      </c>
      <c r="P1657" s="193" t="str">
        <f t="shared" si="477"/>
        <v>CTE. JUAN MANUEL MARTINEZ RODRIGUEZ
DESINSTALACION DE EQUIPO</v>
      </c>
      <c r="Q1657" s="205" t="s">
        <v>7767</v>
      </c>
      <c r="R1657" s="206" t="s">
        <v>68</v>
      </c>
      <c r="S1657" s="206" t="s">
        <v>68</v>
      </c>
      <c r="T1657" s="193" t="s">
        <v>68</v>
      </c>
      <c r="U1657" s="193" t="s">
        <v>7768</v>
      </c>
      <c r="V1657" s="193" t="s">
        <v>2513</v>
      </c>
      <c r="W1657" s="203">
        <v>650.0</v>
      </c>
      <c r="X1657" s="203">
        <f t="shared" si="475"/>
        <v>104</v>
      </c>
      <c r="Y1657" s="203">
        <f t="shared" si="476"/>
        <v>754</v>
      </c>
    </row>
    <row r="1658" ht="12.75" customHeight="1">
      <c r="A1658" s="191" t="s">
        <v>7688</v>
      </c>
      <c r="B1658" s="215" t="s">
        <v>2817</v>
      </c>
      <c r="C1658" s="268">
        <v>45925.0</v>
      </c>
      <c r="D1658" s="241">
        <v>0.4166666666666667</v>
      </c>
      <c r="E1658" s="191" t="s">
        <v>3682</v>
      </c>
      <c r="F1658" s="191" t="s">
        <v>3683</v>
      </c>
      <c r="G1658" s="193">
        <v>1.0</v>
      </c>
      <c r="H1658" s="193" t="s">
        <v>846</v>
      </c>
      <c r="I1658" s="193" t="s">
        <v>7769</v>
      </c>
      <c r="J1658" s="193" t="s">
        <v>7770</v>
      </c>
      <c r="K1658" s="193" t="s">
        <v>7771</v>
      </c>
      <c r="L1658" s="191" t="s">
        <v>7772</v>
      </c>
      <c r="M1658" s="217" t="s">
        <v>7773</v>
      </c>
      <c r="N1658" s="193" t="s">
        <v>7774</v>
      </c>
      <c r="O1658" s="207"/>
      <c r="P1658" s="193" t="s">
        <v>7775</v>
      </c>
      <c r="Q1658" s="205" t="s">
        <v>7776</v>
      </c>
      <c r="R1658" s="206" t="s">
        <v>68</v>
      </c>
      <c r="S1658" s="206" t="s">
        <v>68</v>
      </c>
      <c r="T1658" s="193" t="s">
        <v>68</v>
      </c>
      <c r="U1658" s="193" t="s">
        <v>68</v>
      </c>
      <c r="V1658" s="193" t="s">
        <v>3050</v>
      </c>
      <c r="W1658" s="203">
        <v>0.0</v>
      </c>
      <c r="X1658" s="203">
        <f t="shared" si="475"/>
        <v>0</v>
      </c>
      <c r="Y1658" s="203">
        <f t="shared" si="476"/>
        <v>0</v>
      </c>
    </row>
    <row r="1659" ht="12.75" customHeight="1">
      <c r="A1659" s="191" t="s">
        <v>7688</v>
      </c>
      <c r="B1659" s="215" t="s">
        <v>2817</v>
      </c>
      <c r="C1659" s="268">
        <v>45925.0</v>
      </c>
      <c r="D1659" s="241">
        <v>0.4166666666666667</v>
      </c>
      <c r="E1659" s="191" t="s">
        <v>3682</v>
      </c>
      <c r="F1659" s="191" t="s">
        <v>3683</v>
      </c>
      <c r="G1659" s="193">
        <v>1.0</v>
      </c>
      <c r="H1659" s="193" t="s">
        <v>846</v>
      </c>
      <c r="I1659" s="193" t="s">
        <v>7777</v>
      </c>
      <c r="J1659" s="193" t="s">
        <v>7778</v>
      </c>
      <c r="K1659" s="193" t="s">
        <v>7771</v>
      </c>
      <c r="L1659" s="191" t="s">
        <v>7772</v>
      </c>
      <c r="M1659" s="217" t="s">
        <v>7773</v>
      </c>
      <c r="N1659" s="193" t="s">
        <v>7774</v>
      </c>
      <c r="O1659" s="207"/>
      <c r="P1659" s="193" t="s">
        <v>2449</v>
      </c>
      <c r="Q1659" s="205" t="s">
        <v>7776</v>
      </c>
      <c r="R1659" s="206" t="s">
        <v>68</v>
      </c>
      <c r="S1659" s="206" t="s">
        <v>68</v>
      </c>
      <c r="T1659" s="193" t="s">
        <v>68</v>
      </c>
      <c r="U1659" s="193" t="s">
        <v>68</v>
      </c>
      <c r="V1659" s="193" t="s">
        <v>3050</v>
      </c>
      <c r="W1659" s="203">
        <v>0.0</v>
      </c>
      <c r="X1659" s="203">
        <f t="shared" si="475"/>
        <v>0</v>
      </c>
      <c r="Y1659" s="203">
        <f t="shared" si="476"/>
        <v>0</v>
      </c>
    </row>
    <row r="1660" ht="12.75" customHeight="1">
      <c r="A1660" s="191" t="s">
        <v>7688</v>
      </c>
      <c r="B1660" s="215" t="s">
        <v>2817</v>
      </c>
      <c r="C1660" s="268">
        <v>45925.0</v>
      </c>
      <c r="D1660" s="241">
        <v>0.4166666666666667</v>
      </c>
      <c r="E1660" s="191" t="s">
        <v>3682</v>
      </c>
      <c r="F1660" s="191" t="s">
        <v>3683</v>
      </c>
      <c r="G1660" s="193">
        <v>1.0</v>
      </c>
      <c r="H1660" s="193" t="s">
        <v>846</v>
      </c>
      <c r="I1660" s="193" t="s">
        <v>7779</v>
      </c>
      <c r="J1660" s="193" t="s">
        <v>7780</v>
      </c>
      <c r="K1660" s="193" t="s">
        <v>7771</v>
      </c>
      <c r="L1660" s="191" t="s">
        <v>7772</v>
      </c>
      <c r="M1660" s="248" t="s">
        <v>7773</v>
      </c>
      <c r="N1660" s="193" t="s">
        <v>7774</v>
      </c>
      <c r="O1660" s="207"/>
      <c r="P1660" s="193" t="s">
        <v>2449</v>
      </c>
      <c r="Q1660" s="205" t="s">
        <v>7776</v>
      </c>
      <c r="R1660" s="206" t="s">
        <v>68</v>
      </c>
      <c r="S1660" s="206" t="s">
        <v>68</v>
      </c>
      <c r="T1660" s="193" t="s">
        <v>68</v>
      </c>
      <c r="U1660" s="193" t="s">
        <v>68</v>
      </c>
      <c r="V1660" s="193" t="s">
        <v>3050</v>
      </c>
      <c r="W1660" s="203">
        <v>0.0</v>
      </c>
      <c r="X1660" s="203">
        <f t="shared" si="475"/>
        <v>0</v>
      </c>
      <c r="Y1660" s="203">
        <f t="shared" si="476"/>
        <v>0</v>
      </c>
    </row>
    <row r="1661" ht="12.75" customHeight="1">
      <c r="A1661" s="191" t="s">
        <v>7688</v>
      </c>
      <c r="B1661" s="215" t="s">
        <v>2817</v>
      </c>
      <c r="C1661" s="268">
        <v>45925.0</v>
      </c>
      <c r="D1661" s="241">
        <v>0.4583333333333333</v>
      </c>
      <c r="E1661" s="191" t="s">
        <v>7781</v>
      </c>
      <c r="F1661" s="191" t="s">
        <v>4128</v>
      </c>
      <c r="G1661" s="193">
        <v>1.0</v>
      </c>
      <c r="H1661" s="193" t="s">
        <v>888</v>
      </c>
      <c r="I1661" s="193" t="s">
        <v>7782</v>
      </c>
      <c r="J1661" s="193" t="s">
        <v>2863</v>
      </c>
      <c r="K1661" s="193" t="s">
        <v>7783</v>
      </c>
      <c r="L1661" s="191" t="s">
        <v>7784</v>
      </c>
      <c r="M1661" s="217" t="s">
        <v>7785</v>
      </c>
      <c r="N1661" s="193" t="s">
        <v>821</v>
      </c>
      <c r="O1661" s="207"/>
      <c r="P1661" s="193" t="s">
        <v>5172</v>
      </c>
      <c r="Q1661" s="205" t="s">
        <v>68</v>
      </c>
      <c r="R1661" s="206">
        <v>8.62667081053004E14</v>
      </c>
      <c r="S1661" s="206">
        <v>8.126201207E9</v>
      </c>
      <c r="T1661" s="193" t="s">
        <v>7786</v>
      </c>
      <c r="U1661" s="193" t="s">
        <v>7787</v>
      </c>
      <c r="V1661" s="193" t="s">
        <v>37</v>
      </c>
      <c r="W1661" s="203">
        <f>549+300</f>
        <v>849</v>
      </c>
      <c r="X1661" s="203">
        <f t="shared" si="475"/>
        <v>135.84</v>
      </c>
      <c r="Y1661" s="203">
        <f t="shared" si="476"/>
        <v>984.84</v>
      </c>
    </row>
    <row r="1662" ht="12.75" customHeight="1">
      <c r="A1662" s="191" t="s">
        <v>7688</v>
      </c>
      <c r="B1662" s="215" t="s">
        <v>2817</v>
      </c>
      <c r="C1662" s="268">
        <v>45925.0</v>
      </c>
      <c r="D1662" s="241">
        <v>0.4791666666666667</v>
      </c>
      <c r="E1662" s="191" t="s">
        <v>2511</v>
      </c>
      <c r="F1662" s="191" t="s">
        <v>2745</v>
      </c>
      <c r="G1662" s="193">
        <v>1.0</v>
      </c>
      <c r="H1662" s="193" t="s">
        <v>888</v>
      </c>
      <c r="I1662" s="193">
        <v>1023.0</v>
      </c>
      <c r="J1662" s="193" t="s">
        <v>7236</v>
      </c>
      <c r="K1662" s="193" t="s">
        <v>7362</v>
      </c>
      <c r="L1662" s="191" t="s">
        <v>7788</v>
      </c>
      <c r="M1662" s="249" t="s">
        <v>7789</v>
      </c>
      <c r="N1662" s="193" t="s">
        <v>995</v>
      </c>
      <c r="O1662" s="207"/>
      <c r="P1662" s="193" t="s">
        <v>5172</v>
      </c>
      <c r="Q1662" s="205" t="s">
        <v>68</v>
      </c>
      <c r="R1662" s="206">
        <v>8.69706060878792E14</v>
      </c>
      <c r="S1662" s="206">
        <v>8.12321128E9</v>
      </c>
      <c r="T1662" s="193" t="s">
        <v>7790</v>
      </c>
      <c r="U1662" s="193" t="s">
        <v>68</v>
      </c>
      <c r="V1662" s="193" t="s">
        <v>37</v>
      </c>
      <c r="W1662" s="203">
        <v>0.0</v>
      </c>
      <c r="X1662" s="203">
        <f t="shared" si="475"/>
        <v>0</v>
      </c>
      <c r="Y1662" s="203">
        <f t="shared" si="476"/>
        <v>0</v>
      </c>
    </row>
    <row r="1663" ht="12.75" customHeight="1">
      <c r="A1663" s="191" t="s">
        <v>7688</v>
      </c>
      <c r="B1663" s="215" t="s">
        <v>2817</v>
      </c>
      <c r="C1663" s="268">
        <v>45925.0</v>
      </c>
      <c r="D1663" s="241">
        <v>0.75</v>
      </c>
      <c r="E1663" s="191" t="s">
        <v>7077</v>
      </c>
      <c r="F1663" s="191" t="s">
        <v>390</v>
      </c>
      <c r="G1663" s="193">
        <v>1.0</v>
      </c>
      <c r="H1663" s="193" t="s">
        <v>2812</v>
      </c>
      <c r="I1663" s="193" t="s">
        <v>6501</v>
      </c>
      <c r="J1663" s="193" t="s">
        <v>7791</v>
      </c>
      <c r="K1663" s="193" t="s">
        <v>5091</v>
      </c>
      <c r="L1663" s="191" t="s">
        <v>7792</v>
      </c>
      <c r="M1663" s="249" t="s">
        <v>7793</v>
      </c>
      <c r="N1663" s="193" t="s">
        <v>821</v>
      </c>
      <c r="O1663" s="207"/>
      <c r="P1663" s="193" t="s">
        <v>2877</v>
      </c>
      <c r="Q1663" s="205" t="s">
        <v>7794</v>
      </c>
      <c r="R1663" s="206">
        <v>8.63719065042799E14</v>
      </c>
      <c r="S1663" s="206">
        <v>8.110221046E9</v>
      </c>
      <c r="T1663" s="193" t="s">
        <v>7795</v>
      </c>
      <c r="U1663" s="193" t="s">
        <v>6503</v>
      </c>
      <c r="V1663" s="193" t="s">
        <v>2812</v>
      </c>
      <c r="W1663" s="203">
        <v>0.0</v>
      </c>
      <c r="X1663" s="203">
        <f t="shared" si="475"/>
        <v>0</v>
      </c>
      <c r="Y1663" s="203">
        <f t="shared" si="476"/>
        <v>0</v>
      </c>
    </row>
    <row r="1664" ht="12.75" customHeight="1">
      <c r="A1664" s="191" t="s">
        <v>7688</v>
      </c>
      <c r="B1664" s="215" t="s">
        <v>2817</v>
      </c>
      <c r="C1664" s="268">
        <v>45926.0</v>
      </c>
      <c r="D1664" s="241">
        <v>0.4583333333333333</v>
      </c>
      <c r="E1664" s="191" t="s">
        <v>2574</v>
      </c>
      <c r="F1664" s="191" t="s">
        <v>5930</v>
      </c>
      <c r="G1664" s="193">
        <v>1.0</v>
      </c>
      <c r="H1664" s="193" t="s">
        <v>2513</v>
      </c>
      <c r="I1664" s="193" t="s">
        <v>7796</v>
      </c>
      <c r="J1664" s="193" t="s">
        <v>7797</v>
      </c>
      <c r="K1664" s="193" t="s">
        <v>3312</v>
      </c>
      <c r="L1664" s="37" t="s">
        <v>2577</v>
      </c>
      <c r="M1664" s="249" t="s">
        <v>2578</v>
      </c>
      <c r="N1664" s="193" t="s">
        <v>4397</v>
      </c>
      <c r="O1664" s="193" t="s">
        <v>68</v>
      </c>
      <c r="P1664" s="193" t="str">
        <f>J1664</f>
        <v>CTE. ERICK ROBERT RODRIGUEZ ANGUIANO
DESINTALACION DE EQUIPO</v>
      </c>
      <c r="Q1664" s="205" t="s">
        <v>7798</v>
      </c>
      <c r="R1664" s="206" t="s">
        <v>68</v>
      </c>
      <c r="S1664" s="206" t="s">
        <v>68</v>
      </c>
      <c r="T1664" s="193" t="s">
        <v>68</v>
      </c>
      <c r="U1664" s="193" t="s">
        <v>68</v>
      </c>
      <c r="V1664" s="193" t="s">
        <v>2513</v>
      </c>
      <c r="W1664" s="203">
        <v>650.0</v>
      </c>
      <c r="X1664" s="203">
        <f t="shared" si="475"/>
        <v>104</v>
      </c>
      <c r="Y1664" s="203">
        <f t="shared" si="476"/>
        <v>754</v>
      </c>
    </row>
    <row r="1665" ht="12.75" customHeight="1">
      <c r="A1665" s="191" t="s">
        <v>7688</v>
      </c>
      <c r="B1665" s="215" t="s">
        <v>2817</v>
      </c>
      <c r="C1665" s="268">
        <v>45926.0</v>
      </c>
      <c r="D1665" s="241">
        <v>0.5</v>
      </c>
      <c r="E1665" s="191" t="s">
        <v>2518</v>
      </c>
      <c r="F1665" s="191" t="s">
        <v>533</v>
      </c>
      <c r="G1665" s="193">
        <v>1.0</v>
      </c>
      <c r="H1665" s="193" t="s">
        <v>888</v>
      </c>
      <c r="I1665" s="193" t="s">
        <v>7799</v>
      </c>
      <c r="J1665" s="193" t="s">
        <v>2506</v>
      </c>
      <c r="K1665" s="193" t="s">
        <v>7800</v>
      </c>
      <c r="L1665" s="191" t="s">
        <v>7801</v>
      </c>
      <c r="M1665" s="217" t="s">
        <v>7802</v>
      </c>
      <c r="N1665" s="193" t="s">
        <v>821</v>
      </c>
      <c r="O1665" s="207"/>
      <c r="P1665" s="193" t="s">
        <v>2725</v>
      </c>
      <c r="Q1665" s="205" t="s">
        <v>7803</v>
      </c>
      <c r="R1665" s="206">
        <v>8.626670892169E14</v>
      </c>
      <c r="S1665" s="206">
        <v>8.126201205E9</v>
      </c>
      <c r="T1665" s="193" t="s">
        <v>7804</v>
      </c>
      <c r="U1665" s="193" t="s">
        <v>7805</v>
      </c>
      <c r="V1665" s="193" t="s">
        <v>888</v>
      </c>
      <c r="W1665" s="203">
        <f>1850+250+100</f>
        <v>2200</v>
      </c>
      <c r="X1665" s="203">
        <v>0.0</v>
      </c>
      <c r="Y1665" s="203">
        <f t="shared" si="476"/>
        <v>2200</v>
      </c>
    </row>
    <row r="1666" ht="12.75" customHeight="1">
      <c r="A1666" s="191" t="s">
        <v>7688</v>
      </c>
      <c r="B1666" s="260" t="s">
        <v>2817</v>
      </c>
      <c r="C1666" s="268">
        <v>45926.0</v>
      </c>
      <c r="D1666" s="241">
        <v>0.5416666666666666</v>
      </c>
      <c r="E1666" s="191" t="s">
        <v>7806</v>
      </c>
      <c r="F1666" s="191" t="s">
        <v>7806</v>
      </c>
      <c r="G1666" s="193">
        <v>1.0</v>
      </c>
      <c r="H1666" s="193" t="s">
        <v>2812</v>
      </c>
      <c r="I1666" s="193" t="s">
        <v>7807</v>
      </c>
      <c r="J1666" s="193" t="s">
        <v>7305</v>
      </c>
      <c r="K1666" s="193" t="s">
        <v>7808</v>
      </c>
      <c r="L1666" s="191" t="s">
        <v>7809</v>
      </c>
      <c r="M1666" s="217" t="s">
        <v>7810</v>
      </c>
      <c r="N1666" s="193" t="s">
        <v>4397</v>
      </c>
      <c r="O1666" s="193" t="s">
        <v>68</v>
      </c>
      <c r="P1666" s="193" t="s">
        <v>569</v>
      </c>
      <c r="Q1666" s="205" t="s">
        <v>7811</v>
      </c>
      <c r="R1666" s="206">
        <v>8.64993060018984E14</v>
      </c>
      <c r="S1666" s="206" t="s">
        <v>68</v>
      </c>
      <c r="T1666" s="193" t="s">
        <v>7812</v>
      </c>
      <c r="U1666" s="193" t="s">
        <v>68</v>
      </c>
      <c r="V1666" s="193" t="s">
        <v>2812</v>
      </c>
      <c r="W1666" s="203">
        <v>0.0</v>
      </c>
      <c r="X1666" s="203">
        <f t="shared" ref="X1666:X1668" si="478">W1666*0.16</f>
        <v>0</v>
      </c>
      <c r="Y1666" s="203">
        <f t="shared" si="476"/>
        <v>0</v>
      </c>
    </row>
    <row r="1667" ht="12.75" customHeight="1">
      <c r="A1667" s="191" t="s">
        <v>7688</v>
      </c>
      <c r="B1667" s="260" t="s">
        <v>2817</v>
      </c>
      <c r="C1667" s="268">
        <v>45926.0</v>
      </c>
      <c r="D1667" s="241">
        <v>0.5416666666666666</v>
      </c>
      <c r="E1667" s="191" t="s">
        <v>7806</v>
      </c>
      <c r="F1667" s="191" t="s">
        <v>7806</v>
      </c>
      <c r="G1667" s="193">
        <v>1.0</v>
      </c>
      <c r="H1667" s="193" t="s">
        <v>888</v>
      </c>
      <c r="I1667" s="193" t="s">
        <v>7807</v>
      </c>
      <c r="J1667" s="193" t="s">
        <v>2863</v>
      </c>
      <c r="K1667" s="193" t="s">
        <v>7808</v>
      </c>
      <c r="L1667" s="191" t="s">
        <v>7809</v>
      </c>
      <c r="M1667" s="217" t="s">
        <v>7810</v>
      </c>
      <c r="N1667" s="193" t="s">
        <v>4397</v>
      </c>
      <c r="O1667" s="193" t="s">
        <v>68</v>
      </c>
      <c r="P1667" s="193" t="s">
        <v>5172</v>
      </c>
      <c r="Q1667" s="205" t="s">
        <v>68</v>
      </c>
      <c r="R1667" s="206">
        <v>8.68166056255821E14</v>
      </c>
      <c r="S1667" s="206">
        <v>8.332325157E9</v>
      </c>
      <c r="T1667" s="193" t="s">
        <v>7812</v>
      </c>
      <c r="U1667" s="193" t="s">
        <v>68</v>
      </c>
      <c r="V1667" s="193" t="s">
        <v>888</v>
      </c>
      <c r="W1667" s="203">
        <v>0.0</v>
      </c>
      <c r="X1667" s="203">
        <f t="shared" si="478"/>
        <v>0</v>
      </c>
      <c r="Y1667" s="203">
        <f t="shared" si="476"/>
        <v>0</v>
      </c>
    </row>
    <row r="1668" ht="12.75" customHeight="1">
      <c r="A1668" s="191" t="s">
        <v>7688</v>
      </c>
      <c r="B1668" s="215" t="s">
        <v>2817</v>
      </c>
      <c r="C1668" s="268">
        <v>45926.0</v>
      </c>
      <c r="D1668" s="241">
        <v>0.625</v>
      </c>
      <c r="E1668" s="191" t="s">
        <v>7626</v>
      </c>
      <c r="F1668" s="191" t="s">
        <v>6408</v>
      </c>
      <c r="G1668" s="193">
        <v>1.0</v>
      </c>
      <c r="H1668" s="193" t="s">
        <v>888</v>
      </c>
      <c r="I1668" s="193" t="s">
        <v>7813</v>
      </c>
      <c r="J1668" s="193" t="s">
        <v>7628</v>
      </c>
      <c r="K1668" s="193" t="s">
        <v>7629</v>
      </c>
      <c r="L1668" s="191" t="s">
        <v>4669</v>
      </c>
      <c r="M1668" s="248" t="s">
        <v>7630</v>
      </c>
      <c r="N1668" s="193" t="s">
        <v>821</v>
      </c>
      <c r="O1668" s="207"/>
      <c r="P1668" s="193" t="s">
        <v>2725</v>
      </c>
      <c r="Q1668" s="205" t="s">
        <v>68</v>
      </c>
      <c r="R1668" s="206">
        <v>8.60896050887942E14</v>
      </c>
      <c r="S1668" s="206" t="s">
        <v>68</v>
      </c>
      <c r="T1668" s="193" t="s">
        <v>68</v>
      </c>
      <c r="U1668" s="193" t="s">
        <v>68</v>
      </c>
      <c r="V1668" s="193" t="s">
        <v>888</v>
      </c>
      <c r="W1668" s="203">
        <v>0.0</v>
      </c>
      <c r="X1668" s="203">
        <f t="shared" si="478"/>
        <v>0</v>
      </c>
      <c r="Y1668" s="203">
        <f t="shared" si="476"/>
        <v>0</v>
      </c>
    </row>
    <row r="1669" ht="12.75" customHeight="1">
      <c r="A1669" s="191" t="s">
        <v>7688</v>
      </c>
      <c r="B1669" s="215" t="s">
        <v>2817</v>
      </c>
      <c r="C1669" s="268">
        <v>45926.0</v>
      </c>
      <c r="D1669" s="241">
        <v>0.7083333333333334</v>
      </c>
      <c r="E1669" s="191" t="s">
        <v>2511</v>
      </c>
      <c r="F1669" s="191" t="s">
        <v>7814</v>
      </c>
      <c r="G1669" s="193">
        <v>1.0</v>
      </c>
      <c r="H1669" s="193" t="s">
        <v>3490</v>
      </c>
      <c r="I1669" s="193" t="s">
        <v>7815</v>
      </c>
      <c r="J1669" s="193" t="s">
        <v>3490</v>
      </c>
      <c r="K1669" s="193" t="s">
        <v>7816</v>
      </c>
      <c r="L1669" s="191" t="s">
        <v>7817</v>
      </c>
      <c r="M1669" s="273" t="s">
        <v>7818</v>
      </c>
      <c r="N1669" s="193" t="s">
        <v>4397</v>
      </c>
      <c r="O1669" s="207"/>
      <c r="P1669" s="193" t="s">
        <v>7819</v>
      </c>
      <c r="Q1669" s="205" t="s">
        <v>7820</v>
      </c>
      <c r="R1669" s="206">
        <v>8.62667089242302E14</v>
      </c>
      <c r="S1669" s="206" t="s">
        <v>68</v>
      </c>
      <c r="T1669" s="193" t="s">
        <v>68</v>
      </c>
      <c r="U1669" s="193" t="s">
        <v>68</v>
      </c>
      <c r="V1669" s="193" t="s">
        <v>3490</v>
      </c>
      <c r="W1669" s="203">
        <v>0.0</v>
      </c>
      <c r="X1669" s="203">
        <v>0.0</v>
      </c>
      <c r="Y1669" s="203">
        <v>0.0</v>
      </c>
    </row>
    <row r="1670" ht="12.75" customHeight="1">
      <c r="A1670" s="191" t="s">
        <v>7688</v>
      </c>
      <c r="B1670" s="215" t="s">
        <v>2817</v>
      </c>
      <c r="C1670" s="268">
        <v>45926.0</v>
      </c>
      <c r="D1670" s="241">
        <v>0.7083333333333334</v>
      </c>
      <c r="E1670" s="191" t="s">
        <v>2511</v>
      </c>
      <c r="F1670" s="191" t="s">
        <v>7814</v>
      </c>
      <c r="G1670" s="193">
        <v>1.0</v>
      </c>
      <c r="H1670" s="193" t="s">
        <v>3490</v>
      </c>
      <c r="I1670" s="193" t="s">
        <v>7815</v>
      </c>
      <c r="J1670" s="193" t="s">
        <v>3490</v>
      </c>
      <c r="K1670" s="193" t="s">
        <v>7816</v>
      </c>
      <c r="L1670" s="191" t="s">
        <v>7817</v>
      </c>
      <c r="M1670" s="273" t="s">
        <v>7818</v>
      </c>
      <c r="N1670" s="193" t="s">
        <v>4397</v>
      </c>
      <c r="O1670" s="207"/>
      <c r="P1670" s="193" t="s">
        <v>7819</v>
      </c>
      <c r="Q1670" s="205" t="s">
        <v>7820</v>
      </c>
      <c r="R1670" s="206">
        <v>8.62667089278132E14</v>
      </c>
      <c r="S1670" s="206" t="s">
        <v>68</v>
      </c>
      <c r="T1670" s="193" t="s">
        <v>68</v>
      </c>
      <c r="U1670" s="193" t="s">
        <v>68</v>
      </c>
      <c r="V1670" s="193" t="s">
        <v>3490</v>
      </c>
      <c r="W1670" s="203">
        <v>0.0</v>
      </c>
      <c r="X1670" s="203">
        <v>0.0</v>
      </c>
      <c r="Y1670" s="203">
        <v>0.0</v>
      </c>
    </row>
    <row r="1671" ht="12.75" customHeight="1">
      <c r="A1671" s="191" t="s">
        <v>7688</v>
      </c>
      <c r="B1671" s="215" t="s">
        <v>2817</v>
      </c>
      <c r="C1671" s="268">
        <v>45926.0</v>
      </c>
      <c r="D1671" s="241">
        <v>0.7083333333333334</v>
      </c>
      <c r="E1671" s="191" t="s">
        <v>2511</v>
      </c>
      <c r="F1671" s="191" t="s">
        <v>7814</v>
      </c>
      <c r="G1671" s="193">
        <v>1.0</v>
      </c>
      <c r="H1671" s="193" t="s">
        <v>3490</v>
      </c>
      <c r="I1671" s="193" t="s">
        <v>7815</v>
      </c>
      <c r="J1671" s="193" t="s">
        <v>3490</v>
      </c>
      <c r="K1671" s="193" t="s">
        <v>7816</v>
      </c>
      <c r="L1671" s="191" t="s">
        <v>7817</v>
      </c>
      <c r="M1671" s="273" t="s">
        <v>7818</v>
      </c>
      <c r="N1671" s="193" t="s">
        <v>4397</v>
      </c>
      <c r="O1671" s="207"/>
      <c r="P1671" s="193" t="s">
        <v>7819</v>
      </c>
      <c r="Q1671" s="205" t="s">
        <v>7820</v>
      </c>
      <c r="R1671" s="206">
        <v>8.62667089216769E14</v>
      </c>
      <c r="S1671" s="206" t="s">
        <v>68</v>
      </c>
      <c r="T1671" s="193" t="s">
        <v>68</v>
      </c>
      <c r="U1671" s="193" t="s">
        <v>68</v>
      </c>
      <c r="V1671" s="193" t="s">
        <v>3490</v>
      </c>
      <c r="W1671" s="203">
        <v>0.0</v>
      </c>
      <c r="X1671" s="203">
        <v>0.0</v>
      </c>
      <c r="Y1671" s="203">
        <v>0.0</v>
      </c>
    </row>
    <row r="1672" ht="12.75" customHeight="1">
      <c r="A1672" s="191" t="s">
        <v>7688</v>
      </c>
      <c r="B1672" s="215" t="s">
        <v>2817</v>
      </c>
      <c r="C1672" s="268">
        <v>45926.0</v>
      </c>
      <c r="D1672" s="241">
        <v>0.7083333333333334</v>
      </c>
      <c r="E1672" s="191" t="s">
        <v>2511</v>
      </c>
      <c r="F1672" s="191" t="s">
        <v>7814</v>
      </c>
      <c r="G1672" s="193">
        <v>1.0</v>
      </c>
      <c r="H1672" s="193" t="s">
        <v>3490</v>
      </c>
      <c r="I1672" s="193" t="s">
        <v>7815</v>
      </c>
      <c r="J1672" s="193" t="s">
        <v>3490</v>
      </c>
      <c r="K1672" s="193" t="s">
        <v>7816</v>
      </c>
      <c r="L1672" s="191" t="s">
        <v>7817</v>
      </c>
      <c r="M1672" s="273" t="s">
        <v>7818</v>
      </c>
      <c r="N1672" s="193" t="s">
        <v>4397</v>
      </c>
      <c r="O1672" s="207"/>
      <c r="P1672" s="193" t="s">
        <v>7819</v>
      </c>
      <c r="Q1672" s="205" t="s">
        <v>7820</v>
      </c>
      <c r="R1672" s="206">
        <v>8.62667089217007E14</v>
      </c>
      <c r="S1672" s="206" t="s">
        <v>68</v>
      </c>
      <c r="T1672" s="193" t="s">
        <v>68</v>
      </c>
      <c r="U1672" s="193" t="s">
        <v>68</v>
      </c>
      <c r="V1672" s="193" t="s">
        <v>3490</v>
      </c>
      <c r="W1672" s="203">
        <v>0.0</v>
      </c>
      <c r="X1672" s="203">
        <v>0.0</v>
      </c>
      <c r="Y1672" s="203">
        <v>0.0</v>
      </c>
    </row>
    <row r="1673" ht="12.75" customHeight="1">
      <c r="A1673" s="191" t="s">
        <v>7688</v>
      </c>
      <c r="B1673" s="215" t="s">
        <v>2817</v>
      </c>
      <c r="C1673" s="268">
        <v>45926.0</v>
      </c>
      <c r="D1673" s="241">
        <v>0.7083333333333334</v>
      </c>
      <c r="E1673" s="191" t="s">
        <v>2511</v>
      </c>
      <c r="F1673" s="191" t="s">
        <v>7814</v>
      </c>
      <c r="G1673" s="193">
        <v>1.0</v>
      </c>
      <c r="H1673" s="193" t="s">
        <v>3490</v>
      </c>
      <c r="I1673" s="193" t="s">
        <v>7815</v>
      </c>
      <c r="J1673" s="193" t="s">
        <v>3490</v>
      </c>
      <c r="K1673" s="193" t="s">
        <v>7816</v>
      </c>
      <c r="L1673" s="191" t="s">
        <v>7817</v>
      </c>
      <c r="M1673" s="273" t="s">
        <v>7818</v>
      </c>
      <c r="N1673" s="193" t="s">
        <v>4397</v>
      </c>
      <c r="O1673" s="207"/>
      <c r="P1673" s="193" t="s">
        <v>7819</v>
      </c>
      <c r="Q1673" s="205" t="s">
        <v>7820</v>
      </c>
      <c r="R1673" s="206">
        <v>8.62667089269867E14</v>
      </c>
      <c r="S1673" s="206" t="s">
        <v>68</v>
      </c>
      <c r="T1673" s="193" t="s">
        <v>68</v>
      </c>
      <c r="U1673" s="193" t="s">
        <v>68</v>
      </c>
      <c r="V1673" s="193" t="s">
        <v>3490</v>
      </c>
      <c r="W1673" s="203">
        <v>0.0</v>
      </c>
      <c r="X1673" s="203">
        <v>0.0</v>
      </c>
      <c r="Y1673" s="203">
        <v>0.0</v>
      </c>
    </row>
    <row r="1674" ht="12.75" customHeight="1">
      <c r="A1674" s="191" t="s">
        <v>7688</v>
      </c>
      <c r="B1674" s="215" t="s">
        <v>2817</v>
      </c>
      <c r="C1674" s="268">
        <v>45926.0</v>
      </c>
      <c r="D1674" s="241">
        <v>0.7083333333333334</v>
      </c>
      <c r="E1674" s="191" t="s">
        <v>2511</v>
      </c>
      <c r="F1674" s="191" t="s">
        <v>7814</v>
      </c>
      <c r="G1674" s="193">
        <v>1.0</v>
      </c>
      <c r="H1674" s="193" t="s">
        <v>3490</v>
      </c>
      <c r="I1674" s="193" t="s">
        <v>7815</v>
      </c>
      <c r="J1674" s="193" t="s">
        <v>3490</v>
      </c>
      <c r="K1674" s="193" t="s">
        <v>7816</v>
      </c>
      <c r="L1674" s="191" t="s">
        <v>7817</v>
      </c>
      <c r="M1674" s="273" t="s">
        <v>7818</v>
      </c>
      <c r="N1674" s="193" t="s">
        <v>4397</v>
      </c>
      <c r="O1674" s="207"/>
      <c r="P1674" s="193" t="s">
        <v>7819</v>
      </c>
      <c r="Q1674" s="205" t="s">
        <v>7820</v>
      </c>
      <c r="R1674" s="206">
        <v>8.62667089242435E14</v>
      </c>
      <c r="S1674" s="206" t="s">
        <v>68</v>
      </c>
      <c r="T1674" s="193" t="s">
        <v>68</v>
      </c>
      <c r="U1674" s="193" t="s">
        <v>68</v>
      </c>
      <c r="V1674" s="193" t="s">
        <v>3490</v>
      </c>
      <c r="W1674" s="203">
        <v>0.0</v>
      </c>
      <c r="X1674" s="203">
        <v>0.0</v>
      </c>
      <c r="Y1674" s="203">
        <v>0.0</v>
      </c>
    </row>
    <row r="1675" ht="12.75" customHeight="1">
      <c r="A1675" s="191" t="s">
        <v>7688</v>
      </c>
      <c r="B1675" s="215" t="s">
        <v>2817</v>
      </c>
      <c r="C1675" s="268">
        <v>45926.0</v>
      </c>
      <c r="D1675" s="241">
        <v>0.7083333333333334</v>
      </c>
      <c r="E1675" s="191" t="s">
        <v>2511</v>
      </c>
      <c r="F1675" s="191" t="s">
        <v>7814</v>
      </c>
      <c r="G1675" s="193">
        <v>1.0</v>
      </c>
      <c r="H1675" s="193" t="s">
        <v>3490</v>
      </c>
      <c r="I1675" s="193" t="s">
        <v>7815</v>
      </c>
      <c r="J1675" s="193" t="s">
        <v>3490</v>
      </c>
      <c r="K1675" s="193" t="s">
        <v>7816</v>
      </c>
      <c r="L1675" s="191" t="s">
        <v>7817</v>
      </c>
      <c r="M1675" s="273" t="s">
        <v>7818</v>
      </c>
      <c r="N1675" s="193" t="s">
        <v>4397</v>
      </c>
      <c r="O1675" s="207"/>
      <c r="P1675" s="193" t="s">
        <v>7819</v>
      </c>
      <c r="Q1675" s="205" t="s">
        <v>7820</v>
      </c>
      <c r="R1675" s="206">
        <v>8.62667089354404E14</v>
      </c>
      <c r="S1675" s="206" t="s">
        <v>68</v>
      </c>
      <c r="T1675" s="193" t="s">
        <v>68</v>
      </c>
      <c r="U1675" s="193" t="s">
        <v>68</v>
      </c>
      <c r="V1675" s="193" t="s">
        <v>3490</v>
      </c>
      <c r="W1675" s="203">
        <v>0.0</v>
      </c>
      <c r="X1675" s="203">
        <v>0.0</v>
      </c>
      <c r="Y1675" s="203">
        <v>0.0</v>
      </c>
    </row>
    <row r="1676" ht="12.75" customHeight="1">
      <c r="A1676" s="191" t="s">
        <v>7688</v>
      </c>
      <c r="B1676" s="215" t="s">
        <v>2817</v>
      </c>
      <c r="C1676" s="268">
        <v>45926.0</v>
      </c>
      <c r="D1676" s="241">
        <v>0.7083333333333334</v>
      </c>
      <c r="E1676" s="191" t="s">
        <v>2511</v>
      </c>
      <c r="F1676" s="191" t="s">
        <v>7814</v>
      </c>
      <c r="G1676" s="193">
        <v>1.0</v>
      </c>
      <c r="H1676" s="193" t="s">
        <v>3490</v>
      </c>
      <c r="I1676" s="193" t="s">
        <v>7815</v>
      </c>
      <c r="J1676" s="193" t="s">
        <v>3490</v>
      </c>
      <c r="K1676" s="193" t="s">
        <v>7816</v>
      </c>
      <c r="L1676" s="191" t="s">
        <v>7817</v>
      </c>
      <c r="M1676" s="273" t="s">
        <v>7818</v>
      </c>
      <c r="N1676" s="193" t="s">
        <v>4397</v>
      </c>
      <c r="O1676" s="207"/>
      <c r="P1676" s="193" t="s">
        <v>7819</v>
      </c>
      <c r="Q1676" s="205" t="s">
        <v>7820</v>
      </c>
      <c r="R1676" s="206">
        <v>8.62667089280658E14</v>
      </c>
      <c r="S1676" s="206" t="s">
        <v>68</v>
      </c>
      <c r="T1676" s="193" t="s">
        <v>68</v>
      </c>
      <c r="U1676" s="193" t="s">
        <v>68</v>
      </c>
      <c r="V1676" s="193" t="s">
        <v>3490</v>
      </c>
      <c r="W1676" s="203">
        <v>0.0</v>
      </c>
      <c r="X1676" s="203">
        <v>0.0</v>
      </c>
      <c r="Y1676" s="203">
        <v>0.0</v>
      </c>
    </row>
    <row r="1677" ht="12.75" customHeight="1">
      <c r="A1677" s="191" t="s">
        <v>7688</v>
      </c>
      <c r="B1677" s="215" t="s">
        <v>2817</v>
      </c>
      <c r="C1677" s="268">
        <v>45926.0</v>
      </c>
      <c r="D1677" s="241">
        <v>0.7083333333333334</v>
      </c>
      <c r="E1677" s="191" t="s">
        <v>2511</v>
      </c>
      <c r="F1677" s="191" t="s">
        <v>7814</v>
      </c>
      <c r="G1677" s="193">
        <v>1.0</v>
      </c>
      <c r="H1677" s="193" t="s">
        <v>3490</v>
      </c>
      <c r="I1677" s="193" t="s">
        <v>7815</v>
      </c>
      <c r="J1677" s="193" t="s">
        <v>3490</v>
      </c>
      <c r="K1677" s="193" t="s">
        <v>7816</v>
      </c>
      <c r="L1677" s="191" t="s">
        <v>7817</v>
      </c>
      <c r="M1677" s="273" t="s">
        <v>7818</v>
      </c>
      <c r="N1677" s="193" t="s">
        <v>4397</v>
      </c>
      <c r="O1677" s="207"/>
      <c r="P1677" s="193" t="s">
        <v>7819</v>
      </c>
      <c r="Q1677" s="205" t="s">
        <v>7820</v>
      </c>
      <c r="R1677" s="206">
        <v>8.62667089242187E14</v>
      </c>
      <c r="S1677" s="206" t="s">
        <v>68</v>
      </c>
      <c r="T1677" s="193" t="s">
        <v>68</v>
      </c>
      <c r="U1677" s="193" t="s">
        <v>68</v>
      </c>
      <c r="V1677" s="193" t="s">
        <v>3490</v>
      </c>
      <c r="W1677" s="203">
        <v>0.0</v>
      </c>
      <c r="X1677" s="203">
        <v>0.0</v>
      </c>
      <c r="Y1677" s="203">
        <v>0.0</v>
      </c>
    </row>
    <row r="1678" ht="12.75" customHeight="1">
      <c r="A1678" s="191" t="s">
        <v>7688</v>
      </c>
      <c r="B1678" s="215" t="s">
        <v>2817</v>
      </c>
      <c r="C1678" s="268">
        <v>45926.0</v>
      </c>
      <c r="D1678" s="241">
        <v>0.7083333333333334</v>
      </c>
      <c r="E1678" s="191" t="s">
        <v>2511</v>
      </c>
      <c r="F1678" s="191" t="s">
        <v>7814</v>
      </c>
      <c r="G1678" s="193">
        <v>1.0</v>
      </c>
      <c r="H1678" s="193" t="s">
        <v>3490</v>
      </c>
      <c r="I1678" s="193" t="s">
        <v>7815</v>
      </c>
      <c r="J1678" s="193" t="s">
        <v>3490</v>
      </c>
      <c r="K1678" s="193" t="s">
        <v>7816</v>
      </c>
      <c r="L1678" s="191" t="s">
        <v>7817</v>
      </c>
      <c r="M1678" s="273" t="s">
        <v>7818</v>
      </c>
      <c r="N1678" s="193" t="s">
        <v>4397</v>
      </c>
      <c r="O1678" s="207"/>
      <c r="P1678" s="193" t="s">
        <v>7819</v>
      </c>
      <c r="Q1678" s="205" t="s">
        <v>7820</v>
      </c>
      <c r="R1678" s="206">
        <v>8.62667089259124E14</v>
      </c>
      <c r="S1678" s="206" t="s">
        <v>68</v>
      </c>
      <c r="T1678" s="193" t="s">
        <v>68</v>
      </c>
      <c r="U1678" s="193" t="s">
        <v>68</v>
      </c>
      <c r="V1678" s="193" t="s">
        <v>3490</v>
      </c>
      <c r="W1678" s="203">
        <v>0.0</v>
      </c>
      <c r="X1678" s="203">
        <v>0.0</v>
      </c>
      <c r="Y1678" s="203">
        <v>0.0</v>
      </c>
    </row>
    <row r="1679" ht="12.75" customHeight="1">
      <c r="A1679" s="191" t="s">
        <v>7688</v>
      </c>
      <c r="B1679" s="215" t="s">
        <v>2817</v>
      </c>
      <c r="C1679" s="268">
        <v>45926.0</v>
      </c>
      <c r="D1679" s="241">
        <v>0.7708333333333334</v>
      </c>
      <c r="E1679" s="191" t="s">
        <v>3761</v>
      </c>
      <c r="F1679" s="191" t="s">
        <v>2592</v>
      </c>
      <c r="G1679" s="193">
        <v>1.0</v>
      </c>
      <c r="H1679" s="193" t="s">
        <v>2684</v>
      </c>
      <c r="I1679" s="193" t="s">
        <v>7821</v>
      </c>
      <c r="J1679" s="193" t="s">
        <v>2863</v>
      </c>
      <c r="K1679" s="193" t="s">
        <v>7822</v>
      </c>
      <c r="L1679" s="191" t="s">
        <v>5922</v>
      </c>
      <c r="M1679" s="248" t="s">
        <v>2649</v>
      </c>
      <c r="N1679" s="193" t="s">
        <v>4397</v>
      </c>
      <c r="O1679" s="193" t="s">
        <v>68</v>
      </c>
      <c r="P1679" s="193" t="s">
        <v>2684</v>
      </c>
      <c r="Q1679" s="205" t="s">
        <v>7823</v>
      </c>
      <c r="R1679" s="206" t="s">
        <v>68</v>
      </c>
      <c r="S1679" s="206" t="s">
        <v>68</v>
      </c>
      <c r="T1679" s="193" t="s">
        <v>68</v>
      </c>
      <c r="U1679" s="193" t="s">
        <v>68</v>
      </c>
      <c r="V1679" s="193" t="s">
        <v>2684</v>
      </c>
      <c r="W1679" s="203">
        <v>250.0</v>
      </c>
      <c r="X1679" s="203">
        <f>W1679*0.16</f>
        <v>40</v>
      </c>
      <c r="Y1679" s="203">
        <f>W1679+X1679</f>
        <v>290</v>
      </c>
    </row>
    <row r="1680" ht="12.75" customHeight="1">
      <c r="A1680" s="191" t="s">
        <v>7688</v>
      </c>
      <c r="B1680" s="215" t="s">
        <v>2817</v>
      </c>
      <c r="C1680" s="268">
        <v>45927.0</v>
      </c>
      <c r="D1680" s="241">
        <v>0.375</v>
      </c>
      <c r="E1680" s="191" t="s">
        <v>2891</v>
      </c>
      <c r="F1680" s="191" t="s">
        <v>107</v>
      </c>
      <c r="G1680" s="193">
        <v>1.0</v>
      </c>
      <c r="H1680" s="193" t="s">
        <v>846</v>
      </c>
      <c r="I1680" s="193" t="s">
        <v>7824</v>
      </c>
      <c r="J1680" s="193" t="s">
        <v>2563</v>
      </c>
      <c r="K1680" s="193" t="s">
        <v>7825</v>
      </c>
      <c r="L1680" s="191" t="s">
        <v>7826</v>
      </c>
      <c r="M1680" s="248" t="s">
        <v>7827</v>
      </c>
      <c r="N1680" s="193" t="s">
        <v>4397</v>
      </c>
      <c r="O1680" s="207"/>
      <c r="P1680" s="193" t="s">
        <v>7828</v>
      </c>
      <c r="Q1680" s="205" t="s">
        <v>7829</v>
      </c>
      <c r="R1680" s="206" t="s">
        <v>68</v>
      </c>
      <c r="S1680" s="206" t="s">
        <v>68</v>
      </c>
      <c r="T1680" s="193" t="s">
        <v>68</v>
      </c>
      <c r="U1680" s="193" t="s">
        <v>68</v>
      </c>
      <c r="V1680" s="193" t="s">
        <v>3050</v>
      </c>
      <c r="W1680" s="203">
        <v>0.0</v>
      </c>
      <c r="X1680" s="203">
        <v>0.0</v>
      </c>
      <c r="Y1680" s="203">
        <v>0.0</v>
      </c>
    </row>
    <row r="1681" ht="12.75" customHeight="1">
      <c r="A1681" s="191" t="s">
        <v>7688</v>
      </c>
      <c r="B1681" s="215" t="s">
        <v>2817</v>
      </c>
      <c r="C1681" s="268">
        <v>45927.0</v>
      </c>
      <c r="D1681" s="241">
        <v>0.375</v>
      </c>
      <c r="E1681" s="191" t="s">
        <v>2891</v>
      </c>
      <c r="F1681" s="191" t="s">
        <v>107</v>
      </c>
      <c r="G1681" s="193">
        <v>1.0</v>
      </c>
      <c r="H1681" s="193" t="s">
        <v>2513</v>
      </c>
      <c r="I1681" s="193" t="s">
        <v>7830</v>
      </c>
      <c r="J1681" s="193" t="s">
        <v>2563</v>
      </c>
      <c r="K1681" s="193" t="s">
        <v>7825</v>
      </c>
      <c r="L1681" s="191" t="s">
        <v>7826</v>
      </c>
      <c r="M1681" s="217" t="s">
        <v>7827</v>
      </c>
      <c r="N1681" s="193" t="s">
        <v>4397</v>
      </c>
      <c r="O1681" s="207"/>
      <c r="P1681" s="193" t="s">
        <v>2563</v>
      </c>
      <c r="Q1681" s="205" t="s">
        <v>4360</v>
      </c>
      <c r="R1681" s="206">
        <v>8.68166054423017E14</v>
      </c>
      <c r="S1681" s="206">
        <v>8.128619023E9</v>
      </c>
      <c r="T1681" s="193" t="s">
        <v>68</v>
      </c>
      <c r="U1681" s="193" t="s">
        <v>7831</v>
      </c>
      <c r="V1681" s="193" t="s">
        <v>3050</v>
      </c>
      <c r="W1681" s="203">
        <v>0.0</v>
      </c>
      <c r="X1681" s="203">
        <v>0.0</v>
      </c>
      <c r="Y1681" s="203">
        <v>0.0</v>
      </c>
    </row>
    <row r="1682" ht="12.75" customHeight="1">
      <c r="A1682" s="191" t="s">
        <v>7688</v>
      </c>
      <c r="B1682" s="215" t="s">
        <v>2817</v>
      </c>
      <c r="C1682" s="268">
        <v>45927.0</v>
      </c>
      <c r="D1682" s="241">
        <v>0.375</v>
      </c>
      <c r="E1682" s="191" t="s">
        <v>2891</v>
      </c>
      <c r="F1682" s="191" t="s">
        <v>107</v>
      </c>
      <c r="G1682" s="193">
        <v>1.0</v>
      </c>
      <c r="H1682" s="193" t="s">
        <v>2513</v>
      </c>
      <c r="I1682" s="193" t="s">
        <v>7832</v>
      </c>
      <c r="J1682" s="193" t="s">
        <v>2563</v>
      </c>
      <c r="K1682" s="193" t="s">
        <v>7825</v>
      </c>
      <c r="L1682" s="191" t="s">
        <v>7826</v>
      </c>
      <c r="M1682" s="217" t="s">
        <v>7827</v>
      </c>
      <c r="N1682" s="193" t="s">
        <v>4397</v>
      </c>
      <c r="O1682" s="207"/>
      <c r="P1682" s="193" t="s">
        <v>2563</v>
      </c>
      <c r="Q1682" s="205" t="s">
        <v>4360</v>
      </c>
      <c r="R1682" s="206">
        <v>8.68166057894297E14</v>
      </c>
      <c r="S1682" s="206">
        <v>8.128612392E9</v>
      </c>
      <c r="T1682" s="193" t="s">
        <v>7833</v>
      </c>
      <c r="U1682" s="193" t="s">
        <v>7834</v>
      </c>
      <c r="V1682" s="193" t="s">
        <v>3050</v>
      </c>
      <c r="W1682" s="203">
        <v>0.0</v>
      </c>
      <c r="X1682" s="203">
        <v>0.0</v>
      </c>
      <c r="Y1682" s="203">
        <v>0.0</v>
      </c>
    </row>
    <row r="1683" ht="12.75" customHeight="1">
      <c r="A1683" s="191" t="s">
        <v>7688</v>
      </c>
      <c r="B1683" s="215" t="s">
        <v>2817</v>
      </c>
      <c r="C1683" s="268">
        <v>45927.0</v>
      </c>
      <c r="D1683" s="241">
        <v>0.375</v>
      </c>
      <c r="E1683" s="191" t="s">
        <v>2891</v>
      </c>
      <c r="F1683" s="191" t="s">
        <v>107</v>
      </c>
      <c r="G1683" s="193">
        <v>1.0</v>
      </c>
      <c r="H1683" s="193" t="s">
        <v>2513</v>
      </c>
      <c r="I1683" s="193" t="s">
        <v>7835</v>
      </c>
      <c r="J1683" s="193" t="s">
        <v>2514</v>
      </c>
      <c r="K1683" s="193" t="s">
        <v>7825</v>
      </c>
      <c r="L1683" s="191" t="s">
        <v>7826</v>
      </c>
      <c r="M1683" s="217" t="s">
        <v>7827</v>
      </c>
      <c r="N1683" s="193" t="s">
        <v>4397</v>
      </c>
      <c r="O1683" s="207"/>
      <c r="P1683" s="193" t="s">
        <v>7836</v>
      </c>
      <c r="Q1683" s="205" t="s">
        <v>4360</v>
      </c>
      <c r="R1683" s="206">
        <v>8.69220041859152E14</v>
      </c>
      <c r="S1683" s="206">
        <v>8.182548093E9</v>
      </c>
      <c r="T1683" s="193" t="s">
        <v>7837</v>
      </c>
      <c r="U1683" s="193" t="s">
        <v>7838</v>
      </c>
      <c r="V1683" s="193" t="s">
        <v>3050</v>
      </c>
      <c r="W1683" s="203">
        <v>0.0</v>
      </c>
      <c r="X1683" s="203">
        <v>0.0</v>
      </c>
      <c r="Y1683" s="203">
        <v>0.0</v>
      </c>
    </row>
    <row r="1684" ht="12.75" customHeight="1">
      <c r="A1684" s="191" t="s">
        <v>7688</v>
      </c>
      <c r="B1684" s="215" t="s">
        <v>2817</v>
      </c>
      <c r="C1684" s="268">
        <v>45927.0</v>
      </c>
      <c r="D1684" s="187">
        <v>0.375</v>
      </c>
      <c r="E1684" s="191" t="s">
        <v>4817</v>
      </c>
      <c r="F1684" s="191" t="s">
        <v>4817</v>
      </c>
      <c r="G1684" s="193">
        <v>1.0</v>
      </c>
      <c r="H1684" s="193" t="s">
        <v>2449</v>
      </c>
      <c r="I1684" s="193">
        <v>10.0</v>
      </c>
      <c r="J1684" s="193" t="s">
        <v>7839</v>
      </c>
      <c r="K1684" s="193" t="s">
        <v>7840</v>
      </c>
      <c r="L1684" s="191" t="s">
        <v>7841</v>
      </c>
      <c r="M1684" s="248" t="s">
        <v>7842</v>
      </c>
      <c r="N1684" s="193" t="s">
        <v>821</v>
      </c>
      <c r="O1684" s="207"/>
      <c r="P1684" s="193" t="s">
        <v>7843</v>
      </c>
      <c r="Q1684" s="205" t="s">
        <v>7844</v>
      </c>
      <c r="R1684" s="206">
        <v>8.64943048175646E14</v>
      </c>
      <c r="S1684" s="206">
        <v>8.123868285E9</v>
      </c>
      <c r="T1684" s="193" t="s">
        <v>7845</v>
      </c>
      <c r="U1684" s="193" t="s">
        <v>7846</v>
      </c>
      <c r="V1684" s="193" t="s">
        <v>3050</v>
      </c>
      <c r="W1684" s="203">
        <v>0.0</v>
      </c>
      <c r="X1684" s="203">
        <v>0.0</v>
      </c>
      <c r="Y1684" s="203">
        <v>0.0</v>
      </c>
    </row>
    <row r="1685" ht="12.75" customHeight="1">
      <c r="A1685" s="191" t="s">
        <v>7688</v>
      </c>
      <c r="B1685" s="215" t="s">
        <v>2817</v>
      </c>
      <c r="C1685" s="268">
        <v>45927.0</v>
      </c>
      <c r="D1685" s="187">
        <v>0.375</v>
      </c>
      <c r="E1685" s="191" t="s">
        <v>4817</v>
      </c>
      <c r="F1685" s="191" t="s">
        <v>4817</v>
      </c>
      <c r="G1685" s="193">
        <v>1.0</v>
      </c>
      <c r="H1685" s="193" t="s">
        <v>2467</v>
      </c>
      <c r="I1685" s="193">
        <v>10.0</v>
      </c>
      <c r="J1685" s="193" t="s">
        <v>7847</v>
      </c>
      <c r="K1685" s="193" t="s">
        <v>7840</v>
      </c>
      <c r="L1685" s="191" t="s">
        <v>7841</v>
      </c>
      <c r="M1685" s="248" t="s">
        <v>7842</v>
      </c>
      <c r="N1685" s="193" t="s">
        <v>821</v>
      </c>
      <c r="O1685" s="207"/>
      <c r="P1685" s="193" t="s">
        <v>7848</v>
      </c>
      <c r="Q1685" s="205" t="s">
        <v>7849</v>
      </c>
      <c r="R1685" s="206">
        <v>8.62667089360526E14</v>
      </c>
      <c r="S1685" s="206">
        <v>8.122008375E9</v>
      </c>
      <c r="T1685" s="193" t="s">
        <v>7845</v>
      </c>
      <c r="U1685" s="193" t="s">
        <v>7846</v>
      </c>
      <c r="V1685" s="193" t="s">
        <v>2812</v>
      </c>
      <c r="W1685" s="203" t="s">
        <v>6295</v>
      </c>
      <c r="X1685" s="203">
        <v>0.0</v>
      </c>
      <c r="Y1685" s="203">
        <v>0.0</v>
      </c>
    </row>
    <row r="1686" ht="12.75" customHeight="1">
      <c r="A1686" s="191" t="s">
        <v>7688</v>
      </c>
      <c r="B1686" s="215" t="s">
        <v>2817</v>
      </c>
      <c r="C1686" s="268">
        <v>45927.0</v>
      </c>
      <c r="D1686" s="241">
        <v>0.5208333333333334</v>
      </c>
      <c r="E1686" s="191" t="s">
        <v>2518</v>
      </c>
      <c r="F1686" s="191" t="s">
        <v>7850</v>
      </c>
      <c r="G1686" s="193">
        <v>1.0</v>
      </c>
      <c r="H1686" s="193" t="s">
        <v>888</v>
      </c>
      <c r="I1686" s="193" t="s">
        <v>7851</v>
      </c>
      <c r="J1686" s="193" t="s">
        <v>2863</v>
      </c>
      <c r="K1686" s="193" t="s">
        <v>7852</v>
      </c>
      <c r="L1686" s="191" t="s">
        <v>7853</v>
      </c>
      <c r="M1686" s="248" t="s">
        <v>7854</v>
      </c>
      <c r="N1686" s="193" t="s">
        <v>821</v>
      </c>
      <c r="O1686" s="207"/>
      <c r="P1686" s="193" t="s">
        <v>7855</v>
      </c>
      <c r="Q1686" s="205" t="s">
        <v>6436</v>
      </c>
      <c r="R1686" s="206">
        <v>8.62667089269818E14</v>
      </c>
      <c r="S1686" s="206">
        <v>8.126227332E9</v>
      </c>
      <c r="T1686" s="193" t="s">
        <v>7856</v>
      </c>
      <c r="U1686" s="193" t="s">
        <v>7857</v>
      </c>
      <c r="V1686" s="193" t="s">
        <v>888</v>
      </c>
      <c r="W1686" s="203">
        <f t="shared" ref="W1686:W1687" si="479">1850+250</f>
        <v>2100</v>
      </c>
      <c r="X1686" s="203">
        <f t="shared" ref="X1686:X1687" si="480">W1686*0.16</f>
        <v>336</v>
      </c>
      <c r="Y1686" s="203">
        <f t="shared" ref="Y1686:Y1688" si="481">W1686+X1686</f>
        <v>2436</v>
      </c>
    </row>
    <row r="1687" ht="12.75" customHeight="1">
      <c r="A1687" s="191" t="s">
        <v>7688</v>
      </c>
      <c r="B1687" s="215" t="s">
        <v>2817</v>
      </c>
      <c r="C1687" s="268">
        <v>45927.0</v>
      </c>
      <c r="D1687" s="241">
        <v>0.5208333333333334</v>
      </c>
      <c r="E1687" s="191" t="s">
        <v>2518</v>
      </c>
      <c r="F1687" s="191" t="s">
        <v>7850</v>
      </c>
      <c r="G1687" s="193">
        <v>1.0</v>
      </c>
      <c r="H1687" s="193" t="s">
        <v>888</v>
      </c>
      <c r="I1687" s="193" t="s">
        <v>7858</v>
      </c>
      <c r="J1687" s="193" t="s">
        <v>2863</v>
      </c>
      <c r="K1687" s="193" t="s">
        <v>7852</v>
      </c>
      <c r="L1687" s="191" t="s">
        <v>7853</v>
      </c>
      <c r="M1687" s="217" t="s">
        <v>7854</v>
      </c>
      <c r="N1687" s="193" t="s">
        <v>821</v>
      </c>
      <c r="O1687" s="207"/>
      <c r="P1687" s="193" t="s">
        <v>5172</v>
      </c>
      <c r="Q1687" s="205" t="s">
        <v>68</v>
      </c>
      <c r="R1687" s="206">
        <v>8.68166059892935E14</v>
      </c>
      <c r="S1687" s="206">
        <v>8.110664533E9</v>
      </c>
      <c r="T1687" s="193" t="s">
        <v>68</v>
      </c>
      <c r="U1687" s="274" t="s">
        <v>7859</v>
      </c>
      <c r="V1687" s="193" t="s">
        <v>888</v>
      </c>
      <c r="W1687" s="203">
        <f t="shared" si="479"/>
        <v>2100</v>
      </c>
      <c r="X1687" s="203">
        <f t="shared" si="480"/>
        <v>336</v>
      </c>
      <c r="Y1687" s="203">
        <f t="shared" si="481"/>
        <v>2436</v>
      </c>
    </row>
    <row r="1688" ht="12.75" customHeight="1">
      <c r="A1688" s="191" t="s">
        <v>7688</v>
      </c>
      <c r="B1688" s="215" t="s">
        <v>2817</v>
      </c>
      <c r="C1688" s="268">
        <v>45927.0</v>
      </c>
      <c r="D1688" s="241">
        <v>0.6458333333333334</v>
      </c>
      <c r="E1688" s="191" t="s">
        <v>2518</v>
      </c>
      <c r="F1688" s="191" t="s">
        <v>7860</v>
      </c>
      <c r="G1688" s="193">
        <v>1.0</v>
      </c>
      <c r="H1688" s="193" t="s">
        <v>888</v>
      </c>
      <c r="I1688" s="193" t="s">
        <v>7861</v>
      </c>
      <c r="J1688" s="193" t="s">
        <v>2863</v>
      </c>
      <c r="K1688" s="193" t="s">
        <v>7862</v>
      </c>
      <c r="L1688" s="191" t="s">
        <v>7863</v>
      </c>
      <c r="M1688" s="217" t="s">
        <v>7864</v>
      </c>
      <c r="N1688" s="193" t="s">
        <v>4397</v>
      </c>
      <c r="O1688" s="207"/>
      <c r="P1688" s="193" t="s">
        <v>2725</v>
      </c>
      <c r="Q1688" s="205" t="s">
        <v>7865</v>
      </c>
      <c r="R1688" s="206">
        <v>3.59857084446244E14</v>
      </c>
      <c r="S1688" s="206">
        <v>8.115777559E9</v>
      </c>
      <c r="T1688" s="193" t="s">
        <v>7866</v>
      </c>
      <c r="U1688" s="193" t="s">
        <v>7867</v>
      </c>
      <c r="V1688" s="193" t="s">
        <v>888</v>
      </c>
      <c r="W1688" s="203">
        <f>549+300</f>
        <v>849</v>
      </c>
      <c r="X1688" s="203">
        <v>0.0</v>
      </c>
      <c r="Y1688" s="203">
        <f t="shared" si="481"/>
        <v>849</v>
      </c>
    </row>
    <row r="1689" ht="12.75" customHeight="1">
      <c r="A1689" s="275" t="s">
        <v>7868</v>
      </c>
      <c r="B1689" s="276" t="s">
        <v>2817</v>
      </c>
      <c r="C1689" s="277">
        <v>45928.0</v>
      </c>
      <c r="D1689" s="278">
        <v>0.375</v>
      </c>
      <c r="E1689" s="279" t="s">
        <v>68</v>
      </c>
      <c r="F1689" s="69" t="s">
        <v>2458</v>
      </c>
      <c r="G1689" s="70" t="s">
        <v>68</v>
      </c>
      <c r="H1689" s="70" t="s">
        <v>68</v>
      </c>
      <c r="I1689" s="70" t="s">
        <v>68</v>
      </c>
      <c r="J1689" s="70" t="s">
        <v>68</v>
      </c>
      <c r="K1689" s="70" t="s">
        <v>68</v>
      </c>
      <c r="L1689" s="69" t="s">
        <v>68</v>
      </c>
      <c r="M1689" s="280" t="s">
        <v>68</v>
      </c>
      <c r="N1689" s="70" t="s">
        <v>68</v>
      </c>
      <c r="O1689" s="281"/>
      <c r="P1689" s="282" t="s">
        <v>68</v>
      </c>
      <c r="Q1689" s="283" t="s">
        <v>68</v>
      </c>
      <c r="R1689" s="284" t="s">
        <v>68</v>
      </c>
      <c r="S1689" s="284" t="s">
        <v>68</v>
      </c>
      <c r="T1689" s="282" t="s">
        <v>68</v>
      </c>
      <c r="U1689" s="282" t="s">
        <v>68</v>
      </c>
      <c r="V1689" s="282" t="s">
        <v>68</v>
      </c>
      <c r="W1689" s="285" t="s">
        <v>68</v>
      </c>
      <c r="X1689" s="285" t="s">
        <v>68</v>
      </c>
      <c r="Y1689" s="285" t="s">
        <v>68</v>
      </c>
    </row>
    <row r="1690" ht="12.75" customHeight="1">
      <c r="A1690" s="191" t="s">
        <v>7868</v>
      </c>
      <c r="B1690" s="215" t="s">
        <v>2817</v>
      </c>
      <c r="C1690" s="268">
        <v>45929.0</v>
      </c>
      <c r="D1690" s="241">
        <v>0.4166666666666667</v>
      </c>
      <c r="E1690" s="191" t="s">
        <v>2548</v>
      </c>
      <c r="F1690" s="191" t="s">
        <v>2549</v>
      </c>
      <c r="G1690" s="193">
        <v>1.0</v>
      </c>
      <c r="H1690" s="193" t="s">
        <v>2513</v>
      </c>
      <c r="I1690" s="193" t="s">
        <v>7869</v>
      </c>
      <c r="J1690" s="193" t="s">
        <v>2514</v>
      </c>
      <c r="K1690" s="193" t="s">
        <v>5562</v>
      </c>
      <c r="L1690" s="191" t="s">
        <v>2833</v>
      </c>
      <c r="M1690" s="248" t="s">
        <v>2552</v>
      </c>
      <c r="N1690" s="193" t="s">
        <v>821</v>
      </c>
      <c r="O1690" s="207"/>
      <c r="P1690" s="72" t="str">
        <f>J1690</f>
        <v>DESINSTALACION DE EQUIPO</v>
      </c>
      <c r="Q1690" s="205" t="s">
        <v>3334</v>
      </c>
      <c r="R1690" s="206">
        <v>8.69706060877349E14</v>
      </c>
      <c r="S1690" s="206">
        <v>8.33189507E9</v>
      </c>
      <c r="T1690" s="193" t="s">
        <v>7870</v>
      </c>
      <c r="U1690" s="193" t="s">
        <v>7871</v>
      </c>
      <c r="V1690" s="193" t="str">
        <f>H1690</f>
        <v>DESINSTALACION</v>
      </c>
      <c r="W1690" s="203">
        <v>350.0</v>
      </c>
      <c r="X1690" s="179">
        <f t="shared" ref="X1690:X1700" si="482">W1690*0.16</f>
        <v>56</v>
      </c>
      <c r="Y1690" s="179">
        <f t="shared" ref="Y1690:Y1720" si="483">W1690+X1690</f>
        <v>406</v>
      </c>
    </row>
    <row r="1691" ht="12.75" customHeight="1">
      <c r="A1691" s="191" t="s">
        <v>7868</v>
      </c>
      <c r="B1691" s="215" t="s">
        <v>2817</v>
      </c>
      <c r="C1691" s="268">
        <v>45929.0</v>
      </c>
      <c r="D1691" s="241">
        <v>0.4583333333333333</v>
      </c>
      <c r="E1691" s="191" t="s">
        <v>3761</v>
      </c>
      <c r="F1691" s="191" t="s">
        <v>2592</v>
      </c>
      <c r="G1691" s="193">
        <v>1.0</v>
      </c>
      <c r="H1691" s="193" t="s">
        <v>888</v>
      </c>
      <c r="I1691" s="193" t="s">
        <v>7872</v>
      </c>
      <c r="J1691" s="193" t="s">
        <v>2863</v>
      </c>
      <c r="K1691" s="193" t="s">
        <v>7873</v>
      </c>
      <c r="L1691" s="191" t="s">
        <v>7874</v>
      </c>
      <c r="M1691" s="248" t="s">
        <v>7875</v>
      </c>
      <c r="N1691" s="193" t="s">
        <v>4397</v>
      </c>
      <c r="O1691" s="193" t="s">
        <v>68</v>
      </c>
      <c r="P1691" s="193" t="s">
        <v>7855</v>
      </c>
      <c r="Q1691" s="205" t="s">
        <v>7876</v>
      </c>
      <c r="R1691" s="206">
        <v>8.68166058820283E14</v>
      </c>
      <c r="S1691" s="206">
        <v>8.118205919E9</v>
      </c>
      <c r="T1691" s="193" t="s">
        <v>68</v>
      </c>
      <c r="U1691" s="193" t="s">
        <v>7877</v>
      </c>
      <c r="V1691" s="193" t="s">
        <v>888</v>
      </c>
      <c r="W1691" s="203">
        <f>1724+150</f>
        <v>1874</v>
      </c>
      <c r="X1691" s="203">
        <f t="shared" si="482"/>
        <v>299.84</v>
      </c>
      <c r="Y1691" s="203">
        <f t="shared" si="483"/>
        <v>2173.84</v>
      </c>
    </row>
    <row r="1692" ht="12.75" customHeight="1">
      <c r="A1692" s="191" t="s">
        <v>7868</v>
      </c>
      <c r="B1692" s="215" t="s">
        <v>2817</v>
      </c>
      <c r="C1692" s="268">
        <v>45929.0</v>
      </c>
      <c r="D1692" s="241">
        <v>0.5</v>
      </c>
      <c r="E1692" s="191" t="s">
        <v>7878</v>
      </c>
      <c r="F1692" s="191" t="s">
        <v>3283</v>
      </c>
      <c r="G1692" s="193">
        <v>1.0</v>
      </c>
      <c r="H1692" s="193" t="s">
        <v>2449</v>
      </c>
      <c r="I1692" s="193" t="s">
        <v>4471</v>
      </c>
      <c r="J1692" s="193" t="s">
        <v>2957</v>
      </c>
      <c r="K1692" s="193" t="s">
        <v>4470</v>
      </c>
      <c r="L1692" s="191" t="s">
        <v>7879</v>
      </c>
      <c r="M1692" s="217" t="s">
        <v>3288</v>
      </c>
      <c r="N1692" s="193" t="s">
        <v>821</v>
      </c>
      <c r="O1692" s="207"/>
      <c r="P1692" s="193" t="s">
        <v>2957</v>
      </c>
      <c r="Q1692" s="205" t="s">
        <v>7880</v>
      </c>
      <c r="R1692" s="206"/>
      <c r="S1692" s="206"/>
      <c r="T1692" s="193"/>
      <c r="U1692" s="193"/>
      <c r="V1692" s="193" t="s">
        <v>2449</v>
      </c>
      <c r="W1692" s="203">
        <v>0.0</v>
      </c>
      <c r="X1692" s="203">
        <f t="shared" si="482"/>
        <v>0</v>
      </c>
      <c r="Y1692" s="203">
        <f t="shared" si="483"/>
        <v>0</v>
      </c>
    </row>
    <row r="1693" ht="12.75" customHeight="1">
      <c r="A1693" s="191" t="s">
        <v>7868</v>
      </c>
      <c r="B1693" s="215" t="s">
        <v>2817</v>
      </c>
      <c r="C1693" s="268">
        <v>45929.0</v>
      </c>
      <c r="D1693" s="241">
        <v>0.5</v>
      </c>
      <c r="E1693" s="191" t="s">
        <v>7878</v>
      </c>
      <c r="F1693" s="191" t="s">
        <v>3283</v>
      </c>
      <c r="G1693" s="193">
        <v>1.0</v>
      </c>
      <c r="H1693" s="193" t="s">
        <v>2449</v>
      </c>
      <c r="I1693" s="193" t="s">
        <v>4474</v>
      </c>
      <c r="J1693" s="193" t="s">
        <v>7881</v>
      </c>
      <c r="K1693" s="193" t="s">
        <v>4470</v>
      </c>
      <c r="L1693" s="191" t="s">
        <v>7879</v>
      </c>
      <c r="M1693" s="217" t="s">
        <v>3288</v>
      </c>
      <c r="N1693" s="193" t="s">
        <v>821</v>
      </c>
      <c r="O1693" s="207"/>
      <c r="P1693" s="193" t="s">
        <v>2957</v>
      </c>
      <c r="Q1693" s="205" t="s">
        <v>7882</v>
      </c>
      <c r="R1693" s="206">
        <v>8.66381056295097E14</v>
      </c>
      <c r="S1693" s="206">
        <v>8.114852674E9</v>
      </c>
      <c r="T1693" s="193" t="s">
        <v>7883</v>
      </c>
      <c r="U1693" s="193" t="s">
        <v>7884</v>
      </c>
      <c r="V1693" s="193" t="s">
        <v>2449</v>
      </c>
      <c r="W1693" s="203">
        <v>0.0</v>
      </c>
      <c r="X1693" s="203">
        <f t="shared" si="482"/>
        <v>0</v>
      </c>
      <c r="Y1693" s="203">
        <f t="shared" si="483"/>
        <v>0</v>
      </c>
    </row>
    <row r="1694" ht="12.75" customHeight="1">
      <c r="A1694" s="191" t="s">
        <v>7868</v>
      </c>
      <c r="B1694" s="215" t="s">
        <v>2817</v>
      </c>
      <c r="C1694" s="268">
        <v>45929.0</v>
      </c>
      <c r="D1694" s="241">
        <v>0.6875</v>
      </c>
      <c r="E1694" s="191" t="s">
        <v>7885</v>
      </c>
      <c r="F1694" s="191" t="s">
        <v>3489</v>
      </c>
      <c r="G1694" s="193">
        <v>1.0</v>
      </c>
      <c r="H1694" s="193" t="s">
        <v>2684</v>
      </c>
      <c r="I1694" s="193" t="s">
        <v>7886</v>
      </c>
      <c r="J1694" s="193" t="s">
        <v>7887</v>
      </c>
      <c r="K1694" s="193" t="s">
        <v>6955</v>
      </c>
      <c r="L1694" s="191" t="s">
        <v>2669</v>
      </c>
      <c r="M1694" s="217" t="s">
        <v>2670</v>
      </c>
      <c r="N1694" s="193" t="s">
        <v>821</v>
      </c>
      <c r="O1694" s="207"/>
      <c r="P1694" s="193" t="s">
        <v>2725</v>
      </c>
      <c r="Q1694" s="205" t="s">
        <v>7888</v>
      </c>
      <c r="R1694" s="206" t="s">
        <v>68</v>
      </c>
      <c r="S1694" s="206" t="s">
        <v>68</v>
      </c>
      <c r="T1694" s="193" t="s">
        <v>68</v>
      </c>
      <c r="U1694" s="193" t="s">
        <v>68</v>
      </c>
      <c r="V1694" s="193" t="s">
        <v>2684</v>
      </c>
      <c r="W1694" s="203">
        <v>250.0</v>
      </c>
      <c r="X1694" s="203">
        <f t="shared" si="482"/>
        <v>40</v>
      </c>
      <c r="Y1694" s="203">
        <f t="shared" si="483"/>
        <v>290</v>
      </c>
    </row>
    <row r="1695" ht="12.75" customHeight="1">
      <c r="A1695" s="191" t="s">
        <v>7868</v>
      </c>
      <c r="B1695" s="215" t="s">
        <v>2817</v>
      </c>
      <c r="C1695" s="268">
        <v>45929.0</v>
      </c>
      <c r="D1695" s="241">
        <v>0.6875</v>
      </c>
      <c r="E1695" s="191" t="s">
        <v>7885</v>
      </c>
      <c r="F1695" s="191" t="s">
        <v>3489</v>
      </c>
      <c r="G1695" s="193">
        <v>1.0</v>
      </c>
      <c r="H1695" s="193" t="s">
        <v>2684</v>
      </c>
      <c r="I1695" s="193" t="s">
        <v>7886</v>
      </c>
      <c r="J1695" s="193" t="s">
        <v>7889</v>
      </c>
      <c r="K1695" s="193" t="s">
        <v>6955</v>
      </c>
      <c r="L1695" s="191" t="s">
        <v>2669</v>
      </c>
      <c r="M1695" s="217" t="s">
        <v>2670</v>
      </c>
      <c r="N1695" s="193" t="s">
        <v>821</v>
      </c>
      <c r="O1695" s="207"/>
      <c r="P1695" s="193" t="s">
        <v>2725</v>
      </c>
      <c r="Q1695" s="205" t="s">
        <v>7890</v>
      </c>
      <c r="R1695" s="206" t="s">
        <v>68</v>
      </c>
      <c r="S1695" s="206" t="s">
        <v>68</v>
      </c>
      <c r="T1695" s="193" t="s">
        <v>68</v>
      </c>
      <c r="U1695" s="193" t="s">
        <v>68</v>
      </c>
      <c r="V1695" s="193" t="s">
        <v>7891</v>
      </c>
      <c r="W1695" s="203">
        <v>0.0</v>
      </c>
      <c r="X1695" s="203">
        <f t="shared" si="482"/>
        <v>0</v>
      </c>
      <c r="Y1695" s="203">
        <f t="shared" si="483"/>
        <v>0</v>
      </c>
    </row>
    <row r="1696" ht="12.75" customHeight="1">
      <c r="A1696" s="191" t="s">
        <v>7868</v>
      </c>
      <c r="B1696" s="215" t="s">
        <v>2817</v>
      </c>
      <c r="C1696" s="268">
        <v>45929.0</v>
      </c>
      <c r="D1696" s="241">
        <v>0.6875</v>
      </c>
      <c r="E1696" s="191" t="s">
        <v>7885</v>
      </c>
      <c r="F1696" s="191" t="s">
        <v>3489</v>
      </c>
      <c r="G1696" s="193">
        <v>1.0</v>
      </c>
      <c r="H1696" s="193" t="s">
        <v>2684</v>
      </c>
      <c r="I1696" s="193" t="s">
        <v>7886</v>
      </c>
      <c r="J1696" s="193" t="s">
        <v>7892</v>
      </c>
      <c r="K1696" s="193" t="s">
        <v>6955</v>
      </c>
      <c r="L1696" s="191" t="s">
        <v>2669</v>
      </c>
      <c r="M1696" s="217" t="s">
        <v>2670</v>
      </c>
      <c r="N1696" s="193" t="s">
        <v>821</v>
      </c>
      <c r="O1696" s="207"/>
      <c r="P1696" s="193" t="s">
        <v>2725</v>
      </c>
      <c r="Q1696" s="205" t="s">
        <v>7893</v>
      </c>
      <c r="R1696" s="206" t="s">
        <v>68</v>
      </c>
      <c r="S1696" s="206" t="s">
        <v>68</v>
      </c>
      <c r="T1696" s="193" t="s">
        <v>68</v>
      </c>
      <c r="U1696" s="193" t="s">
        <v>68</v>
      </c>
      <c r="V1696" s="193" t="s">
        <v>7891</v>
      </c>
      <c r="W1696" s="203">
        <v>0.0</v>
      </c>
      <c r="X1696" s="203">
        <f t="shared" si="482"/>
        <v>0</v>
      </c>
      <c r="Y1696" s="203">
        <f t="shared" si="483"/>
        <v>0</v>
      </c>
    </row>
    <row r="1697" ht="12.75" customHeight="1">
      <c r="A1697" s="191" t="s">
        <v>7868</v>
      </c>
      <c r="B1697" s="215" t="s">
        <v>2817</v>
      </c>
      <c r="C1697" s="268">
        <v>45930.0</v>
      </c>
      <c r="D1697" s="241">
        <v>0.4166666666666667</v>
      </c>
      <c r="E1697" s="191" t="s">
        <v>2574</v>
      </c>
      <c r="F1697" s="191" t="s">
        <v>5930</v>
      </c>
      <c r="G1697" s="193">
        <v>1.0</v>
      </c>
      <c r="H1697" s="193" t="s">
        <v>2513</v>
      </c>
      <c r="I1697" s="193" t="s">
        <v>7894</v>
      </c>
      <c r="J1697" s="193" t="s">
        <v>7895</v>
      </c>
      <c r="K1697" s="193" t="s">
        <v>7896</v>
      </c>
      <c r="L1697" s="191" t="s">
        <v>7897</v>
      </c>
      <c r="M1697" s="248" t="s">
        <v>7898</v>
      </c>
      <c r="N1697" s="193" t="s">
        <v>995</v>
      </c>
      <c r="O1697" s="193" t="s">
        <v>68</v>
      </c>
      <c r="P1697" s="193" t="str">
        <f>J1697</f>
        <v>DESINSTALACION DE EQUIPO
CTE. BRANDON EZEQUIEL MATA GONZALEZ</v>
      </c>
      <c r="Q1697" s="205" t="s">
        <v>7899</v>
      </c>
      <c r="R1697" s="206">
        <v>9.171987293E9</v>
      </c>
      <c r="S1697" s="206" t="s">
        <v>7900</v>
      </c>
      <c r="T1697" s="193" t="s">
        <v>68</v>
      </c>
      <c r="U1697" s="193" t="s">
        <v>7901</v>
      </c>
      <c r="V1697" s="193" t="s">
        <v>2513</v>
      </c>
      <c r="W1697" s="203">
        <v>650.0</v>
      </c>
      <c r="X1697" s="203">
        <f t="shared" si="482"/>
        <v>104</v>
      </c>
      <c r="Y1697" s="203">
        <f t="shared" si="483"/>
        <v>754</v>
      </c>
    </row>
    <row r="1698" ht="12.75" customHeight="1">
      <c r="A1698" s="191" t="s">
        <v>7868</v>
      </c>
      <c r="B1698" s="215" t="s">
        <v>2817</v>
      </c>
      <c r="C1698" s="268">
        <v>45930.0</v>
      </c>
      <c r="D1698" s="241">
        <v>0.4583333333333333</v>
      </c>
      <c r="E1698" s="191" t="s">
        <v>2511</v>
      </c>
      <c r="F1698" s="191" t="s">
        <v>7902</v>
      </c>
      <c r="G1698" s="193">
        <v>1.0</v>
      </c>
      <c r="H1698" s="193" t="s">
        <v>2449</v>
      </c>
      <c r="I1698" s="193" t="s">
        <v>6342</v>
      </c>
      <c r="J1698" s="193" t="s">
        <v>7903</v>
      </c>
      <c r="K1698" s="193" t="s">
        <v>6022</v>
      </c>
      <c r="L1698" s="191" t="s">
        <v>6023</v>
      </c>
      <c r="M1698" s="249" t="s">
        <v>6024</v>
      </c>
      <c r="N1698" s="193" t="s">
        <v>821</v>
      </c>
      <c r="O1698" s="207"/>
      <c r="P1698" s="193" t="s">
        <v>2877</v>
      </c>
      <c r="Q1698" s="205" t="s">
        <v>7904</v>
      </c>
      <c r="R1698" s="206">
        <v>8.69671071376592E14</v>
      </c>
      <c r="S1698" s="206">
        <v>8.118246254E9</v>
      </c>
      <c r="T1698" s="193" t="s">
        <v>6343</v>
      </c>
      <c r="U1698" s="193" t="s">
        <v>6344</v>
      </c>
      <c r="V1698" s="193" t="s">
        <v>2513</v>
      </c>
      <c r="W1698" s="203">
        <v>0.0</v>
      </c>
      <c r="X1698" s="203">
        <f t="shared" si="482"/>
        <v>0</v>
      </c>
      <c r="Y1698" s="203">
        <f t="shared" si="483"/>
        <v>0</v>
      </c>
    </row>
    <row r="1699" ht="12.75" customHeight="1">
      <c r="A1699" s="191" t="s">
        <v>7868</v>
      </c>
      <c r="B1699" s="215" t="s">
        <v>2817</v>
      </c>
      <c r="C1699" s="268">
        <v>45930.0</v>
      </c>
      <c r="D1699" s="241">
        <v>0.5416666666666666</v>
      </c>
      <c r="E1699" s="191" t="s">
        <v>2511</v>
      </c>
      <c r="F1699" s="191" t="s">
        <v>7902</v>
      </c>
      <c r="G1699" s="193">
        <v>1.0</v>
      </c>
      <c r="H1699" s="193" t="s">
        <v>2467</v>
      </c>
      <c r="I1699" s="193" t="s">
        <v>6342</v>
      </c>
      <c r="J1699" s="193" t="s">
        <v>7903</v>
      </c>
      <c r="K1699" s="193" t="s">
        <v>6022</v>
      </c>
      <c r="L1699" s="191" t="s">
        <v>6023</v>
      </c>
      <c r="M1699" s="249" t="s">
        <v>6024</v>
      </c>
      <c r="N1699" s="193" t="s">
        <v>821</v>
      </c>
      <c r="O1699" s="207"/>
      <c r="P1699" s="193" t="s">
        <v>2877</v>
      </c>
      <c r="Q1699" s="205" t="s">
        <v>7905</v>
      </c>
      <c r="R1699" s="206">
        <v>8.69671071376592E14</v>
      </c>
      <c r="S1699" s="206">
        <v>8.118246254E9</v>
      </c>
      <c r="T1699" s="193" t="s">
        <v>6343</v>
      </c>
      <c r="U1699" s="193" t="s">
        <v>6344</v>
      </c>
      <c r="V1699" s="193" t="s">
        <v>888</v>
      </c>
      <c r="W1699" s="203">
        <v>0.0</v>
      </c>
      <c r="X1699" s="203">
        <f t="shared" si="482"/>
        <v>0</v>
      </c>
      <c r="Y1699" s="203">
        <f t="shared" si="483"/>
        <v>0</v>
      </c>
    </row>
    <row r="1700" ht="12.75" customHeight="1">
      <c r="A1700" s="191" t="s">
        <v>7868</v>
      </c>
      <c r="B1700" s="215" t="s">
        <v>2817</v>
      </c>
      <c r="C1700" s="268">
        <v>45930.0</v>
      </c>
      <c r="D1700" s="241">
        <v>0.5833333333333334</v>
      </c>
      <c r="E1700" s="191" t="s">
        <v>7618</v>
      </c>
      <c r="F1700" s="191" t="s">
        <v>2592</v>
      </c>
      <c r="G1700" s="193">
        <v>1.0</v>
      </c>
      <c r="H1700" s="193" t="s">
        <v>2449</v>
      </c>
      <c r="I1700" s="193" t="s">
        <v>7906</v>
      </c>
      <c r="J1700" s="193" t="s">
        <v>7907</v>
      </c>
      <c r="K1700" s="193" t="s">
        <v>7908</v>
      </c>
      <c r="L1700" s="191" t="s">
        <v>7909</v>
      </c>
      <c r="M1700" s="249" t="s">
        <v>7910</v>
      </c>
      <c r="N1700" s="193" t="s">
        <v>821</v>
      </c>
      <c r="O1700" s="193" t="s">
        <v>68</v>
      </c>
      <c r="P1700" s="193" t="s">
        <v>2957</v>
      </c>
      <c r="Q1700" s="205" t="s">
        <v>7911</v>
      </c>
      <c r="R1700" s="206">
        <v>8.6970606007402E14</v>
      </c>
      <c r="S1700" s="206">
        <v>8.333015361E9</v>
      </c>
      <c r="T1700" s="193" t="s">
        <v>7912</v>
      </c>
      <c r="U1700" s="193" t="s">
        <v>7913</v>
      </c>
      <c r="V1700" s="193" t="s">
        <v>2449</v>
      </c>
      <c r="W1700" s="203">
        <f>450</f>
        <v>450</v>
      </c>
      <c r="X1700" s="203">
        <f t="shared" si="482"/>
        <v>72</v>
      </c>
      <c r="Y1700" s="203">
        <f t="shared" si="483"/>
        <v>522</v>
      </c>
    </row>
    <row r="1701" ht="12.75" customHeight="1">
      <c r="A1701" s="191" t="s">
        <v>7868</v>
      </c>
      <c r="B1701" s="215" t="s">
        <v>2817</v>
      </c>
      <c r="C1701" s="268">
        <v>45930.0</v>
      </c>
      <c r="D1701" s="241">
        <v>0.6875</v>
      </c>
      <c r="E1701" s="191" t="s">
        <v>7914</v>
      </c>
      <c r="F1701" s="191" t="s">
        <v>7914</v>
      </c>
      <c r="G1701" s="193">
        <v>1.0</v>
      </c>
      <c r="H1701" s="193" t="s">
        <v>2513</v>
      </c>
      <c r="I1701" s="193" t="s">
        <v>7915</v>
      </c>
      <c r="J1701" s="193" t="s">
        <v>2514</v>
      </c>
      <c r="K1701" s="193" t="s">
        <v>7916</v>
      </c>
      <c r="L1701" s="191" t="s">
        <v>7917</v>
      </c>
      <c r="M1701" s="249" t="s">
        <v>7918</v>
      </c>
      <c r="N1701" s="193" t="s">
        <v>821</v>
      </c>
      <c r="O1701" s="207"/>
      <c r="P1701" s="193" t="s">
        <v>2563</v>
      </c>
      <c r="Q1701" s="205" t="s">
        <v>7919</v>
      </c>
      <c r="R1701" s="206">
        <v>8.69220041856711E14</v>
      </c>
      <c r="S1701" s="206">
        <v>8.1180178E9</v>
      </c>
      <c r="T1701" s="193" t="s">
        <v>7920</v>
      </c>
      <c r="U1701" s="193" t="s">
        <v>7921</v>
      </c>
      <c r="V1701" s="193" t="s">
        <v>2513</v>
      </c>
      <c r="W1701" s="203">
        <v>550.0</v>
      </c>
      <c r="X1701" s="203">
        <v>0.0</v>
      </c>
      <c r="Y1701" s="203">
        <f t="shared" si="483"/>
        <v>550</v>
      </c>
    </row>
    <row r="1702" ht="12.75" customHeight="1">
      <c r="A1702" s="191" t="s">
        <v>7868</v>
      </c>
      <c r="B1702" s="215" t="s">
        <v>2817</v>
      </c>
      <c r="C1702" s="268">
        <v>45931.0</v>
      </c>
      <c r="D1702" s="241">
        <v>0.5416666666666666</v>
      </c>
      <c r="E1702" s="191" t="s">
        <v>2574</v>
      </c>
      <c r="F1702" s="191" t="s">
        <v>5930</v>
      </c>
      <c r="G1702" s="193">
        <v>1.0</v>
      </c>
      <c r="H1702" s="193" t="s">
        <v>2513</v>
      </c>
      <c r="I1702" s="193" t="s">
        <v>7922</v>
      </c>
      <c r="J1702" s="193" t="s">
        <v>7923</v>
      </c>
      <c r="K1702" s="193" t="s">
        <v>3312</v>
      </c>
      <c r="L1702" s="37" t="s">
        <v>2577</v>
      </c>
      <c r="M1702" s="249" t="s">
        <v>2578</v>
      </c>
      <c r="N1702" s="193" t="s">
        <v>821</v>
      </c>
      <c r="O1702" s="193" t="s">
        <v>68</v>
      </c>
      <c r="P1702" s="193" t="str">
        <f>J1702</f>
        <v>CTE. CESAR MISSAEL ESCAREÑO SALAZAR 
DESINSTALACION DE EQUIPO</v>
      </c>
      <c r="Q1702" s="205" t="s">
        <v>6904</v>
      </c>
      <c r="R1702" s="206">
        <v>8.65011030362611E14</v>
      </c>
      <c r="S1702" s="206" t="s">
        <v>7924</v>
      </c>
      <c r="T1702" s="193" t="s">
        <v>7925</v>
      </c>
      <c r="U1702" s="193" t="s">
        <v>7926</v>
      </c>
      <c r="V1702" s="193" t="s">
        <v>2513</v>
      </c>
      <c r="W1702" s="203">
        <v>650.0</v>
      </c>
      <c r="X1702" s="203">
        <f t="shared" ref="X1702:X1704" si="484">W1702*0.16</f>
        <v>104</v>
      </c>
      <c r="Y1702" s="203">
        <f t="shared" si="483"/>
        <v>754</v>
      </c>
    </row>
    <row r="1703" ht="12.75" customHeight="1">
      <c r="A1703" s="191" t="s">
        <v>7868</v>
      </c>
      <c r="B1703" s="215" t="s">
        <v>2817</v>
      </c>
      <c r="C1703" s="268">
        <v>45932.0</v>
      </c>
      <c r="D1703" s="241">
        <v>0.4583333333333333</v>
      </c>
      <c r="E1703" s="191" t="s">
        <v>7885</v>
      </c>
      <c r="F1703" s="191" t="s">
        <v>3489</v>
      </c>
      <c r="G1703" s="193">
        <v>1.0</v>
      </c>
      <c r="H1703" s="193" t="s">
        <v>888</v>
      </c>
      <c r="I1703" s="193" t="s">
        <v>7927</v>
      </c>
      <c r="J1703" s="193" t="s">
        <v>7558</v>
      </c>
      <c r="K1703" s="193" t="s">
        <v>6955</v>
      </c>
      <c r="L1703" s="191" t="s">
        <v>2669</v>
      </c>
      <c r="M1703" s="217" t="s">
        <v>2670</v>
      </c>
      <c r="N1703" s="193" t="s">
        <v>4397</v>
      </c>
      <c r="O1703" s="207"/>
      <c r="P1703" s="193" t="s">
        <v>3034</v>
      </c>
      <c r="Q1703" s="205" t="s">
        <v>7928</v>
      </c>
      <c r="R1703" s="206">
        <v>8.62476051565082E14</v>
      </c>
      <c r="S1703" s="206" t="s">
        <v>68</v>
      </c>
      <c r="T1703" s="193" t="s">
        <v>68</v>
      </c>
      <c r="U1703" s="193" t="s">
        <v>7929</v>
      </c>
      <c r="V1703" s="193" t="s">
        <v>888</v>
      </c>
      <c r="W1703" s="203">
        <v>700.0</v>
      </c>
      <c r="X1703" s="179">
        <f t="shared" si="484"/>
        <v>112</v>
      </c>
      <c r="Y1703" s="179">
        <f t="shared" si="483"/>
        <v>812</v>
      </c>
    </row>
    <row r="1704" ht="12.75" customHeight="1">
      <c r="A1704" s="191" t="s">
        <v>7868</v>
      </c>
      <c r="B1704" s="215" t="s">
        <v>2817</v>
      </c>
      <c r="C1704" s="268">
        <v>45932.0</v>
      </c>
      <c r="D1704" s="241">
        <v>0.4583333333333333</v>
      </c>
      <c r="E1704" s="191" t="s">
        <v>7885</v>
      </c>
      <c r="F1704" s="191" t="s">
        <v>3489</v>
      </c>
      <c r="G1704" s="193">
        <v>1.0</v>
      </c>
      <c r="H1704" s="193" t="s">
        <v>888</v>
      </c>
      <c r="I1704" s="193" t="s">
        <v>7927</v>
      </c>
      <c r="J1704" s="193" t="s">
        <v>7563</v>
      </c>
      <c r="K1704" s="193" t="s">
        <v>6955</v>
      </c>
      <c r="L1704" s="191" t="s">
        <v>2669</v>
      </c>
      <c r="M1704" s="248" t="s">
        <v>2670</v>
      </c>
      <c r="N1704" s="193" t="s">
        <v>4397</v>
      </c>
      <c r="O1704" s="207"/>
      <c r="P1704" s="193" t="s">
        <v>888</v>
      </c>
      <c r="Q1704" s="205" t="s">
        <v>7930</v>
      </c>
      <c r="R1704" s="206">
        <v>8.62476051108735E14</v>
      </c>
      <c r="S1704" s="206" t="s">
        <v>68</v>
      </c>
      <c r="T1704" s="193" t="s">
        <v>68</v>
      </c>
      <c r="U1704" s="193" t="s">
        <v>7929</v>
      </c>
      <c r="V1704" s="193" t="s">
        <v>888</v>
      </c>
      <c r="W1704" s="203">
        <v>700.0</v>
      </c>
      <c r="X1704" s="179">
        <f t="shared" si="484"/>
        <v>112</v>
      </c>
      <c r="Y1704" s="179">
        <f t="shared" si="483"/>
        <v>812</v>
      </c>
    </row>
    <row r="1705" ht="12.75" customHeight="1">
      <c r="A1705" s="191" t="s">
        <v>7868</v>
      </c>
      <c r="B1705" s="215" t="s">
        <v>2817</v>
      </c>
      <c r="C1705" s="268">
        <v>45932.0</v>
      </c>
      <c r="D1705" s="241">
        <v>0.5416666666666666</v>
      </c>
      <c r="E1705" s="191" t="s">
        <v>2504</v>
      </c>
      <c r="F1705" s="191" t="s">
        <v>2504</v>
      </c>
      <c r="G1705" s="193">
        <v>1.0</v>
      </c>
      <c r="H1705" s="193" t="s">
        <v>888</v>
      </c>
      <c r="I1705" s="193" t="s">
        <v>7931</v>
      </c>
      <c r="J1705" s="193" t="s">
        <v>7932</v>
      </c>
      <c r="K1705" s="193" t="s">
        <v>2507</v>
      </c>
      <c r="L1705" s="191" t="s">
        <v>2508</v>
      </c>
      <c r="M1705" s="217" t="s">
        <v>2509</v>
      </c>
      <c r="N1705" s="193" t="s">
        <v>821</v>
      </c>
      <c r="O1705" s="207"/>
      <c r="P1705" s="193" t="s">
        <v>5172</v>
      </c>
      <c r="Q1705" s="205" t="s">
        <v>7933</v>
      </c>
      <c r="R1705" s="206">
        <v>8.62667089242559E14</v>
      </c>
      <c r="S1705" s="206">
        <v>8.125831798E9</v>
      </c>
      <c r="T1705" s="193" t="s">
        <v>68</v>
      </c>
      <c r="U1705" s="193" t="s">
        <v>7934</v>
      </c>
      <c r="V1705" s="193" t="s">
        <v>888</v>
      </c>
      <c r="W1705" s="203">
        <f>1900+100</f>
        <v>2000</v>
      </c>
      <c r="X1705" s="203">
        <v>0.0</v>
      </c>
      <c r="Y1705" s="203">
        <f t="shared" si="483"/>
        <v>2000</v>
      </c>
    </row>
    <row r="1706" ht="12.75" customHeight="1">
      <c r="A1706" s="191" t="s">
        <v>7868</v>
      </c>
      <c r="B1706" s="215" t="s">
        <v>2817</v>
      </c>
      <c r="C1706" s="268">
        <v>45932.0</v>
      </c>
      <c r="D1706" s="241">
        <v>0.5833333333333334</v>
      </c>
      <c r="E1706" s="191" t="s">
        <v>4296</v>
      </c>
      <c r="F1706" s="191" t="s">
        <v>2745</v>
      </c>
      <c r="G1706" s="193">
        <v>1.0</v>
      </c>
      <c r="H1706" s="193" t="s">
        <v>846</v>
      </c>
      <c r="I1706" s="193" t="s">
        <v>7935</v>
      </c>
      <c r="J1706" s="193" t="s">
        <v>7236</v>
      </c>
      <c r="K1706" s="193" t="s">
        <v>7936</v>
      </c>
      <c r="L1706" s="191" t="s">
        <v>7937</v>
      </c>
      <c r="M1706" s="217" t="s">
        <v>7938</v>
      </c>
      <c r="N1706" s="193" t="s">
        <v>6204</v>
      </c>
      <c r="O1706" s="207"/>
      <c r="P1706" s="193" t="s">
        <v>7939</v>
      </c>
      <c r="Q1706" s="205" t="s">
        <v>7940</v>
      </c>
      <c r="R1706" s="206" t="s">
        <v>68</v>
      </c>
      <c r="S1706" s="206" t="s">
        <v>68</v>
      </c>
      <c r="T1706" s="193" t="s">
        <v>68</v>
      </c>
      <c r="U1706" s="193" t="s">
        <v>68</v>
      </c>
      <c r="V1706" s="193" t="s">
        <v>846</v>
      </c>
      <c r="W1706" s="203">
        <v>0.0</v>
      </c>
      <c r="X1706" s="203">
        <f t="shared" ref="X1706:X1720" si="485">W1706*0.16</f>
        <v>0</v>
      </c>
      <c r="Y1706" s="203">
        <f t="shared" si="483"/>
        <v>0</v>
      </c>
    </row>
    <row r="1707" ht="12.75" customHeight="1">
      <c r="A1707" s="191" t="s">
        <v>7868</v>
      </c>
      <c r="B1707" s="215" t="s">
        <v>2817</v>
      </c>
      <c r="C1707" s="268">
        <v>45932.0</v>
      </c>
      <c r="D1707" s="241">
        <v>0.7083333333333334</v>
      </c>
      <c r="E1707" s="191" t="s">
        <v>3488</v>
      </c>
      <c r="F1707" s="191" t="s">
        <v>1614</v>
      </c>
      <c r="G1707" s="193">
        <v>1.0</v>
      </c>
      <c r="H1707" s="193" t="s">
        <v>2513</v>
      </c>
      <c r="I1707" s="193" t="s">
        <v>7931</v>
      </c>
      <c r="J1707" s="193" t="s">
        <v>2514</v>
      </c>
      <c r="K1707" s="193">
        <v>3.339741683E9</v>
      </c>
      <c r="L1707" s="191" t="s">
        <v>7941</v>
      </c>
      <c r="M1707" s="217" t="s">
        <v>7942</v>
      </c>
      <c r="N1707" s="193" t="s">
        <v>995</v>
      </c>
      <c r="O1707" s="207"/>
      <c r="P1707" s="193" t="s">
        <v>2514</v>
      </c>
      <c r="Q1707" s="205" t="s">
        <v>68</v>
      </c>
      <c r="R1707" s="206">
        <v>3.59857081931461E14</v>
      </c>
      <c r="S1707" s="206" t="s">
        <v>68</v>
      </c>
      <c r="T1707" s="193" t="s">
        <v>68</v>
      </c>
      <c r="U1707" s="193" t="s">
        <v>68</v>
      </c>
      <c r="V1707" s="193" t="str">
        <f>H1707</f>
        <v>DESINSTALACION</v>
      </c>
      <c r="W1707" s="203">
        <v>500.0</v>
      </c>
      <c r="X1707" s="203">
        <f t="shared" si="485"/>
        <v>80</v>
      </c>
      <c r="Y1707" s="203">
        <f t="shared" si="483"/>
        <v>580</v>
      </c>
    </row>
    <row r="1708" ht="12.75" customHeight="1">
      <c r="A1708" s="191" t="s">
        <v>7868</v>
      </c>
      <c r="B1708" s="215" t="s">
        <v>2817</v>
      </c>
      <c r="C1708" s="268">
        <v>45933.0</v>
      </c>
      <c r="D1708" s="241">
        <v>0.4166666666666667</v>
      </c>
      <c r="E1708" s="191" t="s">
        <v>3682</v>
      </c>
      <c r="F1708" s="191" t="s">
        <v>3683</v>
      </c>
      <c r="G1708" s="193">
        <v>1.0</v>
      </c>
      <c r="H1708" s="193" t="s">
        <v>2449</v>
      </c>
      <c r="I1708" s="193" t="s">
        <v>7769</v>
      </c>
      <c r="J1708" s="193" t="s">
        <v>7770</v>
      </c>
      <c r="K1708" s="193" t="s">
        <v>7771</v>
      </c>
      <c r="L1708" s="191" t="s">
        <v>7772</v>
      </c>
      <c r="M1708" s="217" t="s">
        <v>7773</v>
      </c>
      <c r="N1708" s="193" t="s">
        <v>7774</v>
      </c>
      <c r="O1708" s="207"/>
      <c r="P1708" s="193" t="s">
        <v>2449</v>
      </c>
      <c r="Q1708" s="205" t="s">
        <v>7943</v>
      </c>
      <c r="R1708" s="206">
        <v>8.68166059177972E14</v>
      </c>
      <c r="S1708" s="206">
        <v>8.182543625E9</v>
      </c>
      <c r="T1708" s="193" t="s">
        <v>7944</v>
      </c>
      <c r="U1708" s="193" t="s">
        <v>7945</v>
      </c>
      <c r="V1708" s="193" t="s">
        <v>2449</v>
      </c>
      <c r="W1708" s="203">
        <v>550.0</v>
      </c>
      <c r="X1708" s="203">
        <f t="shared" si="485"/>
        <v>88</v>
      </c>
      <c r="Y1708" s="203">
        <f t="shared" si="483"/>
        <v>638</v>
      </c>
    </row>
    <row r="1709" ht="12.75" customHeight="1">
      <c r="A1709" s="191" t="s">
        <v>7868</v>
      </c>
      <c r="B1709" s="215" t="s">
        <v>2817</v>
      </c>
      <c r="C1709" s="268">
        <v>45933.0</v>
      </c>
      <c r="D1709" s="241">
        <v>0.4166666666666667</v>
      </c>
      <c r="E1709" s="191" t="s">
        <v>3682</v>
      </c>
      <c r="F1709" s="191" t="s">
        <v>3683</v>
      </c>
      <c r="G1709" s="193">
        <v>1.0</v>
      </c>
      <c r="H1709" s="193" t="s">
        <v>2449</v>
      </c>
      <c r="I1709" s="193" t="s">
        <v>7777</v>
      </c>
      <c r="J1709" s="193" t="s">
        <v>7778</v>
      </c>
      <c r="K1709" s="193" t="s">
        <v>7771</v>
      </c>
      <c r="L1709" s="191" t="s">
        <v>7772</v>
      </c>
      <c r="M1709" s="217" t="s">
        <v>7773</v>
      </c>
      <c r="N1709" s="193" t="s">
        <v>7774</v>
      </c>
      <c r="O1709" s="207"/>
      <c r="P1709" s="193" t="s">
        <v>2449</v>
      </c>
      <c r="Q1709" s="205" t="s">
        <v>7946</v>
      </c>
      <c r="R1709" s="206">
        <v>8.6816605917883E14</v>
      </c>
      <c r="S1709" s="206">
        <v>8.182545771E9</v>
      </c>
      <c r="T1709" s="193" t="s">
        <v>7947</v>
      </c>
      <c r="U1709" s="193" t="s">
        <v>7948</v>
      </c>
      <c r="V1709" s="193" t="s">
        <v>2449</v>
      </c>
      <c r="W1709" s="203">
        <v>550.0</v>
      </c>
      <c r="X1709" s="203">
        <f t="shared" si="485"/>
        <v>88</v>
      </c>
      <c r="Y1709" s="203">
        <f t="shared" si="483"/>
        <v>638</v>
      </c>
    </row>
    <row r="1710" ht="12.75" customHeight="1">
      <c r="A1710" s="191" t="s">
        <v>7868</v>
      </c>
      <c r="B1710" s="215" t="s">
        <v>2817</v>
      </c>
      <c r="C1710" s="268">
        <v>45933.0</v>
      </c>
      <c r="D1710" s="241">
        <v>0.4166666666666667</v>
      </c>
      <c r="E1710" s="191" t="s">
        <v>3682</v>
      </c>
      <c r="F1710" s="191" t="s">
        <v>3683</v>
      </c>
      <c r="G1710" s="193">
        <v>1.0</v>
      </c>
      <c r="H1710" s="193" t="s">
        <v>2449</v>
      </c>
      <c r="I1710" s="193" t="s">
        <v>7779</v>
      </c>
      <c r="J1710" s="193" t="s">
        <v>7780</v>
      </c>
      <c r="K1710" s="193" t="s">
        <v>7771</v>
      </c>
      <c r="L1710" s="191" t="s">
        <v>7772</v>
      </c>
      <c r="M1710" s="248" t="s">
        <v>7773</v>
      </c>
      <c r="N1710" s="193" t="s">
        <v>7774</v>
      </c>
      <c r="O1710" s="207"/>
      <c r="P1710" s="193" t="s">
        <v>2449</v>
      </c>
      <c r="Q1710" s="205" t="s">
        <v>7949</v>
      </c>
      <c r="R1710" s="206">
        <v>8.68166059177899E14</v>
      </c>
      <c r="S1710" s="206">
        <v>8.182545579E9</v>
      </c>
      <c r="T1710" s="193" t="s">
        <v>7950</v>
      </c>
      <c r="U1710" s="193" t="s">
        <v>7951</v>
      </c>
      <c r="V1710" s="193" t="s">
        <v>2449</v>
      </c>
      <c r="W1710" s="203">
        <v>550.0</v>
      </c>
      <c r="X1710" s="203">
        <f t="shared" si="485"/>
        <v>88</v>
      </c>
      <c r="Y1710" s="203">
        <f t="shared" si="483"/>
        <v>638</v>
      </c>
    </row>
    <row r="1711" ht="12.75" customHeight="1">
      <c r="A1711" s="191" t="s">
        <v>7868</v>
      </c>
      <c r="B1711" s="215" t="s">
        <v>2817</v>
      </c>
      <c r="C1711" s="268">
        <v>45933.0</v>
      </c>
      <c r="D1711" s="241">
        <v>0.5208333333333334</v>
      </c>
      <c r="E1711" s="191" t="s">
        <v>2511</v>
      </c>
      <c r="F1711" s="191" t="s">
        <v>7902</v>
      </c>
      <c r="G1711" s="193">
        <v>1.0</v>
      </c>
      <c r="H1711" s="193" t="s">
        <v>2513</v>
      </c>
      <c r="I1711" s="193" t="s">
        <v>7952</v>
      </c>
      <c r="J1711" s="193" t="s">
        <v>7953</v>
      </c>
      <c r="K1711" s="193" t="s">
        <v>6022</v>
      </c>
      <c r="L1711" s="191" t="s">
        <v>6023</v>
      </c>
      <c r="M1711" s="249" t="s">
        <v>6024</v>
      </c>
      <c r="N1711" s="193" t="s">
        <v>821</v>
      </c>
      <c r="O1711" s="207"/>
      <c r="P1711" s="193" t="s">
        <v>7954</v>
      </c>
      <c r="Q1711" s="205" t="s">
        <v>7955</v>
      </c>
      <c r="R1711" s="206">
        <v>8.60896051060416E14</v>
      </c>
      <c r="S1711" s="206">
        <v>8.118202944E9</v>
      </c>
      <c r="T1711" s="193" t="s">
        <v>68</v>
      </c>
      <c r="U1711" s="193" t="s">
        <v>6089</v>
      </c>
      <c r="V1711" s="193" t="s">
        <v>2513</v>
      </c>
      <c r="W1711" s="203">
        <v>0.0</v>
      </c>
      <c r="X1711" s="203">
        <f t="shared" si="485"/>
        <v>0</v>
      </c>
      <c r="Y1711" s="203">
        <f t="shared" si="483"/>
        <v>0</v>
      </c>
    </row>
    <row r="1712" ht="12.75" customHeight="1">
      <c r="A1712" s="191" t="s">
        <v>7868</v>
      </c>
      <c r="B1712" s="215" t="s">
        <v>2817</v>
      </c>
      <c r="C1712" s="268">
        <v>45933.0</v>
      </c>
      <c r="D1712" s="241">
        <v>0.5416666666666666</v>
      </c>
      <c r="E1712" s="191" t="s">
        <v>2511</v>
      </c>
      <c r="F1712" s="191" t="s">
        <v>7902</v>
      </c>
      <c r="G1712" s="193">
        <v>1.0</v>
      </c>
      <c r="H1712" s="193" t="s">
        <v>888</v>
      </c>
      <c r="I1712" s="193" t="s">
        <v>7952</v>
      </c>
      <c r="J1712" s="193" t="s">
        <v>7956</v>
      </c>
      <c r="K1712" s="193" t="s">
        <v>6022</v>
      </c>
      <c r="L1712" s="191" t="s">
        <v>6023</v>
      </c>
      <c r="M1712" s="249" t="s">
        <v>6024</v>
      </c>
      <c r="N1712" s="193" t="s">
        <v>821</v>
      </c>
      <c r="O1712" s="207"/>
      <c r="P1712" s="193" t="s">
        <v>7956</v>
      </c>
      <c r="Q1712" s="205"/>
      <c r="R1712" s="206">
        <v>8.60896050820299E14</v>
      </c>
      <c r="S1712" s="206">
        <v>8.122017979E9</v>
      </c>
      <c r="T1712" s="193" t="s">
        <v>68</v>
      </c>
      <c r="U1712" s="193" t="s">
        <v>6089</v>
      </c>
      <c r="V1712" s="193" t="s">
        <v>888</v>
      </c>
      <c r="W1712" s="203">
        <v>0.0</v>
      </c>
      <c r="X1712" s="203">
        <f t="shared" si="485"/>
        <v>0</v>
      </c>
      <c r="Y1712" s="203">
        <f t="shared" si="483"/>
        <v>0</v>
      </c>
    </row>
    <row r="1713" ht="12.75" customHeight="1">
      <c r="A1713" s="191" t="s">
        <v>7868</v>
      </c>
      <c r="B1713" s="215" t="s">
        <v>2817</v>
      </c>
      <c r="C1713" s="268">
        <v>45933.0</v>
      </c>
      <c r="D1713" s="241">
        <v>0.5416666666666666</v>
      </c>
      <c r="E1713" s="191" t="s">
        <v>2511</v>
      </c>
      <c r="F1713" s="191" t="s">
        <v>7902</v>
      </c>
      <c r="G1713" s="193">
        <v>1.0</v>
      </c>
      <c r="H1713" s="193" t="s">
        <v>2449</v>
      </c>
      <c r="I1713" s="193" t="s">
        <v>7957</v>
      </c>
      <c r="J1713" s="193" t="s">
        <v>7958</v>
      </c>
      <c r="K1713" s="193" t="s">
        <v>6022</v>
      </c>
      <c r="L1713" s="191" t="s">
        <v>6023</v>
      </c>
      <c r="M1713" s="249" t="s">
        <v>6024</v>
      </c>
      <c r="N1713" s="193" t="s">
        <v>821</v>
      </c>
      <c r="O1713" s="207"/>
      <c r="P1713" s="193" t="s">
        <v>2957</v>
      </c>
      <c r="Q1713" s="205" t="s">
        <v>7959</v>
      </c>
      <c r="R1713" s="206">
        <v>8.60896050893296E14</v>
      </c>
      <c r="S1713" s="206">
        <v>8.12351797E9</v>
      </c>
      <c r="T1713" s="193" t="s">
        <v>7960</v>
      </c>
      <c r="U1713" s="193" t="s">
        <v>6151</v>
      </c>
      <c r="V1713" s="193" t="s">
        <v>2449</v>
      </c>
      <c r="W1713" s="203">
        <v>0.0</v>
      </c>
      <c r="X1713" s="203">
        <f t="shared" si="485"/>
        <v>0</v>
      </c>
      <c r="Y1713" s="203">
        <f t="shared" si="483"/>
        <v>0</v>
      </c>
    </row>
    <row r="1714" ht="12.75" customHeight="1">
      <c r="A1714" s="191" t="s">
        <v>7868</v>
      </c>
      <c r="B1714" s="215" t="s">
        <v>2817</v>
      </c>
      <c r="C1714" s="268">
        <v>45933.0</v>
      </c>
      <c r="D1714" s="241">
        <v>0.5416666666666666</v>
      </c>
      <c r="E1714" s="191" t="s">
        <v>2511</v>
      </c>
      <c r="F1714" s="191" t="s">
        <v>7902</v>
      </c>
      <c r="G1714" s="193">
        <v>1.0</v>
      </c>
      <c r="H1714" s="193" t="s">
        <v>2449</v>
      </c>
      <c r="I1714" s="193" t="s">
        <v>7961</v>
      </c>
      <c r="J1714" s="193" t="s">
        <v>7962</v>
      </c>
      <c r="K1714" s="193" t="s">
        <v>6022</v>
      </c>
      <c r="L1714" s="191" t="s">
        <v>6023</v>
      </c>
      <c r="M1714" s="249" t="s">
        <v>6024</v>
      </c>
      <c r="N1714" s="193" t="s">
        <v>4397</v>
      </c>
      <c r="O1714" s="193" t="s">
        <v>68</v>
      </c>
      <c r="P1714" s="193" t="s">
        <v>2957</v>
      </c>
      <c r="Q1714" s="286" t="s">
        <v>7963</v>
      </c>
      <c r="R1714" s="206">
        <v>8.6089605091207E14</v>
      </c>
      <c r="S1714" s="206">
        <v>8.128618858E9</v>
      </c>
      <c r="T1714" s="193" t="s">
        <v>7964</v>
      </c>
      <c r="U1714" s="193" t="s">
        <v>7965</v>
      </c>
      <c r="V1714" s="193" t="s">
        <v>2513</v>
      </c>
      <c r="W1714" s="203">
        <v>0.0</v>
      </c>
      <c r="X1714" s="203">
        <f t="shared" si="485"/>
        <v>0</v>
      </c>
      <c r="Y1714" s="203">
        <f t="shared" si="483"/>
        <v>0</v>
      </c>
    </row>
    <row r="1715" ht="12.75" customHeight="1">
      <c r="A1715" s="191" t="s">
        <v>7868</v>
      </c>
      <c r="B1715" s="215" t="s">
        <v>2817</v>
      </c>
      <c r="C1715" s="268">
        <v>45933.0</v>
      </c>
      <c r="D1715" s="241">
        <v>0.5416666666666666</v>
      </c>
      <c r="E1715" s="191" t="s">
        <v>2511</v>
      </c>
      <c r="F1715" s="191" t="s">
        <v>7902</v>
      </c>
      <c r="G1715" s="193">
        <v>1.0</v>
      </c>
      <c r="H1715" s="193" t="s">
        <v>2467</v>
      </c>
      <c r="I1715" s="193" t="s">
        <v>7966</v>
      </c>
      <c r="J1715" s="193" t="s">
        <v>7962</v>
      </c>
      <c r="K1715" s="193" t="s">
        <v>6022</v>
      </c>
      <c r="L1715" s="191" t="s">
        <v>6023</v>
      </c>
      <c r="M1715" s="249" t="s">
        <v>6024</v>
      </c>
      <c r="N1715" s="193" t="s">
        <v>821</v>
      </c>
      <c r="O1715" s="207"/>
      <c r="P1715" s="193" t="s">
        <v>2957</v>
      </c>
      <c r="Q1715" s="205" t="s">
        <v>7967</v>
      </c>
      <c r="R1715" s="206">
        <v>8.60896051060416E14</v>
      </c>
      <c r="S1715" s="206">
        <v>8.118202944E9</v>
      </c>
      <c r="T1715" s="193" t="s">
        <v>7964</v>
      </c>
      <c r="U1715" s="193" t="s">
        <v>7022</v>
      </c>
      <c r="V1715" s="193" t="s">
        <v>2812</v>
      </c>
      <c r="W1715" s="203">
        <v>0.0</v>
      </c>
      <c r="X1715" s="203">
        <f t="shared" si="485"/>
        <v>0</v>
      </c>
      <c r="Y1715" s="203">
        <f t="shared" si="483"/>
        <v>0</v>
      </c>
    </row>
    <row r="1716" ht="12.75" customHeight="1">
      <c r="A1716" s="191" t="s">
        <v>7868</v>
      </c>
      <c r="B1716" s="215" t="s">
        <v>2817</v>
      </c>
      <c r="C1716" s="268">
        <v>45933.0</v>
      </c>
      <c r="D1716" s="241">
        <v>0.5416666666666666</v>
      </c>
      <c r="E1716" s="191" t="s">
        <v>4296</v>
      </c>
      <c r="F1716" s="191" t="s">
        <v>2745</v>
      </c>
      <c r="G1716" s="193">
        <v>1.0</v>
      </c>
      <c r="H1716" s="193" t="s">
        <v>888</v>
      </c>
      <c r="I1716" s="193" t="s">
        <v>7968</v>
      </c>
      <c r="J1716" s="193" t="s">
        <v>7236</v>
      </c>
      <c r="K1716" s="193" t="s">
        <v>7936</v>
      </c>
      <c r="L1716" s="191" t="s">
        <v>7937</v>
      </c>
      <c r="M1716" s="217" t="s">
        <v>7938</v>
      </c>
      <c r="N1716" s="193" t="s">
        <v>6204</v>
      </c>
      <c r="O1716" s="207"/>
      <c r="P1716" s="193" t="s">
        <v>7969</v>
      </c>
      <c r="Q1716" s="205" t="s">
        <v>7970</v>
      </c>
      <c r="R1716" s="206">
        <v>8.64943048871723E14</v>
      </c>
      <c r="S1716" s="206">
        <v>8.110220936E9</v>
      </c>
      <c r="T1716" s="193" t="s">
        <v>7971</v>
      </c>
      <c r="U1716" s="193" t="s">
        <v>7972</v>
      </c>
      <c r="V1716" s="193" t="s">
        <v>888</v>
      </c>
      <c r="W1716" s="203">
        <v>0.0</v>
      </c>
      <c r="X1716" s="203">
        <f t="shared" si="485"/>
        <v>0</v>
      </c>
      <c r="Y1716" s="203">
        <f t="shared" si="483"/>
        <v>0</v>
      </c>
    </row>
    <row r="1717" ht="12.75" customHeight="1">
      <c r="A1717" s="191" t="s">
        <v>7868</v>
      </c>
      <c r="B1717" s="215" t="s">
        <v>2817</v>
      </c>
      <c r="C1717" s="268">
        <v>45933.0</v>
      </c>
      <c r="D1717" s="241">
        <v>0.5416666666666666</v>
      </c>
      <c r="E1717" s="191" t="s">
        <v>4296</v>
      </c>
      <c r="F1717" s="191" t="s">
        <v>2745</v>
      </c>
      <c r="G1717" s="193">
        <v>1.0</v>
      </c>
      <c r="H1717" s="193" t="s">
        <v>888</v>
      </c>
      <c r="I1717" s="193" t="s">
        <v>7973</v>
      </c>
      <c r="J1717" s="193" t="s">
        <v>7236</v>
      </c>
      <c r="K1717" s="193" t="s">
        <v>7936</v>
      </c>
      <c r="L1717" s="191" t="s">
        <v>7937</v>
      </c>
      <c r="M1717" s="217" t="s">
        <v>7938</v>
      </c>
      <c r="N1717" s="193" t="s">
        <v>6204</v>
      </c>
      <c r="O1717" s="207"/>
      <c r="P1717" s="193" t="s">
        <v>7974</v>
      </c>
      <c r="Q1717" s="205" t="s">
        <v>7970</v>
      </c>
      <c r="R1717" s="206">
        <v>8.63719062320099E14</v>
      </c>
      <c r="S1717" s="206">
        <v>8.182541218E9</v>
      </c>
      <c r="T1717" s="193" t="s">
        <v>68</v>
      </c>
      <c r="U1717" s="193" t="s">
        <v>7975</v>
      </c>
      <c r="V1717" s="193" t="s">
        <v>888</v>
      </c>
      <c r="W1717" s="203">
        <v>0.0</v>
      </c>
      <c r="X1717" s="203">
        <f t="shared" si="485"/>
        <v>0</v>
      </c>
      <c r="Y1717" s="203">
        <f t="shared" si="483"/>
        <v>0</v>
      </c>
    </row>
    <row r="1718" ht="12.75" customHeight="1">
      <c r="A1718" s="191" t="s">
        <v>7868</v>
      </c>
      <c r="B1718" s="215" t="s">
        <v>2817</v>
      </c>
      <c r="C1718" s="268">
        <v>45934.0</v>
      </c>
      <c r="D1718" s="241">
        <v>0.3958333333333333</v>
      </c>
      <c r="E1718" s="191" t="s">
        <v>7885</v>
      </c>
      <c r="F1718" s="191" t="s">
        <v>3489</v>
      </c>
      <c r="G1718" s="193">
        <v>1.0</v>
      </c>
      <c r="H1718" s="193" t="s">
        <v>2684</v>
      </c>
      <c r="I1718" s="193" t="s">
        <v>7976</v>
      </c>
      <c r="J1718" s="193" t="s">
        <v>7977</v>
      </c>
      <c r="K1718" s="193" t="s">
        <v>6955</v>
      </c>
      <c r="L1718" s="191" t="s">
        <v>2669</v>
      </c>
      <c r="M1718" s="248" t="s">
        <v>2670</v>
      </c>
      <c r="N1718" s="193" t="s">
        <v>821</v>
      </c>
      <c r="O1718" s="207"/>
      <c r="P1718" s="193" t="s">
        <v>7978</v>
      </c>
      <c r="Q1718" s="205" t="s">
        <v>68</v>
      </c>
      <c r="R1718" s="206" t="s">
        <v>68</v>
      </c>
      <c r="S1718" s="206" t="s">
        <v>68</v>
      </c>
      <c r="T1718" s="193" t="s">
        <v>68</v>
      </c>
      <c r="U1718" s="193" t="s">
        <v>68</v>
      </c>
      <c r="V1718" s="193" t="s">
        <v>2684</v>
      </c>
      <c r="W1718" s="203">
        <v>350.0</v>
      </c>
      <c r="X1718" s="203">
        <f t="shared" si="485"/>
        <v>56</v>
      </c>
      <c r="Y1718" s="203">
        <f t="shared" si="483"/>
        <v>406</v>
      </c>
    </row>
    <row r="1719" ht="12.75" customHeight="1">
      <c r="A1719" s="191" t="s">
        <v>7868</v>
      </c>
      <c r="B1719" s="215" t="s">
        <v>2817</v>
      </c>
      <c r="C1719" s="268">
        <v>45934.0</v>
      </c>
      <c r="D1719" s="241">
        <v>0.4305555555555556</v>
      </c>
      <c r="E1719" s="191" t="s">
        <v>7885</v>
      </c>
      <c r="F1719" s="191" t="s">
        <v>3489</v>
      </c>
      <c r="G1719" s="193">
        <v>1.0</v>
      </c>
      <c r="H1719" s="193" t="s">
        <v>2513</v>
      </c>
      <c r="I1719" s="193" t="s">
        <v>7976</v>
      </c>
      <c r="J1719" s="193" t="s">
        <v>7977</v>
      </c>
      <c r="K1719" s="193" t="s">
        <v>6955</v>
      </c>
      <c r="L1719" s="191" t="s">
        <v>2669</v>
      </c>
      <c r="M1719" s="248" t="s">
        <v>2670</v>
      </c>
      <c r="N1719" s="193" t="s">
        <v>821</v>
      </c>
      <c r="O1719" s="207"/>
      <c r="P1719" s="193" t="s">
        <v>2514</v>
      </c>
      <c r="Q1719" s="205" t="s">
        <v>7979</v>
      </c>
      <c r="R1719" s="206">
        <v>8.62476055626278E14</v>
      </c>
      <c r="S1719" s="206" t="s">
        <v>68</v>
      </c>
      <c r="T1719" s="193" t="s">
        <v>7980</v>
      </c>
      <c r="U1719" s="193" t="s">
        <v>7981</v>
      </c>
      <c r="V1719" s="193" t="s">
        <v>2513</v>
      </c>
      <c r="W1719" s="203">
        <v>500.0</v>
      </c>
      <c r="X1719" s="203">
        <f t="shared" si="485"/>
        <v>80</v>
      </c>
      <c r="Y1719" s="203">
        <f t="shared" si="483"/>
        <v>580</v>
      </c>
    </row>
    <row r="1720" ht="12.75" customHeight="1">
      <c r="A1720" s="191" t="s">
        <v>7868</v>
      </c>
      <c r="B1720" s="215" t="s">
        <v>2817</v>
      </c>
      <c r="C1720" s="268">
        <v>45934.0</v>
      </c>
      <c r="D1720" s="241">
        <v>0.4305555555555556</v>
      </c>
      <c r="E1720" s="191" t="s">
        <v>7885</v>
      </c>
      <c r="F1720" s="191" t="s">
        <v>3489</v>
      </c>
      <c r="G1720" s="193">
        <v>1.0</v>
      </c>
      <c r="H1720" s="193" t="s">
        <v>2513</v>
      </c>
      <c r="I1720" s="193" t="s">
        <v>7976</v>
      </c>
      <c r="J1720" s="193" t="s">
        <v>7982</v>
      </c>
      <c r="K1720" s="193" t="s">
        <v>6955</v>
      </c>
      <c r="L1720" s="191" t="s">
        <v>2669</v>
      </c>
      <c r="M1720" s="217" t="s">
        <v>2670</v>
      </c>
      <c r="N1720" s="193" t="s">
        <v>4397</v>
      </c>
      <c r="O1720" s="207"/>
      <c r="P1720" s="193" t="s">
        <v>2514</v>
      </c>
      <c r="Q1720" s="205" t="s">
        <v>7979</v>
      </c>
      <c r="R1720" s="206">
        <v>8.62476055271281E14</v>
      </c>
      <c r="S1720" s="206" t="s">
        <v>68</v>
      </c>
      <c r="T1720" s="193" t="s">
        <v>7980</v>
      </c>
      <c r="U1720" s="193" t="s">
        <v>7981</v>
      </c>
      <c r="V1720" s="193" t="s">
        <v>2513</v>
      </c>
      <c r="W1720" s="203">
        <v>500.0</v>
      </c>
      <c r="X1720" s="203">
        <f t="shared" si="485"/>
        <v>80</v>
      </c>
      <c r="Y1720" s="203">
        <f t="shared" si="483"/>
        <v>580</v>
      </c>
    </row>
    <row r="1721" ht="12.75" customHeight="1">
      <c r="A1721" s="191" t="s">
        <v>7868</v>
      </c>
      <c r="B1721" s="215" t="s">
        <v>2817</v>
      </c>
      <c r="C1721" s="268">
        <v>45934.0</v>
      </c>
      <c r="D1721" s="191" t="s">
        <v>7983</v>
      </c>
      <c r="E1721" s="191" t="s">
        <v>5648</v>
      </c>
      <c r="F1721" s="191" t="s">
        <v>3320</v>
      </c>
      <c r="G1721" s="193">
        <v>1.0</v>
      </c>
      <c r="H1721" s="193" t="s">
        <v>2449</v>
      </c>
      <c r="I1721" s="193" t="s">
        <v>7703</v>
      </c>
      <c r="J1721" s="193" t="s">
        <v>7984</v>
      </c>
      <c r="K1721" s="193" t="s">
        <v>7985</v>
      </c>
      <c r="L1721" s="191" t="s">
        <v>7986</v>
      </c>
      <c r="M1721" s="217" t="s">
        <v>7987</v>
      </c>
      <c r="N1721" s="193" t="s">
        <v>821</v>
      </c>
      <c r="O1721" s="193" t="s">
        <v>68</v>
      </c>
      <c r="P1721" s="193" t="s">
        <v>7988</v>
      </c>
      <c r="Q1721" s="205" t="s">
        <v>5067</v>
      </c>
      <c r="R1721" s="206">
        <v>8.64943048826321E14</v>
      </c>
      <c r="S1721" s="206">
        <v>8.118226614E9</v>
      </c>
      <c r="T1721" s="193" t="s">
        <v>68</v>
      </c>
      <c r="U1721" s="193" t="s">
        <v>5657</v>
      </c>
      <c r="V1721" s="193" t="s">
        <v>3050</v>
      </c>
      <c r="W1721" s="203">
        <v>0.0</v>
      </c>
      <c r="X1721" s="203">
        <v>0.0</v>
      </c>
      <c r="Y1721" s="203">
        <v>0.0</v>
      </c>
    </row>
    <row r="1722" ht="12.75" customHeight="1">
      <c r="A1722" s="191" t="s">
        <v>7868</v>
      </c>
      <c r="B1722" s="215" t="s">
        <v>2817</v>
      </c>
      <c r="C1722" s="268">
        <v>45934.0</v>
      </c>
      <c r="D1722" s="191" t="s">
        <v>7983</v>
      </c>
      <c r="E1722" s="191" t="s">
        <v>5648</v>
      </c>
      <c r="F1722" s="191" t="s">
        <v>3320</v>
      </c>
      <c r="G1722" s="193">
        <v>1.0</v>
      </c>
      <c r="H1722" s="193" t="s">
        <v>2467</v>
      </c>
      <c r="I1722" s="193" t="s">
        <v>7703</v>
      </c>
      <c r="J1722" s="193" t="s">
        <v>7984</v>
      </c>
      <c r="K1722" s="193" t="s">
        <v>7985</v>
      </c>
      <c r="L1722" s="191" t="s">
        <v>7986</v>
      </c>
      <c r="M1722" s="217" t="s">
        <v>7987</v>
      </c>
      <c r="N1722" s="193" t="s">
        <v>821</v>
      </c>
      <c r="O1722" s="193" t="s">
        <v>68</v>
      </c>
      <c r="P1722" s="193" t="s">
        <v>7989</v>
      </c>
      <c r="Q1722" s="205" t="s">
        <v>68</v>
      </c>
      <c r="R1722" s="206">
        <v>8.62667089235819E14</v>
      </c>
      <c r="S1722" s="206">
        <v>8.115279224E9</v>
      </c>
      <c r="T1722" s="193" t="s">
        <v>68</v>
      </c>
      <c r="U1722" s="193" t="s">
        <v>5657</v>
      </c>
      <c r="V1722" s="193" t="s">
        <v>2812</v>
      </c>
      <c r="W1722" s="203">
        <v>650.0</v>
      </c>
      <c r="X1722" s="203">
        <f>W1722*0.16</f>
        <v>104</v>
      </c>
      <c r="Y1722" s="203">
        <f>W1722+X1722</f>
        <v>754</v>
      </c>
    </row>
    <row r="1723" ht="12.75" customHeight="1">
      <c r="A1723" s="275" t="s">
        <v>7990</v>
      </c>
      <c r="B1723" s="275" t="s">
        <v>2966</v>
      </c>
      <c r="C1723" s="277">
        <v>45935.0</v>
      </c>
      <c r="D1723" s="278">
        <v>0.375</v>
      </c>
      <c r="E1723" s="279" t="s">
        <v>68</v>
      </c>
      <c r="F1723" s="69" t="s">
        <v>2458</v>
      </c>
      <c r="G1723" s="70" t="s">
        <v>68</v>
      </c>
      <c r="H1723" s="70" t="s">
        <v>68</v>
      </c>
      <c r="I1723" s="70" t="s">
        <v>68</v>
      </c>
      <c r="J1723" s="70" t="s">
        <v>68</v>
      </c>
      <c r="K1723" s="70" t="s">
        <v>68</v>
      </c>
      <c r="L1723" s="69" t="s">
        <v>68</v>
      </c>
      <c r="M1723" s="280" t="s">
        <v>68</v>
      </c>
      <c r="N1723" s="70" t="s">
        <v>68</v>
      </c>
      <c r="O1723" s="281"/>
      <c r="P1723" s="282" t="s">
        <v>68</v>
      </c>
      <c r="Q1723" s="283" t="s">
        <v>68</v>
      </c>
      <c r="R1723" s="284" t="s">
        <v>68</v>
      </c>
      <c r="S1723" s="284" t="s">
        <v>68</v>
      </c>
      <c r="T1723" s="282" t="s">
        <v>68</v>
      </c>
      <c r="U1723" s="282" t="s">
        <v>68</v>
      </c>
      <c r="V1723" s="282" t="s">
        <v>68</v>
      </c>
      <c r="W1723" s="285" t="s">
        <v>68</v>
      </c>
      <c r="X1723" s="285" t="s">
        <v>68</v>
      </c>
      <c r="Y1723" s="285" t="s">
        <v>68</v>
      </c>
    </row>
    <row r="1724" ht="12.75" customHeight="1">
      <c r="A1724" s="191" t="s">
        <v>7990</v>
      </c>
      <c r="B1724" s="215" t="s">
        <v>2817</v>
      </c>
      <c r="C1724" s="268">
        <v>45936.0</v>
      </c>
      <c r="D1724" s="241">
        <v>0.4583333333333333</v>
      </c>
      <c r="E1724" s="191" t="s">
        <v>2810</v>
      </c>
      <c r="F1724" s="191" t="s">
        <v>2811</v>
      </c>
      <c r="G1724" s="193">
        <v>1.0</v>
      </c>
      <c r="H1724" s="193" t="s">
        <v>2513</v>
      </c>
      <c r="I1724" s="193" t="s">
        <v>7991</v>
      </c>
      <c r="J1724" s="193" t="s">
        <v>2514</v>
      </c>
      <c r="K1724" s="193" t="s">
        <v>7992</v>
      </c>
      <c r="L1724" s="191" t="s">
        <v>7993</v>
      </c>
      <c r="M1724" s="217" t="s">
        <v>7994</v>
      </c>
      <c r="N1724" s="193" t="s">
        <v>821</v>
      </c>
      <c r="O1724" s="193" t="s">
        <v>68</v>
      </c>
      <c r="P1724" s="193" t="str">
        <f>J1724</f>
        <v>DESINSTALACION DE EQUIPO</v>
      </c>
      <c r="Q1724" s="205" t="s">
        <v>7995</v>
      </c>
      <c r="R1724" s="206">
        <v>8.69220041536362E14</v>
      </c>
      <c r="S1724" s="206">
        <v>8.119174193E9</v>
      </c>
      <c r="T1724" s="193" t="s">
        <v>7996</v>
      </c>
      <c r="U1724" s="193" t="s">
        <v>7997</v>
      </c>
      <c r="V1724" s="193" t="str">
        <f>H1724</f>
        <v>DESINSTALACION</v>
      </c>
      <c r="W1724" s="203">
        <v>500.0</v>
      </c>
      <c r="X1724" s="179">
        <f t="shared" ref="X1724:X1759" si="486">W1724*0.16</f>
        <v>80</v>
      </c>
      <c r="Y1724" s="179">
        <f t="shared" ref="Y1724:Y1759" si="487">W1724+X1724</f>
        <v>580</v>
      </c>
    </row>
    <row r="1725" ht="12.75" customHeight="1">
      <c r="A1725" s="191" t="s">
        <v>7990</v>
      </c>
      <c r="B1725" s="215" t="s">
        <v>2817</v>
      </c>
      <c r="C1725" s="268">
        <v>45936.0</v>
      </c>
      <c r="D1725" s="241">
        <v>0.4583333333333333</v>
      </c>
      <c r="E1725" s="191" t="s">
        <v>7998</v>
      </c>
      <c r="F1725" s="191" t="s">
        <v>7999</v>
      </c>
      <c r="G1725" s="193">
        <v>1.0</v>
      </c>
      <c r="H1725" s="193" t="s">
        <v>2449</v>
      </c>
      <c r="I1725" s="193" t="s">
        <v>8000</v>
      </c>
      <c r="J1725" s="193" t="s">
        <v>8001</v>
      </c>
      <c r="K1725" s="193" t="s">
        <v>8002</v>
      </c>
      <c r="L1725" s="191" t="s">
        <v>7416</v>
      </c>
      <c r="M1725" s="192" t="s">
        <v>2531</v>
      </c>
      <c r="N1725" s="193" t="s">
        <v>4397</v>
      </c>
      <c r="O1725" s="207"/>
      <c r="P1725" s="193" t="s">
        <v>2957</v>
      </c>
      <c r="Q1725" s="205" t="s">
        <v>8003</v>
      </c>
      <c r="R1725" s="206">
        <v>8.64943047769001E14</v>
      </c>
      <c r="S1725" s="206">
        <v>8.12022986E9</v>
      </c>
      <c r="T1725" s="193" t="s">
        <v>68</v>
      </c>
      <c r="U1725" s="193" t="s">
        <v>8004</v>
      </c>
      <c r="V1725" s="193" t="s">
        <v>2513</v>
      </c>
      <c r="W1725" s="203">
        <v>0.0</v>
      </c>
      <c r="X1725" s="203">
        <f t="shared" si="486"/>
        <v>0</v>
      </c>
      <c r="Y1725" s="203">
        <f t="shared" si="487"/>
        <v>0</v>
      </c>
    </row>
    <row r="1726" ht="12.75" customHeight="1">
      <c r="A1726" s="191" t="s">
        <v>7990</v>
      </c>
      <c r="B1726" s="215" t="s">
        <v>2817</v>
      </c>
      <c r="C1726" s="268">
        <v>45936.0</v>
      </c>
      <c r="D1726" s="241">
        <v>0.4583333333333333</v>
      </c>
      <c r="E1726" s="191" t="s">
        <v>7998</v>
      </c>
      <c r="F1726" s="191" t="s">
        <v>7999</v>
      </c>
      <c r="G1726" s="193">
        <v>1.0</v>
      </c>
      <c r="H1726" s="193" t="s">
        <v>2467</v>
      </c>
      <c r="I1726" s="193" t="s">
        <v>8000</v>
      </c>
      <c r="J1726" s="193" t="s">
        <v>8005</v>
      </c>
      <c r="K1726" s="193" t="s">
        <v>8002</v>
      </c>
      <c r="L1726" s="191" t="s">
        <v>7416</v>
      </c>
      <c r="M1726" s="192" t="s">
        <v>2531</v>
      </c>
      <c r="N1726" s="193" t="s">
        <v>4397</v>
      </c>
      <c r="O1726" s="207"/>
      <c r="P1726" s="205" t="s">
        <v>6372</v>
      </c>
      <c r="Q1726" s="205" t="s">
        <v>8003</v>
      </c>
      <c r="R1726" s="206">
        <v>8.62667089222569E14</v>
      </c>
      <c r="S1726" s="206">
        <v>8.180280303E9</v>
      </c>
      <c r="T1726" s="193" t="s">
        <v>68</v>
      </c>
      <c r="U1726" s="193" t="s">
        <v>8004</v>
      </c>
      <c r="V1726" s="193" t="s">
        <v>6295</v>
      </c>
      <c r="W1726" s="203">
        <v>0.0</v>
      </c>
      <c r="X1726" s="203">
        <f t="shared" si="486"/>
        <v>0</v>
      </c>
      <c r="Y1726" s="203">
        <f t="shared" si="487"/>
        <v>0</v>
      </c>
    </row>
    <row r="1727" ht="12.75" customHeight="1">
      <c r="A1727" s="191" t="s">
        <v>7990</v>
      </c>
      <c r="B1727" s="215" t="s">
        <v>2817</v>
      </c>
      <c r="C1727" s="268">
        <v>45936.0</v>
      </c>
      <c r="D1727" s="241">
        <v>0.4583333333333333</v>
      </c>
      <c r="E1727" s="191" t="s">
        <v>7998</v>
      </c>
      <c r="F1727" s="191" t="s">
        <v>7999</v>
      </c>
      <c r="G1727" s="193">
        <v>1.0</v>
      </c>
      <c r="H1727" s="193" t="s">
        <v>2449</v>
      </c>
      <c r="I1727" s="193" t="s">
        <v>8006</v>
      </c>
      <c r="J1727" s="193" t="s">
        <v>8001</v>
      </c>
      <c r="K1727" s="193" t="s">
        <v>8002</v>
      </c>
      <c r="L1727" s="191" t="s">
        <v>7416</v>
      </c>
      <c r="M1727" s="192" t="s">
        <v>2531</v>
      </c>
      <c r="N1727" s="193" t="s">
        <v>4397</v>
      </c>
      <c r="O1727" s="207"/>
      <c r="P1727" s="193" t="s">
        <v>2957</v>
      </c>
      <c r="Q1727" s="205" t="s">
        <v>8003</v>
      </c>
      <c r="R1727" s="206">
        <v>8.64943048176453E14</v>
      </c>
      <c r="S1727" s="206">
        <v>8.126353696E9</v>
      </c>
      <c r="T1727" s="193" t="s">
        <v>68</v>
      </c>
      <c r="U1727" s="193" t="s">
        <v>8007</v>
      </c>
      <c r="V1727" s="193" t="s">
        <v>2513</v>
      </c>
      <c r="W1727" s="203">
        <v>0.0</v>
      </c>
      <c r="X1727" s="203">
        <f t="shared" si="486"/>
        <v>0</v>
      </c>
      <c r="Y1727" s="203">
        <f t="shared" si="487"/>
        <v>0</v>
      </c>
    </row>
    <row r="1728" ht="12.75" customHeight="1">
      <c r="A1728" s="191" t="s">
        <v>7990</v>
      </c>
      <c r="B1728" s="215" t="s">
        <v>2817</v>
      </c>
      <c r="C1728" s="268">
        <v>45936.0</v>
      </c>
      <c r="D1728" s="241">
        <v>0.4583333333333333</v>
      </c>
      <c r="E1728" s="191" t="s">
        <v>7998</v>
      </c>
      <c r="F1728" s="191" t="s">
        <v>7999</v>
      </c>
      <c r="G1728" s="193">
        <v>1.0</v>
      </c>
      <c r="H1728" s="193" t="s">
        <v>2467</v>
      </c>
      <c r="I1728" s="193" t="s">
        <v>8006</v>
      </c>
      <c r="J1728" s="193" t="s">
        <v>8005</v>
      </c>
      <c r="K1728" s="193" t="s">
        <v>8002</v>
      </c>
      <c r="L1728" s="191" t="s">
        <v>7416</v>
      </c>
      <c r="M1728" s="192" t="s">
        <v>2531</v>
      </c>
      <c r="N1728" s="193" t="s">
        <v>4397</v>
      </c>
      <c r="O1728" s="207"/>
      <c r="P1728" s="205" t="s">
        <v>6372</v>
      </c>
      <c r="Q1728" s="205" t="s">
        <v>8003</v>
      </c>
      <c r="R1728" s="206">
        <v>8.62667089223492E14</v>
      </c>
      <c r="S1728" s="206">
        <v>8.118226614E9</v>
      </c>
      <c r="T1728" s="193" t="s">
        <v>68</v>
      </c>
      <c r="U1728" s="193" t="s">
        <v>8007</v>
      </c>
      <c r="V1728" s="193" t="s">
        <v>6295</v>
      </c>
      <c r="W1728" s="203">
        <v>0.0</v>
      </c>
      <c r="X1728" s="203">
        <f t="shared" si="486"/>
        <v>0</v>
      </c>
      <c r="Y1728" s="203">
        <f t="shared" si="487"/>
        <v>0</v>
      </c>
    </row>
    <row r="1729" ht="12.75" customHeight="1">
      <c r="A1729" s="191" t="s">
        <v>7990</v>
      </c>
      <c r="B1729" s="215" t="s">
        <v>2817</v>
      </c>
      <c r="C1729" s="268">
        <v>45936.0</v>
      </c>
      <c r="D1729" s="241">
        <v>0.4583333333333333</v>
      </c>
      <c r="E1729" s="191" t="s">
        <v>7998</v>
      </c>
      <c r="F1729" s="191" t="s">
        <v>7999</v>
      </c>
      <c r="G1729" s="193">
        <v>1.0</v>
      </c>
      <c r="H1729" s="193" t="s">
        <v>2449</v>
      </c>
      <c r="I1729" s="193" t="s">
        <v>4335</v>
      </c>
      <c r="J1729" s="193" t="s">
        <v>8001</v>
      </c>
      <c r="K1729" s="193" t="s">
        <v>8002</v>
      </c>
      <c r="L1729" s="191" t="s">
        <v>7416</v>
      </c>
      <c r="M1729" s="192" t="s">
        <v>2531</v>
      </c>
      <c r="N1729" s="193" t="s">
        <v>4397</v>
      </c>
      <c r="O1729" s="207"/>
      <c r="P1729" s="193" t="s">
        <v>2957</v>
      </c>
      <c r="Q1729" s="205" t="s">
        <v>8003</v>
      </c>
      <c r="R1729" s="206">
        <v>8.64943047771916E14</v>
      </c>
      <c r="S1729" s="206">
        <v>8.121908287E9</v>
      </c>
      <c r="T1729" s="193" t="s">
        <v>68</v>
      </c>
      <c r="U1729" s="193" t="s">
        <v>8008</v>
      </c>
      <c r="V1729" s="193" t="s">
        <v>2513</v>
      </c>
      <c r="W1729" s="203">
        <v>0.0</v>
      </c>
      <c r="X1729" s="203">
        <f t="shared" si="486"/>
        <v>0</v>
      </c>
      <c r="Y1729" s="203">
        <f t="shared" si="487"/>
        <v>0</v>
      </c>
    </row>
    <row r="1730" ht="12.75" customHeight="1">
      <c r="A1730" s="191" t="s">
        <v>7990</v>
      </c>
      <c r="B1730" s="215" t="s">
        <v>2817</v>
      </c>
      <c r="C1730" s="268">
        <v>45936.0</v>
      </c>
      <c r="D1730" s="241">
        <v>0.4583333333333333</v>
      </c>
      <c r="E1730" s="191" t="s">
        <v>7998</v>
      </c>
      <c r="F1730" s="191" t="s">
        <v>7999</v>
      </c>
      <c r="G1730" s="193">
        <v>1.0</v>
      </c>
      <c r="H1730" s="193" t="s">
        <v>2467</v>
      </c>
      <c r="I1730" s="193" t="s">
        <v>4335</v>
      </c>
      <c r="J1730" s="193" t="s">
        <v>8005</v>
      </c>
      <c r="K1730" s="193" t="s">
        <v>8002</v>
      </c>
      <c r="L1730" s="191" t="s">
        <v>7416</v>
      </c>
      <c r="M1730" s="192" t="s">
        <v>2531</v>
      </c>
      <c r="N1730" s="193" t="s">
        <v>4397</v>
      </c>
      <c r="O1730" s="207"/>
      <c r="P1730" s="205" t="s">
        <v>6372</v>
      </c>
      <c r="Q1730" s="205" t="s">
        <v>8003</v>
      </c>
      <c r="R1730" s="206">
        <v>8.62667089227998E14</v>
      </c>
      <c r="S1730" s="206">
        <v>8.122005425E9</v>
      </c>
      <c r="T1730" s="193" t="s">
        <v>68</v>
      </c>
      <c r="U1730" s="193" t="s">
        <v>8008</v>
      </c>
      <c r="V1730" s="193" t="s">
        <v>6295</v>
      </c>
      <c r="W1730" s="203">
        <v>0.0</v>
      </c>
      <c r="X1730" s="203">
        <f t="shared" si="486"/>
        <v>0</v>
      </c>
      <c r="Y1730" s="203">
        <f t="shared" si="487"/>
        <v>0</v>
      </c>
    </row>
    <row r="1731" ht="12.75" customHeight="1">
      <c r="A1731" s="191" t="s">
        <v>7990</v>
      </c>
      <c r="B1731" s="215" t="s">
        <v>2817</v>
      </c>
      <c r="C1731" s="268">
        <v>45936.0</v>
      </c>
      <c r="D1731" s="241">
        <v>0.5833333333333334</v>
      </c>
      <c r="E1731" s="191" t="s">
        <v>7885</v>
      </c>
      <c r="F1731" s="191" t="s">
        <v>3489</v>
      </c>
      <c r="G1731" s="193">
        <v>1.0</v>
      </c>
      <c r="H1731" s="193" t="s">
        <v>888</v>
      </c>
      <c r="I1731" s="193" t="s">
        <v>8009</v>
      </c>
      <c r="J1731" s="193" t="s">
        <v>8010</v>
      </c>
      <c r="K1731" s="193" t="s">
        <v>6955</v>
      </c>
      <c r="L1731" s="191" t="s">
        <v>2669</v>
      </c>
      <c r="M1731" s="217" t="s">
        <v>2670</v>
      </c>
      <c r="N1731" s="193" t="s">
        <v>4397</v>
      </c>
      <c r="O1731" s="207"/>
      <c r="P1731" s="193" t="s">
        <v>8011</v>
      </c>
      <c r="Q1731" s="205" t="s">
        <v>8012</v>
      </c>
      <c r="R1731" s="206">
        <v>8.62476055626278E14</v>
      </c>
      <c r="S1731" s="206" t="s">
        <v>68</v>
      </c>
      <c r="T1731" s="193" t="s">
        <v>68</v>
      </c>
      <c r="U1731" s="193" t="s">
        <v>8013</v>
      </c>
      <c r="V1731" s="193" t="s">
        <v>888</v>
      </c>
      <c r="W1731" s="203">
        <v>700.0</v>
      </c>
      <c r="X1731" s="179">
        <f t="shared" si="486"/>
        <v>112</v>
      </c>
      <c r="Y1731" s="179">
        <f t="shared" si="487"/>
        <v>812</v>
      </c>
    </row>
    <row r="1732" ht="12.75" customHeight="1">
      <c r="A1732" s="191" t="s">
        <v>7990</v>
      </c>
      <c r="B1732" s="215" t="s">
        <v>2817</v>
      </c>
      <c r="C1732" s="268">
        <v>45936.0</v>
      </c>
      <c r="D1732" s="241">
        <v>0.5833333333333334</v>
      </c>
      <c r="E1732" s="191" t="s">
        <v>7885</v>
      </c>
      <c r="F1732" s="191" t="s">
        <v>3489</v>
      </c>
      <c r="G1732" s="193">
        <v>1.0</v>
      </c>
      <c r="H1732" s="193" t="s">
        <v>888</v>
      </c>
      <c r="I1732" s="193" t="s">
        <v>8009</v>
      </c>
      <c r="J1732" s="193" t="s">
        <v>8014</v>
      </c>
      <c r="K1732" s="193" t="s">
        <v>6955</v>
      </c>
      <c r="L1732" s="191" t="s">
        <v>2669</v>
      </c>
      <c r="M1732" s="217" t="s">
        <v>2670</v>
      </c>
      <c r="N1732" s="193" t="s">
        <v>4397</v>
      </c>
      <c r="O1732" s="207"/>
      <c r="P1732" s="193" t="s">
        <v>8015</v>
      </c>
      <c r="Q1732" s="205" t="s">
        <v>8016</v>
      </c>
      <c r="R1732" s="206">
        <v>8.62476055271281E14</v>
      </c>
      <c r="S1732" s="206" t="s">
        <v>68</v>
      </c>
      <c r="T1732" s="193" t="s">
        <v>68</v>
      </c>
      <c r="U1732" s="193" t="s">
        <v>8013</v>
      </c>
      <c r="V1732" s="193" t="s">
        <v>888</v>
      </c>
      <c r="W1732" s="203">
        <v>700.0</v>
      </c>
      <c r="X1732" s="179">
        <f t="shared" si="486"/>
        <v>112</v>
      </c>
      <c r="Y1732" s="179">
        <f t="shared" si="487"/>
        <v>812</v>
      </c>
    </row>
    <row r="1733" ht="12.75" customHeight="1">
      <c r="A1733" s="191" t="s">
        <v>7990</v>
      </c>
      <c r="B1733" s="215" t="s">
        <v>2817</v>
      </c>
      <c r="C1733" s="268">
        <v>45936.0</v>
      </c>
      <c r="D1733" s="241">
        <v>0.625</v>
      </c>
      <c r="E1733" s="191" t="s">
        <v>7885</v>
      </c>
      <c r="F1733" s="191" t="s">
        <v>3489</v>
      </c>
      <c r="G1733" s="193">
        <v>1.0</v>
      </c>
      <c r="H1733" s="193" t="s">
        <v>2449</v>
      </c>
      <c r="I1733" s="193" t="s">
        <v>8017</v>
      </c>
      <c r="J1733" s="193" t="s">
        <v>8018</v>
      </c>
      <c r="K1733" s="193" t="s">
        <v>8019</v>
      </c>
      <c r="L1733" s="191" t="s">
        <v>8020</v>
      </c>
      <c r="M1733" s="217" t="s">
        <v>8021</v>
      </c>
      <c r="N1733" s="193" t="s">
        <v>821</v>
      </c>
      <c r="O1733" s="207"/>
      <c r="P1733" s="193" t="s">
        <v>8022</v>
      </c>
      <c r="Q1733" s="205" t="s">
        <v>8023</v>
      </c>
      <c r="R1733" s="206">
        <v>3.59857081953036E14</v>
      </c>
      <c r="S1733" s="206" t="s">
        <v>68</v>
      </c>
      <c r="T1733" s="193" t="s">
        <v>8024</v>
      </c>
      <c r="U1733" s="193" t="s">
        <v>8025</v>
      </c>
      <c r="V1733" s="193" t="s">
        <v>2449</v>
      </c>
      <c r="W1733" s="203">
        <v>500.0</v>
      </c>
      <c r="X1733" s="203">
        <f t="shared" si="486"/>
        <v>80</v>
      </c>
      <c r="Y1733" s="203">
        <f t="shared" si="487"/>
        <v>580</v>
      </c>
    </row>
    <row r="1734" ht="12.75" customHeight="1">
      <c r="A1734" s="191" t="s">
        <v>7990</v>
      </c>
      <c r="B1734" s="215" t="s">
        <v>2817</v>
      </c>
      <c r="C1734" s="268">
        <v>45936.0</v>
      </c>
      <c r="D1734" s="241">
        <v>0.6666666666666666</v>
      </c>
      <c r="E1734" s="191" t="s">
        <v>7998</v>
      </c>
      <c r="F1734" s="191" t="s">
        <v>7999</v>
      </c>
      <c r="G1734" s="193">
        <v>1.0</v>
      </c>
      <c r="H1734" s="193" t="s">
        <v>2449</v>
      </c>
      <c r="I1734" s="193" t="s">
        <v>4320</v>
      </c>
      <c r="J1734" s="193" t="s">
        <v>8001</v>
      </c>
      <c r="K1734" s="193" t="s">
        <v>8026</v>
      </c>
      <c r="L1734" s="191" t="s">
        <v>8027</v>
      </c>
      <c r="M1734" s="217" t="s">
        <v>8028</v>
      </c>
      <c r="N1734" s="193" t="s">
        <v>4397</v>
      </c>
      <c r="O1734" s="207"/>
      <c r="P1734" s="193" t="s">
        <v>2957</v>
      </c>
      <c r="Q1734" s="205" t="s">
        <v>8003</v>
      </c>
      <c r="R1734" s="206">
        <v>8.64943047771874E14</v>
      </c>
      <c r="S1734" s="206">
        <v>8.12022526E9</v>
      </c>
      <c r="T1734" s="193" t="s">
        <v>8029</v>
      </c>
      <c r="U1734" s="193" t="s">
        <v>8030</v>
      </c>
      <c r="V1734" s="193" t="s">
        <v>2513</v>
      </c>
      <c r="W1734" s="203">
        <v>0.0</v>
      </c>
      <c r="X1734" s="203">
        <f t="shared" si="486"/>
        <v>0</v>
      </c>
      <c r="Y1734" s="203">
        <f t="shared" si="487"/>
        <v>0</v>
      </c>
    </row>
    <row r="1735" ht="12.75" customHeight="1">
      <c r="A1735" s="191" t="s">
        <v>7990</v>
      </c>
      <c r="B1735" s="215" t="s">
        <v>2817</v>
      </c>
      <c r="C1735" s="268">
        <v>45936.0</v>
      </c>
      <c r="D1735" s="241">
        <v>0.6666666666666666</v>
      </c>
      <c r="E1735" s="191" t="s">
        <v>7998</v>
      </c>
      <c r="F1735" s="191" t="s">
        <v>7999</v>
      </c>
      <c r="G1735" s="193">
        <v>1.0</v>
      </c>
      <c r="H1735" s="193" t="s">
        <v>2467</v>
      </c>
      <c r="I1735" s="193" t="s">
        <v>4320</v>
      </c>
      <c r="J1735" s="193" t="s">
        <v>8005</v>
      </c>
      <c r="K1735" s="193" t="s">
        <v>8026</v>
      </c>
      <c r="L1735" s="191" t="s">
        <v>8027</v>
      </c>
      <c r="M1735" s="217" t="s">
        <v>8028</v>
      </c>
      <c r="N1735" s="193" t="s">
        <v>4397</v>
      </c>
      <c r="O1735" s="207"/>
      <c r="P1735" s="205" t="s">
        <v>6372</v>
      </c>
      <c r="Q1735" s="205" t="s">
        <v>8003</v>
      </c>
      <c r="R1735" s="206">
        <v>8.62667089365459E14</v>
      </c>
      <c r="S1735" s="206">
        <v>8.123859112E9</v>
      </c>
      <c r="T1735" s="193" t="s">
        <v>8029</v>
      </c>
      <c r="U1735" s="193" t="s">
        <v>8030</v>
      </c>
      <c r="V1735" s="193" t="s">
        <v>6295</v>
      </c>
      <c r="W1735" s="203">
        <v>0.0</v>
      </c>
      <c r="X1735" s="203">
        <f t="shared" si="486"/>
        <v>0</v>
      </c>
      <c r="Y1735" s="203">
        <f t="shared" si="487"/>
        <v>0</v>
      </c>
    </row>
    <row r="1736" ht="12.75" customHeight="1">
      <c r="A1736" s="191" t="s">
        <v>7990</v>
      </c>
      <c r="B1736" s="215" t="s">
        <v>2817</v>
      </c>
      <c r="C1736" s="268">
        <v>45936.0</v>
      </c>
      <c r="D1736" s="241">
        <v>0.6875</v>
      </c>
      <c r="E1736" s="191" t="s">
        <v>7998</v>
      </c>
      <c r="F1736" s="191" t="s">
        <v>7999</v>
      </c>
      <c r="G1736" s="193">
        <v>1.0</v>
      </c>
      <c r="H1736" s="193" t="s">
        <v>2449</v>
      </c>
      <c r="I1736" s="193" t="s">
        <v>4328</v>
      </c>
      <c r="J1736" s="193" t="s">
        <v>8001</v>
      </c>
      <c r="K1736" s="193" t="s">
        <v>8026</v>
      </c>
      <c r="L1736" s="191" t="s">
        <v>8027</v>
      </c>
      <c r="M1736" s="217" t="s">
        <v>8028</v>
      </c>
      <c r="N1736" s="193" t="s">
        <v>4397</v>
      </c>
      <c r="O1736" s="207"/>
      <c r="P1736" s="193" t="s">
        <v>2957</v>
      </c>
      <c r="Q1736" s="205" t="s">
        <v>8003</v>
      </c>
      <c r="R1736" s="206">
        <v>8.64943047769225E14</v>
      </c>
      <c r="S1736" s="206">
        <v>8.123210931E9</v>
      </c>
      <c r="T1736" s="193" t="s">
        <v>8031</v>
      </c>
      <c r="U1736" s="193" t="s">
        <v>68</v>
      </c>
      <c r="V1736" s="193" t="s">
        <v>2513</v>
      </c>
      <c r="W1736" s="203">
        <v>0.0</v>
      </c>
      <c r="X1736" s="203">
        <f t="shared" si="486"/>
        <v>0</v>
      </c>
      <c r="Y1736" s="203">
        <f t="shared" si="487"/>
        <v>0</v>
      </c>
    </row>
    <row r="1737" ht="12.75" customHeight="1">
      <c r="A1737" s="191" t="s">
        <v>7990</v>
      </c>
      <c r="B1737" s="215" t="s">
        <v>2817</v>
      </c>
      <c r="C1737" s="268">
        <v>45936.0</v>
      </c>
      <c r="D1737" s="241">
        <v>0.6875</v>
      </c>
      <c r="E1737" s="191" t="s">
        <v>7998</v>
      </c>
      <c r="F1737" s="191" t="s">
        <v>7999</v>
      </c>
      <c r="G1737" s="193">
        <v>1.0</v>
      </c>
      <c r="H1737" s="193" t="s">
        <v>2467</v>
      </c>
      <c r="I1737" s="193" t="s">
        <v>4328</v>
      </c>
      <c r="J1737" s="193" t="s">
        <v>8005</v>
      </c>
      <c r="K1737" s="193" t="s">
        <v>8026</v>
      </c>
      <c r="L1737" s="191" t="s">
        <v>8027</v>
      </c>
      <c r="M1737" s="217" t="s">
        <v>8028</v>
      </c>
      <c r="N1737" s="193" t="s">
        <v>4397</v>
      </c>
      <c r="O1737" s="207"/>
      <c r="P1737" s="205" t="s">
        <v>6372</v>
      </c>
      <c r="Q1737" s="205" t="s">
        <v>8003</v>
      </c>
      <c r="R1737" s="206">
        <v>8.62667089369303E14</v>
      </c>
      <c r="S1737" s="206">
        <v>8.122016783E9</v>
      </c>
      <c r="T1737" s="193" t="s">
        <v>8032</v>
      </c>
      <c r="U1737" s="193" t="s">
        <v>68</v>
      </c>
      <c r="V1737" s="193" t="s">
        <v>6295</v>
      </c>
      <c r="W1737" s="203">
        <v>0.0</v>
      </c>
      <c r="X1737" s="203">
        <f t="shared" si="486"/>
        <v>0</v>
      </c>
      <c r="Y1737" s="203">
        <f t="shared" si="487"/>
        <v>0</v>
      </c>
    </row>
    <row r="1738" ht="12.75" customHeight="1">
      <c r="A1738" s="191" t="s">
        <v>7990</v>
      </c>
      <c r="B1738" s="215" t="s">
        <v>2817</v>
      </c>
      <c r="C1738" s="268">
        <v>45937.0</v>
      </c>
      <c r="D1738" s="241">
        <v>0.4166666666666667</v>
      </c>
      <c r="E1738" s="191" t="s">
        <v>3074</v>
      </c>
      <c r="F1738" s="191" t="s">
        <v>539</v>
      </c>
      <c r="G1738" s="193">
        <v>1.0</v>
      </c>
      <c r="H1738" s="193" t="s">
        <v>888</v>
      </c>
      <c r="I1738" s="193" t="s">
        <v>8033</v>
      </c>
      <c r="J1738" s="193" t="s">
        <v>2708</v>
      </c>
      <c r="K1738" s="193" t="s">
        <v>8034</v>
      </c>
      <c r="L1738" s="191" t="s">
        <v>8035</v>
      </c>
      <c r="M1738" s="248" t="s">
        <v>8036</v>
      </c>
      <c r="N1738" s="193" t="s">
        <v>821</v>
      </c>
      <c r="O1738" s="207"/>
      <c r="P1738" s="193" t="s">
        <v>3225</v>
      </c>
      <c r="Q1738" s="205" t="s">
        <v>8037</v>
      </c>
      <c r="R1738" s="206">
        <v>8.62667089357803E14</v>
      </c>
      <c r="S1738" s="206">
        <v>8.182769821E9</v>
      </c>
      <c r="T1738" s="193" t="s">
        <v>68</v>
      </c>
      <c r="U1738" s="193" t="s">
        <v>8038</v>
      </c>
      <c r="V1738" s="193" t="s">
        <v>888</v>
      </c>
      <c r="W1738" s="203">
        <f>549+330</f>
        <v>879</v>
      </c>
      <c r="X1738" s="203">
        <f t="shared" si="486"/>
        <v>140.64</v>
      </c>
      <c r="Y1738" s="203">
        <f t="shared" si="487"/>
        <v>1019.64</v>
      </c>
    </row>
    <row r="1739" ht="12.75" customHeight="1">
      <c r="A1739" s="191" t="s">
        <v>7990</v>
      </c>
      <c r="B1739" s="215" t="s">
        <v>2817</v>
      </c>
      <c r="C1739" s="268">
        <v>45937.0</v>
      </c>
      <c r="D1739" s="241">
        <v>0.4583333333333333</v>
      </c>
      <c r="E1739" s="191" t="s">
        <v>2534</v>
      </c>
      <c r="F1739" s="191" t="s">
        <v>3411</v>
      </c>
      <c r="G1739" s="193">
        <v>1.0</v>
      </c>
      <c r="H1739" s="193" t="s">
        <v>2513</v>
      </c>
      <c r="I1739" s="193" t="s">
        <v>8039</v>
      </c>
      <c r="J1739" s="193" t="s">
        <v>2514</v>
      </c>
      <c r="K1739" s="193" t="s">
        <v>8040</v>
      </c>
      <c r="L1739" s="191" t="s">
        <v>8041</v>
      </c>
      <c r="M1739" s="217" t="s">
        <v>8042</v>
      </c>
      <c r="N1739" s="193" t="s">
        <v>821</v>
      </c>
      <c r="O1739" s="207"/>
      <c r="P1739" s="193" t="s">
        <v>2563</v>
      </c>
      <c r="Q1739" s="205" t="s">
        <v>3334</v>
      </c>
      <c r="R1739" s="206">
        <v>8.69706060878974E14</v>
      </c>
      <c r="S1739" s="206">
        <v>8.332089624E9</v>
      </c>
      <c r="T1739" s="193" t="s">
        <v>8043</v>
      </c>
      <c r="U1739" s="193" t="s">
        <v>1293</v>
      </c>
      <c r="V1739" s="193" t="s">
        <v>2513</v>
      </c>
      <c r="W1739" s="203">
        <v>0.0</v>
      </c>
      <c r="X1739" s="203">
        <f t="shared" si="486"/>
        <v>0</v>
      </c>
      <c r="Y1739" s="203">
        <f t="shared" si="487"/>
        <v>0</v>
      </c>
    </row>
    <row r="1740" ht="12.75" customHeight="1">
      <c r="A1740" s="191" t="s">
        <v>7990</v>
      </c>
      <c r="B1740" s="215" t="s">
        <v>2817</v>
      </c>
      <c r="C1740" s="268">
        <v>45937.0</v>
      </c>
      <c r="D1740" s="241">
        <v>0.4583333333333333</v>
      </c>
      <c r="E1740" s="191" t="s">
        <v>2534</v>
      </c>
      <c r="F1740" s="191" t="s">
        <v>3411</v>
      </c>
      <c r="G1740" s="193">
        <v>1.0</v>
      </c>
      <c r="H1740" s="193" t="s">
        <v>2513</v>
      </c>
      <c r="I1740" s="193" t="s">
        <v>8044</v>
      </c>
      <c r="J1740" s="193" t="s">
        <v>2514</v>
      </c>
      <c r="K1740" s="193" t="s">
        <v>8040</v>
      </c>
      <c r="L1740" s="191" t="s">
        <v>8041</v>
      </c>
      <c r="M1740" s="217" t="s">
        <v>8042</v>
      </c>
      <c r="N1740" s="193" t="s">
        <v>821</v>
      </c>
      <c r="O1740" s="207"/>
      <c r="P1740" s="193" t="s">
        <v>2563</v>
      </c>
      <c r="Q1740" s="205" t="s">
        <v>3334</v>
      </c>
      <c r="R1740" s="206">
        <v>8.64943048174854E14</v>
      </c>
      <c r="S1740" s="206">
        <v>8.134055332E9</v>
      </c>
      <c r="T1740" s="193" t="s">
        <v>68</v>
      </c>
      <c r="U1740" s="193" t="s">
        <v>8045</v>
      </c>
      <c r="V1740" s="193" t="s">
        <v>2513</v>
      </c>
      <c r="W1740" s="203">
        <v>0.0</v>
      </c>
      <c r="X1740" s="203">
        <f t="shared" si="486"/>
        <v>0</v>
      </c>
      <c r="Y1740" s="203">
        <f t="shared" si="487"/>
        <v>0</v>
      </c>
    </row>
    <row r="1741" ht="12.75" customHeight="1">
      <c r="A1741" s="191" t="s">
        <v>7990</v>
      </c>
      <c r="B1741" s="215" t="s">
        <v>2817</v>
      </c>
      <c r="C1741" s="268">
        <v>45937.0</v>
      </c>
      <c r="D1741" s="241">
        <v>0.4583333333333333</v>
      </c>
      <c r="E1741" s="191" t="s">
        <v>2534</v>
      </c>
      <c r="F1741" s="191" t="s">
        <v>3411</v>
      </c>
      <c r="G1741" s="193">
        <v>1.0</v>
      </c>
      <c r="H1741" s="193" t="s">
        <v>2513</v>
      </c>
      <c r="I1741" s="193" t="s">
        <v>8046</v>
      </c>
      <c r="J1741" s="193" t="s">
        <v>2514</v>
      </c>
      <c r="K1741" s="193" t="s">
        <v>8040</v>
      </c>
      <c r="L1741" s="191" t="s">
        <v>8041</v>
      </c>
      <c r="M1741" s="217" t="s">
        <v>8042</v>
      </c>
      <c r="N1741" s="193" t="s">
        <v>821</v>
      </c>
      <c r="O1741" s="207"/>
      <c r="P1741" s="193" t="s">
        <v>2563</v>
      </c>
      <c r="Q1741" s="205" t="s">
        <v>3334</v>
      </c>
      <c r="R1741" s="206">
        <v>8.69220041535554E14</v>
      </c>
      <c r="S1741" s="206">
        <v>8.120393851E9</v>
      </c>
      <c r="T1741" s="193" t="s">
        <v>8047</v>
      </c>
      <c r="U1741" s="193" t="s">
        <v>8048</v>
      </c>
      <c r="V1741" s="193" t="s">
        <v>2513</v>
      </c>
      <c r="W1741" s="203">
        <v>0.0</v>
      </c>
      <c r="X1741" s="203">
        <f t="shared" si="486"/>
        <v>0</v>
      </c>
      <c r="Y1741" s="203">
        <f t="shared" si="487"/>
        <v>0</v>
      </c>
    </row>
    <row r="1742" ht="12.75" customHeight="1">
      <c r="A1742" s="191" t="s">
        <v>7990</v>
      </c>
      <c r="B1742" s="215" t="s">
        <v>2817</v>
      </c>
      <c r="C1742" s="268">
        <v>45937.0</v>
      </c>
      <c r="D1742" s="241">
        <v>0.5</v>
      </c>
      <c r="E1742" s="191" t="s">
        <v>4871</v>
      </c>
      <c r="F1742" s="191" t="s">
        <v>2527</v>
      </c>
      <c r="G1742" s="193">
        <v>1.0</v>
      </c>
      <c r="H1742" s="193" t="s">
        <v>2449</v>
      </c>
      <c r="I1742" s="193" t="s">
        <v>8049</v>
      </c>
      <c r="J1742" s="193" t="s">
        <v>2812</v>
      </c>
      <c r="K1742" s="193" t="s">
        <v>8050</v>
      </c>
      <c r="L1742" s="191" t="s">
        <v>6285</v>
      </c>
      <c r="M1742" s="217" t="s">
        <v>7696</v>
      </c>
      <c r="N1742" s="193" t="s">
        <v>4397</v>
      </c>
      <c r="O1742" s="207"/>
      <c r="P1742" s="193" t="s">
        <v>8051</v>
      </c>
      <c r="Q1742" s="205" t="s">
        <v>8052</v>
      </c>
      <c r="R1742" s="206">
        <v>8.60896052053857E14</v>
      </c>
      <c r="S1742" s="206">
        <v>8.125959318E9</v>
      </c>
      <c r="T1742" s="193" t="s">
        <v>5744</v>
      </c>
      <c r="U1742" s="193" t="s">
        <v>5745</v>
      </c>
      <c r="V1742" s="193" t="s">
        <v>3050</v>
      </c>
      <c r="W1742" s="203">
        <v>0.0</v>
      </c>
      <c r="X1742" s="203">
        <f t="shared" si="486"/>
        <v>0</v>
      </c>
      <c r="Y1742" s="203">
        <f t="shared" si="487"/>
        <v>0</v>
      </c>
    </row>
    <row r="1743" ht="12.75" customHeight="1">
      <c r="A1743" s="191" t="s">
        <v>7990</v>
      </c>
      <c r="B1743" s="215" t="s">
        <v>2817</v>
      </c>
      <c r="C1743" s="268">
        <v>45937.0</v>
      </c>
      <c r="D1743" s="241">
        <v>0.5</v>
      </c>
      <c r="E1743" s="191" t="s">
        <v>4871</v>
      </c>
      <c r="F1743" s="191" t="s">
        <v>2527</v>
      </c>
      <c r="G1743" s="193">
        <v>1.0</v>
      </c>
      <c r="H1743" s="193" t="s">
        <v>2819</v>
      </c>
      <c r="I1743" s="193" t="s">
        <v>8049</v>
      </c>
      <c r="J1743" s="193" t="s">
        <v>2812</v>
      </c>
      <c r="K1743" s="193" t="s">
        <v>8050</v>
      </c>
      <c r="L1743" s="191" t="s">
        <v>6285</v>
      </c>
      <c r="M1743" s="217" t="s">
        <v>7696</v>
      </c>
      <c r="N1743" s="193" t="s">
        <v>4397</v>
      </c>
      <c r="O1743" s="207"/>
      <c r="P1743" s="193" t="s">
        <v>8053</v>
      </c>
      <c r="Q1743" s="205" t="s">
        <v>8054</v>
      </c>
      <c r="R1743" s="206">
        <v>8.60896052053857E14</v>
      </c>
      <c r="S1743" s="206">
        <v>8.134040055E9</v>
      </c>
      <c r="T1743" s="193" t="s">
        <v>5744</v>
      </c>
      <c r="U1743" s="193" t="s">
        <v>5745</v>
      </c>
      <c r="V1743" s="193" t="s">
        <v>762</v>
      </c>
      <c r="W1743" s="203">
        <v>0.0</v>
      </c>
      <c r="X1743" s="203">
        <f t="shared" si="486"/>
        <v>0</v>
      </c>
      <c r="Y1743" s="203">
        <f t="shared" si="487"/>
        <v>0</v>
      </c>
    </row>
    <row r="1744" ht="12.75" customHeight="1">
      <c r="A1744" s="191" t="s">
        <v>7990</v>
      </c>
      <c r="B1744" s="215" t="s">
        <v>2817</v>
      </c>
      <c r="C1744" s="268">
        <v>45937.0</v>
      </c>
      <c r="D1744" s="241">
        <v>0.5</v>
      </c>
      <c r="E1744" s="191" t="s">
        <v>4871</v>
      </c>
      <c r="F1744" s="191" t="s">
        <v>2527</v>
      </c>
      <c r="G1744" s="193">
        <v>1.0</v>
      </c>
      <c r="H1744" s="193" t="s">
        <v>2812</v>
      </c>
      <c r="I1744" s="193" t="s">
        <v>8055</v>
      </c>
      <c r="J1744" s="193" t="s">
        <v>2812</v>
      </c>
      <c r="K1744" s="193" t="s">
        <v>8050</v>
      </c>
      <c r="L1744" s="191" t="s">
        <v>3014</v>
      </c>
      <c r="M1744" s="248" t="s">
        <v>7696</v>
      </c>
      <c r="N1744" s="193" t="s">
        <v>4397</v>
      </c>
      <c r="O1744" s="207"/>
      <c r="P1744" s="193" t="s">
        <v>2521</v>
      </c>
      <c r="Q1744" s="205" t="s">
        <v>68</v>
      </c>
      <c r="R1744" s="206">
        <v>8.6970606087903E14</v>
      </c>
      <c r="S1744" s="206" t="s">
        <v>6286</v>
      </c>
      <c r="T1744" s="193" t="s">
        <v>68</v>
      </c>
      <c r="U1744" s="193" t="s">
        <v>8056</v>
      </c>
      <c r="V1744" s="193" t="s">
        <v>2812</v>
      </c>
      <c r="W1744" s="203">
        <v>0.0</v>
      </c>
      <c r="X1744" s="203">
        <f t="shared" si="486"/>
        <v>0</v>
      </c>
      <c r="Y1744" s="203">
        <f t="shared" si="487"/>
        <v>0</v>
      </c>
    </row>
    <row r="1745" ht="12.75" customHeight="1">
      <c r="A1745" s="191" t="s">
        <v>7990</v>
      </c>
      <c r="B1745" s="215" t="s">
        <v>2817</v>
      </c>
      <c r="C1745" s="268">
        <v>45937.0</v>
      </c>
      <c r="D1745" s="241">
        <v>0.5</v>
      </c>
      <c r="E1745" s="191" t="s">
        <v>4871</v>
      </c>
      <c r="F1745" s="191" t="s">
        <v>2527</v>
      </c>
      <c r="G1745" s="193">
        <v>1.0</v>
      </c>
      <c r="H1745" s="193" t="s">
        <v>846</v>
      </c>
      <c r="I1745" s="193" t="s">
        <v>8057</v>
      </c>
      <c r="J1745" s="193" t="s">
        <v>2812</v>
      </c>
      <c r="K1745" s="193" t="s">
        <v>8050</v>
      </c>
      <c r="L1745" s="191" t="s">
        <v>6285</v>
      </c>
      <c r="M1745" s="217" t="s">
        <v>7696</v>
      </c>
      <c r="N1745" s="193" t="s">
        <v>4397</v>
      </c>
      <c r="O1745" s="207"/>
      <c r="P1745" s="193" t="s">
        <v>8058</v>
      </c>
      <c r="Q1745" s="205" t="s">
        <v>68</v>
      </c>
      <c r="R1745" s="206" t="s">
        <v>68</v>
      </c>
      <c r="S1745" s="206" t="s">
        <v>68</v>
      </c>
      <c r="T1745" s="193" t="s">
        <v>68</v>
      </c>
      <c r="U1745" s="193" t="s">
        <v>68</v>
      </c>
      <c r="V1745" s="193" t="s">
        <v>846</v>
      </c>
      <c r="W1745" s="203">
        <v>0.0</v>
      </c>
      <c r="X1745" s="203">
        <f t="shared" si="486"/>
        <v>0</v>
      </c>
      <c r="Y1745" s="203">
        <f t="shared" si="487"/>
        <v>0</v>
      </c>
    </row>
    <row r="1746" ht="12.75" customHeight="1">
      <c r="A1746" s="191" t="s">
        <v>7990</v>
      </c>
      <c r="B1746" s="215" t="s">
        <v>2817</v>
      </c>
      <c r="C1746" s="268">
        <v>45937.0</v>
      </c>
      <c r="D1746" s="241">
        <v>0.625</v>
      </c>
      <c r="E1746" s="191" t="s">
        <v>2574</v>
      </c>
      <c r="F1746" s="191" t="s">
        <v>5930</v>
      </c>
      <c r="G1746" s="193">
        <v>1.0</v>
      </c>
      <c r="H1746" s="193" t="s">
        <v>2513</v>
      </c>
      <c r="I1746" s="193" t="s">
        <v>3398</v>
      </c>
      <c r="J1746" s="193" t="s">
        <v>8059</v>
      </c>
      <c r="K1746" s="193" t="s">
        <v>3312</v>
      </c>
      <c r="L1746" s="37" t="s">
        <v>2577</v>
      </c>
      <c r="M1746" s="249" t="s">
        <v>2578</v>
      </c>
      <c r="N1746" s="193" t="s">
        <v>4397</v>
      </c>
      <c r="O1746" s="193" t="s">
        <v>68</v>
      </c>
      <c r="P1746" s="193" t="str">
        <f t="shared" ref="P1746:P1747" si="488">J1746</f>
        <v>CTE. MARTIN CUELLAR GONZALEZ 
DESINSTALACION DE EQUIPO</v>
      </c>
      <c r="Q1746" s="205" t="s">
        <v>2579</v>
      </c>
      <c r="R1746" s="206">
        <v>3.59857084512961E14</v>
      </c>
      <c r="S1746" s="206" t="s">
        <v>8060</v>
      </c>
      <c r="T1746" s="193" t="s">
        <v>68</v>
      </c>
      <c r="U1746" s="193" t="s">
        <v>8061</v>
      </c>
      <c r="V1746" s="193" t="s">
        <v>2513</v>
      </c>
      <c r="W1746" s="203">
        <v>650.0</v>
      </c>
      <c r="X1746" s="203">
        <f t="shared" si="486"/>
        <v>104</v>
      </c>
      <c r="Y1746" s="203">
        <f t="shared" si="487"/>
        <v>754</v>
      </c>
    </row>
    <row r="1747" ht="12.75" customHeight="1">
      <c r="A1747" s="191" t="s">
        <v>7990</v>
      </c>
      <c r="B1747" s="215" t="s">
        <v>2817</v>
      </c>
      <c r="C1747" s="268">
        <v>45938.0</v>
      </c>
      <c r="D1747" s="241">
        <v>0.375</v>
      </c>
      <c r="E1747" s="191" t="s">
        <v>2548</v>
      </c>
      <c r="F1747" s="191" t="s">
        <v>2549</v>
      </c>
      <c r="G1747" s="193">
        <v>1.0</v>
      </c>
      <c r="H1747" s="193" t="s">
        <v>2513</v>
      </c>
      <c r="I1747" s="193" t="s">
        <v>8062</v>
      </c>
      <c r="J1747" s="193" t="s">
        <v>2514</v>
      </c>
      <c r="K1747" s="193" t="s">
        <v>5562</v>
      </c>
      <c r="L1747" s="191" t="s">
        <v>2833</v>
      </c>
      <c r="M1747" s="248" t="s">
        <v>2552</v>
      </c>
      <c r="N1747" s="193" t="s">
        <v>821</v>
      </c>
      <c r="O1747" s="207"/>
      <c r="P1747" s="72" t="str">
        <f t="shared" si="488"/>
        <v>DESINSTALACION DE EQUIPO</v>
      </c>
      <c r="Q1747" s="205" t="s">
        <v>3334</v>
      </c>
      <c r="R1747" s="206">
        <v>8.64943048676106E14</v>
      </c>
      <c r="S1747" s="206">
        <v>8.186019216E9</v>
      </c>
      <c r="T1747" s="193" t="s">
        <v>8063</v>
      </c>
      <c r="U1747" s="193" t="s">
        <v>8064</v>
      </c>
      <c r="V1747" s="193" t="str">
        <f>H1747</f>
        <v>DESINSTALACION</v>
      </c>
      <c r="W1747" s="203">
        <v>350.0</v>
      </c>
      <c r="X1747" s="179">
        <f t="shared" si="486"/>
        <v>56</v>
      </c>
      <c r="Y1747" s="179">
        <f t="shared" si="487"/>
        <v>406</v>
      </c>
    </row>
    <row r="1748" ht="12.75" customHeight="1">
      <c r="A1748" s="191" t="s">
        <v>7990</v>
      </c>
      <c r="B1748" s="215" t="s">
        <v>2817</v>
      </c>
      <c r="C1748" s="268">
        <v>45938.0</v>
      </c>
      <c r="D1748" s="241">
        <v>0.5</v>
      </c>
      <c r="E1748" s="191" t="s">
        <v>5984</v>
      </c>
      <c r="F1748" s="191" t="s">
        <v>1614</v>
      </c>
      <c r="G1748" s="193">
        <v>1.0</v>
      </c>
      <c r="H1748" s="193" t="s">
        <v>2449</v>
      </c>
      <c r="I1748" s="193" t="s">
        <v>8065</v>
      </c>
      <c r="J1748" s="193" t="s">
        <v>8066</v>
      </c>
      <c r="K1748" s="193">
        <v>8.442806262E9</v>
      </c>
      <c r="L1748" s="191" t="s">
        <v>3504</v>
      </c>
      <c r="M1748" s="248" t="s">
        <v>3505</v>
      </c>
      <c r="N1748" s="193" t="s">
        <v>995</v>
      </c>
      <c r="O1748" s="207"/>
      <c r="P1748" s="193" t="s">
        <v>8022</v>
      </c>
      <c r="Q1748" s="205" t="s">
        <v>2819</v>
      </c>
      <c r="R1748" s="206">
        <v>8.68120302681744E14</v>
      </c>
      <c r="S1748" s="206">
        <v>3.310137614E9</v>
      </c>
      <c r="T1748" s="193" t="s">
        <v>8067</v>
      </c>
      <c r="U1748" s="193" t="s">
        <v>8068</v>
      </c>
      <c r="V1748" s="193" t="s">
        <v>762</v>
      </c>
      <c r="W1748" s="203">
        <v>500.0</v>
      </c>
      <c r="X1748" s="203">
        <f t="shared" si="486"/>
        <v>80</v>
      </c>
      <c r="Y1748" s="203">
        <f t="shared" si="487"/>
        <v>580</v>
      </c>
    </row>
    <row r="1749" ht="12.75" customHeight="1">
      <c r="A1749" s="191" t="s">
        <v>7990</v>
      </c>
      <c r="B1749" s="215" t="s">
        <v>2817</v>
      </c>
      <c r="C1749" s="268">
        <v>45939.0</v>
      </c>
      <c r="D1749" s="241">
        <v>0.3854166666666667</v>
      </c>
      <c r="E1749" s="191" t="s">
        <v>7210</v>
      </c>
      <c r="F1749" s="191" t="s">
        <v>8069</v>
      </c>
      <c r="G1749" s="193">
        <v>1.0</v>
      </c>
      <c r="H1749" s="193" t="s">
        <v>2513</v>
      </c>
      <c r="I1749" s="193" t="s">
        <v>8070</v>
      </c>
      <c r="J1749" s="193" t="s">
        <v>2514</v>
      </c>
      <c r="K1749" s="193" t="s">
        <v>7212</v>
      </c>
      <c r="L1749" s="191" t="s">
        <v>5334</v>
      </c>
      <c r="M1749" s="217" t="s">
        <v>8071</v>
      </c>
      <c r="N1749" s="193" t="s">
        <v>821</v>
      </c>
      <c r="O1749" s="193" t="s">
        <v>68</v>
      </c>
      <c r="P1749" s="193" t="s">
        <v>2514</v>
      </c>
      <c r="Q1749" s="205" t="s">
        <v>8072</v>
      </c>
      <c r="R1749" s="206">
        <v>8.6494304818769E14</v>
      </c>
      <c r="S1749" s="206">
        <v>8.11531951E8</v>
      </c>
      <c r="T1749" s="193" t="s">
        <v>68</v>
      </c>
      <c r="U1749" s="193" t="s">
        <v>7214</v>
      </c>
      <c r="V1749" s="193" t="s">
        <v>2513</v>
      </c>
      <c r="W1749" s="203">
        <v>500.0</v>
      </c>
      <c r="X1749" s="203">
        <f t="shared" si="486"/>
        <v>80</v>
      </c>
      <c r="Y1749" s="203">
        <f t="shared" si="487"/>
        <v>580</v>
      </c>
    </row>
    <row r="1750" ht="12.75" customHeight="1">
      <c r="A1750" s="191" t="s">
        <v>7990</v>
      </c>
      <c r="B1750" s="215" t="s">
        <v>2817</v>
      </c>
      <c r="C1750" s="268">
        <v>45939.0</v>
      </c>
      <c r="D1750" s="191" t="s">
        <v>8073</v>
      </c>
      <c r="E1750" s="191" t="s">
        <v>7998</v>
      </c>
      <c r="F1750" s="191" t="s">
        <v>7999</v>
      </c>
      <c r="G1750" s="193">
        <v>1.0</v>
      </c>
      <c r="H1750" s="193" t="s">
        <v>2449</v>
      </c>
      <c r="I1750" s="193" t="s">
        <v>8074</v>
      </c>
      <c r="J1750" s="193" t="s">
        <v>8001</v>
      </c>
      <c r="K1750" s="193" t="s">
        <v>8002</v>
      </c>
      <c r="L1750" s="191" t="s">
        <v>7416</v>
      </c>
      <c r="M1750" s="192" t="s">
        <v>2531</v>
      </c>
      <c r="N1750" s="193" t="s">
        <v>4397</v>
      </c>
      <c r="O1750" s="207"/>
      <c r="P1750" s="193" t="s">
        <v>2957</v>
      </c>
      <c r="Q1750" s="205" t="s">
        <v>8003</v>
      </c>
      <c r="R1750" s="206">
        <v>8.64943047769019E14</v>
      </c>
      <c r="S1750" s="206">
        <v>8.120229953E9</v>
      </c>
      <c r="T1750" s="193" t="s">
        <v>68</v>
      </c>
      <c r="U1750" s="193" t="s">
        <v>8075</v>
      </c>
      <c r="V1750" s="193" t="s">
        <v>2513</v>
      </c>
      <c r="W1750" s="203">
        <v>0.0</v>
      </c>
      <c r="X1750" s="203">
        <f t="shared" si="486"/>
        <v>0</v>
      </c>
      <c r="Y1750" s="203">
        <f t="shared" si="487"/>
        <v>0</v>
      </c>
    </row>
    <row r="1751" ht="12.75" customHeight="1">
      <c r="A1751" s="191" t="s">
        <v>7990</v>
      </c>
      <c r="B1751" s="215" t="s">
        <v>2817</v>
      </c>
      <c r="C1751" s="268">
        <v>45939.0</v>
      </c>
      <c r="D1751" s="191" t="s">
        <v>8073</v>
      </c>
      <c r="E1751" s="191" t="s">
        <v>7998</v>
      </c>
      <c r="F1751" s="191" t="s">
        <v>7999</v>
      </c>
      <c r="G1751" s="193">
        <v>1.0</v>
      </c>
      <c r="H1751" s="193" t="s">
        <v>2467</v>
      </c>
      <c r="I1751" s="193" t="s">
        <v>8074</v>
      </c>
      <c r="J1751" s="193" t="s">
        <v>8005</v>
      </c>
      <c r="K1751" s="193" t="s">
        <v>8002</v>
      </c>
      <c r="L1751" s="191" t="s">
        <v>7416</v>
      </c>
      <c r="M1751" s="192" t="s">
        <v>2531</v>
      </c>
      <c r="N1751" s="193" t="s">
        <v>4397</v>
      </c>
      <c r="O1751" s="207"/>
      <c r="P1751" s="205" t="s">
        <v>6372</v>
      </c>
      <c r="Q1751" s="205" t="s">
        <v>8003</v>
      </c>
      <c r="R1751" s="206">
        <v>8.62667089242351E14</v>
      </c>
      <c r="S1751" s="206">
        <v>8.122017387E9</v>
      </c>
      <c r="T1751" s="193" t="s">
        <v>68</v>
      </c>
      <c r="U1751" s="193" t="s">
        <v>8075</v>
      </c>
      <c r="V1751" s="193" t="s">
        <v>6295</v>
      </c>
      <c r="W1751" s="203">
        <v>0.0</v>
      </c>
      <c r="X1751" s="203">
        <f t="shared" si="486"/>
        <v>0</v>
      </c>
      <c r="Y1751" s="203">
        <f t="shared" si="487"/>
        <v>0</v>
      </c>
    </row>
    <row r="1752" ht="12.75" customHeight="1">
      <c r="A1752" s="191" t="s">
        <v>7990</v>
      </c>
      <c r="B1752" s="215" t="s">
        <v>2817</v>
      </c>
      <c r="C1752" s="268">
        <v>45939.0</v>
      </c>
      <c r="D1752" s="241">
        <v>0.5833333333333334</v>
      </c>
      <c r="E1752" s="191" t="s">
        <v>3761</v>
      </c>
      <c r="F1752" s="191" t="s">
        <v>2592</v>
      </c>
      <c r="G1752" s="193">
        <v>1.0</v>
      </c>
      <c r="H1752" s="193" t="s">
        <v>888</v>
      </c>
      <c r="I1752" s="193" t="s">
        <v>8076</v>
      </c>
      <c r="J1752" s="193" t="s">
        <v>2506</v>
      </c>
      <c r="K1752" s="193" t="s">
        <v>8077</v>
      </c>
      <c r="L1752" s="191" t="s">
        <v>8078</v>
      </c>
      <c r="M1752" s="217" t="s">
        <v>2649</v>
      </c>
      <c r="N1752" s="193" t="s">
        <v>821</v>
      </c>
      <c r="O1752" s="193" t="s">
        <v>68</v>
      </c>
      <c r="P1752" s="193" t="s">
        <v>2506</v>
      </c>
      <c r="Q1752" s="205" t="s">
        <v>68</v>
      </c>
      <c r="R1752" s="206">
        <v>8.62667089234598E14</v>
      </c>
      <c r="S1752" s="206">
        <v>8.183093423E9</v>
      </c>
      <c r="T1752" s="193" t="s">
        <v>8079</v>
      </c>
      <c r="U1752" s="193" t="s">
        <v>68</v>
      </c>
      <c r="V1752" s="193" t="s">
        <v>888</v>
      </c>
      <c r="W1752" s="203">
        <f>1724+150</f>
        <v>1874</v>
      </c>
      <c r="X1752" s="203">
        <f t="shared" si="486"/>
        <v>299.84</v>
      </c>
      <c r="Y1752" s="203">
        <f t="shared" si="487"/>
        <v>2173.84</v>
      </c>
    </row>
    <row r="1753" ht="12.75" customHeight="1">
      <c r="A1753" s="191" t="s">
        <v>7990</v>
      </c>
      <c r="B1753" s="215" t="s">
        <v>2817</v>
      </c>
      <c r="C1753" s="268">
        <v>45940.0</v>
      </c>
      <c r="D1753" s="191" t="s">
        <v>8080</v>
      </c>
      <c r="E1753" s="191" t="s">
        <v>4586</v>
      </c>
      <c r="F1753" s="191" t="s">
        <v>4586</v>
      </c>
      <c r="G1753" s="193">
        <v>1.0</v>
      </c>
      <c r="H1753" s="193" t="s">
        <v>2684</v>
      </c>
      <c r="I1753" s="193" t="s">
        <v>8081</v>
      </c>
      <c r="J1753" s="193" t="s">
        <v>7662</v>
      </c>
      <c r="K1753" s="193" t="s">
        <v>8082</v>
      </c>
      <c r="L1753" s="191" t="s">
        <v>8083</v>
      </c>
      <c r="M1753" s="217" t="s">
        <v>8084</v>
      </c>
      <c r="N1753" s="193" t="s">
        <v>4397</v>
      </c>
      <c r="O1753" s="207"/>
      <c r="P1753" s="193" t="s">
        <v>3896</v>
      </c>
      <c r="Q1753" s="205" t="s">
        <v>8085</v>
      </c>
      <c r="R1753" s="206" t="s">
        <v>68</v>
      </c>
      <c r="S1753" s="206" t="s">
        <v>68</v>
      </c>
      <c r="T1753" s="193" t="s">
        <v>68</v>
      </c>
      <c r="U1753" s="193" t="s">
        <v>68</v>
      </c>
      <c r="V1753" s="193" t="s">
        <v>2684</v>
      </c>
      <c r="W1753" s="203">
        <v>250.0</v>
      </c>
      <c r="X1753" s="203">
        <f t="shared" si="486"/>
        <v>40</v>
      </c>
      <c r="Y1753" s="203">
        <f t="shared" si="487"/>
        <v>290</v>
      </c>
    </row>
    <row r="1754" ht="12.75" customHeight="1">
      <c r="A1754" s="191" t="s">
        <v>7990</v>
      </c>
      <c r="B1754" s="215" t="s">
        <v>2817</v>
      </c>
      <c r="C1754" s="268">
        <v>45940.0</v>
      </c>
      <c r="D1754" s="241">
        <v>0.3958333333333333</v>
      </c>
      <c r="E1754" s="191" t="s">
        <v>2548</v>
      </c>
      <c r="F1754" s="191" t="s">
        <v>2549</v>
      </c>
      <c r="G1754" s="193">
        <v>1.0</v>
      </c>
      <c r="H1754" s="193" t="s">
        <v>2449</v>
      </c>
      <c r="I1754" s="193" t="s">
        <v>8086</v>
      </c>
      <c r="J1754" s="193" t="s">
        <v>2957</v>
      </c>
      <c r="K1754" s="193" t="s">
        <v>5562</v>
      </c>
      <c r="L1754" s="191" t="s">
        <v>2833</v>
      </c>
      <c r="M1754" s="248" t="s">
        <v>2552</v>
      </c>
      <c r="N1754" s="193" t="s">
        <v>821</v>
      </c>
      <c r="O1754" s="207"/>
      <c r="P1754" s="72" t="str">
        <f t="shared" ref="P1754:P1755" si="489">J1754</f>
        <v>REVISION DE UNIDAD</v>
      </c>
      <c r="Q1754" s="205" t="s">
        <v>8087</v>
      </c>
      <c r="R1754" s="206">
        <v>8.65011031954556E14</v>
      </c>
      <c r="S1754" s="206">
        <v>8.134058856E9</v>
      </c>
      <c r="T1754" s="193" t="s">
        <v>8088</v>
      </c>
      <c r="U1754" s="193" t="s">
        <v>6450</v>
      </c>
      <c r="V1754" s="193" t="str">
        <f t="shared" ref="V1754:V1755" si="490">H1754</f>
        <v>REVISION</v>
      </c>
      <c r="W1754" s="203">
        <v>350.0</v>
      </c>
      <c r="X1754" s="179">
        <f t="shared" si="486"/>
        <v>56</v>
      </c>
      <c r="Y1754" s="179">
        <f t="shared" si="487"/>
        <v>406</v>
      </c>
    </row>
    <row r="1755" ht="12.75" customHeight="1">
      <c r="A1755" s="191" t="s">
        <v>7990</v>
      </c>
      <c r="B1755" s="215" t="s">
        <v>2817</v>
      </c>
      <c r="C1755" s="268">
        <v>45940.0</v>
      </c>
      <c r="D1755" s="241">
        <v>0.3958333333333333</v>
      </c>
      <c r="E1755" s="191" t="s">
        <v>2548</v>
      </c>
      <c r="F1755" s="191" t="s">
        <v>2549</v>
      </c>
      <c r="G1755" s="193">
        <v>1.0</v>
      </c>
      <c r="H1755" s="193" t="s">
        <v>2812</v>
      </c>
      <c r="I1755" s="193" t="s">
        <v>8089</v>
      </c>
      <c r="J1755" s="193" t="s">
        <v>3082</v>
      </c>
      <c r="K1755" s="193" t="s">
        <v>5562</v>
      </c>
      <c r="L1755" s="191" t="s">
        <v>2833</v>
      </c>
      <c r="M1755" s="248" t="s">
        <v>2552</v>
      </c>
      <c r="N1755" s="193" t="s">
        <v>821</v>
      </c>
      <c r="O1755" s="207"/>
      <c r="P1755" s="72" t="str">
        <f t="shared" si="489"/>
        <v>REINSTALACION DE EQUIPO</v>
      </c>
      <c r="Q1755" s="193" t="s">
        <v>6465</v>
      </c>
      <c r="R1755" s="206">
        <v>8.69706060877349E14</v>
      </c>
      <c r="S1755" s="206">
        <v>8.33189507E9</v>
      </c>
      <c r="T1755" s="193" t="s">
        <v>8090</v>
      </c>
      <c r="U1755" s="193" t="s">
        <v>68</v>
      </c>
      <c r="V1755" s="193" t="str">
        <f t="shared" si="490"/>
        <v>REINSTALACION</v>
      </c>
      <c r="W1755" s="203">
        <v>350.0</v>
      </c>
      <c r="X1755" s="179">
        <f t="shared" si="486"/>
        <v>56</v>
      </c>
      <c r="Y1755" s="179">
        <f t="shared" si="487"/>
        <v>406</v>
      </c>
    </row>
    <row r="1756" ht="12.75" customHeight="1">
      <c r="A1756" s="191" t="s">
        <v>7990</v>
      </c>
      <c r="B1756" s="215" t="s">
        <v>2817</v>
      </c>
      <c r="C1756" s="268">
        <v>45940.0</v>
      </c>
      <c r="D1756" s="241">
        <v>0.4583333333333333</v>
      </c>
      <c r="E1756" s="191" t="s">
        <v>4620</v>
      </c>
      <c r="F1756" s="191" t="s">
        <v>8091</v>
      </c>
      <c r="G1756" s="193">
        <v>1.0</v>
      </c>
      <c r="H1756" s="193" t="s">
        <v>2736</v>
      </c>
      <c r="I1756" s="193" t="s">
        <v>8092</v>
      </c>
      <c r="J1756" s="193" t="s">
        <v>8093</v>
      </c>
      <c r="K1756" s="193" t="s">
        <v>8094</v>
      </c>
      <c r="L1756" s="191" t="s">
        <v>7416</v>
      </c>
      <c r="M1756" s="192" t="s">
        <v>2531</v>
      </c>
      <c r="N1756" s="193" t="s">
        <v>902</v>
      </c>
      <c r="O1756" s="207"/>
      <c r="P1756" s="193" t="s">
        <v>68</v>
      </c>
      <c r="Q1756" s="205" t="s">
        <v>68</v>
      </c>
      <c r="R1756" s="206" t="s">
        <v>68</v>
      </c>
      <c r="S1756" s="206" t="s">
        <v>68</v>
      </c>
      <c r="T1756" s="193" t="s">
        <v>68</v>
      </c>
      <c r="U1756" s="193" t="s">
        <v>68</v>
      </c>
      <c r="V1756" s="193" t="s">
        <v>2736</v>
      </c>
      <c r="W1756" s="203">
        <v>0.0</v>
      </c>
      <c r="X1756" s="203">
        <f t="shared" si="486"/>
        <v>0</v>
      </c>
      <c r="Y1756" s="203">
        <f t="shared" si="487"/>
        <v>0</v>
      </c>
    </row>
    <row r="1757" ht="12.75" customHeight="1">
      <c r="A1757" s="191" t="s">
        <v>7990</v>
      </c>
      <c r="B1757" s="215" t="s">
        <v>2817</v>
      </c>
      <c r="C1757" s="268">
        <v>45940.0</v>
      </c>
      <c r="D1757" s="241">
        <v>0.8125</v>
      </c>
      <c r="E1757" s="191" t="s">
        <v>8095</v>
      </c>
      <c r="F1757" s="191" t="s">
        <v>8096</v>
      </c>
      <c r="G1757" s="193">
        <v>1.0</v>
      </c>
      <c r="H1757" s="193" t="s">
        <v>888</v>
      </c>
      <c r="I1757" s="193" t="s">
        <v>8097</v>
      </c>
      <c r="J1757" s="193" t="s">
        <v>2506</v>
      </c>
      <c r="K1757" s="193" t="s">
        <v>8082</v>
      </c>
      <c r="L1757" s="191" t="s">
        <v>8098</v>
      </c>
      <c r="M1757" s="217" t="s">
        <v>8099</v>
      </c>
      <c r="N1757" s="193" t="s">
        <v>8100</v>
      </c>
      <c r="O1757" s="207"/>
      <c r="P1757" s="193" t="s">
        <v>2506</v>
      </c>
      <c r="Q1757" s="205" t="s">
        <v>8101</v>
      </c>
      <c r="R1757" s="206">
        <v>8.6967107719615E14</v>
      </c>
      <c r="S1757" s="206">
        <v>8.13404006E9</v>
      </c>
      <c r="T1757" s="193" t="s">
        <v>68</v>
      </c>
      <c r="U1757" s="193" t="s">
        <v>8102</v>
      </c>
      <c r="V1757" s="193" t="s">
        <v>888</v>
      </c>
      <c r="W1757" s="203">
        <v>0.0</v>
      </c>
      <c r="X1757" s="203">
        <f t="shared" si="486"/>
        <v>0</v>
      </c>
      <c r="Y1757" s="203">
        <f t="shared" si="487"/>
        <v>0</v>
      </c>
    </row>
    <row r="1758" ht="12.75" customHeight="1">
      <c r="A1758" s="191" t="s">
        <v>7990</v>
      </c>
      <c r="B1758" s="215" t="s">
        <v>2817</v>
      </c>
      <c r="C1758" s="268">
        <v>45941.0</v>
      </c>
      <c r="D1758" s="187">
        <v>0.375</v>
      </c>
      <c r="E1758" s="191" t="s">
        <v>4586</v>
      </c>
      <c r="F1758" s="191" t="s">
        <v>4586</v>
      </c>
      <c r="G1758" s="193">
        <v>1.0</v>
      </c>
      <c r="H1758" s="193" t="s">
        <v>2513</v>
      </c>
      <c r="I1758" s="193" t="s">
        <v>8081</v>
      </c>
      <c r="J1758" s="193" t="s">
        <v>2514</v>
      </c>
      <c r="K1758" s="193"/>
      <c r="L1758" s="191" t="s">
        <v>8083</v>
      </c>
      <c r="M1758" s="217" t="s">
        <v>8084</v>
      </c>
      <c r="N1758" s="193" t="s">
        <v>821</v>
      </c>
      <c r="O1758" s="207"/>
      <c r="P1758" s="193" t="s">
        <v>2563</v>
      </c>
      <c r="Q1758" s="205" t="s">
        <v>3334</v>
      </c>
      <c r="R1758" s="206">
        <v>8.68166059892547E14</v>
      </c>
      <c r="S1758" s="206">
        <v>8.115318248E9</v>
      </c>
      <c r="T1758" s="193" t="s">
        <v>8103</v>
      </c>
      <c r="U1758" s="193" t="s">
        <v>8104</v>
      </c>
      <c r="V1758" s="193" t="s">
        <v>2513</v>
      </c>
      <c r="W1758" s="203">
        <v>550.0</v>
      </c>
      <c r="X1758" s="203">
        <f t="shared" si="486"/>
        <v>88</v>
      </c>
      <c r="Y1758" s="203">
        <f t="shared" si="487"/>
        <v>638</v>
      </c>
    </row>
    <row r="1759" ht="12.75" customHeight="1">
      <c r="A1759" s="252" t="s">
        <v>7990</v>
      </c>
      <c r="B1759" s="215" t="s">
        <v>2817</v>
      </c>
      <c r="C1759" s="270">
        <v>45941.0</v>
      </c>
      <c r="D1759" s="251">
        <v>0.4583333333333333</v>
      </c>
      <c r="E1759" s="252" t="s">
        <v>2534</v>
      </c>
      <c r="F1759" s="252" t="s">
        <v>3411</v>
      </c>
      <c r="G1759" s="212">
        <v>1.0</v>
      </c>
      <c r="H1759" s="212" t="s">
        <v>2812</v>
      </c>
      <c r="I1759" s="212" t="s">
        <v>8105</v>
      </c>
      <c r="J1759" s="212" t="s">
        <v>8106</v>
      </c>
      <c r="K1759" s="212" t="s">
        <v>8107</v>
      </c>
      <c r="L1759" s="252" t="s">
        <v>8108</v>
      </c>
      <c r="M1759" s="287" t="s">
        <v>8109</v>
      </c>
      <c r="N1759" s="212" t="s">
        <v>8110</v>
      </c>
      <c r="O1759" s="209"/>
      <c r="P1759" s="212" t="s">
        <v>2521</v>
      </c>
      <c r="Q1759" s="210" t="s">
        <v>8111</v>
      </c>
      <c r="R1759" s="288">
        <v>8.68166054738869E14</v>
      </c>
      <c r="S1759" s="211">
        <v>8.13440056E8</v>
      </c>
      <c r="T1759" s="212" t="s">
        <v>8112</v>
      </c>
      <c r="U1759" s="212" t="s">
        <v>8113</v>
      </c>
      <c r="V1759" s="212" t="s">
        <v>2812</v>
      </c>
      <c r="W1759" s="201">
        <v>650.0</v>
      </c>
      <c r="X1759" s="201">
        <f t="shared" si="486"/>
        <v>104</v>
      </c>
      <c r="Y1759" s="201">
        <f t="shared" si="487"/>
        <v>754</v>
      </c>
    </row>
    <row r="1760" ht="12.75" customHeight="1">
      <c r="A1760" s="191" t="s">
        <v>8114</v>
      </c>
      <c r="B1760" s="191" t="s">
        <v>2966</v>
      </c>
      <c r="C1760" s="268">
        <v>45942.0</v>
      </c>
      <c r="D1760" s="187">
        <v>0.375</v>
      </c>
      <c r="E1760" s="188" t="s">
        <v>68</v>
      </c>
      <c r="F1760" s="37" t="s">
        <v>2458</v>
      </c>
      <c r="G1760" s="72" t="s">
        <v>68</v>
      </c>
      <c r="H1760" s="72" t="s">
        <v>68</v>
      </c>
      <c r="I1760" s="72" t="s">
        <v>68</v>
      </c>
      <c r="J1760" s="72" t="s">
        <v>68</v>
      </c>
      <c r="K1760" s="72" t="s">
        <v>68</v>
      </c>
      <c r="L1760" s="37" t="s">
        <v>68</v>
      </c>
      <c r="M1760" s="190" t="s">
        <v>68</v>
      </c>
      <c r="N1760" s="72" t="s">
        <v>68</v>
      </c>
      <c r="O1760" s="207"/>
      <c r="P1760" s="193" t="s">
        <v>68</v>
      </c>
      <c r="Q1760" s="205" t="s">
        <v>68</v>
      </c>
      <c r="R1760" s="206" t="s">
        <v>68</v>
      </c>
      <c r="S1760" s="206" t="s">
        <v>68</v>
      </c>
      <c r="T1760" s="193" t="s">
        <v>68</v>
      </c>
      <c r="U1760" s="193" t="s">
        <v>68</v>
      </c>
      <c r="V1760" s="193" t="s">
        <v>68</v>
      </c>
      <c r="W1760" s="203" t="s">
        <v>68</v>
      </c>
      <c r="X1760" s="203" t="s">
        <v>68</v>
      </c>
      <c r="Y1760" s="203" t="s">
        <v>68</v>
      </c>
    </row>
    <row r="1761" ht="12.75" customHeight="1">
      <c r="A1761" s="191" t="s">
        <v>8114</v>
      </c>
      <c r="B1761" s="215" t="s">
        <v>2817</v>
      </c>
      <c r="C1761" s="268">
        <v>45943.0</v>
      </c>
      <c r="D1761" s="241">
        <v>0.4166666666666667</v>
      </c>
      <c r="E1761" s="191" t="s">
        <v>2548</v>
      </c>
      <c r="F1761" s="191" t="s">
        <v>2549</v>
      </c>
      <c r="G1761" s="193">
        <v>1.0</v>
      </c>
      <c r="H1761" s="193" t="s">
        <v>2684</v>
      </c>
      <c r="I1761" s="193" t="s">
        <v>8115</v>
      </c>
      <c r="J1761" s="193" t="s">
        <v>3082</v>
      </c>
      <c r="K1761" s="193" t="s">
        <v>5562</v>
      </c>
      <c r="L1761" s="191" t="s">
        <v>2833</v>
      </c>
      <c r="M1761" s="248" t="s">
        <v>2552</v>
      </c>
      <c r="N1761" s="193" t="s">
        <v>821</v>
      </c>
      <c r="O1761" s="207"/>
      <c r="P1761" s="72" t="str">
        <f t="shared" ref="P1761:P1764" si="491">J1761</f>
        <v>REINSTALACION DE EQUIPO</v>
      </c>
      <c r="Q1761" s="193" t="s">
        <v>8116</v>
      </c>
      <c r="R1761" s="206" t="s">
        <v>68</v>
      </c>
      <c r="S1761" s="206" t="s">
        <v>68</v>
      </c>
      <c r="T1761" s="193" t="s">
        <v>68</v>
      </c>
      <c r="U1761" s="193" t="s">
        <v>68</v>
      </c>
      <c r="V1761" s="193" t="str">
        <f>H1761</f>
        <v>VISITA EN FALSO </v>
      </c>
      <c r="W1761" s="203">
        <v>250.0</v>
      </c>
      <c r="X1761" s="179">
        <f t="shared" ref="X1761:X1775" si="492">W1761*0.16</f>
        <v>40</v>
      </c>
      <c r="Y1761" s="179">
        <f t="shared" ref="Y1761:Y1775" si="493">W1761+X1761</f>
        <v>290</v>
      </c>
    </row>
    <row r="1762" ht="12.75" customHeight="1">
      <c r="A1762" s="191" t="s">
        <v>8114</v>
      </c>
      <c r="B1762" s="215" t="s">
        <v>2817</v>
      </c>
      <c r="C1762" s="268">
        <v>45943.0</v>
      </c>
      <c r="D1762" s="241">
        <v>0.4583333333333333</v>
      </c>
      <c r="E1762" s="191" t="s">
        <v>2574</v>
      </c>
      <c r="F1762" s="191" t="s">
        <v>5930</v>
      </c>
      <c r="G1762" s="193">
        <v>1.0</v>
      </c>
      <c r="H1762" s="193" t="s">
        <v>2513</v>
      </c>
      <c r="I1762" s="193" t="s">
        <v>8117</v>
      </c>
      <c r="J1762" s="193" t="s">
        <v>8118</v>
      </c>
      <c r="K1762" s="193" t="s">
        <v>8119</v>
      </c>
      <c r="L1762" s="191" t="s">
        <v>8120</v>
      </c>
      <c r="M1762" s="248" t="s">
        <v>8121</v>
      </c>
      <c r="N1762" s="193" t="s">
        <v>8122</v>
      </c>
      <c r="O1762" s="193" t="s">
        <v>68</v>
      </c>
      <c r="P1762" s="193" t="str">
        <f t="shared" si="491"/>
        <v>CTE. CRISTELL GUADALUPE ROMAN RAMOS 9984308893
DESINSTALACION DE EQUIPO</v>
      </c>
      <c r="Q1762" s="205" t="s">
        <v>8123</v>
      </c>
      <c r="R1762" s="206">
        <v>3.5754471638947E13</v>
      </c>
      <c r="S1762" s="206" t="s">
        <v>8124</v>
      </c>
      <c r="T1762" s="193" t="s">
        <v>8125</v>
      </c>
      <c r="U1762" s="193" t="s">
        <v>8126</v>
      </c>
      <c r="V1762" s="193" t="s">
        <v>2513</v>
      </c>
      <c r="W1762" s="203">
        <v>650.0</v>
      </c>
      <c r="X1762" s="203">
        <f t="shared" si="492"/>
        <v>104</v>
      </c>
      <c r="Y1762" s="203">
        <f t="shared" si="493"/>
        <v>754</v>
      </c>
    </row>
    <row r="1763" ht="12.75" customHeight="1">
      <c r="A1763" s="191" t="s">
        <v>8114</v>
      </c>
      <c r="B1763" s="215" t="s">
        <v>2817</v>
      </c>
      <c r="C1763" s="268">
        <v>45943.0</v>
      </c>
      <c r="D1763" s="241">
        <v>0.5208333333333334</v>
      </c>
      <c r="E1763" s="191" t="s">
        <v>2548</v>
      </c>
      <c r="F1763" s="191" t="s">
        <v>2549</v>
      </c>
      <c r="G1763" s="193">
        <v>1.0</v>
      </c>
      <c r="H1763" s="193" t="s">
        <v>2812</v>
      </c>
      <c r="I1763" s="193" t="s">
        <v>8127</v>
      </c>
      <c r="J1763" s="193" t="s">
        <v>3082</v>
      </c>
      <c r="K1763" s="193" t="s">
        <v>5562</v>
      </c>
      <c r="L1763" s="191" t="s">
        <v>2833</v>
      </c>
      <c r="M1763" s="248" t="s">
        <v>2552</v>
      </c>
      <c r="N1763" s="193" t="s">
        <v>821</v>
      </c>
      <c r="O1763" s="207"/>
      <c r="P1763" s="72" t="str">
        <f t="shared" si="491"/>
        <v>REINSTALACION DE EQUIPO</v>
      </c>
      <c r="Q1763" s="205" t="s">
        <v>68</v>
      </c>
      <c r="R1763" s="206">
        <v>8.64943048676106E14</v>
      </c>
      <c r="S1763" s="206">
        <v>8.186019216E9</v>
      </c>
      <c r="T1763" s="193" t="s">
        <v>8128</v>
      </c>
      <c r="U1763" s="193" t="s">
        <v>68</v>
      </c>
      <c r="V1763" s="193" t="str">
        <f>H1763</f>
        <v>REINSTALACION</v>
      </c>
      <c r="W1763" s="203">
        <v>350.0</v>
      </c>
      <c r="X1763" s="179">
        <f t="shared" si="492"/>
        <v>56</v>
      </c>
      <c r="Y1763" s="179">
        <f t="shared" si="493"/>
        <v>406</v>
      </c>
    </row>
    <row r="1764" ht="12.75" customHeight="1">
      <c r="A1764" s="191" t="s">
        <v>8114</v>
      </c>
      <c r="B1764" s="215" t="s">
        <v>2817</v>
      </c>
      <c r="C1764" s="268">
        <v>45943.0</v>
      </c>
      <c r="D1764" s="241">
        <v>0.5208333333333334</v>
      </c>
      <c r="E1764" s="191" t="s">
        <v>2574</v>
      </c>
      <c r="F1764" s="191" t="s">
        <v>5930</v>
      </c>
      <c r="G1764" s="193">
        <v>1.0</v>
      </c>
      <c r="H1764" s="193" t="s">
        <v>2513</v>
      </c>
      <c r="I1764" s="193" t="s">
        <v>8129</v>
      </c>
      <c r="J1764" s="193" t="s">
        <v>8130</v>
      </c>
      <c r="K1764" s="193" t="s">
        <v>8131</v>
      </c>
      <c r="L1764" s="191" t="s">
        <v>8132</v>
      </c>
      <c r="M1764" s="217" t="s">
        <v>8133</v>
      </c>
      <c r="N1764" s="193" t="s">
        <v>8122</v>
      </c>
      <c r="O1764" s="193" t="s">
        <v>68</v>
      </c>
      <c r="P1764" s="193" t="str">
        <f t="shared" si="491"/>
        <v>CTE. ALEJANDRA GUZMAN MAGAÑA
DESINSTALACION DE EQUIPO</v>
      </c>
      <c r="Q1764" s="205" t="s">
        <v>7633</v>
      </c>
      <c r="R1764" s="206">
        <v>3.55139082700334E14</v>
      </c>
      <c r="S1764" s="206" t="s">
        <v>8134</v>
      </c>
      <c r="T1764" s="193" t="s">
        <v>8135</v>
      </c>
      <c r="U1764" s="193" t="s">
        <v>8136</v>
      </c>
      <c r="V1764" s="193" t="s">
        <v>2513</v>
      </c>
      <c r="W1764" s="203">
        <v>650.0</v>
      </c>
      <c r="X1764" s="203">
        <f t="shared" si="492"/>
        <v>104</v>
      </c>
      <c r="Y1764" s="203">
        <f t="shared" si="493"/>
        <v>754</v>
      </c>
    </row>
    <row r="1765" ht="12.75" customHeight="1">
      <c r="A1765" s="191" t="s">
        <v>8114</v>
      </c>
      <c r="B1765" s="215" t="s">
        <v>2817</v>
      </c>
      <c r="C1765" s="268">
        <v>45943.0</v>
      </c>
      <c r="D1765" s="241">
        <v>0.6041666666666666</v>
      </c>
      <c r="E1765" s="191" t="s">
        <v>2518</v>
      </c>
      <c r="F1765" s="191" t="s">
        <v>8137</v>
      </c>
      <c r="G1765" s="193">
        <v>1.0</v>
      </c>
      <c r="H1765" s="193" t="s">
        <v>888</v>
      </c>
      <c r="I1765" s="193" t="s">
        <v>8138</v>
      </c>
      <c r="J1765" s="193" t="s">
        <v>7236</v>
      </c>
      <c r="K1765" s="193" t="s">
        <v>8139</v>
      </c>
      <c r="L1765" s="191" t="s">
        <v>8140</v>
      </c>
      <c r="M1765" s="217" t="s">
        <v>8141</v>
      </c>
      <c r="N1765" s="193" t="s">
        <v>8142</v>
      </c>
      <c r="O1765" s="207"/>
      <c r="P1765" s="193" t="s">
        <v>7600</v>
      </c>
      <c r="Q1765" s="205" t="s">
        <v>8143</v>
      </c>
      <c r="R1765" s="206">
        <v>8.62667089350477E14</v>
      </c>
      <c r="S1765" s="206">
        <v>8.126208165E9</v>
      </c>
      <c r="T1765" s="193" t="s">
        <v>68</v>
      </c>
      <c r="U1765" s="193" t="s">
        <v>8144</v>
      </c>
      <c r="V1765" s="193" t="s">
        <v>888</v>
      </c>
      <c r="W1765" s="203">
        <f>549+300</f>
        <v>849</v>
      </c>
      <c r="X1765" s="203">
        <f t="shared" si="492"/>
        <v>135.84</v>
      </c>
      <c r="Y1765" s="203">
        <f t="shared" si="493"/>
        <v>984.84</v>
      </c>
    </row>
    <row r="1766" ht="12.75" customHeight="1">
      <c r="A1766" s="191" t="s">
        <v>8114</v>
      </c>
      <c r="B1766" s="215" t="s">
        <v>2817</v>
      </c>
      <c r="C1766" s="268">
        <v>45943.0</v>
      </c>
      <c r="D1766" s="241">
        <v>0.7083333333333334</v>
      </c>
      <c r="E1766" s="191" t="s">
        <v>6253</v>
      </c>
      <c r="F1766" s="191" t="s">
        <v>6254</v>
      </c>
      <c r="G1766" s="193">
        <v>1.0</v>
      </c>
      <c r="H1766" s="193" t="s">
        <v>888</v>
      </c>
      <c r="I1766" s="193" t="s">
        <v>8145</v>
      </c>
      <c r="J1766" s="193" t="s">
        <v>7236</v>
      </c>
      <c r="K1766" s="193" t="s">
        <v>8146</v>
      </c>
      <c r="L1766" s="191" t="s">
        <v>8147</v>
      </c>
      <c r="M1766" s="217" t="s">
        <v>6259</v>
      </c>
      <c r="N1766" s="193" t="s">
        <v>4397</v>
      </c>
      <c r="O1766" s="207"/>
      <c r="P1766" s="193" t="s">
        <v>7600</v>
      </c>
      <c r="Q1766" s="205"/>
      <c r="R1766" s="206">
        <v>8.62667089278215E14</v>
      </c>
      <c r="S1766" s="206">
        <v>8.123557338E9</v>
      </c>
      <c r="T1766" s="193" t="s">
        <v>8148</v>
      </c>
      <c r="U1766" s="193" t="s">
        <v>8149</v>
      </c>
      <c r="V1766" s="193" t="s">
        <v>888</v>
      </c>
      <c r="W1766" s="203">
        <v>0.0</v>
      </c>
      <c r="X1766" s="203">
        <f t="shared" si="492"/>
        <v>0</v>
      </c>
      <c r="Y1766" s="203">
        <f t="shared" si="493"/>
        <v>0</v>
      </c>
    </row>
    <row r="1767" ht="12.75" customHeight="1">
      <c r="A1767" s="191" t="s">
        <v>8114</v>
      </c>
      <c r="B1767" s="215" t="s">
        <v>2817</v>
      </c>
      <c r="C1767" s="268">
        <v>45944.0</v>
      </c>
      <c r="D1767" s="241">
        <v>0.4375</v>
      </c>
      <c r="E1767" s="191" t="s">
        <v>2548</v>
      </c>
      <c r="F1767" s="191" t="s">
        <v>2549</v>
      </c>
      <c r="G1767" s="193">
        <v>1.0</v>
      </c>
      <c r="H1767" s="193" t="s">
        <v>2513</v>
      </c>
      <c r="I1767" s="193" t="s">
        <v>8127</v>
      </c>
      <c r="J1767" s="193" t="s">
        <v>2514</v>
      </c>
      <c r="K1767" s="193" t="s">
        <v>5562</v>
      </c>
      <c r="L1767" s="191" t="s">
        <v>2833</v>
      </c>
      <c r="M1767" s="248" t="s">
        <v>2552</v>
      </c>
      <c r="N1767" s="193" t="s">
        <v>8142</v>
      </c>
      <c r="O1767" s="207"/>
      <c r="P1767" s="72" t="str">
        <f t="shared" ref="P1767:P1768" si="494">J1767</f>
        <v>DESINSTALACION DE EQUIPO</v>
      </c>
      <c r="Q1767" s="205" t="s">
        <v>68</v>
      </c>
      <c r="R1767" s="206">
        <v>8.64943048676106E14</v>
      </c>
      <c r="S1767" s="206">
        <v>8.186019216E9</v>
      </c>
      <c r="T1767" s="193" t="s">
        <v>8128</v>
      </c>
      <c r="U1767" s="193" t="s">
        <v>68</v>
      </c>
      <c r="V1767" s="193" t="str">
        <f t="shared" ref="V1767:V1768" si="495">H1767</f>
        <v>DESINSTALACION</v>
      </c>
      <c r="W1767" s="203">
        <v>350.0</v>
      </c>
      <c r="X1767" s="179">
        <f t="shared" si="492"/>
        <v>56</v>
      </c>
      <c r="Y1767" s="179">
        <f t="shared" si="493"/>
        <v>406</v>
      </c>
    </row>
    <row r="1768" ht="12.75" customHeight="1">
      <c r="A1768" s="191" t="s">
        <v>8114</v>
      </c>
      <c r="B1768" s="215" t="s">
        <v>2817</v>
      </c>
      <c r="C1768" s="268">
        <v>45944.0</v>
      </c>
      <c r="D1768" s="241">
        <v>0.4583333333333333</v>
      </c>
      <c r="E1768" s="191" t="s">
        <v>2548</v>
      </c>
      <c r="F1768" s="191" t="s">
        <v>2549</v>
      </c>
      <c r="G1768" s="193">
        <v>1.0</v>
      </c>
      <c r="H1768" s="193" t="s">
        <v>2812</v>
      </c>
      <c r="I1768" s="193" t="s">
        <v>8150</v>
      </c>
      <c r="J1768" s="193" t="s">
        <v>2521</v>
      </c>
      <c r="K1768" s="193" t="s">
        <v>5562</v>
      </c>
      <c r="L1768" s="191" t="s">
        <v>2833</v>
      </c>
      <c r="M1768" s="248" t="s">
        <v>2552</v>
      </c>
      <c r="N1768" s="193" t="s">
        <v>8142</v>
      </c>
      <c r="O1768" s="207"/>
      <c r="P1768" s="72" t="str">
        <f t="shared" si="494"/>
        <v>REINSTALACION DE EQUIPO </v>
      </c>
      <c r="Q1768" s="205" t="s">
        <v>6048</v>
      </c>
      <c r="R1768" s="206">
        <v>8.64943048676106E14</v>
      </c>
      <c r="S1768" s="206">
        <v>8.186019216E9</v>
      </c>
      <c r="T1768" s="193" t="s">
        <v>8151</v>
      </c>
      <c r="U1768" s="193" t="s">
        <v>68</v>
      </c>
      <c r="V1768" s="193" t="str">
        <f t="shared" si="495"/>
        <v>REINSTALACION</v>
      </c>
      <c r="W1768" s="203">
        <v>350.0</v>
      </c>
      <c r="X1768" s="179">
        <f t="shared" si="492"/>
        <v>56</v>
      </c>
      <c r="Y1768" s="179">
        <f t="shared" si="493"/>
        <v>406</v>
      </c>
    </row>
    <row r="1769" ht="12.75" customHeight="1">
      <c r="A1769" s="191" t="s">
        <v>8114</v>
      </c>
      <c r="B1769" s="215" t="s">
        <v>2817</v>
      </c>
      <c r="C1769" s="268">
        <v>45944.0</v>
      </c>
      <c r="D1769" s="241">
        <v>0.6875</v>
      </c>
      <c r="E1769" s="191" t="s">
        <v>6253</v>
      </c>
      <c r="F1769" s="191" t="s">
        <v>6254</v>
      </c>
      <c r="G1769" s="193">
        <v>1.0</v>
      </c>
      <c r="H1769" s="193" t="s">
        <v>2449</v>
      </c>
      <c r="I1769" s="193" t="s">
        <v>8152</v>
      </c>
      <c r="J1769" s="193" t="s">
        <v>8153</v>
      </c>
      <c r="K1769" s="193" t="s">
        <v>8146</v>
      </c>
      <c r="L1769" s="191" t="s">
        <v>8147</v>
      </c>
      <c r="M1769" s="217" t="s">
        <v>6259</v>
      </c>
      <c r="N1769" s="193" t="s">
        <v>4397</v>
      </c>
      <c r="O1769" s="207"/>
      <c r="P1769" s="193" t="s">
        <v>5353</v>
      </c>
      <c r="Q1769" s="205" t="s">
        <v>8154</v>
      </c>
      <c r="R1769" s="206">
        <v>8.62667089278215E14</v>
      </c>
      <c r="S1769" s="206">
        <v>8.123557338E9</v>
      </c>
      <c r="T1769" s="193" t="s">
        <v>8148</v>
      </c>
      <c r="U1769" s="193" t="s">
        <v>8149</v>
      </c>
      <c r="V1769" s="193" t="s">
        <v>3050</v>
      </c>
      <c r="W1769" s="203">
        <v>0.0</v>
      </c>
      <c r="X1769" s="203">
        <f t="shared" si="492"/>
        <v>0</v>
      </c>
      <c r="Y1769" s="203">
        <f t="shared" si="493"/>
        <v>0</v>
      </c>
    </row>
    <row r="1770" ht="12.75" customHeight="1">
      <c r="A1770" s="191" t="s">
        <v>8114</v>
      </c>
      <c r="B1770" s="215" t="s">
        <v>2817</v>
      </c>
      <c r="C1770" s="268">
        <v>45944.0</v>
      </c>
      <c r="D1770" s="241">
        <v>0.6875</v>
      </c>
      <c r="E1770" s="191" t="s">
        <v>4112</v>
      </c>
      <c r="F1770" s="37" t="s">
        <v>4892</v>
      </c>
      <c r="G1770" s="193">
        <v>1.0</v>
      </c>
      <c r="H1770" s="193" t="s">
        <v>2449</v>
      </c>
      <c r="I1770" s="193" t="s">
        <v>8155</v>
      </c>
      <c r="J1770" s="193" t="s">
        <v>8156</v>
      </c>
      <c r="K1770" s="193" t="s">
        <v>8157</v>
      </c>
      <c r="L1770" s="191" t="s">
        <v>8158</v>
      </c>
      <c r="M1770" s="243" t="s">
        <v>8159</v>
      </c>
      <c r="N1770" s="193" t="s">
        <v>821</v>
      </c>
      <c r="O1770" s="207"/>
      <c r="P1770" s="193" t="s">
        <v>7843</v>
      </c>
      <c r="Q1770" s="205" t="s">
        <v>68</v>
      </c>
      <c r="R1770" s="206">
        <v>8.6384405308314E14</v>
      </c>
      <c r="S1770" s="206">
        <v>8.332323736E9</v>
      </c>
      <c r="T1770" s="193" t="s">
        <v>68</v>
      </c>
      <c r="U1770" s="193" t="s">
        <v>8160</v>
      </c>
      <c r="V1770" s="193" t="s">
        <v>2449</v>
      </c>
      <c r="W1770" s="203">
        <v>450.0</v>
      </c>
      <c r="X1770" s="203">
        <f t="shared" si="492"/>
        <v>72</v>
      </c>
      <c r="Y1770" s="203">
        <f t="shared" si="493"/>
        <v>522</v>
      </c>
    </row>
    <row r="1771" ht="12.75" customHeight="1">
      <c r="A1771" s="191" t="s">
        <v>8114</v>
      </c>
      <c r="B1771" s="37"/>
      <c r="C1771" s="268">
        <v>45945.0</v>
      </c>
      <c r="D1771" s="241">
        <v>0.3333333333333333</v>
      </c>
      <c r="E1771" s="191" t="s">
        <v>3418</v>
      </c>
      <c r="F1771" s="191" t="s">
        <v>2871</v>
      </c>
      <c r="G1771" s="193">
        <v>1.0</v>
      </c>
      <c r="H1771" s="193" t="s">
        <v>888</v>
      </c>
      <c r="I1771" s="193" t="s">
        <v>8161</v>
      </c>
      <c r="J1771" s="193" t="s">
        <v>2725</v>
      </c>
      <c r="K1771" s="72" t="s">
        <v>5805</v>
      </c>
      <c r="L1771" s="37" t="s">
        <v>2969</v>
      </c>
      <c r="M1771" s="243" t="s">
        <v>2970</v>
      </c>
      <c r="N1771" s="193" t="s">
        <v>821</v>
      </c>
      <c r="O1771" s="207"/>
      <c r="P1771" s="193" t="s">
        <v>2863</v>
      </c>
      <c r="Q1771" s="205" t="s">
        <v>68</v>
      </c>
      <c r="R1771" s="206">
        <v>8.62667089210697E14</v>
      </c>
      <c r="S1771" s="206">
        <v>8.182566675E9</v>
      </c>
      <c r="T1771" s="193" t="s">
        <v>8162</v>
      </c>
      <c r="U1771" s="193" t="s">
        <v>8163</v>
      </c>
      <c r="V1771" s="193" t="s">
        <v>888</v>
      </c>
      <c r="W1771" s="203">
        <f t="shared" ref="W1771:W1773" si="496">2400+1800</f>
        <v>4200</v>
      </c>
      <c r="X1771" s="203">
        <f t="shared" si="492"/>
        <v>672</v>
      </c>
      <c r="Y1771" s="203">
        <f t="shared" si="493"/>
        <v>4872</v>
      </c>
    </row>
    <row r="1772" ht="12.75" customHeight="1">
      <c r="A1772" s="191" t="s">
        <v>8114</v>
      </c>
      <c r="B1772" s="37"/>
      <c r="C1772" s="268">
        <v>45945.0</v>
      </c>
      <c r="D1772" s="241">
        <v>0.4166666666666667</v>
      </c>
      <c r="E1772" s="191" t="s">
        <v>3418</v>
      </c>
      <c r="F1772" s="191" t="s">
        <v>2871</v>
      </c>
      <c r="G1772" s="193">
        <v>1.0</v>
      </c>
      <c r="H1772" s="193" t="s">
        <v>888</v>
      </c>
      <c r="I1772" s="193" t="s">
        <v>8164</v>
      </c>
      <c r="J1772" s="193" t="s">
        <v>7956</v>
      </c>
      <c r="K1772" s="72" t="s">
        <v>5805</v>
      </c>
      <c r="L1772" s="37" t="s">
        <v>2969</v>
      </c>
      <c r="M1772" s="243" t="s">
        <v>2970</v>
      </c>
      <c r="N1772" s="193" t="s">
        <v>821</v>
      </c>
      <c r="O1772" s="207"/>
      <c r="P1772" s="193" t="s">
        <v>2863</v>
      </c>
      <c r="Q1772" s="205" t="s">
        <v>8165</v>
      </c>
      <c r="R1772" s="206">
        <v>8.63719062259958E14</v>
      </c>
      <c r="S1772" s="206">
        <v>8.120366739E9</v>
      </c>
      <c r="T1772" s="193" t="s">
        <v>8166</v>
      </c>
      <c r="U1772" s="193" t="s">
        <v>68</v>
      </c>
      <c r="V1772" s="193" t="s">
        <v>888</v>
      </c>
      <c r="W1772" s="203">
        <f t="shared" si="496"/>
        <v>4200</v>
      </c>
      <c r="X1772" s="203">
        <f t="shared" si="492"/>
        <v>672</v>
      </c>
      <c r="Y1772" s="203">
        <f t="shared" si="493"/>
        <v>4872</v>
      </c>
    </row>
    <row r="1773" ht="12.75" customHeight="1">
      <c r="A1773" s="191" t="s">
        <v>8114</v>
      </c>
      <c r="B1773" s="37"/>
      <c r="C1773" s="268">
        <v>45945.0</v>
      </c>
      <c r="D1773" s="241">
        <v>0.3333333333333333</v>
      </c>
      <c r="E1773" s="191" t="s">
        <v>3418</v>
      </c>
      <c r="F1773" s="191" t="s">
        <v>2871</v>
      </c>
      <c r="G1773" s="193">
        <v>1.0</v>
      </c>
      <c r="H1773" s="193" t="s">
        <v>888</v>
      </c>
      <c r="I1773" s="193" t="s">
        <v>8167</v>
      </c>
      <c r="J1773" s="193" t="s">
        <v>7956</v>
      </c>
      <c r="K1773" s="72" t="s">
        <v>5805</v>
      </c>
      <c r="L1773" s="37" t="s">
        <v>2969</v>
      </c>
      <c r="M1773" s="243" t="s">
        <v>2970</v>
      </c>
      <c r="N1773" s="193" t="s">
        <v>821</v>
      </c>
      <c r="O1773" s="207"/>
      <c r="P1773" s="193" t="s">
        <v>2863</v>
      </c>
      <c r="Q1773" s="205" t="s">
        <v>8168</v>
      </c>
      <c r="R1773" s="206">
        <v>8.6089605091207E14</v>
      </c>
      <c r="S1773" s="206">
        <v>8.128618858E9</v>
      </c>
      <c r="T1773" s="193" t="s">
        <v>8169</v>
      </c>
      <c r="U1773" s="193" t="s">
        <v>8170</v>
      </c>
      <c r="V1773" s="193" t="s">
        <v>888</v>
      </c>
      <c r="W1773" s="203">
        <f t="shared" si="496"/>
        <v>4200</v>
      </c>
      <c r="X1773" s="203">
        <f t="shared" si="492"/>
        <v>672</v>
      </c>
      <c r="Y1773" s="203">
        <f t="shared" si="493"/>
        <v>4872</v>
      </c>
    </row>
    <row r="1774" ht="12.75" customHeight="1">
      <c r="A1774" s="191" t="s">
        <v>8114</v>
      </c>
      <c r="B1774" s="215" t="s">
        <v>2817</v>
      </c>
      <c r="C1774" s="268">
        <v>45945.0</v>
      </c>
      <c r="D1774" s="241">
        <v>0.375</v>
      </c>
      <c r="E1774" s="191" t="s">
        <v>2518</v>
      </c>
      <c r="F1774" s="191" t="s">
        <v>5337</v>
      </c>
      <c r="G1774" s="193">
        <v>1.0</v>
      </c>
      <c r="H1774" s="193" t="s">
        <v>2513</v>
      </c>
      <c r="I1774" s="193" t="s">
        <v>8171</v>
      </c>
      <c r="J1774" s="193" t="s">
        <v>2514</v>
      </c>
      <c r="K1774" s="193"/>
      <c r="L1774" s="191" t="s">
        <v>8172</v>
      </c>
      <c r="M1774" s="217" t="s">
        <v>8173</v>
      </c>
      <c r="N1774" s="193" t="s">
        <v>4397</v>
      </c>
      <c r="O1774" s="207"/>
      <c r="P1774" s="193" t="s">
        <v>2514</v>
      </c>
      <c r="Q1774" s="205" t="s">
        <v>8174</v>
      </c>
      <c r="R1774" s="206">
        <v>3.59857084613744E14</v>
      </c>
      <c r="S1774" s="206">
        <v>8.11917408E9</v>
      </c>
      <c r="T1774" s="193" t="s">
        <v>68</v>
      </c>
      <c r="U1774" s="193" t="s">
        <v>8175</v>
      </c>
      <c r="V1774" s="193" t="s">
        <v>2513</v>
      </c>
      <c r="W1774" s="203">
        <v>0.0</v>
      </c>
      <c r="X1774" s="203">
        <f t="shared" si="492"/>
        <v>0</v>
      </c>
      <c r="Y1774" s="203">
        <f t="shared" si="493"/>
        <v>0</v>
      </c>
    </row>
    <row r="1775" ht="12.75" customHeight="1">
      <c r="A1775" s="191" t="s">
        <v>8114</v>
      </c>
      <c r="B1775" s="215" t="s">
        <v>2817</v>
      </c>
      <c r="C1775" s="268">
        <v>45945.0</v>
      </c>
      <c r="D1775" s="241">
        <v>0.5</v>
      </c>
      <c r="E1775" s="191" t="s">
        <v>2548</v>
      </c>
      <c r="F1775" s="191" t="s">
        <v>2549</v>
      </c>
      <c r="G1775" s="193">
        <v>1.0</v>
      </c>
      <c r="H1775" s="193" t="s">
        <v>2513</v>
      </c>
      <c r="I1775" s="193" t="s">
        <v>8176</v>
      </c>
      <c r="J1775" s="193" t="s">
        <v>2514</v>
      </c>
      <c r="K1775" s="193" t="s">
        <v>5562</v>
      </c>
      <c r="L1775" s="191" t="s">
        <v>6245</v>
      </c>
      <c r="M1775" s="248" t="s">
        <v>2552</v>
      </c>
      <c r="N1775" s="193" t="s">
        <v>4397</v>
      </c>
      <c r="O1775" s="207"/>
      <c r="P1775" s="72" t="str">
        <f>J1775</f>
        <v>DESINSTALACION DE EQUIPO</v>
      </c>
      <c r="Q1775" s="205" t="s">
        <v>7479</v>
      </c>
      <c r="R1775" s="206"/>
      <c r="S1775" s="206"/>
      <c r="T1775" s="193"/>
      <c r="U1775" s="193"/>
      <c r="V1775" s="193" t="str">
        <f>H1775</f>
        <v>DESINSTALACION</v>
      </c>
      <c r="W1775" s="203">
        <v>350.0</v>
      </c>
      <c r="X1775" s="179">
        <f t="shared" si="492"/>
        <v>56</v>
      </c>
      <c r="Y1775" s="179">
        <f t="shared" si="493"/>
        <v>406</v>
      </c>
    </row>
    <row r="1776" ht="12.75" customHeight="1">
      <c r="A1776" s="191" t="s">
        <v>8114</v>
      </c>
      <c r="B1776" s="37"/>
      <c r="C1776" s="268">
        <v>45945.0</v>
      </c>
      <c r="D1776" s="241">
        <v>0.5833333333333334</v>
      </c>
      <c r="E1776" s="191" t="s">
        <v>3418</v>
      </c>
      <c r="F1776" s="191" t="s">
        <v>2871</v>
      </c>
      <c r="G1776" s="193">
        <v>1.0</v>
      </c>
      <c r="H1776" s="193" t="s">
        <v>2449</v>
      </c>
      <c r="I1776" s="193" t="s">
        <v>3469</v>
      </c>
      <c r="J1776" s="193" t="s">
        <v>8177</v>
      </c>
      <c r="K1776" s="193" t="s">
        <v>8178</v>
      </c>
      <c r="L1776" s="37" t="s">
        <v>2969</v>
      </c>
      <c r="M1776" s="243" t="s">
        <v>2970</v>
      </c>
      <c r="N1776" s="193" t="s">
        <v>821</v>
      </c>
      <c r="O1776" s="207"/>
      <c r="P1776" s="193" t="s">
        <v>8179</v>
      </c>
      <c r="Q1776" s="205" t="s">
        <v>8180</v>
      </c>
      <c r="R1776" s="206">
        <v>8.63719066225476E14</v>
      </c>
      <c r="S1776" s="206">
        <v>8.118228912E9</v>
      </c>
      <c r="T1776" s="193" t="s">
        <v>3470</v>
      </c>
      <c r="U1776" s="193" t="s">
        <v>3471</v>
      </c>
      <c r="V1776" s="193" t="s">
        <v>2449</v>
      </c>
      <c r="W1776" s="203">
        <v>0.0</v>
      </c>
      <c r="X1776" s="203">
        <v>0.0</v>
      </c>
      <c r="Y1776" s="203">
        <v>0.0</v>
      </c>
    </row>
    <row r="1777" ht="12.75" customHeight="1">
      <c r="A1777" s="191" t="s">
        <v>8114</v>
      </c>
      <c r="B1777" s="215" t="s">
        <v>2817</v>
      </c>
      <c r="C1777" s="268">
        <v>45945.0</v>
      </c>
      <c r="D1777" s="241">
        <v>0.5833333333333334</v>
      </c>
      <c r="E1777" s="191" t="s">
        <v>6884</v>
      </c>
      <c r="F1777" s="191" t="s">
        <v>3489</v>
      </c>
      <c r="G1777" s="193">
        <v>1.0</v>
      </c>
      <c r="H1777" s="193" t="s">
        <v>2684</v>
      </c>
      <c r="I1777" s="193" t="s">
        <v>8181</v>
      </c>
      <c r="J1777" s="193" t="s">
        <v>8182</v>
      </c>
      <c r="K1777" s="193" t="s">
        <v>6955</v>
      </c>
      <c r="L1777" s="191" t="s">
        <v>2669</v>
      </c>
      <c r="M1777" s="248" t="s">
        <v>2670</v>
      </c>
      <c r="N1777" s="193" t="s">
        <v>4397</v>
      </c>
      <c r="O1777" s="207"/>
      <c r="P1777" s="193" t="s">
        <v>8183</v>
      </c>
      <c r="Q1777" s="205" t="s">
        <v>8184</v>
      </c>
      <c r="R1777" s="206">
        <v>8.62476050288439E14</v>
      </c>
      <c r="S1777" s="206" t="s">
        <v>68</v>
      </c>
      <c r="T1777" s="193" t="s">
        <v>68</v>
      </c>
      <c r="U1777" s="193" t="s">
        <v>68</v>
      </c>
      <c r="V1777" s="193" t="s">
        <v>2716</v>
      </c>
      <c r="W1777" s="203">
        <v>250.0</v>
      </c>
      <c r="X1777" s="203">
        <f t="shared" ref="X1777:X1779" si="497">W1777*0.16</f>
        <v>40</v>
      </c>
      <c r="Y1777" s="203">
        <f t="shared" ref="Y1777:Y1779" si="498">W1777+X1777</f>
        <v>290</v>
      </c>
    </row>
    <row r="1778" ht="12.75" customHeight="1">
      <c r="A1778" s="191" t="s">
        <v>8114</v>
      </c>
      <c r="B1778" s="215" t="s">
        <v>2817</v>
      </c>
      <c r="C1778" s="268">
        <v>45945.0</v>
      </c>
      <c r="D1778" s="241">
        <v>0.6666666666666666</v>
      </c>
      <c r="E1778" s="191" t="s">
        <v>6884</v>
      </c>
      <c r="F1778" s="191" t="s">
        <v>3489</v>
      </c>
      <c r="G1778" s="193">
        <v>1.0</v>
      </c>
      <c r="H1778" s="193" t="s">
        <v>2513</v>
      </c>
      <c r="I1778" s="193" t="s">
        <v>7378</v>
      </c>
      <c r="J1778" s="193" t="s">
        <v>8185</v>
      </c>
      <c r="K1778" s="193" t="s">
        <v>8186</v>
      </c>
      <c r="L1778" s="191" t="s">
        <v>8187</v>
      </c>
      <c r="M1778" s="217" t="s">
        <v>8188</v>
      </c>
      <c r="N1778" s="193" t="s">
        <v>4397</v>
      </c>
      <c r="O1778" s="207"/>
      <c r="P1778" s="193" t="s">
        <v>8189</v>
      </c>
      <c r="Q1778" s="205" t="s">
        <v>8190</v>
      </c>
      <c r="R1778" s="206">
        <v>8.68120302681934E14</v>
      </c>
      <c r="S1778" s="206" t="s">
        <v>68</v>
      </c>
      <c r="T1778" s="193" t="s">
        <v>68</v>
      </c>
      <c r="U1778" s="193" t="s">
        <v>8191</v>
      </c>
      <c r="V1778" s="193" t="s">
        <v>2513</v>
      </c>
      <c r="W1778" s="203">
        <v>700.0</v>
      </c>
      <c r="X1778" s="203">
        <f t="shared" si="497"/>
        <v>112</v>
      </c>
      <c r="Y1778" s="203">
        <f t="shared" si="498"/>
        <v>812</v>
      </c>
    </row>
    <row r="1779" ht="12.75" customHeight="1">
      <c r="A1779" s="191" t="s">
        <v>8114</v>
      </c>
      <c r="B1779" s="215" t="s">
        <v>2817</v>
      </c>
      <c r="C1779" s="268">
        <v>45945.0</v>
      </c>
      <c r="D1779" s="241">
        <v>0.6666666666666666</v>
      </c>
      <c r="E1779" s="191" t="s">
        <v>6884</v>
      </c>
      <c r="F1779" s="191" t="s">
        <v>3489</v>
      </c>
      <c r="G1779" s="193">
        <v>1.0</v>
      </c>
      <c r="H1779" s="193" t="s">
        <v>2449</v>
      </c>
      <c r="I1779" s="193" t="s">
        <v>7378</v>
      </c>
      <c r="J1779" s="193" t="s">
        <v>8192</v>
      </c>
      <c r="K1779" s="193" t="s">
        <v>8186</v>
      </c>
      <c r="L1779" s="191" t="s">
        <v>8187</v>
      </c>
      <c r="M1779" s="217" t="s">
        <v>8188</v>
      </c>
      <c r="N1779" s="193" t="s">
        <v>4397</v>
      </c>
      <c r="O1779" s="207"/>
      <c r="P1779" s="193" t="s">
        <v>8189</v>
      </c>
      <c r="Q1779" s="205" t="s">
        <v>5884</v>
      </c>
      <c r="R1779" s="206">
        <v>8.68120302679078E14</v>
      </c>
      <c r="S1779" s="206" t="s">
        <v>68</v>
      </c>
      <c r="T1779" s="193" t="s">
        <v>68</v>
      </c>
      <c r="U1779" s="193" t="s">
        <v>8191</v>
      </c>
      <c r="V1779" s="193" t="s">
        <v>2449</v>
      </c>
      <c r="W1779" s="203">
        <v>500.0</v>
      </c>
      <c r="X1779" s="203">
        <f t="shared" si="497"/>
        <v>80</v>
      </c>
      <c r="Y1779" s="203">
        <f t="shared" si="498"/>
        <v>580</v>
      </c>
    </row>
    <row r="1780" ht="12.75" customHeight="1">
      <c r="A1780" s="191" t="s">
        <v>8114</v>
      </c>
      <c r="B1780" s="215" t="s">
        <v>2817</v>
      </c>
      <c r="C1780" s="268">
        <v>45945.0</v>
      </c>
      <c r="D1780" s="241">
        <v>0.6666666666666666</v>
      </c>
      <c r="E1780" s="191" t="s">
        <v>3418</v>
      </c>
      <c r="F1780" s="191" t="s">
        <v>2871</v>
      </c>
      <c r="G1780" s="193">
        <v>1.0</v>
      </c>
      <c r="H1780" s="193" t="s">
        <v>2449</v>
      </c>
      <c r="I1780" s="193" t="s">
        <v>6194</v>
      </c>
      <c r="J1780" s="193" t="s">
        <v>8193</v>
      </c>
      <c r="K1780" s="193" t="s">
        <v>8178</v>
      </c>
      <c r="L1780" s="37" t="s">
        <v>2969</v>
      </c>
      <c r="M1780" s="243" t="s">
        <v>2970</v>
      </c>
      <c r="N1780" s="193" t="s">
        <v>821</v>
      </c>
      <c r="O1780" s="207"/>
      <c r="P1780" s="193" t="s">
        <v>8179</v>
      </c>
      <c r="Q1780" s="205" t="s">
        <v>8194</v>
      </c>
      <c r="R1780" s="206">
        <v>8.61074023991402E14</v>
      </c>
      <c r="S1780" s="206">
        <v>8.332089007E9</v>
      </c>
      <c r="T1780" s="193" t="s">
        <v>68</v>
      </c>
      <c r="U1780" s="193" t="s">
        <v>6198</v>
      </c>
      <c r="V1780" s="193" t="s">
        <v>2449</v>
      </c>
      <c r="W1780" s="203">
        <v>0.0</v>
      </c>
      <c r="X1780" s="203">
        <v>0.0</v>
      </c>
      <c r="Y1780" s="203">
        <v>0.0</v>
      </c>
    </row>
    <row r="1781" ht="12.75" customHeight="1">
      <c r="A1781" s="191" t="s">
        <v>8114</v>
      </c>
      <c r="B1781" s="215" t="s">
        <v>2817</v>
      </c>
      <c r="C1781" s="268">
        <v>45945.0</v>
      </c>
      <c r="D1781" s="241">
        <v>0.6666666666666666</v>
      </c>
      <c r="E1781" s="191" t="s">
        <v>3418</v>
      </c>
      <c r="F1781" s="191" t="s">
        <v>2871</v>
      </c>
      <c r="G1781" s="193">
        <v>1.0</v>
      </c>
      <c r="H1781" s="193" t="s">
        <v>2449</v>
      </c>
      <c r="I1781" s="193" t="s">
        <v>8195</v>
      </c>
      <c r="J1781" s="193" t="s">
        <v>8193</v>
      </c>
      <c r="K1781" s="193" t="s">
        <v>8178</v>
      </c>
      <c r="L1781" s="37" t="s">
        <v>2969</v>
      </c>
      <c r="M1781" s="243" t="s">
        <v>2970</v>
      </c>
      <c r="N1781" s="193" t="s">
        <v>821</v>
      </c>
      <c r="O1781" s="207"/>
      <c r="P1781" s="193" t="s">
        <v>8179</v>
      </c>
      <c r="Q1781" s="205" t="s">
        <v>8196</v>
      </c>
      <c r="R1781" s="206">
        <v>8.60896050817121E14</v>
      </c>
      <c r="S1781" s="206">
        <v>8.186025399E9</v>
      </c>
      <c r="T1781" s="193" t="s">
        <v>8197</v>
      </c>
      <c r="U1781" s="193" t="s">
        <v>6178</v>
      </c>
      <c r="V1781" s="193" t="s">
        <v>2449</v>
      </c>
      <c r="W1781" s="203">
        <v>0.0</v>
      </c>
      <c r="X1781" s="203">
        <v>0.0</v>
      </c>
      <c r="Y1781" s="203">
        <v>0.0</v>
      </c>
    </row>
    <row r="1782" ht="12.75" customHeight="1">
      <c r="A1782" s="191" t="s">
        <v>8114</v>
      </c>
      <c r="B1782" s="215" t="s">
        <v>2817</v>
      </c>
      <c r="C1782" s="268">
        <v>45945.0</v>
      </c>
      <c r="D1782" s="241">
        <v>0.6666666666666666</v>
      </c>
      <c r="E1782" s="191" t="s">
        <v>3418</v>
      </c>
      <c r="F1782" s="191" t="s">
        <v>2871</v>
      </c>
      <c r="G1782" s="193">
        <v>1.0</v>
      </c>
      <c r="H1782" s="193" t="s">
        <v>2449</v>
      </c>
      <c r="I1782" s="193" t="s">
        <v>5156</v>
      </c>
      <c r="J1782" s="193" t="s">
        <v>8193</v>
      </c>
      <c r="K1782" s="193" t="s">
        <v>8178</v>
      </c>
      <c r="L1782" s="37" t="s">
        <v>2969</v>
      </c>
      <c r="M1782" s="243" t="s">
        <v>2970</v>
      </c>
      <c r="N1782" s="193" t="s">
        <v>821</v>
      </c>
      <c r="O1782" s="207"/>
      <c r="P1782" s="193" t="s">
        <v>8179</v>
      </c>
      <c r="Q1782" s="205" t="s">
        <v>8198</v>
      </c>
      <c r="R1782" s="206">
        <v>8.63719068354365E14</v>
      </c>
      <c r="S1782" s="206">
        <v>8.128601373E9</v>
      </c>
      <c r="T1782" s="193" t="s">
        <v>68</v>
      </c>
      <c r="U1782" s="193" t="s">
        <v>8199</v>
      </c>
      <c r="V1782" s="193" t="s">
        <v>2449</v>
      </c>
      <c r="W1782" s="203">
        <v>0.0</v>
      </c>
      <c r="X1782" s="203">
        <v>0.0</v>
      </c>
      <c r="Y1782" s="203">
        <v>0.0</v>
      </c>
    </row>
    <row r="1783" ht="12.75" customHeight="1">
      <c r="A1783" s="191" t="s">
        <v>8114</v>
      </c>
      <c r="B1783" s="215" t="s">
        <v>2817</v>
      </c>
      <c r="C1783" s="268">
        <v>45945.0</v>
      </c>
      <c r="D1783" s="241">
        <v>0.6666666666666666</v>
      </c>
      <c r="E1783" s="191" t="s">
        <v>3418</v>
      </c>
      <c r="F1783" s="191" t="s">
        <v>2871</v>
      </c>
      <c r="G1783" s="193">
        <v>1.0</v>
      </c>
      <c r="H1783" s="193" t="s">
        <v>2449</v>
      </c>
      <c r="I1783" s="193" t="s">
        <v>8200</v>
      </c>
      <c r="J1783" s="193" t="s">
        <v>8193</v>
      </c>
      <c r="K1783" s="193" t="s">
        <v>8178</v>
      </c>
      <c r="L1783" s="37" t="s">
        <v>2969</v>
      </c>
      <c r="M1783" s="243" t="s">
        <v>2970</v>
      </c>
      <c r="N1783" s="193" t="s">
        <v>821</v>
      </c>
      <c r="O1783" s="207"/>
      <c r="P1783" s="193" t="s">
        <v>8179</v>
      </c>
      <c r="Q1783" s="205" t="s">
        <v>8201</v>
      </c>
      <c r="R1783" s="206">
        <v>8.63719066246894E14</v>
      </c>
      <c r="S1783" s="206">
        <v>8.119174146E9</v>
      </c>
      <c r="T1783" s="193" t="s">
        <v>8202</v>
      </c>
      <c r="U1783" s="193" t="s">
        <v>8203</v>
      </c>
      <c r="V1783" s="193" t="s">
        <v>2449</v>
      </c>
      <c r="W1783" s="203">
        <v>0.0</v>
      </c>
      <c r="X1783" s="203">
        <v>0.0</v>
      </c>
      <c r="Y1783" s="203">
        <v>0.0</v>
      </c>
    </row>
    <row r="1784" ht="32.25" customHeight="1">
      <c r="A1784" s="191" t="s">
        <v>8114</v>
      </c>
      <c r="B1784" s="215" t="s">
        <v>2817</v>
      </c>
      <c r="C1784" s="268">
        <v>45946.0</v>
      </c>
      <c r="D1784" s="241">
        <v>0.4375</v>
      </c>
      <c r="E1784" s="191" t="s">
        <v>2574</v>
      </c>
      <c r="F1784" s="191" t="s">
        <v>5930</v>
      </c>
      <c r="G1784" s="193">
        <v>1.0</v>
      </c>
      <c r="H1784" s="193" t="s">
        <v>2513</v>
      </c>
      <c r="I1784" s="193" t="s">
        <v>8204</v>
      </c>
      <c r="J1784" s="193" t="s">
        <v>8205</v>
      </c>
      <c r="K1784" s="193" t="s">
        <v>3312</v>
      </c>
      <c r="L1784" s="37" t="s">
        <v>2577</v>
      </c>
      <c r="M1784" s="249" t="s">
        <v>2578</v>
      </c>
      <c r="N1784" s="193" t="s">
        <v>4397</v>
      </c>
      <c r="O1784" s="193" t="s">
        <v>68</v>
      </c>
      <c r="P1784" s="193" t="str">
        <f>J1784</f>
        <v>CTE. MAURICIO FERRIÑO LUNA
DESINSTALACION DE EQUIPO</v>
      </c>
      <c r="Q1784" s="205" t="s">
        <v>2579</v>
      </c>
      <c r="R1784" s="206">
        <v>8.65011031685366E14</v>
      </c>
      <c r="S1784" s="289" t="s">
        <v>8206</v>
      </c>
      <c r="T1784" s="193" t="s">
        <v>68</v>
      </c>
      <c r="U1784" s="193" t="s">
        <v>8207</v>
      </c>
      <c r="V1784" s="193" t="s">
        <v>2513</v>
      </c>
      <c r="W1784" s="203">
        <v>650.0</v>
      </c>
      <c r="X1784" s="203">
        <f t="shared" ref="X1784:X1787" si="499">W1784*0.16</f>
        <v>104</v>
      </c>
      <c r="Y1784" s="203">
        <f t="shared" ref="Y1784:Y1787" si="500">W1784+X1784</f>
        <v>754</v>
      </c>
    </row>
    <row r="1785" ht="12.75" customHeight="1">
      <c r="A1785" s="191" t="s">
        <v>8114</v>
      </c>
      <c r="B1785" s="215" t="s">
        <v>2817</v>
      </c>
      <c r="C1785" s="268">
        <v>45946.0</v>
      </c>
      <c r="D1785" s="241">
        <v>0.4583333333333333</v>
      </c>
      <c r="E1785" s="191" t="s">
        <v>3761</v>
      </c>
      <c r="F1785" s="191" t="s">
        <v>2592</v>
      </c>
      <c r="G1785" s="193">
        <v>1.0</v>
      </c>
      <c r="H1785" s="193" t="s">
        <v>2684</v>
      </c>
      <c r="I1785" s="193" t="s">
        <v>8208</v>
      </c>
      <c r="J1785" s="193" t="s">
        <v>2725</v>
      </c>
      <c r="K1785" s="193" t="s">
        <v>8209</v>
      </c>
      <c r="L1785" s="191" t="s">
        <v>8078</v>
      </c>
      <c r="M1785" s="217" t="s">
        <v>2649</v>
      </c>
      <c r="N1785" s="193" t="s">
        <v>4397</v>
      </c>
      <c r="O1785" s="193" t="s">
        <v>68</v>
      </c>
      <c r="P1785" s="193" t="s">
        <v>2863</v>
      </c>
      <c r="Q1785" s="205" t="s">
        <v>8210</v>
      </c>
      <c r="R1785" s="206" t="s">
        <v>68</v>
      </c>
      <c r="S1785" s="206" t="s">
        <v>68</v>
      </c>
      <c r="T1785" s="193" t="s">
        <v>68</v>
      </c>
      <c r="U1785" s="193" t="s">
        <v>68</v>
      </c>
      <c r="V1785" s="193" t="s">
        <v>2716</v>
      </c>
      <c r="W1785" s="203">
        <v>250.0</v>
      </c>
      <c r="X1785" s="203">
        <f t="shared" si="499"/>
        <v>40</v>
      </c>
      <c r="Y1785" s="203">
        <f t="shared" si="500"/>
        <v>290</v>
      </c>
    </row>
    <row r="1786" ht="12.75" customHeight="1">
      <c r="A1786" s="191" t="s">
        <v>8114</v>
      </c>
      <c r="B1786" s="215" t="s">
        <v>2817</v>
      </c>
      <c r="C1786" s="268">
        <v>45946.0</v>
      </c>
      <c r="D1786" s="241">
        <v>0.5</v>
      </c>
      <c r="E1786" s="191" t="s">
        <v>2518</v>
      </c>
      <c r="F1786" s="191" t="s">
        <v>7902</v>
      </c>
      <c r="G1786" s="193">
        <v>1.0</v>
      </c>
      <c r="H1786" s="193" t="s">
        <v>888</v>
      </c>
      <c r="I1786" s="193" t="s">
        <v>8211</v>
      </c>
      <c r="J1786" s="193" t="s">
        <v>7956</v>
      </c>
      <c r="K1786" s="193" t="s">
        <v>8212</v>
      </c>
      <c r="L1786" s="191" t="s">
        <v>6023</v>
      </c>
      <c r="M1786" s="249" t="s">
        <v>6024</v>
      </c>
      <c r="N1786" s="193" t="s">
        <v>821</v>
      </c>
      <c r="O1786" s="207"/>
      <c r="P1786" s="193" t="s">
        <v>2725</v>
      </c>
      <c r="Q1786" s="205" t="s">
        <v>8213</v>
      </c>
      <c r="R1786" s="206">
        <v>8.6371906262473E14</v>
      </c>
      <c r="S1786" s="206">
        <v>8.115143354E9</v>
      </c>
      <c r="T1786" s="193" t="s">
        <v>8214</v>
      </c>
      <c r="U1786" s="193" t="s">
        <v>8215</v>
      </c>
      <c r="V1786" s="193" t="s">
        <v>888</v>
      </c>
      <c r="W1786" s="203">
        <f>2199+250</f>
        <v>2449</v>
      </c>
      <c r="X1786" s="203">
        <f t="shared" si="499"/>
        <v>391.84</v>
      </c>
      <c r="Y1786" s="203">
        <f t="shared" si="500"/>
        <v>2840.84</v>
      </c>
    </row>
    <row r="1787" ht="12.75" customHeight="1">
      <c r="A1787" s="191" t="s">
        <v>8114</v>
      </c>
      <c r="B1787" s="215" t="s">
        <v>2817</v>
      </c>
      <c r="C1787" s="268">
        <v>45946.0</v>
      </c>
      <c r="D1787" s="241">
        <v>0.5</v>
      </c>
      <c r="E1787" s="191" t="s">
        <v>2518</v>
      </c>
      <c r="F1787" s="191" t="s">
        <v>7902</v>
      </c>
      <c r="G1787" s="193">
        <v>1.0</v>
      </c>
      <c r="H1787" s="193" t="s">
        <v>8216</v>
      </c>
      <c r="I1787" s="193" t="s">
        <v>8211</v>
      </c>
      <c r="J1787" s="193" t="s">
        <v>8217</v>
      </c>
      <c r="K1787" s="193" t="s">
        <v>8212</v>
      </c>
      <c r="L1787" s="191" t="s">
        <v>6023</v>
      </c>
      <c r="M1787" s="249" t="s">
        <v>6024</v>
      </c>
      <c r="N1787" s="193" t="s">
        <v>821</v>
      </c>
      <c r="O1787" s="207"/>
      <c r="P1787" s="193" t="s">
        <v>8218</v>
      </c>
      <c r="Q1787" s="205" t="s">
        <v>8213</v>
      </c>
      <c r="R1787" s="206">
        <v>8.6371906262473E14</v>
      </c>
      <c r="S1787" s="206">
        <v>8.115143354E9</v>
      </c>
      <c r="T1787" s="193" t="s">
        <v>8214</v>
      </c>
      <c r="U1787" s="193" t="s">
        <v>8215</v>
      </c>
      <c r="V1787" s="193" t="s">
        <v>888</v>
      </c>
      <c r="W1787" s="203"/>
      <c r="X1787" s="203">
        <f t="shared" si="499"/>
        <v>0</v>
      </c>
      <c r="Y1787" s="203">
        <f t="shared" si="500"/>
        <v>0</v>
      </c>
    </row>
    <row r="1788" ht="12.75" customHeight="1">
      <c r="A1788" s="191" t="s">
        <v>8114</v>
      </c>
      <c r="B1788" s="37"/>
      <c r="C1788" s="268">
        <v>45946.0</v>
      </c>
      <c r="D1788" s="241">
        <v>0.5833333333333334</v>
      </c>
      <c r="E1788" s="191" t="s">
        <v>3418</v>
      </c>
      <c r="F1788" s="191" t="s">
        <v>2871</v>
      </c>
      <c r="G1788" s="193">
        <v>1.0</v>
      </c>
      <c r="H1788" s="193" t="s">
        <v>2812</v>
      </c>
      <c r="I1788" s="193" t="s">
        <v>3469</v>
      </c>
      <c r="J1788" s="193" t="s">
        <v>3082</v>
      </c>
      <c r="K1788" s="193" t="s">
        <v>8178</v>
      </c>
      <c r="L1788" s="37" t="s">
        <v>2969</v>
      </c>
      <c r="M1788" s="243" t="s">
        <v>2970</v>
      </c>
      <c r="N1788" s="193" t="s">
        <v>4397</v>
      </c>
      <c r="O1788" s="207"/>
      <c r="P1788" s="193" t="s">
        <v>2521</v>
      </c>
      <c r="Q1788" s="205"/>
      <c r="R1788" s="206">
        <v>8.63719066225476E14</v>
      </c>
      <c r="S1788" s="206">
        <v>8.118228912E9</v>
      </c>
      <c r="T1788" s="193" t="s">
        <v>3470</v>
      </c>
      <c r="U1788" s="193" t="s">
        <v>3471</v>
      </c>
      <c r="V1788" s="193" t="s">
        <v>2449</v>
      </c>
      <c r="W1788" s="203">
        <v>0.0</v>
      </c>
      <c r="X1788" s="203">
        <v>0.0</v>
      </c>
      <c r="Y1788" s="203">
        <v>0.0</v>
      </c>
    </row>
    <row r="1789" ht="12.75" customHeight="1">
      <c r="A1789" s="191" t="s">
        <v>8114</v>
      </c>
      <c r="B1789" s="215"/>
      <c r="C1789" s="268">
        <v>45946.0</v>
      </c>
      <c r="D1789" s="241">
        <v>0.6666666666666666</v>
      </c>
      <c r="E1789" s="191" t="s">
        <v>3418</v>
      </c>
      <c r="F1789" s="191" t="s">
        <v>2871</v>
      </c>
      <c r="G1789" s="193">
        <v>1.0</v>
      </c>
      <c r="H1789" s="193" t="s">
        <v>2812</v>
      </c>
      <c r="I1789" s="193" t="s">
        <v>5156</v>
      </c>
      <c r="J1789" s="193" t="s">
        <v>3082</v>
      </c>
      <c r="K1789" s="193" t="s">
        <v>8178</v>
      </c>
      <c r="L1789" s="37" t="s">
        <v>2969</v>
      </c>
      <c r="M1789" s="243" t="s">
        <v>2970</v>
      </c>
      <c r="N1789" s="193" t="s">
        <v>821</v>
      </c>
      <c r="O1789" s="207"/>
      <c r="P1789" s="193" t="s">
        <v>2521</v>
      </c>
      <c r="Q1789" s="205"/>
      <c r="R1789" s="206">
        <v>8.63719068354365E14</v>
      </c>
      <c r="S1789" s="206">
        <v>8.128601373E9</v>
      </c>
      <c r="T1789" s="193" t="s">
        <v>68</v>
      </c>
      <c r="U1789" s="193" t="s">
        <v>8199</v>
      </c>
      <c r="V1789" s="193" t="s">
        <v>2449</v>
      </c>
      <c r="W1789" s="203">
        <v>0.0</v>
      </c>
      <c r="X1789" s="203">
        <v>0.0</v>
      </c>
      <c r="Y1789" s="203">
        <v>0.0</v>
      </c>
    </row>
    <row r="1790" ht="12.75" customHeight="1">
      <c r="A1790" s="191" t="s">
        <v>8114</v>
      </c>
      <c r="B1790" s="215"/>
      <c r="C1790" s="268">
        <v>45946.0</v>
      </c>
      <c r="D1790" s="241">
        <v>0.6666666666666666</v>
      </c>
      <c r="E1790" s="191" t="s">
        <v>3418</v>
      </c>
      <c r="F1790" s="191" t="s">
        <v>2871</v>
      </c>
      <c r="G1790" s="193">
        <v>1.0</v>
      </c>
      <c r="H1790" s="193" t="s">
        <v>2812</v>
      </c>
      <c r="I1790" s="193" t="s">
        <v>8219</v>
      </c>
      <c r="J1790" s="193" t="s">
        <v>8217</v>
      </c>
      <c r="K1790" s="193" t="s">
        <v>8178</v>
      </c>
      <c r="L1790" s="37" t="s">
        <v>2969</v>
      </c>
      <c r="M1790" s="243" t="s">
        <v>2970</v>
      </c>
      <c r="N1790" s="193" t="s">
        <v>4397</v>
      </c>
      <c r="O1790" s="207"/>
      <c r="P1790" s="193" t="s">
        <v>8218</v>
      </c>
      <c r="Q1790" s="205"/>
      <c r="R1790" s="206">
        <v>8.63719062259958E14</v>
      </c>
      <c r="S1790" s="206">
        <v>8.120366739E9</v>
      </c>
      <c r="T1790" s="193" t="s">
        <v>8166</v>
      </c>
      <c r="U1790" s="193" t="s">
        <v>8220</v>
      </c>
      <c r="V1790" s="193" t="s">
        <v>888</v>
      </c>
      <c r="W1790" s="203">
        <v>0.0</v>
      </c>
      <c r="X1790" s="203">
        <v>0.0</v>
      </c>
      <c r="Y1790" s="203">
        <v>0.0</v>
      </c>
    </row>
    <row r="1791" ht="12.75" customHeight="1">
      <c r="A1791" s="191" t="s">
        <v>8114</v>
      </c>
      <c r="B1791" s="215" t="s">
        <v>2817</v>
      </c>
      <c r="C1791" s="268">
        <v>45946.0</v>
      </c>
      <c r="D1791" s="241">
        <v>0.75</v>
      </c>
      <c r="E1791" s="191" t="s">
        <v>4817</v>
      </c>
      <c r="F1791" s="191" t="s">
        <v>4817</v>
      </c>
      <c r="G1791" s="193">
        <v>1.0</v>
      </c>
      <c r="H1791" s="193" t="s">
        <v>888</v>
      </c>
      <c r="I1791" s="193" t="s">
        <v>8221</v>
      </c>
      <c r="J1791" s="193" t="s">
        <v>2725</v>
      </c>
      <c r="K1791" s="193" t="s">
        <v>8222</v>
      </c>
      <c r="L1791" s="191" t="s">
        <v>8223</v>
      </c>
      <c r="M1791" s="217" t="s">
        <v>8224</v>
      </c>
      <c r="N1791" s="193" t="s">
        <v>4397</v>
      </c>
      <c r="O1791" s="207"/>
      <c r="P1791" s="193" t="s">
        <v>2863</v>
      </c>
      <c r="Q1791" s="205"/>
      <c r="R1791" s="206" t="s">
        <v>68</v>
      </c>
      <c r="S1791" s="206" t="s">
        <v>68</v>
      </c>
      <c r="T1791" s="193" t="s">
        <v>68</v>
      </c>
      <c r="U1791" s="193" t="s">
        <v>68</v>
      </c>
      <c r="V1791" s="193" t="s">
        <v>888</v>
      </c>
      <c r="W1791" s="203">
        <v>0.0</v>
      </c>
      <c r="X1791" s="203">
        <v>0.0</v>
      </c>
      <c r="Y1791" s="203">
        <v>0.0</v>
      </c>
    </row>
    <row r="1792" ht="12.75" customHeight="1">
      <c r="A1792" s="191" t="s">
        <v>8114</v>
      </c>
      <c r="B1792" s="215" t="s">
        <v>2817</v>
      </c>
      <c r="C1792" s="268">
        <v>45947.0</v>
      </c>
      <c r="D1792" s="187">
        <v>0.375</v>
      </c>
      <c r="E1792" s="191" t="s">
        <v>8225</v>
      </c>
      <c r="F1792" s="191" t="s">
        <v>8226</v>
      </c>
      <c r="G1792" s="193">
        <v>1.0</v>
      </c>
      <c r="H1792" s="191" t="s">
        <v>3412</v>
      </c>
      <c r="I1792" s="193" t="s">
        <v>8227</v>
      </c>
      <c r="J1792" s="193" t="s">
        <v>8228</v>
      </c>
      <c r="K1792" s="193" t="s">
        <v>8229</v>
      </c>
      <c r="L1792" s="191" t="s">
        <v>8230</v>
      </c>
      <c r="M1792" s="248" t="s">
        <v>8231</v>
      </c>
      <c r="N1792" s="193" t="s">
        <v>4397</v>
      </c>
      <c r="O1792" s="207"/>
      <c r="P1792" s="193" t="s">
        <v>7843</v>
      </c>
      <c r="Q1792" s="205" t="s">
        <v>8232</v>
      </c>
      <c r="R1792" s="206">
        <v>8.63756050060808E14</v>
      </c>
      <c r="S1792" s="206">
        <v>8.120013044E9</v>
      </c>
      <c r="T1792" s="193" t="s">
        <v>68</v>
      </c>
      <c r="U1792" s="193" t="s">
        <v>8233</v>
      </c>
      <c r="V1792" s="193" t="s">
        <v>762</v>
      </c>
      <c r="W1792" s="203">
        <v>0.0</v>
      </c>
      <c r="X1792" s="203">
        <f t="shared" ref="X1792:X1811" si="501">W1792*0.16</f>
        <v>0</v>
      </c>
      <c r="Y1792" s="203">
        <f t="shared" ref="Y1792:Y1811" si="502">W1792+X1792</f>
        <v>0</v>
      </c>
    </row>
    <row r="1793" ht="12.75" customHeight="1">
      <c r="A1793" s="191" t="s">
        <v>8114</v>
      </c>
      <c r="B1793" s="215" t="s">
        <v>2817</v>
      </c>
      <c r="C1793" s="268">
        <v>45947.0</v>
      </c>
      <c r="D1793" s="241">
        <v>0.3854166666666667</v>
      </c>
      <c r="E1793" s="191" t="s">
        <v>7210</v>
      </c>
      <c r="F1793" s="191" t="s">
        <v>8069</v>
      </c>
      <c r="G1793" s="193">
        <v>1.0</v>
      </c>
      <c r="H1793" s="193" t="s">
        <v>2812</v>
      </c>
      <c r="I1793" s="193" t="s">
        <v>8070</v>
      </c>
      <c r="J1793" s="193" t="s">
        <v>3082</v>
      </c>
      <c r="K1793" s="193" t="s">
        <v>7212</v>
      </c>
      <c r="L1793" s="191" t="s">
        <v>5334</v>
      </c>
      <c r="M1793" s="248" t="s">
        <v>7213</v>
      </c>
      <c r="N1793" s="193" t="s">
        <v>821</v>
      </c>
      <c r="O1793" s="193" t="s">
        <v>68</v>
      </c>
      <c r="P1793" s="193" t="s">
        <v>2521</v>
      </c>
      <c r="Q1793" s="205" t="s">
        <v>8234</v>
      </c>
      <c r="R1793" s="206">
        <v>8.6494304818769E14</v>
      </c>
      <c r="S1793" s="206">
        <v>8.11531951E8</v>
      </c>
      <c r="T1793" s="193" t="s">
        <v>68</v>
      </c>
      <c r="U1793" s="193" t="s">
        <v>7214</v>
      </c>
      <c r="V1793" s="193" t="s">
        <v>2812</v>
      </c>
      <c r="W1793" s="203">
        <v>500.0</v>
      </c>
      <c r="X1793" s="203">
        <f t="shared" si="501"/>
        <v>80</v>
      </c>
      <c r="Y1793" s="203">
        <f t="shared" si="502"/>
        <v>580</v>
      </c>
    </row>
    <row r="1794" ht="12.75" customHeight="1">
      <c r="A1794" s="191" t="s">
        <v>8114</v>
      </c>
      <c r="B1794" s="215" t="s">
        <v>2817</v>
      </c>
      <c r="C1794" s="268">
        <v>45947.0</v>
      </c>
      <c r="D1794" s="241">
        <v>0.4583333333333333</v>
      </c>
      <c r="E1794" s="191" t="s">
        <v>5113</v>
      </c>
      <c r="F1794" s="191" t="s">
        <v>2523</v>
      </c>
      <c r="G1794" s="193">
        <v>1.0</v>
      </c>
      <c r="H1794" s="193" t="s">
        <v>2513</v>
      </c>
      <c r="I1794" s="193" t="s">
        <v>8235</v>
      </c>
      <c r="J1794" s="193" t="s">
        <v>2514</v>
      </c>
      <c r="K1794" s="193" t="s">
        <v>3545</v>
      </c>
      <c r="L1794" s="191" t="s">
        <v>2525</v>
      </c>
      <c r="M1794" s="217" t="s">
        <v>2826</v>
      </c>
      <c r="N1794" s="193" t="s">
        <v>4397</v>
      </c>
      <c r="O1794" s="207"/>
      <c r="P1794" s="193" t="s">
        <v>2514</v>
      </c>
      <c r="Q1794" s="205" t="s">
        <v>68</v>
      </c>
      <c r="R1794" s="206">
        <v>8.64943048175026E14</v>
      </c>
      <c r="S1794" s="206">
        <v>8.110504794E9</v>
      </c>
      <c r="T1794" s="193" t="s">
        <v>8236</v>
      </c>
      <c r="U1794" s="193" t="s">
        <v>8237</v>
      </c>
      <c r="V1794" s="193" t="s">
        <v>2513</v>
      </c>
      <c r="W1794" s="203">
        <v>500.0</v>
      </c>
      <c r="X1794" s="203">
        <f t="shared" si="501"/>
        <v>80</v>
      </c>
      <c r="Y1794" s="203">
        <f t="shared" si="502"/>
        <v>580</v>
      </c>
    </row>
    <row r="1795" ht="12.75" customHeight="1">
      <c r="A1795" s="191" t="s">
        <v>8114</v>
      </c>
      <c r="B1795" s="215" t="s">
        <v>2817</v>
      </c>
      <c r="C1795" s="268">
        <v>45947.0</v>
      </c>
      <c r="D1795" s="241">
        <v>0.4583333333333333</v>
      </c>
      <c r="E1795" s="191" t="s">
        <v>3761</v>
      </c>
      <c r="F1795" s="191" t="s">
        <v>2592</v>
      </c>
      <c r="G1795" s="193">
        <v>1.0</v>
      </c>
      <c r="H1795" s="193" t="s">
        <v>888</v>
      </c>
      <c r="I1795" s="193" t="s">
        <v>8238</v>
      </c>
      <c r="J1795" s="193" t="s">
        <v>2725</v>
      </c>
      <c r="K1795" s="193" t="s">
        <v>8209</v>
      </c>
      <c r="L1795" s="191" t="s">
        <v>8078</v>
      </c>
      <c r="M1795" s="217" t="s">
        <v>2649</v>
      </c>
      <c r="N1795" s="193" t="s">
        <v>821</v>
      </c>
      <c r="O1795" s="193" t="s">
        <v>68</v>
      </c>
      <c r="P1795" s="193" t="s">
        <v>2725</v>
      </c>
      <c r="Q1795" s="205" t="s">
        <v>68</v>
      </c>
      <c r="R1795" s="206">
        <v>8.62667089347028E14</v>
      </c>
      <c r="S1795" s="206">
        <v>8.110443754E9</v>
      </c>
      <c r="T1795" s="193" t="s">
        <v>8239</v>
      </c>
      <c r="U1795" s="193" t="s">
        <v>68</v>
      </c>
      <c r="V1795" s="193" t="s">
        <v>888</v>
      </c>
      <c r="W1795" s="203">
        <f>1724+150</f>
        <v>1874</v>
      </c>
      <c r="X1795" s="203">
        <f t="shared" si="501"/>
        <v>299.84</v>
      </c>
      <c r="Y1795" s="203">
        <f t="shared" si="502"/>
        <v>2173.84</v>
      </c>
    </row>
    <row r="1796" ht="12.75" customHeight="1">
      <c r="A1796" s="191" t="s">
        <v>8114</v>
      </c>
      <c r="B1796" s="215" t="s">
        <v>2817</v>
      </c>
      <c r="C1796" s="268">
        <v>45947.0</v>
      </c>
      <c r="D1796" s="241">
        <v>0.5833333333333334</v>
      </c>
      <c r="E1796" s="191" t="s">
        <v>6884</v>
      </c>
      <c r="F1796" s="191" t="s">
        <v>3489</v>
      </c>
      <c r="G1796" s="193">
        <v>1.0</v>
      </c>
      <c r="H1796" s="193" t="s">
        <v>846</v>
      </c>
      <c r="I1796" s="193" t="s">
        <v>8240</v>
      </c>
      <c r="J1796" s="193" t="s">
        <v>8241</v>
      </c>
      <c r="K1796" s="193" t="s">
        <v>6955</v>
      </c>
      <c r="L1796" s="191" t="s">
        <v>2669</v>
      </c>
      <c r="M1796" s="248" t="s">
        <v>2670</v>
      </c>
      <c r="N1796" s="193" t="s">
        <v>68</v>
      </c>
      <c r="O1796" s="207"/>
      <c r="P1796" s="193" t="s">
        <v>8242</v>
      </c>
      <c r="Q1796" s="193" t="s">
        <v>8243</v>
      </c>
      <c r="R1796" s="206" t="s">
        <v>68</v>
      </c>
      <c r="S1796" s="206" t="s">
        <v>68</v>
      </c>
      <c r="T1796" s="193" t="s">
        <v>68</v>
      </c>
      <c r="U1796" s="193" t="s">
        <v>68</v>
      </c>
      <c r="V1796" s="193" t="s">
        <v>846</v>
      </c>
      <c r="W1796" s="203">
        <v>0.0</v>
      </c>
      <c r="X1796" s="203">
        <f t="shared" si="501"/>
        <v>0</v>
      </c>
      <c r="Y1796" s="203">
        <f t="shared" si="502"/>
        <v>0</v>
      </c>
    </row>
    <row r="1797" ht="12.75" customHeight="1">
      <c r="A1797" s="191" t="s">
        <v>8114</v>
      </c>
      <c r="B1797" s="215" t="s">
        <v>2817</v>
      </c>
      <c r="C1797" s="268">
        <v>45947.0</v>
      </c>
      <c r="D1797" s="241">
        <v>0.5833333333333334</v>
      </c>
      <c r="E1797" s="191" t="s">
        <v>6884</v>
      </c>
      <c r="F1797" s="191" t="s">
        <v>3489</v>
      </c>
      <c r="G1797" s="193">
        <v>1.0</v>
      </c>
      <c r="H1797" s="193" t="s">
        <v>846</v>
      </c>
      <c r="I1797" s="193" t="s">
        <v>8240</v>
      </c>
      <c r="J1797" s="193" t="s">
        <v>8244</v>
      </c>
      <c r="K1797" s="193" t="s">
        <v>6955</v>
      </c>
      <c r="L1797" s="191" t="s">
        <v>2669</v>
      </c>
      <c r="M1797" s="248" t="s">
        <v>2670</v>
      </c>
      <c r="N1797" s="193" t="s">
        <v>68</v>
      </c>
      <c r="O1797" s="207"/>
      <c r="P1797" s="193" t="s">
        <v>8242</v>
      </c>
      <c r="Q1797" s="193" t="s">
        <v>8243</v>
      </c>
      <c r="R1797" s="206" t="s">
        <v>68</v>
      </c>
      <c r="S1797" s="206" t="s">
        <v>68</v>
      </c>
      <c r="T1797" s="193" t="s">
        <v>68</v>
      </c>
      <c r="U1797" s="193" t="s">
        <v>68</v>
      </c>
      <c r="V1797" s="193" t="s">
        <v>846</v>
      </c>
      <c r="W1797" s="203">
        <v>0.0</v>
      </c>
      <c r="X1797" s="203">
        <f t="shared" si="501"/>
        <v>0</v>
      </c>
      <c r="Y1797" s="203">
        <f t="shared" si="502"/>
        <v>0</v>
      </c>
    </row>
    <row r="1798" ht="12.75" customHeight="1">
      <c r="A1798" s="191" t="s">
        <v>8114</v>
      </c>
      <c r="B1798" s="215" t="s">
        <v>2817</v>
      </c>
      <c r="C1798" s="268">
        <v>45947.0</v>
      </c>
      <c r="D1798" s="241">
        <v>0.5833333333333334</v>
      </c>
      <c r="E1798" s="191" t="s">
        <v>6884</v>
      </c>
      <c r="F1798" s="191" t="s">
        <v>3489</v>
      </c>
      <c r="G1798" s="193">
        <v>1.0</v>
      </c>
      <c r="H1798" s="193" t="s">
        <v>846</v>
      </c>
      <c r="I1798" s="193" t="s">
        <v>8245</v>
      </c>
      <c r="J1798" s="193" t="s">
        <v>8246</v>
      </c>
      <c r="K1798" s="193" t="s">
        <v>6955</v>
      </c>
      <c r="L1798" s="191" t="s">
        <v>2669</v>
      </c>
      <c r="M1798" s="248" t="s">
        <v>2670</v>
      </c>
      <c r="N1798" s="193" t="s">
        <v>68</v>
      </c>
      <c r="O1798" s="207"/>
      <c r="P1798" s="193" t="s">
        <v>8242</v>
      </c>
      <c r="Q1798" s="193" t="s">
        <v>8247</v>
      </c>
      <c r="R1798" s="206" t="s">
        <v>68</v>
      </c>
      <c r="S1798" s="206" t="s">
        <v>68</v>
      </c>
      <c r="T1798" s="193" t="s">
        <v>68</v>
      </c>
      <c r="U1798" s="193" t="s">
        <v>68</v>
      </c>
      <c r="V1798" s="193" t="s">
        <v>846</v>
      </c>
      <c r="W1798" s="203">
        <v>0.0</v>
      </c>
      <c r="X1798" s="203">
        <f t="shared" si="501"/>
        <v>0</v>
      </c>
      <c r="Y1798" s="203">
        <f t="shared" si="502"/>
        <v>0</v>
      </c>
    </row>
    <row r="1799" ht="12.75" customHeight="1">
      <c r="A1799" s="191" t="s">
        <v>8114</v>
      </c>
      <c r="B1799" s="215" t="s">
        <v>2817</v>
      </c>
      <c r="C1799" s="268">
        <v>45947.0</v>
      </c>
      <c r="D1799" s="241">
        <v>0.5833333333333334</v>
      </c>
      <c r="E1799" s="191" t="s">
        <v>6884</v>
      </c>
      <c r="F1799" s="191" t="s">
        <v>3489</v>
      </c>
      <c r="G1799" s="193">
        <v>1.0</v>
      </c>
      <c r="H1799" s="193" t="s">
        <v>846</v>
      </c>
      <c r="I1799" s="193" t="s">
        <v>8245</v>
      </c>
      <c r="J1799" s="193" t="s">
        <v>8248</v>
      </c>
      <c r="K1799" s="193" t="s">
        <v>6955</v>
      </c>
      <c r="L1799" s="191" t="s">
        <v>2669</v>
      </c>
      <c r="M1799" s="248" t="s">
        <v>2670</v>
      </c>
      <c r="N1799" s="193" t="s">
        <v>68</v>
      </c>
      <c r="O1799" s="207"/>
      <c r="P1799" s="193" t="s">
        <v>8242</v>
      </c>
      <c r="Q1799" s="193" t="s">
        <v>8247</v>
      </c>
      <c r="R1799" s="206" t="s">
        <v>68</v>
      </c>
      <c r="S1799" s="206" t="s">
        <v>68</v>
      </c>
      <c r="T1799" s="193" t="s">
        <v>68</v>
      </c>
      <c r="U1799" s="193" t="s">
        <v>68</v>
      </c>
      <c r="V1799" s="193" t="s">
        <v>846</v>
      </c>
      <c r="W1799" s="203">
        <v>0.0</v>
      </c>
      <c r="X1799" s="203">
        <f t="shared" si="501"/>
        <v>0</v>
      </c>
      <c r="Y1799" s="203">
        <f t="shared" si="502"/>
        <v>0</v>
      </c>
    </row>
    <row r="1800" ht="12.75" customHeight="1">
      <c r="A1800" s="191" t="s">
        <v>8114</v>
      </c>
      <c r="B1800" s="215" t="s">
        <v>2817</v>
      </c>
      <c r="C1800" s="268">
        <v>45947.0</v>
      </c>
      <c r="D1800" s="241">
        <v>0.5833333333333334</v>
      </c>
      <c r="E1800" s="191" t="s">
        <v>8249</v>
      </c>
      <c r="F1800" s="191" t="s">
        <v>8249</v>
      </c>
      <c r="G1800" s="193">
        <v>1.0</v>
      </c>
      <c r="H1800" s="193" t="s">
        <v>2513</v>
      </c>
      <c r="I1800" s="193" t="s">
        <v>8250</v>
      </c>
      <c r="J1800" s="193" t="s">
        <v>2563</v>
      </c>
      <c r="K1800" s="193" t="s">
        <v>8251</v>
      </c>
      <c r="L1800" s="191" t="s">
        <v>8252</v>
      </c>
      <c r="M1800" s="248" t="s">
        <v>8253</v>
      </c>
      <c r="N1800" s="193" t="s">
        <v>821</v>
      </c>
      <c r="O1800" s="207"/>
      <c r="P1800" s="193" t="s">
        <v>2563</v>
      </c>
      <c r="Q1800" s="205" t="s">
        <v>5067</v>
      </c>
      <c r="R1800" s="206">
        <v>8.69220041855044E14</v>
      </c>
      <c r="S1800" s="206" t="s">
        <v>8254</v>
      </c>
      <c r="T1800" s="193" t="s">
        <v>8255</v>
      </c>
      <c r="U1800" s="193" t="s">
        <v>8256</v>
      </c>
      <c r="V1800" s="193" t="s">
        <v>762</v>
      </c>
      <c r="W1800" s="203">
        <v>0.0</v>
      </c>
      <c r="X1800" s="203">
        <f t="shared" si="501"/>
        <v>0</v>
      </c>
      <c r="Y1800" s="203">
        <f t="shared" si="502"/>
        <v>0</v>
      </c>
    </row>
    <row r="1801" ht="12.75" customHeight="1">
      <c r="A1801" s="191" t="s">
        <v>8114</v>
      </c>
      <c r="B1801" s="215" t="s">
        <v>2817</v>
      </c>
      <c r="C1801" s="268">
        <v>45947.0</v>
      </c>
      <c r="D1801" s="241">
        <v>0.5833333333333334</v>
      </c>
      <c r="E1801" s="191" t="s">
        <v>8249</v>
      </c>
      <c r="F1801" s="191" t="s">
        <v>8249</v>
      </c>
      <c r="G1801" s="193">
        <v>1.0</v>
      </c>
      <c r="H1801" s="193" t="s">
        <v>2513</v>
      </c>
      <c r="I1801" s="193" t="s">
        <v>8257</v>
      </c>
      <c r="J1801" s="193" t="s">
        <v>2563</v>
      </c>
      <c r="K1801" s="193" t="s">
        <v>8251</v>
      </c>
      <c r="L1801" s="191" t="s">
        <v>8252</v>
      </c>
      <c r="M1801" s="248" t="s">
        <v>8253</v>
      </c>
      <c r="N1801" s="193" t="s">
        <v>821</v>
      </c>
      <c r="O1801" s="207"/>
      <c r="P1801" s="193" t="s">
        <v>2563</v>
      </c>
      <c r="Q1801" s="205" t="s">
        <v>5067</v>
      </c>
      <c r="R1801" s="206">
        <v>8.69220041855952E14</v>
      </c>
      <c r="S1801" s="206" t="s">
        <v>8258</v>
      </c>
      <c r="T1801" s="193" t="s">
        <v>68</v>
      </c>
      <c r="U1801" s="193" t="s">
        <v>8259</v>
      </c>
      <c r="V1801" s="193" t="s">
        <v>762</v>
      </c>
      <c r="W1801" s="203">
        <v>0.0</v>
      </c>
      <c r="X1801" s="203">
        <f t="shared" si="501"/>
        <v>0</v>
      </c>
      <c r="Y1801" s="203">
        <f t="shared" si="502"/>
        <v>0</v>
      </c>
    </row>
    <row r="1802" ht="12.75" customHeight="1">
      <c r="A1802" s="191" t="s">
        <v>8114</v>
      </c>
      <c r="B1802" s="215" t="s">
        <v>2817</v>
      </c>
      <c r="C1802" s="268">
        <v>45947.0</v>
      </c>
      <c r="D1802" s="241">
        <v>0.5833333333333334</v>
      </c>
      <c r="E1802" s="191" t="s">
        <v>8225</v>
      </c>
      <c r="F1802" s="191" t="s">
        <v>8226</v>
      </c>
      <c r="G1802" s="193">
        <v>1.0</v>
      </c>
      <c r="H1802" s="193" t="s">
        <v>2449</v>
      </c>
      <c r="I1802" s="193" t="s">
        <v>8227</v>
      </c>
      <c r="J1802" s="193" t="s">
        <v>8228</v>
      </c>
      <c r="K1802" s="193" t="s">
        <v>8229</v>
      </c>
      <c r="L1802" s="191" t="s">
        <v>8230</v>
      </c>
      <c r="M1802" s="248" t="s">
        <v>8231</v>
      </c>
      <c r="N1802" s="193" t="s">
        <v>4397</v>
      </c>
      <c r="O1802" s="207"/>
      <c r="P1802" s="193" t="s">
        <v>7843</v>
      </c>
      <c r="Q1802" s="205" t="s">
        <v>8260</v>
      </c>
      <c r="R1802" s="206">
        <v>8.63756050060808E14</v>
      </c>
      <c r="S1802" s="206">
        <v>8.120013044E9</v>
      </c>
      <c r="T1802" s="193" t="s">
        <v>68</v>
      </c>
      <c r="U1802" s="193" t="s">
        <v>8233</v>
      </c>
      <c r="V1802" s="193" t="s">
        <v>2449</v>
      </c>
      <c r="W1802" s="203">
        <v>650.0</v>
      </c>
      <c r="X1802" s="203">
        <f t="shared" si="501"/>
        <v>104</v>
      </c>
      <c r="Y1802" s="203">
        <f t="shared" si="502"/>
        <v>754</v>
      </c>
    </row>
    <row r="1803" ht="12.75" customHeight="1">
      <c r="A1803" s="191" t="s">
        <v>8114</v>
      </c>
      <c r="B1803" s="215" t="s">
        <v>2817</v>
      </c>
      <c r="C1803" s="268">
        <v>45947.0</v>
      </c>
      <c r="D1803" s="241">
        <v>0.5833333333333334</v>
      </c>
      <c r="E1803" s="191" t="s">
        <v>4296</v>
      </c>
      <c r="F1803" s="191" t="s">
        <v>2745</v>
      </c>
      <c r="G1803" s="193">
        <v>1.0</v>
      </c>
      <c r="H1803" s="193" t="s">
        <v>2684</v>
      </c>
      <c r="I1803" s="193">
        <v>1802.0</v>
      </c>
      <c r="J1803" s="193" t="s">
        <v>7236</v>
      </c>
      <c r="K1803" s="193" t="s">
        <v>8261</v>
      </c>
      <c r="L1803" s="191" t="s">
        <v>8262</v>
      </c>
      <c r="M1803" s="248" t="s">
        <v>8263</v>
      </c>
      <c r="N1803" s="193" t="s">
        <v>8264</v>
      </c>
      <c r="O1803" s="207"/>
      <c r="P1803" s="193" t="s">
        <v>7236</v>
      </c>
      <c r="Q1803" s="205" t="s">
        <v>8265</v>
      </c>
      <c r="R1803" s="206">
        <v>8.6266708352057E14</v>
      </c>
      <c r="S1803" s="206">
        <v>8.181623859E9</v>
      </c>
      <c r="T1803" s="193" t="s">
        <v>68</v>
      </c>
      <c r="U1803" s="193" t="s">
        <v>68</v>
      </c>
      <c r="V1803" s="193" t="s">
        <v>2716</v>
      </c>
      <c r="W1803" s="203">
        <v>450.0</v>
      </c>
      <c r="X1803" s="203">
        <f t="shared" si="501"/>
        <v>72</v>
      </c>
      <c r="Y1803" s="203">
        <f t="shared" si="502"/>
        <v>522</v>
      </c>
    </row>
    <row r="1804" ht="12.75" customHeight="1">
      <c r="A1804" s="191" t="s">
        <v>8114</v>
      </c>
      <c r="B1804" s="215" t="s">
        <v>2817</v>
      </c>
      <c r="C1804" s="268">
        <v>45947.0</v>
      </c>
      <c r="D1804" s="241">
        <v>0.5833333333333334</v>
      </c>
      <c r="E1804" s="191" t="s">
        <v>4296</v>
      </c>
      <c r="F1804" s="191" t="s">
        <v>2745</v>
      </c>
      <c r="G1804" s="193">
        <v>1.0</v>
      </c>
      <c r="H1804" s="193" t="s">
        <v>2684</v>
      </c>
      <c r="I1804" s="193">
        <v>1021.0</v>
      </c>
      <c r="J1804" s="193" t="s">
        <v>8266</v>
      </c>
      <c r="K1804" s="193" t="s">
        <v>8261</v>
      </c>
      <c r="L1804" s="191" t="s">
        <v>8262</v>
      </c>
      <c r="M1804" s="217" t="s">
        <v>8263</v>
      </c>
      <c r="N1804" s="193" t="s">
        <v>8264</v>
      </c>
      <c r="O1804" s="207"/>
      <c r="P1804" s="193" t="s">
        <v>5353</v>
      </c>
      <c r="Q1804" s="205" t="s">
        <v>8267</v>
      </c>
      <c r="R1804" s="206">
        <v>8.64943047769803E14</v>
      </c>
      <c r="S1804" s="206">
        <v>8.123536764E9</v>
      </c>
      <c r="T1804" s="193" t="s">
        <v>7402</v>
      </c>
      <c r="U1804" s="193" t="s">
        <v>7403</v>
      </c>
      <c r="V1804" s="193" t="s">
        <v>2716</v>
      </c>
      <c r="W1804" s="203">
        <v>450.0</v>
      </c>
      <c r="X1804" s="203">
        <f t="shared" si="501"/>
        <v>72</v>
      </c>
      <c r="Y1804" s="203">
        <f t="shared" si="502"/>
        <v>522</v>
      </c>
    </row>
    <row r="1805" ht="12.75" customHeight="1">
      <c r="A1805" s="191" t="s">
        <v>8114</v>
      </c>
      <c r="B1805" s="215" t="s">
        <v>2817</v>
      </c>
      <c r="C1805" s="268">
        <v>45947.0</v>
      </c>
      <c r="D1805" s="241">
        <v>0.625</v>
      </c>
      <c r="E1805" s="191" t="s">
        <v>2548</v>
      </c>
      <c r="F1805" s="191" t="s">
        <v>2549</v>
      </c>
      <c r="G1805" s="193">
        <v>1.0</v>
      </c>
      <c r="H1805" s="193" t="s">
        <v>888</v>
      </c>
      <c r="I1805" s="193" t="s">
        <v>8268</v>
      </c>
      <c r="J1805" s="193" t="s">
        <v>2725</v>
      </c>
      <c r="K1805" s="193" t="s">
        <v>5562</v>
      </c>
      <c r="L1805" s="191" t="s">
        <v>6245</v>
      </c>
      <c r="M1805" s="248" t="s">
        <v>2552</v>
      </c>
      <c r="N1805" s="193" t="s">
        <v>821</v>
      </c>
      <c r="O1805" s="207"/>
      <c r="P1805" s="72" t="str">
        <f t="shared" ref="P1805:P1806" si="503">J1805</f>
        <v>INSTALACION DE EQUIPO</v>
      </c>
      <c r="Q1805" s="205" t="s">
        <v>8269</v>
      </c>
      <c r="R1805" s="206">
        <v>8.62667089380615E14</v>
      </c>
      <c r="S1805" s="206">
        <v>8.110444875E9</v>
      </c>
      <c r="T1805" s="193" t="s">
        <v>8270</v>
      </c>
      <c r="U1805" s="193" t="s">
        <v>68</v>
      </c>
      <c r="V1805" s="193" t="str">
        <f t="shared" ref="V1805:V1806" si="504">H1805</f>
        <v>INSTALACION</v>
      </c>
      <c r="W1805" s="203">
        <v>1900.0</v>
      </c>
      <c r="X1805" s="179">
        <f t="shared" si="501"/>
        <v>304</v>
      </c>
      <c r="Y1805" s="179">
        <f t="shared" si="502"/>
        <v>2204</v>
      </c>
    </row>
    <row r="1806" ht="12.75" customHeight="1">
      <c r="A1806" s="191" t="s">
        <v>8114</v>
      </c>
      <c r="B1806" s="215" t="s">
        <v>2817</v>
      </c>
      <c r="C1806" s="268">
        <v>45947.0</v>
      </c>
      <c r="D1806" s="241">
        <v>0.6666666666666666</v>
      </c>
      <c r="E1806" s="191" t="s">
        <v>2548</v>
      </c>
      <c r="F1806" s="191" t="s">
        <v>2549</v>
      </c>
      <c r="G1806" s="193">
        <v>1.0</v>
      </c>
      <c r="H1806" s="193" t="s">
        <v>2684</v>
      </c>
      <c r="I1806" s="193" t="s">
        <v>8271</v>
      </c>
      <c r="J1806" s="193" t="s">
        <v>2725</v>
      </c>
      <c r="K1806" s="193" t="s">
        <v>5562</v>
      </c>
      <c r="L1806" s="191" t="s">
        <v>8272</v>
      </c>
      <c r="M1806" s="248" t="s">
        <v>8273</v>
      </c>
      <c r="N1806" s="193" t="s">
        <v>821</v>
      </c>
      <c r="O1806" s="207"/>
      <c r="P1806" s="72" t="str">
        <f t="shared" si="503"/>
        <v>INSTALACION DE EQUIPO</v>
      </c>
      <c r="Q1806" s="205" t="s">
        <v>8274</v>
      </c>
      <c r="R1806" s="206">
        <v>8.69706060877349E14</v>
      </c>
      <c r="S1806" s="206">
        <v>8.33189507E9</v>
      </c>
      <c r="T1806" s="193" t="s">
        <v>8090</v>
      </c>
      <c r="U1806" s="193" t="s">
        <v>68</v>
      </c>
      <c r="V1806" s="193" t="str">
        <f t="shared" si="504"/>
        <v>VISITA EN FALSO </v>
      </c>
      <c r="W1806" s="203">
        <v>250.0</v>
      </c>
      <c r="X1806" s="179">
        <f t="shared" si="501"/>
        <v>40</v>
      </c>
      <c r="Y1806" s="179">
        <f t="shared" si="502"/>
        <v>290</v>
      </c>
    </row>
    <row r="1807" ht="12.75" customHeight="1">
      <c r="A1807" s="191" t="s">
        <v>8114</v>
      </c>
      <c r="B1807" s="215" t="s">
        <v>2817</v>
      </c>
      <c r="C1807" s="268">
        <v>45947.0</v>
      </c>
      <c r="D1807" s="241">
        <v>0.6875</v>
      </c>
      <c r="E1807" s="191" t="s">
        <v>8275</v>
      </c>
      <c r="F1807" s="191" t="s">
        <v>8226</v>
      </c>
      <c r="G1807" s="193">
        <v>1.0</v>
      </c>
      <c r="H1807" s="193" t="s">
        <v>2812</v>
      </c>
      <c r="I1807" s="193" t="s">
        <v>8276</v>
      </c>
      <c r="J1807" s="193" t="s">
        <v>3082</v>
      </c>
      <c r="K1807" s="193" t="s">
        <v>8277</v>
      </c>
      <c r="L1807" s="191" t="s">
        <v>8230</v>
      </c>
      <c r="M1807" s="248" t="s">
        <v>8231</v>
      </c>
      <c r="N1807" s="193" t="s">
        <v>4397</v>
      </c>
      <c r="O1807" s="207"/>
      <c r="P1807" s="193" t="s">
        <v>7843</v>
      </c>
      <c r="Q1807" s="205" t="s">
        <v>8278</v>
      </c>
      <c r="R1807" s="206">
        <v>3.59857084509421E14</v>
      </c>
      <c r="S1807" s="206">
        <v>8.122018752E9</v>
      </c>
      <c r="T1807" s="193" t="s">
        <v>8279</v>
      </c>
      <c r="U1807" s="193" t="s">
        <v>8280</v>
      </c>
      <c r="V1807" s="193" t="s">
        <v>762</v>
      </c>
      <c r="W1807" s="203">
        <v>0.0</v>
      </c>
      <c r="X1807" s="203">
        <f t="shared" si="501"/>
        <v>0</v>
      </c>
      <c r="Y1807" s="203">
        <f t="shared" si="502"/>
        <v>0</v>
      </c>
    </row>
    <row r="1808" ht="12.75" customHeight="1">
      <c r="A1808" s="191" t="s">
        <v>8114</v>
      </c>
      <c r="B1808" s="215" t="s">
        <v>2817</v>
      </c>
      <c r="C1808" s="268">
        <v>45948.0</v>
      </c>
      <c r="D1808" s="241">
        <v>0.3333333333333333</v>
      </c>
      <c r="E1808" s="191" t="s">
        <v>8281</v>
      </c>
      <c r="F1808" s="191" t="s">
        <v>8282</v>
      </c>
      <c r="G1808" s="193">
        <v>1.0</v>
      </c>
      <c r="H1808" s="193" t="s">
        <v>2449</v>
      </c>
      <c r="I1808" s="193" t="s">
        <v>8283</v>
      </c>
      <c r="J1808" s="193" t="s">
        <v>8284</v>
      </c>
      <c r="K1808" s="193" t="s">
        <v>8285</v>
      </c>
      <c r="L1808" s="191" t="s">
        <v>8286</v>
      </c>
      <c r="M1808" s="248" t="s">
        <v>8287</v>
      </c>
      <c r="N1808" s="193" t="s">
        <v>821</v>
      </c>
      <c r="O1808" s="207"/>
      <c r="P1808" s="193" t="s">
        <v>2877</v>
      </c>
      <c r="Q1808" s="205" t="s">
        <v>8288</v>
      </c>
      <c r="R1808" s="206">
        <v>8.60896052332038E14</v>
      </c>
      <c r="S1808" s="206">
        <v>8.180296481E9</v>
      </c>
      <c r="T1808" s="193" t="s">
        <v>8289</v>
      </c>
      <c r="U1808" s="193" t="s">
        <v>8290</v>
      </c>
      <c r="V1808" s="193" t="s">
        <v>762</v>
      </c>
      <c r="W1808" s="203">
        <v>0.0</v>
      </c>
      <c r="X1808" s="203">
        <f t="shared" si="501"/>
        <v>0</v>
      </c>
      <c r="Y1808" s="203">
        <f t="shared" si="502"/>
        <v>0</v>
      </c>
    </row>
    <row r="1809" ht="12.75" customHeight="1">
      <c r="A1809" s="191" t="s">
        <v>8114</v>
      </c>
      <c r="B1809" s="215" t="s">
        <v>2817</v>
      </c>
      <c r="C1809" s="268">
        <v>45948.0</v>
      </c>
      <c r="D1809" s="241">
        <v>0.4583333333333333</v>
      </c>
      <c r="E1809" s="191" t="s">
        <v>8291</v>
      </c>
      <c r="F1809" s="37" t="s">
        <v>4909</v>
      </c>
      <c r="G1809" s="193">
        <v>1.0</v>
      </c>
      <c r="H1809" s="193" t="s">
        <v>37</v>
      </c>
      <c r="I1809" s="193" t="s">
        <v>8292</v>
      </c>
      <c r="J1809" s="72" t="s">
        <v>3965</v>
      </c>
      <c r="K1809" s="72" t="s">
        <v>4912</v>
      </c>
      <c r="L1809" s="37" t="s">
        <v>4913</v>
      </c>
      <c r="M1809" s="192" t="s">
        <v>4914</v>
      </c>
      <c r="N1809" s="193" t="s">
        <v>821</v>
      </c>
      <c r="O1809" s="207"/>
      <c r="P1809" s="193" t="s">
        <v>8293</v>
      </c>
      <c r="Q1809" s="205" t="s">
        <v>8294</v>
      </c>
      <c r="R1809" s="206">
        <v>8.62667089368685E14</v>
      </c>
      <c r="S1809" s="206">
        <v>8.126353696E9</v>
      </c>
      <c r="T1809" s="193" t="s">
        <v>68</v>
      </c>
      <c r="U1809" s="193" t="s">
        <v>8295</v>
      </c>
      <c r="V1809" s="72" t="str">
        <f>H1809</f>
        <v>COMODATO</v>
      </c>
      <c r="W1809" s="203">
        <f>549+300</f>
        <v>849</v>
      </c>
      <c r="X1809" s="203">
        <f t="shared" si="501"/>
        <v>135.84</v>
      </c>
      <c r="Y1809" s="203">
        <f t="shared" si="502"/>
        <v>984.84</v>
      </c>
    </row>
    <row r="1810" ht="12.75" customHeight="1">
      <c r="A1810" s="191" t="s">
        <v>8114</v>
      </c>
      <c r="B1810" s="215" t="s">
        <v>2817</v>
      </c>
      <c r="C1810" s="268">
        <v>45948.0</v>
      </c>
      <c r="D1810" s="241">
        <v>0.4166666666666667</v>
      </c>
      <c r="E1810" s="191" t="s">
        <v>6884</v>
      </c>
      <c r="F1810" s="191" t="s">
        <v>3489</v>
      </c>
      <c r="G1810" s="193">
        <v>1.0</v>
      </c>
      <c r="H1810" s="193" t="s">
        <v>888</v>
      </c>
      <c r="I1810" s="193" t="s">
        <v>8296</v>
      </c>
      <c r="J1810" s="193" t="s">
        <v>8297</v>
      </c>
      <c r="K1810" s="193" t="s">
        <v>6955</v>
      </c>
      <c r="L1810" s="191" t="s">
        <v>2669</v>
      </c>
      <c r="M1810" s="248" t="s">
        <v>2670</v>
      </c>
      <c r="N1810" s="193" t="s">
        <v>4397</v>
      </c>
      <c r="O1810" s="207"/>
      <c r="P1810" s="193" t="s">
        <v>8298</v>
      </c>
      <c r="Q1810" s="205" t="s">
        <v>8299</v>
      </c>
      <c r="R1810" s="206">
        <v>8.62476055721814E14</v>
      </c>
      <c r="S1810" s="206" t="s">
        <v>68</v>
      </c>
      <c r="T1810" s="193" t="s">
        <v>68</v>
      </c>
      <c r="U1810" s="193" t="s">
        <v>8300</v>
      </c>
      <c r="V1810" s="193" t="s">
        <v>888</v>
      </c>
      <c r="W1810" s="203">
        <v>700.0</v>
      </c>
      <c r="X1810" s="203">
        <f t="shared" si="501"/>
        <v>112</v>
      </c>
      <c r="Y1810" s="203">
        <f t="shared" si="502"/>
        <v>812</v>
      </c>
    </row>
    <row r="1811" ht="12.75" customHeight="1">
      <c r="A1811" s="191" t="s">
        <v>8114</v>
      </c>
      <c r="B1811" s="215" t="s">
        <v>2817</v>
      </c>
      <c r="C1811" s="268">
        <v>45948.0</v>
      </c>
      <c r="D1811" s="241">
        <v>0.4166666666666667</v>
      </c>
      <c r="E1811" s="191" t="s">
        <v>6884</v>
      </c>
      <c r="F1811" s="191" t="s">
        <v>3489</v>
      </c>
      <c r="G1811" s="193">
        <v>1.0</v>
      </c>
      <c r="H1811" s="193" t="s">
        <v>888</v>
      </c>
      <c r="I1811" s="193" t="s">
        <v>8296</v>
      </c>
      <c r="J1811" s="193" t="s">
        <v>8301</v>
      </c>
      <c r="K1811" s="193" t="s">
        <v>6955</v>
      </c>
      <c r="L1811" s="191" t="s">
        <v>2669</v>
      </c>
      <c r="M1811" s="248" t="s">
        <v>2670</v>
      </c>
      <c r="N1811" s="193" t="s">
        <v>4397</v>
      </c>
      <c r="O1811" s="207"/>
      <c r="P1811" s="193" t="s">
        <v>8015</v>
      </c>
      <c r="Q1811" s="205" t="s">
        <v>8302</v>
      </c>
      <c r="R1811" s="206">
        <v>8.624760557198E14</v>
      </c>
      <c r="S1811" s="206" t="s">
        <v>68</v>
      </c>
      <c r="T1811" s="193" t="s">
        <v>68</v>
      </c>
      <c r="U1811" s="193" t="s">
        <v>8300</v>
      </c>
      <c r="V1811" s="193" t="s">
        <v>888</v>
      </c>
      <c r="W1811" s="203">
        <v>700.0</v>
      </c>
      <c r="X1811" s="203">
        <f t="shared" si="501"/>
        <v>112</v>
      </c>
      <c r="Y1811" s="203">
        <f t="shared" si="502"/>
        <v>812</v>
      </c>
    </row>
    <row r="1812" ht="12.75" customHeight="1">
      <c r="A1812" s="191" t="s">
        <v>8114</v>
      </c>
      <c r="B1812" s="215" t="s">
        <v>2966</v>
      </c>
      <c r="C1812" s="268">
        <v>45948.0</v>
      </c>
      <c r="D1812" s="241">
        <v>0.4166666666666667</v>
      </c>
      <c r="E1812" s="191" t="s">
        <v>6884</v>
      </c>
      <c r="F1812" s="191" t="s">
        <v>3489</v>
      </c>
      <c r="G1812" s="193">
        <v>1.0</v>
      </c>
      <c r="H1812" s="193" t="s">
        <v>3490</v>
      </c>
      <c r="I1812" s="193" t="s">
        <v>7378</v>
      </c>
      <c r="J1812" s="193" t="s">
        <v>8303</v>
      </c>
      <c r="K1812" s="193" t="s">
        <v>6955</v>
      </c>
      <c r="L1812" s="191" t="s">
        <v>2669</v>
      </c>
      <c r="M1812" s="248" t="s">
        <v>2670</v>
      </c>
      <c r="N1812" s="193" t="s">
        <v>4397</v>
      </c>
      <c r="O1812" s="207"/>
      <c r="P1812" s="193" t="s">
        <v>6635</v>
      </c>
      <c r="Q1812" s="205" t="s">
        <v>8304</v>
      </c>
      <c r="R1812" s="206">
        <v>8.68120302681934E14</v>
      </c>
      <c r="S1812" s="206" t="s">
        <v>8305</v>
      </c>
      <c r="T1812" s="193" t="s">
        <v>68</v>
      </c>
      <c r="U1812" s="193" t="s">
        <v>8191</v>
      </c>
      <c r="V1812" s="193" t="s">
        <v>7053</v>
      </c>
      <c r="W1812" s="203">
        <v>0.0</v>
      </c>
      <c r="X1812" s="203">
        <v>0.0</v>
      </c>
      <c r="Y1812" s="203">
        <v>0.0</v>
      </c>
    </row>
    <row r="1813" ht="12.75" customHeight="1">
      <c r="A1813" s="191" t="s">
        <v>8114</v>
      </c>
      <c r="B1813" s="215" t="s">
        <v>2817</v>
      </c>
      <c r="C1813" s="268">
        <v>45948.0</v>
      </c>
      <c r="D1813" s="241">
        <v>0.4583333333333333</v>
      </c>
      <c r="E1813" s="191" t="s">
        <v>2518</v>
      </c>
      <c r="F1813" s="191" t="s">
        <v>6330</v>
      </c>
      <c r="G1813" s="193">
        <v>1.0</v>
      </c>
      <c r="H1813" s="193" t="s">
        <v>888</v>
      </c>
      <c r="I1813" s="193" t="s">
        <v>8306</v>
      </c>
      <c r="J1813" s="193" t="s">
        <v>2506</v>
      </c>
      <c r="K1813" s="193" t="s">
        <v>6332</v>
      </c>
      <c r="L1813" s="191" t="s">
        <v>8307</v>
      </c>
      <c r="M1813" s="248" t="s">
        <v>6334</v>
      </c>
      <c r="N1813" s="193" t="s">
        <v>821</v>
      </c>
      <c r="O1813" s="207"/>
      <c r="P1813" s="193" t="s">
        <v>8308</v>
      </c>
      <c r="Q1813" s="205" t="s">
        <v>68</v>
      </c>
      <c r="R1813" s="206">
        <v>8.62667083659725E14</v>
      </c>
      <c r="S1813" s="206">
        <v>8.12201874E9</v>
      </c>
      <c r="T1813" s="193" t="s">
        <v>8309</v>
      </c>
      <c r="U1813" s="193" t="s">
        <v>68</v>
      </c>
      <c r="V1813" s="193" t="s">
        <v>888</v>
      </c>
      <c r="W1813" s="179">
        <f>1850+250+116.67</f>
        <v>2216.67</v>
      </c>
      <c r="X1813" s="203">
        <v>0.0</v>
      </c>
      <c r="Y1813" s="179">
        <f>W1813+X1813</f>
        <v>2216.67</v>
      </c>
    </row>
    <row r="1814" ht="12.75" customHeight="1">
      <c r="A1814" s="191" t="s">
        <v>8114</v>
      </c>
      <c r="B1814" s="215" t="s">
        <v>2817</v>
      </c>
      <c r="C1814" s="268">
        <v>45948.0</v>
      </c>
      <c r="D1814" s="241">
        <v>0.5</v>
      </c>
      <c r="E1814" s="191" t="s">
        <v>8249</v>
      </c>
      <c r="F1814" s="191" t="s">
        <v>8249</v>
      </c>
      <c r="G1814" s="193">
        <v>1.0</v>
      </c>
      <c r="H1814" s="193" t="s">
        <v>846</v>
      </c>
      <c r="I1814" s="193" t="s">
        <v>8310</v>
      </c>
      <c r="J1814" s="193" t="s">
        <v>2563</v>
      </c>
      <c r="K1814" s="193" t="s">
        <v>8251</v>
      </c>
      <c r="L1814" s="191" t="s">
        <v>8311</v>
      </c>
      <c r="M1814" s="248" t="s">
        <v>8253</v>
      </c>
      <c r="N1814" s="193" t="s">
        <v>4397</v>
      </c>
      <c r="O1814" s="207"/>
      <c r="P1814" s="193" t="s">
        <v>2514</v>
      </c>
      <c r="Q1814" s="205" t="s">
        <v>8312</v>
      </c>
      <c r="R1814" s="206" t="s">
        <v>68</v>
      </c>
      <c r="S1814" s="206" t="s">
        <v>68</v>
      </c>
      <c r="T1814" s="193" t="s">
        <v>68</v>
      </c>
      <c r="U1814" s="193" t="s">
        <v>68</v>
      </c>
      <c r="V1814" s="193" t="s">
        <v>762</v>
      </c>
      <c r="W1814" s="203">
        <v>0.0</v>
      </c>
      <c r="X1814" s="203">
        <v>0.0</v>
      </c>
      <c r="Y1814" s="203">
        <v>0.0</v>
      </c>
    </row>
    <row r="1815" ht="12.75" customHeight="1">
      <c r="A1815" s="191" t="s">
        <v>8114</v>
      </c>
      <c r="B1815" s="215" t="s">
        <v>2817</v>
      </c>
      <c r="C1815" s="268">
        <v>45948.0</v>
      </c>
      <c r="D1815" s="241">
        <v>0.5277777777777778</v>
      </c>
      <c r="E1815" s="191" t="s">
        <v>4296</v>
      </c>
      <c r="F1815" s="191" t="s">
        <v>2745</v>
      </c>
      <c r="G1815" s="193">
        <v>1.0</v>
      </c>
      <c r="H1815" s="193" t="s">
        <v>888</v>
      </c>
      <c r="I1815" s="193">
        <v>1802.0</v>
      </c>
      <c r="J1815" s="193" t="s">
        <v>7236</v>
      </c>
      <c r="K1815" s="193" t="s">
        <v>8261</v>
      </c>
      <c r="L1815" s="191" t="s">
        <v>8262</v>
      </c>
      <c r="M1815" s="248" t="s">
        <v>8263</v>
      </c>
      <c r="N1815" s="193" t="s">
        <v>8264</v>
      </c>
      <c r="O1815" s="207"/>
      <c r="P1815" s="193" t="s">
        <v>7236</v>
      </c>
      <c r="Q1815" s="205" t="s">
        <v>5247</v>
      </c>
      <c r="R1815" s="206">
        <v>8.6266708352057E14</v>
      </c>
      <c r="S1815" s="206">
        <v>8.181623859E9</v>
      </c>
      <c r="T1815" s="193" t="s">
        <v>8313</v>
      </c>
      <c r="U1815" s="193" t="s">
        <v>8314</v>
      </c>
      <c r="V1815" s="193" t="s">
        <v>888</v>
      </c>
      <c r="W1815" s="203">
        <f>549+279</f>
        <v>828</v>
      </c>
      <c r="X1815" s="203">
        <f t="shared" ref="X1815:X1819" si="505">W1815*0.16</f>
        <v>132.48</v>
      </c>
      <c r="Y1815" s="203">
        <f t="shared" ref="Y1815:Y1831" si="506">W1815+X1815</f>
        <v>960.48</v>
      </c>
    </row>
    <row r="1816" ht="12.75" customHeight="1">
      <c r="A1816" s="191" t="s">
        <v>8114</v>
      </c>
      <c r="B1816" s="215" t="s">
        <v>2817</v>
      </c>
      <c r="C1816" s="268">
        <v>45948.0</v>
      </c>
      <c r="D1816" s="241">
        <v>0.5416666666666666</v>
      </c>
      <c r="E1816" s="191" t="s">
        <v>2518</v>
      </c>
      <c r="F1816" s="191" t="s">
        <v>2592</v>
      </c>
      <c r="G1816" s="193">
        <v>1.0</v>
      </c>
      <c r="H1816" s="193" t="s">
        <v>2449</v>
      </c>
      <c r="I1816" s="193" t="s">
        <v>8315</v>
      </c>
      <c r="J1816" s="193" t="s">
        <v>8316</v>
      </c>
      <c r="K1816" s="193" t="s">
        <v>1139</v>
      </c>
      <c r="L1816" s="191" t="s">
        <v>8317</v>
      </c>
      <c r="M1816" s="243" t="s">
        <v>8318</v>
      </c>
      <c r="N1816" s="193" t="s">
        <v>4397</v>
      </c>
      <c r="O1816" s="193" t="s">
        <v>68</v>
      </c>
      <c r="P1816" s="193" t="s">
        <v>2877</v>
      </c>
      <c r="Q1816" s="205" t="s">
        <v>8319</v>
      </c>
      <c r="R1816" s="206">
        <v>8.68166058820721E14</v>
      </c>
      <c r="S1816" s="206">
        <v>8.111819673E9</v>
      </c>
      <c r="T1816" s="193" t="s">
        <v>8320</v>
      </c>
      <c r="U1816" s="193" t="s">
        <v>8321</v>
      </c>
      <c r="V1816" s="193" t="s">
        <v>2449</v>
      </c>
      <c r="W1816" s="203">
        <v>450.0</v>
      </c>
      <c r="X1816" s="203">
        <f t="shared" si="505"/>
        <v>72</v>
      </c>
      <c r="Y1816" s="203">
        <f t="shared" si="506"/>
        <v>522</v>
      </c>
    </row>
    <row r="1817" ht="12.75" customHeight="1">
      <c r="A1817" s="191" t="s">
        <v>8114</v>
      </c>
      <c r="B1817" s="37"/>
      <c r="C1817" s="268">
        <v>45948.0</v>
      </c>
      <c r="D1817" s="241">
        <v>0.5833333333333334</v>
      </c>
      <c r="E1817" s="191" t="s">
        <v>3418</v>
      </c>
      <c r="F1817" s="191" t="s">
        <v>2871</v>
      </c>
      <c r="G1817" s="193">
        <v>1.0</v>
      </c>
      <c r="H1817" s="193" t="s">
        <v>2513</v>
      </c>
      <c r="I1817" s="193" t="s">
        <v>6194</v>
      </c>
      <c r="J1817" s="193" t="s">
        <v>7956</v>
      </c>
      <c r="K1817" s="193" t="s">
        <v>8178</v>
      </c>
      <c r="L1817" s="37" t="s">
        <v>2969</v>
      </c>
      <c r="M1817" s="243" t="s">
        <v>2970</v>
      </c>
      <c r="N1817" s="193" t="s">
        <v>821</v>
      </c>
      <c r="O1817" s="207"/>
      <c r="P1817" s="193" t="s">
        <v>8322</v>
      </c>
      <c r="Q1817" s="205" t="s">
        <v>8323</v>
      </c>
      <c r="R1817" s="206">
        <v>8.61074023991402E14</v>
      </c>
      <c r="S1817" s="206">
        <v>8.332089007E9</v>
      </c>
      <c r="T1817" s="193" t="s">
        <v>8324</v>
      </c>
      <c r="U1817" s="193" t="s">
        <v>6198</v>
      </c>
      <c r="V1817" s="193" t="s">
        <v>2513</v>
      </c>
      <c r="W1817" s="203">
        <v>0.0</v>
      </c>
      <c r="X1817" s="203">
        <f t="shared" si="505"/>
        <v>0</v>
      </c>
      <c r="Y1817" s="203">
        <f t="shared" si="506"/>
        <v>0</v>
      </c>
    </row>
    <row r="1818" ht="12.75" customHeight="1">
      <c r="A1818" s="191" t="s">
        <v>8114</v>
      </c>
      <c r="B1818" s="37"/>
      <c r="C1818" s="268">
        <v>45948.0</v>
      </c>
      <c r="D1818" s="241">
        <v>0.5833333333333334</v>
      </c>
      <c r="E1818" s="191" t="s">
        <v>3418</v>
      </c>
      <c r="F1818" s="191" t="s">
        <v>2871</v>
      </c>
      <c r="G1818" s="193">
        <v>1.0</v>
      </c>
      <c r="H1818" s="193" t="s">
        <v>888</v>
      </c>
      <c r="I1818" s="193" t="s">
        <v>6194</v>
      </c>
      <c r="J1818" s="193" t="s">
        <v>7956</v>
      </c>
      <c r="K1818" s="193" t="s">
        <v>8178</v>
      </c>
      <c r="L1818" s="37" t="s">
        <v>2969</v>
      </c>
      <c r="M1818" s="243" t="s">
        <v>2970</v>
      </c>
      <c r="N1818" s="193" t="s">
        <v>821</v>
      </c>
      <c r="O1818" s="207"/>
      <c r="P1818" s="193" t="s">
        <v>8325</v>
      </c>
      <c r="Q1818" s="205" t="s">
        <v>8326</v>
      </c>
      <c r="R1818" s="206">
        <v>8.60896050880996E14</v>
      </c>
      <c r="S1818" s="206">
        <v>8.332089007E9</v>
      </c>
      <c r="T1818" s="193" t="s">
        <v>8324</v>
      </c>
      <c r="U1818" s="193" t="s">
        <v>6198</v>
      </c>
      <c r="V1818" s="193" t="s">
        <v>888</v>
      </c>
      <c r="W1818" s="203">
        <v>0.0</v>
      </c>
      <c r="X1818" s="203">
        <f t="shared" si="505"/>
        <v>0</v>
      </c>
      <c r="Y1818" s="203">
        <f t="shared" si="506"/>
        <v>0</v>
      </c>
    </row>
    <row r="1819" ht="12.75" customHeight="1">
      <c r="A1819" s="191" t="s">
        <v>8114</v>
      </c>
      <c r="B1819" s="37"/>
      <c r="C1819" s="268">
        <v>45948.0</v>
      </c>
      <c r="D1819" s="241">
        <v>0.5833333333333334</v>
      </c>
      <c r="E1819" s="191" t="s">
        <v>3418</v>
      </c>
      <c r="F1819" s="191" t="s">
        <v>2871</v>
      </c>
      <c r="G1819" s="193">
        <v>1.0</v>
      </c>
      <c r="H1819" s="193" t="s">
        <v>2684</v>
      </c>
      <c r="I1819" s="193" t="s">
        <v>8200</v>
      </c>
      <c r="J1819" s="193" t="s">
        <v>8217</v>
      </c>
      <c r="K1819" s="193" t="s">
        <v>8178</v>
      </c>
      <c r="L1819" s="37" t="s">
        <v>2969</v>
      </c>
      <c r="M1819" s="243" t="s">
        <v>2970</v>
      </c>
      <c r="N1819" s="193" t="s">
        <v>821</v>
      </c>
      <c r="O1819" s="207"/>
      <c r="P1819" s="193" t="s">
        <v>8218</v>
      </c>
      <c r="Q1819" s="205" t="s">
        <v>8327</v>
      </c>
      <c r="R1819" s="206">
        <v>8.63719066246894E14</v>
      </c>
      <c r="S1819" s="206">
        <v>8.119174146E9</v>
      </c>
      <c r="T1819" s="193" t="s">
        <v>8202</v>
      </c>
      <c r="U1819" s="193" t="s">
        <v>8203</v>
      </c>
      <c r="V1819" s="193" t="s">
        <v>2716</v>
      </c>
      <c r="W1819" s="203">
        <v>0.0</v>
      </c>
      <c r="X1819" s="203">
        <f t="shared" si="505"/>
        <v>0</v>
      </c>
      <c r="Y1819" s="203">
        <f t="shared" si="506"/>
        <v>0</v>
      </c>
    </row>
    <row r="1820" ht="12.75" customHeight="1">
      <c r="A1820" s="252" t="s">
        <v>8114</v>
      </c>
      <c r="B1820" s="215" t="s">
        <v>2817</v>
      </c>
      <c r="C1820" s="270">
        <v>45948.0</v>
      </c>
      <c r="D1820" s="251">
        <v>0.625</v>
      </c>
      <c r="E1820" s="252" t="s">
        <v>2518</v>
      </c>
      <c r="F1820" s="252" t="s">
        <v>6330</v>
      </c>
      <c r="G1820" s="212">
        <v>1.0</v>
      </c>
      <c r="H1820" s="212" t="s">
        <v>888</v>
      </c>
      <c r="I1820" s="212" t="s">
        <v>3276</v>
      </c>
      <c r="J1820" s="212" t="s">
        <v>2506</v>
      </c>
      <c r="K1820" s="212" t="s">
        <v>6332</v>
      </c>
      <c r="L1820" s="252" t="s">
        <v>8307</v>
      </c>
      <c r="M1820" s="255" t="s">
        <v>6334</v>
      </c>
      <c r="N1820" s="212" t="s">
        <v>4397</v>
      </c>
      <c r="O1820" s="209"/>
      <c r="P1820" s="212" t="s">
        <v>8308</v>
      </c>
      <c r="Q1820" s="210" t="s">
        <v>8328</v>
      </c>
      <c r="R1820" s="211">
        <v>8.61768074653015E14</v>
      </c>
      <c r="S1820" s="211" t="s">
        <v>68</v>
      </c>
      <c r="T1820" s="211" t="s">
        <v>8329</v>
      </c>
      <c r="U1820" s="212" t="s">
        <v>8330</v>
      </c>
      <c r="V1820" s="212" t="s">
        <v>888</v>
      </c>
      <c r="W1820" s="202">
        <f>1850+250+116.67</f>
        <v>2216.67</v>
      </c>
      <c r="X1820" s="201">
        <v>0.0</v>
      </c>
      <c r="Y1820" s="202">
        <f t="shared" si="506"/>
        <v>2216.67</v>
      </c>
    </row>
    <row r="1821" ht="12.75" customHeight="1">
      <c r="A1821" s="191" t="s">
        <v>8331</v>
      </c>
      <c r="B1821" s="191" t="s">
        <v>2966</v>
      </c>
      <c r="C1821" s="268">
        <v>45949.0</v>
      </c>
      <c r="D1821" s="187">
        <v>0.375</v>
      </c>
      <c r="E1821" s="188" t="s">
        <v>68</v>
      </c>
      <c r="F1821" s="37" t="s">
        <v>2458</v>
      </c>
      <c r="G1821" s="72" t="s">
        <v>68</v>
      </c>
      <c r="H1821" s="72" t="s">
        <v>68</v>
      </c>
      <c r="I1821" s="72" t="s">
        <v>68</v>
      </c>
      <c r="J1821" s="72" t="s">
        <v>68</v>
      </c>
      <c r="K1821" s="72" t="s">
        <v>68</v>
      </c>
      <c r="L1821" s="37" t="s">
        <v>68</v>
      </c>
      <c r="M1821" s="190" t="s">
        <v>68</v>
      </c>
      <c r="N1821" s="72" t="s">
        <v>68</v>
      </c>
      <c r="O1821" s="207"/>
      <c r="P1821" s="193" t="s">
        <v>68</v>
      </c>
      <c r="Q1821" s="205" t="s">
        <v>68</v>
      </c>
      <c r="R1821" s="206" t="s">
        <v>68</v>
      </c>
      <c r="S1821" s="206" t="s">
        <v>68</v>
      </c>
      <c r="T1821" s="193" t="s">
        <v>68</v>
      </c>
      <c r="U1821" s="193" t="s">
        <v>68</v>
      </c>
      <c r="V1821" s="193" t="s">
        <v>68</v>
      </c>
      <c r="W1821" s="203">
        <v>0.0</v>
      </c>
      <c r="X1821" s="203">
        <f t="shared" ref="X1821:X1831" si="507">W1821*0.16</f>
        <v>0</v>
      </c>
      <c r="Y1821" s="203">
        <f t="shared" si="506"/>
        <v>0</v>
      </c>
    </row>
    <row r="1822" ht="33.0" customHeight="1">
      <c r="A1822" s="191" t="s">
        <v>8331</v>
      </c>
      <c r="B1822" s="215" t="s">
        <v>2817</v>
      </c>
      <c r="C1822" s="268">
        <v>45950.0</v>
      </c>
      <c r="D1822" s="241">
        <v>0.4166666666666667</v>
      </c>
      <c r="E1822" s="191" t="s">
        <v>2574</v>
      </c>
      <c r="F1822" s="191" t="s">
        <v>5930</v>
      </c>
      <c r="G1822" s="193">
        <v>1.0</v>
      </c>
      <c r="H1822" s="193" t="s">
        <v>2513</v>
      </c>
      <c r="I1822" s="193" t="s">
        <v>8332</v>
      </c>
      <c r="J1822" s="193" t="s">
        <v>8333</v>
      </c>
      <c r="K1822" s="193" t="s">
        <v>3312</v>
      </c>
      <c r="L1822" s="37" t="s">
        <v>2577</v>
      </c>
      <c r="M1822" s="249" t="s">
        <v>2578</v>
      </c>
      <c r="N1822" s="193" t="s">
        <v>821</v>
      </c>
      <c r="O1822" s="193" t="s">
        <v>68</v>
      </c>
      <c r="P1822" s="193" t="str">
        <f t="shared" ref="P1822:P1823" si="508">J1822</f>
        <v>CTE. EDGAR JESUS TOVAR JAUREGUI
DESINSTALACION DE EQUIPO </v>
      </c>
      <c r="Q1822" s="205" t="s">
        <v>2579</v>
      </c>
      <c r="R1822" s="206">
        <v>9.172159639E9</v>
      </c>
      <c r="S1822" s="206" t="s">
        <v>68</v>
      </c>
      <c r="T1822" s="193" t="s">
        <v>68</v>
      </c>
      <c r="U1822" s="193" t="s">
        <v>8334</v>
      </c>
      <c r="V1822" s="193" t="s">
        <v>2513</v>
      </c>
      <c r="W1822" s="203">
        <v>650.0</v>
      </c>
      <c r="X1822" s="203">
        <f t="shared" si="507"/>
        <v>104</v>
      </c>
      <c r="Y1822" s="203">
        <f t="shared" si="506"/>
        <v>754</v>
      </c>
    </row>
    <row r="1823" ht="12.75" customHeight="1">
      <c r="A1823" s="191" t="s">
        <v>8331</v>
      </c>
      <c r="B1823" s="215" t="s">
        <v>2817</v>
      </c>
      <c r="C1823" s="268">
        <v>45950.0</v>
      </c>
      <c r="D1823" s="241">
        <v>0.4791666666666667</v>
      </c>
      <c r="E1823" s="191" t="s">
        <v>2548</v>
      </c>
      <c r="F1823" s="191" t="s">
        <v>2549</v>
      </c>
      <c r="G1823" s="193">
        <v>1.0</v>
      </c>
      <c r="H1823" s="193" t="s">
        <v>888</v>
      </c>
      <c r="I1823" s="193" t="s">
        <v>8335</v>
      </c>
      <c r="J1823" s="193" t="s">
        <v>2863</v>
      </c>
      <c r="K1823" s="193" t="s">
        <v>5562</v>
      </c>
      <c r="L1823" s="191" t="s">
        <v>6245</v>
      </c>
      <c r="M1823" s="248" t="s">
        <v>2552</v>
      </c>
      <c r="N1823" s="193" t="s">
        <v>4397</v>
      </c>
      <c r="O1823" s="207"/>
      <c r="P1823" s="72" t="str">
        <f t="shared" si="508"/>
        <v>INSTALACION DE EQUIPO </v>
      </c>
      <c r="Q1823" s="205" t="s">
        <v>68</v>
      </c>
      <c r="R1823" s="206">
        <v>8.61768074685199E14</v>
      </c>
      <c r="S1823" s="206">
        <v>8.116841338E9</v>
      </c>
      <c r="T1823" s="193" t="s">
        <v>8336</v>
      </c>
      <c r="U1823" s="193" t="s">
        <v>68</v>
      </c>
      <c r="V1823" s="193" t="str">
        <f>H1823</f>
        <v>INSTALACION</v>
      </c>
      <c r="W1823" s="203">
        <v>1900.0</v>
      </c>
      <c r="X1823" s="179">
        <f t="shared" si="507"/>
        <v>304</v>
      </c>
      <c r="Y1823" s="179">
        <f t="shared" si="506"/>
        <v>2204</v>
      </c>
    </row>
    <row r="1824" ht="12.75" customHeight="1">
      <c r="A1824" s="191" t="s">
        <v>7868</v>
      </c>
      <c r="B1824" s="215" t="s">
        <v>2817</v>
      </c>
      <c r="C1824" s="268">
        <v>45950.0</v>
      </c>
      <c r="D1824" s="241">
        <v>0.4791666666666667</v>
      </c>
      <c r="E1824" s="191" t="s">
        <v>6019</v>
      </c>
      <c r="F1824" s="191" t="s">
        <v>7902</v>
      </c>
      <c r="G1824" s="193">
        <v>1.0</v>
      </c>
      <c r="H1824" s="193" t="s">
        <v>729</v>
      </c>
      <c r="I1824" s="193" t="s">
        <v>8337</v>
      </c>
      <c r="J1824" s="193" t="s">
        <v>8338</v>
      </c>
      <c r="K1824" s="193" t="s">
        <v>6022</v>
      </c>
      <c r="L1824" s="191" t="s">
        <v>6023</v>
      </c>
      <c r="M1824" s="249" t="s">
        <v>6024</v>
      </c>
      <c r="N1824" s="193" t="s">
        <v>821</v>
      </c>
      <c r="O1824" s="207"/>
      <c r="P1824" s="193" t="s">
        <v>8339</v>
      </c>
      <c r="Q1824" s="286" t="s">
        <v>68</v>
      </c>
      <c r="R1824" s="206">
        <v>8.60896051498228E14</v>
      </c>
      <c r="S1824" s="206">
        <v>8.112753057E9</v>
      </c>
      <c r="T1824" s="193" t="s">
        <v>68</v>
      </c>
      <c r="U1824" s="193" t="s">
        <v>8340</v>
      </c>
      <c r="V1824" s="193" t="s">
        <v>729</v>
      </c>
      <c r="W1824" s="203">
        <v>0.0</v>
      </c>
      <c r="X1824" s="203">
        <f t="shared" si="507"/>
        <v>0</v>
      </c>
      <c r="Y1824" s="203">
        <f t="shared" si="506"/>
        <v>0</v>
      </c>
    </row>
    <row r="1825" ht="12.75" customHeight="1">
      <c r="A1825" s="191" t="s">
        <v>8331</v>
      </c>
      <c r="B1825" s="215" t="s">
        <v>2817</v>
      </c>
      <c r="C1825" s="268">
        <v>45950.0</v>
      </c>
      <c r="D1825" s="241">
        <v>0.5</v>
      </c>
      <c r="E1825" s="191" t="s">
        <v>6884</v>
      </c>
      <c r="F1825" s="191" t="s">
        <v>3489</v>
      </c>
      <c r="G1825" s="193">
        <v>1.0</v>
      </c>
      <c r="H1825" s="193" t="s">
        <v>846</v>
      </c>
      <c r="I1825" s="193" t="s">
        <v>8240</v>
      </c>
      <c r="J1825" s="193" t="s">
        <v>8241</v>
      </c>
      <c r="K1825" s="193" t="s">
        <v>6955</v>
      </c>
      <c r="L1825" s="191" t="s">
        <v>2669</v>
      </c>
      <c r="M1825" s="248" t="s">
        <v>2670</v>
      </c>
      <c r="N1825" s="193" t="s">
        <v>68</v>
      </c>
      <c r="O1825" s="207"/>
      <c r="P1825" s="193" t="s">
        <v>8341</v>
      </c>
      <c r="Q1825" s="205" t="s">
        <v>8342</v>
      </c>
      <c r="R1825" s="206">
        <v>8.6247605126254E14</v>
      </c>
      <c r="S1825" s="206" t="s">
        <v>68</v>
      </c>
      <c r="T1825" s="193" t="s">
        <v>68</v>
      </c>
      <c r="U1825" s="193" t="s">
        <v>68</v>
      </c>
      <c r="V1825" s="193" t="s">
        <v>846</v>
      </c>
      <c r="W1825" s="203">
        <v>0.0</v>
      </c>
      <c r="X1825" s="203">
        <f t="shared" si="507"/>
        <v>0</v>
      </c>
      <c r="Y1825" s="203">
        <f t="shared" si="506"/>
        <v>0</v>
      </c>
    </row>
    <row r="1826" ht="12.75" customHeight="1">
      <c r="A1826" s="191" t="s">
        <v>8331</v>
      </c>
      <c r="B1826" s="215" t="s">
        <v>2817</v>
      </c>
      <c r="C1826" s="268">
        <v>45950.0</v>
      </c>
      <c r="D1826" s="241">
        <v>0.5</v>
      </c>
      <c r="E1826" s="191" t="s">
        <v>6884</v>
      </c>
      <c r="F1826" s="191" t="s">
        <v>3489</v>
      </c>
      <c r="G1826" s="193">
        <v>1.0</v>
      </c>
      <c r="H1826" s="193" t="s">
        <v>846</v>
      </c>
      <c r="I1826" s="193" t="s">
        <v>8240</v>
      </c>
      <c r="J1826" s="193" t="s">
        <v>8244</v>
      </c>
      <c r="K1826" s="193" t="s">
        <v>6955</v>
      </c>
      <c r="L1826" s="191" t="s">
        <v>2669</v>
      </c>
      <c r="M1826" s="248" t="s">
        <v>2670</v>
      </c>
      <c r="N1826" s="193" t="s">
        <v>68</v>
      </c>
      <c r="O1826" s="207"/>
      <c r="P1826" s="193" t="s">
        <v>8343</v>
      </c>
      <c r="Q1826" s="205" t="s">
        <v>8342</v>
      </c>
      <c r="R1826" s="206">
        <v>3.59857081693038E14</v>
      </c>
      <c r="S1826" s="206" t="s">
        <v>68</v>
      </c>
      <c r="T1826" s="193" t="s">
        <v>68</v>
      </c>
      <c r="U1826" s="193" t="s">
        <v>68</v>
      </c>
      <c r="V1826" s="193" t="s">
        <v>846</v>
      </c>
      <c r="W1826" s="203">
        <v>0.0</v>
      </c>
      <c r="X1826" s="203">
        <f t="shared" si="507"/>
        <v>0</v>
      </c>
      <c r="Y1826" s="203">
        <f t="shared" si="506"/>
        <v>0</v>
      </c>
    </row>
    <row r="1827" ht="12.75" customHeight="1">
      <c r="A1827" s="191" t="s">
        <v>7868</v>
      </c>
      <c r="B1827" s="215" t="s">
        <v>2817</v>
      </c>
      <c r="C1827" s="268">
        <v>45950.0</v>
      </c>
      <c r="D1827" s="241">
        <v>0.5416666666666666</v>
      </c>
      <c r="E1827" s="191" t="s">
        <v>6019</v>
      </c>
      <c r="F1827" s="191" t="s">
        <v>7902</v>
      </c>
      <c r="G1827" s="193">
        <v>1.0</v>
      </c>
      <c r="H1827" s="193" t="s">
        <v>8216</v>
      </c>
      <c r="I1827" s="193" t="s">
        <v>8344</v>
      </c>
      <c r="J1827" s="193" t="s">
        <v>8218</v>
      </c>
      <c r="K1827" s="193" t="s">
        <v>6022</v>
      </c>
      <c r="L1827" s="191" t="s">
        <v>6023</v>
      </c>
      <c r="M1827" s="249" t="s">
        <v>6024</v>
      </c>
      <c r="N1827" s="193" t="s">
        <v>821</v>
      </c>
      <c r="O1827" s="207"/>
      <c r="P1827" s="193" t="s">
        <v>8218</v>
      </c>
      <c r="Q1827" s="286" t="s">
        <v>68</v>
      </c>
      <c r="R1827" s="206">
        <v>8.63257062165925E14</v>
      </c>
      <c r="S1827" s="206">
        <v>8.11820287E9</v>
      </c>
      <c r="T1827" s="193" t="s">
        <v>6035</v>
      </c>
      <c r="U1827" s="193" t="s">
        <v>8345</v>
      </c>
      <c r="V1827" s="193" t="s">
        <v>8346</v>
      </c>
      <c r="W1827" s="203">
        <v>850.0</v>
      </c>
      <c r="X1827" s="203">
        <f t="shared" si="507"/>
        <v>136</v>
      </c>
      <c r="Y1827" s="203">
        <f t="shared" si="506"/>
        <v>986</v>
      </c>
    </row>
    <row r="1828" ht="12.75" customHeight="1">
      <c r="A1828" s="191" t="s">
        <v>8331</v>
      </c>
      <c r="B1828" s="215" t="s">
        <v>2817</v>
      </c>
      <c r="C1828" s="268">
        <v>45950.0</v>
      </c>
      <c r="D1828" s="241">
        <v>0.5833333333333334</v>
      </c>
      <c r="E1828" s="191" t="s">
        <v>6884</v>
      </c>
      <c r="F1828" s="191" t="s">
        <v>3489</v>
      </c>
      <c r="G1828" s="193">
        <v>1.0</v>
      </c>
      <c r="H1828" s="193" t="s">
        <v>846</v>
      </c>
      <c r="I1828" s="193" t="s">
        <v>8245</v>
      </c>
      <c r="J1828" s="193" t="s">
        <v>8246</v>
      </c>
      <c r="K1828" s="193" t="s">
        <v>6955</v>
      </c>
      <c r="L1828" s="191" t="s">
        <v>2669</v>
      </c>
      <c r="M1828" s="248" t="s">
        <v>2670</v>
      </c>
      <c r="N1828" s="193" t="s">
        <v>68</v>
      </c>
      <c r="O1828" s="207"/>
      <c r="P1828" s="193" t="s">
        <v>8341</v>
      </c>
      <c r="Q1828" s="205" t="s">
        <v>8347</v>
      </c>
      <c r="R1828" s="206">
        <v>8.62476051570728E14</v>
      </c>
      <c r="S1828" s="206" t="s">
        <v>68</v>
      </c>
      <c r="T1828" s="193" t="s">
        <v>68</v>
      </c>
      <c r="U1828" s="193" t="s">
        <v>68</v>
      </c>
      <c r="V1828" s="193" t="s">
        <v>846</v>
      </c>
      <c r="W1828" s="203">
        <v>0.0</v>
      </c>
      <c r="X1828" s="203">
        <f t="shared" si="507"/>
        <v>0</v>
      </c>
      <c r="Y1828" s="203">
        <f t="shared" si="506"/>
        <v>0</v>
      </c>
    </row>
    <row r="1829" ht="12.75" customHeight="1">
      <c r="A1829" s="191" t="s">
        <v>8331</v>
      </c>
      <c r="B1829" s="215" t="s">
        <v>2817</v>
      </c>
      <c r="C1829" s="268">
        <v>45950.0</v>
      </c>
      <c r="D1829" s="241">
        <v>0.5833333333333334</v>
      </c>
      <c r="E1829" s="191" t="s">
        <v>6884</v>
      </c>
      <c r="F1829" s="191" t="s">
        <v>3489</v>
      </c>
      <c r="G1829" s="193">
        <v>1.0</v>
      </c>
      <c r="H1829" s="193" t="s">
        <v>846</v>
      </c>
      <c r="I1829" s="193" t="s">
        <v>8245</v>
      </c>
      <c r="J1829" s="193" t="s">
        <v>8248</v>
      </c>
      <c r="K1829" s="193" t="s">
        <v>6955</v>
      </c>
      <c r="L1829" s="191" t="s">
        <v>2669</v>
      </c>
      <c r="M1829" s="248" t="s">
        <v>2670</v>
      </c>
      <c r="N1829" s="193" t="s">
        <v>68</v>
      </c>
      <c r="O1829" s="207"/>
      <c r="P1829" s="193" t="s">
        <v>8343</v>
      </c>
      <c r="Q1829" s="205" t="s">
        <v>8347</v>
      </c>
      <c r="R1829" s="206">
        <v>8.62476051583671E14</v>
      </c>
      <c r="S1829" s="206" t="s">
        <v>68</v>
      </c>
      <c r="T1829" s="193" t="s">
        <v>68</v>
      </c>
      <c r="U1829" s="193" t="s">
        <v>68</v>
      </c>
      <c r="V1829" s="193" t="s">
        <v>846</v>
      </c>
      <c r="W1829" s="203">
        <v>0.0</v>
      </c>
      <c r="X1829" s="203">
        <f t="shared" si="507"/>
        <v>0</v>
      </c>
      <c r="Y1829" s="203">
        <f t="shared" si="506"/>
        <v>0</v>
      </c>
    </row>
    <row r="1830">
      <c r="A1830" s="191" t="s">
        <v>8331</v>
      </c>
      <c r="B1830" s="215" t="s">
        <v>2817</v>
      </c>
      <c r="C1830" s="268">
        <v>45950.0</v>
      </c>
      <c r="D1830" s="241">
        <v>0.5833333333333334</v>
      </c>
      <c r="E1830" s="191" t="s">
        <v>3761</v>
      </c>
      <c r="F1830" s="191" t="s">
        <v>2592</v>
      </c>
      <c r="G1830" s="193">
        <v>1.0</v>
      </c>
      <c r="H1830" s="193" t="s">
        <v>888</v>
      </c>
      <c r="I1830" s="193" t="s">
        <v>8348</v>
      </c>
      <c r="J1830" s="193" t="s">
        <v>2725</v>
      </c>
      <c r="K1830" s="193" t="s">
        <v>8349</v>
      </c>
      <c r="L1830" s="191" t="s">
        <v>8078</v>
      </c>
      <c r="M1830" s="217" t="s">
        <v>2649</v>
      </c>
      <c r="N1830" s="193" t="s">
        <v>4397</v>
      </c>
      <c r="O1830" s="193" t="s">
        <v>68</v>
      </c>
      <c r="P1830" s="193" t="s">
        <v>5172</v>
      </c>
      <c r="Q1830" s="247" t="s">
        <v>8350</v>
      </c>
      <c r="R1830" s="193">
        <v>8.62667083543101E14</v>
      </c>
      <c r="S1830" s="193">
        <v>8.122018437E9</v>
      </c>
      <c r="T1830" s="193" t="s">
        <v>8351</v>
      </c>
      <c r="U1830" s="193" t="s">
        <v>68</v>
      </c>
      <c r="V1830" s="193" t="s">
        <v>888</v>
      </c>
      <c r="W1830" s="203">
        <f>1724+150</f>
        <v>1874</v>
      </c>
      <c r="X1830" s="203">
        <f t="shared" si="507"/>
        <v>299.84</v>
      </c>
      <c r="Y1830" s="203">
        <f t="shared" si="506"/>
        <v>2173.84</v>
      </c>
    </row>
    <row r="1831" ht="12.75" customHeight="1">
      <c r="A1831" s="191" t="s">
        <v>8331</v>
      </c>
      <c r="B1831" s="215" t="s">
        <v>2817</v>
      </c>
      <c r="C1831" s="268">
        <v>45950.0</v>
      </c>
      <c r="D1831" s="241">
        <v>0.6458333333333334</v>
      </c>
      <c r="E1831" s="191" t="s">
        <v>2518</v>
      </c>
      <c r="F1831" s="191" t="s">
        <v>542</v>
      </c>
      <c r="G1831" s="193">
        <v>1.0</v>
      </c>
      <c r="H1831" s="193" t="s">
        <v>888</v>
      </c>
      <c r="I1831" s="193" t="s">
        <v>8352</v>
      </c>
      <c r="J1831" s="193" t="s">
        <v>3965</v>
      </c>
      <c r="K1831" s="193" t="s">
        <v>8353</v>
      </c>
      <c r="L1831" s="191" t="s">
        <v>8354</v>
      </c>
      <c r="M1831" s="248" t="s">
        <v>8355</v>
      </c>
      <c r="N1831" s="193" t="s">
        <v>821</v>
      </c>
      <c r="O1831" s="207"/>
      <c r="P1831" s="193" t="s">
        <v>5172</v>
      </c>
      <c r="Q1831" s="205" t="s">
        <v>68</v>
      </c>
      <c r="R1831" s="206">
        <v>8.62667089242609E14</v>
      </c>
      <c r="S1831" s="206">
        <v>8.118003635E9</v>
      </c>
      <c r="T1831" s="193" t="s">
        <v>68</v>
      </c>
      <c r="U1831" s="193" t="s">
        <v>8356</v>
      </c>
      <c r="V1831" s="193" t="s">
        <v>888</v>
      </c>
      <c r="W1831" s="203">
        <f>549+300</f>
        <v>849</v>
      </c>
      <c r="X1831" s="203">
        <f t="shared" si="507"/>
        <v>135.84</v>
      </c>
      <c r="Y1831" s="203">
        <f t="shared" si="506"/>
        <v>984.84</v>
      </c>
    </row>
    <row r="1832" ht="12.75" customHeight="1">
      <c r="A1832" s="191" t="s">
        <v>8331</v>
      </c>
      <c r="B1832" s="191" t="s">
        <v>2817</v>
      </c>
      <c r="C1832" s="268">
        <v>45950.0</v>
      </c>
      <c r="D1832" s="241">
        <v>0.6666666666666666</v>
      </c>
      <c r="E1832" s="191" t="s">
        <v>2518</v>
      </c>
      <c r="F1832" s="191" t="s">
        <v>7814</v>
      </c>
      <c r="G1832" s="193">
        <v>1.0</v>
      </c>
      <c r="H1832" s="193" t="s">
        <v>3490</v>
      </c>
      <c r="I1832" s="193" t="s">
        <v>7815</v>
      </c>
      <c r="J1832" s="193" t="s">
        <v>3490</v>
      </c>
      <c r="K1832" s="193" t="s">
        <v>7816</v>
      </c>
      <c r="L1832" s="191" t="s">
        <v>4841</v>
      </c>
      <c r="M1832" s="248" t="s">
        <v>68</v>
      </c>
      <c r="N1832" s="193" t="s">
        <v>902</v>
      </c>
      <c r="O1832" s="207">
        <v>0.6875</v>
      </c>
      <c r="P1832" s="193" t="s">
        <v>8357</v>
      </c>
      <c r="Q1832" s="205" t="s">
        <v>7820</v>
      </c>
      <c r="R1832" s="206">
        <v>8.62667089280617E14</v>
      </c>
      <c r="S1832" s="206" t="s">
        <v>68</v>
      </c>
      <c r="T1832" s="193" t="s">
        <v>68</v>
      </c>
      <c r="U1832" s="193" t="s">
        <v>68</v>
      </c>
      <c r="V1832" s="193" t="s">
        <v>3490</v>
      </c>
      <c r="W1832" s="203">
        <v>0.0</v>
      </c>
      <c r="X1832" s="203">
        <v>0.0</v>
      </c>
      <c r="Y1832" s="203">
        <v>0.0</v>
      </c>
    </row>
    <row r="1833" ht="12.75" customHeight="1">
      <c r="A1833" s="191" t="s">
        <v>8331</v>
      </c>
      <c r="B1833" s="191" t="s">
        <v>2817</v>
      </c>
      <c r="C1833" s="268">
        <v>45950.0</v>
      </c>
      <c r="D1833" s="241">
        <v>0.6666666666666666</v>
      </c>
      <c r="E1833" s="191" t="s">
        <v>2518</v>
      </c>
      <c r="F1833" s="191" t="s">
        <v>7814</v>
      </c>
      <c r="G1833" s="193">
        <v>1.0</v>
      </c>
      <c r="H1833" s="193" t="s">
        <v>3490</v>
      </c>
      <c r="I1833" s="193" t="s">
        <v>7815</v>
      </c>
      <c r="J1833" s="193" t="s">
        <v>3490</v>
      </c>
      <c r="K1833" s="193" t="s">
        <v>7816</v>
      </c>
      <c r="L1833" s="191" t="s">
        <v>4841</v>
      </c>
      <c r="M1833" s="248" t="s">
        <v>68</v>
      </c>
      <c r="N1833" s="193" t="s">
        <v>902</v>
      </c>
      <c r="O1833" s="207">
        <v>0.6875</v>
      </c>
      <c r="P1833" s="193" t="s">
        <v>8357</v>
      </c>
      <c r="Q1833" s="205" t="s">
        <v>7820</v>
      </c>
      <c r="R1833" s="206">
        <v>8.62667089259082E14</v>
      </c>
      <c r="S1833" s="206" t="s">
        <v>68</v>
      </c>
      <c r="T1833" s="193" t="s">
        <v>68</v>
      </c>
      <c r="U1833" s="193" t="s">
        <v>68</v>
      </c>
      <c r="V1833" s="193" t="s">
        <v>3490</v>
      </c>
      <c r="W1833" s="203">
        <v>0.0</v>
      </c>
      <c r="X1833" s="203">
        <v>0.0</v>
      </c>
      <c r="Y1833" s="203">
        <v>0.0</v>
      </c>
    </row>
    <row r="1834" ht="12.75" customHeight="1">
      <c r="A1834" s="191" t="s">
        <v>8331</v>
      </c>
      <c r="B1834" s="191" t="s">
        <v>2817</v>
      </c>
      <c r="C1834" s="268">
        <v>45950.0</v>
      </c>
      <c r="D1834" s="241">
        <v>0.6666666666666666</v>
      </c>
      <c r="E1834" s="191" t="s">
        <v>2518</v>
      </c>
      <c r="F1834" s="191" t="s">
        <v>7814</v>
      </c>
      <c r="G1834" s="193">
        <v>1.0</v>
      </c>
      <c r="H1834" s="193" t="s">
        <v>3490</v>
      </c>
      <c r="I1834" s="193" t="s">
        <v>7815</v>
      </c>
      <c r="J1834" s="193" t="s">
        <v>3490</v>
      </c>
      <c r="K1834" s="193" t="s">
        <v>7816</v>
      </c>
      <c r="L1834" s="191" t="s">
        <v>4841</v>
      </c>
      <c r="M1834" s="248" t="s">
        <v>68</v>
      </c>
      <c r="N1834" s="193" t="s">
        <v>902</v>
      </c>
      <c r="O1834" s="207">
        <v>0.6875</v>
      </c>
      <c r="P1834" s="193" t="s">
        <v>8357</v>
      </c>
      <c r="Q1834" s="205" t="s">
        <v>7820</v>
      </c>
      <c r="R1834" s="206">
        <v>8.62667089242369E14</v>
      </c>
      <c r="S1834" s="206" t="s">
        <v>68</v>
      </c>
      <c r="T1834" s="193" t="s">
        <v>68</v>
      </c>
      <c r="U1834" s="193" t="s">
        <v>68</v>
      </c>
      <c r="V1834" s="193" t="s">
        <v>3490</v>
      </c>
      <c r="W1834" s="203">
        <v>0.0</v>
      </c>
      <c r="X1834" s="203">
        <v>0.0</v>
      </c>
      <c r="Y1834" s="203">
        <v>0.0</v>
      </c>
    </row>
    <row r="1835" ht="12.75" customHeight="1">
      <c r="A1835" s="191" t="s">
        <v>8331</v>
      </c>
      <c r="B1835" s="191" t="s">
        <v>2817</v>
      </c>
      <c r="C1835" s="268">
        <v>45950.0</v>
      </c>
      <c r="D1835" s="241">
        <v>0.6666666666666666</v>
      </c>
      <c r="E1835" s="191" t="s">
        <v>2518</v>
      </c>
      <c r="F1835" s="191" t="s">
        <v>7814</v>
      </c>
      <c r="G1835" s="193">
        <v>1.0</v>
      </c>
      <c r="H1835" s="193" t="s">
        <v>3490</v>
      </c>
      <c r="I1835" s="193" t="s">
        <v>7815</v>
      </c>
      <c r="J1835" s="193" t="s">
        <v>3490</v>
      </c>
      <c r="K1835" s="193" t="s">
        <v>7816</v>
      </c>
      <c r="L1835" s="191" t="s">
        <v>4841</v>
      </c>
      <c r="M1835" s="248" t="s">
        <v>68</v>
      </c>
      <c r="N1835" s="193" t="s">
        <v>902</v>
      </c>
      <c r="O1835" s="207">
        <v>0.6875</v>
      </c>
      <c r="P1835" s="193" t="s">
        <v>8357</v>
      </c>
      <c r="Q1835" s="205" t="s">
        <v>7820</v>
      </c>
      <c r="R1835" s="206">
        <v>8.62667089326022E14</v>
      </c>
      <c r="S1835" s="206" t="s">
        <v>68</v>
      </c>
      <c r="T1835" s="193" t="s">
        <v>68</v>
      </c>
      <c r="U1835" s="193" t="s">
        <v>68</v>
      </c>
      <c r="V1835" s="193" t="s">
        <v>3490</v>
      </c>
      <c r="W1835" s="203">
        <v>0.0</v>
      </c>
      <c r="X1835" s="203">
        <v>0.0</v>
      </c>
      <c r="Y1835" s="203">
        <v>0.0</v>
      </c>
    </row>
    <row r="1836" ht="12.75" customHeight="1">
      <c r="A1836" s="191" t="s">
        <v>8331</v>
      </c>
      <c r="B1836" s="191" t="s">
        <v>2817</v>
      </c>
      <c r="C1836" s="268">
        <v>45950.0</v>
      </c>
      <c r="D1836" s="241">
        <v>0.6666666666666666</v>
      </c>
      <c r="E1836" s="191" t="s">
        <v>2518</v>
      </c>
      <c r="F1836" s="191" t="s">
        <v>7814</v>
      </c>
      <c r="G1836" s="193">
        <v>1.0</v>
      </c>
      <c r="H1836" s="193" t="s">
        <v>3490</v>
      </c>
      <c r="I1836" s="193" t="s">
        <v>7815</v>
      </c>
      <c r="J1836" s="193" t="s">
        <v>3490</v>
      </c>
      <c r="K1836" s="193" t="s">
        <v>7816</v>
      </c>
      <c r="L1836" s="191" t="s">
        <v>4841</v>
      </c>
      <c r="M1836" s="248" t="s">
        <v>68</v>
      </c>
      <c r="N1836" s="193" t="s">
        <v>902</v>
      </c>
      <c r="O1836" s="207">
        <v>0.6875</v>
      </c>
      <c r="P1836" s="193" t="s">
        <v>8357</v>
      </c>
      <c r="Q1836" s="205" t="s">
        <v>7820</v>
      </c>
      <c r="R1836" s="206">
        <v>8.62667089357753E14</v>
      </c>
      <c r="S1836" s="206" t="s">
        <v>68</v>
      </c>
      <c r="T1836" s="193" t="s">
        <v>68</v>
      </c>
      <c r="U1836" s="193" t="s">
        <v>68</v>
      </c>
      <c r="V1836" s="193" t="s">
        <v>3490</v>
      </c>
      <c r="W1836" s="203">
        <v>0.0</v>
      </c>
      <c r="X1836" s="203">
        <v>0.0</v>
      </c>
      <c r="Y1836" s="203">
        <v>0.0</v>
      </c>
    </row>
    <row r="1837" ht="12.75" customHeight="1">
      <c r="A1837" s="191" t="s">
        <v>8331</v>
      </c>
      <c r="B1837" s="191" t="s">
        <v>2817</v>
      </c>
      <c r="C1837" s="268">
        <v>45950.0</v>
      </c>
      <c r="D1837" s="241">
        <v>0.6666666666666666</v>
      </c>
      <c r="E1837" s="191" t="s">
        <v>2518</v>
      </c>
      <c r="F1837" s="191" t="s">
        <v>7814</v>
      </c>
      <c r="G1837" s="193">
        <v>1.0</v>
      </c>
      <c r="H1837" s="193" t="s">
        <v>3490</v>
      </c>
      <c r="I1837" s="193" t="s">
        <v>7815</v>
      </c>
      <c r="J1837" s="193" t="s">
        <v>3490</v>
      </c>
      <c r="K1837" s="193" t="s">
        <v>7816</v>
      </c>
      <c r="L1837" s="191" t="s">
        <v>4841</v>
      </c>
      <c r="M1837" s="248" t="s">
        <v>68</v>
      </c>
      <c r="N1837" s="193" t="s">
        <v>902</v>
      </c>
      <c r="O1837" s="207">
        <v>0.6875</v>
      </c>
      <c r="P1837" s="193" t="s">
        <v>8357</v>
      </c>
      <c r="Q1837" s="205" t="s">
        <v>7820</v>
      </c>
      <c r="R1837" s="206">
        <v>8.62667083595085E14</v>
      </c>
      <c r="S1837" s="206" t="s">
        <v>68</v>
      </c>
      <c r="T1837" s="193" t="s">
        <v>68</v>
      </c>
      <c r="U1837" s="193" t="s">
        <v>68</v>
      </c>
      <c r="V1837" s="193" t="s">
        <v>3490</v>
      </c>
      <c r="W1837" s="203">
        <v>0.0</v>
      </c>
      <c r="X1837" s="203">
        <v>0.0</v>
      </c>
      <c r="Y1837" s="203">
        <v>0.0</v>
      </c>
    </row>
    <row r="1838" ht="12.75" customHeight="1">
      <c r="A1838" s="191" t="s">
        <v>8331</v>
      </c>
      <c r="B1838" s="191" t="s">
        <v>2817</v>
      </c>
      <c r="C1838" s="268">
        <v>45950.0</v>
      </c>
      <c r="D1838" s="241">
        <v>0.6666666666666666</v>
      </c>
      <c r="E1838" s="191" t="s">
        <v>2518</v>
      </c>
      <c r="F1838" s="191" t="s">
        <v>7814</v>
      </c>
      <c r="G1838" s="193">
        <v>1.0</v>
      </c>
      <c r="H1838" s="193" t="s">
        <v>3490</v>
      </c>
      <c r="I1838" s="193" t="s">
        <v>7815</v>
      </c>
      <c r="J1838" s="193" t="s">
        <v>3490</v>
      </c>
      <c r="K1838" s="193" t="s">
        <v>7816</v>
      </c>
      <c r="L1838" s="191" t="s">
        <v>4841</v>
      </c>
      <c r="M1838" s="248" t="s">
        <v>68</v>
      </c>
      <c r="N1838" s="193" t="s">
        <v>902</v>
      </c>
      <c r="O1838" s="207">
        <v>0.6875</v>
      </c>
      <c r="P1838" s="193" t="s">
        <v>8357</v>
      </c>
      <c r="Q1838" s="205" t="s">
        <v>7820</v>
      </c>
      <c r="R1838" s="206">
        <v>8.62667089280708E14</v>
      </c>
      <c r="S1838" s="206" t="s">
        <v>68</v>
      </c>
      <c r="T1838" s="193" t="s">
        <v>68</v>
      </c>
      <c r="U1838" s="193" t="s">
        <v>68</v>
      </c>
      <c r="V1838" s="193" t="s">
        <v>3490</v>
      </c>
      <c r="W1838" s="203">
        <v>0.0</v>
      </c>
      <c r="X1838" s="203">
        <v>0.0</v>
      </c>
      <c r="Y1838" s="203">
        <v>0.0</v>
      </c>
    </row>
    <row r="1839" ht="12.75" customHeight="1">
      <c r="A1839" s="191" t="s">
        <v>8331</v>
      </c>
      <c r="B1839" s="191" t="s">
        <v>2817</v>
      </c>
      <c r="C1839" s="268">
        <v>45950.0</v>
      </c>
      <c r="D1839" s="241">
        <v>0.6666666666666666</v>
      </c>
      <c r="E1839" s="191" t="s">
        <v>2518</v>
      </c>
      <c r="F1839" s="191" t="s">
        <v>7814</v>
      </c>
      <c r="G1839" s="193">
        <v>1.0</v>
      </c>
      <c r="H1839" s="193" t="s">
        <v>3490</v>
      </c>
      <c r="I1839" s="193" t="s">
        <v>7815</v>
      </c>
      <c r="J1839" s="193" t="s">
        <v>3490</v>
      </c>
      <c r="K1839" s="193" t="s">
        <v>7816</v>
      </c>
      <c r="L1839" s="191" t="s">
        <v>4841</v>
      </c>
      <c r="M1839" s="248" t="s">
        <v>68</v>
      </c>
      <c r="N1839" s="193" t="s">
        <v>902</v>
      </c>
      <c r="O1839" s="207">
        <v>0.6875</v>
      </c>
      <c r="P1839" s="193" t="s">
        <v>8357</v>
      </c>
      <c r="Q1839" s="205" t="s">
        <v>7820</v>
      </c>
      <c r="R1839" s="206">
        <v>8.62667089291143E14</v>
      </c>
      <c r="S1839" s="206" t="s">
        <v>68</v>
      </c>
      <c r="T1839" s="193" t="s">
        <v>68</v>
      </c>
      <c r="U1839" s="193" t="s">
        <v>68</v>
      </c>
      <c r="V1839" s="193" t="s">
        <v>3490</v>
      </c>
      <c r="W1839" s="203">
        <v>0.0</v>
      </c>
      <c r="X1839" s="203">
        <v>0.0</v>
      </c>
      <c r="Y1839" s="203">
        <v>0.0</v>
      </c>
    </row>
    <row r="1840" ht="12.75" customHeight="1">
      <c r="A1840" s="191" t="s">
        <v>8331</v>
      </c>
      <c r="B1840" s="191" t="s">
        <v>2817</v>
      </c>
      <c r="C1840" s="268">
        <v>45950.0</v>
      </c>
      <c r="D1840" s="241">
        <v>0.6666666666666666</v>
      </c>
      <c r="E1840" s="191" t="s">
        <v>2518</v>
      </c>
      <c r="F1840" s="191" t="s">
        <v>7814</v>
      </c>
      <c r="G1840" s="193">
        <v>1.0</v>
      </c>
      <c r="H1840" s="193" t="s">
        <v>3490</v>
      </c>
      <c r="I1840" s="193" t="s">
        <v>7815</v>
      </c>
      <c r="J1840" s="193" t="s">
        <v>3490</v>
      </c>
      <c r="K1840" s="193" t="s">
        <v>7816</v>
      </c>
      <c r="L1840" s="191" t="s">
        <v>4841</v>
      </c>
      <c r="M1840" s="248" t="s">
        <v>68</v>
      </c>
      <c r="N1840" s="193" t="s">
        <v>902</v>
      </c>
      <c r="O1840" s="207">
        <v>0.6875</v>
      </c>
      <c r="P1840" s="193" t="s">
        <v>8357</v>
      </c>
      <c r="Q1840" s="205" t="s">
        <v>7820</v>
      </c>
      <c r="R1840" s="206">
        <v>8.62667083613193E14</v>
      </c>
      <c r="S1840" s="206" t="s">
        <v>68</v>
      </c>
      <c r="T1840" s="193" t="s">
        <v>68</v>
      </c>
      <c r="U1840" s="193" t="s">
        <v>68</v>
      </c>
      <c r="V1840" s="193" t="s">
        <v>3490</v>
      </c>
      <c r="W1840" s="203">
        <v>0.0</v>
      </c>
      <c r="X1840" s="203">
        <v>0.0</v>
      </c>
      <c r="Y1840" s="203">
        <v>0.0</v>
      </c>
    </row>
    <row r="1841" ht="12.75" customHeight="1">
      <c r="A1841" s="191" t="s">
        <v>8331</v>
      </c>
      <c r="B1841" s="191" t="s">
        <v>2817</v>
      </c>
      <c r="C1841" s="268">
        <v>45950.0</v>
      </c>
      <c r="D1841" s="241">
        <v>0.6666666666666666</v>
      </c>
      <c r="E1841" s="191" t="s">
        <v>2518</v>
      </c>
      <c r="F1841" s="191" t="s">
        <v>7814</v>
      </c>
      <c r="G1841" s="193">
        <v>1.0</v>
      </c>
      <c r="H1841" s="193" t="s">
        <v>3490</v>
      </c>
      <c r="I1841" s="193" t="s">
        <v>7815</v>
      </c>
      <c r="J1841" s="193" t="s">
        <v>3490</v>
      </c>
      <c r="K1841" s="193" t="s">
        <v>7816</v>
      </c>
      <c r="L1841" s="191" t="s">
        <v>4841</v>
      </c>
      <c r="M1841" s="248" t="s">
        <v>68</v>
      </c>
      <c r="N1841" s="193" t="s">
        <v>902</v>
      </c>
      <c r="O1841" s="207">
        <v>0.6875</v>
      </c>
      <c r="P1841" s="193" t="s">
        <v>8357</v>
      </c>
      <c r="Q1841" s="205" t="s">
        <v>7820</v>
      </c>
      <c r="R1841" s="206">
        <v>8.62667083662059E14</v>
      </c>
      <c r="S1841" s="206" t="s">
        <v>68</v>
      </c>
      <c r="T1841" s="193" t="s">
        <v>68</v>
      </c>
      <c r="U1841" s="193" t="s">
        <v>68</v>
      </c>
      <c r="V1841" s="193" t="s">
        <v>3490</v>
      </c>
      <c r="W1841" s="203">
        <v>0.0</v>
      </c>
      <c r="X1841" s="203">
        <v>0.0</v>
      </c>
      <c r="Y1841" s="203">
        <v>0.0</v>
      </c>
    </row>
    <row r="1842" ht="12.75" customHeight="1">
      <c r="A1842" s="191" t="s">
        <v>8331</v>
      </c>
      <c r="B1842" s="191" t="s">
        <v>2817</v>
      </c>
      <c r="C1842" s="268">
        <v>45950.0</v>
      </c>
      <c r="D1842" s="241">
        <v>0.6666666666666666</v>
      </c>
      <c r="E1842" s="191" t="s">
        <v>2518</v>
      </c>
      <c r="F1842" s="191" t="s">
        <v>7814</v>
      </c>
      <c r="G1842" s="193">
        <v>1.0</v>
      </c>
      <c r="H1842" s="193" t="s">
        <v>3490</v>
      </c>
      <c r="I1842" s="193" t="s">
        <v>7815</v>
      </c>
      <c r="J1842" s="193" t="s">
        <v>3490</v>
      </c>
      <c r="K1842" s="193" t="s">
        <v>7816</v>
      </c>
      <c r="L1842" s="191" t="s">
        <v>4841</v>
      </c>
      <c r="M1842" s="248" t="s">
        <v>68</v>
      </c>
      <c r="N1842" s="193" t="s">
        <v>902</v>
      </c>
      <c r="O1842" s="207">
        <v>0.6875</v>
      </c>
      <c r="P1842" s="193" t="s">
        <v>8357</v>
      </c>
      <c r="Q1842" s="205" t="s">
        <v>7820</v>
      </c>
      <c r="R1842" s="206">
        <v>8.62667089235959E14</v>
      </c>
      <c r="S1842" s="206" t="s">
        <v>68</v>
      </c>
      <c r="T1842" s="193" t="s">
        <v>68</v>
      </c>
      <c r="U1842" s="193" t="s">
        <v>68</v>
      </c>
      <c r="V1842" s="193" t="s">
        <v>3490</v>
      </c>
      <c r="W1842" s="203">
        <v>0.0</v>
      </c>
      <c r="X1842" s="203">
        <v>0.0</v>
      </c>
      <c r="Y1842" s="203">
        <v>0.0</v>
      </c>
    </row>
    <row r="1843" ht="12.75" customHeight="1">
      <c r="A1843" s="191" t="s">
        <v>8331</v>
      </c>
      <c r="B1843" s="191" t="s">
        <v>2817</v>
      </c>
      <c r="C1843" s="268">
        <v>45950.0</v>
      </c>
      <c r="D1843" s="241">
        <v>0.6666666666666666</v>
      </c>
      <c r="E1843" s="191" t="s">
        <v>2518</v>
      </c>
      <c r="F1843" s="191" t="s">
        <v>7814</v>
      </c>
      <c r="G1843" s="193">
        <v>1.0</v>
      </c>
      <c r="H1843" s="193" t="s">
        <v>3490</v>
      </c>
      <c r="I1843" s="193" t="s">
        <v>7815</v>
      </c>
      <c r="J1843" s="193" t="s">
        <v>3490</v>
      </c>
      <c r="K1843" s="193" t="s">
        <v>7816</v>
      </c>
      <c r="L1843" s="191" t="s">
        <v>4841</v>
      </c>
      <c r="M1843" s="248" t="s">
        <v>68</v>
      </c>
      <c r="N1843" s="193" t="s">
        <v>902</v>
      </c>
      <c r="O1843" s="207">
        <v>0.6875</v>
      </c>
      <c r="P1843" s="193" t="s">
        <v>8357</v>
      </c>
      <c r="Q1843" s="205" t="s">
        <v>7820</v>
      </c>
      <c r="R1843" s="206">
        <v>8.62667089380581E14</v>
      </c>
      <c r="S1843" s="206" t="s">
        <v>68</v>
      </c>
      <c r="T1843" s="193" t="s">
        <v>68</v>
      </c>
      <c r="U1843" s="193" t="s">
        <v>68</v>
      </c>
      <c r="V1843" s="193" t="s">
        <v>3490</v>
      </c>
      <c r="W1843" s="203">
        <v>0.0</v>
      </c>
      <c r="X1843" s="203">
        <v>0.0</v>
      </c>
      <c r="Y1843" s="203">
        <v>0.0</v>
      </c>
    </row>
    <row r="1844" ht="12.75" customHeight="1">
      <c r="A1844" s="191" t="s">
        <v>8331</v>
      </c>
      <c r="B1844" s="191" t="s">
        <v>2817</v>
      </c>
      <c r="C1844" s="268">
        <v>45950.0</v>
      </c>
      <c r="D1844" s="241">
        <v>0.6666666666666666</v>
      </c>
      <c r="E1844" s="191" t="s">
        <v>2518</v>
      </c>
      <c r="F1844" s="191" t="s">
        <v>7814</v>
      </c>
      <c r="G1844" s="193">
        <v>1.0</v>
      </c>
      <c r="H1844" s="193" t="s">
        <v>3490</v>
      </c>
      <c r="I1844" s="193" t="s">
        <v>7815</v>
      </c>
      <c r="J1844" s="193" t="s">
        <v>3490</v>
      </c>
      <c r="K1844" s="193" t="s">
        <v>7816</v>
      </c>
      <c r="L1844" s="191" t="s">
        <v>4841</v>
      </c>
      <c r="M1844" s="248" t="s">
        <v>68</v>
      </c>
      <c r="N1844" s="193" t="s">
        <v>902</v>
      </c>
      <c r="O1844" s="207">
        <v>0.6875</v>
      </c>
      <c r="P1844" s="193" t="s">
        <v>8357</v>
      </c>
      <c r="Q1844" s="205" t="s">
        <v>7820</v>
      </c>
      <c r="R1844" s="206">
        <v>8.62667089259066E14</v>
      </c>
      <c r="S1844" s="206" t="s">
        <v>68</v>
      </c>
      <c r="T1844" s="193" t="s">
        <v>68</v>
      </c>
      <c r="U1844" s="193" t="s">
        <v>68</v>
      </c>
      <c r="V1844" s="193" t="s">
        <v>3490</v>
      </c>
      <c r="W1844" s="203">
        <v>0.0</v>
      </c>
      <c r="X1844" s="203">
        <v>0.0</v>
      </c>
      <c r="Y1844" s="203">
        <v>0.0</v>
      </c>
    </row>
    <row r="1845" ht="12.75" customHeight="1">
      <c r="A1845" s="191" t="s">
        <v>8331</v>
      </c>
      <c r="B1845" s="191" t="s">
        <v>2817</v>
      </c>
      <c r="C1845" s="268">
        <v>45950.0</v>
      </c>
      <c r="D1845" s="241">
        <v>0.6666666666666666</v>
      </c>
      <c r="E1845" s="191" t="s">
        <v>2518</v>
      </c>
      <c r="F1845" s="191" t="s">
        <v>7814</v>
      </c>
      <c r="G1845" s="193">
        <v>1.0</v>
      </c>
      <c r="H1845" s="193" t="s">
        <v>3490</v>
      </c>
      <c r="I1845" s="193" t="s">
        <v>7815</v>
      </c>
      <c r="J1845" s="193" t="s">
        <v>3490</v>
      </c>
      <c r="K1845" s="193" t="s">
        <v>7816</v>
      </c>
      <c r="L1845" s="191" t="s">
        <v>4841</v>
      </c>
      <c r="M1845" s="248" t="s">
        <v>68</v>
      </c>
      <c r="N1845" s="193" t="s">
        <v>902</v>
      </c>
      <c r="O1845" s="207">
        <v>0.6875</v>
      </c>
      <c r="P1845" s="193" t="s">
        <v>8357</v>
      </c>
      <c r="Q1845" s="205" t="s">
        <v>7820</v>
      </c>
      <c r="R1845" s="206">
        <v>8.6266708921063E14</v>
      </c>
      <c r="S1845" s="206" t="s">
        <v>68</v>
      </c>
      <c r="T1845" s="193" t="s">
        <v>68</v>
      </c>
      <c r="U1845" s="193" t="s">
        <v>68</v>
      </c>
      <c r="V1845" s="193" t="s">
        <v>3490</v>
      </c>
      <c r="W1845" s="203">
        <v>0.0</v>
      </c>
      <c r="X1845" s="203">
        <v>0.0</v>
      </c>
      <c r="Y1845" s="203">
        <v>0.0</v>
      </c>
    </row>
    <row r="1846" ht="12.75" customHeight="1">
      <c r="A1846" s="191" t="s">
        <v>8331</v>
      </c>
      <c r="B1846" s="191" t="s">
        <v>2817</v>
      </c>
      <c r="C1846" s="268">
        <v>45950.0</v>
      </c>
      <c r="D1846" s="241">
        <v>0.6666666666666666</v>
      </c>
      <c r="E1846" s="191" t="s">
        <v>2518</v>
      </c>
      <c r="F1846" s="191" t="s">
        <v>7814</v>
      </c>
      <c r="G1846" s="193">
        <v>1.0</v>
      </c>
      <c r="H1846" s="193" t="s">
        <v>3490</v>
      </c>
      <c r="I1846" s="193" t="s">
        <v>7815</v>
      </c>
      <c r="J1846" s="193" t="s">
        <v>3490</v>
      </c>
      <c r="K1846" s="193" t="s">
        <v>7816</v>
      </c>
      <c r="L1846" s="191" t="s">
        <v>4841</v>
      </c>
      <c r="M1846" s="248" t="s">
        <v>68</v>
      </c>
      <c r="N1846" s="193" t="s">
        <v>902</v>
      </c>
      <c r="O1846" s="207">
        <v>0.6875</v>
      </c>
      <c r="P1846" s="193" t="s">
        <v>8357</v>
      </c>
      <c r="Q1846" s="205" t="s">
        <v>7820</v>
      </c>
      <c r="R1846" s="206">
        <v>8.626670892227E14</v>
      </c>
      <c r="S1846" s="206" t="s">
        <v>68</v>
      </c>
      <c r="T1846" s="193" t="s">
        <v>68</v>
      </c>
      <c r="U1846" s="193" t="s">
        <v>68</v>
      </c>
      <c r="V1846" s="193" t="s">
        <v>3490</v>
      </c>
      <c r="W1846" s="203">
        <v>0.0</v>
      </c>
      <c r="X1846" s="203">
        <v>0.0</v>
      </c>
      <c r="Y1846" s="203">
        <v>0.0</v>
      </c>
    </row>
    <row r="1847" ht="12.75" customHeight="1">
      <c r="A1847" s="191" t="s">
        <v>8331</v>
      </c>
      <c r="B1847" s="215" t="s">
        <v>2817</v>
      </c>
      <c r="C1847" s="268">
        <v>45951.0</v>
      </c>
      <c r="D1847" s="187">
        <v>0.375</v>
      </c>
      <c r="E1847" s="191" t="s">
        <v>8275</v>
      </c>
      <c r="F1847" s="191" t="s">
        <v>8226</v>
      </c>
      <c r="G1847" s="193">
        <v>1.0</v>
      </c>
      <c r="H1847" s="193" t="s">
        <v>2812</v>
      </c>
      <c r="I1847" s="193" t="s">
        <v>8358</v>
      </c>
      <c r="J1847" s="193" t="s">
        <v>3082</v>
      </c>
      <c r="K1847" s="193" t="s">
        <v>8277</v>
      </c>
      <c r="L1847" s="191" t="s">
        <v>8230</v>
      </c>
      <c r="M1847" s="248" t="s">
        <v>8231</v>
      </c>
      <c r="N1847" s="193" t="s">
        <v>4397</v>
      </c>
      <c r="O1847" s="207" t="s">
        <v>8359</v>
      </c>
      <c r="P1847" s="193" t="s">
        <v>8360</v>
      </c>
      <c r="Q1847" s="205" t="s">
        <v>8361</v>
      </c>
      <c r="R1847" s="206" t="s">
        <v>68</v>
      </c>
      <c r="S1847" s="206" t="s">
        <v>68</v>
      </c>
      <c r="T1847" s="193" t="s">
        <v>68</v>
      </c>
      <c r="U1847" s="193" t="s">
        <v>68</v>
      </c>
      <c r="V1847" s="193" t="s">
        <v>846</v>
      </c>
      <c r="W1847" s="203">
        <v>0.0</v>
      </c>
      <c r="X1847" s="203">
        <f t="shared" ref="X1847:X1947" si="509">W1847*0.16</f>
        <v>0</v>
      </c>
      <c r="Y1847" s="203">
        <f t="shared" ref="Y1847:Y1947" si="510">W1847+X1847</f>
        <v>0</v>
      </c>
    </row>
    <row r="1848" ht="12.75" customHeight="1">
      <c r="A1848" s="191" t="s">
        <v>8331</v>
      </c>
      <c r="B1848" s="215" t="s">
        <v>2817</v>
      </c>
      <c r="C1848" s="268">
        <v>45951.0</v>
      </c>
      <c r="D1848" s="241">
        <v>0.4166666666666667</v>
      </c>
      <c r="E1848" s="191" t="s">
        <v>6884</v>
      </c>
      <c r="F1848" s="191" t="s">
        <v>3489</v>
      </c>
      <c r="G1848" s="193">
        <v>1.0</v>
      </c>
      <c r="H1848" s="193" t="s">
        <v>2449</v>
      </c>
      <c r="I1848" s="193" t="s">
        <v>8181</v>
      </c>
      <c r="J1848" s="193" t="s">
        <v>8362</v>
      </c>
      <c r="K1848" s="193" t="s">
        <v>6955</v>
      </c>
      <c r="L1848" s="191" t="s">
        <v>2669</v>
      </c>
      <c r="M1848" s="248" t="s">
        <v>2670</v>
      </c>
      <c r="N1848" s="193" t="s">
        <v>821</v>
      </c>
      <c r="O1848" s="207">
        <v>0.41388888888888886</v>
      </c>
      <c r="P1848" s="193" t="s">
        <v>8363</v>
      </c>
      <c r="Q1848" s="205" t="s">
        <v>8364</v>
      </c>
      <c r="R1848" s="206">
        <v>8.62476050288439E14</v>
      </c>
      <c r="S1848" s="206" t="s">
        <v>68</v>
      </c>
      <c r="T1848" s="193" t="s">
        <v>8365</v>
      </c>
      <c r="U1848" s="193" t="s">
        <v>8366</v>
      </c>
      <c r="V1848" s="193" t="s">
        <v>2449</v>
      </c>
      <c r="W1848" s="203">
        <v>500.0</v>
      </c>
      <c r="X1848" s="203">
        <f t="shared" si="509"/>
        <v>80</v>
      </c>
      <c r="Y1848" s="203">
        <f t="shared" si="510"/>
        <v>580</v>
      </c>
    </row>
    <row r="1849" ht="12.75" customHeight="1">
      <c r="A1849" s="191" t="s">
        <v>8331</v>
      </c>
      <c r="B1849" s="215" t="s">
        <v>2817</v>
      </c>
      <c r="C1849" s="268">
        <v>45951.0</v>
      </c>
      <c r="D1849" s="241">
        <v>0.4583333333333333</v>
      </c>
      <c r="E1849" s="191" t="s">
        <v>3329</v>
      </c>
      <c r="F1849" s="37" t="s">
        <v>3029</v>
      </c>
      <c r="G1849" s="193">
        <v>1.0</v>
      </c>
      <c r="H1849" s="193" t="s">
        <v>2513</v>
      </c>
      <c r="I1849" s="193" t="s">
        <v>8367</v>
      </c>
      <c r="J1849" s="193" t="s">
        <v>2514</v>
      </c>
      <c r="K1849" s="193" t="s">
        <v>8368</v>
      </c>
      <c r="L1849" s="191" t="s">
        <v>8369</v>
      </c>
      <c r="M1849" s="249" t="s">
        <v>4061</v>
      </c>
      <c r="N1849" s="193" t="s">
        <v>821</v>
      </c>
      <c r="O1849" s="207">
        <v>0.4618055555555556</v>
      </c>
      <c r="P1849" s="72" t="str">
        <f>J1849</f>
        <v>DESINSTALACION DE EQUIPO</v>
      </c>
      <c r="Q1849" s="286" t="s">
        <v>5067</v>
      </c>
      <c r="R1849" s="206">
        <v>8.68166059136622E14</v>
      </c>
      <c r="S1849" s="206">
        <v>8.110504835E9</v>
      </c>
      <c r="T1849" s="193" t="s">
        <v>8370</v>
      </c>
      <c r="U1849" s="193" t="s">
        <v>8371</v>
      </c>
      <c r="V1849" s="72" t="str">
        <f>H1849</f>
        <v>DESINSTALACION</v>
      </c>
      <c r="W1849" s="203">
        <v>350.0</v>
      </c>
      <c r="X1849" s="203">
        <f t="shared" si="509"/>
        <v>56</v>
      </c>
      <c r="Y1849" s="203">
        <f t="shared" si="510"/>
        <v>406</v>
      </c>
    </row>
    <row r="1850" ht="12.75" customHeight="1">
      <c r="A1850" s="191" t="s">
        <v>7868</v>
      </c>
      <c r="B1850" s="215" t="s">
        <v>2817</v>
      </c>
      <c r="C1850" s="268">
        <v>45951.0</v>
      </c>
      <c r="D1850" s="241">
        <v>0.4791666666666667</v>
      </c>
      <c r="E1850" s="191" t="s">
        <v>5113</v>
      </c>
      <c r="F1850" s="191" t="s">
        <v>2523</v>
      </c>
      <c r="G1850" s="193">
        <v>1.0</v>
      </c>
      <c r="H1850" s="193" t="s">
        <v>2812</v>
      </c>
      <c r="I1850" s="193" t="s">
        <v>8372</v>
      </c>
      <c r="J1850" s="193" t="s">
        <v>3082</v>
      </c>
      <c r="K1850" s="193" t="s">
        <v>3545</v>
      </c>
      <c r="L1850" s="191" t="s">
        <v>2614</v>
      </c>
      <c r="M1850" s="248" t="s">
        <v>2615</v>
      </c>
      <c r="N1850" s="193" t="s">
        <v>902</v>
      </c>
      <c r="O1850" s="207">
        <v>0.48541666666666666</v>
      </c>
      <c r="P1850" s="193" t="s">
        <v>8373</v>
      </c>
      <c r="Q1850" s="205" t="s">
        <v>8374</v>
      </c>
      <c r="R1850" s="206">
        <v>8.64943048175026E14</v>
      </c>
      <c r="S1850" s="206">
        <v>8.110504794E9</v>
      </c>
      <c r="T1850" s="193" t="s">
        <v>8375</v>
      </c>
      <c r="U1850" s="193" t="s">
        <v>68</v>
      </c>
      <c r="V1850" s="193" t="s">
        <v>2812</v>
      </c>
      <c r="W1850" s="203">
        <v>500.0</v>
      </c>
      <c r="X1850" s="203">
        <f t="shared" si="509"/>
        <v>80</v>
      </c>
      <c r="Y1850" s="203">
        <f t="shared" si="510"/>
        <v>580</v>
      </c>
    </row>
    <row r="1851" ht="12.75" customHeight="1">
      <c r="A1851" s="191" t="s">
        <v>7868</v>
      </c>
      <c r="B1851" s="215" t="s">
        <v>2817</v>
      </c>
      <c r="C1851" s="268">
        <v>45951.0</v>
      </c>
      <c r="D1851" s="241">
        <v>0.4791666666666667</v>
      </c>
      <c r="E1851" s="191" t="s">
        <v>6019</v>
      </c>
      <c r="F1851" s="191" t="s">
        <v>7902</v>
      </c>
      <c r="G1851" s="193">
        <v>1.0</v>
      </c>
      <c r="H1851" s="193" t="s">
        <v>8376</v>
      </c>
      <c r="I1851" s="193" t="s">
        <v>8377</v>
      </c>
      <c r="J1851" s="193" t="s">
        <v>7711</v>
      </c>
      <c r="K1851" s="193" t="s">
        <v>6022</v>
      </c>
      <c r="L1851" s="191" t="s">
        <v>6023</v>
      </c>
      <c r="M1851" s="249" t="s">
        <v>6024</v>
      </c>
      <c r="N1851" s="193" t="s">
        <v>821</v>
      </c>
      <c r="O1851" s="207">
        <v>0.5020833333333333</v>
      </c>
      <c r="P1851" s="193" t="s">
        <v>6348</v>
      </c>
      <c r="Q1851" s="286" t="s">
        <v>8378</v>
      </c>
      <c r="R1851" s="206">
        <v>8.69671071376592E14</v>
      </c>
      <c r="S1851" s="206">
        <v>8.118246254E9</v>
      </c>
      <c r="T1851" s="193" t="s">
        <v>6343</v>
      </c>
      <c r="U1851" s="193" t="s">
        <v>6344</v>
      </c>
      <c r="V1851" s="193" t="s">
        <v>8379</v>
      </c>
      <c r="W1851" s="203">
        <v>0.0</v>
      </c>
      <c r="X1851" s="203">
        <f t="shared" si="509"/>
        <v>0</v>
      </c>
      <c r="Y1851" s="203">
        <f t="shared" si="510"/>
        <v>0</v>
      </c>
    </row>
    <row r="1852" ht="12.75" customHeight="1">
      <c r="A1852" s="191" t="s">
        <v>7868</v>
      </c>
      <c r="B1852" s="215" t="s">
        <v>2817</v>
      </c>
      <c r="C1852" s="268">
        <v>45951.0</v>
      </c>
      <c r="D1852" s="241">
        <v>0.4791666666666667</v>
      </c>
      <c r="E1852" s="191" t="s">
        <v>6019</v>
      </c>
      <c r="F1852" s="191" t="s">
        <v>7902</v>
      </c>
      <c r="G1852" s="193">
        <v>1.0</v>
      </c>
      <c r="H1852" s="193" t="s">
        <v>729</v>
      </c>
      <c r="I1852" s="193" t="s">
        <v>8380</v>
      </c>
      <c r="J1852" s="193" t="s">
        <v>7711</v>
      </c>
      <c r="K1852" s="193" t="s">
        <v>6022</v>
      </c>
      <c r="L1852" s="191" t="s">
        <v>6023</v>
      </c>
      <c r="M1852" s="249" t="s">
        <v>6024</v>
      </c>
      <c r="N1852" s="193" t="s">
        <v>821</v>
      </c>
      <c r="O1852" s="207">
        <v>0.5020833333333333</v>
      </c>
      <c r="P1852" s="193" t="s">
        <v>8381</v>
      </c>
      <c r="Q1852" s="286" t="s">
        <v>68</v>
      </c>
      <c r="R1852" s="206">
        <v>8.69671071376592E14</v>
      </c>
      <c r="S1852" s="206">
        <v>8.112754301E9</v>
      </c>
      <c r="T1852" s="193" t="s">
        <v>8382</v>
      </c>
      <c r="U1852" s="193" t="s">
        <v>8383</v>
      </c>
      <c r="V1852" s="193" t="s">
        <v>729</v>
      </c>
      <c r="W1852" s="203">
        <v>0.0</v>
      </c>
      <c r="X1852" s="203">
        <f t="shared" si="509"/>
        <v>0</v>
      </c>
      <c r="Y1852" s="203">
        <f t="shared" si="510"/>
        <v>0</v>
      </c>
    </row>
    <row r="1853" ht="12.75" customHeight="1">
      <c r="A1853" s="191" t="s">
        <v>8331</v>
      </c>
      <c r="B1853" s="215" t="s">
        <v>2817</v>
      </c>
      <c r="C1853" s="268">
        <v>45951.0</v>
      </c>
      <c r="D1853" s="241">
        <v>0.5208333333333334</v>
      </c>
      <c r="E1853" s="191" t="s">
        <v>8275</v>
      </c>
      <c r="F1853" s="191" t="s">
        <v>8226</v>
      </c>
      <c r="G1853" s="193">
        <v>1.0</v>
      </c>
      <c r="H1853" s="193" t="s">
        <v>2812</v>
      </c>
      <c r="I1853" s="193" t="s">
        <v>8384</v>
      </c>
      <c r="J1853" s="193" t="s">
        <v>3082</v>
      </c>
      <c r="K1853" s="193" t="s">
        <v>8277</v>
      </c>
      <c r="L1853" s="191" t="s">
        <v>8230</v>
      </c>
      <c r="M1853" s="248" t="s">
        <v>8231</v>
      </c>
      <c r="N1853" s="193" t="s">
        <v>902</v>
      </c>
      <c r="O1853" s="207">
        <v>0.5208333333333334</v>
      </c>
      <c r="P1853" s="193" t="s">
        <v>8385</v>
      </c>
      <c r="Q1853" s="205" t="s">
        <v>8386</v>
      </c>
      <c r="R1853" s="206">
        <v>3.59857084509421E14</v>
      </c>
      <c r="S1853" s="206">
        <v>8.122018752E9</v>
      </c>
      <c r="T1853" s="193" t="s">
        <v>8279</v>
      </c>
      <c r="U1853" s="193" t="s">
        <v>8280</v>
      </c>
      <c r="V1853" s="193" t="s">
        <v>762</v>
      </c>
      <c r="W1853" s="203">
        <v>0.0</v>
      </c>
      <c r="X1853" s="203">
        <f t="shared" si="509"/>
        <v>0</v>
      </c>
      <c r="Y1853" s="203">
        <f t="shared" si="510"/>
        <v>0</v>
      </c>
    </row>
    <row r="1854" ht="12.75" customHeight="1">
      <c r="A1854" s="191" t="s">
        <v>8331</v>
      </c>
      <c r="B1854" s="215" t="s">
        <v>2817</v>
      </c>
      <c r="C1854" s="268">
        <v>45951.0</v>
      </c>
      <c r="D1854" s="241">
        <v>0.5208333333333334</v>
      </c>
      <c r="E1854" s="191" t="s">
        <v>8275</v>
      </c>
      <c r="F1854" s="191" t="s">
        <v>8226</v>
      </c>
      <c r="G1854" s="193">
        <v>1.0</v>
      </c>
      <c r="H1854" s="193" t="s">
        <v>2467</v>
      </c>
      <c r="I1854" s="193" t="s">
        <v>8384</v>
      </c>
      <c r="J1854" s="193" t="s">
        <v>3082</v>
      </c>
      <c r="K1854" s="193" t="s">
        <v>8387</v>
      </c>
      <c r="L1854" s="191" t="s">
        <v>7416</v>
      </c>
      <c r="M1854" s="192" t="s">
        <v>2531</v>
      </c>
      <c r="N1854" s="193" t="s">
        <v>902</v>
      </c>
      <c r="O1854" s="207">
        <v>0.5208333333333334</v>
      </c>
      <c r="P1854" s="193" t="s">
        <v>6372</v>
      </c>
      <c r="Q1854" s="205" t="s">
        <v>8388</v>
      </c>
      <c r="R1854" s="206">
        <v>8.62667089380607E14</v>
      </c>
      <c r="S1854" s="206">
        <v>8.121908287E9</v>
      </c>
      <c r="T1854" s="193" t="s">
        <v>8279</v>
      </c>
      <c r="U1854" s="193" t="s">
        <v>8280</v>
      </c>
      <c r="V1854" s="193" t="s">
        <v>888</v>
      </c>
      <c r="W1854" s="203">
        <v>1200.0</v>
      </c>
      <c r="X1854" s="203">
        <f t="shared" si="509"/>
        <v>192</v>
      </c>
      <c r="Y1854" s="203">
        <f t="shared" si="510"/>
        <v>1392</v>
      </c>
    </row>
    <row r="1855" ht="12.75" customHeight="1">
      <c r="A1855" s="191" t="s">
        <v>7868</v>
      </c>
      <c r="B1855" s="215" t="s">
        <v>2817</v>
      </c>
      <c r="C1855" s="268">
        <v>45951.0</v>
      </c>
      <c r="D1855" s="241">
        <v>0.5833333333333334</v>
      </c>
      <c r="E1855" s="191" t="s">
        <v>2518</v>
      </c>
      <c r="F1855" s="191" t="s">
        <v>8389</v>
      </c>
      <c r="G1855" s="193">
        <v>1.0</v>
      </c>
      <c r="H1855" s="193" t="s">
        <v>888</v>
      </c>
      <c r="I1855" s="193" t="s">
        <v>8390</v>
      </c>
      <c r="J1855" s="193" t="s">
        <v>7236</v>
      </c>
      <c r="K1855" s="193" t="s">
        <v>8391</v>
      </c>
      <c r="L1855" s="191" t="s">
        <v>8392</v>
      </c>
      <c r="M1855" s="248" t="s">
        <v>8393</v>
      </c>
      <c r="N1855" s="193" t="s">
        <v>821</v>
      </c>
      <c r="O1855" s="207">
        <v>0.0625</v>
      </c>
      <c r="P1855" s="193" t="s">
        <v>7600</v>
      </c>
      <c r="Q1855" s="205" t="s">
        <v>68</v>
      </c>
      <c r="R1855" s="206">
        <v>8.62667083597891E14</v>
      </c>
      <c r="S1855" s="206">
        <v>8.12032427E9</v>
      </c>
      <c r="T1855" s="193" t="s">
        <v>8394</v>
      </c>
      <c r="U1855" s="193" t="s">
        <v>8395</v>
      </c>
      <c r="V1855" s="193" t="s">
        <v>888</v>
      </c>
      <c r="W1855" s="203">
        <f t="shared" ref="W1855:W1856" si="511">549+300</f>
        <v>849</v>
      </c>
      <c r="X1855" s="203">
        <f t="shared" si="509"/>
        <v>135.84</v>
      </c>
      <c r="Y1855" s="203">
        <f t="shared" si="510"/>
        <v>984.84</v>
      </c>
    </row>
    <row r="1856" ht="12.75" customHeight="1">
      <c r="A1856" s="191" t="s">
        <v>7868</v>
      </c>
      <c r="B1856" s="215" t="s">
        <v>2817</v>
      </c>
      <c r="C1856" s="268">
        <v>45951.0</v>
      </c>
      <c r="D1856" s="241">
        <v>0.5833333333333334</v>
      </c>
      <c r="E1856" s="191" t="s">
        <v>2518</v>
      </c>
      <c r="F1856" s="191" t="s">
        <v>8389</v>
      </c>
      <c r="G1856" s="193">
        <v>1.0</v>
      </c>
      <c r="H1856" s="193" t="s">
        <v>888</v>
      </c>
      <c r="I1856" s="193" t="s">
        <v>8396</v>
      </c>
      <c r="J1856" s="193" t="s">
        <v>7236</v>
      </c>
      <c r="K1856" s="193" t="s">
        <v>8391</v>
      </c>
      <c r="L1856" s="191" t="s">
        <v>8392</v>
      </c>
      <c r="M1856" s="248" t="s">
        <v>8393</v>
      </c>
      <c r="N1856" s="193" t="s">
        <v>821</v>
      </c>
      <c r="O1856" s="207">
        <v>0.09027777777777778</v>
      </c>
      <c r="P1856" s="193" t="s">
        <v>7600</v>
      </c>
      <c r="Q1856" s="205" t="s">
        <v>68</v>
      </c>
      <c r="R1856" s="206">
        <v>8.626670892359E14</v>
      </c>
      <c r="S1856" s="206">
        <v>8.120229953E9</v>
      </c>
      <c r="T1856" s="193" t="s">
        <v>8397</v>
      </c>
      <c r="U1856" s="193" t="s">
        <v>8398</v>
      </c>
      <c r="V1856" s="193" t="s">
        <v>888</v>
      </c>
      <c r="W1856" s="203">
        <f t="shared" si="511"/>
        <v>849</v>
      </c>
      <c r="X1856" s="203">
        <f t="shared" si="509"/>
        <v>135.84</v>
      </c>
      <c r="Y1856" s="203">
        <f t="shared" si="510"/>
        <v>984.84</v>
      </c>
    </row>
    <row r="1857" ht="12.75" customHeight="1">
      <c r="A1857" s="191" t="s">
        <v>8331</v>
      </c>
      <c r="B1857" s="215" t="s">
        <v>2817</v>
      </c>
      <c r="C1857" s="268">
        <v>45952.0</v>
      </c>
      <c r="D1857" s="241">
        <v>0.40625</v>
      </c>
      <c r="E1857" s="191" t="s">
        <v>7885</v>
      </c>
      <c r="F1857" s="191" t="s">
        <v>3489</v>
      </c>
      <c r="G1857" s="193">
        <v>1.0</v>
      </c>
      <c r="H1857" s="193" t="s">
        <v>2513</v>
      </c>
      <c r="I1857" s="193" t="s">
        <v>8399</v>
      </c>
      <c r="J1857" s="193" t="s">
        <v>8400</v>
      </c>
      <c r="K1857" s="193" t="s">
        <v>6955</v>
      </c>
      <c r="L1857" s="191" t="s">
        <v>2669</v>
      </c>
      <c r="M1857" s="248" t="s">
        <v>2670</v>
      </c>
      <c r="N1857" s="193" t="s">
        <v>821</v>
      </c>
      <c r="O1857" s="207">
        <v>0.40069444444444446</v>
      </c>
      <c r="P1857" s="193" t="s">
        <v>8401</v>
      </c>
      <c r="Q1857" s="205" t="s">
        <v>8304</v>
      </c>
      <c r="R1857" s="206">
        <v>8.62476051583671E14</v>
      </c>
      <c r="S1857" s="206" t="s">
        <v>68</v>
      </c>
      <c r="T1857" s="193" t="s">
        <v>8402</v>
      </c>
      <c r="U1857" s="193" t="s">
        <v>8403</v>
      </c>
      <c r="V1857" s="193" t="s">
        <v>2513</v>
      </c>
      <c r="W1857" s="203">
        <v>700.0</v>
      </c>
      <c r="X1857" s="203">
        <f t="shared" si="509"/>
        <v>112</v>
      </c>
      <c r="Y1857" s="203">
        <f t="shared" si="510"/>
        <v>812</v>
      </c>
    </row>
    <row r="1858" ht="12.75" customHeight="1">
      <c r="A1858" s="191" t="s">
        <v>8331</v>
      </c>
      <c r="B1858" s="215" t="s">
        <v>2817</v>
      </c>
      <c r="C1858" s="268">
        <v>45952.0</v>
      </c>
      <c r="D1858" s="241">
        <v>0.40625</v>
      </c>
      <c r="E1858" s="191" t="s">
        <v>7885</v>
      </c>
      <c r="F1858" s="191" t="s">
        <v>3489</v>
      </c>
      <c r="G1858" s="193">
        <v>1.0</v>
      </c>
      <c r="H1858" s="193" t="s">
        <v>2513</v>
      </c>
      <c r="I1858" s="193" t="s">
        <v>8399</v>
      </c>
      <c r="J1858" s="193" t="s">
        <v>8404</v>
      </c>
      <c r="K1858" s="193" t="s">
        <v>6955</v>
      </c>
      <c r="L1858" s="191" t="s">
        <v>2669</v>
      </c>
      <c r="M1858" s="248" t="s">
        <v>2670</v>
      </c>
      <c r="N1858" s="193" t="s">
        <v>821</v>
      </c>
      <c r="O1858" s="207">
        <v>0.40069444444444446</v>
      </c>
      <c r="P1858" s="193" t="s">
        <v>8401</v>
      </c>
      <c r="Q1858" s="205" t="s">
        <v>8304</v>
      </c>
      <c r="R1858" s="206">
        <v>8.62476051570728E14</v>
      </c>
      <c r="S1858" s="206" t="s">
        <v>68</v>
      </c>
      <c r="T1858" s="193" t="s">
        <v>8402</v>
      </c>
      <c r="U1858" s="193" t="s">
        <v>8403</v>
      </c>
      <c r="V1858" s="193" t="s">
        <v>2513</v>
      </c>
      <c r="W1858" s="203">
        <v>700.0</v>
      </c>
      <c r="X1858" s="203">
        <f t="shared" si="509"/>
        <v>112</v>
      </c>
      <c r="Y1858" s="203">
        <f t="shared" si="510"/>
        <v>812</v>
      </c>
    </row>
    <row r="1859" ht="12.75" customHeight="1">
      <c r="A1859" s="191" t="s">
        <v>8331</v>
      </c>
      <c r="B1859" s="215" t="s">
        <v>2817</v>
      </c>
      <c r="C1859" s="268">
        <v>45952.0</v>
      </c>
      <c r="D1859" s="241">
        <v>0.4791666666666667</v>
      </c>
      <c r="E1859" s="191" t="s">
        <v>7077</v>
      </c>
      <c r="F1859" s="191" t="s">
        <v>390</v>
      </c>
      <c r="G1859" s="193">
        <v>1.0</v>
      </c>
      <c r="H1859" s="193" t="s">
        <v>2449</v>
      </c>
      <c r="I1859" s="193" t="s">
        <v>7592</v>
      </c>
      <c r="J1859" s="193" t="s">
        <v>8405</v>
      </c>
      <c r="K1859" s="193" t="s">
        <v>5091</v>
      </c>
      <c r="L1859" s="191" t="s">
        <v>7792</v>
      </c>
      <c r="M1859" s="248" t="s">
        <v>7793</v>
      </c>
      <c r="N1859" s="193" t="s">
        <v>4397</v>
      </c>
      <c r="O1859" s="207">
        <v>0.475</v>
      </c>
      <c r="P1859" s="193" t="s">
        <v>2957</v>
      </c>
      <c r="Q1859" s="205" t="s">
        <v>8406</v>
      </c>
      <c r="R1859" s="206">
        <v>8.63719064833339E14</v>
      </c>
      <c r="S1859" s="206">
        <v>8.110443691E9</v>
      </c>
      <c r="T1859" s="193" t="s">
        <v>68</v>
      </c>
      <c r="U1859" s="193" t="s">
        <v>7597</v>
      </c>
      <c r="V1859" s="193" t="s">
        <v>2449</v>
      </c>
      <c r="W1859" s="203">
        <v>0.0</v>
      </c>
      <c r="X1859" s="203">
        <f t="shared" si="509"/>
        <v>0</v>
      </c>
      <c r="Y1859" s="203">
        <f t="shared" si="510"/>
        <v>0</v>
      </c>
    </row>
    <row r="1860" ht="12.75" customHeight="1">
      <c r="A1860" s="191" t="s">
        <v>8331</v>
      </c>
      <c r="B1860" s="215" t="s">
        <v>2817</v>
      </c>
      <c r="C1860" s="268">
        <v>45952.0</v>
      </c>
      <c r="D1860" s="241">
        <v>0.5416666666666666</v>
      </c>
      <c r="E1860" s="191" t="s">
        <v>2534</v>
      </c>
      <c r="F1860" s="191" t="s">
        <v>3411</v>
      </c>
      <c r="G1860" s="193">
        <v>1.0</v>
      </c>
      <c r="H1860" s="193" t="s">
        <v>3157</v>
      </c>
      <c r="I1860" s="193" t="s">
        <v>8407</v>
      </c>
      <c r="J1860" s="193" t="s">
        <v>8106</v>
      </c>
      <c r="K1860" s="193" t="s">
        <v>8408</v>
      </c>
      <c r="L1860" s="191" t="s">
        <v>8409</v>
      </c>
      <c r="M1860" s="248" t="s">
        <v>8410</v>
      </c>
      <c r="N1860" s="193" t="s">
        <v>4397</v>
      </c>
      <c r="O1860" s="207">
        <v>0.6083333333333333</v>
      </c>
      <c r="P1860" s="193" t="s">
        <v>8411</v>
      </c>
      <c r="Q1860" s="205" t="s">
        <v>8412</v>
      </c>
      <c r="R1860" s="206">
        <v>8.68166059136416E14</v>
      </c>
      <c r="S1860" s="206">
        <v>8.112754575E9</v>
      </c>
      <c r="T1860" s="193" t="s">
        <v>68</v>
      </c>
      <c r="U1860" s="193" t="s">
        <v>8413</v>
      </c>
      <c r="V1860" s="193" t="s">
        <v>3157</v>
      </c>
      <c r="W1860" s="203">
        <v>0.0</v>
      </c>
      <c r="X1860" s="203">
        <f t="shared" si="509"/>
        <v>0</v>
      </c>
      <c r="Y1860" s="203">
        <f t="shared" si="510"/>
        <v>0</v>
      </c>
    </row>
    <row r="1861" ht="12.75" customHeight="1">
      <c r="A1861" s="191" t="s">
        <v>8331</v>
      </c>
      <c r="B1861" s="215" t="s">
        <v>2817</v>
      </c>
      <c r="C1861" s="268">
        <v>45952.0</v>
      </c>
      <c r="D1861" s="191" t="s">
        <v>8414</v>
      </c>
      <c r="E1861" s="191" t="s">
        <v>2518</v>
      </c>
      <c r="F1861" s="191" t="s">
        <v>4992</v>
      </c>
      <c r="G1861" s="193">
        <v>1.0</v>
      </c>
      <c r="H1861" s="193" t="s">
        <v>729</v>
      </c>
      <c r="I1861" s="193" t="s">
        <v>8415</v>
      </c>
      <c r="J1861" s="193" t="s">
        <v>8416</v>
      </c>
      <c r="K1861" s="193" t="s">
        <v>68</v>
      </c>
      <c r="L1861" s="191" t="s">
        <v>7416</v>
      </c>
      <c r="M1861" s="192" t="s">
        <v>2531</v>
      </c>
      <c r="N1861" s="193" t="s">
        <v>821</v>
      </c>
      <c r="O1861" s="207">
        <v>0.6458333333333334</v>
      </c>
      <c r="P1861" s="193" t="s">
        <v>8417</v>
      </c>
      <c r="Q1861" s="205" t="s">
        <v>8418</v>
      </c>
      <c r="R1861" s="206">
        <v>8.64943048175497E14</v>
      </c>
      <c r="S1861" s="206">
        <v>8.114684638E9</v>
      </c>
      <c r="T1861" s="193" t="s">
        <v>68</v>
      </c>
      <c r="U1861" s="193" t="s">
        <v>8419</v>
      </c>
      <c r="V1861" s="193" t="s">
        <v>729</v>
      </c>
      <c r="W1861" s="203">
        <f>250+220</f>
        <v>470</v>
      </c>
      <c r="X1861" s="203">
        <f t="shared" si="509"/>
        <v>75.2</v>
      </c>
      <c r="Y1861" s="203">
        <f t="shared" si="510"/>
        <v>545.2</v>
      </c>
    </row>
    <row r="1862" ht="12.75" customHeight="1">
      <c r="A1862" s="191" t="s">
        <v>8331</v>
      </c>
      <c r="B1862" s="215" t="s">
        <v>2817</v>
      </c>
      <c r="C1862" s="268">
        <v>45952.0</v>
      </c>
      <c r="D1862" s="191" t="s">
        <v>8414</v>
      </c>
      <c r="E1862" s="191" t="s">
        <v>2511</v>
      </c>
      <c r="F1862" s="191" t="s">
        <v>2745</v>
      </c>
      <c r="G1862" s="193" t="s">
        <v>68</v>
      </c>
      <c r="H1862" s="193" t="s">
        <v>8376</v>
      </c>
      <c r="I1862" s="193" t="s">
        <v>8420</v>
      </c>
      <c r="J1862" s="193" t="s">
        <v>8421</v>
      </c>
      <c r="K1862" s="193" t="s">
        <v>8422</v>
      </c>
      <c r="L1862" s="191" t="s">
        <v>8423</v>
      </c>
      <c r="M1862" s="248" t="s">
        <v>8424</v>
      </c>
      <c r="N1862" s="193" t="s">
        <v>995</v>
      </c>
      <c r="O1862" s="207">
        <v>0.6458333333333334</v>
      </c>
      <c r="P1862" s="193" t="s">
        <v>3082</v>
      </c>
      <c r="Q1862" s="205" t="s">
        <v>8374</v>
      </c>
      <c r="R1862" s="206">
        <v>8.68166056255862E14</v>
      </c>
      <c r="S1862" s="206">
        <v>8.181637385E9</v>
      </c>
      <c r="T1862" s="193" t="s">
        <v>68</v>
      </c>
      <c r="U1862" s="193" t="s">
        <v>8425</v>
      </c>
      <c r="V1862" s="193" t="s">
        <v>762</v>
      </c>
      <c r="W1862" s="203">
        <v>0.0</v>
      </c>
      <c r="X1862" s="203">
        <f t="shared" si="509"/>
        <v>0</v>
      </c>
      <c r="Y1862" s="203">
        <f t="shared" si="510"/>
        <v>0</v>
      </c>
    </row>
    <row r="1863" ht="12.75" customHeight="1">
      <c r="A1863" s="191" t="s">
        <v>8331</v>
      </c>
      <c r="B1863" s="215" t="s">
        <v>2817</v>
      </c>
      <c r="C1863" s="268">
        <v>45952.0</v>
      </c>
      <c r="D1863" s="191" t="s">
        <v>8414</v>
      </c>
      <c r="E1863" s="191" t="s">
        <v>2518</v>
      </c>
      <c r="F1863" s="191" t="s">
        <v>2745</v>
      </c>
      <c r="G1863" s="193">
        <v>1.0</v>
      </c>
      <c r="H1863" s="193" t="s">
        <v>2812</v>
      </c>
      <c r="I1863" s="193" t="s">
        <v>8426</v>
      </c>
      <c r="J1863" s="193" t="s">
        <v>2521</v>
      </c>
      <c r="K1863" s="193" t="s">
        <v>8422</v>
      </c>
      <c r="L1863" s="191" t="s">
        <v>8423</v>
      </c>
      <c r="M1863" s="248" t="s">
        <v>8424</v>
      </c>
      <c r="N1863" s="193" t="s">
        <v>995</v>
      </c>
      <c r="O1863" s="207">
        <v>0.6458333333333334</v>
      </c>
      <c r="P1863" s="193" t="s">
        <v>6465</v>
      </c>
      <c r="Q1863" s="205" t="s">
        <v>8427</v>
      </c>
      <c r="R1863" s="206">
        <v>8.68166056255862E14</v>
      </c>
      <c r="S1863" s="206">
        <v>8.181637385E9</v>
      </c>
      <c r="T1863" s="193" t="s">
        <v>8428</v>
      </c>
      <c r="U1863" s="193" t="s">
        <v>68</v>
      </c>
      <c r="V1863" s="193" t="s">
        <v>2812</v>
      </c>
      <c r="W1863" s="203">
        <v>0.0</v>
      </c>
      <c r="X1863" s="203">
        <f t="shared" si="509"/>
        <v>0</v>
      </c>
      <c r="Y1863" s="203">
        <f t="shared" si="510"/>
        <v>0</v>
      </c>
    </row>
    <row r="1864" ht="12.75" customHeight="1">
      <c r="A1864" s="191" t="s">
        <v>8331</v>
      </c>
      <c r="B1864" s="215" t="s">
        <v>2817</v>
      </c>
      <c r="C1864" s="268">
        <v>45952.0</v>
      </c>
      <c r="D1864" s="191" t="s">
        <v>8429</v>
      </c>
      <c r="E1864" s="191" t="s">
        <v>3761</v>
      </c>
      <c r="F1864" s="191" t="s">
        <v>2592</v>
      </c>
      <c r="G1864" s="193">
        <v>1.0</v>
      </c>
      <c r="H1864" s="193" t="s">
        <v>888</v>
      </c>
      <c r="I1864" s="193" t="s">
        <v>8430</v>
      </c>
      <c r="J1864" s="193" t="s">
        <v>2863</v>
      </c>
      <c r="K1864" s="193" t="s">
        <v>8431</v>
      </c>
      <c r="L1864" s="191" t="s">
        <v>8432</v>
      </c>
      <c r="M1864" s="248" t="s">
        <v>8433</v>
      </c>
      <c r="N1864" s="193" t="s">
        <v>821</v>
      </c>
      <c r="O1864" s="207">
        <v>0.7291666666666666</v>
      </c>
      <c r="P1864" s="193" t="s">
        <v>7855</v>
      </c>
      <c r="Q1864" s="205" t="s">
        <v>68</v>
      </c>
      <c r="R1864" s="206">
        <v>8.62667089278421E14</v>
      </c>
      <c r="S1864" s="206">
        <v>8.112751406E9</v>
      </c>
      <c r="T1864" s="193" t="s">
        <v>68</v>
      </c>
      <c r="U1864" s="193" t="s">
        <v>8434</v>
      </c>
      <c r="V1864" s="193" t="s">
        <v>888</v>
      </c>
      <c r="W1864" s="203">
        <f>1724+150</f>
        <v>1874</v>
      </c>
      <c r="X1864" s="203">
        <f t="shared" si="509"/>
        <v>299.84</v>
      </c>
      <c r="Y1864" s="203">
        <f t="shared" si="510"/>
        <v>2173.84</v>
      </c>
    </row>
    <row r="1865" ht="12.75" customHeight="1">
      <c r="A1865" s="191" t="s">
        <v>8331</v>
      </c>
      <c r="B1865" s="215" t="s">
        <v>2817</v>
      </c>
      <c r="C1865" s="268">
        <v>45953.0</v>
      </c>
      <c r="D1865" s="241">
        <v>0.40625</v>
      </c>
      <c r="E1865" s="191" t="s">
        <v>7885</v>
      </c>
      <c r="F1865" s="191" t="s">
        <v>3489</v>
      </c>
      <c r="G1865" s="193">
        <v>1.0</v>
      </c>
      <c r="H1865" s="193" t="s">
        <v>2513</v>
      </c>
      <c r="I1865" s="193" t="s">
        <v>8240</v>
      </c>
      <c r="J1865" s="193" t="s">
        <v>8435</v>
      </c>
      <c r="K1865" s="193" t="s">
        <v>6955</v>
      </c>
      <c r="L1865" s="191" t="s">
        <v>2669</v>
      </c>
      <c r="M1865" s="248" t="s">
        <v>2670</v>
      </c>
      <c r="N1865" s="193" t="s">
        <v>821</v>
      </c>
      <c r="O1865" s="207">
        <v>0.40555555555555556</v>
      </c>
      <c r="P1865" s="193" t="s">
        <v>2563</v>
      </c>
      <c r="Q1865" s="205" t="s">
        <v>8304</v>
      </c>
      <c r="R1865" s="206">
        <v>8.6247605126254E14</v>
      </c>
      <c r="S1865" s="206" t="s">
        <v>68</v>
      </c>
      <c r="T1865" s="193" t="s">
        <v>8436</v>
      </c>
      <c r="U1865" s="193" t="s">
        <v>8437</v>
      </c>
      <c r="V1865" s="193" t="s">
        <v>2513</v>
      </c>
      <c r="W1865" s="203">
        <v>700.0</v>
      </c>
      <c r="X1865" s="203">
        <f t="shared" si="509"/>
        <v>112</v>
      </c>
      <c r="Y1865" s="203">
        <f t="shared" si="510"/>
        <v>812</v>
      </c>
    </row>
    <row r="1866" ht="12.75" customHeight="1">
      <c r="A1866" s="191" t="s">
        <v>8331</v>
      </c>
      <c r="B1866" s="215" t="s">
        <v>2817</v>
      </c>
      <c r="C1866" s="268">
        <v>45953.0</v>
      </c>
      <c r="D1866" s="241">
        <v>0.40625</v>
      </c>
      <c r="E1866" s="191" t="s">
        <v>7885</v>
      </c>
      <c r="F1866" s="191" t="s">
        <v>3489</v>
      </c>
      <c r="G1866" s="193">
        <v>1.0</v>
      </c>
      <c r="H1866" s="193" t="s">
        <v>2513</v>
      </c>
      <c r="I1866" s="193" t="s">
        <v>8240</v>
      </c>
      <c r="J1866" s="193" t="s">
        <v>8438</v>
      </c>
      <c r="K1866" s="193" t="s">
        <v>6955</v>
      </c>
      <c r="L1866" s="191" t="s">
        <v>2669</v>
      </c>
      <c r="M1866" s="248" t="s">
        <v>2670</v>
      </c>
      <c r="N1866" s="193" t="s">
        <v>821</v>
      </c>
      <c r="O1866" s="207">
        <v>0.40555555555555556</v>
      </c>
      <c r="P1866" s="193" t="s">
        <v>2514</v>
      </c>
      <c r="Q1866" s="205" t="s">
        <v>8304</v>
      </c>
      <c r="R1866" s="206">
        <v>3.59857081693038E14</v>
      </c>
      <c r="S1866" s="206" t="s">
        <v>68</v>
      </c>
      <c r="T1866" s="193" t="s">
        <v>8436</v>
      </c>
      <c r="U1866" s="193" t="s">
        <v>8437</v>
      </c>
      <c r="V1866" s="193" t="s">
        <v>2513</v>
      </c>
      <c r="W1866" s="203">
        <v>700.0</v>
      </c>
      <c r="X1866" s="203">
        <f t="shared" si="509"/>
        <v>112</v>
      </c>
      <c r="Y1866" s="203">
        <f t="shared" si="510"/>
        <v>812</v>
      </c>
    </row>
    <row r="1867" ht="12.75" customHeight="1">
      <c r="A1867" s="191" t="s">
        <v>8331</v>
      </c>
      <c r="B1867" s="215" t="s">
        <v>2817</v>
      </c>
      <c r="C1867" s="268">
        <v>45953.0</v>
      </c>
      <c r="D1867" s="241">
        <v>0.4791666666666667</v>
      </c>
      <c r="E1867" s="191" t="s">
        <v>2213</v>
      </c>
      <c r="F1867" s="191" t="s">
        <v>8439</v>
      </c>
      <c r="G1867" s="193">
        <v>1.0</v>
      </c>
      <c r="H1867" s="193" t="s">
        <v>888</v>
      </c>
      <c r="I1867" s="193" t="s">
        <v>8440</v>
      </c>
      <c r="J1867" s="193" t="s">
        <v>8441</v>
      </c>
      <c r="K1867" s="193" t="s">
        <v>8442</v>
      </c>
      <c r="L1867" s="191" t="s">
        <v>8443</v>
      </c>
      <c r="M1867" s="248" t="s">
        <v>8444</v>
      </c>
      <c r="N1867" s="193" t="s">
        <v>821</v>
      </c>
      <c r="O1867" s="207">
        <v>0.4673611111111111</v>
      </c>
      <c r="P1867" s="193" t="s">
        <v>5172</v>
      </c>
      <c r="Q1867" s="205" t="s">
        <v>8445</v>
      </c>
      <c r="R1867" s="206">
        <v>8.60896050978337E14</v>
      </c>
      <c r="S1867" s="206">
        <v>8.112759052E9</v>
      </c>
      <c r="T1867" s="193" t="s">
        <v>8446</v>
      </c>
      <c r="U1867" s="193" t="s">
        <v>8447</v>
      </c>
      <c r="V1867" s="193" t="s">
        <v>888</v>
      </c>
      <c r="W1867" s="203">
        <f>7450+350+5600</f>
        <v>13400</v>
      </c>
      <c r="X1867" s="203">
        <f t="shared" si="509"/>
        <v>2144</v>
      </c>
      <c r="Y1867" s="203">
        <f t="shared" si="510"/>
        <v>15544</v>
      </c>
    </row>
    <row r="1868" ht="12.75" customHeight="1">
      <c r="A1868" s="191" t="s">
        <v>8331</v>
      </c>
      <c r="B1868" s="215" t="s">
        <v>2817</v>
      </c>
      <c r="C1868" s="268">
        <v>45953.0</v>
      </c>
      <c r="D1868" s="241">
        <v>0.4791666666666667</v>
      </c>
      <c r="E1868" s="191" t="s">
        <v>2213</v>
      </c>
      <c r="F1868" s="191" t="s">
        <v>8439</v>
      </c>
      <c r="G1868" s="193">
        <v>1.0</v>
      </c>
      <c r="H1868" s="193" t="s">
        <v>888</v>
      </c>
      <c r="I1868" s="193" t="s">
        <v>8440</v>
      </c>
      <c r="J1868" s="193" t="s">
        <v>8448</v>
      </c>
      <c r="K1868" s="193" t="s">
        <v>8442</v>
      </c>
      <c r="L1868" s="191" t="s">
        <v>8443</v>
      </c>
      <c r="M1868" s="248" t="s">
        <v>8444</v>
      </c>
      <c r="N1868" s="193" t="s">
        <v>821</v>
      </c>
      <c r="O1868" s="207">
        <v>0.4673611111111111</v>
      </c>
      <c r="P1868" s="193" t="str">
        <f>J1868</f>
        <v>INSTALACION DE DASHCAM</v>
      </c>
      <c r="Q1868" s="205" t="s">
        <v>5742</v>
      </c>
      <c r="R1868" s="206">
        <v>8.64993060464865E14</v>
      </c>
      <c r="S1868" s="206">
        <v>8.112761132E9</v>
      </c>
      <c r="T1868" s="193" t="s">
        <v>8446</v>
      </c>
      <c r="U1868" s="193" t="s">
        <v>8447</v>
      </c>
      <c r="V1868" s="193" t="str">
        <f>H1868</f>
        <v>INSTALACION</v>
      </c>
      <c r="W1868" s="203">
        <f>5899+599</f>
        <v>6498</v>
      </c>
      <c r="X1868" s="203">
        <f t="shared" si="509"/>
        <v>1039.68</v>
      </c>
      <c r="Y1868" s="203">
        <f t="shared" si="510"/>
        <v>7537.68</v>
      </c>
    </row>
    <row r="1869" ht="12.75" customHeight="1">
      <c r="A1869" s="191" t="s">
        <v>8331</v>
      </c>
      <c r="B1869" s="215" t="s">
        <v>2817</v>
      </c>
      <c r="C1869" s="268">
        <v>45953.0</v>
      </c>
      <c r="D1869" s="241">
        <v>0.7291666666666666</v>
      </c>
      <c r="E1869" s="191" t="s">
        <v>7618</v>
      </c>
      <c r="F1869" s="191" t="s">
        <v>2592</v>
      </c>
      <c r="G1869" s="193">
        <v>1.0</v>
      </c>
      <c r="H1869" s="193" t="s">
        <v>2513</v>
      </c>
      <c r="I1869" s="193" t="s">
        <v>8449</v>
      </c>
      <c r="J1869" s="193" t="s">
        <v>2514</v>
      </c>
      <c r="K1869" s="193" t="s">
        <v>8450</v>
      </c>
      <c r="L1869" s="191" t="s">
        <v>8451</v>
      </c>
      <c r="M1869" s="217" t="s">
        <v>8452</v>
      </c>
      <c r="N1869" s="193" t="s">
        <v>821</v>
      </c>
      <c r="O1869" s="207">
        <v>0.7166666666666667</v>
      </c>
      <c r="P1869" s="193" t="s">
        <v>8453</v>
      </c>
      <c r="Q1869" s="205" t="s">
        <v>8454</v>
      </c>
      <c r="R1869" s="206">
        <v>8.68166057587487E14</v>
      </c>
      <c r="S1869" s="206">
        <v>8.11800362E9</v>
      </c>
      <c r="T1869" s="193" t="s">
        <v>8455</v>
      </c>
      <c r="U1869" s="193" t="s">
        <v>8456</v>
      </c>
      <c r="V1869" s="193" t="s">
        <v>2513</v>
      </c>
      <c r="W1869" s="203">
        <v>500.0</v>
      </c>
      <c r="X1869" s="203">
        <f t="shared" si="509"/>
        <v>80</v>
      </c>
      <c r="Y1869" s="203">
        <f t="shared" si="510"/>
        <v>580</v>
      </c>
    </row>
    <row r="1870" ht="12.75" customHeight="1">
      <c r="A1870" s="191" t="s">
        <v>8331</v>
      </c>
      <c r="B1870" s="215" t="s">
        <v>2817</v>
      </c>
      <c r="C1870" s="268">
        <v>45953.0</v>
      </c>
      <c r="D1870" s="191" t="s">
        <v>8414</v>
      </c>
      <c r="E1870" s="191" t="s">
        <v>2518</v>
      </c>
      <c r="F1870" s="191" t="s">
        <v>4992</v>
      </c>
      <c r="G1870" s="193">
        <v>1.0</v>
      </c>
      <c r="H1870" s="193" t="s">
        <v>6980</v>
      </c>
      <c r="I1870" s="193" t="s">
        <v>4993</v>
      </c>
      <c r="J1870" s="193" t="s">
        <v>8416</v>
      </c>
      <c r="K1870" s="193" t="s">
        <v>68</v>
      </c>
      <c r="L1870" s="191" t="s">
        <v>7416</v>
      </c>
      <c r="M1870" s="192" t="s">
        <v>2531</v>
      </c>
      <c r="N1870" s="193" t="s">
        <v>902</v>
      </c>
      <c r="O1870" s="207">
        <v>0.2013888888888889</v>
      </c>
      <c r="P1870" s="193" t="s">
        <v>8417</v>
      </c>
      <c r="Q1870" s="205" t="s">
        <v>8457</v>
      </c>
      <c r="R1870" s="206" t="s">
        <v>68</v>
      </c>
      <c r="S1870" s="206" t="s">
        <v>68</v>
      </c>
      <c r="T1870" s="193" t="s">
        <v>68</v>
      </c>
      <c r="U1870" s="193" t="s">
        <v>68</v>
      </c>
      <c r="V1870" s="193" t="s">
        <v>6980</v>
      </c>
      <c r="W1870" s="203">
        <v>0.0</v>
      </c>
      <c r="X1870" s="203">
        <f t="shared" si="509"/>
        <v>0</v>
      </c>
      <c r="Y1870" s="203">
        <f t="shared" si="510"/>
        <v>0</v>
      </c>
    </row>
    <row r="1871" ht="12.75" customHeight="1">
      <c r="A1871" s="191" t="s">
        <v>8331</v>
      </c>
      <c r="B1871" s="215" t="s">
        <v>2817</v>
      </c>
      <c r="C1871" s="268">
        <v>45954.0</v>
      </c>
      <c r="D1871" s="241">
        <v>0.375</v>
      </c>
      <c r="E1871" s="191" t="s">
        <v>8458</v>
      </c>
      <c r="F1871" s="191" t="s">
        <v>2777</v>
      </c>
      <c r="G1871" s="193">
        <v>1.0</v>
      </c>
      <c r="H1871" s="193" t="s">
        <v>888</v>
      </c>
      <c r="I1871" s="193" t="s">
        <v>8459</v>
      </c>
      <c r="J1871" s="193" t="s">
        <v>2708</v>
      </c>
      <c r="K1871" s="193" t="s">
        <v>8460</v>
      </c>
      <c r="L1871" s="191" t="s">
        <v>8461</v>
      </c>
      <c r="M1871" s="217" t="s">
        <v>8462</v>
      </c>
      <c r="N1871" s="193" t="s">
        <v>821</v>
      </c>
      <c r="O1871" s="207">
        <v>0.3819444444444444</v>
      </c>
      <c r="P1871" s="193" t="s">
        <v>2725</v>
      </c>
      <c r="Q1871" s="205" t="s">
        <v>8463</v>
      </c>
      <c r="R1871" s="206">
        <v>8.62667089234085E14</v>
      </c>
      <c r="S1871" s="206">
        <v>8.118017076E9</v>
      </c>
      <c r="T1871" s="193" t="s">
        <v>8464</v>
      </c>
      <c r="U1871" s="193" t="s">
        <v>68</v>
      </c>
      <c r="V1871" s="193" t="s">
        <v>888</v>
      </c>
      <c r="W1871" s="203">
        <v>0.0</v>
      </c>
      <c r="X1871" s="203">
        <f t="shared" si="509"/>
        <v>0</v>
      </c>
      <c r="Y1871" s="203">
        <f t="shared" si="510"/>
        <v>0</v>
      </c>
    </row>
    <row r="1872" ht="12.75" customHeight="1">
      <c r="A1872" s="191" t="s">
        <v>8331</v>
      </c>
      <c r="B1872" s="215" t="s">
        <v>2817</v>
      </c>
      <c r="C1872" s="268">
        <v>45954.0</v>
      </c>
      <c r="D1872" s="241">
        <v>0.3958333333333333</v>
      </c>
      <c r="E1872" s="191" t="s">
        <v>8465</v>
      </c>
      <c r="F1872" s="191" t="s">
        <v>7725</v>
      </c>
      <c r="G1872" s="193">
        <v>1.0</v>
      </c>
      <c r="H1872" s="193" t="s">
        <v>2513</v>
      </c>
      <c r="I1872" s="193" t="s">
        <v>8466</v>
      </c>
      <c r="J1872" s="193" t="s">
        <v>2514</v>
      </c>
      <c r="K1872" s="193" t="s">
        <v>8467</v>
      </c>
      <c r="L1872" s="191" t="s">
        <v>8468</v>
      </c>
      <c r="M1872" s="217" t="s">
        <v>8469</v>
      </c>
      <c r="N1872" s="193" t="s">
        <v>8470</v>
      </c>
      <c r="O1872" s="207">
        <v>0.3958333333333333</v>
      </c>
      <c r="P1872" s="193" t="s">
        <v>2563</v>
      </c>
      <c r="Q1872" s="205" t="s">
        <v>8471</v>
      </c>
      <c r="R1872" s="206">
        <v>8.68166057354524E14</v>
      </c>
      <c r="S1872" s="206">
        <v>8.118247455E9</v>
      </c>
      <c r="T1872" s="193" t="s">
        <v>68</v>
      </c>
      <c r="U1872" s="193" t="s">
        <v>8472</v>
      </c>
      <c r="V1872" s="193" t="s">
        <v>2513</v>
      </c>
      <c r="W1872" s="203">
        <v>650.0</v>
      </c>
      <c r="X1872" s="203">
        <f t="shared" si="509"/>
        <v>104</v>
      </c>
      <c r="Y1872" s="203">
        <f t="shared" si="510"/>
        <v>754</v>
      </c>
    </row>
    <row r="1873" ht="12.75" customHeight="1">
      <c r="A1873" s="191" t="s">
        <v>8331</v>
      </c>
      <c r="B1873" s="215" t="s">
        <v>2817</v>
      </c>
      <c r="C1873" s="268">
        <v>45954.0</v>
      </c>
      <c r="D1873" s="241">
        <v>0.3958333333333333</v>
      </c>
      <c r="E1873" s="191" t="s">
        <v>8465</v>
      </c>
      <c r="F1873" s="191" t="s">
        <v>7725</v>
      </c>
      <c r="G1873" s="193">
        <v>1.0</v>
      </c>
      <c r="H1873" s="193" t="s">
        <v>2812</v>
      </c>
      <c r="I1873" s="193" t="s">
        <v>8473</v>
      </c>
      <c r="J1873" s="193" t="s">
        <v>2514</v>
      </c>
      <c r="K1873" s="193" t="s">
        <v>8467</v>
      </c>
      <c r="L1873" s="191" t="s">
        <v>8474</v>
      </c>
      <c r="M1873" s="248" t="s">
        <v>8475</v>
      </c>
      <c r="N1873" s="193" t="s">
        <v>8476</v>
      </c>
      <c r="O1873" s="207">
        <v>0.4486111111111111</v>
      </c>
      <c r="P1873" s="193" t="s">
        <v>2521</v>
      </c>
      <c r="Q1873" s="205" t="s">
        <v>8477</v>
      </c>
      <c r="R1873" s="206">
        <v>8.68166057354524E14</v>
      </c>
      <c r="S1873" s="206">
        <v>8.118247455E9</v>
      </c>
      <c r="T1873" s="193" t="s">
        <v>8478</v>
      </c>
      <c r="U1873" s="193" t="s">
        <v>68</v>
      </c>
      <c r="V1873" s="193" t="s">
        <v>2812</v>
      </c>
      <c r="W1873" s="203">
        <v>650.0</v>
      </c>
      <c r="X1873" s="203">
        <f t="shared" si="509"/>
        <v>104</v>
      </c>
      <c r="Y1873" s="203">
        <f t="shared" si="510"/>
        <v>754</v>
      </c>
    </row>
    <row r="1874" ht="12.75" customHeight="1">
      <c r="A1874" s="191" t="s">
        <v>8331</v>
      </c>
      <c r="B1874" s="215" t="s">
        <v>2817</v>
      </c>
      <c r="C1874" s="268">
        <v>45954.0</v>
      </c>
      <c r="D1874" s="241">
        <v>0.5</v>
      </c>
      <c r="E1874" s="191" t="s">
        <v>3761</v>
      </c>
      <c r="F1874" s="191" t="s">
        <v>2592</v>
      </c>
      <c r="G1874" s="193">
        <v>1.0</v>
      </c>
      <c r="H1874" s="193" t="s">
        <v>3412</v>
      </c>
      <c r="I1874" s="193" t="s">
        <v>8479</v>
      </c>
      <c r="J1874" s="193" t="s">
        <v>2863</v>
      </c>
      <c r="K1874" s="193" t="s">
        <v>8480</v>
      </c>
      <c r="L1874" s="191" t="s">
        <v>8078</v>
      </c>
      <c r="M1874" s="217" t="s">
        <v>2649</v>
      </c>
      <c r="N1874" s="193" t="s">
        <v>4397</v>
      </c>
      <c r="O1874" s="207" t="s">
        <v>68</v>
      </c>
      <c r="P1874" s="193" t="s">
        <v>2863</v>
      </c>
      <c r="Q1874" s="205" t="s">
        <v>8481</v>
      </c>
      <c r="R1874" s="206" t="s">
        <v>68</v>
      </c>
      <c r="S1874" s="206" t="s">
        <v>68</v>
      </c>
      <c r="T1874" s="193" t="s">
        <v>68</v>
      </c>
      <c r="U1874" s="193" t="s">
        <v>68</v>
      </c>
      <c r="V1874" s="193" t="s">
        <v>6980</v>
      </c>
      <c r="W1874" s="203">
        <v>0.0</v>
      </c>
      <c r="X1874" s="203">
        <f t="shared" si="509"/>
        <v>0</v>
      </c>
      <c r="Y1874" s="203">
        <f t="shared" si="510"/>
        <v>0</v>
      </c>
    </row>
    <row r="1875" ht="12.75" customHeight="1">
      <c r="A1875" s="191" t="s">
        <v>8331</v>
      </c>
      <c r="B1875" s="215" t="s">
        <v>2817</v>
      </c>
      <c r="C1875" s="268">
        <v>45954.0</v>
      </c>
      <c r="D1875" s="241">
        <v>0.5</v>
      </c>
      <c r="E1875" s="191" t="s">
        <v>2548</v>
      </c>
      <c r="F1875" s="191" t="s">
        <v>2549</v>
      </c>
      <c r="G1875" s="193">
        <v>1.0</v>
      </c>
      <c r="H1875" s="193" t="s">
        <v>2812</v>
      </c>
      <c r="I1875" s="193" t="s">
        <v>8482</v>
      </c>
      <c r="J1875" s="193" t="s">
        <v>3082</v>
      </c>
      <c r="K1875" s="193" t="s">
        <v>68</v>
      </c>
      <c r="L1875" s="191" t="s">
        <v>7416</v>
      </c>
      <c r="M1875" s="192" t="s">
        <v>2531</v>
      </c>
      <c r="N1875" s="193" t="s">
        <v>821</v>
      </c>
      <c r="O1875" s="207">
        <v>0.5</v>
      </c>
      <c r="P1875" s="72" t="str">
        <f>J1875</f>
        <v>REINSTALACION DE EQUIPO</v>
      </c>
      <c r="Q1875" s="205" t="s">
        <v>8483</v>
      </c>
      <c r="R1875" s="206">
        <v>8.68166059136622E14</v>
      </c>
      <c r="S1875" s="206">
        <v>8.110504835E9</v>
      </c>
      <c r="T1875" s="193" t="s">
        <v>8484</v>
      </c>
      <c r="U1875" s="193" t="s">
        <v>8485</v>
      </c>
      <c r="V1875" s="193" t="str">
        <f>H1875</f>
        <v>REINSTALACION</v>
      </c>
      <c r="W1875" s="203">
        <v>350.0</v>
      </c>
      <c r="X1875" s="203">
        <f t="shared" si="509"/>
        <v>56</v>
      </c>
      <c r="Y1875" s="203">
        <f t="shared" si="510"/>
        <v>406</v>
      </c>
    </row>
    <row r="1876" ht="12.75" customHeight="1">
      <c r="A1876" s="191" t="s">
        <v>8331</v>
      </c>
      <c r="B1876" s="215" t="s">
        <v>2817</v>
      </c>
      <c r="C1876" s="268">
        <v>45954.0</v>
      </c>
      <c r="D1876" s="241">
        <v>0.5</v>
      </c>
      <c r="E1876" s="191" t="s">
        <v>2518</v>
      </c>
      <c r="F1876" s="191" t="s">
        <v>4992</v>
      </c>
      <c r="G1876" s="193">
        <v>1.0</v>
      </c>
      <c r="H1876" s="193" t="s">
        <v>729</v>
      </c>
      <c r="I1876" s="193" t="s">
        <v>8486</v>
      </c>
      <c r="J1876" s="193" t="s">
        <v>8416</v>
      </c>
      <c r="K1876" s="193" t="s">
        <v>68</v>
      </c>
      <c r="L1876" s="191" t="s">
        <v>7416</v>
      </c>
      <c r="M1876" s="192" t="s">
        <v>2531</v>
      </c>
      <c r="N1876" s="193" t="s">
        <v>821</v>
      </c>
      <c r="O1876" s="207">
        <v>0.5</v>
      </c>
      <c r="P1876" s="193" t="s">
        <v>8417</v>
      </c>
      <c r="Q1876" s="205" t="s">
        <v>8418</v>
      </c>
      <c r="R1876" s="206">
        <v>8.64943047769035E14</v>
      </c>
      <c r="S1876" s="206">
        <v>8.112761464E9</v>
      </c>
      <c r="T1876" s="193" t="s">
        <v>5184</v>
      </c>
      <c r="U1876" s="193" t="s">
        <v>8487</v>
      </c>
      <c r="V1876" s="193" t="s">
        <v>729</v>
      </c>
      <c r="W1876" s="203">
        <f>250+220</f>
        <v>470</v>
      </c>
      <c r="X1876" s="203">
        <f t="shared" si="509"/>
        <v>75.2</v>
      </c>
      <c r="Y1876" s="203">
        <f t="shared" si="510"/>
        <v>545.2</v>
      </c>
    </row>
    <row r="1877" ht="12.75" customHeight="1">
      <c r="A1877" s="191" t="s">
        <v>8331</v>
      </c>
      <c r="B1877" s="215" t="s">
        <v>2817</v>
      </c>
      <c r="C1877" s="268">
        <v>45954.0</v>
      </c>
      <c r="D1877" s="241">
        <v>0.5625</v>
      </c>
      <c r="E1877" s="191" t="s">
        <v>2213</v>
      </c>
      <c r="F1877" s="191" t="s">
        <v>8439</v>
      </c>
      <c r="G1877" s="193">
        <v>1.0</v>
      </c>
      <c r="H1877" s="193" t="s">
        <v>8488</v>
      </c>
      <c r="I1877" s="193" t="s">
        <v>8440</v>
      </c>
      <c r="J1877" s="193" t="s">
        <v>8489</v>
      </c>
      <c r="K1877" s="193" t="s">
        <v>2215</v>
      </c>
      <c r="L1877" s="191" t="s">
        <v>8443</v>
      </c>
      <c r="M1877" s="248" t="s">
        <v>8444</v>
      </c>
      <c r="N1877" s="193" t="s">
        <v>821</v>
      </c>
      <c r="O1877" s="207" t="s">
        <v>68</v>
      </c>
      <c r="P1877" s="193" t="s">
        <v>5172</v>
      </c>
      <c r="Q1877" s="205" t="s">
        <v>8490</v>
      </c>
      <c r="R1877" s="206">
        <v>8.60896050978337E14</v>
      </c>
      <c r="S1877" s="206">
        <v>8.112759052E9</v>
      </c>
      <c r="T1877" s="193" t="s">
        <v>8446</v>
      </c>
      <c r="U1877" s="193" t="s">
        <v>8447</v>
      </c>
      <c r="V1877" s="193" t="s">
        <v>888</v>
      </c>
      <c r="W1877" s="203">
        <v>0.0</v>
      </c>
      <c r="X1877" s="203">
        <f t="shared" si="509"/>
        <v>0</v>
      </c>
      <c r="Y1877" s="203">
        <f t="shared" si="510"/>
        <v>0</v>
      </c>
    </row>
    <row r="1878" ht="12.75" customHeight="1">
      <c r="A1878" s="191" t="s">
        <v>8331</v>
      </c>
      <c r="B1878" s="215" t="s">
        <v>2817</v>
      </c>
      <c r="C1878" s="268">
        <v>45954.0</v>
      </c>
      <c r="D1878" s="241">
        <v>0.5625</v>
      </c>
      <c r="E1878" s="191" t="s">
        <v>2504</v>
      </c>
      <c r="F1878" s="191" t="s">
        <v>2504</v>
      </c>
      <c r="G1878" s="193">
        <v>1.0</v>
      </c>
      <c r="H1878" s="193" t="s">
        <v>846</v>
      </c>
      <c r="I1878" s="193" t="s">
        <v>8491</v>
      </c>
      <c r="J1878" s="193" t="s">
        <v>2863</v>
      </c>
      <c r="K1878" s="193" t="s">
        <v>2507</v>
      </c>
      <c r="L1878" s="191" t="s">
        <v>2508</v>
      </c>
      <c r="M1878" s="248" t="s">
        <v>2509</v>
      </c>
      <c r="N1878" s="193" t="s">
        <v>4397</v>
      </c>
      <c r="O1878" s="207" t="s">
        <v>68</v>
      </c>
      <c r="P1878" s="193" t="s">
        <v>68</v>
      </c>
      <c r="Q1878" s="205" t="s">
        <v>68</v>
      </c>
      <c r="R1878" s="206" t="s">
        <v>68</v>
      </c>
      <c r="S1878" s="206" t="s">
        <v>68</v>
      </c>
      <c r="T1878" s="193" t="s">
        <v>68</v>
      </c>
      <c r="U1878" s="193" t="s">
        <v>68</v>
      </c>
      <c r="V1878" s="193" t="s">
        <v>846</v>
      </c>
      <c r="W1878" s="203">
        <v>0.0</v>
      </c>
      <c r="X1878" s="203">
        <f t="shared" si="509"/>
        <v>0</v>
      </c>
      <c r="Y1878" s="203">
        <f t="shared" si="510"/>
        <v>0</v>
      </c>
    </row>
    <row r="1879" ht="12.75" customHeight="1">
      <c r="A1879" s="191" t="s">
        <v>8331</v>
      </c>
      <c r="B1879" s="215" t="s">
        <v>2817</v>
      </c>
      <c r="C1879" s="268">
        <v>45954.0</v>
      </c>
      <c r="D1879" s="241">
        <v>0.5833333333333334</v>
      </c>
      <c r="E1879" s="191" t="s">
        <v>2518</v>
      </c>
      <c r="F1879" s="191" t="s">
        <v>4992</v>
      </c>
      <c r="G1879" s="193">
        <v>1.0</v>
      </c>
      <c r="H1879" s="193" t="s">
        <v>729</v>
      </c>
      <c r="I1879" s="193" t="s">
        <v>8492</v>
      </c>
      <c r="J1879" s="193" t="s">
        <v>8416</v>
      </c>
      <c r="K1879" s="193" t="s">
        <v>68</v>
      </c>
      <c r="L1879" s="191" t="s">
        <v>7416</v>
      </c>
      <c r="M1879" s="192" t="s">
        <v>2531</v>
      </c>
      <c r="N1879" s="193" t="s">
        <v>902</v>
      </c>
      <c r="O1879" s="207">
        <v>0.5833333333333334</v>
      </c>
      <c r="P1879" s="193" t="s">
        <v>8417</v>
      </c>
      <c r="Q1879" s="205" t="s">
        <v>8418</v>
      </c>
      <c r="R1879" s="206">
        <v>8.64356060614451E14</v>
      </c>
      <c r="S1879" s="206">
        <v>8.112761442E9</v>
      </c>
      <c r="T1879" s="193" t="s">
        <v>8493</v>
      </c>
      <c r="U1879" s="193" t="s">
        <v>8494</v>
      </c>
      <c r="V1879" s="193" t="s">
        <v>729</v>
      </c>
      <c r="W1879" s="203">
        <f>250+220</f>
        <v>470</v>
      </c>
      <c r="X1879" s="203">
        <f t="shared" si="509"/>
        <v>75.2</v>
      </c>
      <c r="Y1879" s="203">
        <f t="shared" si="510"/>
        <v>545.2</v>
      </c>
    </row>
    <row r="1880" ht="12.75" customHeight="1">
      <c r="A1880" s="191" t="s">
        <v>8331</v>
      </c>
      <c r="B1880" s="215" t="s">
        <v>2817</v>
      </c>
      <c r="C1880" s="268">
        <v>45954.0</v>
      </c>
      <c r="D1880" s="241">
        <v>0.7916666666666666</v>
      </c>
      <c r="E1880" s="191" t="s">
        <v>6734</v>
      </c>
      <c r="F1880" s="191" t="s">
        <v>2592</v>
      </c>
      <c r="G1880" s="193">
        <v>1.0</v>
      </c>
      <c r="H1880" s="193" t="s">
        <v>846</v>
      </c>
      <c r="I1880" s="193" t="s">
        <v>8479</v>
      </c>
      <c r="J1880" s="193" t="s">
        <v>2863</v>
      </c>
      <c r="K1880" s="193" t="s">
        <v>8480</v>
      </c>
      <c r="L1880" s="191" t="s">
        <v>68</v>
      </c>
      <c r="M1880" s="254" t="s">
        <v>68</v>
      </c>
      <c r="N1880" s="193" t="s">
        <v>68</v>
      </c>
      <c r="O1880" s="207" t="s">
        <v>68</v>
      </c>
      <c r="P1880" s="193" t="s">
        <v>2725</v>
      </c>
      <c r="Q1880" s="218" t="s">
        <v>8495</v>
      </c>
      <c r="R1880" s="206" t="s">
        <v>68</v>
      </c>
      <c r="S1880" s="206" t="s">
        <v>68</v>
      </c>
      <c r="T1880" s="193" t="s">
        <v>68</v>
      </c>
      <c r="U1880" s="193" t="s">
        <v>68</v>
      </c>
      <c r="V1880" s="193" t="s">
        <v>6980</v>
      </c>
      <c r="W1880" s="203">
        <v>0.0</v>
      </c>
      <c r="X1880" s="203">
        <f t="shared" si="509"/>
        <v>0</v>
      </c>
      <c r="Y1880" s="203">
        <f t="shared" si="510"/>
        <v>0</v>
      </c>
    </row>
    <row r="1881" ht="12.75" customHeight="1">
      <c r="A1881" s="191" t="s">
        <v>8331</v>
      </c>
      <c r="B1881" s="215" t="s">
        <v>2817</v>
      </c>
      <c r="C1881" s="271">
        <v>45955.0</v>
      </c>
      <c r="D1881" s="241">
        <v>0.375</v>
      </c>
      <c r="E1881" s="191" t="s">
        <v>2548</v>
      </c>
      <c r="F1881" s="191" t="s">
        <v>2549</v>
      </c>
      <c r="G1881" s="193">
        <v>1.0</v>
      </c>
      <c r="H1881" s="193" t="s">
        <v>2513</v>
      </c>
      <c r="I1881" s="193" t="s">
        <v>7616</v>
      </c>
      <c r="J1881" s="193" t="s">
        <v>2514</v>
      </c>
      <c r="K1881" s="193" t="s">
        <v>5562</v>
      </c>
      <c r="L1881" s="191" t="s">
        <v>6245</v>
      </c>
      <c r="M1881" s="248" t="s">
        <v>2552</v>
      </c>
      <c r="N1881" s="193" t="s">
        <v>4397</v>
      </c>
      <c r="O1881" s="207">
        <v>0.3909722222222222</v>
      </c>
      <c r="P1881" s="72" t="str">
        <f>J1881</f>
        <v>DESINSTALACION DE EQUIPO</v>
      </c>
      <c r="Q1881" s="205" t="s">
        <v>4360</v>
      </c>
      <c r="R1881" s="206">
        <v>8.69706063875795E14</v>
      </c>
      <c r="S1881" s="206">
        <v>8.122008365E9</v>
      </c>
      <c r="T1881" s="193" t="s">
        <v>7617</v>
      </c>
      <c r="U1881" s="193" t="s">
        <v>8496</v>
      </c>
      <c r="V1881" s="193" t="str">
        <f>H1881</f>
        <v>DESINSTALACION</v>
      </c>
      <c r="W1881" s="203">
        <v>350.0</v>
      </c>
      <c r="X1881" s="203">
        <f t="shared" si="509"/>
        <v>56</v>
      </c>
      <c r="Y1881" s="203">
        <f t="shared" si="510"/>
        <v>406</v>
      </c>
    </row>
    <row r="1882" ht="12.75" customHeight="1">
      <c r="A1882" s="191" t="s">
        <v>8331</v>
      </c>
      <c r="B1882" s="215" t="s">
        <v>2817</v>
      </c>
      <c r="C1882" s="268">
        <v>45955.0</v>
      </c>
      <c r="D1882" s="241">
        <v>0.4166666666666667</v>
      </c>
      <c r="E1882" s="191" t="s">
        <v>2518</v>
      </c>
      <c r="F1882" s="191" t="s">
        <v>8497</v>
      </c>
      <c r="G1882" s="193">
        <v>1.0</v>
      </c>
      <c r="H1882" s="193" t="s">
        <v>6980</v>
      </c>
      <c r="I1882" s="193" t="s">
        <v>8498</v>
      </c>
      <c r="J1882" s="193" t="s">
        <v>8499</v>
      </c>
      <c r="K1882" s="193" t="s">
        <v>1139</v>
      </c>
      <c r="L1882" s="191" t="s">
        <v>68</v>
      </c>
      <c r="M1882" s="254" t="s">
        <v>68</v>
      </c>
      <c r="N1882" s="193" t="s">
        <v>68</v>
      </c>
      <c r="O1882" s="207"/>
      <c r="P1882" s="193" t="s">
        <v>8500</v>
      </c>
      <c r="Q1882" s="205" t="s">
        <v>68</v>
      </c>
      <c r="R1882" s="206" t="s">
        <v>68</v>
      </c>
      <c r="S1882" s="206" t="s">
        <v>68</v>
      </c>
      <c r="T1882" s="193" t="s">
        <v>68</v>
      </c>
      <c r="U1882" s="193" t="s">
        <v>68</v>
      </c>
      <c r="V1882" s="193" t="s">
        <v>6980</v>
      </c>
      <c r="W1882" s="203">
        <v>0.0</v>
      </c>
      <c r="X1882" s="203">
        <f t="shared" si="509"/>
        <v>0</v>
      </c>
      <c r="Y1882" s="203">
        <f t="shared" si="510"/>
        <v>0</v>
      </c>
    </row>
    <row r="1883" ht="12.75" customHeight="1">
      <c r="A1883" s="191" t="s">
        <v>8331</v>
      </c>
      <c r="B1883" s="215" t="s">
        <v>2817</v>
      </c>
      <c r="C1883" s="268">
        <v>45955.0</v>
      </c>
      <c r="D1883" s="241">
        <v>0.4583333333333333</v>
      </c>
      <c r="E1883" s="191" t="s">
        <v>6734</v>
      </c>
      <c r="F1883" s="191" t="s">
        <v>2592</v>
      </c>
      <c r="G1883" s="193">
        <v>1.0</v>
      </c>
      <c r="H1883" s="193" t="s">
        <v>888</v>
      </c>
      <c r="I1883" s="193" t="s">
        <v>8501</v>
      </c>
      <c r="J1883" s="193" t="s">
        <v>2506</v>
      </c>
      <c r="K1883" s="193" t="s">
        <v>8502</v>
      </c>
      <c r="L1883" s="191" t="s">
        <v>8503</v>
      </c>
      <c r="M1883" s="217" t="s">
        <v>8504</v>
      </c>
      <c r="N1883" s="193" t="s">
        <v>4397</v>
      </c>
      <c r="O1883" s="207">
        <v>0.46597222222222223</v>
      </c>
      <c r="P1883" s="193" t="s">
        <v>2863</v>
      </c>
      <c r="Q1883" s="205" t="s">
        <v>8505</v>
      </c>
      <c r="R1883" s="206">
        <v>8.62667082660252E14</v>
      </c>
      <c r="S1883" s="206">
        <v>8.12022526E9</v>
      </c>
      <c r="T1883" s="193" t="s">
        <v>68</v>
      </c>
      <c r="U1883" s="193" t="s">
        <v>8506</v>
      </c>
      <c r="V1883" s="193" t="s">
        <v>888</v>
      </c>
      <c r="W1883" s="203">
        <f>1724+150</f>
        <v>1874</v>
      </c>
      <c r="X1883" s="203">
        <f t="shared" si="509"/>
        <v>299.84</v>
      </c>
      <c r="Y1883" s="203">
        <f t="shared" si="510"/>
        <v>2173.84</v>
      </c>
    </row>
    <row r="1884" ht="12.75" customHeight="1">
      <c r="A1884" s="191" t="s">
        <v>8331</v>
      </c>
      <c r="B1884" s="215" t="s">
        <v>2817</v>
      </c>
      <c r="C1884" s="268">
        <v>45955.0</v>
      </c>
      <c r="D1884" s="241">
        <v>0.4583333333333333</v>
      </c>
      <c r="E1884" s="191" t="s">
        <v>2560</v>
      </c>
      <c r="F1884" s="191" t="s">
        <v>8507</v>
      </c>
      <c r="G1884" s="193">
        <v>1.0</v>
      </c>
      <c r="H1884" s="193" t="s">
        <v>888</v>
      </c>
      <c r="I1884" s="193" t="s">
        <v>8508</v>
      </c>
      <c r="J1884" s="193" t="s">
        <v>2506</v>
      </c>
      <c r="K1884" s="193" t="s">
        <v>2564</v>
      </c>
      <c r="L1884" s="191" t="s">
        <v>4033</v>
      </c>
      <c r="M1884" s="217" t="s">
        <v>4034</v>
      </c>
      <c r="N1884" s="193" t="s">
        <v>821</v>
      </c>
      <c r="O1884" s="207">
        <v>0.5888888888888889</v>
      </c>
      <c r="P1884" s="193" t="s">
        <v>2863</v>
      </c>
      <c r="Q1884" s="205" t="s">
        <v>8509</v>
      </c>
      <c r="R1884" s="206">
        <v>8.63719062306254E14</v>
      </c>
      <c r="S1884" s="206">
        <v>8.112761143E9</v>
      </c>
      <c r="T1884" s="193" t="s">
        <v>68</v>
      </c>
      <c r="U1884" s="193" t="s">
        <v>68</v>
      </c>
      <c r="V1884" s="193" t="s">
        <v>888</v>
      </c>
      <c r="W1884" s="203">
        <f>1800+300</f>
        <v>2100</v>
      </c>
      <c r="X1884" s="203">
        <f t="shared" si="509"/>
        <v>336</v>
      </c>
      <c r="Y1884" s="203">
        <f t="shared" si="510"/>
        <v>2436</v>
      </c>
    </row>
    <row r="1885" ht="12.75" customHeight="1">
      <c r="A1885" s="191" t="s">
        <v>8331</v>
      </c>
      <c r="B1885" s="215" t="s">
        <v>2817</v>
      </c>
      <c r="C1885" s="268">
        <v>45955.0</v>
      </c>
      <c r="D1885" s="241">
        <v>0.4583333333333333</v>
      </c>
      <c r="E1885" s="191" t="s">
        <v>2560</v>
      </c>
      <c r="F1885" s="191" t="s">
        <v>8510</v>
      </c>
      <c r="G1885" s="193">
        <v>1.0</v>
      </c>
      <c r="H1885" s="193" t="s">
        <v>6980</v>
      </c>
      <c r="I1885" s="193" t="s">
        <v>68</v>
      </c>
      <c r="J1885" s="193" t="s">
        <v>2506</v>
      </c>
      <c r="K1885" s="193" t="s">
        <v>2564</v>
      </c>
      <c r="L1885" s="191" t="s">
        <v>4033</v>
      </c>
      <c r="M1885" s="217" t="s">
        <v>4034</v>
      </c>
      <c r="N1885" s="193" t="s">
        <v>821</v>
      </c>
      <c r="O1885" s="193" t="s">
        <v>68</v>
      </c>
      <c r="P1885" s="193" t="s">
        <v>2863</v>
      </c>
      <c r="Q1885" s="205" t="s">
        <v>8511</v>
      </c>
      <c r="R1885" s="206" t="s">
        <v>68</v>
      </c>
      <c r="S1885" s="206" t="s">
        <v>68</v>
      </c>
      <c r="T1885" s="193" t="s">
        <v>68</v>
      </c>
      <c r="U1885" s="193" t="s">
        <v>68</v>
      </c>
      <c r="V1885" s="193" t="s">
        <v>6980</v>
      </c>
      <c r="W1885" s="203">
        <v>0.0</v>
      </c>
      <c r="X1885" s="203">
        <f t="shared" si="509"/>
        <v>0</v>
      </c>
      <c r="Y1885" s="203">
        <f t="shared" si="510"/>
        <v>0</v>
      </c>
    </row>
    <row r="1886" ht="12.75" customHeight="1">
      <c r="A1886" s="191" t="s">
        <v>8331</v>
      </c>
      <c r="B1886" s="215" t="s">
        <v>2817</v>
      </c>
      <c r="C1886" s="268">
        <v>45955.0</v>
      </c>
      <c r="D1886" s="241">
        <v>0.5625</v>
      </c>
      <c r="E1886" s="191" t="s">
        <v>3761</v>
      </c>
      <c r="F1886" s="191" t="s">
        <v>2592</v>
      </c>
      <c r="G1886" s="193">
        <v>1.0</v>
      </c>
      <c r="H1886" s="193" t="s">
        <v>888</v>
      </c>
      <c r="I1886" s="193" t="s">
        <v>8512</v>
      </c>
      <c r="J1886" s="193" t="s">
        <v>2506</v>
      </c>
      <c r="K1886" s="193" t="s">
        <v>8513</v>
      </c>
      <c r="L1886" s="191" t="s">
        <v>8514</v>
      </c>
      <c r="M1886" s="217" t="s">
        <v>2649</v>
      </c>
      <c r="N1886" s="193" t="s">
        <v>4397</v>
      </c>
      <c r="O1886" s="207">
        <v>0.6076388888888888</v>
      </c>
      <c r="P1886" s="193" t="s">
        <v>2863</v>
      </c>
      <c r="Q1886" s="205" t="s">
        <v>8515</v>
      </c>
      <c r="R1886" s="206">
        <v>8.62667081110598E14</v>
      </c>
      <c r="S1886" s="206">
        <v>8.123521799E9</v>
      </c>
      <c r="T1886" s="193" t="s">
        <v>8516</v>
      </c>
      <c r="U1886" s="193" t="s">
        <v>68</v>
      </c>
      <c r="V1886" s="193" t="s">
        <v>888</v>
      </c>
      <c r="W1886" s="203">
        <f>1724+150</f>
        <v>1874</v>
      </c>
      <c r="X1886" s="203">
        <f t="shared" si="509"/>
        <v>299.84</v>
      </c>
      <c r="Y1886" s="203">
        <f t="shared" si="510"/>
        <v>2173.84</v>
      </c>
    </row>
    <row r="1887" ht="12.75" customHeight="1">
      <c r="A1887" s="275" t="s">
        <v>8517</v>
      </c>
      <c r="B1887" s="275" t="s">
        <v>2966</v>
      </c>
      <c r="C1887" s="277">
        <v>45956.0</v>
      </c>
      <c r="D1887" s="278">
        <v>0.375</v>
      </c>
      <c r="E1887" s="279" t="s">
        <v>68</v>
      </c>
      <c r="F1887" s="69" t="s">
        <v>2458</v>
      </c>
      <c r="G1887" s="70" t="s">
        <v>68</v>
      </c>
      <c r="H1887" s="70" t="s">
        <v>68</v>
      </c>
      <c r="I1887" s="70" t="s">
        <v>68</v>
      </c>
      <c r="J1887" s="70" t="s">
        <v>68</v>
      </c>
      <c r="K1887" s="70" t="s">
        <v>68</v>
      </c>
      <c r="L1887" s="69" t="s">
        <v>68</v>
      </c>
      <c r="M1887" s="280" t="s">
        <v>68</v>
      </c>
      <c r="N1887" s="70" t="s">
        <v>68</v>
      </c>
      <c r="O1887" s="281"/>
      <c r="P1887" s="282" t="s">
        <v>68</v>
      </c>
      <c r="Q1887" s="283" t="s">
        <v>68</v>
      </c>
      <c r="R1887" s="284" t="s">
        <v>68</v>
      </c>
      <c r="S1887" s="284" t="s">
        <v>68</v>
      </c>
      <c r="T1887" s="282" t="s">
        <v>68</v>
      </c>
      <c r="U1887" s="282" t="s">
        <v>68</v>
      </c>
      <c r="V1887" s="282" t="s">
        <v>68</v>
      </c>
      <c r="W1887" s="285">
        <v>0.0</v>
      </c>
      <c r="X1887" s="285">
        <f t="shared" si="509"/>
        <v>0</v>
      </c>
      <c r="Y1887" s="285">
        <f t="shared" si="510"/>
        <v>0</v>
      </c>
    </row>
    <row r="1888" ht="12.75" customHeight="1">
      <c r="A1888" s="191" t="s">
        <v>8517</v>
      </c>
      <c r="B1888" s="215" t="s">
        <v>2817</v>
      </c>
      <c r="C1888" s="268">
        <v>45957.0</v>
      </c>
      <c r="D1888" s="241">
        <v>0.4791666666666667</v>
      </c>
      <c r="E1888" s="191" t="s">
        <v>498</v>
      </c>
      <c r="F1888" s="191" t="s">
        <v>498</v>
      </c>
      <c r="G1888" s="193">
        <v>1.0</v>
      </c>
      <c r="H1888" s="193" t="s">
        <v>2812</v>
      </c>
      <c r="I1888" s="193" t="s">
        <v>8518</v>
      </c>
      <c r="J1888" s="193" t="s">
        <v>3082</v>
      </c>
      <c r="K1888" s="193" t="s">
        <v>8519</v>
      </c>
      <c r="L1888" s="191" t="s">
        <v>8520</v>
      </c>
      <c r="M1888" s="217" t="s">
        <v>8521</v>
      </c>
      <c r="N1888" s="193" t="s">
        <v>821</v>
      </c>
      <c r="O1888" s="207">
        <v>0.4722222222222222</v>
      </c>
      <c r="P1888" s="193" t="str">
        <f t="shared" ref="P1888:P1897" si="512">J1888</f>
        <v>REINSTALACION DE EQUIPO</v>
      </c>
      <c r="Q1888" s="205" t="s">
        <v>68</v>
      </c>
      <c r="R1888" s="206">
        <v>8.68166058820895E14</v>
      </c>
      <c r="S1888" s="206">
        <v>8.112761479E9</v>
      </c>
      <c r="T1888" s="193" t="s">
        <v>6660</v>
      </c>
      <c r="U1888" s="193" t="s">
        <v>68</v>
      </c>
      <c r="V1888" s="193" t="str">
        <f t="shared" ref="V1888:V1894" si="513">H1888</f>
        <v>REINSTALACION</v>
      </c>
      <c r="W1888" s="203">
        <f>600+300</f>
        <v>900</v>
      </c>
      <c r="X1888" s="203">
        <f t="shared" si="509"/>
        <v>144</v>
      </c>
      <c r="Y1888" s="203">
        <f t="shared" si="510"/>
        <v>1044</v>
      </c>
    </row>
    <row r="1889" ht="12.75" customHeight="1">
      <c r="A1889" s="191" t="s">
        <v>8517</v>
      </c>
      <c r="B1889" s="215" t="s">
        <v>2817</v>
      </c>
      <c r="C1889" s="268">
        <v>45957.0</v>
      </c>
      <c r="D1889" s="241">
        <v>0.5416666666666666</v>
      </c>
      <c r="E1889" s="191" t="s">
        <v>2504</v>
      </c>
      <c r="F1889" s="191" t="s">
        <v>2504</v>
      </c>
      <c r="G1889" s="193">
        <v>1.0</v>
      </c>
      <c r="H1889" s="193" t="s">
        <v>888</v>
      </c>
      <c r="I1889" s="193" t="s">
        <v>8522</v>
      </c>
      <c r="J1889" s="193" t="s">
        <v>2725</v>
      </c>
      <c r="K1889" s="193" t="s">
        <v>2507</v>
      </c>
      <c r="L1889" s="191" t="s">
        <v>2508</v>
      </c>
      <c r="M1889" s="217" t="s">
        <v>2509</v>
      </c>
      <c r="N1889" s="193" t="s">
        <v>821</v>
      </c>
      <c r="O1889" s="207">
        <v>0.5583333333333333</v>
      </c>
      <c r="P1889" s="193" t="str">
        <f t="shared" si="512"/>
        <v>INSTALACION DE EQUIPO</v>
      </c>
      <c r="Q1889" s="205" t="s">
        <v>68</v>
      </c>
      <c r="R1889" s="206">
        <v>8.62667083609001E14</v>
      </c>
      <c r="S1889" s="206">
        <v>8.134055332E9</v>
      </c>
      <c r="T1889" s="193" t="s">
        <v>8523</v>
      </c>
      <c r="U1889" s="193" t="s">
        <v>68</v>
      </c>
      <c r="V1889" s="193" t="str">
        <f t="shared" si="513"/>
        <v>INSTALACION</v>
      </c>
      <c r="W1889" s="203">
        <f>1900+100</f>
        <v>2000</v>
      </c>
      <c r="X1889" s="203">
        <f t="shared" si="509"/>
        <v>320</v>
      </c>
      <c r="Y1889" s="203">
        <f t="shared" si="510"/>
        <v>2320</v>
      </c>
    </row>
    <row r="1890" ht="12.75" customHeight="1">
      <c r="A1890" s="191" t="s">
        <v>8517</v>
      </c>
      <c r="B1890" s="215" t="s">
        <v>2817</v>
      </c>
      <c r="C1890" s="268">
        <v>45957.0</v>
      </c>
      <c r="D1890" s="191" t="s">
        <v>8524</v>
      </c>
      <c r="E1890" s="191" t="s">
        <v>4121</v>
      </c>
      <c r="F1890" s="191" t="s">
        <v>4121</v>
      </c>
      <c r="G1890" s="193">
        <v>1.0</v>
      </c>
      <c r="H1890" s="193" t="s">
        <v>888</v>
      </c>
      <c r="I1890" s="193" t="s">
        <v>8525</v>
      </c>
      <c r="J1890" s="193" t="s">
        <v>7236</v>
      </c>
      <c r="K1890" s="193" t="s">
        <v>8526</v>
      </c>
      <c r="L1890" s="191" t="s">
        <v>8527</v>
      </c>
      <c r="M1890" s="217" t="s">
        <v>8528</v>
      </c>
      <c r="N1890" s="193" t="s">
        <v>706</v>
      </c>
      <c r="O1890" s="207">
        <v>0.6520833333333333</v>
      </c>
      <c r="P1890" s="193" t="str">
        <f t="shared" si="512"/>
        <v>INSTALACION EN COMODATO</v>
      </c>
      <c r="Q1890" s="205" t="s">
        <v>68</v>
      </c>
      <c r="R1890" s="206">
        <v>8.62667089269271E14</v>
      </c>
      <c r="S1890" s="206">
        <v>8.125800648E9</v>
      </c>
      <c r="T1890" s="193" t="s">
        <v>8529</v>
      </c>
      <c r="U1890" s="193" t="s">
        <v>8530</v>
      </c>
      <c r="V1890" s="193" t="str">
        <f t="shared" si="513"/>
        <v>INSTALACION</v>
      </c>
      <c r="W1890" s="203">
        <f t="shared" ref="W1890:W1891" si="514">549+300</f>
        <v>849</v>
      </c>
      <c r="X1890" s="203">
        <f t="shared" si="509"/>
        <v>135.84</v>
      </c>
      <c r="Y1890" s="203">
        <f t="shared" si="510"/>
        <v>984.84</v>
      </c>
    </row>
    <row r="1891" ht="12.75" customHeight="1">
      <c r="A1891" s="191" t="s">
        <v>8517</v>
      </c>
      <c r="B1891" s="215" t="s">
        <v>2817</v>
      </c>
      <c r="C1891" s="268">
        <v>45957.0</v>
      </c>
      <c r="D1891" s="191" t="s">
        <v>8524</v>
      </c>
      <c r="E1891" s="191" t="s">
        <v>4121</v>
      </c>
      <c r="F1891" s="191" t="s">
        <v>4121</v>
      </c>
      <c r="G1891" s="193">
        <v>1.0</v>
      </c>
      <c r="H1891" s="193" t="s">
        <v>888</v>
      </c>
      <c r="I1891" s="193" t="s">
        <v>8531</v>
      </c>
      <c r="J1891" s="193" t="s">
        <v>7236</v>
      </c>
      <c r="K1891" s="193" t="s">
        <v>8526</v>
      </c>
      <c r="L1891" s="191" t="s">
        <v>8527</v>
      </c>
      <c r="M1891" s="217" t="s">
        <v>8528</v>
      </c>
      <c r="N1891" s="193" t="s">
        <v>706</v>
      </c>
      <c r="O1891" s="207">
        <v>0.6826388888888889</v>
      </c>
      <c r="P1891" s="193" t="str">
        <f t="shared" si="512"/>
        <v>INSTALACION EN COMODATO</v>
      </c>
      <c r="Q1891" s="205" t="s">
        <v>68</v>
      </c>
      <c r="R1891" s="206">
        <v>8.61768078130333E14</v>
      </c>
      <c r="S1891" s="206">
        <v>8.134040063E9</v>
      </c>
      <c r="T1891" s="193" t="s">
        <v>8532</v>
      </c>
      <c r="U1891" s="193" t="s">
        <v>8533</v>
      </c>
      <c r="V1891" s="193" t="str">
        <f t="shared" si="513"/>
        <v>INSTALACION</v>
      </c>
      <c r="W1891" s="203">
        <f t="shared" si="514"/>
        <v>849</v>
      </c>
      <c r="X1891" s="203">
        <f t="shared" si="509"/>
        <v>135.84</v>
      </c>
      <c r="Y1891" s="203">
        <f t="shared" si="510"/>
        <v>984.84</v>
      </c>
    </row>
    <row r="1892" ht="12.75" customHeight="1">
      <c r="A1892" s="191" t="s">
        <v>8517</v>
      </c>
      <c r="B1892" s="215" t="s">
        <v>2817</v>
      </c>
      <c r="C1892" s="268">
        <v>45957.0</v>
      </c>
      <c r="D1892" s="191" t="s">
        <v>8534</v>
      </c>
      <c r="E1892" s="191" t="s">
        <v>2511</v>
      </c>
      <c r="F1892" s="191" t="s">
        <v>4992</v>
      </c>
      <c r="G1892" s="193">
        <v>1.0</v>
      </c>
      <c r="H1892" s="193" t="s">
        <v>888</v>
      </c>
      <c r="I1892" s="193" t="s">
        <v>8535</v>
      </c>
      <c r="J1892" s="193" t="s">
        <v>2863</v>
      </c>
      <c r="K1892" s="193" t="s">
        <v>68</v>
      </c>
      <c r="L1892" s="191" t="s">
        <v>7416</v>
      </c>
      <c r="M1892" s="192" t="s">
        <v>2531</v>
      </c>
      <c r="N1892" s="193" t="s">
        <v>902</v>
      </c>
      <c r="O1892" s="193" t="s">
        <v>8536</v>
      </c>
      <c r="P1892" s="193" t="str">
        <f t="shared" si="512"/>
        <v>INSTALACION DE EQUIPO </v>
      </c>
      <c r="Q1892" s="205" t="s">
        <v>68</v>
      </c>
      <c r="R1892" s="206">
        <v>8.62667089252665E14</v>
      </c>
      <c r="S1892" s="206">
        <v>8.124662566E9</v>
      </c>
      <c r="T1892" s="193" t="s">
        <v>8537</v>
      </c>
      <c r="U1892" s="193" t="s">
        <v>8538</v>
      </c>
      <c r="V1892" s="193" t="str">
        <f t="shared" si="513"/>
        <v>INSTALACION</v>
      </c>
      <c r="W1892" s="203">
        <v>1700.0</v>
      </c>
      <c r="X1892" s="203">
        <f t="shared" si="509"/>
        <v>272</v>
      </c>
      <c r="Y1892" s="203">
        <f t="shared" si="510"/>
        <v>1972</v>
      </c>
    </row>
    <row r="1893" ht="12.75" customHeight="1">
      <c r="A1893" s="191" t="s">
        <v>8517</v>
      </c>
      <c r="B1893" s="215" t="s">
        <v>2817</v>
      </c>
      <c r="C1893" s="268">
        <v>45957.0</v>
      </c>
      <c r="D1893" s="191" t="s">
        <v>8534</v>
      </c>
      <c r="E1893" s="191" t="s">
        <v>2511</v>
      </c>
      <c r="F1893" s="191" t="s">
        <v>4992</v>
      </c>
      <c r="G1893" s="193">
        <v>1.0</v>
      </c>
      <c r="H1893" s="193" t="s">
        <v>729</v>
      </c>
      <c r="I1893" s="193" t="s">
        <v>8539</v>
      </c>
      <c r="J1893" s="193" t="s">
        <v>6359</v>
      </c>
      <c r="K1893" s="193" t="s">
        <v>68</v>
      </c>
      <c r="L1893" s="191" t="s">
        <v>7416</v>
      </c>
      <c r="M1893" s="192" t="s">
        <v>2531</v>
      </c>
      <c r="N1893" s="193" t="s">
        <v>902</v>
      </c>
      <c r="O1893" s="207">
        <v>0.71875</v>
      </c>
      <c r="P1893" s="193" t="str">
        <f t="shared" si="512"/>
        <v>MIGRACION DE EQUIPO </v>
      </c>
      <c r="Q1893" s="205" t="s">
        <v>68</v>
      </c>
      <c r="R1893" s="206">
        <v>8.64943047468729E14</v>
      </c>
      <c r="S1893" s="206">
        <v>8.11276149E9</v>
      </c>
      <c r="T1893" s="193" t="s">
        <v>68</v>
      </c>
      <c r="U1893" s="193" t="s">
        <v>5174</v>
      </c>
      <c r="V1893" s="193" t="str">
        <f t="shared" si="513"/>
        <v>MIGRACION</v>
      </c>
      <c r="W1893" s="203">
        <f t="shared" ref="W1893:W1894" si="515">250+220</f>
        <v>470</v>
      </c>
      <c r="X1893" s="203">
        <f t="shared" si="509"/>
        <v>75.2</v>
      </c>
      <c r="Y1893" s="203">
        <f t="shared" si="510"/>
        <v>545.2</v>
      </c>
    </row>
    <row r="1894" ht="12.75" customHeight="1">
      <c r="A1894" s="191" t="s">
        <v>8517</v>
      </c>
      <c r="B1894" s="215" t="s">
        <v>2817</v>
      </c>
      <c r="C1894" s="268">
        <v>45957.0</v>
      </c>
      <c r="D1894" s="191" t="s">
        <v>8534</v>
      </c>
      <c r="E1894" s="191" t="s">
        <v>2511</v>
      </c>
      <c r="F1894" s="191" t="s">
        <v>4992</v>
      </c>
      <c r="G1894" s="193">
        <v>1.0</v>
      </c>
      <c r="H1894" s="193" t="s">
        <v>729</v>
      </c>
      <c r="I1894" s="193" t="s">
        <v>8540</v>
      </c>
      <c r="J1894" s="193" t="s">
        <v>6359</v>
      </c>
      <c r="K1894" s="193" t="s">
        <v>68</v>
      </c>
      <c r="L1894" s="191" t="s">
        <v>7416</v>
      </c>
      <c r="M1894" s="192" t="s">
        <v>2531</v>
      </c>
      <c r="N1894" s="193" t="s">
        <v>902</v>
      </c>
      <c r="O1894" s="207">
        <v>0.7381944444444445</v>
      </c>
      <c r="P1894" s="193" t="str">
        <f t="shared" si="512"/>
        <v>MIGRACION DE EQUIPO </v>
      </c>
      <c r="Q1894" s="205" t="s">
        <v>68</v>
      </c>
      <c r="R1894" s="206">
        <v>8.64943048187591E14</v>
      </c>
      <c r="S1894" s="206">
        <v>8.112761586E9</v>
      </c>
      <c r="T1894" s="193" t="s">
        <v>5171</v>
      </c>
      <c r="U1894" s="193" t="s">
        <v>8541</v>
      </c>
      <c r="V1894" s="193" t="str">
        <f t="shared" si="513"/>
        <v>MIGRACION</v>
      </c>
      <c r="W1894" s="203">
        <f t="shared" si="515"/>
        <v>470</v>
      </c>
      <c r="X1894" s="203">
        <f t="shared" si="509"/>
        <v>75.2</v>
      </c>
      <c r="Y1894" s="203">
        <f t="shared" si="510"/>
        <v>545.2</v>
      </c>
    </row>
    <row r="1895" ht="12.75" customHeight="1">
      <c r="A1895" s="191" t="s">
        <v>8517</v>
      </c>
      <c r="B1895" s="215" t="s">
        <v>2817</v>
      </c>
      <c r="C1895" s="268">
        <v>45958.0</v>
      </c>
      <c r="D1895" s="187">
        <v>0.375</v>
      </c>
      <c r="E1895" s="191" t="s">
        <v>2518</v>
      </c>
      <c r="F1895" s="191" t="s">
        <v>7902</v>
      </c>
      <c r="G1895" s="193">
        <v>1.0</v>
      </c>
      <c r="H1895" s="193" t="s">
        <v>2449</v>
      </c>
      <c r="I1895" s="193" t="s">
        <v>7966</v>
      </c>
      <c r="J1895" s="193" t="s">
        <v>8542</v>
      </c>
      <c r="K1895" s="193" t="s">
        <v>6022</v>
      </c>
      <c r="L1895" s="191" t="s">
        <v>6023</v>
      </c>
      <c r="M1895" s="249" t="s">
        <v>6024</v>
      </c>
      <c r="N1895" s="193" t="s">
        <v>821</v>
      </c>
      <c r="O1895" s="207">
        <v>0.3972222222222222</v>
      </c>
      <c r="P1895" s="193" t="str">
        <f t="shared" si="512"/>
        <v>REVISION DE EQUIPO 
NO FUNCIONA PUERTO DE TEMPERATURA </v>
      </c>
      <c r="Q1895" s="205" t="s">
        <v>68</v>
      </c>
      <c r="R1895" s="206">
        <v>8.60896051060416E14</v>
      </c>
      <c r="S1895" s="206">
        <v>8.118202944E9</v>
      </c>
      <c r="T1895" s="193" t="s">
        <v>7964</v>
      </c>
      <c r="U1895" s="193" t="s">
        <v>7022</v>
      </c>
      <c r="V1895" s="193" t="s">
        <v>762</v>
      </c>
      <c r="W1895" s="203">
        <v>0.0</v>
      </c>
      <c r="X1895" s="203">
        <f t="shared" si="509"/>
        <v>0</v>
      </c>
      <c r="Y1895" s="203">
        <f t="shared" si="510"/>
        <v>0</v>
      </c>
    </row>
    <row r="1896" ht="12.75" customHeight="1">
      <c r="A1896" s="191" t="s">
        <v>8517</v>
      </c>
      <c r="B1896" s="215" t="s">
        <v>2817</v>
      </c>
      <c r="C1896" s="268">
        <v>45958.0</v>
      </c>
      <c r="D1896" s="187">
        <v>0.375</v>
      </c>
      <c r="E1896" s="191" t="s">
        <v>2518</v>
      </c>
      <c r="F1896" s="191" t="s">
        <v>7902</v>
      </c>
      <c r="G1896" s="193">
        <v>1.0</v>
      </c>
      <c r="H1896" s="193" t="s">
        <v>2467</v>
      </c>
      <c r="I1896" s="193" t="s">
        <v>7966</v>
      </c>
      <c r="J1896" s="193" t="s">
        <v>8543</v>
      </c>
      <c r="K1896" s="193" t="s">
        <v>6022</v>
      </c>
      <c r="L1896" s="191" t="s">
        <v>6023</v>
      </c>
      <c r="M1896" s="249" t="s">
        <v>6024</v>
      </c>
      <c r="N1896" s="193" t="s">
        <v>821</v>
      </c>
      <c r="O1896" s="207">
        <v>0.3972222222222222</v>
      </c>
      <c r="P1896" s="193" t="str">
        <f t="shared" si="512"/>
        <v>CAMBIO DE EQUIPO E INSTALACION SENSOR DE TEMPERATURA </v>
      </c>
      <c r="Q1896" s="205" t="s">
        <v>68</v>
      </c>
      <c r="R1896" s="206">
        <v>8.60896050818566E14</v>
      </c>
      <c r="S1896" s="206">
        <v>8.118202944E9</v>
      </c>
      <c r="T1896" s="193" t="s">
        <v>7964</v>
      </c>
      <c r="U1896" s="193" t="s">
        <v>7022</v>
      </c>
      <c r="V1896" s="193" t="s">
        <v>762</v>
      </c>
      <c r="W1896" s="203">
        <v>0.0</v>
      </c>
      <c r="X1896" s="203">
        <f t="shared" si="509"/>
        <v>0</v>
      </c>
      <c r="Y1896" s="203">
        <f t="shared" si="510"/>
        <v>0</v>
      </c>
    </row>
    <row r="1897" ht="12.75" customHeight="1">
      <c r="A1897" s="191" t="s">
        <v>8517</v>
      </c>
      <c r="B1897" s="215" t="s">
        <v>2817</v>
      </c>
      <c r="C1897" s="268">
        <v>45958.0</v>
      </c>
      <c r="D1897" s="241">
        <v>0.4583333333333333</v>
      </c>
      <c r="E1897" s="191" t="s">
        <v>3761</v>
      </c>
      <c r="F1897" s="191" t="s">
        <v>2592</v>
      </c>
      <c r="G1897" s="193">
        <v>1.0</v>
      </c>
      <c r="H1897" s="193" t="s">
        <v>888</v>
      </c>
      <c r="I1897" s="193" t="s">
        <v>8544</v>
      </c>
      <c r="J1897" s="193" t="s">
        <v>2725</v>
      </c>
      <c r="K1897" s="193" t="s">
        <v>8545</v>
      </c>
      <c r="L1897" s="191" t="s">
        <v>8432</v>
      </c>
      <c r="M1897" s="217" t="s">
        <v>8433</v>
      </c>
      <c r="N1897" s="193" t="s">
        <v>706</v>
      </c>
      <c r="O1897" s="207">
        <v>0.4875</v>
      </c>
      <c r="P1897" s="193" t="str">
        <f t="shared" si="512"/>
        <v>INSTALACION DE EQUIPO</v>
      </c>
      <c r="Q1897" s="205" t="s">
        <v>68</v>
      </c>
      <c r="R1897" s="206">
        <v>8.62667089234655E14</v>
      </c>
      <c r="S1897" s="206">
        <v>8.134040068E9</v>
      </c>
      <c r="T1897" s="193" t="s">
        <v>8546</v>
      </c>
      <c r="U1897" s="193" t="s">
        <v>8547</v>
      </c>
      <c r="V1897" s="193" t="str">
        <f t="shared" ref="V1897:V1931" si="516">H1897</f>
        <v>INSTALACION</v>
      </c>
      <c r="W1897" s="203">
        <f>1724+150</f>
        <v>1874</v>
      </c>
      <c r="X1897" s="203">
        <f t="shared" si="509"/>
        <v>299.84</v>
      </c>
      <c r="Y1897" s="203">
        <f t="shared" si="510"/>
        <v>2173.84</v>
      </c>
    </row>
    <row r="1898" ht="12.75" customHeight="1">
      <c r="A1898" s="191" t="s">
        <v>8517</v>
      </c>
      <c r="B1898" s="215" t="s">
        <v>2817</v>
      </c>
      <c r="C1898" s="268">
        <v>45958.0</v>
      </c>
      <c r="D1898" s="241">
        <v>0.5</v>
      </c>
      <c r="E1898" s="191" t="s">
        <v>5113</v>
      </c>
      <c r="F1898" s="191" t="s">
        <v>2523</v>
      </c>
      <c r="G1898" s="193">
        <v>1.0</v>
      </c>
      <c r="H1898" s="193" t="s">
        <v>888</v>
      </c>
      <c r="I1898" s="193" t="s">
        <v>8548</v>
      </c>
      <c r="J1898" s="193" t="s">
        <v>2725</v>
      </c>
      <c r="K1898" s="193" t="s">
        <v>3545</v>
      </c>
      <c r="L1898" s="191" t="s">
        <v>2614</v>
      </c>
      <c r="M1898" s="243" t="s">
        <v>2615</v>
      </c>
      <c r="N1898" s="193" t="s">
        <v>821</v>
      </c>
      <c r="O1898" s="193" t="s">
        <v>8549</v>
      </c>
      <c r="P1898" s="193" t="s">
        <v>7855</v>
      </c>
      <c r="Q1898" s="205" t="s">
        <v>3874</v>
      </c>
      <c r="R1898" s="206">
        <v>8.62667089360625E14</v>
      </c>
      <c r="S1898" s="206">
        <v>8.115777988E9</v>
      </c>
      <c r="T1898" s="193" t="s">
        <v>8550</v>
      </c>
      <c r="U1898" s="193" t="s">
        <v>68</v>
      </c>
      <c r="V1898" s="193" t="str">
        <f t="shared" si="516"/>
        <v>INSTALACION</v>
      </c>
      <c r="W1898" s="203">
        <v>1900.0</v>
      </c>
      <c r="X1898" s="203">
        <f t="shared" si="509"/>
        <v>304</v>
      </c>
      <c r="Y1898" s="203">
        <f t="shared" si="510"/>
        <v>2204</v>
      </c>
    </row>
    <row r="1899" ht="12.75" customHeight="1">
      <c r="A1899" s="191" t="s">
        <v>8517</v>
      </c>
      <c r="B1899" s="215" t="s">
        <v>2817</v>
      </c>
      <c r="C1899" s="268">
        <v>45958.0</v>
      </c>
      <c r="D1899" s="191" t="s">
        <v>8551</v>
      </c>
      <c r="E1899" s="191" t="s">
        <v>2511</v>
      </c>
      <c r="F1899" s="191" t="s">
        <v>561</v>
      </c>
      <c r="G1899" s="193">
        <v>1.0</v>
      </c>
      <c r="H1899" s="193" t="s">
        <v>888</v>
      </c>
      <c r="I1899" s="193" t="s">
        <v>8552</v>
      </c>
      <c r="J1899" s="193" t="s">
        <v>888</v>
      </c>
      <c r="K1899" s="193" t="s">
        <v>8553</v>
      </c>
      <c r="L1899" s="191" t="s">
        <v>8554</v>
      </c>
      <c r="M1899" s="243" t="s">
        <v>8555</v>
      </c>
      <c r="N1899" s="193" t="s">
        <v>706</v>
      </c>
      <c r="O1899" s="207">
        <v>0.5402777777777777</v>
      </c>
      <c r="P1899" s="193" t="str">
        <f>J1899</f>
        <v>INSTALACION</v>
      </c>
      <c r="Q1899" s="205" t="s">
        <v>68</v>
      </c>
      <c r="R1899" s="206">
        <v>8.61768074657958E14</v>
      </c>
      <c r="S1899" s="206">
        <v>8.134040061E9</v>
      </c>
      <c r="T1899" s="193" t="s">
        <v>8556</v>
      </c>
      <c r="U1899" s="193" t="s">
        <v>8557</v>
      </c>
      <c r="V1899" s="193" t="str">
        <f t="shared" si="516"/>
        <v>INSTALACION</v>
      </c>
      <c r="W1899" s="203">
        <f t="shared" ref="W1899:W1902" si="517">1200+3120-520</f>
        <v>3800</v>
      </c>
      <c r="X1899" s="203">
        <f t="shared" si="509"/>
        <v>608</v>
      </c>
      <c r="Y1899" s="203">
        <f t="shared" si="510"/>
        <v>4408</v>
      </c>
    </row>
    <row r="1900" ht="12.75" customHeight="1">
      <c r="A1900" s="191" t="s">
        <v>8517</v>
      </c>
      <c r="B1900" s="215" t="s">
        <v>2817</v>
      </c>
      <c r="C1900" s="268">
        <v>45958.0</v>
      </c>
      <c r="D1900" s="191" t="s">
        <v>8551</v>
      </c>
      <c r="E1900" s="191" t="s">
        <v>2511</v>
      </c>
      <c r="F1900" s="191" t="s">
        <v>561</v>
      </c>
      <c r="G1900" s="193">
        <v>1.0</v>
      </c>
      <c r="H1900" s="193" t="s">
        <v>888</v>
      </c>
      <c r="I1900" s="193" t="s">
        <v>8558</v>
      </c>
      <c r="J1900" s="193" t="s">
        <v>888</v>
      </c>
      <c r="K1900" s="193" t="s">
        <v>8553</v>
      </c>
      <c r="L1900" s="191" t="s">
        <v>8554</v>
      </c>
      <c r="M1900" s="243" t="s">
        <v>8555</v>
      </c>
      <c r="N1900" s="193" t="s">
        <v>706</v>
      </c>
      <c r="O1900" s="207">
        <v>0.5541666666666667</v>
      </c>
      <c r="P1900" s="193" t="s">
        <v>7855</v>
      </c>
      <c r="Q1900" s="205" t="s">
        <v>68</v>
      </c>
      <c r="R1900" s="206">
        <v>8.62667089269321E14</v>
      </c>
      <c r="S1900" s="206">
        <v>8.134040066E9</v>
      </c>
      <c r="T1900" s="193" t="s">
        <v>8559</v>
      </c>
      <c r="U1900" s="193" t="s">
        <v>8560</v>
      </c>
      <c r="V1900" s="193" t="str">
        <f t="shared" si="516"/>
        <v>INSTALACION</v>
      </c>
      <c r="W1900" s="203">
        <f t="shared" si="517"/>
        <v>3800</v>
      </c>
      <c r="X1900" s="203">
        <f t="shared" si="509"/>
        <v>608</v>
      </c>
      <c r="Y1900" s="203">
        <f t="shared" si="510"/>
        <v>4408</v>
      </c>
    </row>
    <row r="1901" ht="12.75" customHeight="1">
      <c r="A1901" s="191" t="s">
        <v>8517</v>
      </c>
      <c r="B1901" s="215" t="s">
        <v>2817</v>
      </c>
      <c r="C1901" s="268">
        <v>45958.0</v>
      </c>
      <c r="D1901" s="191" t="s">
        <v>8551</v>
      </c>
      <c r="E1901" s="191" t="s">
        <v>2511</v>
      </c>
      <c r="F1901" s="191" t="s">
        <v>561</v>
      </c>
      <c r="G1901" s="193">
        <v>1.0</v>
      </c>
      <c r="H1901" s="193" t="s">
        <v>888</v>
      </c>
      <c r="I1901" s="193" t="s">
        <v>8561</v>
      </c>
      <c r="J1901" s="193" t="s">
        <v>888</v>
      </c>
      <c r="K1901" s="193" t="s">
        <v>8553</v>
      </c>
      <c r="L1901" s="191" t="s">
        <v>8554</v>
      </c>
      <c r="M1901" s="243" t="s">
        <v>8555</v>
      </c>
      <c r="N1901" s="193" t="s">
        <v>706</v>
      </c>
      <c r="O1901" s="207">
        <v>0.5694444444444444</v>
      </c>
      <c r="P1901" s="193" t="s">
        <v>7855</v>
      </c>
      <c r="Q1901" s="205" t="s">
        <v>68</v>
      </c>
      <c r="R1901" s="206">
        <v>8.62667089235934E14</v>
      </c>
      <c r="S1901" s="206">
        <v>8.123210931E9</v>
      </c>
      <c r="T1901" s="193" t="s">
        <v>8562</v>
      </c>
      <c r="U1901" s="193" t="s">
        <v>8563</v>
      </c>
      <c r="V1901" s="193" t="str">
        <f t="shared" si="516"/>
        <v>INSTALACION</v>
      </c>
      <c r="W1901" s="203">
        <f t="shared" si="517"/>
        <v>3800</v>
      </c>
      <c r="X1901" s="203">
        <f t="shared" si="509"/>
        <v>608</v>
      </c>
      <c r="Y1901" s="203">
        <f t="shared" si="510"/>
        <v>4408</v>
      </c>
    </row>
    <row r="1902" ht="12.75" customHeight="1">
      <c r="A1902" s="191" t="s">
        <v>8517</v>
      </c>
      <c r="B1902" s="215" t="s">
        <v>2817</v>
      </c>
      <c r="C1902" s="268">
        <v>45958.0</v>
      </c>
      <c r="D1902" s="191" t="s">
        <v>8551</v>
      </c>
      <c r="E1902" s="191" t="s">
        <v>2511</v>
      </c>
      <c r="F1902" s="191" t="s">
        <v>561</v>
      </c>
      <c r="G1902" s="193">
        <v>1.0</v>
      </c>
      <c r="H1902" s="193" t="s">
        <v>888</v>
      </c>
      <c r="I1902" s="193" t="s">
        <v>8564</v>
      </c>
      <c r="J1902" s="193" t="s">
        <v>888</v>
      </c>
      <c r="K1902" s="193" t="s">
        <v>8553</v>
      </c>
      <c r="L1902" s="191" t="s">
        <v>8554</v>
      </c>
      <c r="M1902" s="243" t="s">
        <v>8555</v>
      </c>
      <c r="N1902" s="193" t="s">
        <v>706</v>
      </c>
      <c r="O1902" s="207">
        <v>0.5694444444444444</v>
      </c>
      <c r="P1902" s="193" t="s">
        <v>7855</v>
      </c>
      <c r="Q1902" s="205" t="s">
        <v>68</v>
      </c>
      <c r="R1902" s="206">
        <v>8.62667089215589E14</v>
      </c>
      <c r="S1902" s="206">
        <v>8.12466392E9</v>
      </c>
      <c r="T1902" s="193" t="s">
        <v>68</v>
      </c>
      <c r="U1902" s="193" t="s">
        <v>8565</v>
      </c>
      <c r="V1902" s="193" t="str">
        <f t="shared" si="516"/>
        <v>INSTALACION</v>
      </c>
      <c r="W1902" s="203">
        <f t="shared" si="517"/>
        <v>3800</v>
      </c>
      <c r="X1902" s="203">
        <f t="shared" si="509"/>
        <v>608</v>
      </c>
      <c r="Y1902" s="203">
        <f t="shared" si="510"/>
        <v>4408</v>
      </c>
    </row>
    <row r="1903" ht="12.75" customHeight="1">
      <c r="A1903" s="191" t="s">
        <v>8517</v>
      </c>
      <c r="B1903" s="215" t="s">
        <v>2817</v>
      </c>
      <c r="C1903" s="268">
        <v>45958.0</v>
      </c>
      <c r="D1903" s="191" t="s">
        <v>8534</v>
      </c>
      <c r="E1903" s="191" t="s">
        <v>3418</v>
      </c>
      <c r="F1903" s="191" t="s">
        <v>2871</v>
      </c>
      <c r="G1903" s="193">
        <v>1.0</v>
      </c>
      <c r="H1903" s="193" t="s">
        <v>846</v>
      </c>
      <c r="I1903" s="193" t="s">
        <v>1184</v>
      </c>
      <c r="J1903" s="193" t="s">
        <v>2863</v>
      </c>
      <c r="K1903" s="193" t="s">
        <v>68</v>
      </c>
      <c r="L1903" s="37" t="s">
        <v>2969</v>
      </c>
      <c r="M1903" s="243" t="s">
        <v>2970</v>
      </c>
      <c r="N1903" s="193" t="s">
        <v>68</v>
      </c>
      <c r="O1903" s="193" t="s">
        <v>68</v>
      </c>
      <c r="P1903" s="193" t="s">
        <v>68</v>
      </c>
      <c r="Q1903" s="205" t="s">
        <v>8566</v>
      </c>
      <c r="R1903" s="206" t="s">
        <v>68</v>
      </c>
      <c r="S1903" s="206" t="s">
        <v>68</v>
      </c>
      <c r="T1903" s="193" t="s">
        <v>68</v>
      </c>
      <c r="U1903" s="193" t="s">
        <v>68</v>
      </c>
      <c r="V1903" s="193" t="str">
        <f t="shared" si="516"/>
        <v>CANCELADO</v>
      </c>
      <c r="W1903" s="203">
        <v>0.0</v>
      </c>
      <c r="X1903" s="203">
        <f t="shared" si="509"/>
        <v>0</v>
      </c>
      <c r="Y1903" s="203">
        <f t="shared" si="510"/>
        <v>0</v>
      </c>
    </row>
    <row r="1904" ht="12.75" customHeight="1">
      <c r="A1904" s="191" t="s">
        <v>8517</v>
      </c>
      <c r="B1904" s="215" t="s">
        <v>2817</v>
      </c>
      <c r="C1904" s="268">
        <v>45958.0</v>
      </c>
      <c r="D1904" s="191" t="s">
        <v>8534</v>
      </c>
      <c r="E1904" s="191" t="s">
        <v>3418</v>
      </c>
      <c r="F1904" s="191" t="s">
        <v>2871</v>
      </c>
      <c r="G1904" s="193">
        <v>1.0</v>
      </c>
      <c r="H1904" s="193" t="s">
        <v>846</v>
      </c>
      <c r="I1904" s="193" t="s">
        <v>8567</v>
      </c>
      <c r="J1904" s="193" t="s">
        <v>2863</v>
      </c>
      <c r="K1904" s="193" t="s">
        <v>68</v>
      </c>
      <c r="L1904" s="37" t="s">
        <v>2969</v>
      </c>
      <c r="M1904" s="243" t="s">
        <v>2970</v>
      </c>
      <c r="N1904" s="193" t="s">
        <v>68</v>
      </c>
      <c r="O1904" s="193" t="s">
        <v>68</v>
      </c>
      <c r="P1904" s="193" t="s">
        <v>68</v>
      </c>
      <c r="Q1904" s="205" t="s">
        <v>8566</v>
      </c>
      <c r="R1904" s="206" t="s">
        <v>68</v>
      </c>
      <c r="S1904" s="206" t="s">
        <v>68</v>
      </c>
      <c r="T1904" s="193" t="s">
        <v>68</v>
      </c>
      <c r="U1904" s="193" t="s">
        <v>68</v>
      </c>
      <c r="V1904" s="193" t="str">
        <f t="shared" si="516"/>
        <v>CANCELADO</v>
      </c>
      <c r="W1904" s="203">
        <v>0.0</v>
      </c>
      <c r="X1904" s="203">
        <f t="shared" si="509"/>
        <v>0</v>
      </c>
      <c r="Y1904" s="203">
        <f t="shared" si="510"/>
        <v>0</v>
      </c>
    </row>
    <row r="1905" ht="12.75" customHeight="1">
      <c r="A1905" s="191" t="s">
        <v>8517</v>
      </c>
      <c r="B1905" s="215" t="s">
        <v>2817</v>
      </c>
      <c r="C1905" s="268">
        <v>45958.0</v>
      </c>
      <c r="D1905" s="191" t="s">
        <v>8534</v>
      </c>
      <c r="E1905" s="191" t="s">
        <v>3418</v>
      </c>
      <c r="F1905" s="191" t="s">
        <v>2871</v>
      </c>
      <c r="G1905" s="193">
        <v>1.0</v>
      </c>
      <c r="H1905" s="193" t="s">
        <v>846</v>
      </c>
      <c r="I1905" s="193" t="s">
        <v>8567</v>
      </c>
      <c r="J1905" s="193" t="s">
        <v>2863</v>
      </c>
      <c r="K1905" s="193" t="s">
        <v>68</v>
      </c>
      <c r="L1905" s="37" t="s">
        <v>2969</v>
      </c>
      <c r="M1905" s="243" t="s">
        <v>2970</v>
      </c>
      <c r="N1905" s="193" t="s">
        <v>68</v>
      </c>
      <c r="O1905" s="193" t="s">
        <v>68</v>
      </c>
      <c r="P1905" s="193" t="s">
        <v>68</v>
      </c>
      <c r="Q1905" s="205" t="s">
        <v>8566</v>
      </c>
      <c r="R1905" s="206" t="s">
        <v>68</v>
      </c>
      <c r="S1905" s="206" t="s">
        <v>68</v>
      </c>
      <c r="T1905" s="193" t="s">
        <v>68</v>
      </c>
      <c r="U1905" s="193" t="s">
        <v>68</v>
      </c>
      <c r="V1905" s="193" t="str">
        <f t="shared" si="516"/>
        <v>CANCELADO</v>
      </c>
      <c r="W1905" s="203">
        <v>0.0</v>
      </c>
      <c r="X1905" s="203">
        <f t="shared" si="509"/>
        <v>0</v>
      </c>
      <c r="Y1905" s="203">
        <f t="shared" si="510"/>
        <v>0</v>
      </c>
    </row>
    <row r="1906" ht="12.75" customHeight="1">
      <c r="A1906" s="191" t="s">
        <v>8517</v>
      </c>
      <c r="B1906" s="215" t="s">
        <v>2817</v>
      </c>
      <c r="C1906" s="268">
        <v>45958.0</v>
      </c>
      <c r="D1906" s="191" t="s">
        <v>8534</v>
      </c>
      <c r="E1906" s="191" t="s">
        <v>3761</v>
      </c>
      <c r="F1906" s="191" t="s">
        <v>2592</v>
      </c>
      <c r="G1906" s="193">
        <v>1.0</v>
      </c>
      <c r="H1906" s="193" t="s">
        <v>846</v>
      </c>
      <c r="I1906" s="193" t="s">
        <v>3308</v>
      </c>
      <c r="J1906" s="193" t="s">
        <v>2863</v>
      </c>
      <c r="K1906" s="193" t="s">
        <v>8568</v>
      </c>
      <c r="L1906" s="191" t="s">
        <v>8514</v>
      </c>
      <c r="M1906" s="217" t="s">
        <v>2649</v>
      </c>
      <c r="N1906" s="193" t="s">
        <v>821</v>
      </c>
      <c r="O1906" s="207">
        <v>0.6381944444444444</v>
      </c>
      <c r="P1906" s="193" t="str">
        <f t="shared" ref="P1906:P1908" si="518">J1906</f>
        <v>INSTALACION DE EQUIPO </v>
      </c>
      <c r="Q1906" s="205" t="s">
        <v>8569</v>
      </c>
      <c r="R1906" s="206" t="s">
        <v>68</v>
      </c>
      <c r="S1906" s="206" t="s">
        <v>68</v>
      </c>
      <c r="T1906" s="193" t="s">
        <v>68</v>
      </c>
      <c r="U1906" s="193" t="s">
        <v>68</v>
      </c>
      <c r="V1906" s="193" t="str">
        <f t="shared" si="516"/>
        <v>CANCELADO</v>
      </c>
      <c r="W1906" s="203">
        <v>0.0</v>
      </c>
      <c r="X1906" s="203">
        <f t="shared" si="509"/>
        <v>0</v>
      </c>
      <c r="Y1906" s="203">
        <f t="shared" si="510"/>
        <v>0</v>
      </c>
    </row>
    <row r="1907" ht="12.75" customHeight="1">
      <c r="A1907" s="191" t="s">
        <v>8517</v>
      </c>
      <c r="B1907" s="215" t="s">
        <v>2817</v>
      </c>
      <c r="C1907" s="268">
        <v>45958.0</v>
      </c>
      <c r="D1907" s="191" t="s">
        <v>8534</v>
      </c>
      <c r="E1907" s="191" t="s">
        <v>8465</v>
      </c>
      <c r="F1907" s="191" t="s">
        <v>7725</v>
      </c>
      <c r="G1907" s="193">
        <v>1.0</v>
      </c>
      <c r="H1907" s="193" t="s">
        <v>2513</v>
      </c>
      <c r="I1907" s="193" t="s">
        <v>8570</v>
      </c>
      <c r="J1907" s="193" t="s">
        <v>2514</v>
      </c>
      <c r="K1907" s="193" t="s">
        <v>8571</v>
      </c>
      <c r="L1907" s="191" t="s">
        <v>8468</v>
      </c>
      <c r="M1907" s="217" t="s">
        <v>8469</v>
      </c>
      <c r="N1907" s="193" t="s">
        <v>8572</v>
      </c>
      <c r="O1907" s="207">
        <v>0.6708333333333333</v>
      </c>
      <c r="P1907" s="193" t="str">
        <f t="shared" si="518"/>
        <v>DESINSTALACION DE EQUIPO</v>
      </c>
      <c r="Q1907" s="205" t="s">
        <v>68</v>
      </c>
      <c r="R1907" s="206">
        <v>8.681660573527E14</v>
      </c>
      <c r="S1907" s="206">
        <v>8.135516712E9</v>
      </c>
      <c r="T1907" s="193" t="s">
        <v>68</v>
      </c>
      <c r="U1907" s="193" t="s">
        <v>8573</v>
      </c>
      <c r="V1907" s="193" t="str">
        <f t="shared" si="516"/>
        <v>DESINSTALACION</v>
      </c>
      <c r="W1907" s="203">
        <v>450.0</v>
      </c>
      <c r="X1907" s="203">
        <f t="shared" si="509"/>
        <v>72</v>
      </c>
      <c r="Y1907" s="203">
        <f t="shared" si="510"/>
        <v>522</v>
      </c>
    </row>
    <row r="1908" ht="12.75" customHeight="1">
      <c r="A1908" s="191" t="s">
        <v>8517</v>
      </c>
      <c r="B1908" s="215" t="s">
        <v>2817</v>
      </c>
      <c r="C1908" s="268">
        <v>45958.0</v>
      </c>
      <c r="D1908" s="191" t="s">
        <v>8534</v>
      </c>
      <c r="E1908" s="191" t="s">
        <v>8465</v>
      </c>
      <c r="F1908" s="191" t="s">
        <v>7725</v>
      </c>
      <c r="G1908" s="193">
        <v>1.0</v>
      </c>
      <c r="H1908" s="193" t="s">
        <v>2812</v>
      </c>
      <c r="I1908" s="193" t="s">
        <v>8574</v>
      </c>
      <c r="J1908" s="193" t="s">
        <v>3082</v>
      </c>
      <c r="K1908" s="193" t="s">
        <v>8571</v>
      </c>
      <c r="L1908" s="191" t="s">
        <v>8468</v>
      </c>
      <c r="M1908" s="217" t="s">
        <v>8469</v>
      </c>
      <c r="N1908" s="193" t="s">
        <v>8572</v>
      </c>
      <c r="O1908" s="207">
        <v>0.7222222222222222</v>
      </c>
      <c r="P1908" s="193" t="str">
        <f t="shared" si="518"/>
        <v>REINSTALACION DE EQUIPO</v>
      </c>
      <c r="Q1908" s="205" t="s">
        <v>68</v>
      </c>
      <c r="R1908" s="206">
        <v>8.681660573527E14</v>
      </c>
      <c r="S1908" s="206">
        <v>8.135516712E9</v>
      </c>
      <c r="T1908" s="193" t="s">
        <v>8575</v>
      </c>
      <c r="U1908" s="193" t="s">
        <v>68</v>
      </c>
      <c r="V1908" s="193" t="str">
        <f t="shared" si="516"/>
        <v>REINSTALACION</v>
      </c>
      <c r="W1908" s="203">
        <v>450.0</v>
      </c>
      <c r="X1908" s="203">
        <f t="shared" si="509"/>
        <v>72</v>
      </c>
      <c r="Y1908" s="203">
        <f t="shared" si="510"/>
        <v>522</v>
      </c>
    </row>
    <row r="1909" ht="12.75" customHeight="1">
      <c r="A1909" s="191" t="s">
        <v>8517</v>
      </c>
      <c r="B1909" s="215" t="s">
        <v>2817</v>
      </c>
      <c r="C1909" s="268">
        <v>45959.0</v>
      </c>
      <c r="D1909" s="187">
        <v>0.375</v>
      </c>
      <c r="E1909" s="191" t="s">
        <v>2511</v>
      </c>
      <c r="F1909" s="191" t="s">
        <v>561</v>
      </c>
      <c r="G1909" s="193">
        <v>1.0</v>
      </c>
      <c r="H1909" s="193" t="s">
        <v>888</v>
      </c>
      <c r="I1909" s="193" t="s">
        <v>8576</v>
      </c>
      <c r="J1909" s="193" t="s">
        <v>888</v>
      </c>
      <c r="K1909" s="193" t="s">
        <v>8553</v>
      </c>
      <c r="L1909" s="191" t="s">
        <v>8554</v>
      </c>
      <c r="M1909" s="243" t="s">
        <v>8555</v>
      </c>
      <c r="N1909" s="193" t="s">
        <v>821</v>
      </c>
      <c r="O1909" s="207">
        <v>0.4</v>
      </c>
      <c r="P1909" s="193" t="s">
        <v>2725</v>
      </c>
      <c r="Q1909" s="205" t="s">
        <v>8577</v>
      </c>
      <c r="R1909" s="206">
        <v>8.61768074577701E14</v>
      </c>
      <c r="S1909" s="206">
        <v>8.332089624E9</v>
      </c>
      <c r="T1909" s="193" t="s">
        <v>8578</v>
      </c>
      <c r="U1909" s="193" t="s">
        <v>8579</v>
      </c>
      <c r="V1909" s="193" t="str">
        <f t="shared" si="516"/>
        <v>INSTALACION</v>
      </c>
      <c r="W1909" s="203">
        <f t="shared" ref="W1909:W1911" si="519">1200+3120-520</f>
        <v>3800</v>
      </c>
      <c r="X1909" s="203">
        <f t="shared" si="509"/>
        <v>608</v>
      </c>
      <c r="Y1909" s="203">
        <f t="shared" si="510"/>
        <v>4408</v>
      </c>
    </row>
    <row r="1910" ht="12.75" customHeight="1">
      <c r="A1910" s="191" t="s">
        <v>8517</v>
      </c>
      <c r="B1910" s="215" t="s">
        <v>2817</v>
      </c>
      <c r="C1910" s="268">
        <v>45959.0</v>
      </c>
      <c r="D1910" s="187">
        <v>0.375</v>
      </c>
      <c r="E1910" s="191" t="s">
        <v>2511</v>
      </c>
      <c r="F1910" s="191" t="s">
        <v>561</v>
      </c>
      <c r="G1910" s="193">
        <v>1.0</v>
      </c>
      <c r="H1910" s="193" t="s">
        <v>888</v>
      </c>
      <c r="I1910" s="193" t="s">
        <v>8580</v>
      </c>
      <c r="J1910" s="193" t="s">
        <v>888</v>
      </c>
      <c r="K1910" s="193" t="s">
        <v>8553</v>
      </c>
      <c r="L1910" s="191" t="s">
        <v>8554</v>
      </c>
      <c r="M1910" s="243" t="s">
        <v>8555</v>
      </c>
      <c r="N1910" s="193" t="s">
        <v>821</v>
      </c>
      <c r="O1910" s="207">
        <v>0.4270833333333333</v>
      </c>
      <c r="P1910" s="193" t="s">
        <v>2725</v>
      </c>
      <c r="Q1910" s="205" t="s">
        <v>8581</v>
      </c>
      <c r="R1910" s="206">
        <v>8.62667083407232E14</v>
      </c>
      <c r="S1910" s="206">
        <v>8.129237863E9</v>
      </c>
      <c r="T1910" s="193" t="s">
        <v>68</v>
      </c>
      <c r="U1910" s="193" t="s">
        <v>8582</v>
      </c>
      <c r="V1910" s="193" t="str">
        <f t="shared" si="516"/>
        <v>INSTALACION</v>
      </c>
      <c r="W1910" s="203">
        <f t="shared" si="519"/>
        <v>3800</v>
      </c>
      <c r="X1910" s="203">
        <f t="shared" si="509"/>
        <v>608</v>
      </c>
      <c r="Y1910" s="203">
        <f t="shared" si="510"/>
        <v>4408</v>
      </c>
    </row>
    <row r="1911" ht="12.75" customHeight="1">
      <c r="A1911" s="191" t="s">
        <v>8517</v>
      </c>
      <c r="B1911" s="215" t="s">
        <v>2817</v>
      </c>
      <c r="C1911" s="268">
        <v>45959.0</v>
      </c>
      <c r="D1911" s="187">
        <v>0.375</v>
      </c>
      <c r="E1911" s="191" t="s">
        <v>2511</v>
      </c>
      <c r="F1911" s="191" t="s">
        <v>561</v>
      </c>
      <c r="G1911" s="193">
        <v>1.0</v>
      </c>
      <c r="H1911" s="193" t="s">
        <v>888</v>
      </c>
      <c r="I1911" s="193" t="s">
        <v>8583</v>
      </c>
      <c r="J1911" s="193" t="s">
        <v>888</v>
      </c>
      <c r="K1911" s="193" t="s">
        <v>8553</v>
      </c>
      <c r="L1911" s="191" t="s">
        <v>8554</v>
      </c>
      <c r="M1911" s="243" t="s">
        <v>8555</v>
      </c>
      <c r="N1911" s="193" t="s">
        <v>821</v>
      </c>
      <c r="O1911" s="207">
        <v>0.4513888888888889</v>
      </c>
      <c r="P1911" s="193" t="s">
        <v>2725</v>
      </c>
      <c r="Q1911" s="205" t="s">
        <v>68</v>
      </c>
      <c r="R1911" s="206">
        <v>8.62667089242575E14</v>
      </c>
      <c r="S1911" s="206">
        <v>8.134040064E9</v>
      </c>
      <c r="T1911" s="193" t="s">
        <v>8584</v>
      </c>
      <c r="U1911" s="193" t="s">
        <v>8585</v>
      </c>
      <c r="V1911" s="193" t="str">
        <f t="shared" si="516"/>
        <v>INSTALACION</v>
      </c>
      <c r="W1911" s="203">
        <f t="shared" si="519"/>
        <v>3800</v>
      </c>
      <c r="X1911" s="203">
        <f t="shared" si="509"/>
        <v>608</v>
      </c>
      <c r="Y1911" s="203">
        <f t="shared" si="510"/>
        <v>4408</v>
      </c>
    </row>
    <row r="1912" ht="12.75" customHeight="1">
      <c r="A1912" s="191" t="s">
        <v>8517</v>
      </c>
      <c r="B1912" s="215" t="s">
        <v>2817</v>
      </c>
      <c r="C1912" s="268">
        <v>45959.0</v>
      </c>
      <c r="D1912" s="241">
        <v>0.4166666666666667</v>
      </c>
      <c r="E1912" s="191" t="s">
        <v>8586</v>
      </c>
      <c r="F1912" s="191" t="s">
        <v>8587</v>
      </c>
      <c r="G1912" s="193">
        <v>1.0</v>
      </c>
      <c r="H1912" s="193" t="s">
        <v>888</v>
      </c>
      <c r="I1912" s="193" t="s">
        <v>8588</v>
      </c>
      <c r="J1912" s="193" t="s">
        <v>2863</v>
      </c>
      <c r="K1912" s="193" t="s">
        <v>8589</v>
      </c>
      <c r="L1912" s="191" t="s">
        <v>8590</v>
      </c>
      <c r="M1912" s="217" t="s">
        <v>8591</v>
      </c>
      <c r="N1912" s="193" t="s">
        <v>706</v>
      </c>
      <c r="O1912" s="207">
        <v>0.4111111111111111</v>
      </c>
      <c r="P1912" s="193" t="str">
        <f t="shared" ref="P1912:P1943" si="520">J1912</f>
        <v>INSTALACION DE EQUIPO </v>
      </c>
      <c r="Q1912" s="205" t="s">
        <v>8592</v>
      </c>
      <c r="R1912" s="206">
        <v>8.62667089216975E14</v>
      </c>
      <c r="S1912" s="206">
        <v>8.12022986E9</v>
      </c>
      <c r="T1912" s="193" t="s">
        <v>8593</v>
      </c>
      <c r="U1912" s="193" t="s">
        <v>8594</v>
      </c>
      <c r="V1912" s="193" t="str">
        <f t="shared" si="516"/>
        <v>INSTALACION</v>
      </c>
      <c r="W1912" s="203">
        <f>549+300</f>
        <v>849</v>
      </c>
      <c r="X1912" s="203">
        <f t="shared" si="509"/>
        <v>135.84</v>
      </c>
      <c r="Y1912" s="203">
        <f t="shared" si="510"/>
        <v>984.84</v>
      </c>
    </row>
    <row r="1913" ht="12.75" customHeight="1">
      <c r="A1913" s="191" t="s">
        <v>8517</v>
      </c>
      <c r="B1913" s="215" t="s">
        <v>2817</v>
      </c>
      <c r="C1913" s="268">
        <v>45959.0</v>
      </c>
      <c r="D1913" s="191" t="s">
        <v>8551</v>
      </c>
      <c r="E1913" s="191" t="s">
        <v>4296</v>
      </c>
      <c r="F1913" s="191" t="s">
        <v>2745</v>
      </c>
      <c r="G1913" s="193">
        <v>1.0</v>
      </c>
      <c r="H1913" s="193" t="s">
        <v>2449</v>
      </c>
      <c r="I1913" s="193">
        <v>1021.0</v>
      </c>
      <c r="J1913" s="193" t="s">
        <v>8595</v>
      </c>
      <c r="K1913" s="193" t="s">
        <v>8596</v>
      </c>
      <c r="L1913" s="191" t="s">
        <v>8597</v>
      </c>
      <c r="M1913" s="243" t="s">
        <v>8598</v>
      </c>
      <c r="N1913" s="193" t="s">
        <v>821</v>
      </c>
      <c r="O1913" s="207">
        <v>0.5520833333333334</v>
      </c>
      <c r="P1913" s="193" t="str">
        <f t="shared" si="520"/>
        <v>REVISION DE UNIDAD
Dejo de reportar 2025-10-28 18:09:47, no actualiza y el mecanico cometo que fue por un tema de instalacion, Equipo MICODUS 2G MV710N - 864943047769803</v>
      </c>
      <c r="Q1913" s="205" t="s">
        <v>8599</v>
      </c>
      <c r="R1913" s="206">
        <v>8.64943047769803E14</v>
      </c>
      <c r="S1913" s="206">
        <v>8.123536764E9</v>
      </c>
      <c r="T1913" s="193" t="s">
        <v>7402</v>
      </c>
      <c r="U1913" s="193" t="s">
        <v>7403</v>
      </c>
      <c r="V1913" s="193" t="str">
        <f t="shared" si="516"/>
        <v>REVISION</v>
      </c>
      <c r="W1913" s="203">
        <v>500.0</v>
      </c>
      <c r="X1913" s="203">
        <f t="shared" si="509"/>
        <v>80</v>
      </c>
      <c r="Y1913" s="203">
        <f t="shared" si="510"/>
        <v>580</v>
      </c>
    </row>
    <row r="1914" ht="12.75" customHeight="1">
      <c r="A1914" s="191" t="s">
        <v>8517</v>
      </c>
      <c r="B1914" s="215" t="s">
        <v>2817</v>
      </c>
      <c r="C1914" s="268">
        <v>45959.0</v>
      </c>
      <c r="D1914" s="191" t="s">
        <v>8551</v>
      </c>
      <c r="E1914" s="191" t="s">
        <v>4296</v>
      </c>
      <c r="F1914" s="191" t="s">
        <v>2745</v>
      </c>
      <c r="G1914" s="193">
        <v>1.0</v>
      </c>
      <c r="H1914" s="193" t="s">
        <v>2467</v>
      </c>
      <c r="I1914" s="193">
        <v>1021.0</v>
      </c>
      <c r="J1914" s="193" t="s">
        <v>8595</v>
      </c>
      <c r="K1914" s="193" t="s">
        <v>8596</v>
      </c>
      <c r="L1914" s="191" t="s">
        <v>8597</v>
      </c>
      <c r="M1914" s="243" t="s">
        <v>8598</v>
      </c>
      <c r="N1914" s="193" t="s">
        <v>821</v>
      </c>
      <c r="O1914" s="207">
        <v>0.5833333333333334</v>
      </c>
      <c r="P1914" s="193" t="str">
        <f t="shared" si="520"/>
        <v>REVISION DE UNIDAD
Dejo de reportar 2025-10-28 18:09:47, no actualiza y el mecanico cometo que fue por un tema de instalacion, Equipo MICODUS 2G MV710N - 864943047769803</v>
      </c>
      <c r="Q1914" s="205" t="s">
        <v>8599</v>
      </c>
      <c r="R1914" s="206">
        <v>8.62667089369162E14</v>
      </c>
      <c r="S1914" s="206">
        <v>8.134040069E9</v>
      </c>
      <c r="T1914" s="193" t="s">
        <v>7402</v>
      </c>
      <c r="U1914" s="193" t="s">
        <v>7403</v>
      </c>
      <c r="V1914" s="193" t="str">
        <f t="shared" si="516"/>
        <v>CAMBIO DE GPS</v>
      </c>
      <c r="W1914" s="203">
        <v>0.0</v>
      </c>
      <c r="X1914" s="203">
        <f t="shared" si="509"/>
        <v>0</v>
      </c>
      <c r="Y1914" s="203">
        <f t="shared" si="510"/>
        <v>0</v>
      </c>
    </row>
    <row r="1915" ht="12.75" customHeight="1">
      <c r="A1915" s="191" t="s">
        <v>8517</v>
      </c>
      <c r="B1915" s="215" t="s">
        <v>2817</v>
      </c>
      <c r="C1915" s="268">
        <v>45959.0</v>
      </c>
      <c r="D1915" s="191" t="s">
        <v>8524</v>
      </c>
      <c r="E1915" s="191" t="s">
        <v>8600</v>
      </c>
      <c r="F1915" s="191" t="s">
        <v>3489</v>
      </c>
      <c r="G1915" s="193">
        <v>1.0</v>
      </c>
      <c r="H1915" s="193" t="s">
        <v>888</v>
      </c>
      <c r="I1915" s="193" t="s">
        <v>8601</v>
      </c>
      <c r="J1915" s="193" t="s">
        <v>8602</v>
      </c>
      <c r="K1915" s="193" t="s">
        <v>6955</v>
      </c>
      <c r="L1915" s="191" t="s">
        <v>2669</v>
      </c>
      <c r="M1915" s="243" t="s">
        <v>2670</v>
      </c>
      <c r="N1915" s="193" t="s">
        <v>706</v>
      </c>
      <c r="O1915" s="193" t="s">
        <v>68</v>
      </c>
      <c r="P1915" s="193" t="str">
        <f t="shared" si="520"/>
        <v>INSTALACION
Equipo Corte 862476051262540</v>
      </c>
      <c r="Q1915" s="205" t="s">
        <v>8603</v>
      </c>
      <c r="R1915" s="206">
        <v>8.6247605126254E14</v>
      </c>
      <c r="S1915" s="206" t="s">
        <v>68</v>
      </c>
      <c r="T1915" s="193" t="s">
        <v>68</v>
      </c>
      <c r="U1915" s="193" t="s">
        <v>8191</v>
      </c>
      <c r="V1915" s="193" t="str">
        <f t="shared" si="516"/>
        <v>INSTALACION</v>
      </c>
      <c r="W1915" s="203">
        <v>700.0</v>
      </c>
      <c r="X1915" s="203">
        <f t="shared" si="509"/>
        <v>112</v>
      </c>
      <c r="Y1915" s="203">
        <f t="shared" si="510"/>
        <v>812</v>
      </c>
    </row>
    <row r="1916" ht="12.75" customHeight="1">
      <c r="A1916" s="191" t="s">
        <v>8517</v>
      </c>
      <c r="B1916" s="37"/>
      <c r="C1916" s="268">
        <v>45959.0</v>
      </c>
      <c r="D1916" s="191" t="s">
        <v>8534</v>
      </c>
      <c r="E1916" s="191" t="s">
        <v>3418</v>
      </c>
      <c r="F1916" s="191" t="s">
        <v>2871</v>
      </c>
      <c r="G1916" s="193">
        <v>1.0</v>
      </c>
      <c r="H1916" s="193" t="s">
        <v>888</v>
      </c>
      <c r="I1916" s="193" t="s">
        <v>1184</v>
      </c>
      <c r="J1916" s="193" t="s">
        <v>2863</v>
      </c>
      <c r="K1916" s="193" t="s">
        <v>68</v>
      </c>
      <c r="L1916" s="37" t="s">
        <v>2969</v>
      </c>
      <c r="M1916" s="243" t="s">
        <v>2970</v>
      </c>
      <c r="N1916" s="193" t="s">
        <v>821</v>
      </c>
      <c r="O1916" s="193" t="s">
        <v>68</v>
      </c>
      <c r="P1916" s="193" t="str">
        <f t="shared" si="520"/>
        <v>INSTALACION DE EQUIPO </v>
      </c>
      <c r="Q1916" s="205" t="s">
        <v>5247</v>
      </c>
      <c r="R1916" s="206">
        <v>8.62667089269768E14</v>
      </c>
      <c r="S1916" s="206">
        <v>8.134033589E9</v>
      </c>
      <c r="T1916" s="193" t="s">
        <v>8604</v>
      </c>
      <c r="U1916" s="193" t="s">
        <v>68</v>
      </c>
      <c r="V1916" s="193" t="str">
        <f t="shared" si="516"/>
        <v>INSTALACION</v>
      </c>
      <c r="W1916" s="179">
        <f>2400+1800-300</f>
        <v>3900</v>
      </c>
      <c r="X1916" s="203">
        <f t="shared" si="509"/>
        <v>624</v>
      </c>
      <c r="Y1916" s="203">
        <f t="shared" si="510"/>
        <v>4524</v>
      </c>
    </row>
    <row r="1917" ht="12.75" customHeight="1">
      <c r="A1917" s="191" t="s">
        <v>8517</v>
      </c>
      <c r="B1917" s="290" t="s">
        <v>2817</v>
      </c>
      <c r="C1917" s="268">
        <v>45959.0</v>
      </c>
      <c r="D1917" s="191" t="s">
        <v>8534</v>
      </c>
      <c r="E1917" s="191" t="s">
        <v>3418</v>
      </c>
      <c r="F1917" s="191" t="s">
        <v>2871</v>
      </c>
      <c r="G1917" s="193">
        <v>1.0</v>
      </c>
      <c r="H1917" s="193" t="s">
        <v>846</v>
      </c>
      <c r="I1917" s="193" t="s">
        <v>8567</v>
      </c>
      <c r="J1917" s="193" t="s">
        <v>2863</v>
      </c>
      <c r="K1917" s="193" t="s">
        <v>68</v>
      </c>
      <c r="L1917" s="37" t="s">
        <v>2969</v>
      </c>
      <c r="M1917" s="243" t="s">
        <v>2970</v>
      </c>
      <c r="N1917" s="193" t="s">
        <v>821</v>
      </c>
      <c r="O1917" s="193" t="s">
        <v>68</v>
      </c>
      <c r="P1917" s="193" t="str">
        <f t="shared" si="520"/>
        <v>INSTALACION DE EQUIPO </v>
      </c>
      <c r="Q1917" s="205" t="s">
        <v>8605</v>
      </c>
      <c r="R1917" s="206" t="s">
        <v>68</v>
      </c>
      <c r="S1917" s="206" t="s">
        <v>68</v>
      </c>
      <c r="T1917" s="193" t="s">
        <v>68</v>
      </c>
      <c r="U1917" s="193" t="s">
        <v>68</v>
      </c>
      <c r="V1917" s="193" t="str">
        <f t="shared" si="516"/>
        <v>CANCELADO</v>
      </c>
      <c r="W1917" s="203">
        <v>0.0</v>
      </c>
      <c r="X1917" s="203">
        <f t="shared" si="509"/>
        <v>0</v>
      </c>
      <c r="Y1917" s="203">
        <f t="shared" si="510"/>
        <v>0</v>
      </c>
    </row>
    <row r="1918" ht="12.75" customHeight="1">
      <c r="A1918" s="191" t="s">
        <v>8517</v>
      </c>
      <c r="B1918" s="290" t="s">
        <v>2817</v>
      </c>
      <c r="C1918" s="268">
        <v>45959.0</v>
      </c>
      <c r="D1918" s="191" t="s">
        <v>8534</v>
      </c>
      <c r="E1918" s="191" t="s">
        <v>3418</v>
      </c>
      <c r="F1918" s="191" t="s">
        <v>2871</v>
      </c>
      <c r="G1918" s="193">
        <v>1.0</v>
      </c>
      <c r="H1918" s="193" t="s">
        <v>846</v>
      </c>
      <c r="I1918" s="193" t="s">
        <v>8567</v>
      </c>
      <c r="J1918" s="193" t="s">
        <v>2863</v>
      </c>
      <c r="K1918" s="193" t="s">
        <v>68</v>
      </c>
      <c r="L1918" s="37" t="s">
        <v>2969</v>
      </c>
      <c r="M1918" s="243" t="s">
        <v>2970</v>
      </c>
      <c r="N1918" s="193" t="s">
        <v>821</v>
      </c>
      <c r="O1918" s="193" t="s">
        <v>68</v>
      </c>
      <c r="P1918" s="193" t="str">
        <f t="shared" si="520"/>
        <v>INSTALACION DE EQUIPO </v>
      </c>
      <c r="Q1918" s="205" t="s">
        <v>8605</v>
      </c>
      <c r="R1918" s="206" t="s">
        <v>68</v>
      </c>
      <c r="S1918" s="206" t="s">
        <v>68</v>
      </c>
      <c r="T1918" s="193" t="s">
        <v>68</v>
      </c>
      <c r="U1918" s="193" t="s">
        <v>68</v>
      </c>
      <c r="V1918" s="193" t="str">
        <f t="shared" si="516"/>
        <v>CANCELADO</v>
      </c>
      <c r="W1918" s="203">
        <v>0.0</v>
      </c>
      <c r="X1918" s="203">
        <f t="shared" si="509"/>
        <v>0</v>
      </c>
      <c r="Y1918" s="203">
        <f t="shared" si="510"/>
        <v>0</v>
      </c>
    </row>
    <row r="1919" ht="12.75" customHeight="1">
      <c r="A1919" s="191" t="s">
        <v>8517</v>
      </c>
      <c r="B1919" s="215" t="s">
        <v>2817</v>
      </c>
      <c r="C1919" s="268">
        <v>45960.0</v>
      </c>
      <c r="D1919" s="241">
        <v>0.4166666666666667</v>
      </c>
      <c r="E1919" s="191" t="s">
        <v>2548</v>
      </c>
      <c r="F1919" s="191" t="s">
        <v>2549</v>
      </c>
      <c r="G1919" s="193">
        <v>1.0</v>
      </c>
      <c r="H1919" s="193" t="s">
        <v>2513</v>
      </c>
      <c r="I1919" s="193" t="s">
        <v>8606</v>
      </c>
      <c r="J1919" s="193" t="s">
        <v>2514</v>
      </c>
      <c r="K1919" s="193" t="s">
        <v>5562</v>
      </c>
      <c r="L1919" s="191" t="s">
        <v>2833</v>
      </c>
      <c r="M1919" s="248" t="s">
        <v>2552</v>
      </c>
      <c r="N1919" s="193" t="s">
        <v>821</v>
      </c>
      <c r="O1919" s="193" t="s">
        <v>68</v>
      </c>
      <c r="P1919" s="72" t="str">
        <f t="shared" si="520"/>
        <v>DESINSTALACION DE EQUIPO</v>
      </c>
      <c r="Q1919" s="205" t="s">
        <v>2567</v>
      </c>
      <c r="R1919" s="206">
        <v>8.65011030428453E14</v>
      </c>
      <c r="S1919" s="206">
        <v>8.11822742E9</v>
      </c>
      <c r="T1919" s="193" t="s">
        <v>8607</v>
      </c>
      <c r="U1919" s="193" t="s">
        <v>8608</v>
      </c>
      <c r="V1919" s="193" t="str">
        <f t="shared" si="516"/>
        <v>DESINSTALACION</v>
      </c>
      <c r="W1919" s="203">
        <v>350.0</v>
      </c>
      <c r="X1919" s="203">
        <f t="shared" si="509"/>
        <v>56</v>
      </c>
      <c r="Y1919" s="203">
        <f t="shared" si="510"/>
        <v>406</v>
      </c>
    </row>
    <row r="1920" ht="12.75" customHeight="1">
      <c r="A1920" s="191" t="s">
        <v>8517</v>
      </c>
      <c r="B1920" s="191" t="s">
        <v>2966</v>
      </c>
      <c r="C1920" s="268">
        <v>45960.0</v>
      </c>
      <c r="D1920" s="241">
        <v>0.5833333333333334</v>
      </c>
      <c r="E1920" s="191" t="s">
        <v>2504</v>
      </c>
      <c r="F1920" s="191" t="s">
        <v>2504</v>
      </c>
      <c r="G1920" s="193">
        <v>1.0</v>
      </c>
      <c r="H1920" s="193" t="s">
        <v>2684</v>
      </c>
      <c r="I1920" s="193" t="s">
        <v>8609</v>
      </c>
      <c r="J1920" s="193" t="s">
        <v>2863</v>
      </c>
      <c r="K1920" s="193" t="s">
        <v>2507</v>
      </c>
      <c r="L1920" s="191" t="s">
        <v>2508</v>
      </c>
      <c r="M1920" s="248" t="s">
        <v>2509</v>
      </c>
      <c r="N1920" s="193" t="s">
        <v>706</v>
      </c>
      <c r="O1920" s="193" t="s">
        <v>68</v>
      </c>
      <c r="P1920" s="193" t="str">
        <f t="shared" si="520"/>
        <v>INSTALACION DE EQUIPO </v>
      </c>
      <c r="Q1920" s="205" t="s">
        <v>8610</v>
      </c>
      <c r="R1920" s="206" t="s">
        <v>68</v>
      </c>
      <c r="S1920" s="206" t="s">
        <v>68</v>
      </c>
      <c r="T1920" s="193" t="s">
        <v>68</v>
      </c>
      <c r="U1920" s="193" t="s">
        <v>68</v>
      </c>
      <c r="V1920" s="193" t="str">
        <f t="shared" si="516"/>
        <v>VISITA EN FALSO </v>
      </c>
      <c r="W1920" s="203">
        <v>0.0</v>
      </c>
      <c r="X1920" s="203">
        <f t="shared" si="509"/>
        <v>0</v>
      </c>
      <c r="Y1920" s="203">
        <f t="shared" si="510"/>
        <v>0</v>
      </c>
    </row>
    <row r="1921" ht="12.75" customHeight="1">
      <c r="A1921" s="191" t="s">
        <v>8517</v>
      </c>
      <c r="B1921" s="215" t="s">
        <v>2817</v>
      </c>
      <c r="C1921" s="268">
        <v>45960.0</v>
      </c>
      <c r="D1921" s="191" t="s">
        <v>8611</v>
      </c>
      <c r="E1921" s="191" t="s">
        <v>8612</v>
      </c>
      <c r="F1921" s="191" t="s">
        <v>2527</v>
      </c>
      <c r="G1921" s="193">
        <v>1.0</v>
      </c>
      <c r="H1921" s="193" t="s">
        <v>2449</v>
      </c>
      <c r="I1921" s="193" t="s">
        <v>6289</v>
      </c>
      <c r="J1921" s="193" t="s">
        <v>8613</v>
      </c>
      <c r="K1921" s="193"/>
      <c r="L1921" s="191" t="s">
        <v>6285</v>
      </c>
      <c r="M1921" s="248" t="s">
        <v>7696</v>
      </c>
      <c r="N1921" s="193" t="s">
        <v>706</v>
      </c>
      <c r="O1921" s="193" t="s">
        <v>68</v>
      </c>
      <c r="P1921" s="193" t="str">
        <f t="shared" si="520"/>
        <v>REVISION DE EQUIPO
GPS NO REPORTA</v>
      </c>
      <c r="Q1921" s="205"/>
      <c r="R1921" s="206"/>
      <c r="S1921" s="206"/>
      <c r="T1921" s="193"/>
      <c r="U1921" s="193"/>
      <c r="V1921" s="193" t="str">
        <f t="shared" si="516"/>
        <v>REVISION</v>
      </c>
      <c r="W1921" s="203">
        <v>350.0</v>
      </c>
      <c r="X1921" s="203">
        <f t="shared" si="509"/>
        <v>56</v>
      </c>
      <c r="Y1921" s="203">
        <f t="shared" si="510"/>
        <v>406</v>
      </c>
    </row>
    <row r="1922" ht="12.75" customHeight="1">
      <c r="A1922" s="191" t="s">
        <v>8517</v>
      </c>
      <c r="B1922" s="215" t="s">
        <v>2817</v>
      </c>
      <c r="C1922" s="268">
        <v>45960.0</v>
      </c>
      <c r="D1922" s="241">
        <v>0.625</v>
      </c>
      <c r="E1922" s="191" t="s">
        <v>2504</v>
      </c>
      <c r="F1922" s="191" t="s">
        <v>2504</v>
      </c>
      <c r="G1922" s="193">
        <v>1.0</v>
      </c>
      <c r="H1922" s="193" t="s">
        <v>888</v>
      </c>
      <c r="I1922" s="193" t="s">
        <v>8614</v>
      </c>
      <c r="J1922" s="193" t="s">
        <v>2863</v>
      </c>
      <c r="K1922" s="193" t="s">
        <v>2507</v>
      </c>
      <c r="L1922" s="191" t="s">
        <v>2508</v>
      </c>
      <c r="M1922" s="248" t="s">
        <v>2509</v>
      </c>
      <c r="N1922" s="193" t="s">
        <v>706</v>
      </c>
      <c r="O1922" s="193" t="s">
        <v>68</v>
      </c>
      <c r="P1922" s="193" t="str">
        <f t="shared" si="520"/>
        <v>INSTALACION DE EQUIPO </v>
      </c>
      <c r="Q1922" s="205" t="s">
        <v>68</v>
      </c>
      <c r="R1922" s="206">
        <v>8.62667089261294E14</v>
      </c>
      <c r="S1922" s="206">
        <v>8.122004461E9</v>
      </c>
      <c r="T1922" s="193" t="s">
        <v>8615</v>
      </c>
      <c r="U1922" s="193" t="s">
        <v>8616</v>
      </c>
      <c r="V1922" s="193" t="str">
        <f t="shared" si="516"/>
        <v>INSTALACION</v>
      </c>
      <c r="W1922" s="203">
        <f>1900+100</f>
        <v>2000</v>
      </c>
      <c r="X1922" s="203">
        <f t="shared" si="509"/>
        <v>320</v>
      </c>
      <c r="Y1922" s="203">
        <f t="shared" si="510"/>
        <v>2320</v>
      </c>
    </row>
    <row r="1923" ht="12.75" customHeight="1">
      <c r="A1923" s="191" t="s">
        <v>8517</v>
      </c>
      <c r="B1923" s="191" t="s">
        <v>2966</v>
      </c>
      <c r="C1923" s="268">
        <v>45960.0</v>
      </c>
      <c r="D1923" s="191" t="s">
        <v>8524</v>
      </c>
      <c r="E1923" s="191" t="s">
        <v>2548</v>
      </c>
      <c r="F1923" s="191" t="s">
        <v>2549</v>
      </c>
      <c r="G1923" s="193">
        <v>1.0</v>
      </c>
      <c r="H1923" s="193" t="s">
        <v>846</v>
      </c>
      <c r="I1923" s="193" t="s">
        <v>8617</v>
      </c>
      <c r="J1923" s="193" t="s">
        <v>2514</v>
      </c>
      <c r="K1923" s="193" t="s">
        <v>5562</v>
      </c>
      <c r="L1923" s="191" t="s">
        <v>2833</v>
      </c>
      <c r="M1923" s="248" t="s">
        <v>2552</v>
      </c>
      <c r="N1923" s="193" t="s">
        <v>68</v>
      </c>
      <c r="O1923" s="193" t="s">
        <v>68</v>
      </c>
      <c r="P1923" s="72" t="str">
        <f t="shared" si="520"/>
        <v>DESINSTALACION DE EQUIPO</v>
      </c>
      <c r="Q1923" s="205" t="s">
        <v>8618</v>
      </c>
      <c r="R1923" s="206">
        <v>8.65011032241367E14</v>
      </c>
      <c r="S1923" s="206">
        <v>8.123212012E9</v>
      </c>
      <c r="T1923" s="193" t="s">
        <v>8619</v>
      </c>
      <c r="U1923" s="193" t="s">
        <v>8620</v>
      </c>
      <c r="V1923" s="193" t="str">
        <f t="shared" si="516"/>
        <v>CANCELADO</v>
      </c>
      <c r="W1923" s="203">
        <v>0.0</v>
      </c>
      <c r="X1923" s="203">
        <f t="shared" si="509"/>
        <v>0</v>
      </c>
      <c r="Y1923" s="203">
        <f t="shared" si="510"/>
        <v>0</v>
      </c>
    </row>
    <row r="1924">
      <c r="A1924" s="191" t="s">
        <v>8517</v>
      </c>
      <c r="B1924" s="215" t="s">
        <v>2817</v>
      </c>
      <c r="C1924" s="268">
        <v>45961.0</v>
      </c>
      <c r="D1924" s="241">
        <v>0.3958333333333333</v>
      </c>
      <c r="E1924" s="191" t="s">
        <v>8621</v>
      </c>
      <c r="F1924" s="191" t="s">
        <v>8622</v>
      </c>
      <c r="G1924" s="193">
        <v>1.0</v>
      </c>
      <c r="H1924" s="193" t="s">
        <v>888</v>
      </c>
      <c r="I1924" s="193" t="s">
        <v>8623</v>
      </c>
      <c r="J1924" s="193" t="s">
        <v>2725</v>
      </c>
      <c r="K1924" s="193" t="s">
        <v>8624</v>
      </c>
      <c r="L1924" s="191" t="s">
        <v>8625</v>
      </c>
      <c r="M1924" s="248" t="s">
        <v>8626</v>
      </c>
      <c r="N1924" s="193" t="s">
        <v>706</v>
      </c>
      <c r="O1924" s="207">
        <v>0.3923611111111111</v>
      </c>
      <c r="P1924" s="193" t="str">
        <f t="shared" si="520"/>
        <v>INSTALACION DE EQUIPO</v>
      </c>
      <c r="Q1924" s="205" t="s">
        <v>8627</v>
      </c>
      <c r="R1924" s="206">
        <v>8.62667089369063E14</v>
      </c>
      <c r="S1924" s="206">
        <v>8.123501526E9</v>
      </c>
      <c r="T1924" s="193" t="s">
        <v>8628</v>
      </c>
      <c r="U1924" s="193" t="s">
        <v>8629</v>
      </c>
      <c r="V1924" s="193" t="str">
        <f t="shared" si="516"/>
        <v>INSTALACION</v>
      </c>
      <c r="W1924" s="203">
        <f>2200+250</f>
        <v>2450</v>
      </c>
      <c r="X1924" s="203">
        <f t="shared" si="509"/>
        <v>392</v>
      </c>
      <c r="Y1924" s="203">
        <f t="shared" si="510"/>
        <v>2842</v>
      </c>
    </row>
    <row r="1925">
      <c r="A1925" s="191" t="s">
        <v>8517</v>
      </c>
      <c r="B1925" s="215" t="s">
        <v>2817</v>
      </c>
      <c r="C1925" s="268">
        <v>45961.0</v>
      </c>
      <c r="D1925" s="241">
        <v>0.3958333333333333</v>
      </c>
      <c r="E1925" s="191" t="s">
        <v>6184</v>
      </c>
      <c r="F1925" s="191" t="s">
        <v>8630</v>
      </c>
      <c r="G1925" s="193">
        <v>1.0</v>
      </c>
      <c r="H1925" s="193" t="s">
        <v>846</v>
      </c>
      <c r="I1925" s="193" t="s">
        <v>8631</v>
      </c>
      <c r="J1925" s="193" t="s">
        <v>2863</v>
      </c>
      <c r="K1925" s="193" t="s">
        <v>7038</v>
      </c>
      <c r="L1925" s="191" t="s">
        <v>2545</v>
      </c>
      <c r="M1925" s="249" t="s">
        <v>8632</v>
      </c>
      <c r="N1925" s="193" t="s">
        <v>68</v>
      </c>
      <c r="O1925" s="207"/>
      <c r="P1925" s="193" t="str">
        <f t="shared" si="520"/>
        <v>INSTALACION DE EQUIPO </v>
      </c>
      <c r="Q1925" s="205" t="s">
        <v>8633</v>
      </c>
      <c r="R1925" s="206" t="s">
        <v>68</v>
      </c>
      <c r="S1925" s="206" t="s">
        <v>68</v>
      </c>
      <c r="T1925" s="193" t="s">
        <v>68</v>
      </c>
      <c r="U1925" s="193" t="s">
        <v>68</v>
      </c>
      <c r="V1925" s="193" t="str">
        <f t="shared" si="516"/>
        <v>CANCELADO</v>
      </c>
      <c r="W1925" s="203">
        <v>0.0</v>
      </c>
      <c r="X1925" s="203">
        <f t="shared" si="509"/>
        <v>0</v>
      </c>
      <c r="Y1925" s="203">
        <f t="shared" si="510"/>
        <v>0</v>
      </c>
    </row>
    <row r="1926">
      <c r="A1926" s="191" t="s">
        <v>8517</v>
      </c>
      <c r="B1926" s="215" t="s">
        <v>2817</v>
      </c>
      <c r="C1926" s="268">
        <v>45961.0</v>
      </c>
      <c r="D1926" s="241">
        <v>0.4583333333333333</v>
      </c>
      <c r="E1926" s="191" t="s">
        <v>2548</v>
      </c>
      <c r="F1926" s="191" t="s">
        <v>2549</v>
      </c>
      <c r="G1926" s="193">
        <v>1.0</v>
      </c>
      <c r="H1926" s="193" t="s">
        <v>2812</v>
      </c>
      <c r="I1926" s="193" t="s">
        <v>8634</v>
      </c>
      <c r="J1926" s="193" t="s">
        <v>8635</v>
      </c>
      <c r="K1926" s="193" t="s">
        <v>5562</v>
      </c>
      <c r="L1926" s="191" t="s">
        <v>2833</v>
      </c>
      <c r="M1926" s="248" t="s">
        <v>2552</v>
      </c>
      <c r="N1926" s="193" t="s">
        <v>821</v>
      </c>
      <c r="O1926" s="207"/>
      <c r="P1926" s="193" t="str">
        <f t="shared" si="520"/>
        <v>REINSTALACIO DE EQUIPO</v>
      </c>
      <c r="Q1926" s="205" t="s">
        <v>68</v>
      </c>
      <c r="R1926" s="206">
        <v>8.6266708923401E14</v>
      </c>
      <c r="S1926" s="206">
        <v>8.123557342E9</v>
      </c>
      <c r="T1926" s="193" t="s">
        <v>8636</v>
      </c>
      <c r="U1926" s="193" t="s">
        <v>68</v>
      </c>
      <c r="V1926" s="193" t="str">
        <f t="shared" si="516"/>
        <v>REINSTALACION</v>
      </c>
      <c r="W1926" s="203">
        <v>350.0</v>
      </c>
      <c r="X1926" s="203">
        <f t="shared" si="509"/>
        <v>56</v>
      </c>
      <c r="Y1926" s="203">
        <f t="shared" si="510"/>
        <v>406</v>
      </c>
    </row>
    <row r="1927">
      <c r="A1927" s="191" t="s">
        <v>8517</v>
      </c>
      <c r="B1927" s="215" t="s">
        <v>2817</v>
      </c>
      <c r="C1927" s="268">
        <v>45961.0</v>
      </c>
      <c r="D1927" s="241">
        <v>0.4583333333333333</v>
      </c>
      <c r="E1927" s="191" t="s">
        <v>2548</v>
      </c>
      <c r="F1927" s="191" t="s">
        <v>2549</v>
      </c>
      <c r="G1927" s="193">
        <v>1.0</v>
      </c>
      <c r="H1927" s="193" t="s">
        <v>888</v>
      </c>
      <c r="I1927" s="193" t="s">
        <v>8637</v>
      </c>
      <c r="J1927" s="193" t="s">
        <v>8635</v>
      </c>
      <c r="K1927" s="193" t="s">
        <v>5562</v>
      </c>
      <c r="L1927" s="191" t="s">
        <v>2833</v>
      </c>
      <c r="M1927" s="248" t="s">
        <v>2552</v>
      </c>
      <c r="N1927" s="193" t="s">
        <v>821</v>
      </c>
      <c r="O1927" s="207"/>
      <c r="P1927" s="193" t="str">
        <f t="shared" si="520"/>
        <v>REINSTALACIO DE EQUIPO</v>
      </c>
      <c r="Q1927" s="205" t="s">
        <v>68</v>
      </c>
      <c r="R1927" s="206">
        <v>8.626670892698E14</v>
      </c>
      <c r="S1927" s="206">
        <v>8.13404007E9</v>
      </c>
      <c r="T1927" s="193" t="s">
        <v>8638</v>
      </c>
      <c r="U1927" s="193" t="s">
        <v>8639</v>
      </c>
      <c r="V1927" s="193" t="str">
        <f t="shared" si="516"/>
        <v>INSTALACION</v>
      </c>
      <c r="W1927" s="203">
        <v>1900.0</v>
      </c>
      <c r="X1927" s="203">
        <f t="shared" si="509"/>
        <v>304</v>
      </c>
      <c r="Y1927" s="203">
        <f t="shared" si="510"/>
        <v>2204</v>
      </c>
    </row>
    <row r="1928">
      <c r="A1928" s="191" t="s">
        <v>8517</v>
      </c>
      <c r="B1928" s="215" t="s">
        <v>2817</v>
      </c>
      <c r="C1928" s="268">
        <v>45961.0</v>
      </c>
      <c r="D1928" s="241">
        <v>0.6041666666666666</v>
      </c>
      <c r="E1928" s="191" t="s">
        <v>2518</v>
      </c>
      <c r="F1928" s="191" t="s">
        <v>7902</v>
      </c>
      <c r="G1928" s="193">
        <v>1.0</v>
      </c>
      <c r="H1928" s="193" t="s">
        <v>846</v>
      </c>
      <c r="I1928" s="193" t="s">
        <v>68</v>
      </c>
      <c r="J1928" s="193" t="s">
        <v>68</v>
      </c>
      <c r="K1928" s="193" t="s">
        <v>6022</v>
      </c>
      <c r="L1928" s="191" t="s">
        <v>6023</v>
      </c>
      <c r="M1928" s="249" t="s">
        <v>6024</v>
      </c>
      <c r="N1928" s="193" t="s">
        <v>821</v>
      </c>
      <c r="O1928" s="207"/>
      <c r="P1928" s="193" t="str">
        <f t="shared" si="520"/>
        <v>-</v>
      </c>
      <c r="Q1928" s="205" t="s">
        <v>8640</v>
      </c>
      <c r="R1928" s="206" t="s">
        <v>68</v>
      </c>
      <c r="S1928" s="206" t="s">
        <v>68</v>
      </c>
      <c r="T1928" s="193" t="s">
        <v>68</v>
      </c>
      <c r="U1928" s="193" t="s">
        <v>68</v>
      </c>
      <c r="V1928" s="193" t="str">
        <f t="shared" si="516"/>
        <v>CANCELADO</v>
      </c>
      <c r="W1928" s="203">
        <v>0.0</v>
      </c>
      <c r="X1928" s="203">
        <f t="shared" si="509"/>
        <v>0</v>
      </c>
      <c r="Y1928" s="203">
        <f t="shared" si="510"/>
        <v>0</v>
      </c>
    </row>
    <row r="1929">
      <c r="A1929" s="191" t="s">
        <v>8517</v>
      </c>
      <c r="B1929" s="291" t="s">
        <v>2966</v>
      </c>
      <c r="C1929" s="268">
        <v>45961.0</v>
      </c>
      <c r="D1929" s="241">
        <v>0.625</v>
      </c>
      <c r="E1929" s="191" t="s">
        <v>4366</v>
      </c>
      <c r="F1929" s="191" t="s">
        <v>8641</v>
      </c>
      <c r="G1929" s="193">
        <v>1.0</v>
      </c>
      <c r="H1929" s="193" t="s">
        <v>846</v>
      </c>
      <c r="I1929" s="193" t="s">
        <v>2340</v>
      </c>
      <c r="J1929" s="193" t="s">
        <v>8642</v>
      </c>
      <c r="K1929" s="193" t="s">
        <v>68</v>
      </c>
      <c r="L1929" s="191" t="s">
        <v>2530</v>
      </c>
      <c r="M1929" s="249" t="s">
        <v>2531</v>
      </c>
      <c r="N1929" s="193" t="s">
        <v>68</v>
      </c>
      <c r="O1929" s="207"/>
      <c r="P1929" s="193" t="str">
        <f t="shared" si="520"/>
        <v>REVISION DE UNIDAD 
EQUIPO NO ACTUALIZA, POSIBLE CAMBIO</v>
      </c>
      <c r="Q1929" s="205" t="s">
        <v>8643</v>
      </c>
      <c r="R1929" s="206" t="s">
        <v>68</v>
      </c>
      <c r="S1929" s="206" t="s">
        <v>68</v>
      </c>
      <c r="T1929" s="193" t="s">
        <v>68</v>
      </c>
      <c r="U1929" s="193" t="s">
        <v>68</v>
      </c>
      <c r="V1929" s="193" t="str">
        <f t="shared" si="516"/>
        <v>CANCELADO</v>
      </c>
      <c r="W1929" s="203">
        <v>0.0</v>
      </c>
      <c r="X1929" s="203">
        <f t="shared" si="509"/>
        <v>0</v>
      </c>
      <c r="Y1929" s="203">
        <f t="shared" si="510"/>
        <v>0</v>
      </c>
    </row>
    <row r="1930">
      <c r="A1930" s="191" t="s">
        <v>8517</v>
      </c>
      <c r="B1930" s="215" t="s">
        <v>2817</v>
      </c>
      <c r="C1930" s="268">
        <v>45962.0</v>
      </c>
      <c r="D1930" s="241">
        <v>0.375</v>
      </c>
      <c r="E1930" s="191" t="s">
        <v>2518</v>
      </c>
      <c r="F1930" s="191" t="s">
        <v>7902</v>
      </c>
      <c r="G1930" s="193">
        <v>1.0</v>
      </c>
      <c r="H1930" s="193" t="s">
        <v>888</v>
      </c>
      <c r="I1930" s="193" t="s">
        <v>8644</v>
      </c>
      <c r="J1930" s="193" t="s">
        <v>2725</v>
      </c>
      <c r="K1930" s="193" t="s">
        <v>6022</v>
      </c>
      <c r="L1930" s="191" t="s">
        <v>6023</v>
      </c>
      <c r="M1930" s="249" t="s">
        <v>6024</v>
      </c>
      <c r="N1930" s="193" t="s">
        <v>821</v>
      </c>
      <c r="O1930" s="207">
        <v>0.4</v>
      </c>
      <c r="P1930" s="193" t="str">
        <f t="shared" si="520"/>
        <v>INSTALACION DE EQUIPO</v>
      </c>
      <c r="Q1930" s="205" t="s">
        <v>2547</v>
      </c>
      <c r="R1930" s="206">
        <v>8.62667089222643E14</v>
      </c>
      <c r="S1930" s="206">
        <v>8.110446867E9</v>
      </c>
      <c r="T1930" s="193" t="s">
        <v>8645</v>
      </c>
      <c r="U1930" s="193" t="s">
        <v>8646</v>
      </c>
      <c r="V1930" s="193" t="str">
        <f t="shared" si="516"/>
        <v>INSTALACION</v>
      </c>
      <c r="W1930" s="203">
        <v>0.0</v>
      </c>
      <c r="X1930" s="203">
        <f t="shared" si="509"/>
        <v>0</v>
      </c>
      <c r="Y1930" s="203">
        <f t="shared" si="510"/>
        <v>0</v>
      </c>
    </row>
    <row r="1931" ht="12.75" customHeight="1">
      <c r="A1931" s="191" t="s">
        <v>8517</v>
      </c>
      <c r="B1931" s="215" t="s">
        <v>2817</v>
      </c>
      <c r="C1931" s="268">
        <v>45962.0</v>
      </c>
      <c r="D1931" s="241">
        <v>0.4583333333333333</v>
      </c>
      <c r="E1931" s="191" t="s">
        <v>2518</v>
      </c>
      <c r="F1931" s="191" t="s">
        <v>8647</v>
      </c>
      <c r="G1931" s="193">
        <v>1.0</v>
      </c>
      <c r="H1931" s="193" t="s">
        <v>888</v>
      </c>
      <c r="I1931" s="193" t="s">
        <v>8648</v>
      </c>
      <c r="J1931" s="193" t="s">
        <v>7649</v>
      </c>
      <c r="K1931" s="193" t="s">
        <v>8649</v>
      </c>
      <c r="L1931" s="191" t="s">
        <v>8650</v>
      </c>
      <c r="M1931" s="217" t="s">
        <v>8651</v>
      </c>
      <c r="N1931" s="193" t="s">
        <v>821</v>
      </c>
      <c r="O1931" s="207">
        <v>0.4673611111111111</v>
      </c>
      <c r="P1931" s="193" t="str">
        <f t="shared" si="520"/>
        <v>INSTALACION DASHCAM</v>
      </c>
      <c r="Q1931" s="205" t="s">
        <v>8652</v>
      </c>
      <c r="R1931" s="206">
        <v>8.6324007002086E14</v>
      </c>
      <c r="S1931" s="206">
        <v>8.181616401E9</v>
      </c>
      <c r="T1931" s="193" t="s">
        <v>8653</v>
      </c>
      <c r="U1931" s="193" t="s">
        <v>8654</v>
      </c>
      <c r="V1931" s="193" t="str">
        <f t="shared" si="516"/>
        <v>INSTALACION</v>
      </c>
      <c r="W1931" s="203">
        <f>5600+699</f>
        <v>6299</v>
      </c>
      <c r="X1931" s="203">
        <f t="shared" si="509"/>
        <v>1007.84</v>
      </c>
      <c r="Y1931" s="203">
        <f t="shared" si="510"/>
        <v>7306.84</v>
      </c>
    </row>
    <row r="1932" ht="12.75" customHeight="1">
      <c r="A1932" s="191" t="s">
        <v>8517</v>
      </c>
      <c r="B1932" s="291" t="s">
        <v>2966</v>
      </c>
      <c r="C1932" s="268">
        <v>45962.0</v>
      </c>
      <c r="D1932" s="241">
        <v>0.4583333333333333</v>
      </c>
      <c r="E1932" s="191" t="s">
        <v>2518</v>
      </c>
      <c r="F1932" s="191" t="s">
        <v>8647</v>
      </c>
      <c r="G1932" s="193">
        <v>1.0</v>
      </c>
      <c r="H1932" s="193" t="s">
        <v>2513</v>
      </c>
      <c r="I1932" s="193" t="s">
        <v>8655</v>
      </c>
      <c r="J1932" s="193" t="s">
        <v>8656</v>
      </c>
      <c r="K1932" s="193" t="s">
        <v>8649</v>
      </c>
      <c r="L1932" s="191" t="s">
        <v>8650</v>
      </c>
      <c r="M1932" s="217" t="s">
        <v>8651</v>
      </c>
      <c r="N1932" s="193" t="s">
        <v>821</v>
      </c>
      <c r="O1932" s="207">
        <v>0.47291666666666665</v>
      </c>
      <c r="P1932" s="193" t="str">
        <f t="shared" si="520"/>
        <v>DESINSTALACION EQUIPO GPS</v>
      </c>
      <c r="Q1932" s="205" t="s">
        <v>8657</v>
      </c>
      <c r="R1932" s="206">
        <v>8.67553055164016E14</v>
      </c>
      <c r="S1932" s="206" t="s">
        <v>68</v>
      </c>
      <c r="T1932" s="193" t="s">
        <v>8653</v>
      </c>
      <c r="U1932" s="193" t="s">
        <v>8654</v>
      </c>
      <c r="V1932" s="193" t="s">
        <v>762</v>
      </c>
      <c r="W1932" s="203">
        <v>0.0</v>
      </c>
      <c r="X1932" s="203">
        <f t="shared" si="509"/>
        <v>0</v>
      </c>
      <c r="Y1932" s="203">
        <f t="shared" si="510"/>
        <v>0</v>
      </c>
    </row>
    <row r="1933" ht="12.75" customHeight="1">
      <c r="A1933" s="191" t="s">
        <v>8517</v>
      </c>
      <c r="B1933" s="215" t="s">
        <v>2817</v>
      </c>
      <c r="C1933" s="268">
        <v>45962.0</v>
      </c>
      <c r="D1933" s="241">
        <v>0.4583333333333333</v>
      </c>
      <c r="E1933" s="191" t="s">
        <v>2518</v>
      </c>
      <c r="F1933" s="191" t="s">
        <v>8647</v>
      </c>
      <c r="G1933" s="193">
        <v>1.0</v>
      </c>
      <c r="H1933" s="193" t="s">
        <v>888</v>
      </c>
      <c r="I1933" s="193" t="s">
        <v>8658</v>
      </c>
      <c r="J1933" s="193" t="s">
        <v>7649</v>
      </c>
      <c r="K1933" s="193" t="s">
        <v>8649</v>
      </c>
      <c r="L1933" s="191" t="s">
        <v>8650</v>
      </c>
      <c r="M1933" s="248" t="s">
        <v>8651</v>
      </c>
      <c r="N1933" s="193" t="s">
        <v>821</v>
      </c>
      <c r="O1933" s="207">
        <v>0.5166666666666667</v>
      </c>
      <c r="P1933" s="193" t="str">
        <f t="shared" si="520"/>
        <v>INSTALACION DASHCAM</v>
      </c>
      <c r="Q1933" s="205" t="s">
        <v>8652</v>
      </c>
      <c r="R1933" s="206">
        <v>8.63240070021413E14</v>
      </c>
      <c r="S1933" s="206">
        <v>8.115306835E9</v>
      </c>
      <c r="T1933" s="193" t="s">
        <v>8659</v>
      </c>
      <c r="U1933" s="193" t="s">
        <v>8660</v>
      </c>
      <c r="V1933" s="193" t="str">
        <f t="shared" ref="V1933:V1943" si="521">H1933</f>
        <v>INSTALACION</v>
      </c>
      <c r="W1933" s="203">
        <f>5600+699</f>
        <v>6299</v>
      </c>
      <c r="X1933" s="203">
        <f t="shared" si="509"/>
        <v>1007.84</v>
      </c>
      <c r="Y1933" s="203">
        <f t="shared" si="510"/>
        <v>7306.84</v>
      </c>
    </row>
    <row r="1934" ht="12.75" customHeight="1">
      <c r="A1934" s="191" t="s">
        <v>8517</v>
      </c>
      <c r="B1934" s="215" t="s">
        <v>2817</v>
      </c>
      <c r="C1934" s="268">
        <v>45962.0</v>
      </c>
      <c r="D1934" s="241">
        <v>0.4583333333333333</v>
      </c>
      <c r="E1934" s="191" t="s">
        <v>2518</v>
      </c>
      <c r="F1934" s="191" t="s">
        <v>8661</v>
      </c>
      <c r="G1934" s="193">
        <v>1.0</v>
      </c>
      <c r="H1934" s="193" t="s">
        <v>888</v>
      </c>
      <c r="I1934" s="193" t="s">
        <v>8662</v>
      </c>
      <c r="J1934" s="193" t="s">
        <v>7236</v>
      </c>
      <c r="K1934" s="193" t="s">
        <v>8663</v>
      </c>
      <c r="L1934" s="191" t="s">
        <v>8664</v>
      </c>
      <c r="M1934" s="217" t="s">
        <v>8665</v>
      </c>
      <c r="N1934" s="193" t="s">
        <v>706</v>
      </c>
      <c r="O1934" s="207">
        <v>0.4583333333333333</v>
      </c>
      <c r="P1934" s="193" t="str">
        <f t="shared" si="520"/>
        <v>INSTALACION EN COMODATO</v>
      </c>
      <c r="Q1934" s="205" t="s">
        <v>2547</v>
      </c>
      <c r="R1934" s="206">
        <v>8.62667089221991E14</v>
      </c>
      <c r="S1934" s="206">
        <v>8.134040071E9</v>
      </c>
      <c r="T1934" s="193" t="s">
        <v>8666</v>
      </c>
      <c r="U1934" s="193" t="s">
        <v>8667</v>
      </c>
      <c r="V1934" s="193" t="str">
        <f t="shared" si="521"/>
        <v>INSTALACION</v>
      </c>
      <c r="W1934" s="203">
        <f t="shared" ref="W1934:W1937" si="522">549+300</f>
        <v>849</v>
      </c>
      <c r="X1934" s="203">
        <f t="shared" si="509"/>
        <v>135.84</v>
      </c>
      <c r="Y1934" s="203">
        <f t="shared" si="510"/>
        <v>984.84</v>
      </c>
    </row>
    <row r="1935" ht="12.75" customHeight="1">
      <c r="A1935" s="191" t="s">
        <v>8517</v>
      </c>
      <c r="B1935" s="215" t="s">
        <v>2817</v>
      </c>
      <c r="C1935" s="268">
        <v>45962.0</v>
      </c>
      <c r="D1935" s="241">
        <v>0.4583333333333333</v>
      </c>
      <c r="E1935" s="191" t="s">
        <v>2518</v>
      </c>
      <c r="F1935" s="191" t="s">
        <v>8661</v>
      </c>
      <c r="G1935" s="193">
        <v>1.0</v>
      </c>
      <c r="H1935" s="193" t="s">
        <v>888</v>
      </c>
      <c r="I1935" s="193" t="s">
        <v>8668</v>
      </c>
      <c r="J1935" s="193" t="s">
        <v>7236</v>
      </c>
      <c r="K1935" s="193" t="s">
        <v>8663</v>
      </c>
      <c r="L1935" s="191" t="s">
        <v>8664</v>
      </c>
      <c r="M1935" s="217" t="s">
        <v>8665</v>
      </c>
      <c r="N1935" s="193" t="s">
        <v>706</v>
      </c>
      <c r="O1935" s="193" t="s">
        <v>8669</v>
      </c>
      <c r="P1935" s="193" t="str">
        <f t="shared" si="520"/>
        <v>INSTALACION EN COMODATO</v>
      </c>
      <c r="Q1935" s="205" t="s">
        <v>2547</v>
      </c>
      <c r="R1935" s="206">
        <v>8.62667089222064E14</v>
      </c>
      <c r="S1935" s="206">
        <v>8.122017921E9</v>
      </c>
      <c r="T1935" s="193" t="s">
        <v>8670</v>
      </c>
      <c r="U1935" s="193" t="s">
        <v>8671</v>
      </c>
      <c r="V1935" s="193" t="str">
        <f t="shared" si="521"/>
        <v>INSTALACION</v>
      </c>
      <c r="W1935" s="203">
        <f t="shared" si="522"/>
        <v>849</v>
      </c>
      <c r="X1935" s="203">
        <f t="shared" si="509"/>
        <v>135.84</v>
      </c>
      <c r="Y1935" s="203">
        <f t="shared" si="510"/>
        <v>984.84</v>
      </c>
    </row>
    <row r="1936" ht="12.75" customHeight="1">
      <c r="A1936" s="191" t="s">
        <v>8517</v>
      </c>
      <c r="B1936" s="215" t="s">
        <v>2817</v>
      </c>
      <c r="C1936" s="268">
        <v>45962.0</v>
      </c>
      <c r="D1936" s="241">
        <v>0.4583333333333333</v>
      </c>
      <c r="E1936" s="191" t="s">
        <v>2518</v>
      </c>
      <c r="F1936" s="191" t="s">
        <v>8661</v>
      </c>
      <c r="G1936" s="193">
        <v>1.0</v>
      </c>
      <c r="H1936" s="193" t="s">
        <v>888</v>
      </c>
      <c r="I1936" s="193" t="s">
        <v>8672</v>
      </c>
      <c r="J1936" s="193" t="s">
        <v>7236</v>
      </c>
      <c r="K1936" s="193" t="s">
        <v>8663</v>
      </c>
      <c r="L1936" s="191" t="s">
        <v>8664</v>
      </c>
      <c r="M1936" s="217" t="s">
        <v>8665</v>
      </c>
      <c r="N1936" s="193" t="s">
        <v>706</v>
      </c>
      <c r="O1936" s="207">
        <v>0.5083333333333333</v>
      </c>
      <c r="P1936" s="193" t="str">
        <f t="shared" si="520"/>
        <v>INSTALACION EN COMODATO</v>
      </c>
      <c r="Q1936" s="205" t="s">
        <v>2547</v>
      </c>
      <c r="R1936" s="206">
        <v>8.62667089291101E14</v>
      </c>
      <c r="S1936" s="206">
        <v>8.123868285E9</v>
      </c>
      <c r="T1936" s="193" t="s">
        <v>8673</v>
      </c>
      <c r="U1936" s="193" t="s">
        <v>8674</v>
      </c>
      <c r="V1936" s="193" t="str">
        <f t="shared" si="521"/>
        <v>INSTALACION</v>
      </c>
      <c r="W1936" s="203">
        <f t="shared" si="522"/>
        <v>849</v>
      </c>
      <c r="X1936" s="203">
        <f t="shared" si="509"/>
        <v>135.84</v>
      </c>
      <c r="Y1936" s="203">
        <f t="shared" si="510"/>
        <v>984.84</v>
      </c>
    </row>
    <row r="1937" ht="12.75" customHeight="1">
      <c r="A1937" s="191" t="s">
        <v>8517</v>
      </c>
      <c r="B1937" s="215" t="s">
        <v>2817</v>
      </c>
      <c r="C1937" s="268">
        <v>45962.0</v>
      </c>
      <c r="D1937" s="241">
        <v>0.4583333333333333</v>
      </c>
      <c r="E1937" s="191" t="s">
        <v>2518</v>
      </c>
      <c r="F1937" s="191" t="s">
        <v>8661</v>
      </c>
      <c r="G1937" s="193">
        <v>1.0</v>
      </c>
      <c r="H1937" s="193" t="s">
        <v>888</v>
      </c>
      <c r="I1937" s="193" t="s">
        <v>8675</v>
      </c>
      <c r="J1937" s="193" t="s">
        <v>7236</v>
      </c>
      <c r="K1937" s="193" t="s">
        <v>8663</v>
      </c>
      <c r="L1937" s="191" t="s">
        <v>8664</v>
      </c>
      <c r="M1937" s="217" t="s">
        <v>8665</v>
      </c>
      <c r="N1937" s="193" t="s">
        <v>706</v>
      </c>
      <c r="O1937" s="207">
        <v>0.5180555555555556</v>
      </c>
      <c r="P1937" s="193" t="str">
        <f t="shared" si="520"/>
        <v>INSTALACION EN COMODATO</v>
      </c>
      <c r="Q1937" s="205" t="s">
        <v>2547</v>
      </c>
      <c r="R1937" s="206">
        <v>8.62667089390846E14</v>
      </c>
      <c r="S1937" s="206">
        <v>8.118248313E9</v>
      </c>
      <c r="T1937" s="193" t="s">
        <v>8676</v>
      </c>
      <c r="U1937" s="193" t="s">
        <v>8677</v>
      </c>
      <c r="V1937" s="193" t="str">
        <f t="shared" si="521"/>
        <v>INSTALACION</v>
      </c>
      <c r="W1937" s="203">
        <f t="shared" si="522"/>
        <v>849</v>
      </c>
      <c r="X1937" s="203">
        <f t="shared" si="509"/>
        <v>135.84</v>
      </c>
      <c r="Y1937" s="203">
        <f t="shared" si="510"/>
        <v>984.84</v>
      </c>
    </row>
    <row r="1938" ht="12.75" customHeight="1">
      <c r="A1938" s="191" t="s">
        <v>8517</v>
      </c>
      <c r="B1938" s="215" t="s">
        <v>2817</v>
      </c>
      <c r="C1938" s="268">
        <v>45962.0</v>
      </c>
      <c r="D1938" s="241">
        <v>0.4583333333333333</v>
      </c>
      <c r="E1938" s="191" t="s">
        <v>2518</v>
      </c>
      <c r="F1938" s="191" t="s">
        <v>8661</v>
      </c>
      <c r="G1938" s="193">
        <v>1.0</v>
      </c>
      <c r="H1938" s="193" t="s">
        <v>6980</v>
      </c>
      <c r="I1938" s="193" t="s">
        <v>8678</v>
      </c>
      <c r="J1938" s="193" t="s">
        <v>7236</v>
      </c>
      <c r="K1938" s="193" t="s">
        <v>8663</v>
      </c>
      <c r="L1938" s="191" t="s">
        <v>8664</v>
      </c>
      <c r="M1938" s="217" t="s">
        <v>8665</v>
      </c>
      <c r="N1938" s="193" t="s">
        <v>706</v>
      </c>
      <c r="O1938" s="193" t="s">
        <v>68</v>
      </c>
      <c r="P1938" s="193" t="str">
        <f t="shared" si="520"/>
        <v>INSTALACION EN COMODATO</v>
      </c>
      <c r="Q1938" s="205" t="s">
        <v>8679</v>
      </c>
      <c r="R1938" s="206" t="s">
        <v>68</v>
      </c>
      <c r="S1938" s="206" t="s">
        <v>68</v>
      </c>
      <c r="T1938" s="193" t="s">
        <v>68</v>
      </c>
      <c r="U1938" s="193" t="s">
        <v>68</v>
      </c>
      <c r="V1938" s="193" t="str">
        <f t="shared" si="521"/>
        <v>NO SE REALIZO</v>
      </c>
      <c r="W1938" s="203">
        <v>0.0</v>
      </c>
      <c r="X1938" s="203">
        <f t="shared" si="509"/>
        <v>0</v>
      </c>
      <c r="Y1938" s="203">
        <f t="shared" si="510"/>
        <v>0</v>
      </c>
    </row>
    <row r="1939" ht="12.75" customHeight="1">
      <c r="A1939" s="191" t="s">
        <v>8517</v>
      </c>
      <c r="B1939" s="215" t="s">
        <v>2817</v>
      </c>
      <c r="C1939" s="268">
        <v>45962.0</v>
      </c>
      <c r="D1939" s="241">
        <v>0.4583333333333333</v>
      </c>
      <c r="E1939" s="191" t="s">
        <v>2518</v>
      </c>
      <c r="F1939" s="191" t="s">
        <v>8661</v>
      </c>
      <c r="G1939" s="193">
        <v>1.0</v>
      </c>
      <c r="H1939" s="193" t="s">
        <v>6980</v>
      </c>
      <c r="I1939" s="193" t="s">
        <v>8680</v>
      </c>
      <c r="J1939" s="193" t="s">
        <v>7236</v>
      </c>
      <c r="K1939" s="193" t="s">
        <v>8663</v>
      </c>
      <c r="L1939" s="191" t="s">
        <v>8664</v>
      </c>
      <c r="M1939" s="217" t="s">
        <v>8665</v>
      </c>
      <c r="N1939" s="193" t="s">
        <v>706</v>
      </c>
      <c r="O1939" s="193" t="s">
        <v>68</v>
      </c>
      <c r="P1939" s="193" t="str">
        <f t="shared" si="520"/>
        <v>INSTALACION EN COMODATO</v>
      </c>
      <c r="Q1939" s="205" t="s">
        <v>8679</v>
      </c>
      <c r="R1939" s="206" t="s">
        <v>68</v>
      </c>
      <c r="S1939" s="206" t="s">
        <v>68</v>
      </c>
      <c r="T1939" s="193" t="s">
        <v>68</v>
      </c>
      <c r="U1939" s="193" t="s">
        <v>68</v>
      </c>
      <c r="V1939" s="193" t="str">
        <f t="shared" si="521"/>
        <v>NO SE REALIZO</v>
      </c>
      <c r="W1939" s="203">
        <v>0.0</v>
      </c>
      <c r="X1939" s="203">
        <f t="shared" si="509"/>
        <v>0</v>
      </c>
      <c r="Y1939" s="203">
        <f t="shared" si="510"/>
        <v>0</v>
      </c>
    </row>
    <row r="1940" ht="12.75" customHeight="1">
      <c r="A1940" s="191" t="s">
        <v>8517</v>
      </c>
      <c r="B1940" s="215" t="s">
        <v>2817</v>
      </c>
      <c r="C1940" s="268">
        <v>45962.0</v>
      </c>
      <c r="D1940" s="241">
        <v>0.5625</v>
      </c>
      <c r="E1940" s="191" t="s">
        <v>3404</v>
      </c>
      <c r="F1940" s="191" t="s">
        <v>3404</v>
      </c>
      <c r="G1940" s="193">
        <v>1.0</v>
      </c>
      <c r="H1940" s="193" t="s">
        <v>2513</v>
      </c>
      <c r="I1940" s="193" t="s">
        <v>8681</v>
      </c>
      <c r="J1940" s="193" t="s">
        <v>2563</v>
      </c>
      <c r="K1940" s="193" t="s">
        <v>8682</v>
      </c>
      <c r="L1940" s="191" t="s">
        <v>8683</v>
      </c>
      <c r="M1940" s="248" t="s">
        <v>8684</v>
      </c>
      <c r="N1940" s="193" t="s">
        <v>706</v>
      </c>
      <c r="O1940" s="207">
        <v>0.5645833333333333</v>
      </c>
      <c r="P1940" s="193" t="str">
        <f t="shared" si="520"/>
        <v>DESINSTALACION DE EQUIPO </v>
      </c>
      <c r="Q1940" s="205" t="s">
        <v>68</v>
      </c>
      <c r="R1940" s="206">
        <v>8.68166057388605E14</v>
      </c>
      <c r="S1940" s="206">
        <v>8.136058287E9</v>
      </c>
      <c r="T1940" s="193" t="s">
        <v>68</v>
      </c>
      <c r="U1940" s="193" t="s">
        <v>8685</v>
      </c>
      <c r="V1940" s="193" t="str">
        <f t="shared" si="521"/>
        <v>DESINSTALACION</v>
      </c>
      <c r="W1940" s="203">
        <v>431.03</v>
      </c>
      <c r="X1940" s="203">
        <f t="shared" si="509"/>
        <v>68.9648</v>
      </c>
      <c r="Y1940" s="203">
        <f t="shared" si="510"/>
        <v>499.9948</v>
      </c>
    </row>
    <row r="1941" ht="12.75" customHeight="1">
      <c r="A1941" s="191" t="s">
        <v>8517</v>
      </c>
      <c r="B1941" s="215" t="s">
        <v>2817</v>
      </c>
      <c r="C1941" s="268">
        <v>45962.0</v>
      </c>
      <c r="D1941" s="241">
        <v>0.5625</v>
      </c>
      <c r="E1941" s="191" t="s">
        <v>3404</v>
      </c>
      <c r="F1941" s="191" t="s">
        <v>3404</v>
      </c>
      <c r="G1941" s="193">
        <v>1.0</v>
      </c>
      <c r="H1941" s="193" t="s">
        <v>2812</v>
      </c>
      <c r="I1941" s="193" t="s">
        <v>8681</v>
      </c>
      <c r="J1941" s="193" t="s">
        <v>3082</v>
      </c>
      <c r="K1941" s="193" t="s">
        <v>8682</v>
      </c>
      <c r="L1941" s="191" t="s">
        <v>8683</v>
      </c>
      <c r="M1941" s="217" t="s">
        <v>8684</v>
      </c>
      <c r="N1941" s="193" t="s">
        <v>706</v>
      </c>
      <c r="O1941" s="207">
        <v>0.5902777777777778</v>
      </c>
      <c r="P1941" s="193" t="str">
        <f t="shared" si="520"/>
        <v>REINSTALACION DE EQUIPO</v>
      </c>
      <c r="Q1941" s="205" t="s">
        <v>2547</v>
      </c>
      <c r="R1941" s="206">
        <v>8.68166057388605E14</v>
      </c>
      <c r="S1941" s="206">
        <v>8.136058287E9</v>
      </c>
      <c r="T1941" s="193" t="s">
        <v>8686</v>
      </c>
      <c r="U1941" s="193" t="s">
        <v>8687</v>
      </c>
      <c r="V1941" s="193" t="str">
        <f t="shared" si="521"/>
        <v>REINSTALACION</v>
      </c>
      <c r="W1941" s="203">
        <v>431.03</v>
      </c>
      <c r="X1941" s="203">
        <f t="shared" si="509"/>
        <v>68.9648</v>
      </c>
      <c r="Y1941" s="203">
        <f t="shared" si="510"/>
        <v>499.9948</v>
      </c>
    </row>
    <row r="1942" ht="12.75" customHeight="1">
      <c r="A1942" s="191" t="s">
        <v>8517</v>
      </c>
      <c r="B1942" s="215" t="s">
        <v>2817</v>
      </c>
      <c r="C1942" s="268">
        <v>45962.0</v>
      </c>
      <c r="D1942" s="241">
        <v>0.5833333333333334</v>
      </c>
      <c r="E1942" s="191" t="s">
        <v>2504</v>
      </c>
      <c r="F1942" s="191" t="s">
        <v>2504</v>
      </c>
      <c r="G1942" s="193">
        <v>1.0</v>
      </c>
      <c r="H1942" s="193" t="s">
        <v>888</v>
      </c>
      <c r="I1942" s="193" t="s">
        <v>8688</v>
      </c>
      <c r="J1942" s="193" t="s">
        <v>2863</v>
      </c>
      <c r="K1942" s="193" t="s">
        <v>2507</v>
      </c>
      <c r="L1942" s="191" t="s">
        <v>8689</v>
      </c>
      <c r="M1942" s="217" t="s">
        <v>2509</v>
      </c>
      <c r="N1942" s="193" t="s">
        <v>821</v>
      </c>
      <c r="O1942" s="207">
        <v>0.5645833333333333</v>
      </c>
      <c r="P1942" s="193" t="str">
        <f t="shared" si="520"/>
        <v>INSTALACION DE EQUIPO </v>
      </c>
      <c r="Q1942" s="205" t="s">
        <v>8690</v>
      </c>
      <c r="R1942" s="206">
        <v>8.65011030428453E14</v>
      </c>
      <c r="S1942" s="206">
        <v>8.11822742E9</v>
      </c>
      <c r="T1942" s="193" t="s">
        <v>68</v>
      </c>
      <c r="U1942" s="193" t="s">
        <v>8691</v>
      </c>
      <c r="V1942" s="193" t="str">
        <f t="shared" si="521"/>
        <v>INSTALACION</v>
      </c>
      <c r="W1942" s="203">
        <f>1900+100</f>
        <v>2000</v>
      </c>
      <c r="X1942" s="203">
        <f t="shared" si="509"/>
        <v>320</v>
      </c>
      <c r="Y1942" s="203">
        <f t="shared" si="510"/>
        <v>2320</v>
      </c>
    </row>
    <row r="1943" ht="12.75" customHeight="1">
      <c r="A1943" s="252" t="s">
        <v>8517</v>
      </c>
      <c r="B1943" s="215" t="s">
        <v>2817</v>
      </c>
      <c r="C1943" s="270">
        <v>45962.0</v>
      </c>
      <c r="D1943" s="251">
        <v>0.6875</v>
      </c>
      <c r="E1943" s="252" t="s">
        <v>2560</v>
      </c>
      <c r="F1943" s="252" t="s">
        <v>8510</v>
      </c>
      <c r="G1943" s="212">
        <v>1.0</v>
      </c>
      <c r="H1943" s="212" t="s">
        <v>888</v>
      </c>
      <c r="I1943" s="212" t="s">
        <v>8692</v>
      </c>
      <c r="J1943" s="212" t="s">
        <v>2725</v>
      </c>
      <c r="K1943" s="212" t="s">
        <v>2564</v>
      </c>
      <c r="L1943" s="252" t="s">
        <v>8693</v>
      </c>
      <c r="M1943" s="287" t="s">
        <v>4034</v>
      </c>
      <c r="N1943" s="212" t="s">
        <v>821</v>
      </c>
      <c r="O1943" s="209">
        <v>0.6555555555555556</v>
      </c>
      <c r="P1943" s="212" t="str">
        <f t="shared" si="520"/>
        <v>INSTALACION DE EQUIPO</v>
      </c>
      <c r="Q1943" s="210" t="s">
        <v>2547</v>
      </c>
      <c r="R1943" s="211">
        <v>8.62667089228087E14</v>
      </c>
      <c r="S1943" s="211">
        <v>8.110442708E9</v>
      </c>
      <c r="T1943" s="212" t="s">
        <v>8694</v>
      </c>
      <c r="U1943" s="212" t="s">
        <v>8695</v>
      </c>
      <c r="V1943" s="212" t="str">
        <f t="shared" si="521"/>
        <v>INSTALACION</v>
      </c>
      <c r="W1943" s="201">
        <f>1800</f>
        <v>1800</v>
      </c>
      <c r="X1943" s="201">
        <f t="shared" si="509"/>
        <v>288</v>
      </c>
      <c r="Y1943" s="201">
        <f t="shared" si="510"/>
        <v>2088</v>
      </c>
    </row>
    <row r="1944" ht="12.75" customHeight="1">
      <c r="A1944" s="191" t="s">
        <v>8696</v>
      </c>
      <c r="B1944" s="191" t="s">
        <v>2966</v>
      </c>
      <c r="C1944" s="268">
        <v>45963.0</v>
      </c>
      <c r="D1944" s="187">
        <v>0.375</v>
      </c>
      <c r="E1944" s="188" t="s">
        <v>68</v>
      </c>
      <c r="F1944" s="37" t="s">
        <v>2458</v>
      </c>
      <c r="G1944" s="72" t="s">
        <v>68</v>
      </c>
      <c r="H1944" s="72" t="s">
        <v>68</v>
      </c>
      <c r="I1944" s="72" t="s">
        <v>68</v>
      </c>
      <c r="J1944" s="72" t="s">
        <v>68</v>
      </c>
      <c r="K1944" s="72" t="s">
        <v>68</v>
      </c>
      <c r="L1944" s="37" t="s">
        <v>68</v>
      </c>
      <c r="M1944" s="190" t="s">
        <v>68</v>
      </c>
      <c r="N1944" s="72" t="s">
        <v>68</v>
      </c>
      <c r="O1944" s="193" t="s">
        <v>68</v>
      </c>
      <c r="P1944" s="193" t="s">
        <v>68</v>
      </c>
      <c r="Q1944" s="205" t="s">
        <v>68</v>
      </c>
      <c r="R1944" s="206" t="s">
        <v>68</v>
      </c>
      <c r="S1944" s="206" t="s">
        <v>68</v>
      </c>
      <c r="T1944" s="193" t="s">
        <v>68</v>
      </c>
      <c r="U1944" s="193" t="s">
        <v>68</v>
      </c>
      <c r="V1944" s="193" t="s">
        <v>68</v>
      </c>
      <c r="W1944" s="203">
        <v>0.0</v>
      </c>
      <c r="X1944" s="203">
        <f t="shared" si="509"/>
        <v>0</v>
      </c>
      <c r="Y1944" s="203">
        <f t="shared" si="510"/>
        <v>0</v>
      </c>
    </row>
    <row r="1945">
      <c r="A1945" s="191" t="s">
        <v>8696</v>
      </c>
      <c r="B1945" s="215" t="s">
        <v>2817</v>
      </c>
      <c r="C1945" s="271">
        <v>45964.0</v>
      </c>
      <c r="D1945" s="241">
        <v>0.3958333333333333</v>
      </c>
      <c r="E1945" s="191" t="s">
        <v>4493</v>
      </c>
      <c r="F1945" s="191" t="s">
        <v>8630</v>
      </c>
      <c r="G1945" s="193">
        <v>1.0</v>
      </c>
      <c r="H1945" s="193" t="s">
        <v>888</v>
      </c>
      <c r="I1945" s="193" t="s">
        <v>8631</v>
      </c>
      <c r="J1945" s="193" t="s">
        <v>2863</v>
      </c>
      <c r="K1945" s="193" t="s">
        <v>7038</v>
      </c>
      <c r="L1945" s="191" t="s">
        <v>2545</v>
      </c>
      <c r="M1945" s="249" t="s">
        <v>8632</v>
      </c>
      <c r="N1945" s="193" t="s">
        <v>706</v>
      </c>
      <c r="O1945" s="193" t="s">
        <v>68</v>
      </c>
      <c r="P1945" s="193" t="str">
        <f t="shared" ref="P1945:P2004" si="523">J1945</f>
        <v>INSTALACION DE EQUIPO </v>
      </c>
      <c r="Q1945" s="205" t="s">
        <v>68</v>
      </c>
      <c r="R1945" s="206">
        <v>8.62667089216934E14</v>
      </c>
      <c r="S1945" s="206">
        <v>8.115307235E9</v>
      </c>
      <c r="T1945" s="193" t="s">
        <v>68</v>
      </c>
      <c r="U1945" s="193" t="s">
        <v>8697</v>
      </c>
      <c r="V1945" s="193" t="str">
        <f t="shared" ref="V1945:V1955" si="524">H1945</f>
        <v>INSTALACION</v>
      </c>
      <c r="W1945" s="203">
        <v>0.0</v>
      </c>
      <c r="X1945" s="203">
        <f t="shared" si="509"/>
        <v>0</v>
      </c>
      <c r="Y1945" s="203">
        <f t="shared" si="510"/>
        <v>0</v>
      </c>
    </row>
    <row r="1946">
      <c r="A1946" s="191" t="s">
        <v>8696</v>
      </c>
      <c r="B1946" s="37"/>
      <c r="C1946" s="271">
        <v>45964.0</v>
      </c>
      <c r="D1946" s="241">
        <v>0.4166666666666667</v>
      </c>
      <c r="E1946" s="191" t="s">
        <v>3418</v>
      </c>
      <c r="F1946" s="191" t="s">
        <v>2871</v>
      </c>
      <c r="G1946" s="193">
        <v>1.0</v>
      </c>
      <c r="H1946" s="193" t="s">
        <v>888</v>
      </c>
      <c r="I1946" s="193" t="s">
        <v>8698</v>
      </c>
      <c r="J1946" s="193" t="s">
        <v>2725</v>
      </c>
      <c r="K1946" s="193" t="s">
        <v>68</v>
      </c>
      <c r="L1946" s="37" t="s">
        <v>2969</v>
      </c>
      <c r="M1946" s="243" t="s">
        <v>2970</v>
      </c>
      <c r="N1946" s="193" t="s">
        <v>821</v>
      </c>
      <c r="O1946" s="193" t="s">
        <v>68</v>
      </c>
      <c r="P1946" s="193" t="str">
        <f t="shared" si="523"/>
        <v>INSTALACION DE EQUIPO</v>
      </c>
      <c r="Q1946" s="205" t="s">
        <v>2547</v>
      </c>
      <c r="R1946" s="206">
        <v>8.62667089242534E14</v>
      </c>
      <c r="S1946" s="206">
        <v>8.118247933E9</v>
      </c>
      <c r="T1946" s="193" t="s">
        <v>8699</v>
      </c>
      <c r="U1946" s="193" t="s">
        <v>8700</v>
      </c>
      <c r="V1946" s="193" t="str">
        <f t="shared" si="524"/>
        <v>INSTALACION</v>
      </c>
      <c r="W1946" s="203">
        <v>0.0</v>
      </c>
      <c r="X1946" s="203">
        <f t="shared" si="509"/>
        <v>0</v>
      </c>
      <c r="Y1946" s="203">
        <f t="shared" si="510"/>
        <v>0</v>
      </c>
    </row>
    <row r="1947">
      <c r="A1947" s="191" t="s">
        <v>8696</v>
      </c>
      <c r="B1947" s="37"/>
      <c r="C1947" s="271">
        <v>45964.0</v>
      </c>
      <c r="D1947" s="241">
        <v>0.4166666666666667</v>
      </c>
      <c r="E1947" s="191" t="s">
        <v>3418</v>
      </c>
      <c r="F1947" s="191" t="s">
        <v>2871</v>
      </c>
      <c r="G1947" s="193">
        <v>1.0</v>
      </c>
      <c r="H1947" s="193" t="s">
        <v>888</v>
      </c>
      <c r="I1947" s="193" t="s">
        <v>8701</v>
      </c>
      <c r="J1947" s="193" t="s">
        <v>2725</v>
      </c>
      <c r="K1947" s="193" t="s">
        <v>68</v>
      </c>
      <c r="L1947" s="37" t="s">
        <v>2969</v>
      </c>
      <c r="M1947" s="243" t="s">
        <v>2970</v>
      </c>
      <c r="N1947" s="193" t="s">
        <v>821</v>
      </c>
      <c r="O1947" s="193" t="s">
        <v>68</v>
      </c>
      <c r="P1947" s="193" t="str">
        <f t="shared" si="523"/>
        <v>INSTALACION DE EQUIPO</v>
      </c>
      <c r="Q1947" s="205" t="s">
        <v>2547</v>
      </c>
      <c r="R1947" s="206">
        <v>8.62667089233129E14</v>
      </c>
      <c r="S1947" s="206">
        <v>8.11046906E9</v>
      </c>
      <c r="T1947" s="193" t="s">
        <v>8702</v>
      </c>
      <c r="U1947" s="193" t="s">
        <v>8703</v>
      </c>
      <c r="V1947" s="193" t="str">
        <f t="shared" si="524"/>
        <v>INSTALACION</v>
      </c>
      <c r="W1947" s="203">
        <v>0.0</v>
      </c>
      <c r="X1947" s="203">
        <f t="shared" si="509"/>
        <v>0</v>
      </c>
      <c r="Y1947" s="203">
        <f t="shared" si="510"/>
        <v>0</v>
      </c>
    </row>
    <row r="1948">
      <c r="A1948" s="191" t="s">
        <v>8696</v>
      </c>
      <c r="B1948" s="291" t="s">
        <v>2966</v>
      </c>
      <c r="C1948" s="271">
        <v>45964.0</v>
      </c>
      <c r="D1948" s="241">
        <v>0.9791666666666666</v>
      </c>
      <c r="E1948" s="191" t="s">
        <v>8704</v>
      </c>
      <c r="F1948" s="191" t="s">
        <v>8704</v>
      </c>
      <c r="G1948" s="193">
        <v>1.0</v>
      </c>
      <c r="H1948" s="193" t="s">
        <v>2449</v>
      </c>
      <c r="I1948" s="193" t="s">
        <v>8705</v>
      </c>
      <c r="J1948" s="193" t="s">
        <v>8706</v>
      </c>
      <c r="K1948" s="193" t="s">
        <v>8707</v>
      </c>
      <c r="L1948" s="191" t="s">
        <v>7712</v>
      </c>
      <c r="M1948" s="249" t="s">
        <v>8708</v>
      </c>
      <c r="N1948" s="193" t="s">
        <v>706</v>
      </c>
      <c r="O1948" s="207">
        <v>0.4791666666666667</v>
      </c>
      <c r="P1948" s="193" t="str">
        <f t="shared" si="523"/>
        <v>REVISION DE UNIDAD
(DEJO DE TRANSMITIR EL VIERNES POR LA NOCHE Y NO RESPONDE)</v>
      </c>
      <c r="Q1948" s="205" t="s">
        <v>8709</v>
      </c>
      <c r="R1948" s="206">
        <v>8.64893036214842E14</v>
      </c>
      <c r="S1948" s="206">
        <v>8.126201204E9</v>
      </c>
      <c r="T1948" s="193" t="s">
        <v>68</v>
      </c>
      <c r="U1948" s="193" t="s">
        <v>68</v>
      </c>
      <c r="V1948" s="193" t="str">
        <f t="shared" si="524"/>
        <v>REVISION</v>
      </c>
      <c r="W1948" s="203">
        <v>0.0</v>
      </c>
      <c r="X1948" s="203">
        <v>0.0</v>
      </c>
      <c r="Y1948" s="203">
        <v>0.0</v>
      </c>
    </row>
    <row r="1949">
      <c r="A1949" s="191" t="s">
        <v>8696</v>
      </c>
      <c r="B1949" s="291" t="s">
        <v>2966</v>
      </c>
      <c r="C1949" s="271">
        <v>45964.0</v>
      </c>
      <c r="D1949" s="241">
        <v>0.9791666666666666</v>
      </c>
      <c r="E1949" s="191" t="s">
        <v>8704</v>
      </c>
      <c r="F1949" s="191" t="s">
        <v>8704</v>
      </c>
      <c r="G1949" s="193">
        <v>1.0</v>
      </c>
      <c r="H1949" s="193" t="s">
        <v>2819</v>
      </c>
      <c r="I1949" s="193" t="s">
        <v>8705</v>
      </c>
      <c r="J1949" s="193" t="s">
        <v>8706</v>
      </c>
      <c r="K1949" s="193" t="s">
        <v>8707</v>
      </c>
      <c r="L1949" s="191" t="s">
        <v>7712</v>
      </c>
      <c r="M1949" s="249" t="s">
        <v>8708</v>
      </c>
      <c r="N1949" s="193" t="s">
        <v>706</v>
      </c>
      <c r="O1949" s="207">
        <v>0.4791666666666667</v>
      </c>
      <c r="P1949" s="193" t="str">
        <f t="shared" si="523"/>
        <v>REVISION DE UNIDAD
(DEJO DE TRANSMITIR EL VIERNES POR LA NOCHE Y NO RESPONDE)</v>
      </c>
      <c r="Q1949" s="205" t="s">
        <v>8710</v>
      </c>
      <c r="R1949" s="206">
        <v>8.64893036214842E14</v>
      </c>
      <c r="S1949" s="206">
        <v>8.180883355E9</v>
      </c>
      <c r="T1949" s="193" t="s">
        <v>68</v>
      </c>
      <c r="U1949" s="193" t="s">
        <v>68</v>
      </c>
      <c r="V1949" s="193" t="str">
        <f t="shared" si="524"/>
        <v>CAMBIO DE SIM</v>
      </c>
      <c r="W1949" s="203">
        <v>0.0</v>
      </c>
      <c r="X1949" s="203">
        <v>0.0</v>
      </c>
      <c r="Y1949" s="203">
        <f t="shared" ref="Y1949:Y2069" si="525">W1949+X1949</f>
        <v>0</v>
      </c>
    </row>
    <row r="1950">
      <c r="A1950" s="191" t="s">
        <v>8696</v>
      </c>
      <c r="B1950" s="215" t="s">
        <v>2817</v>
      </c>
      <c r="C1950" s="271">
        <v>45964.0</v>
      </c>
      <c r="D1950" s="241">
        <v>0.7083333333333334</v>
      </c>
      <c r="E1950" s="191" t="s">
        <v>3659</v>
      </c>
      <c r="F1950" s="191" t="s">
        <v>6238</v>
      </c>
      <c r="G1950" s="193">
        <v>1.0</v>
      </c>
      <c r="H1950" s="193" t="s">
        <v>2449</v>
      </c>
      <c r="I1950" s="193" t="s">
        <v>8711</v>
      </c>
      <c r="J1950" s="193" t="s">
        <v>8712</v>
      </c>
      <c r="K1950" s="193" t="s">
        <v>5186</v>
      </c>
      <c r="L1950" s="37" t="s">
        <v>5187</v>
      </c>
      <c r="M1950" s="249" t="s">
        <v>5188</v>
      </c>
      <c r="N1950" s="193" t="s">
        <v>706</v>
      </c>
      <c r="O1950" s="193" t="s">
        <v>68</v>
      </c>
      <c r="P1950" s="193" t="str">
        <f t="shared" si="523"/>
        <v>REVISION DE UNIDAD
NO GENERA INFORMACION
Dejo de reportar 2025-10-20 10:15:43 equipo TRACKER GPS-311B</v>
      </c>
      <c r="Q1950" s="205" t="s">
        <v>2547</v>
      </c>
      <c r="R1950" s="206">
        <v>8.68166053311197E14</v>
      </c>
      <c r="S1950" s="206">
        <v>8.123545669E9</v>
      </c>
      <c r="T1950" s="193" t="s">
        <v>8713</v>
      </c>
      <c r="U1950" s="193" t="s">
        <v>8714</v>
      </c>
      <c r="V1950" s="193" t="str">
        <f t="shared" si="524"/>
        <v>REVISION</v>
      </c>
      <c r="W1950" s="203">
        <v>500.0</v>
      </c>
      <c r="X1950" s="203">
        <f t="shared" ref="X1950:X1999" si="526">W1950*0.16</f>
        <v>80</v>
      </c>
      <c r="Y1950" s="203">
        <f t="shared" si="525"/>
        <v>580</v>
      </c>
    </row>
    <row r="1951" ht="12.75" customHeight="1">
      <c r="A1951" s="191" t="s">
        <v>8696</v>
      </c>
      <c r="B1951" s="215" t="s">
        <v>2817</v>
      </c>
      <c r="C1951" s="268">
        <v>45965.0</v>
      </c>
      <c r="D1951" s="241">
        <v>0.4166666666666667</v>
      </c>
      <c r="E1951" s="191" t="s">
        <v>4091</v>
      </c>
      <c r="F1951" s="191" t="s">
        <v>4092</v>
      </c>
      <c r="G1951" s="193">
        <v>1.0</v>
      </c>
      <c r="H1951" s="193" t="s">
        <v>888</v>
      </c>
      <c r="I1951" s="193" t="s">
        <v>8715</v>
      </c>
      <c r="J1951" s="193" t="s">
        <v>2725</v>
      </c>
      <c r="K1951" s="193" t="s">
        <v>8716</v>
      </c>
      <c r="L1951" s="191" t="s">
        <v>2609</v>
      </c>
      <c r="M1951" s="217" t="s">
        <v>8717</v>
      </c>
      <c r="N1951" s="193" t="s">
        <v>821</v>
      </c>
      <c r="O1951" s="207">
        <v>0.4354166666666667</v>
      </c>
      <c r="P1951" s="193" t="str">
        <f t="shared" si="523"/>
        <v>INSTALACION DE EQUIPO</v>
      </c>
      <c r="Q1951" s="205" t="s">
        <v>8718</v>
      </c>
      <c r="R1951" s="206">
        <v>8.6266708924226E14</v>
      </c>
      <c r="S1951" s="206">
        <v>8.134035123E9</v>
      </c>
      <c r="T1951" s="193" t="s">
        <v>8719</v>
      </c>
      <c r="U1951" s="193" t="s">
        <v>8720</v>
      </c>
      <c r="V1951" s="193" t="str">
        <f t="shared" si="524"/>
        <v>INSTALACION</v>
      </c>
      <c r="W1951" s="203">
        <v>0.0</v>
      </c>
      <c r="X1951" s="203">
        <f t="shared" si="526"/>
        <v>0</v>
      </c>
      <c r="Y1951" s="203">
        <f t="shared" si="525"/>
        <v>0</v>
      </c>
    </row>
    <row r="1952" ht="12.75" customHeight="1">
      <c r="A1952" s="191" t="s">
        <v>8696</v>
      </c>
      <c r="B1952" s="215" t="s">
        <v>2817</v>
      </c>
      <c r="C1952" s="268">
        <v>45965.0</v>
      </c>
      <c r="D1952" s="241">
        <v>0.5208333333333334</v>
      </c>
      <c r="E1952" s="191" t="s">
        <v>3761</v>
      </c>
      <c r="F1952" s="191" t="s">
        <v>2592</v>
      </c>
      <c r="G1952" s="193">
        <v>1.0</v>
      </c>
      <c r="H1952" s="193" t="s">
        <v>2449</v>
      </c>
      <c r="I1952" s="193" t="s">
        <v>8721</v>
      </c>
      <c r="J1952" s="193" t="s">
        <v>2725</v>
      </c>
      <c r="K1952" s="193" t="s">
        <v>8722</v>
      </c>
      <c r="L1952" s="191" t="s">
        <v>5096</v>
      </c>
      <c r="M1952" s="217" t="s">
        <v>8723</v>
      </c>
      <c r="N1952" s="193" t="s">
        <v>706</v>
      </c>
      <c r="O1952" s="207">
        <v>0.5194444444444445</v>
      </c>
      <c r="P1952" s="193" t="str">
        <f t="shared" si="523"/>
        <v>INSTALACION DE EQUIPO</v>
      </c>
      <c r="Q1952" s="205" t="s">
        <v>8724</v>
      </c>
      <c r="R1952" s="206">
        <v>8.68166057398729E14</v>
      </c>
      <c r="S1952" s="206">
        <v>8.110508748E9</v>
      </c>
      <c r="T1952" s="193" t="s">
        <v>8725</v>
      </c>
      <c r="U1952" s="193" t="s">
        <v>8726</v>
      </c>
      <c r="V1952" s="193" t="str">
        <f t="shared" si="524"/>
        <v>REVISION</v>
      </c>
      <c r="W1952" s="203">
        <v>0.0</v>
      </c>
      <c r="X1952" s="203">
        <f t="shared" si="526"/>
        <v>0</v>
      </c>
      <c r="Y1952" s="203">
        <f t="shared" si="525"/>
        <v>0</v>
      </c>
    </row>
    <row r="1953" ht="12.75" customHeight="1">
      <c r="A1953" s="191" t="s">
        <v>8696</v>
      </c>
      <c r="B1953" s="215" t="s">
        <v>2817</v>
      </c>
      <c r="C1953" s="268">
        <v>45965.0</v>
      </c>
      <c r="D1953" s="241">
        <v>0.5833333333333334</v>
      </c>
      <c r="E1953" s="191" t="s">
        <v>7885</v>
      </c>
      <c r="F1953" s="191" t="s">
        <v>3489</v>
      </c>
      <c r="G1953" s="193">
        <v>1.0</v>
      </c>
      <c r="H1953" s="193" t="s">
        <v>2449</v>
      </c>
      <c r="I1953" s="193" t="s">
        <v>8181</v>
      </c>
      <c r="J1953" s="193" t="s">
        <v>8727</v>
      </c>
      <c r="K1953" s="193" t="s">
        <v>8728</v>
      </c>
      <c r="L1953" s="191" t="s">
        <v>8729</v>
      </c>
      <c r="M1953" s="217" t="s">
        <v>8730</v>
      </c>
      <c r="N1953" s="193" t="s">
        <v>706</v>
      </c>
      <c r="O1953" s="207">
        <v>0.5694444444444444</v>
      </c>
      <c r="P1953" s="193" t="str">
        <f t="shared" si="523"/>
        <v>REVISION DE UNIDAD 
Se le hizo paro de motor y no recibe el comando para quitarlo
El corte del vehiculo no se ha podido quitar, favor de revisar la batería del auto y la toma de la tierra del equipo de corte porque reporta 4.00 volts</v>
      </c>
      <c r="Q1953" s="205" t="s">
        <v>8731</v>
      </c>
      <c r="R1953" s="206">
        <v>8.62476050288439E14</v>
      </c>
      <c r="S1953" s="206" t="s">
        <v>68</v>
      </c>
      <c r="T1953" s="193" t="s">
        <v>8365</v>
      </c>
      <c r="U1953" s="193" t="s">
        <v>8366</v>
      </c>
      <c r="V1953" s="193" t="str">
        <f t="shared" si="524"/>
        <v>REVISION</v>
      </c>
      <c r="W1953" s="203">
        <v>500.0</v>
      </c>
      <c r="X1953" s="203">
        <f t="shared" si="526"/>
        <v>80</v>
      </c>
      <c r="Y1953" s="203">
        <f t="shared" si="525"/>
        <v>580</v>
      </c>
    </row>
    <row r="1954" ht="12.75" customHeight="1">
      <c r="A1954" s="191" t="s">
        <v>8696</v>
      </c>
      <c r="B1954" s="215" t="s">
        <v>2817</v>
      </c>
      <c r="C1954" s="268">
        <v>45965.0</v>
      </c>
      <c r="D1954" s="241">
        <v>0.5833333333333334</v>
      </c>
      <c r="E1954" s="191" t="s">
        <v>8465</v>
      </c>
      <c r="F1954" s="191" t="s">
        <v>7725</v>
      </c>
      <c r="G1954" s="193">
        <v>1.0</v>
      </c>
      <c r="H1954" s="193" t="s">
        <v>2513</v>
      </c>
      <c r="I1954" s="193" t="s">
        <v>8732</v>
      </c>
      <c r="J1954" s="193" t="s">
        <v>2563</v>
      </c>
      <c r="K1954" s="193" t="s">
        <v>8571</v>
      </c>
      <c r="L1954" s="191" t="s">
        <v>8733</v>
      </c>
      <c r="M1954" s="217" t="s">
        <v>8734</v>
      </c>
      <c r="N1954" s="193" t="s">
        <v>8572</v>
      </c>
      <c r="O1954" s="207">
        <v>0.5833333333333334</v>
      </c>
      <c r="P1954" s="193" t="str">
        <f t="shared" si="523"/>
        <v>DESINSTALACION DE EQUIPO </v>
      </c>
      <c r="Q1954" s="205" t="s">
        <v>68</v>
      </c>
      <c r="R1954" s="206">
        <v>8.68166057353369E14</v>
      </c>
      <c r="S1954" s="206">
        <v>8.11531836E9</v>
      </c>
      <c r="T1954" s="193" t="s">
        <v>68</v>
      </c>
      <c r="U1954" s="193" t="s">
        <v>8735</v>
      </c>
      <c r="V1954" s="193" t="str">
        <f t="shared" si="524"/>
        <v>DESINSTALACION</v>
      </c>
      <c r="W1954" s="203">
        <v>450.0</v>
      </c>
      <c r="X1954" s="203">
        <f t="shared" si="526"/>
        <v>72</v>
      </c>
      <c r="Y1954" s="203">
        <f t="shared" si="525"/>
        <v>522</v>
      </c>
    </row>
    <row r="1955" ht="12.75" customHeight="1">
      <c r="A1955" s="191" t="s">
        <v>8696</v>
      </c>
      <c r="B1955" s="215" t="s">
        <v>2817</v>
      </c>
      <c r="C1955" s="268">
        <v>45965.0</v>
      </c>
      <c r="D1955" s="241">
        <v>0.5833333333333334</v>
      </c>
      <c r="E1955" s="191" t="s">
        <v>8465</v>
      </c>
      <c r="F1955" s="191" t="s">
        <v>7725</v>
      </c>
      <c r="G1955" s="193">
        <v>1.0</v>
      </c>
      <c r="H1955" s="193" t="s">
        <v>2812</v>
      </c>
      <c r="I1955" s="193" t="s">
        <v>8736</v>
      </c>
      <c r="J1955" s="193" t="s">
        <v>2521</v>
      </c>
      <c r="K1955" s="193" t="s">
        <v>8571</v>
      </c>
      <c r="L1955" s="191" t="s">
        <v>8733</v>
      </c>
      <c r="M1955" s="217" t="s">
        <v>8734</v>
      </c>
      <c r="N1955" s="193" t="s">
        <v>8572</v>
      </c>
      <c r="O1955" s="207">
        <v>0.6041666666666666</v>
      </c>
      <c r="P1955" s="193" t="str">
        <f t="shared" si="523"/>
        <v>REINSTALACION DE EQUIPO </v>
      </c>
      <c r="Q1955" s="205" t="s">
        <v>68</v>
      </c>
      <c r="R1955" s="206">
        <v>8.68166057353369E14</v>
      </c>
      <c r="S1955" s="206">
        <v>8.11531836E9</v>
      </c>
      <c r="T1955" s="193" t="s">
        <v>8737</v>
      </c>
      <c r="U1955" s="193" t="s">
        <v>8738</v>
      </c>
      <c r="V1955" s="193" t="str">
        <f t="shared" si="524"/>
        <v>REINSTALACION</v>
      </c>
      <c r="W1955" s="203">
        <v>450.0</v>
      </c>
      <c r="X1955" s="203">
        <f t="shared" si="526"/>
        <v>72</v>
      </c>
      <c r="Y1955" s="203">
        <f t="shared" si="525"/>
        <v>522</v>
      </c>
    </row>
    <row r="1956" ht="12.75" customHeight="1">
      <c r="A1956" s="191" t="s">
        <v>8696</v>
      </c>
      <c r="B1956" s="215" t="s">
        <v>2817</v>
      </c>
      <c r="C1956" s="268">
        <v>45965.0</v>
      </c>
      <c r="D1956" s="241">
        <v>0.5833333333333334</v>
      </c>
      <c r="E1956" s="191" t="s">
        <v>2518</v>
      </c>
      <c r="F1956" s="191" t="s">
        <v>4992</v>
      </c>
      <c r="G1956" s="193">
        <v>1.0</v>
      </c>
      <c r="H1956" s="193" t="s">
        <v>888</v>
      </c>
      <c r="I1956" s="193" t="s">
        <v>8739</v>
      </c>
      <c r="J1956" s="193" t="s">
        <v>2725</v>
      </c>
      <c r="K1956" s="193" t="s">
        <v>68</v>
      </c>
      <c r="L1956" s="191" t="s">
        <v>2530</v>
      </c>
      <c r="M1956" s="249" t="s">
        <v>2531</v>
      </c>
      <c r="N1956" s="193" t="s">
        <v>821</v>
      </c>
      <c r="O1956" s="207">
        <v>0.5833333333333334</v>
      </c>
      <c r="P1956" s="193" t="str">
        <f t="shared" si="523"/>
        <v>INSTALACION DE EQUIPO</v>
      </c>
      <c r="Q1956" s="205" t="s">
        <v>8740</v>
      </c>
      <c r="R1956" s="206">
        <v>8.62667089291002E14</v>
      </c>
      <c r="S1956" s="206">
        <v>8.115301939E9</v>
      </c>
      <c r="T1956" s="193" t="s">
        <v>68</v>
      </c>
      <c r="U1956" s="193" t="s">
        <v>8741</v>
      </c>
      <c r="V1956" s="193" t="s">
        <v>762</v>
      </c>
      <c r="W1956" s="203">
        <v>0.0</v>
      </c>
      <c r="X1956" s="203">
        <f t="shared" si="526"/>
        <v>0</v>
      </c>
      <c r="Y1956" s="203">
        <f t="shared" si="525"/>
        <v>0</v>
      </c>
    </row>
    <row r="1957" ht="12.75" customHeight="1">
      <c r="A1957" s="191" t="s">
        <v>8696</v>
      </c>
      <c r="B1957" s="215" t="s">
        <v>2817</v>
      </c>
      <c r="C1957" s="268">
        <v>45965.0</v>
      </c>
      <c r="D1957" s="241">
        <v>0.625</v>
      </c>
      <c r="E1957" s="191" t="s">
        <v>2518</v>
      </c>
      <c r="F1957" s="191" t="s">
        <v>8742</v>
      </c>
      <c r="G1957" s="193">
        <v>1.0</v>
      </c>
      <c r="H1957" s="193" t="s">
        <v>888</v>
      </c>
      <c r="I1957" s="193" t="s">
        <v>8743</v>
      </c>
      <c r="J1957" s="193" t="s">
        <v>7236</v>
      </c>
      <c r="K1957" s="193" t="s">
        <v>8744</v>
      </c>
      <c r="L1957" s="191" t="s">
        <v>8745</v>
      </c>
      <c r="M1957" s="217" t="s">
        <v>8746</v>
      </c>
      <c r="N1957" s="193" t="s">
        <v>821</v>
      </c>
      <c r="O1957" s="207">
        <v>0.6222222222222222</v>
      </c>
      <c r="P1957" s="193" t="str">
        <f t="shared" si="523"/>
        <v>INSTALACION EN COMODATO</v>
      </c>
      <c r="Q1957" s="205" t="s">
        <v>2547</v>
      </c>
      <c r="R1957" s="206">
        <v>8.62667089235876E14</v>
      </c>
      <c r="S1957" s="206">
        <v>8.114666564E9</v>
      </c>
      <c r="T1957" s="193" t="s">
        <v>68</v>
      </c>
      <c r="U1957" s="193" t="s">
        <v>8747</v>
      </c>
      <c r="V1957" s="193" t="str">
        <f t="shared" ref="V1957:V1959" si="527">H1957</f>
        <v>INSTALACION</v>
      </c>
      <c r="W1957" s="203">
        <f t="shared" ref="W1957:W1959" si="528">549+300</f>
        <v>849</v>
      </c>
      <c r="X1957" s="203">
        <f t="shared" si="526"/>
        <v>135.84</v>
      </c>
      <c r="Y1957" s="203">
        <f t="shared" si="525"/>
        <v>984.84</v>
      </c>
    </row>
    <row r="1958" ht="12.75" customHeight="1">
      <c r="A1958" s="191" t="s">
        <v>8696</v>
      </c>
      <c r="B1958" s="215" t="s">
        <v>2817</v>
      </c>
      <c r="C1958" s="268">
        <v>45965.0</v>
      </c>
      <c r="D1958" s="241">
        <v>0.625</v>
      </c>
      <c r="E1958" s="191" t="s">
        <v>2518</v>
      </c>
      <c r="F1958" s="191" t="s">
        <v>8742</v>
      </c>
      <c r="G1958" s="193">
        <v>1.0</v>
      </c>
      <c r="H1958" s="193" t="s">
        <v>888</v>
      </c>
      <c r="I1958" s="193" t="s">
        <v>8748</v>
      </c>
      <c r="J1958" s="193" t="s">
        <v>7236</v>
      </c>
      <c r="K1958" s="193" t="s">
        <v>8744</v>
      </c>
      <c r="L1958" s="191" t="s">
        <v>8745</v>
      </c>
      <c r="M1958" s="217" t="s">
        <v>8746</v>
      </c>
      <c r="N1958" s="193" t="s">
        <v>821</v>
      </c>
      <c r="O1958" s="207">
        <v>0.6638888888888889</v>
      </c>
      <c r="P1958" s="193" t="str">
        <f t="shared" si="523"/>
        <v>INSTALACION EN COMODATO</v>
      </c>
      <c r="Q1958" s="205" t="s">
        <v>2547</v>
      </c>
      <c r="R1958" s="206">
        <v>8.62667089280591E14</v>
      </c>
      <c r="S1958" s="206">
        <v>8.112762947E9</v>
      </c>
      <c r="T1958" s="193" t="s">
        <v>8749</v>
      </c>
      <c r="U1958" s="193" t="s">
        <v>8750</v>
      </c>
      <c r="V1958" s="193" t="str">
        <f t="shared" si="527"/>
        <v>INSTALACION</v>
      </c>
      <c r="W1958" s="203">
        <f t="shared" si="528"/>
        <v>849</v>
      </c>
      <c r="X1958" s="203">
        <f t="shared" si="526"/>
        <v>135.84</v>
      </c>
      <c r="Y1958" s="203">
        <f t="shared" si="525"/>
        <v>984.84</v>
      </c>
    </row>
    <row r="1959" ht="12.75" customHeight="1">
      <c r="A1959" s="191" t="s">
        <v>8696</v>
      </c>
      <c r="B1959" s="215" t="s">
        <v>2817</v>
      </c>
      <c r="C1959" s="268">
        <v>45965.0</v>
      </c>
      <c r="D1959" s="241">
        <v>0.625</v>
      </c>
      <c r="E1959" s="191" t="s">
        <v>2518</v>
      </c>
      <c r="F1959" s="191" t="s">
        <v>8742</v>
      </c>
      <c r="G1959" s="193">
        <v>1.0</v>
      </c>
      <c r="H1959" s="193" t="s">
        <v>888</v>
      </c>
      <c r="I1959" s="193" t="s">
        <v>8751</v>
      </c>
      <c r="J1959" s="193" t="s">
        <v>7236</v>
      </c>
      <c r="K1959" s="193" t="s">
        <v>8744</v>
      </c>
      <c r="L1959" s="191" t="s">
        <v>8745</v>
      </c>
      <c r="M1959" s="217" t="s">
        <v>8746</v>
      </c>
      <c r="N1959" s="193" t="s">
        <v>821</v>
      </c>
      <c r="O1959" s="207">
        <v>0.7020833333333333</v>
      </c>
      <c r="P1959" s="193" t="str">
        <f t="shared" si="523"/>
        <v>INSTALACION EN COMODATO</v>
      </c>
      <c r="Q1959" s="205" t="s">
        <v>2547</v>
      </c>
      <c r="R1959" s="206">
        <v>8.62667089213717E14</v>
      </c>
      <c r="S1959" s="206">
        <v>8.114744805E9</v>
      </c>
      <c r="T1959" s="193" t="s">
        <v>8752</v>
      </c>
      <c r="U1959" s="193" t="s">
        <v>8753</v>
      </c>
      <c r="V1959" s="193" t="str">
        <f t="shared" si="527"/>
        <v>INSTALACION</v>
      </c>
      <c r="W1959" s="203">
        <f t="shared" si="528"/>
        <v>849</v>
      </c>
      <c r="X1959" s="203">
        <f t="shared" si="526"/>
        <v>135.84</v>
      </c>
      <c r="Y1959" s="203">
        <f t="shared" si="525"/>
        <v>984.84</v>
      </c>
    </row>
    <row r="1960" ht="12.75" customHeight="1">
      <c r="A1960" s="191" t="s">
        <v>8696</v>
      </c>
      <c r="B1960" s="191" t="s">
        <v>2817</v>
      </c>
      <c r="C1960" s="268">
        <v>45965.0</v>
      </c>
      <c r="D1960" s="241">
        <v>0.6666666666666666</v>
      </c>
      <c r="E1960" s="191" t="s">
        <v>2518</v>
      </c>
      <c r="F1960" s="191" t="s">
        <v>8754</v>
      </c>
      <c r="G1960" s="193">
        <v>1.0</v>
      </c>
      <c r="H1960" s="193" t="s">
        <v>2513</v>
      </c>
      <c r="I1960" s="193" t="s">
        <v>8310</v>
      </c>
      <c r="J1960" s="193" t="s">
        <v>2514</v>
      </c>
      <c r="K1960" s="193" t="s">
        <v>8755</v>
      </c>
      <c r="L1960" s="191" t="s">
        <v>8756</v>
      </c>
      <c r="M1960" s="217" t="s">
        <v>8757</v>
      </c>
      <c r="N1960" s="193" t="s">
        <v>706</v>
      </c>
      <c r="O1960" s="207">
        <v>0.6798611111111111</v>
      </c>
      <c r="P1960" s="193" t="str">
        <f t="shared" si="523"/>
        <v>DESINSTALACION DE EQUIPO</v>
      </c>
      <c r="Q1960" s="205" t="s">
        <v>8758</v>
      </c>
      <c r="R1960" s="206">
        <v>8.69220041856604E14</v>
      </c>
      <c r="S1960" s="206" t="s">
        <v>8759</v>
      </c>
      <c r="T1960" s="193" t="s">
        <v>8760</v>
      </c>
      <c r="U1960" s="193" t="s">
        <v>8761</v>
      </c>
      <c r="V1960" s="193" t="s">
        <v>762</v>
      </c>
      <c r="W1960" s="203">
        <v>0.0</v>
      </c>
      <c r="X1960" s="203">
        <f t="shared" si="526"/>
        <v>0</v>
      </c>
      <c r="Y1960" s="203">
        <f t="shared" si="525"/>
        <v>0</v>
      </c>
    </row>
    <row r="1961" ht="12.75" customHeight="1">
      <c r="A1961" s="191" t="s">
        <v>8696</v>
      </c>
      <c r="B1961" s="215" t="s">
        <v>2817</v>
      </c>
      <c r="C1961" s="268">
        <v>45965.0</v>
      </c>
      <c r="D1961" s="241">
        <v>0.75</v>
      </c>
      <c r="E1961" s="191" t="s">
        <v>2518</v>
      </c>
      <c r="F1961" s="191" t="s">
        <v>3875</v>
      </c>
      <c r="G1961" s="193">
        <v>1.0</v>
      </c>
      <c r="H1961" s="193" t="s">
        <v>569</v>
      </c>
      <c r="I1961" s="193" t="s">
        <v>8762</v>
      </c>
      <c r="J1961" s="193" t="s">
        <v>7649</v>
      </c>
      <c r="K1961" s="193" t="s">
        <v>8763</v>
      </c>
      <c r="L1961" s="191" t="s">
        <v>8764</v>
      </c>
      <c r="M1961" s="217" t="s">
        <v>7639</v>
      </c>
      <c r="N1961" s="193" t="s">
        <v>706</v>
      </c>
      <c r="O1961" s="207">
        <v>0.7527777777777778</v>
      </c>
      <c r="P1961" s="193" t="str">
        <f t="shared" si="523"/>
        <v>INSTALACION DASHCAM</v>
      </c>
      <c r="Q1961" s="205" t="s">
        <v>8652</v>
      </c>
      <c r="R1961" s="206">
        <v>8.63240070018005E14</v>
      </c>
      <c r="S1961" s="206" t="s">
        <v>8765</v>
      </c>
      <c r="T1961" s="193" t="s">
        <v>68</v>
      </c>
      <c r="U1961" s="193" t="s">
        <v>8766</v>
      </c>
      <c r="V1961" s="193" t="str">
        <f t="shared" ref="V1961:V1966" si="529">H1961</f>
        <v>DASHCAM</v>
      </c>
      <c r="W1961" s="203">
        <f>5800+600</f>
        <v>6400</v>
      </c>
      <c r="X1961" s="203">
        <f t="shared" si="526"/>
        <v>1024</v>
      </c>
      <c r="Y1961" s="203">
        <f t="shared" si="525"/>
        <v>7424</v>
      </c>
    </row>
    <row r="1962" ht="12.75" customHeight="1">
      <c r="A1962" s="191" t="s">
        <v>8696</v>
      </c>
      <c r="B1962" s="215" t="s">
        <v>2817</v>
      </c>
      <c r="C1962" s="268">
        <v>45966.0</v>
      </c>
      <c r="D1962" s="241">
        <v>0.4166666666666667</v>
      </c>
      <c r="E1962" s="191" t="s">
        <v>8281</v>
      </c>
      <c r="F1962" s="191" t="s">
        <v>8282</v>
      </c>
      <c r="G1962" s="193">
        <v>1.0</v>
      </c>
      <c r="H1962" s="193" t="s">
        <v>888</v>
      </c>
      <c r="I1962" s="193" t="s">
        <v>8767</v>
      </c>
      <c r="J1962" s="193" t="s">
        <v>7956</v>
      </c>
      <c r="K1962" s="193" t="s">
        <v>8285</v>
      </c>
      <c r="L1962" s="191" t="s">
        <v>8286</v>
      </c>
      <c r="M1962" s="217" t="s">
        <v>8287</v>
      </c>
      <c r="N1962" s="193" t="s">
        <v>821</v>
      </c>
      <c r="O1962" s="207">
        <v>0.4673611111111111</v>
      </c>
      <c r="P1962" s="193" t="str">
        <f t="shared" si="523"/>
        <v>INSTALACION DE EQUIPO CON SENSOR DE TEMPERATURA</v>
      </c>
      <c r="Q1962" s="205" t="s">
        <v>68</v>
      </c>
      <c r="R1962" s="206">
        <v>8.60896050884758E14</v>
      </c>
      <c r="S1962" s="206">
        <v>8.112797768E9</v>
      </c>
      <c r="T1962" s="193" t="s">
        <v>68</v>
      </c>
      <c r="U1962" s="193" t="s">
        <v>8768</v>
      </c>
      <c r="V1962" s="193" t="str">
        <f t="shared" si="529"/>
        <v>INSTALACION</v>
      </c>
      <c r="W1962" s="203">
        <f t="shared" ref="W1962:W1963" si="530">2241+899-300+300</f>
        <v>3140</v>
      </c>
      <c r="X1962" s="203">
        <f t="shared" si="526"/>
        <v>502.4</v>
      </c>
      <c r="Y1962" s="203">
        <f t="shared" si="525"/>
        <v>3642.4</v>
      </c>
    </row>
    <row r="1963" ht="12.75" customHeight="1">
      <c r="A1963" s="191" t="s">
        <v>8696</v>
      </c>
      <c r="B1963" s="215" t="s">
        <v>2817</v>
      </c>
      <c r="C1963" s="268">
        <v>45966.0</v>
      </c>
      <c r="D1963" s="241">
        <v>0.4166666666666667</v>
      </c>
      <c r="E1963" s="191" t="s">
        <v>8281</v>
      </c>
      <c r="F1963" s="191" t="s">
        <v>8282</v>
      </c>
      <c r="G1963" s="193">
        <v>1.0</v>
      </c>
      <c r="H1963" s="193" t="s">
        <v>888</v>
      </c>
      <c r="I1963" s="193" t="s">
        <v>8769</v>
      </c>
      <c r="J1963" s="193" t="s">
        <v>7956</v>
      </c>
      <c r="K1963" s="193" t="s">
        <v>8285</v>
      </c>
      <c r="L1963" s="191" t="s">
        <v>8286</v>
      </c>
      <c r="M1963" s="217" t="s">
        <v>8287</v>
      </c>
      <c r="N1963" s="193" t="s">
        <v>821</v>
      </c>
      <c r="O1963" s="207">
        <v>0.5986111111111111</v>
      </c>
      <c r="P1963" s="193" t="str">
        <f t="shared" si="523"/>
        <v>INSTALACION DE EQUIPO CON SENSOR DE TEMPERATURA</v>
      </c>
      <c r="Q1963" s="205" t="s">
        <v>68</v>
      </c>
      <c r="R1963" s="206">
        <v>8.63719069530385E14</v>
      </c>
      <c r="S1963" s="206">
        <v>8.10673071E8</v>
      </c>
      <c r="T1963" s="193" t="s">
        <v>8770</v>
      </c>
      <c r="U1963" s="193" t="s">
        <v>8771</v>
      </c>
      <c r="V1963" s="193" t="str">
        <f t="shared" si="529"/>
        <v>INSTALACION</v>
      </c>
      <c r="W1963" s="203">
        <f t="shared" si="530"/>
        <v>3140</v>
      </c>
      <c r="X1963" s="203">
        <f t="shared" si="526"/>
        <v>502.4</v>
      </c>
      <c r="Y1963" s="203">
        <f t="shared" si="525"/>
        <v>3642.4</v>
      </c>
    </row>
    <row r="1964" ht="12.75" customHeight="1">
      <c r="A1964" s="191" t="s">
        <v>8696</v>
      </c>
      <c r="B1964" s="215" t="s">
        <v>2817</v>
      </c>
      <c r="C1964" s="268">
        <v>45966.0</v>
      </c>
      <c r="D1964" s="241">
        <v>0.4166666666666667</v>
      </c>
      <c r="E1964" s="191" t="s">
        <v>8281</v>
      </c>
      <c r="F1964" s="191" t="s">
        <v>8282</v>
      </c>
      <c r="G1964" s="193">
        <v>1.0</v>
      </c>
      <c r="H1964" s="193" t="s">
        <v>888</v>
      </c>
      <c r="I1964" s="193" t="s">
        <v>8772</v>
      </c>
      <c r="J1964" s="193" t="s">
        <v>2725</v>
      </c>
      <c r="K1964" s="193" t="s">
        <v>8285</v>
      </c>
      <c r="L1964" s="191" t="s">
        <v>8286</v>
      </c>
      <c r="M1964" s="217" t="s">
        <v>8287</v>
      </c>
      <c r="N1964" s="193" t="s">
        <v>821</v>
      </c>
      <c r="O1964" s="207">
        <v>0.6430555555555556</v>
      </c>
      <c r="P1964" s="193" t="str">
        <f t="shared" si="523"/>
        <v>INSTALACION DE EQUIPO</v>
      </c>
      <c r="Q1964" s="205" t="s">
        <v>68</v>
      </c>
      <c r="R1964" s="206">
        <v>8.63719069679265E14</v>
      </c>
      <c r="S1964" s="206">
        <v>8.112797075E9</v>
      </c>
      <c r="T1964" s="193" t="s">
        <v>8773</v>
      </c>
      <c r="U1964" s="193" t="s">
        <v>8774</v>
      </c>
      <c r="V1964" s="193" t="str">
        <f t="shared" si="529"/>
        <v>INSTALACION</v>
      </c>
      <c r="W1964" s="203">
        <f>2241+300</f>
        <v>2541</v>
      </c>
      <c r="X1964" s="203">
        <f t="shared" si="526"/>
        <v>406.56</v>
      </c>
      <c r="Y1964" s="203">
        <f t="shared" si="525"/>
        <v>2947.56</v>
      </c>
    </row>
    <row r="1965" ht="12.75" customHeight="1">
      <c r="A1965" s="191" t="s">
        <v>8696</v>
      </c>
      <c r="B1965" s="215" t="s">
        <v>2817</v>
      </c>
      <c r="C1965" s="268">
        <v>45966.0</v>
      </c>
      <c r="D1965" s="241">
        <v>0.4166666666666667</v>
      </c>
      <c r="E1965" s="191" t="s">
        <v>8281</v>
      </c>
      <c r="F1965" s="191" t="s">
        <v>8282</v>
      </c>
      <c r="G1965" s="193">
        <v>1.0</v>
      </c>
      <c r="H1965" s="193" t="s">
        <v>888</v>
      </c>
      <c r="I1965" s="193" t="s">
        <v>8775</v>
      </c>
      <c r="J1965" s="193" t="s">
        <v>7956</v>
      </c>
      <c r="K1965" s="193" t="s">
        <v>8285</v>
      </c>
      <c r="L1965" s="191" t="s">
        <v>8286</v>
      </c>
      <c r="M1965" s="217" t="s">
        <v>8287</v>
      </c>
      <c r="N1965" s="193" t="s">
        <v>821</v>
      </c>
      <c r="O1965" s="207">
        <v>0.6861111111111111</v>
      </c>
      <c r="P1965" s="193" t="str">
        <f t="shared" si="523"/>
        <v>INSTALACION DE EQUIPO CON SENSOR DE TEMPERATURA</v>
      </c>
      <c r="Q1965" s="205" t="s">
        <v>68</v>
      </c>
      <c r="R1965" s="206">
        <v>8.63719069679182E14</v>
      </c>
      <c r="S1965" s="206">
        <v>8.112543837E9</v>
      </c>
      <c r="T1965" s="193" t="s">
        <v>8776</v>
      </c>
      <c r="U1965" s="193" t="s">
        <v>68</v>
      </c>
      <c r="V1965" s="193" t="str">
        <f t="shared" si="529"/>
        <v>INSTALACION</v>
      </c>
      <c r="W1965" s="203">
        <f>2241+899-300+300</f>
        <v>3140</v>
      </c>
      <c r="X1965" s="203">
        <f t="shared" si="526"/>
        <v>502.4</v>
      </c>
      <c r="Y1965" s="203">
        <f t="shared" si="525"/>
        <v>3642.4</v>
      </c>
    </row>
    <row r="1966" ht="12.75" customHeight="1">
      <c r="A1966" s="191" t="s">
        <v>8696</v>
      </c>
      <c r="B1966" s="291" t="s">
        <v>2966</v>
      </c>
      <c r="C1966" s="268">
        <v>45966.0</v>
      </c>
      <c r="D1966" s="241">
        <v>0.4166666666666667</v>
      </c>
      <c r="E1966" s="191" t="s">
        <v>8281</v>
      </c>
      <c r="F1966" s="191" t="s">
        <v>8282</v>
      </c>
      <c r="G1966" s="193">
        <v>1.0</v>
      </c>
      <c r="H1966" s="193" t="s">
        <v>6980</v>
      </c>
      <c r="I1966" s="193" t="s">
        <v>68</v>
      </c>
      <c r="J1966" s="193" t="s">
        <v>2725</v>
      </c>
      <c r="K1966" s="193" t="s">
        <v>8285</v>
      </c>
      <c r="L1966" s="191" t="s">
        <v>8286</v>
      </c>
      <c r="M1966" s="217" t="s">
        <v>8287</v>
      </c>
      <c r="N1966" s="193" t="s">
        <v>821</v>
      </c>
      <c r="O1966" s="193" t="s">
        <v>68</v>
      </c>
      <c r="P1966" s="193" t="str">
        <f t="shared" si="523"/>
        <v>INSTALACION DE EQUIPO</v>
      </c>
      <c r="Q1966" s="205" t="s">
        <v>3334</v>
      </c>
      <c r="R1966" s="206" t="s">
        <v>68</v>
      </c>
      <c r="S1966" s="206" t="s">
        <v>68</v>
      </c>
      <c r="T1966" s="193" t="s">
        <v>68</v>
      </c>
      <c r="U1966" s="193" t="s">
        <v>68</v>
      </c>
      <c r="V1966" s="193" t="str">
        <f t="shared" si="529"/>
        <v>NO SE REALIZO</v>
      </c>
      <c r="W1966" s="203">
        <v>0.0</v>
      </c>
      <c r="X1966" s="203">
        <f t="shared" si="526"/>
        <v>0</v>
      </c>
      <c r="Y1966" s="203">
        <f t="shared" si="525"/>
        <v>0</v>
      </c>
    </row>
    <row r="1967" ht="12.75" customHeight="1">
      <c r="A1967" s="191" t="s">
        <v>8696</v>
      </c>
      <c r="B1967" s="215" t="s">
        <v>2966</v>
      </c>
      <c r="C1967" s="268">
        <v>45966.0</v>
      </c>
      <c r="D1967" s="241">
        <v>0.4583333333333333</v>
      </c>
      <c r="E1967" s="191" t="s">
        <v>8777</v>
      </c>
      <c r="F1967" s="191" t="s">
        <v>4992</v>
      </c>
      <c r="G1967" s="193">
        <v>1.0</v>
      </c>
      <c r="H1967" s="193" t="s">
        <v>2513</v>
      </c>
      <c r="I1967" s="193" t="s">
        <v>8739</v>
      </c>
      <c r="J1967" s="193" t="s">
        <v>2563</v>
      </c>
      <c r="K1967" s="193" t="s">
        <v>68</v>
      </c>
      <c r="L1967" s="191" t="s">
        <v>2530</v>
      </c>
      <c r="M1967" s="249" t="s">
        <v>2531</v>
      </c>
      <c r="N1967" s="193" t="s">
        <v>706</v>
      </c>
      <c r="O1967" s="207">
        <v>0.4548611111111111</v>
      </c>
      <c r="P1967" s="193" t="str">
        <f t="shared" si="523"/>
        <v>DESINSTALACION DE EQUIPO </v>
      </c>
      <c r="Q1967" s="205" t="s">
        <v>5247</v>
      </c>
      <c r="R1967" s="206">
        <v>8.6494304817581E14</v>
      </c>
      <c r="S1967" s="206" t="s">
        <v>8778</v>
      </c>
      <c r="T1967" s="193" t="s">
        <v>8779</v>
      </c>
      <c r="U1967" s="193" t="s">
        <v>8741</v>
      </c>
      <c r="V1967" s="193" t="s">
        <v>762</v>
      </c>
      <c r="W1967" s="203">
        <v>0.0</v>
      </c>
      <c r="X1967" s="203">
        <f t="shared" si="526"/>
        <v>0</v>
      </c>
      <c r="Y1967" s="203">
        <f t="shared" si="525"/>
        <v>0</v>
      </c>
    </row>
    <row r="1968" ht="12.75" customHeight="1">
      <c r="A1968" s="191" t="s">
        <v>8696</v>
      </c>
      <c r="B1968" s="215" t="s">
        <v>2966</v>
      </c>
      <c r="C1968" s="268">
        <v>45966.0</v>
      </c>
      <c r="D1968" s="241">
        <v>0.4583333333333333</v>
      </c>
      <c r="E1968" s="191" t="s">
        <v>8777</v>
      </c>
      <c r="F1968" s="191" t="s">
        <v>4992</v>
      </c>
      <c r="G1968" s="193">
        <v>1.0</v>
      </c>
      <c r="H1968" s="193" t="s">
        <v>2684</v>
      </c>
      <c r="I1968" s="193" t="s">
        <v>8780</v>
      </c>
      <c r="J1968" s="193" t="s">
        <v>2725</v>
      </c>
      <c r="K1968" s="193" t="s">
        <v>68</v>
      </c>
      <c r="L1968" s="191" t="s">
        <v>2530</v>
      </c>
      <c r="M1968" s="249" t="s">
        <v>2531</v>
      </c>
      <c r="N1968" s="193" t="s">
        <v>706</v>
      </c>
      <c r="O1968" s="193" t="s">
        <v>68</v>
      </c>
      <c r="P1968" s="193" t="str">
        <f t="shared" si="523"/>
        <v>INSTALACION DE EQUIPO</v>
      </c>
      <c r="Q1968" s="205" t="s">
        <v>8781</v>
      </c>
      <c r="R1968" s="206">
        <v>8.6494304817581E14</v>
      </c>
      <c r="S1968" s="206">
        <v>8.112795659E9</v>
      </c>
      <c r="T1968" s="193" t="s">
        <v>68</v>
      </c>
      <c r="U1968" s="193" t="s">
        <v>8782</v>
      </c>
      <c r="V1968" s="193" t="s">
        <v>3050</v>
      </c>
      <c r="W1968" s="203">
        <v>0.0</v>
      </c>
      <c r="X1968" s="203">
        <f t="shared" si="526"/>
        <v>0</v>
      </c>
      <c r="Y1968" s="203">
        <f t="shared" si="525"/>
        <v>0</v>
      </c>
    </row>
    <row r="1969" ht="12.75" customHeight="1">
      <c r="A1969" s="191" t="s">
        <v>8696</v>
      </c>
      <c r="B1969" s="215" t="s">
        <v>2817</v>
      </c>
      <c r="C1969" s="268">
        <v>45966.0</v>
      </c>
      <c r="D1969" s="241">
        <v>0.4583333333333333</v>
      </c>
      <c r="E1969" s="191" t="s">
        <v>8777</v>
      </c>
      <c r="F1969" s="191" t="s">
        <v>4992</v>
      </c>
      <c r="G1969" s="193">
        <v>1.0</v>
      </c>
      <c r="H1969" s="193" t="s">
        <v>888</v>
      </c>
      <c r="I1969" s="193" t="s">
        <v>8739</v>
      </c>
      <c r="J1969" s="193" t="s">
        <v>6359</v>
      </c>
      <c r="K1969" s="193" t="s">
        <v>68</v>
      </c>
      <c r="L1969" s="191" t="s">
        <v>2530</v>
      </c>
      <c r="M1969" s="249" t="s">
        <v>2531</v>
      </c>
      <c r="N1969" s="193" t="s">
        <v>706</v>
      </c>
      <c r="O1969" s="207">
        <v>0.4548611111111111</v>
      </c>
      <c r="P1969" s="193" t="str">
        <f t="shared" si="523"/>
        <v>MIGRACION DE EQUIPO </v>
      </c>
      <c r="Q1969" s="205" t="s">
        <v>5247</v>
      </c>
      <c r="R1969" s="206">
        <v>8.62667089291002E14</v>
      </c>
      <c r="S1969" s="206">
        <v>8.115301939E9</v>
      </c>
      <c r="T1969" s="193" t="s">
        <v>8779</v>
      </c>
      <c r="U1969" s="193" t="s">
        <v>8741</v>
      </c>
      <c r="V1969" s="193" t="str">
        <f>H1969</f>
        <v>INSTALACION</v>
      </c>
      <c r="W1969" s="203">
        <f>1700+220</f>
        <v>1920</v>
      </c>
      <c r="X1969" s="203">
        <f t="shared" si="526"/>
        <v>307.2</v>
      </c>
      <c r="Y1969" s="203">
        <f t="shared" si="525"/>
        <v>2227.2</v>
      </c>
    </row>
    <row r="1970" ht="12.75" customHeight="1">
      <c r="A1970" s="191" t="s">
        <v>8696</v>
      </c>
      <c r="B1970" s="215" t="s">
        <v>2817</v>
      </c>
      <c r="C1970" s="268">
        <v>45966.0</v>
      </c>
      <c r="D1970" s="241">
        <v>0.5833333333333334</v>
      </c>
      <c r="E1970" s="191" t="s">
        <v>498</v>
      </c>
      <c r="F1970" s="191" t="s">
        <v>498</v>
      </c>
      <c r="G1970" s="193">
        <v>1.0</v>
      </c>
      <c r="H1970" s="193" t="s">
        <v>2513</v>
      </c>
      <c r="I1970" s="193" t="s">
        <v>8783</v>
      </c>
      <c r="J1970" s="193" t="s">
        <v>8784</v>
      </c>
      <c r="K1970" s="193" t="s">
        <v>8785</v>
      </c>
      <c r="L1970" s="191" t="s">
        <v>8520</v>
      </c>
      <c r="M1970" s="217" t="s">
        <v>8786</v>
      </c>
      <c r="N1970" s="193" t="s">
        <v>706</v>
      </c>
      <c r="O1970" s="207">
        <v>0.5555555555555556</v>
      </c>
      <c r="P1970" s="193" t="str">
        <f t="shared" si="523"/>
        <v>DESINSTALACION DE EQUIPO 
SE DEJA LA MISMA SIM </v>
      </c>
      <c r="Q1970" s="205" t="s">
        <v>8787</v>
      </c>
      <c r="R1970" s="206">
        <v>8.68166058820895E14</v>
      </c>
      <c r="S1970" s="206">
        <v>8.112761479E9</v>
      </c>
      <c r="T1970" s="193" t="s">
        <v>6660</v>
      </c>
      <c r="U1970" s="193" t="s">
        <v>68</v>
      </c>
      <c r="V1970" s="193" t="s">
        <v>762</v>
      </c>
      <c r="W1970" s="203">
        <v>0.0</v>
      </c>
      <c r="X1970" s="203">
        <f t="shared" si="526"/>
        <v>0</v>
      </c>
      <c r="Y1970" s="203">
        <f t="shared" si="525"/>
        <v>0</v>
      </c>
    </row>
    <row r="1971" ht="12.75" customHeight="1">
      <c r="A1971" s="191" t="s">
        <v>8696</v>
      </c>
      <c r="B1971" s="215" t="s">
        <v>2817</v>
      </c>
      <c r="C1971" s="268">
        <v>45966.0</v>
      </c>
      <c r="D1971" s="241">
        <v>0.5833333333333334</v>
      </c>
      <c r="E1971" s="191" t="s">
        <v>498</v>
      </c>
      <c r="F1971" s="191" t="s">
        <v>498</v>
      </c>
      <c r="G1971" s="193">
        <v>1.0</v>
      </c>
      <c r="H1971" s="193" t="s">
        <v>2467</v>
      </c>
      <c r="I1971" s="193" t="s">
        <v>8783</v>
      </c>
      <c r="J1971" s="193" t="s">
        <v>2467</v>
      </c>
      <c r="K1971" s="193" t="s">
        <v>8785</v>
      </c>
      <c r="L1971" s="191" t="s">
        <v>8520</v>
      </c>
      <c r="M1971" s="217" t="s">
        <v>8786</v>
      </c>
      <c r="N1971" s="193" t="s">
        <v>706</v>
      </c>
      <c r="O1971" s="207">
        <v>0.5951388888888889</v>
      </c>
      <c r="P1971" s="193" t="str">
        <f t="shared" si="523"/>
        <v>CAMBIO DE GPS</v>
      </c>
      <c r="Q1971" s="205" t="s">
        <v>762</v>
      </c>
      <c r="R1971" s="206">
        <v>8.62667083407323E14</v>
      </c>
      <c r="S1971" s="206">
        <v>8.112761479E9</v>
      </c>
      <c r="T1971" s="193" t="s">
        <v>6660</v>
      </c>
      <c r="U1971" s="193" t="s">
        <v>68</v>
      </c>
      <c r="V1971" s="193" t="str">
        <f t="shared" ref="V1971:V1997" si="531">H1971</f>
        <v>CAMBIO DE GPS</v>
      </c>
      <c r="W1971" s="203">
        <v>0.0</v>
      </c>
      <c r="X1971" s="203">
        <f t="shared" si="526"/>
        <v>0</v>
      </c>
      <c r="Y1971" s="203">
        <f t="shared" si="525"/>
        <v>0</v>
      </c>
    </row>
    <row r="1972" ht="12.75" customHeight="1">
      <c r="A1972" s="191" t="s">
        <v>8696</v>
      </c>
      <c r="B1972" s="215" t="s">
        <v>2817</v>
      </c>
      <c r="C1972" s="268">
        <v>45966.0</v>
      </c>
      <c r="D1972" s="241">
        <v>0.6875</v>
      </c>
      <c r="E1972" s="191" t="s">
        <v>5113</v>
      </c>
      <c r="F1972" s="191" t="s">
        <v>2523</v>
      </c>
      <c r="G1972" s="193">
        <v>1.0</v>
      </c>
      <c r="H1972" s="193" t="s">
        <v>888</v>
      </c>
      <c r="I1972" s="193" t="s">
        <v>8788</v>
      </c>
      <c r="J1972" s="193" t="s">
        <v>2725</v>
      </c>
      <c r="K1972" s="193" t="s">
        <v>3545</v>
      </c>
      <c r="L1972" s="191" t="s">
        <v>6383</v>
      </c>
      <c r="M1972" s="217" t="s">
        <v>2826</v>
      </c>
      <c r="N1972" s="193" t="s">
        <v>706</v>
      </c>
      <c r="O1972" s="207">
        <v>0.6909722222222222</v>
      </c>
      <c r="P1972" s="193" t="str">
        <f t="shared" si="523"/>
        <v>INSTALACION DE EQUIPO</v>
      </c>
      <c r="Q1972" s="205" t="s">
        <v>2547</v>
      </c>
      <c r="R1972" s="206">
        <v>8.62667089269396E14</v>
      </c>
      <c r="S1972" s="206">
        <v>8.114658389E9</v>
      </c>
      <c r="T1972" s="193" t="s">
        <v>8789</v>
      </c>
      <c r="U1972" s="193" t="s">
        <v>68</v>
      </c>
      <c r="V1972" s="193" t="str">
        <f t="shared" si="531"/>
        <v>INSTALACION</v>
      </c>
      <c r="W1972" s="203">
        <v>0.0</v>
      </c>
      <c r="X1972" s="203">
        <f t="shared" si="526"/>
        <v>0</v>
      </c>
      <c r="Y1972" s="203">
        <f t="shared" si="525"/>
        <v>0</v>
      </c>
    </row>
    <row r="1973" ht="12.75" customHeight="1">
      <c r="A1973" s="191" t="s">
        <v>8696</v>
      </c>
      <c r="B1973" s="215" t="s">
        <v>2817</v>
      </c>
      <c r="C1973" s="268">
        <v>45966.0</v>
      </c>
      <c r="D1973" s="241">
        <v>0.7083333333333334</v>
      </c>
      <c r="E1973" s="191" t="s">
        <v>8777</v>
      </c>
      <c r="F1973" s="191" t="s">
        <v>4992</v>
      </c>
      <c r="G1973" s="193">
        <v>1.0</v>
      </c>
      <c r="H1973" s="193" t="s">
        <v>729</v>
      </c>
      <c r="I1973" s="193" t="s">
        <v>8790</v>
      </c>
      <c r="J1973" s="193" t="s">
        <v>6359</v>
      </c>
      <c r="K1973" s="193" t="s">
        <v>8791</v>
      </c>
      <c r="L1973" s="191" t="s">
        <v>2530</v>
      </c>
      <c r="M1973" s="249" t="s">
        <v>2531</v>
      </c>
      <c r="N1973" s="193" t="s">
        <v>706</v>
      </c>
      <c r="O1973" s="193" t="s">
        <v>8792</v>
      </c>
      <c r="P1973" s="193" t="str">
        <f t="shared" si="523"/>
        <v>MIGRACION DE EQUIPO </v>
      </c>
      <c r="Q1973" s="205" t="s">
        <v>5247</v>
      </c>
      <c r="R1973" s="206">
        <v>8.64943047769118E14</v>
      </c>
      <c r="S1973" s="206">
        <v>8.112563297E9</v>
      </c>
      <c r="T1973" s="193" t="s">
        <v>5403</v>
      </c>
      <c r="U1973" s="193" t="s">
        <v>5404</v>
      </c>
      <c r="V1973" s="193" t="str">
        <f t="shared" si="531"/>
        <v>MIGRACION</v>
      </c>
      <c r="W1973" s="203">
        <f t="shared" ref="W1973:W1974" si="532">250+220</f>
        <v>470</v>
      </c>
      <c r="X1973" s="203">
        <f t="shared" si="526"/>
        <v>75.2</v>
      </c>
      <c r="Y1973" s="203">
        <f t="shared" si="525"/>
        <v>545.2</v>
      </c>
    </row>
    <row r="1974" ht="12.75" customHeight="1">
      <c r="A1974" s="191" t="s">
        <v>8696</v>
      </c>
      <c r="B1974" s="215" t="s">
        <v>2817</v>
      </c>
      <c r="C1974" s="268">
        <v>45966.0</v>
      </c>
      <c r="D1974" s="241">
        <v>0.7083333333333334</v>
      </c>
      <c r="E1974" s="191" t="s">
        <v>8777</v>
      </c>
      <c r="F1974" s="191" t="s">
        <v>4992</v>
      </c>
      <c r="G1974" s="193">
        <v>1.0</v>
      </c>
      <c r="H1974" s="193" t="s">
        <v>729</v>
      </c>
      <c r="I1974" s="193" t="s">
        <v>8780</v>
      </c>
      <c r="J1974" s="193" t="s">
        <v>2725</v>
      </c>
      <c r="K1974" s="193" t="s">
        <v>8793</v>
      </c>
      <c r="L1974" s="191" t="s">
        <v>2530</v>
      </c>
      <c r="M1974" s="249" t="s">
        <v>2531</v>
      </c>
      <c r="N1974" s="193" t="s">
        <v>706</v>
      </c>
      <c r="O1974" s="207">
        <v>0.7361111111111112</v>
      </c>
      <c r="P1974" s="193" t="str">
        <f t="shared" si="523"/>
        <v>INSTALACION DE EQUIPO</v>
      </c>
      <c r="Q1974" s="205" t="s">
        <v>2547</v>
      </c>
      <c r="R1974" s="206">
        <v>8.6494304817581E14</v>
      </c>
      <c r="S1974" s="206">
        <v>8.112795659E9</v>
      </c>
      <c r="T1974" s="193" t="s">
        <v>8794</v>
      </c>
      <c r="U1974" s="193" t="s">
        <v>8782</v>
      </c>
      <c r="V1974" s="193" t="str">
        <f t="shared" si="531"/>
        <v>MIGRACION</v>
      </c>
      <c r="W1974" s="203">
        <f t="shared" si="532"/>
        <v>470</v>
      </c>
      <c r="X1974" s="203">
        <f t="shared" si="526"/>
        <v>75.2</v>
      </c>
      <c r="Y1974" s="203">
        <f t="shared" si="525"/>
        <v>545.2</v>
      </c>
    </row>
    <row r="1975" ht="12.75" customHeight="1">
      <c r="A1975" s="191" t="s">
        <v>8696</v>
      </c>
      <c r="B1975" s="215" t="s">
        <v>2817</v>
      </c>
      <c r="C1975" s="268">
        <v>45967.0</v>
      </c>
      <c r="D1975" s="241">
        <v>0.4583333333333333</v>
      </c>
      <c r="E1975" s="191" t="s">
        <v>3761</v>
      </c>
      <c r="F1975" s="191" t="s">
        <v>2592</v>
      </c>
      <c r="G1975" s="193">
        <v>1.0</v>
      </c>
      <c r="H1975" s="193" t="s">
        <v>888</v>
      </c>
      <c r="I1975" s="193" t="s">
        <v>8795</v>
      </c>
      <c r="J1975" s="193" t="s">
        <v>2863</v>
      </c>
      <c r="K1975" s="193" t="s">
        <v>8796</v>
      </c>
      <c r="L1975" s="191" t="s">
        <v>8514</v>
      </c>
      <c r="M1975" s="217" t="s">
        <v>2649</v>
      </c>
      <c r="N1975" s="193" t="s">
        <v>821</v>
      </c>
      <c r="O1975" s="207">
        <v>0.47152777777777777</v>
      </c>
      <c r="P1975" s="193" t="str">
        <f t="shared" si="523"/>
        <v>INSTALACION DE EQUIPO </v>
      </c>
      <c r="Q1975" s="205" t="s">
        <v>2547</v>
      </c>
      <c r="R1975" s="206">
        <v>8.69220041856711E14</v>
      </c>
      <c r="S1975" s="206">
        <v>8.1180178E9</v>
      </c>
      <c r="T1975" s="193" t="s">
        <v>8797</v>
      </c>
      <c r="U1975" s="193" t="s">
        <v>68</v>
      </c>
      <c r="V1975" s="193" t="str">
        <f t="shared" si="531"/>
        <v>INSTALACION</v>
      </c>
      <c r="W1975" s="203">
        <f t="shared" ref="W1975:W1977" si="533">1724+150</f>
        <v>1874</v>
      </c>
      <c r="X1975" s="203">
        <f t="shared" si="526"/>
        <v>299.84</v>
      </c>
      <c r="Y1975" s="203">
        <f t="shared" si="525"/>
        <v>2173.84</v>
      </c>
    </row>
    <row r="1976" ht="12.75" customHeight="1">
      <c r="A1976" s="191" t="s">
        <v>8696</v>
      </c>
      <c r="B1976" s="215" t="s">
        <v>2817</v>
      </c>
      <c r="C1976" s="268">
        <v>45967.0</v>
      </c>
      <c r="D1976" s="241">
        <v>0.4791666666666667</v>
      </c>
      <c r="E1976" s="191" t="s">
        <v>3761</v>
      </c>
      <c r="F1976" s="191" t="s">
        <v>2592</v>
      </c>
      <c r="G1976" s="193">
        <v>1.0</v>
      </c>
      <c r="H1976" s="193" t="s">
        <v>888</v>
      </c>
      <c r="I1976" s="193" t="s">
        <v>8798</v>
      </c>
      <c r="J1976" s="193" t="s">
        <v>2863</v>
      </c>
      <c r="K1976" s="193" t="s">
        <v>8799</v>
      </c>
      <c r="L1976" s="191" t="s">
        <v>8514</v>
      </c>
      <c r="M1976" s="217" t="s">
        <v>2649</v>
      </c>
      <c r="N1976" s="193" t="s">
        <v>821</v>
      </c>
      <c r="O1976" s="207">
        <v>0.4965277777777778</v>
      </c>
      <c r="P1976" s="193" t="str">
        <f t="shared" si="523"/>
        <v>INSTALACION DE EQUIPO </v>
      </c>
      <c r="Q1976" s="205" t="s">
        <v>2547</v>
      </c>
      <c r="R1976" s="206">
        <v>8.6266708129497E14</v>
      </c>
      <c r="S1976" s="206">
        <v>8.114658304E9</v>
      </c>
      <c r="T1976" s="193" t="s">
        <v>8800</v>
      </c>
      <c r="U1976" s="193" t="s">
        <v>68</v>
      </c>
      <c r="V1976" s="193" t="str">
        <f t="shared" si="531"/>
        <v>INSTALACION</v>
      </c>
      <c r="W1976" s="203">
        <f t="shared" si="533"/>
        <v>1874</v>
      </c>
      <c r="X1976" s="203">
        <f t="shared" si="526"/>
        <v>299.84</v>
      </c>
      <c r="Y1976" s="203">
        <f t="shared" si="525"/>
        <v>2173.84</v>
      </c>
    </row>
    <row r="1977" ht="12.75" customHeight="1">
      <c r="A1977" s="191" t="s">
        <v>8696</v>
      </c>
      <c r="B1977" s="215" t="s">
        <v>2817</v>
      </c>
      <c r="C1977" s="268">
        <v>45967.0</v>
      </c>
      <c r="D1977" s="241">
        <v>0.5</v>
      </c>
      <c r="E1977" s="191" t="s">
        <v>3761</v>
      </c>
      <c r="F1977" s="191" t="s">
        <v>2592</v>
      </c>
      <c r="G1977" s="193">
        <v>1.0</v>
      </c>
      <c r="H1977" s="193" t="s">
        <v>888</v>
      </c>
      <c r="I1977" s="193" t="s">
        <v>8801</v>
      </c>
      <c r="J1977" s="193" t="s">
        <v>2863</v>
      </c>
      <c r="K1977" s="193" t="s">
        <v>8802</v>
      </c>
      <c r="L1977" s="191" t="s">
        <v>8803</v>
      </c>
      <c r="M1977" s="217" t="s">
        <v>6691</v>
      </c>
      <c r="N1977" s="193" t="s">
        <v>821</v>
      </c>
      <c r="O1977" s="207">
        <v>0.5284722222222222</v>
      </c>
      <c r="P1977" s="193" t="str">
        <f t="shared" si="523"/>
        <v>INSTALACION DE EQUIPO </v>
      </c>
      <c r="Q1977" s="205" t="s">
        <v>2547</v>
      </c>
      <c r="R1977" s="206">
        <v>8.62667089224599E14</v>
      </c>
      <c r="S1977" s="206">
        <v>8.112458976E9</v>
      </c>
      <c r="T1977" s="193" t="s">
        <v>8804</v>
      </c>
      <c r="U1977" s="193" t="s">
        <v>68</v>
      </c>
      <c r="V1977" s="193" t="str">
        <f t="shared" si="531"/>
        <v>INSTALACION</v>
      </c>
      <c r="W1977" s="203">
        <f t="shared" si="533"/>
        <v>1874</v>
      </c>
      <c r="X1977" s="203">
        <f t="shared" si="526"/>
        <v>299.84</v>
      </c>
      <c r="Y1977" s="203">
        <f t="shared" si="525"/>
        <v>2173.84</v>
      </c>
    </row>
    <row r="1978" ht="12.75" customHeight="1">
      <c r="A1978" s="191" t="s">
        <v>8696</v>
      </c>
      <c r="B1978" s="215" t="s">
        <v>2817</v>
      </c>
      <c r="C1978" s="268">
        <v>45967.0</v>
      </c>
      <c r="D1978" s="241">
        <v>0.5833333333333334</v>
      </c>
      <c r="E1978" s="191" t="s">
        <v>7885</v>
      </c>
      <c r="F1978" s="191" t="s">
        <v>3489</v>
      </c>
      <c r="G1978" s="193">
        <v>1.0</v>
      </c>
      <c r="H1978" s="193" t="s">
        <v>888</v>
      </c>
      <c r="I1978" s="193" t="s">
        <v>8805</v>
      </c>
      <c r="J1978" s="193" t="s">
        <v>8806</v>
      </c>
      <c r="K1978" s="193" t="s">
        <v>6955</v>
      </c>
      <c r="L1978" s="191" t="s">
        <v>2669</v>
      </c>
      <c r="M1978" s="217" t="s">
        <v>2670</v>
      </c>
      <c r="N1978" s="193" t="s">
        <v>706</v>
      </c>
      <c r="O1978" s="207">
        <v>0.5833333333333334</v>
      </c>
      <c r="P1978" s="193" t="str">
        <f t="shared" si="523"/>
        <v>INSTALACION DE EQUIPO 
Corte 359857081693038</v>
      </c>
      <c r="Q1978" s="205" t="s">
        <v>8807</v>
      </c>
      <c r="R1978" s="206">
        <v>3.59857081693038E14</v>
      </c>
      <c r="S1978" s="206" t="s">
        <v>68</v>
      </c>
      <c r="T1978" s="193" t="s">
        <v>8808</v>
      </c>
      <c r="U1978" s="193" t="s">
        <v>8809</v>
      </c>
      <c r="V1978" s="193" t="str">
        <f t="shared" si="531"/>
        <v>INSTALACION</v>
      </c>
      <c r="W1978" s="203">
        <v>700.0</v>
      </c>
      <c r="X1978" s="203">
        <f t="shared" si="526"/>
        <v>112</v>
      </c>
      <c r="Y1978" s="203">
        <f t="shared" si="525"/>
        <v>812</v>
      </c>
    </row>
    <row r="1979" ht="12.75" customHeight="1">
      <c r="A1979" s="191" t="s">
        <v>8696</v>
      </c>
      <c r="B1979" s="215" t="s">
        <v>2817</v>
      </c>
      <c r="C1979" s="268">
        <v>45967.0</v>
      </c>
      <c r="D1979" s="241">
        <v>0.5833333333333334</v>
      </c>
      <c r="E1979" s="191" t="s">
        <v>7885</v>
      </c>
      <c r="F1979" s="191" t="s">
        <v>3489</v>
      </c>
      <c r="G1979" s="193">
        <v>1.0</v>
      </c>
      <c r="H1979" s="193" t="s">
        <v>888</v>
      </c>
      <c r="I1979" s="193" t="s">
        <v>8805</v>
      </c>
      <c r="J1979" s="193" t="s">
        <v>8810</v>
      </c>
      <c r="K1979" s="193" t="s">
        <v>6955</v>
      </c>
      <c r="L1979" s="191" t="s">
        <v>2669</v>
      </c>
      <c r="M1979" s="217" t="s">
        <v>2670</v>
      </c>
      <c r="N1979" s="193" t="s">
        <v>706</v>
      </c>
      <c r="O1979" s="207">
        <v>0.5972222222222222</v>
      </c>
      <c r="P1979" s="193" t="str">
        <f t="shared" si="523"/>
        <v>INSTALACION DE EQUIPO
Seguimiento 862476051583671</v>
      </c>
      <c r="Q1979" s="205" t="s">
        <v>8811</v>
      </c>
      <c r="R1979" s="206">
        <v>8.62476051583671E14</v>
      </c>
      <c r="S1979" s="206" t="s">
        <v>68</v>
      </c>
      <c r="T1979" s="193" t="s">
        <v>8808</v>
      </c>
      <c r="U1979" s="193" t="s">
        <v>8809</v>
      </c>
      <c r="V1979" s="193" t="str">
        <f t="shared" si="531"/>
        <v>INSTALACION</v>
      </c>
      <c r="W1979" s="203">
        <v>700.0</v>
      </c>
      <c r="X1979" s="203">
        <f t="shared" si="526"/>
        <v>112</v>
      </c>
      <c r="Y1979" s="203">
        <f t="shared" si="525"/>
        <v>812</v>
      </c>
    </row>
    <row r="1980" ht="12.75" customHeight="1">
      <c r="A1980" s="191" t="s">
        <v>8696</v>
      </c>
      <c r="B1980" s="215" t="s">
        <v>2817</v>
      </c>
      <c r="C1980" s="268">
        <v>45967.0</v>
      </c>
      <c r="D1980" s="241">
        <v>0.7083333333333334</v>
      </c>
      <c r="E1980" s="191" t="s">
        <v>2518</v>
      </c>
      <c r="F1980" s="191" t="s">
        <v>8812</v>
      </c>
      <c r="G1980" s="193">
        <v>1.0</v>
      </c>
      <c r="H1980" s="193" t="s">
        <v>888</v>
      </c>
      <c r="I1980" s="193" t="s">
        <v>8813</v>
      </c>
      <c r="J1980" s="193" t="s">
        <v>2863</v>
      </c>
      <c r="K1980" s="193" t="s">
        <v>8814</v>
      </c>
      <c r="L1980" s="191" t="s">
        <v>8815</v>
      </c>
      <c r="M1980" s="217" t="s">
        <v>8816</v>
      </c>
      <c r="N1980" s="193" t="s">
        <v>706</v>
      </c>
      <c r="O1980" s="207">
        <v>0.7298611111111111</v>
      </c>
      <c r="P1980" s="193" t="str">
        <f t="shared" si="523"/>
        <v>INSTALACION DE EQUIPO </v>
      </c>
      <c r="Q1980" s="205" t="s">
        <v>5247</v>
      </c>
      <c r="R1980" s="206">
        <v>8.61768074612664E14</v>
      </c>
      <c r="S1980" s="206">
        <v>8.120393851E9</v>
      </c>
      <c r="T1980" s="193" t="s">
        <v>8817</v>
      </c>
      <c r="U1980" s="193" t="s">
        <v>8818</v>
      </c>
      <c r="V1980" s="193" t="str">
        <f t="shared" si="531"/>
        <v>INSTALACION</v>
      </c>
      <c r="W1980" s="203">
        <f t="shared" ref="W1980:W1981" si="534">1850+250</f>
        <v>2100</v>
      </c>
      <c r="X1980" s="203">
        <f t="shared" si="526"/>
        <v>336</v>
      </c>
      <c r="Y1980" s="203">
        <f t="shared" si="525"/>
        <v>2436</v>
      </c>
    </row>
    <row r="1981" ht="12.75" customHeight="1">
      <c r="A1981" s="191" t="s">
        <v>8696</v>
      </c>
      <c r="B1981" s="215" t="s">
        <v>2817</v>
      </c>
      <c r="C1981" s="268">
        <v>45967.0</v>
      </c>
      <c r="D1981" s="241">
        <v>0.7083333333333334</v>
      </c>
      <c r="E1981" s="191" t="s">
        <v>2518</v>
      </c>
      <c r="F1981" s="191" t="s">
        <v>8812</v>
      </c>
      <c r="G1981" s="193">
        <v>1.0</v>
      </c>
      <c r="H1981" s="193" t="s">
        <v>888</v>
      </c>
      <c r="I1981" s="193" t="s">
        <v>8819</v>
      </c>
      <c r="J1981" s="193" t="s">
        <v>2725</v>
      </c>
      <c r="K1981" s="193" t="s">
        <v>8814</v>
      </c>
      <c r="L1981" s="191" t="s">
        <v>8815</v>
      </c>
      <c r="M1981" s="217" t="s">
        <v>8816</v>
      </c>
      <c r="N1981" s="193" t="s">
        <v>706</v>
      </c>
      <c r="O1981" s="207">
        <v>0.7423611111111111</v>
      </c>
      <c r="P1981" s="193" t="str">
        <f t="shared" si="523"/>
        <v>INSTALACION DE EQUIPO</v>
      </c>
      <c r="Q1981" s="205" t="s">
        <v>5247</v>
      </c>
      <c r="R1981" s="206">
        <v>8.62667089216942E14</v>
      </c>
      <c r="S1981" s="206">
        <v>8.112764988E9</v>
      </c>
      <c r="T1981" s="193" t="s">
        <v>8820</v>
      </c>
      <c r="U1981" s="193" t="s">
        <v>8821</v>
      </c>
      <c r="V1981" s="193" t="str">
        <f t="shared" si="531"/>
        <v>INSTALACION</v>
      </c>
      <c r="W1981" s="203">
        <f t="shared" si="534"/>
        <v>2100</v>
      </c>
      <c r="X1981" s="203">
        <f t="shared" si="526"/>
        <v>336</v>
      </c>
      <c r="Y1981" s="203">
        <f t="shared" si="525"/>
        <v>2436</v>
      </c>
    </row>
    <row r="1982" ht="12.75" customHeight="1">
      <c r="A1982" s="191" t="s">
        <v>8696</v>
      </c>
      <c r="B1982" s="215" t="s">
        <v>2817</v>
      </c>
      <c r="C1982" s="268">
        <v>45967.0</v>
      </c>
      <c r="D1982" s="241">
        <v>0.75</v>
      </c>
      <c r="E1982" s="191" t="s">
        <v>2518</v>
      </c>
      <c r="F1982" s="191" t="s">
        <v>586</v>
      </c>
      <c r="G1982" s="193">
        <v>1.0</v>
      </c>
      <c r="H1982" s="193" t="s">
        <v>888</v>
      </c>
      <c r="I1982" s="193" t="s">
        <v>8822</v>
      </c>
      <c r="J1982" s="193" t="s">
        <v>2725</v>
      </c>
      <c r="K1982" s="193" t="s">
        <v>8823</v>
      </c>
      <c r="L1982" s="191" t="s">
        <v>8824</v>
      </c>
      <c r="M1982" s="217" t="s">
        <v>8825</v>
      </c>
      <c r="N1982" s="193" t="s">
        <v>821</v>
      </c>
      <c r="O1982" s="207">
        <v>0.7666666666666667</v>
      </c>
      <c r="P1982" s="193" t="str">
        <f t="shared" si="523"/>
        <v>INSTALACION DE EQUIPO</v>
      </c>
      <c r="Q1982" s="205" t="s">
        <v>68</v>
      </c>
      <c r="R1982" s="206">
        <v>8.65011033831828E14</v>
      </c>
      <c r="S1982" s="206">
        <v>8.112761475E9</v>
      </c>
      <c r="T1982" s="193" t="s">
        <v>8826</v>
      </c>
      <c r="U1982" s="193" t="s">
        <v>8827</v>
      </c>
      <c r="V1982" s="193" t="str">
        <f t="shared" si="531"/>
        <v>INSTALACION</v>
      </c>
      <c r="W1982" s="203">
        <f t="shared" ref="W1982:W1988" si="535">549+300</f>
        <v>849</v>
      </c>
      <c r="X1982" s="203">
        <f t="shared" si="526"/>
        <v>135.84</v>
      </c>
      <c r="Y1982" s="203">
        <f t="shared" si="525"/>
        <v>984.84</v>
      </c>
    </row>
    <row r="1983" ht="12.75" customHeight="1">
      <c r="A1983" s="191" t="s">
        <v>8696</v>
      </c>
      <c r="B1983" s="215" t="s">
        <v>2817</v>
      </c>
      <c r="C1983" s="268">
        <v>45967.0</v>
      </c>
      <c r="D1983" s="241">
        <v>0.75</v>
      </c>
      <c r="E1983" s="191" t="s">
        <v>2518</v>
      </c>
      <c r="F1983" s="191" t="s">
        <v>586</v>
      </c>
      <c r="G1983" s="193">
        <v>1.0</v>
      </c>
      <c r="H1983" s="193" t="s">
        <v>888</v>
      </c>
      <c r="I1983" s="193" t="s">
        <v>8828</v>
      </c>
      <c r="J1983" s="193" t="s">
        <v>2725</v>
      </c>
      <c r="K1983" s="193" t="s">
        <v>8823</v>
      </c>
      <c r="L1983" s="191" t="s">
        <v>8824</v>
      </c>
      <c r="M1983" s="217" t="s">
        <v>8825</v>
      </c>
      <c r="N1983" s="193" t="s">
        <v>821</v>
      </c>
      <c r="O1983" s="207">
        <v>0.7986111111111112</v>
      </c>
      <c r="P1983" s="193" t="str">
        <f t="shared" si="523"/>
        <v>INSTALACION DE EQUIPO</v>
      </c>
      <c r="Q1983" s="205" t="s">
        <v>8829</v>
      </c>
      <c r="R1983" s="206">
        <v>8.69220041855044E14</v>
      </c>
      <c r="S1983" s="206">
        <v>8.115324581E9</v>
      </c>
      <c r="T1983" s="193" t="s">
        <v>68</v>
      </c>
      <c r="U1983" s="193" t="s">
        <v>8830</v>
      </c>
      <c r="V1983" s="193" t="str">
        <f t="shared" si="531"/>
        <v>INSTALACION</v>
      </c>
      <c r="W1983" s="203">
        <f t="shared" si="535"/>
        <v>849</v>
      </c>
      <c r="X1983" s="203">
        <f t="shared" si="526"/>
        <v>135.84</v>
      </c>
      <c r="Y1983" s="203">
        <f t="shared" si="525"/>
        <v>984.84</v>
      </c>
    </row>
    <row r="1984" ht="12.75" customHeight="1">
      <c r="A1984" s="191" t="s">
        <v>8696</v>
      </c>
      <c r="B1984" s="215" t="s">
        <v>2817</v>
      </c>
      <c r="C1984" s="268">
        <v>45967.0</v>
      </c>
      <c r="D1984" s="241">
        <v>0.75</v>
      </c>
      <c r="E1984" s="191" t="s">
        <v>2518</v>
      </c>
      <c r="F1984" s="191" t="s">
        <v>586</v>
      </c>
      <c r="G1984" s="193">
        <v>1.0</v>
      </c>
      <c r="H1984" s="193" t="s">
        <v>888</v>
      </c>
      <c r="I1984" s="193" t="s">
        <v>8831</v>
      </c>
      <c r="J1984" s="193" t="s">
        <v>2725</v>
      </c>
      <c r="K1984" s="193" t="s">
        <v>8823</v>
      </c>
      <c r="L1984" s="191" t="s">
        <v>8824</v>
      </c>
      <c r="M1984" s="217" t="s">
        <v>8825</v>
      </c>
      <c r="N1984" s="193" t="s">
        <v>821</v>
      </c>
      <c r="O1984" s="207">
        <v>0.8208333333333333</v>
      </c>
      <c r="P1984" s="193" t="str">
        <f t="shared" si="523"/>
        <v>INSTALACION DE EQUIPO</v>
      </c>
      <c r="Q1984" s="205" t="s">
        <v>5247</v>
      </c>
      <c r="R1984" s="206">
        <v>8.69220041855952E14</v>
      </c>
      <c r="S1984" s="206">
        <v>8.112761377E9</v>
      </c>
      <c r="T1984" s="193" t="s">
        <v>68</v>
      </c>
      <c r="U1984" s="193" t="s">
        <v>8832</v>
      </c>
      <c r="V1984" s="193" t="str">
        <f t="shared" si="531"/>
        <v>INSTALACION</v>
      </c>
      <c r="W1984" s="203">
        <f t="shared" si="535"/>
        <v>849</v>
      </c>
      <c r="X1984" s="203">
        <f t="shared" si="526"/>
        <v>135.84</v>
      </c>
      <c r="Y1984" s="203">
        <f t="shared" si="525"/>
        <v>984.84</v>
      </c>
    </row>
    <row r="1985" ht="12.75" customHeight="1">
      <c r="A1985" s="191" t="s">
        <v>8696</v>
      </c>
      <c r="B1985" s="215" t="s">
        <v>2817</v>
      </c>
      <c r="C1985" s="268">
        <v>45968.0</v>
      </c>
      <c r="D1985" s="241">
        <v>0.375</v>
      </c>
      <c r="E1985" s="191" t="s">
        <v>2518</v>
      </c>
      <c r="F1985" s="191" t="s">
        <v>8833</v>
      </c>
      <c r="G1985" s="193">
        <v>1.0</v>
      </c>
      <c r="H1985" s="193" t="s">
        <v>888</v>
      </c>
      <c r="I1985" s="193" t="s">
        <v>8834</v>
      </c>
      <c r="J1985" s="193" t="s">
        <v>2725</v>
      </c>
      <c r="K1985" s="193" t="s">
        <v>8835</v>
      </c>
      <c r="L1985" s="191" t="s">
        <v>8836</v>
      </c>
      <c r="M1985" s="217" t="s">
        <v>8837</v>
      </c>
      <c r="N1985" s="193" t="s">
        <v>821</v>
      </c>
      <c r="O1985" s="207">
        <v>0.4013888888888889</v>
      </c>
      <c r="P1985" s="193" t="str">
        <f t="shared" si="523"/>
        <v>INSTALACION DE EQUIPO</v>
      </c>
      <c r="Q1985" s="205" t="s">
        <v>6065</v>
      </c>
      <c r="R1985" s="206">
        <v>8.62667089235892E14</v>
      </c>
      <c r="S1985" s="206">
        <v>8.116800734E9</v>
      </c>
      <c r="T1985" s="193" t="s">
        <v>8838</v>
      </c>
      <c r="U1985" s="193" t="s">
        <v>8839</v>
      </c>
      <c r="V1985" s="193" t="str">
        <f t="shared" si="531"/>
        <v>INSTALACION</v>
      </c>
      <c r="W1985" s="203">
        <f t="shared" si="535"/>
        <v>849</v>
      </c>
      <c r="X1985" s="203">
        <f t="shared" si="526"/>
        <v>135.84</v>
      </c>
      <c r="Y1985" s="203">
        <f t="shared" si="525"/>
        <v>984.84</v>
      </c>
    </row>
    <row r="1986" ht="12.75" customHeight="1">
      <c r="A1986" s="191" t="s">
        <v>8696</v>
      </c>
      <c r="B1986" s="215" t="s">
        <v>2817</v>
      </c>
      <c r="C1986" s="268">
        <v>45968.0</v>
      </c>
      <c r="D1986" s="241">
        <v>0.375</v>
      </c>
      <c r="E1986" s="191" t="s">
        <v>2518</v>
      </c>
      <c r="F1986" s="191" t="s">
        <v>8833</v>
      </c>
      <c r="G1986" s="193">
        <v>1.0</v>
      </c>
      <c r="H1986" s="193" t="s">
        <v>888</v>
      </c>
      <c r="I1986" s="193" t="s">
        <v>8840</v>
      </c>
      <c r="J1986" s="193" t="s">
        <v>2725</v>
      </c>
      <c r="K1986" s="193" t="s">
        <v>8835</v>
      </c>
      <c r="L1986" s="191" t="s">
        <v>8836</v>
      </c>
      <c r="M1986" s="217" t="s">
        <v>8837</v>
      </c>
      <c r="N1986" s="193" t="s">
        <v>821</v>
      </c>
      <c r="O1986" s="207">
        <v>0.43194444444444446</v>
      </c>
      <c r="P1986" s="193" t="str">
        <f t="shared" si="523"/>
        <v>INSTALACION DE EQUIPO</v>
      </c>
      <c r="Q1986" s="205" t="s">
        <v>6065</v>
      </c>
      <c r="R1986" s="206">
        <v>8.62667089269404E14</v>
      </c>
      <c r="S1986" s="206">
        <v>8.11529892E9</v>
      </c>
      <c r="T1986" s="193" t="s">
        <v>68</v>
      </c>
      <c r="U1986" s="193" t="s">
        <v>8841</v>
      </c>
      <c r="V1986" s="193" t="str">
        <f t="shared" si="531"/>
        <v>INSTALACION</v>
      </c>
      <c r="W1986" s="203">
        <f t="shared" si="535"/>
        <v>849</v>
      </c>
      <c r="X1986" s="203">
        <f t="shared" si="526"/>
        <v>135.84</v>
      </c>
      <c r="Y1986" s="203">
        <f t="shared" si="525"/>
        <v>984.84</v>
      </c>
    </row>
    <row r="1987" ht="12.75" customHeight="1">
      <c r="A1987" s="191" t="s">
        <v>8696</v>
      </c>
      <c r="B1987" s="215" t="s">
        <v>2817</v>
      </c>
      <c r="C1987" s="268">
        <v>45968.0</v>
      </c>
      <c r="D1987" s="241">
        <v>0.375</v>
      </c>
      <c r="E1987" s="191" t="s">
        <v>2518</v>
      </c>
      <c r="F1987" s="191" t="s">
        <v>8833</v>
      </c>
      <c r="G1987" s="193">
        <v>1.0</v>
      </c>
      <c r="H1987" s="193" t="s">
        <v>888</v>
      </c>
      <c r="I1987" s="193" t="s">
        <v>8842</v>
      </c>
      <c r="J1987" s="193" t="s">
        <v>2725</v>
      </c>
      <c r="K1987" s="193" t="s">
        <v>8835</v>
      </c>
      <c r="L1987" s="191" t="s">
        <v>8836</v>
      </c>
      <c r="M1987" s="217" t="s">
        <v>8837</v>
      </c>
      <c r="N1987" s="193" t="s">
        <v>821</v>
      </c>
      <c r="O1987" s="207">
        <v>0.47291666666666665</v>
      </c>
      <c r="P1987" s="193" t="str">
        <f t="shared" si="523"/>
        <v>INSTALACION DE EQUIPO</v>
      </c>
      <c r="Q1987" s="205" t="s">
        <v>6065</v>
      </c>
      <c r="R1987" s="206">
        <v>8.62667089216918E14</v>
      </c>
      <c r="S1987" s="206">
        <v>8.114718699E9</v>
      </c>
      <c r="T1987" s="193" t="s">
        <v>68</v>
      </c>
      <c r="U1987" s="193" t="s">
        <v>8843</v>
      </c>
      <c r="V1987" s="193" t="str">
        <f t="shared" si="531"/>
        <v>INSTALACION</v>
      </c>
      <c r="W1987" s="203">
        <f t="shared" si="535"/>
        <v>849</v>
      </c>
      <c r="X1987" s="203">
        <f t="shared" si="526"/>
        <v>135.84</v>
      </c>
      <c r="Y1987" s="203">
        <f t="shared" si="525"/>
        <v>984.84</v>
      </c>
    </row>
    <row r="1988" ht="12.75" customHeight="1">
      <c r="A1988" s="191" t="s">
        <v>8696</v>
      </c>
      <c r="B1988" s="215" t="s">
        <v>2817</v>
      </c>
      <c r="C1988" s="268">
        <v>45968.0</v>
      </c>
      <c r="D1988" s="241">
        <v>0.375</v>
      </c>
      <c r="E1988" s="191" t="s">
        <v>2518</v>
      </c>
      <c r="F1988" s="191" t="s">
        <v>8833</v>
      </c>
      <c r="G1988" s="193">
        <v>1.0</v>
      </c>
      <c r="H1988" s="193" t="s">
        <v>888</v>
      </c>
      <c r="I1988" s="193" t="s">
        <v>8844</v>
      </c>
      <c r="J1988" s="193" t="s">
        <v>2725</v>
      </c>
      <c r="K1988" s="193" t="s">
        <v>8835</v>
      </c>
      <c r="L1988" s="191" t="s">
        <v>8836</v>
      </c>
      <c r="M1988" s="217" t="s">
        <v>8837</v>
      </c>
      <c r="N1988" s="193" t="s">
        <v>821</v>
      </c>
      <c r="O1988" s="207">
        <v>0.49375</v>
      </c>
      <c r="P1988" s="193" t="str">
        <f t="shared" si="523"/>
        <v>INSTALACION DE EQUIPO</v>
      </c>
      <c r="Q1988" s="205" t="s">
        <v>6065</v>
      </c>
      <c r="R1988" s="206">
        <v>8.62667089233038E14</v>
      </c>
      <c r="S1988" s="206">
        <v>8.116800733E9</v>
      </c>
      <c r="T1988" s="193" t="s">
        <v>68</v>
      </c>
      <c r="U1988" s="193" t="s">
        <v>8845</v>
      </c>
      <c r="V1988" s="193" t="str">
        <f t="shared" si="531"/>
        <v>INSTALACION</v>
      </c>
      <c r="W1988" s="203">
        <f t="shared" si="535"/>
        <v>849</v>
      </c>
      <c r="X1988" s="203">
        <f t="shared" si="526"/>
        <v>135.84</v>
      </c>
      <c r="Y1988" s="203">
        <f t="shared" si="525"/>
        <v>984.84</v>
      </c>
    </row>
    <row r="1989" ht="12.75" customHeight="1">
      <c r="A1989" s="191" t="s">
        <v>8696</v>
      </c>
      <c r="B1989" s="215" t="s">
        <v>2817</v>
      </c>
      <c r="C1989" s="268">
        <v>45968.0</v>
      </c>
      <c r="D1989" s="241">
        <v>0.3958333333333333</v>
      </c>
      <c r="E1989" s="191" t="s">
        <v>2548</v>
      </c>
      <c r="F1989" s="191" t="s">
        <v>2549</v>
      </c>
      <c r="G1989" s="193">
        <v>1.0</v>
      </c>
      <c r="H1989" s="193" t="s">
        <v>2812</v>
      </c>
      <c r="I1989" s="193" t="s">
        <v>8846</v>
      </c>
      <c r="J1989" s="193" t="s">
        <v>8635</v>
      </c>
      <c r="K1989" s="193" t="s">
        <v>5562</v>
      </c>
      <c r="L1989" s="191" t="s">
        <v>2833</v>
      </c>
      <c r="M1989" s="248" t="s">
        <v>2552</v>
      </c>
      <c r="N1989" s="193" t="s">
        <v>706</v>
      </c>
      <c r="O1989" s="193" t="s">
        <v>8847</v>
      </c>
      <c r="P1989" s="193" t="str">
        <f t="shared" si="523"/>
        <v>REINSTALACIO DE EQUIPO</v>
      </c>
      <c r="Q1989" s="205" t="s">
        <v>2547</v>
      </c>
      <c r="R1989" s="206">
        <v>8.69220041859152E14</v>
      </c>
      <c r="S1989" s="206">
        <v>8.182548093E9</v>
      </c>
      <c r="T1989" s="193" t="s">
        <v>8848</v>
      </c>
      <c r="U1989" s="193" t="s">
        <v>68</v>
      </c>
      <c r="V1989" s="193" t="str">
        <f t="shared" si="531"/>
        <v>REINSTALACION</v>
      </c>
      <c r="W1989" s="203">
        <v>350.0</v>
      </c>
      <c r="X1989" s="203">
        <f t="shared" si="526"/>
        <v>56</v>
      </c>
      <c r="Y1989" s="203">
        <f t="shared" si="525"/>
        <v>406</v>
      </c>
    </row>
    <row r="1990" ht="12.75" customHeight="1">
      <c r="A1990" s="191" t="s">
        <v>8696</v>
      </c>
      <c r="B1990" s="215" t="s">
        <v>2817</v>
      </c>
      <c r="C1990" s="268">
        <v>45968.0</v>
      </c>
      <c r="D1990" s="241">
        <v>0.5416666666666666</v>
      </c>
      <c r="E1990" s="191" t="s">
        <v>7885</v>
      </c>
      <c r="F1990" s="191" t="s">
        <v>3489</v>
      </c>
      <c r="G1990" s="193">
        <v>1.0</v>
      </c>
      <c r="H1990" s="193" t="s">
        <v>888</v>
      </c>
      <c r="I1990" s="193" t="s">
        <v>8849</v>
      </c>
      <c r="J1990" s="193" t="s">
        <v>8850</v>
      </c>
      <c r="K1990" s="193" t="s">
        <v>6955</v>
      </c>
      <c r="L1990" s="191" t="s">
        <v>2669</v>
      </c>
      <c r="M1990" s="217" t="s">
        <v>2670</v>
      </c>
      <c r="N1990" s="193" t="s">
        <v>706</v>
      </c>
      <c r="O1990" s="207">
        <v>0.5402777777777777</v>
      </c>
      <c r="P1990" s="193" t="str">
        <f t="shared" si="523"/>
        <v>INSTALACION DE EQUIPO 
Equipo Corte 862476055719768</v>
      </c>
      <c r="Q1990" s="205" t="s">
        <v>8851</v>
      </c>
      <c r="R1990" s="206">
        <v>8.62476055719768E14</v>
      </c>
      <c r="S1990" s="206" t="s">
        <v>68</v>
      </c>
      <c r="T1990" s="193" t="s">
        <v>8852</v>
      </c>
      <c r="U1990" s="193" t="s">
        <v>8853</v>
      </c>
      <c r="V1990" s="193" t="str">
        <f t="shared" si="531"/>
        <v>INSTALACION</v>
      </c>
      <c r="W1990" s="203">
        <v>700.0</v>
      </c>
      <c r="X1990" s="203">
        <f t="shared" si="526"/>
        <v>112</v>
      </c>
      <c r="Y1990" s="203">
        <f t="shared" si="525"/>
        <v>812</v>
      </c>
    </row>
    <row r="1991" ht="12.75" customHeight="1">
      <c r="A1991" s="191" t="s">
        <v>8696</v>
      </c>
      <c r="B1991" s="215" t="s">
        <v>2817</v>
      </c>
      <c r="C1991" s="268">
        <v>45968.0</v>
      </c>
      <c r="D1991" s="241">
        <v>0.5416666666666666</v>
      </c>
      <c r="E1991" s="191" t="s">
        <v>7885</v>
      </c>
      <c r="F1991" s="191" t="s">
        <v>3489</v>
      </c>
      <c r="G1991" s="193">
        <v>1.0</v>
      </c>
      <c r="H1991" s="193" t="s">
        <v>888</v>
      </c>
      <c r="I1991" s="193" t="s">
        <v>8849</v>
      </c>
      <c r="J1991" s="193" t="s">
        <v>8854</v>
      </c>
      <c r="K1991" s="193" t="s">
        <v>6955</v>
      </c>
      <c r="L1991" s="191" t="s">
        <v>2669</v>
      </c>
      <c r="M1991" s="217" t="s">
        <v>2670</v>
      </c>
      <c r="N1991" s="193" t="s">
        <v>706</v>
      </c>
      <c r="O1991" s="207">
        <v>0.5402777777777777</v>
      </c>
      <c r="P1991" s="193" t="str">
        <f t="shared" si="523"/>
        <v>INSTALACION DE EQUIPO 
Equipo Seguimiento 862476055721731</v>
      </c>
      <c r="Q1991" s="205" t="s">
        <v>8855</v>
      </c>
      <c r="R1991" s="206">
        <v>8.62476055721731E14</v>
      </c>
      <c r="S1991" s="206" t="s">
        <v>68</v>
      </c>
      <c r="T1991" s="193" t="s">
        <v>8852</v>
      </c>
      <c r="U1991" s="193" t="s">
        <v>8853</v>
      </c>
      <c r="V1991" s="193" t="str">
        <f t="shared" si="531"/>
        <v>INSTALACION</v>
      </c>
      <c r="W1991" s="203">
        <v>700.0</v>
      </c>
      <c r="X1991" s="203">
        <f t="shared" si="526"/>
        <v>112</v>
      </c>
      <c r="Y1991" s="203">
        <f t="shared" si="525"/>
        <v>812</v>
      </c>
    </row>
    <row r="1992" ht="12.75" customHeight="1">
      <c r="A1992" s="191" t="s">
        <v>8696</v>
      </c>
      <c r="B1992" s="215" t="s">
        <v>2817</v>
      </c>
      <c r="C1992" s="268">
        <v>45968.0</v>
      </c>
      <c r="D1992" s="241">
        <v>0.5416666666666666</v>
      </c>
      <c r="E1992" s="191" t="s">
        <v>3567</v>
      </c>
      <c r="F1992" s="191" t="s">
        <v>2527</v>
      </c>
      <c r="G1992" s="193">
        <v>1.0</v>
      </c>
      <c r="H1992" s="193" t="s">
        <v>2812</v>
      </c>
      <c r="I1992" s="193" t="s">
        <v>6289</v>
      </c>
      <c r="J1992" s="193" t="s">
        <v>2521</v>
      </c>
      <c r="K1992" s="193" t="s">
        <v>8856</v>
      </c>
      <c r="L1992" s="191" t="s">
        <v>6285</v>
      </c>
      <c r="M1992" s="217" t="s">
        <v>7696</v>
      </c>
      <c r="N1992" s="193" t="s">
        <v>821</v>
      </c>
      <c r="O1992" s="207">
        <v>0.6513888888888889</v>
      </c>
      <c r="P1992" s="193" t="str">
        <f t="shared" si="523"/>
        <v>REINSTALACION DE EQUIPO </v>
      </c>
      <c r="Q1992" s="205" t="s">
        <v>68</v>
      </c>
      <c r="R1992" s="206">
        <v>8.64035051994409E14</v>
      </c>
      <c r="S1992" s="206">
        <v>8.116800737E9</v>
      </c>
      <c r="T1992" s="193" t="s">
        <v>7653</v>
      </c>
      <c r="U1992" s="193" t="s">
        <v>6291</v>
      </c>
      <c r="V1992" s="193" t="str">
        <f t="shared" si="531"/>
        <v>REINSTALACION</v>
      </c>
      <c r="W1992" s="203">
        <v>0.0</v>
      </c>
      <c r="X1992" s="203">
        <f t="shared" si="526"/>
        <v>0</v>
      </c>
      <c r="Y1992" s="203">
        <f t="shared" si="525"/>
        <v>0</v>
      </c>
    </row>
    <row r="1993" ht="12.75" customHeight="1">
      <c r="A1993" s="191" t="s">
        <v>8696</v>
      </c>
      <c r="B1993" s="215" t="s">
        <v>2817</v>
      </c>
      <c r="C1993" s="268">
        <v>45968.0</v>
      </c>
      <c r="D1993" s="241">
        <v>0.5416666666666666</v>
      </c>
      <c r="E1993" s="191" t="s">
        <v>3567</v>
      </c>
      <c r="F1993" s="191" t="s">
        <v>2527</v>
      </c>
      <c r="G1993" s="193">
        <v>1.0</v>
      </c>
      <c r="H1993" s="193" t="s">
        <v>7053</v>
      </c>
      <c r="I1993" s="193">
        <v>8.64035051994466E14</v>
      </c>
      <c r="J1993" s="193" t="s">
        <v>8857</v>
      </c>
      <c r="K1993" s="193" t="s">
        <v>8856</v>
      </c>
      <c r="L1993" s="191" t="s">
        <v>6285</v>
      </c>
      <c r="M1993" s="217" t="s">
        <v>7696</v>
      </c>
      <c r="N1993" s="193" t="s">
        <v>821</v>
      </c>
      <c r="O1993" s="207">
        <v>0.6513888888888889</v>
      </c>
      <c r="P1993" s="193" t="str">
        <f t="shared" si="523"/>
        <v>DEVOLUCION DE EQUIPO </v>
      </c>
      <c r="Q1993" s="205" t="s">
        <v>68</v>
      </c>
      <c r="R1993" s="206">
        <v>8.64035051994466E14</v>
      </c>
      <c r="S1993" s="206">
        <v>8.118226603E9</v>
      </c>
      <c r="T1993" s="193" t="s">
        <v>68</v>
      </c>
      <c r="U1993" s="193" t="s">
        <v>68</v>
      </c>
      <c r="V1993" s="193" t="str">
        <f t="shared" si="531"/>
        <v>DEVOLUCION DE GPS</v>
      </c>
      <c r="W1993" s="203">
        <v>0.0</v>
      </c>
      <c r="X1993" s="203">
        <f t="shared" si="526"/>
        <v>0</v>
      </c>
      <c r="Y1993" s="203">
        <f t="shared" si="525"/>
        <v>0</v>
      </c>
    </row>
    <row r="1994" ht="12.75" customHeight="1">
      <c r="A1994" s="191" t="s">
        <v>8696</v>
      </c>
      <c r="B1994" s="215" t="s">
        <v>2817</v>
      </c>
      <c r="C1994" s="268">
        <v>45968.0</v>
      </c>
      <c r="D1994" s="241">
        <v>0.5416666666666666</v>
      </c>
      <c r="E1994" s="191" t="s">
        <v>3567</v>
      </c>
      <c r="F1994" s="191" t="s">
        <v>2527</v>
      </c>
      <c r="G1994" s="193">
        <v>1.0</v>
      </c>
      <c r="H1994" s="193" t="s">
        <v>7053</v>
      </c>
      <c r="I1994" s="193">
        <v>8.64035051994516E14</v>
      </c>
      <c r="J1994" s="193" t="s">
        <v>8857</v>
      </c>
      <c r="K1994" s="193" t="s">
        <v>8856</v>
      </c>
      <c r="L1994" s="191" t="s">
        <v>6285</v>
      </c>
      <c r="M1994" s="217" t="s">
        <v>7696</v>
      </c>
      <c r="N1994" s="193" t="s">
        <v>821</v>
      </c>
      <c r="O1994" s="207">
        <v>0.6513888888888889</v>
      </c>
      <c r="P1994" s="193" t="str">
        <f t="shared" si="523"/>
        <v>DEVOLUCION DE EQUIPO </v>
      </c>
      <c r="Q1994" s="205" t="s">
        <v>68</v>
      </c>
      <c r="R1994" s="206">
        <v>8.64035051994516E14</v>
      </c>
      <c r="S1994" s="206">
        <v>8.116800742E9</v>
      </c>
      <c r="T1994" s="193" t="s">
        <v>68</v>
      </c>
      <c r="U1994" s="193" t="s">
        <v>68</v>
      </c>
      <c r="V1994" s="193" t="str">
        <f t="shared" si="531"/>
        <v>DEVOLUCION DE GPS</v>
      </c>
      <c r="W1994" s="203">
        <v>0.0</v>
      </c>
      <c r="X1994" s="203">
        <f t="shared" si="526"/>
        <v>0</v>
      </c>
      <c r="Y1994" s="203">
        <f t="shared" si="525"/>
        <v>0</v>
      </c>
    </row>
    <row r="1995" ht="12.75" customHeight="1">
      <c r="A1995" s="191" t="s">
        <v>8696</v>
      </c>
      <c r="B1995" s="215" t="s">
        <v>2817</v>
      </c>
      <c r="C1995" s="271">
        <v>45969.0</v>
      </c>
      <c r="D1995" s="187">
        <v>0.375</v>
      </c>
      <c r="E1995" s="191" t="s">
        <v>8281</v>
      </c>
      <c r="F1995" s="191" t="s">
        <v>8282</v>
      </c>
      <c r="G1995" s="193">
        <v>1.0</v>
      </c>
      <c r="H1995" s="193" t="s">
        <v>888</v>
      </c>
      <c r="I1995" s="193" t="s">
        <v>8858</v>
      </c>
      <c r="J1995" s="193" t="s">
        <v>2725</v>
      </c>
      <c r="K1995" s="193" t="s">
        <v>8285</v>
      </c>
      <c r="L1995" s="191" t="s">
        <v>8286</v>
      </c>
      <c r="M1995" s="217" t="s">
        <v>8287</v>
      </c>
      <c r="N1995" s="193" t="s">
        <v>821</v>
      </c>
      <c r="O1995" s="207">
        <v>0.4</v>
      </c>
      <c r="P1995" s="193" t="str">
        <f t="shared" si="523"/>
        <v>INSTALACION DE EQUIPO</v>
      </c>
      <c r="Q1995" s="205" t="s">
        <v>8859</v>
      </c>
      <c r="R1995" s="206">
        <v>8.63719062359857E14</v>
      </c>
      <c r="S1995" s="206">
        <v>8.116800763E9</v>
      </c>
      <c r="T1995" s="193" t="s">
        <v>68</v>
      </c>
      <c r="U1995" s="193" t="s">
        <v>8860</v>
      </c>
      <c r="V1995" s="193" t="str">
        <f t="shared" si="531"/>
        <v>INSTALACION</v>
      </c>
      <c r="W1995" s="203">
        <f>2241+300</f>
        <v>2541</v>
      </c>
      <c r="X1995" s="203">
        <f t="shared" si="526"/>
        <v>406.56</v>
      </c>
      <c r="Y1995" s="203">
        <f t="shared" si="525"/>
        <v>2947.56</v>
      </c>
    </row>
    <row r="1996" ht="12.75" customHeight="1">
      <c r="A1996" s="191" t="s">
        <v>8696</v>
      </c>
      <c r="B1996" s="215" t="s">
        <v>2817</v>
      </c>
      <c r="C1996" s="271">
        <v>45969.0</v>
      </c>
      <c r="D1996" s="187">
        <v>0.375</v>
      </c>
      <c r="E1996" s="191" t="s">
        <v>8861</v>
      </c>
      <c r="F1996" s="191" t="s">
        <v>8862</v>
      </c>
      <c r="G1996" s="193">
        <v>1.0</v>
      </c>
      <c r="H1996" s="193" t="s">
        <v>2449</v>
      </c>
      <c r="I1996" s="193" t="s">
        <v>8863</v>
      </c>
      <c r="J1996" s="193" t="s">
        <v>8864</v>
      </c>
      <c r="K1996" s="193" t="s">
        <v>8865</v>
      </c>
      <c r="L1996" s="191" t="s">
        <v>8866</v>
      </c>
      <c r="M1996" s="217" t="s">
        <v>8867</v>
      </c>
      <c r="N1996" s="193" t="s">
        <v>706</v>
      </c>
      <c r="O1996" s="207">
        <v>0.3958333333333333</v>
      </c>
      <c r="P1996" s="193" t="str">
        <f t="shared" si="523"/>
        <v>REVISION DE EQUIPO
Presento un corte de energía en este fecha y hora 2025-10-14 09:15:05</v>
      </c>
      <c r="Q1996" s="205" t="s">
        <v>8868</v>
      </c>
      <c r="R1996" s="206">
        <v>8.69706060877745E14</v>
      </c>
      <c r="S1996" s="206">
        <v>4.422691471E9</v>
      </c>
      <c r="T1996" s="193" t="s">
        <v>8869</v>
      </c>
      <c r="U1996" s="193" t="s">
        <v>8870</v>
      </c>
      <c r="V1996" s="193" t="str">
        <f t="shared" si="531"/>
        <v>REVISION</v>
      </c>
      <c r="W1996" s="203">
        <v>450.0</v>
      </c>
      <c r="X1996" s="203">
        <f t="shared" si="526"/>
        <v>72</v>
      </c>
      <c r="Y1996" s="203">
        <f t="shared" si="525"/>
        <v>522</v>
      </c>
    </row>
    <row r="1997" ht="12.75" customHeight="1">
      <c r="A1997" s="191" t="s">
        <v>8696</v>
      </c>
      <c r="B1997" s="215" t="s">
        <v>2817</v>
      </c>
      <c r="C1997" s="271">
        <v>45969.0</v>
      </c>
      <c r="D1997" s="241">
        <v>0.4375</v>
      </c>
      <c r="E1997" s="191" t="s">
        <v>6878</v>
      </c>
      <c r="F1997" s="191" t="s">
        <v>3444</v>
      </c>
      <c r="G1997" s="193">
        <v>1.0</v>
      </c>
      <c r="H1997" s="193" t="s">
        <v>888</v>
      </c>
      <c r="I1997" s="193" t="s">
        <v>8871</v>
      </c>
      <c r="J1997" s="193" t="s">
        <v>2863</v>
      </c>
      <c r="K1997" s="193" t="s">
        <v>8872</v>
      </c>
      <c r="L1997" s="191" t="s">
        <v>8873</v>
      </c>
      <c r="M1997" s="217" t="s">
        <v>8874</v>
      </c>
      <c r="N1997" s="193" t="s">
        <v>902</v>
      </c>
      <c r="O1997" s="207">
        <v>0.4673611111111111</v>
      </c>
      <c r="P1997" s="193" t="str">
        <f t="shared" si="523"/>
        <v>INSTALACION DE EQUIPO </v>
      </c>
      <c r="Q1997" s="205"/>
      <c r="R1997" s="206">
        <v>8.62667089386703E14</v>
      </c>
      <c r="S1997" s="206">
        <v>8.11680075E9</v>
      </c>
      <c r="T1997" s="193" t="s">
        <v>8875</v>
      </c>
      <c r="U1997" s="193" t="s">
        <v>8876</v>
      </c>
      <c r="V1997" s="193" t="str">
        <f t="shared" si="531"/>
        <v>INSTALACION</v>
      </c>
      <c r="W1997" s="203">
        <f>1900+275</f>
        <v>2175</v>
      </c>
      <c r="X1997" s="203">
        <f t="shared" si="526"/>
        <v>348</v>
      </c>
      <c r="Y1997" s="203">
        <f t="shared" si="525"/>
        <v>2523</v>
      </c>
    </row>
    <row r="1998" ht="12.75" customHeight="1">
      <c r="A1998" s="191" t="s">
        <v>8696</v>
      </c>
      <c r="B1998" s="291" t="s">
        <v>2966</v>
      </c>
      <c r="C1998" s="271">
        <v>45969.0</v>
      </c>
      <c r="D1998" s="241">
        <v>0.4583333333333333</v>
      </c>
      <c r="E1998" s="191" t="s">
        <v>4366</v>
      </c>
      <c r="F1998" s="191" t="s">
        <v>8641</v>
      </c>
      <c r="G1998" s="193">
        <v>1.0</v>
      </c>
      <c r="H1998" s="193" t="s">
        <v>2449</v>
      </c>
      <c r="I1998" s="193" t="s">
        <v>2340</v>
      </c>
      <c r="J1998" s="193" t="s">
        <v>8877</v>
      </c>
      <c r="K1998" s="193" t="s">
        <v>8878</v>
      </c>
      <c r="L1998" s="191" t="s">
        <v>4370</v>
      </c>
      <c r="M1998" s="217" t="s">
        <v>4371</v>
      </c>
      <c r="N1998" s="193" t="s">
        <v>706</v>
      </c>
      <c r="O1998" s="207">
        <v>0.4652777777777778</v>
      </c>
      <c r="P1998" s="193" t="str">
        <f t="shared" si="523"/>
        <v>REVISION DE EQUIPO 
CAMBIO DE EQUIPO MICODUS 2G MV710N</v>
      </c>
      <c r="Q1998" s="205" t="s">
        <v>8879</v>
      </c>
      <c r="R1998" s="206">
        <v>8.64943047791856E14</v>
      </c>
      <c r="S1998" s="206">
        <v>8.120222252E9</v>
      </c>
      <c r="T1998" s="193" t="s">
        <v>8880</v>
      </c>
      <c r="U1998" s="193" t="s">
        <v>8881</v>
      </c>
      <c r="V1998" s="193" t="s">
        <v>762</v>
      </c>
      <c r="W1998" s="203">
        <v>0.0</v>
      </c>
      <c r="X1998" s="203">
        <f t="shared" si="526"/>
        <v>0</v>
      </c>
      <c r="Y1998" s="203">
        <f t="shared" si="525"/>
        <v>0</v>
      </c>
    </row>
    <row r="1999" ht="12.75" customHeight="1">
      <c r="A1999" s="191" t="s">
        <v>8696</v>
      </c>
      <c r="B1999" s="291" t="s">
        <v>2966</v>
      </c>
      <c r="C1999" s="271">
        <v>45969.0</v>
      </c>
      <c r="D1999" s="241">
        <v>0.4583333333333333</v>
      </c>
      <c r="E1999" s="191" t="s">
        <v>4366</v>
      </c>
      <c r="F1999" s="191" t="s">
        <v>8641</v>
      </c>
      <c r="G1999" s="193">
        <v>1.0</v>
      </c>
      <c r="H1999" s="193" t="s">
        <v>2467</v>
      </c>
      <c r="I1999" s="193" t="s">
        <v>2340</v>
      </c>
      <c r="J1999" s="193" t="s">
        <v>2467</v>
      </c>
      <c r="K1999" s="193" t="s">
        <v>8878</v>
      </c>
      <c r="L1999" s="191" t="s">
        <v>4370</v>
      </c>
      <c r="M1999" s="217" t="s">
        <v>4371</v>
      </c>
      <c r="N1999" s="193" t="s">
        <v>706</v>
      </c>
      <c r="O1999" s="207">
        <v>0.4652777777777778</v>
      </c>
      <c r="P1999" s="193" t="str">
        <f t="shared" si="523"/>
        <v>CAMBIO DE GPS</v>
      </c>
      <c r="Q1999" s="205" t="s">
        <v>68</v>
      </c>
      <c r="R1999" s="206">
        <v>8.62667089373453E14</v>
      </c>
      <c r="S1999" s="206">
        <v>8.11680076E9</v>
      </c>
      <c r="T1999" s="193" t="s">
        <v>8880</v>
      </c>
      <c r="U1999" s="193" t="s">
        <v>8881</v>
      </c>
      <c r="V1999" s="193" t="s">
        <v>762</v>
      </c>
      <c r="W1999" s="203">
        <v>0.0</v>
      </c>
      <c r="X1999" s="203">
        <f t="shared" si="526"/>
        <v>0</v>
      </c>
      <c r="Y1999" s="203">
        <f t="shared" si="525"/>
        <v>0</v>
      </c>
    </row>
    <row r="2000" ht="12.75" customHeight="1">
      <c r="A2000" s="191" t="s">
        <v>8696</v>
      </c>
      <c r="B2000" s="215" t="s">
        <v>2817</v>
      </c>
      <c r="C2000" s="268">
        <v>45969.0</v>
      </c>
      <c r="D2000" s="241">
        <v>0.5416666666666666</v>
      </c>
      <c r="E2000" s="191" t="s">
        <v>4534</v>
      </c>
      <c r="F2000" s="191" t="s">
        <v>4534</v>
      </c>
      <c r="G2000" s="193">
        <v>1.0</v>
      </c>
      <c r="H2000" s="193" t="s">
        <v>2449</v>
      </c>
      <c r="I2000" s="193" t="s">
        <v>8882</v>
      </c>
      <c r="J2000" s="193" t="s">
        <v>8883</v>
      </c>
      <c r="K2000" s="193" t="s">
        <v>8884</v>
      </c>
      <c r="L2000" s="191" t="s">
        <v>8885</v>
      </c>
      <c r="M2000" s="217" t="s">
        <v>8886</v>
      </c>
      <c r="N2000" s="193" t="s">
        <v>902</v>
      </c>
      <c r="O2000" s="207">
        <v>0.5486111111111112</v>
      </c>
      <c r="P2000" s="193" t="str">
        <f t="shared" si="523"/>
        <v>REVISION DE EQUIPO
(NO ENVIA ALERTAS Y NO BLOQUEA)</v>
      </c>
      <c r="Q2000" s="205" t="s">
        <v>8887</v>
      </c>
      <c r="R2000" s="206">
        <v>8.68166059175463E14</v>
      </c>
      <c r="S2000" s="206">
        <v>8.134211598E9</v>
      </c>
      <c r="T2000" s="193" t="s">
        <v>68</v>
      </c>
      <c r="U2000" s="193" t="s">
        <v>68</v>
      </c>
      <c r="V2000" s="193" t="str">
        <f t="shared" ref="V2000:V2004" si="536">H2000</f>
        <v>REVISION</v>
      </c>
      <c r="W2000" s="203">
        <v>400.0</v>
      </c>
      <c r="X2000" s="203">
        <v>0.0</v>
      </c>
      <c r="Y2000" s="203">
        <f t="shared" si="525"/>
        <v>400</v>
      </c>
    </row>
    <row r="2001" ht="48.75" customHeight="1">
      <c r="A2001" s="191" t="s">
        <v>8696</v>
      </c>
      <c r="B2001" s="215" t="s">
        <v>2817</v>
      </c>
      <c r="C2001" s="268">
        <v>45969.0</v>
      </c>
      <c r="D2001" s="241">
        <v>0.625</v>
      </c>
      <c r="E2001" s="191" t="s">
        <v>4386</v>
      </c>
      <c r="F2001" s="191" t="s">
        <v>4386</v>
      </c>
      <c r="G2001" s="193">
        <v>1.0</v>
      </c>
      <c r="H2001" s="193" t="s">
        <v>846</v>
      </c>
      <c r="I2001" s="193" t="s">
        <v>8888</v>
      </c>
      <c r="J2001" s="193" t="s">
        <v>8889</v>
      </c>
      <c r="K2001" s="193" t="s">
        <v>8890</v>
      </c>
      <c r="L2001" s="191" t="s">
        <v>8891</v>
      </c>
      <c r="M2001" s="217" t="s">
        <v>8892</v>
      </c>
      <c r="N2001" s="193" t="s">
        <v>821</v>
      </c>
      <c r="O2001" s="193" t="s">
        <v>68</v>
      </c>
      <c r="P2001" s="193" t="str">
        <f t="shared" si="523"/>
        <v>REVISION DE UNIDAD 
(DEJO DE REPORTAR 2025-11-07 11:50:24)</v>
      </c>
      <c r="Q2001" s="205" t="s">
        <v>8893</v>
      </c>
      <c r="R2001" s="206">
        <v>8.6384405308314E14</v>
      </c>
      <c r="S2001" s="206">
        <v>8.332323736E9</v>
      </c>
      <c r="T2001" s="193" t="s">
        <v>68</v>
      </c>
      <c r="U2001" s="193" t="s">
        <v>8160</v>
      </c>
      <c r="V2001" s="193" t="str">
        <f t="shared" si="536"/>
        <v>CANCELADO</v>
      </c>
      <c r="W2001" s="203">
        <v>0.0</v>
      </c>
      <c r="X2001" s="203">
        <f t="shared" ref="X2001:X2006" si="537">W2001*0.16</f>
        <v>0</v>
      </c>
      <c r="Y2001" s="203">
        <f t="shared" si="525"/>
        <v>0</v>
      </c>
    </row>
    <row r="2002" ht="30.75" customHeight="1">
      <c r="A2002" s="191" t="s">
        <v>8696</v>
      </c>
      <c r="B2002" s="215" t="s">
        <v>2817</v>
      </c>
      <c r="C2002" s="268">
        <v>45969.0</v>
      </c>
      <c r="D2002" s="241">
        <v>0.625</v>
      </c>
      <c r="E2002" s="191" t="s">
        <v>8894</v>
      </c>
      <c r="F2002" s="191" t="s">
        <v>8661</v>
      </c>
      <c r="G2002" s="193">
        <v>1.0</v>
      </c>
      <c r="H2002" s="193" t="s">
        <v>888</v>
      </c>
      <c r="I2002" s="193" t="s">
        <v>8895</v>
      </c>
      <c r="J2002" s="193" t="s">
        <v>7236</v>
      </c>
      <c r="K2002" s="193" t="s">
        <v>8663</v>
      </c>
      <c r="L2002" s="191" t="s">
        <v>8664</v>
      </c>
      <c r="M2002" s="217" t="s">
        <v>8665</v>
      </c>
      <c r="N2002" s="193" t="s">
        <v>706</v>
      </c>
      <c r="O2002" s="207">
        <v>0.5833333333333334</v>
      </c>
      <c r="P2002" s="193" t="str">
        <f t="shared" si="523"/>
        <v>INSTALACION EN COMODATO</v>
      </c>
      <c r="Q2002" s="205" t="s">
        <v>5247</v>
      </c>
      <c r="R2002" s="206">
        <v>8.62667089233392E14</v>
      </c>
      <c r="S2002" s="206">
        <v>8.116800749E9</v>
      </c>
      <c r="T2002" s="193" t="s">
        <v>8896</v>
      </c>
      <c r="U2002" s="193" t="s">
        <v>8897</v>
      </c>
      <c r="V2002" s="193" t="str">
        <f t="shared" si="536"/>
        <v>INSTALACION</v>
      </c>
      <c r="W2002" s="203">
        <f t="shared" ref="W2002:W2004" si="538">549+300</f>
        <v>849</v>
      </c>
      <c r="X2002" s="203">
        <f t="shared" si="537"/>
        <v>135.84</v>
      </c>
      <c r="Y2002" s="203">
        <f t="shared" si="525"/>
        <v>984.84</v>
      </c>
    </row>
    <row r="2003" ht="30.75" customHeight="1">
      <c r="A2003" s="191" t="s">
        <v>8696</v>
      </c>
      <c r="B2003" s="215" t="s">
        <v>2817</v>
      </c>
      <c r="C2003" s="268">
        <v>45969.0</v>
      </c>
      <c r="D2003" s="241">
        <v>0.625</v>
      </c>
      <c r="E2003" s="191" t="s">
        <v>8894</v>
      </c>
      <c r="F2003" s="191" t="s">
        <v>8661</v>
      </c>
      <c r="G2003" s="193">
        <v>1.0</v>
      </c>
      <c r="H2003" s="193" t="s">
        <v>888</v>
      </c>
      <c r="I2003" s="193" t="s">
        <v>8898</v>
      </c>
      <c r="J2003" s="193" t="s">
        <v>7236</v>
      </c>
      <c r="K2003" s="193" t="s">
        <v>8663</v>
      </c>
      <c r="L2003" s="191" t="s">
        <v>8664</v>
      </c>
      <c r="M2003" s="217" t="s">
        <v>8665</v>
      </c>
      <c r="N2003" s="193" t="s">
        <v>821</v>
      </c>
      <c r="O2003" s="207">
        <v>0.6229166666666667</v>
      </c>
      <c r="P2003" s="193" t="str">
        <f t="shared" si="523"/>
        <v>INSTALACION EN COMODATO</v>
      </c>
      <c r="Q2003" s="205" t="s">
        <v>5247</v>
      </c>
      <c r="R2003" s="206">
        <v>8.62667081110341E14</v>
      </c>
      <c r="S2003" s="206">
        <v>8.116800729E9</v>
      </c>
      <c r="T2003" s="193" t="s">
        <v>8899</v>
      </c>
      <c r="U2003" s="193" t="s">
        <v>8900</v>
      </c>
      <c r="V2003" s="193" t="str">
        <f t="shared" si="536"/>
        <v>INSTALACION</v>
      </c>
      <c r="W2003" s="203">
        <f t="shared" si="538"/>
        <v>849</v>
      </c>
      <c r="X2003" s="203">
        <f t="shared" si="537"/>
        <v>135.84</v>
      </c>
      <c r="Y2003" s="203">
        <f t="shared" si="525"/>
        <v>984.84</v>
      </c>
    </row>
    <row r="2004" ht="30.75" customHeight="1">
      <c r="A2004" s="252" t="s">
        <v>8696</v>
      </c>
      <c r="B2004" s="215" t="s">
        <v>2817</v>
      </c>
      <c r="C2004" s="270">
        <v>45969.0</v>
      </c>
      <c r="D2004" s="251">
        <v>0.625</v>
      </c>
      <c r="E2004" s="252" t="s">
        <v>8894</v>
      </c>
      <c r="F2004" s="252" t="s">
        <v>8661</v>
      </c>
      <c r="G2004" s="212">
        <v>1.0</v>
      </c>
      <c r="H2004" s="212" t="s">
        <v>888</v>
      </c>
      <c r="I2004" s="212" t="s">
        <v>8901</v>
      </c>
      <c r="J2004" s="212" t="s">
        <v>7236</v>
      </c>
      <c r="K2004" s="212" t="s">
        <v>8902</v>
      </c>
      <c r="L2004" s="252" t="s">
        <v>8664</v>
      </c>
      <c r="M2004" s="287" t="s">
        <v>8665</v>
      </c>
      <c r="N2004" s="212" t="s">
        <v>706</v>
      </c>
      <c r="O2004" s="209">
        <v>0.6409722222222223</v>
      </c>
      <c r="P2004" s="212" t="str">
        <f t="shared" si="523"/>
        <v>INSTALACION EN COMODATO</v>
      </c>
      <c r="Q2004" s="210" t="s">
        <v>5247</v>
      </c>
      <c r="R2004" s="211">
        <v>8.6266708935791E14</v>
      </c>
      <c r="S2004" s="211">
        <v>8.112766893E9</v>
      </c>
      <c r="T2004" s="212" t="s">
        <v>68</v>
      </c>
      <c r="U2004" s="212" t="s">
        <v>8903</v>
      </c>
      <c r="V2004" s="212" t="str">
        <f t="shared" si="536"/>
        <v>INSTALACION</v>
      </c>
      <c r="W2004" s="201">
        <f t="shared" si="538"/>
        <v>849</v>
      </c>
      <c r="X2004" s="201">
        <f t="shared" si="537"/>
        <v>135.84</v>
      </c>
      <c r="Y2004" s="201">
        <f t="shared" si="525"/>
        <v>984.84</v>
      </c>
    </row>
    <row r="2005" ht="12.75" customHeight="1">
      <c r="A2005" s="191" t="s">
        <v>8904</v>
      </c>
      <c r="B2005" s="191" t="s">
        <v>2966</v>
      </c>
      <c r="C2005" s="268">
        <v>45970.0</v>
      </c>
      <c r="D2005" s="187">
        <v>0.375</v>
      </c>
      <c r="E2005" s="188" t="s">
        <v>68</v>
      </c>
      <c r="F2005" s="37" t="s">
        <v>2458</v>
      </c>
      <c r="G2005" s="72" t="s">
        <v>68</v>
      </c>
      <c r="H2005" s="72" t="s">
        <v>68</v>
      </c>
      <c r="I2005" s="72" t="s">
        <v>68</v>
      </c>
      <c r="J2005" s="72" t="s">
        <v>68</v>
      </c>
      <c r="K2005" s="72" t="s">
        <v>68</v>
      </c>
      <c r="L2005" s="37" t="s">
        <v>68</v>
      </c>
      <c r="M2005" s="190" t="s">
        <v>68</v>
      </c>
      <c r="N2005" s="72" t="s">
        <v>68</v>
      </c>
      <c r="O2005" s="193" t="s">
        <v>68</v>
      </c>
      <c r="P2005" s="193" t="s">
        <v>68</v>
      </c>
      <c r="Q2005" s="205" t="s">
        <v>68</v>
      </c>
      <c r="R2005" s="206" t="s">
        <v>68</v>
      </c>
      <c r="S2005" s="206" t="s">
        <v>68</v>
      </c>
      <c r="T2005" s="193" t="s">
        <v>68</v>
      </c>
      <c r="U2005" s="193" t="s">
        <v>68</v>
      </c>
      <c r="V2005" s="193" t="s">
        <v>68</v>
      </c>
      <c r="W2005" s="203">
        <v>0.0</v>
      </c>
      <c r="X2005" s="203">
        <f t="shared" si="537"/>
        <v>0</v>
      </c>
      <c r="Y2005" s="203">
        <f t="shared" si="525"/>
        <v>0</v>
      </c>
    </row>
    <row r="2006" ht="12.75" customHeight="1">
      <c r="A2006" s="191" t="s">
        <v>8904</v>
      </c>
      <c r="B2006" s="215" t="s">
        <v>2817</v>
      </c>
      <c r="C2006" s="268">
        <v>45971.0</v>
      </c>
      <c r="D2006" s="241">
        <v>0.4166666666666667</v>
      </c>
      <c r="E2006" s="191" t="s">
        <v>4534</v>
      </c>
      <c r="F2006" s="191" t="s">
        <v>4534</v>
      </c>
      <c r="G2006" s="193">
        <v>1.0</v>
      </c>
      <c r="H2006" s="193" t="s">
        <v>2449</v>
      </c>
      <c r="I2006" s="193" t="s">
        <v>8882</v>
      </c>
      <c r="J2006" s="193" t="s">
        <v>8905</v>
      </c>
      <c r="K2006" s="193" t="s">
        <v>8884</v>
      </c>
      <c r="L2006" s="191" t="s">
        <v>8885</v>
      </c>
      <c r="M2006" s="217" t="s">
        <v>8886</v>
      </c>
      <c r="N2006" s="193" t="s">
        <v>821</v>
      </c>
      <c r="O2006" s="207">
        <v>0.4131944444444444</v>
      </c>
      <c r="P2006" s="193" t="str">
        <f t="shared" ref="P2006:P2056" si="539">J2006</f>
        <v>REVISION DE EQUIPO
(NO RESPONDE LOS COMANDOS Y NO SE LE PUEDE QUITAR EL BLOQUEO)</v>
      </c>
      <c r="Q2006" s="205" t="s">
        <v>8906</v>
      </c>
      <c r="R2006" s="206">
        <v>8.68166059175463E14</v>
      </c>
      <c r="S2006" s="206" t="s">
        <v>8907</v>
      </c>
      <c r="T2006" s="193" t="s">
        <v>8908</v>
      </c>
      <c r="U2006" s="193" t="s">
        <v>68</v>
      </c>
      <c r="V2006" s="193" t="s">
        <v>762</v>
      </c>
      <c r="W2006" s="203">
        <v>0.0</v>
      </c>
      <c r="X2006" s="203">
        <f t="shared" si="537"/>
        <v>0</v>
      </c>
      <c r="Y2006" s="203">
        <f t="shared" si="525"/>
        <v>0</v>
      </c>
    </row>
    <row r="2007" ht="12.75" customHeight="1">
      <c r="A2007" s="191" t="s">
        <v>8904</v>
      </c>
      <c r="B2007" s="215" t="s">
        <v>2817</v>
      </c>
      <c r="C2007" s="268">
        <v>45971.0</v>
      </c>
      <c r="D2007" s="241">
        <v>0.5</v>
      </c>
      <c r="E2007" s="191" t="s">
        <v>4571</v>
      </c>
      <c r="F2007" s="191" t="s">
        <v>8909</v>
      </c>
      <c r="G2007" s="193">
        <v>1.0</v>
      </c>
      <c r="H2007" s="193" t="s">
        <v>2449</v>
      </c>
      <c r="I2007" s="193" t="s">
        <v>7409</v>
      </c>
      <c r="J2007" s="193" t="s">
        <v>8910</v>
      </c>
      <c r="K2007" s="193" t="s">
        <v>8911</v>
      </c>
      <c r="L2007" s="191" t="s">
        <v>8912</v>
      </c>
      <c r="M2007" s="217" t="s">
        <v>8913</v>
      </c>
      <c r="N2007" s="193" t="s">
        <v>821</v>
      </c>
      <c r="O2007" s="207">
        <v>0.475</v>
      </c>
      <c r="P2007" s="193" t="str">
        <f t="shared" si="539"/>
        <v>REVISION DE UNIDAD 
no cuenta con conexión desde la siguiente fecha y hora 2025-10-04 04:29:17
Presento un corte de energía en la siguiente fecha y hora 2025-10-03 18:35:53</v>
      </c>
      <c r="Q2007" s="205" t="s">
        <v>8914</v>
      </c>
      <c r="R2007" s="206">
        <v>8.62667083606809E14</v>
      </c>
      <c r="S2007" s="206">
        <v>8.182542764E9</v>
      </c>
      <c r="T2007" s="193" t="s">
        <v>8915</v>
      </c>
      <c r="U2007" s="193" t="s">
        <v>7413</v>
      </c>
      <c r="V2007" s="193" t="str">
        <f t="shared" ref="V2007:V2008" si="540">H2007</f>
        <v>REVISION</v>
      </c>
      <c r="W2007" s="203">
        <v>500.0</v>
      </c>
      <c r="X2007" s="203">
        <v>0.0</v>
      </c>
      <c r="Y2007" s="203">
        <f t="shared" si="525"/>
        <v>500</v>
      </c>
    </row>
    <row r="2008" ht="12.75" customHeight="1">
      <c r="A2008" s="191" t="s">
        <v>8904</v>
      </c>
      <c r="B2008" s="215" t="s">
        <v>2817</v>
      </c>
      <c r="C2008" s="268">
        <v>45971.0</v>
      </c>
      <c r="D2008" s="241">
        <v>0.5833333333333334</v>
      </c>
      <c r="E2008" s="191" t="s">
        <v>4534</v>
      </c>
      <c r="F2008" s="191" t="s">
        <v>4534</v>
      </c>
      <c r="G2008" s="193">
        <v>1.0</v>
      </c>
      <c r="H2008" s="193" t="s">
        <v>2467</v>
      </c>
      <c r="I2008" s="193" t="s">
        <v>8882</v>
      </c>
      <c r="J2008" s="193" t="s">
        <v>2467</v>
      </c>
      <c r="K2008" s="193" t="s">
        <v>8916</v>
      </c>
      <c r="L2008" s="191" t="s">
        <v>8885</v>
      </c>
      <c r="M2008" s="217" t="s">
        <v>8886</v>
      </c>
      <c r="N2008" s="193" t="s">
        <v>821</v>
      </c>
      <c r="O2008" s="207">
        <v>0.5944444444444444</v>
      </c>
      <c r="P2008" s="193" t="str">
        <f t="shared" si="539"/>
        <v>CAMBIO DE GPS</v>
      </c>
      <c r="Q2008" s="205" t="s">
        <v>8917</v>
      </c>
      <c r="R2008" s="206">
        <v>8.69706062763034E14</v>
      </c>
      <c r="S2008" s="206" t="s">
        <v>8907</v>
      </c>
      <c r="T2008" s="193" t="s">
        <v>8908</v>
      </c>
      <c r="U2008" s="193" t="s">
        <v>68</v>
      </c>
      <c r="V2008" s="193" t="str">
        <f t="shared" si="540"/>
        <v>CAMBIO DE GPS</v>
      </c>
      <c r="W2008" s="203">
        <v>1500.0</v>
      </c>
      <c r="X2008" s="203">
        <v>0.0</v>
      </c>
      <c r="Y2008" s="203">
        <f t="shared" si="525"/>
        <v>1500</v>
      </c>
    </row>
    <row r="2009" ht="12.75" customHeight="1">
      <c r="A2009" s="191" t="s">
        <v>8904</v>
      </c>
      <c r="B2009" s="191" t="s">
        <v>2966</v>
      </c>
      <c r="C2009" s="268">
        <v>45971.0</v>
      </c>
      <c r="D2009" s="241">
        <v>0.625</v>
      </c>
      <c r="E2009" s="191" t="s">
        <v>2518</v>
      </c>
      <c r="F2009" s="191" t="s">
        <v>8918</v>
      </c>
      <c r="G2009" s="193">
        <v>1.0</v>
      </c>
      <c r="H2009" s="193" t="s">
        <v>2819</v>
      </c>
      <c r="I2009" s="193" t="s">
        <v>8919</v>
      </c>
      <c r="J2009" s="193" t="s">
        <v>6114</v>
      </c>
      <c r="K2009" s="193" t="s">
        <v>8920</v>
      </c>
      <c r="L2009" s="191" t="s">
        <v>8921</v>
      </c>
      <c r="M2009" s="217" t="s">
        <v>8922</v>
      </c>
      <c r="N2009" s="193" t="s">
        <v>706</v>
      </c>
      <c r="O2009" s="207">
        <v>0.6277777777777778</v>
      </c>
      <c r="P2009" s="193" t="str">
        <f t="shared" si="539"/>
        <v>CAMBIO DE SIM </v>
      </c>
      <c r="Q2009" s="205" t="s">
        <v>8923</v>
      </c>
      <c r="R2009" s="206" t="s">
        <v>68</v>
      </c>
      <c r="S2009" s="206">
        <v>8.123418441E9</v>
      </c>
      <c r="T2009" s="193" t="s">
        <v>8924</v>
      </c>
      <c r="U2009" s="193" t="s">
        <v>8925</v>
      </c>
      <c r="V2009" s="193" t="s">
        <v>762</v>
      </c>
      <c r="W2009" s="203">
        <v>0.0</v>
      </c>
      <c r="X2009" s="203">
        <f t="shared" ref="X2009:X2014" si="541">W2009*0.16</f>
        <v>0</v>
      </c>
      <c r="Y2009" s="203">
        <f t="shared" si="525"/>
        <v>0</v>
      </c>
    </row>
    <row r="2010" ht="12.75" customHeight="1">
      <c r="A2010" s="191" t="s">
        <v>8904</v>
      </c>
      <c r="B2010" s="215" t="s">
        <v>2817</v>
      </c>
      <c r="C2010" s="268">
        <v>45971.0</v>
      </c>
      <c r="D2010" s="241">
        <v>0.625</v>
      </c>
      <c r="E2010" s="191" t="s">
        <v>2518</v>
      </c>
      <c r="F2010" s="191" t="s">
        <v>8918</v>
      </c>
      <c r="G2010" s="193">
        <v>1.0</v>
      </c>
      <c r="H2010" s="193" t="s">
        <v>2513</v>
      </c>
      <c r="I2010" s="193" t="s">
        <v>8926</v>
      </c>
      <c r="J2010" s="193" t="s">
        <v>2563</v>
      </c>
      <c r="K2010" s="193" t="s">
        <v>8920</v>
      </c>
      <c r="L2010" s="191" t="s">
        <v>8921</v>
      </c>
      <c r="M2010" s="217" t="s">
        <v>8922</v>
      </c>
      <c r="N2010" s="193" t="s">
        <v>706</v>
      </c>
      <c r="O2010" s="207">
        <v>0.6402777777777777</v>
      </c>
      <c r="P2010" s="193" t="str">
        <f t="shared" si="539"/>
        <v>DESINSTALACION DE EQUIPO </v>
      </c>
      <c r="Q2010" s="205" t="s">
        <v>68</v>
      </c>
      <c r="R2010" s="206">
        <v>8.65011034741497E14</v>
      </c>
      <c r="S2010" s="206" t="s">
        <v>68</v>
      </c>
      <c r="T2010" s="193" t="s">
        <v>68</v>
      </c>
      <c r="U2010" s="193" t="s">
        <v>8927</v>
      </c>
      <c r="V2010" s="193" t="str">
        <f t="shared" ref="V2010:V2017" si="542">H2010</f>
        <v>DESINSTALACION</v>
      </c>
      <c r="W2010" s="203">
        <v>450.0</v>
      </c>
      <c r="X2010" s="203">
        <f t="shared" si="541"/>
        <v>72</v>
      </c>
      <c r="Y2010" s="203">
        <f t="shared" si="525"/>
        <v>522</v>
      </c>
    </row>
    <row r="2011" ht="12.75" customHeight="1">
      <c r="A2011" s="191" t="s">
        <v>8904</v>
      </c>
      <c r="B2011" s="215" t="s">
        <v>2817</v>
      </c>
      <c r="C2011" s="268">
        <v>45971.0</v>
      </c>
      <c r="D2011" s="241">
        <v>0.625</v>
      </c>
      <c r="E2011" s="191" t="s">
        <v>2518</v>
      </c>
      <c r="F2011" s="191" t="s">
        <v>8918</v>
      </c>
      <c r="G2011" s="193">
        <v>1.0</v>
      </c>
      <c r="H2011" s="193" t="s">
        <v>2812</v>
      </c>
      <c r="I2011" s="193" t="s">
        <v>8919</v>
      </c>
      <c r="J2011" s="193" t="s">
        <v>3082</v>
      </c>
      <c r="K2011" s="193" t="s">
        <v>8920</v>
      </c>
      <c r="L2011" s="191" t="s">
        <v>8921</v>
      </c>
      <c r="M2011" s="217" t="s">
        <v>8922</v>
      </c>
      <c r="N2011" s="193" t="s">
        <v>706</v>
      </c>
      <c r="O2011" s="207">
        <v>0.6527777777777778</v>
      </c>
      <c r="P2011" s="193" t="str">
        <f t="shared" si="539"/>
        <v>REINSTALACION DE EQUIPO</v>
      </c>
      <c r="Q2011" s="205" t="s">
        <v>8928</v>
      </c>
      <c r="R2011" s="206">
        <v>8.65011034741497E14</v>
      </c>
      <c r="S2011" s="206">
        <v>8.123418441E9</v>
      </c>
      <c r="T2011" s="193" t="s">
        <v>8924</v>
      </c>
      <c r="U2011" s="193" t="s">
        <v>8925</v>
      </c>
      <c r="V2011" s="193" t="str">
        <f t="shared" si="542"/>
        <v>REINSTALACION</v>
      </c>
      <c r="W2011" s="203">
        <v>450.0</v>
      </c>
      <c r="X2011" s="203">
        <f t="shared" si="541"/>
        <v>72</v>
      </c>
      <c r="Y2011" s="203">
        <f t="shared" si="525"/>
        <v>522</v>
      </c>
    </row>
    <row r="2012" ht="12.75" customHeight="1">
      <c r="A2012" s="191" t="s">
        <v>8904</v>
      </c>
      <c r="B2012" s="215" t="s">
        <v>2817</v>
      </c>
      <c r="C2012" s="268">
        <v>45971.0</v>
      </c>
      <c r="D2012" s="241">
        <v>0.6666666666666666</v>
      </c>
      <c r="E2012" s="191" t="s">
        <v>8929</v>
      </c>
      <c r="F2012" s="191" t="s">
        <v>403</v>
      </c>
      <c r="G2012" s="193">
        <v>1.0</v>
      </c>
      <c r="H2012" s="193" t="s">
        <v>2513</v>
      </c>
      <c r="I2012" s="193" t="s">
        <v>8930</v>
      </c>
      <c r="J2012" s="193" t="s">
        <v>8931</v>
      </c>
      <c r="K2012" s="193" t="s">
        <v>8932</v>
      </c>
      <c r="L2012" s="191" t="s">
        <v>8933</v>
      </c>
      <c r="M2012" s="217" t="s">
        <v>8934</v>
      </c>
      <c r="N2012" s="193" t="s">
        <v>706</v>
      </c>
      <c r="O2012" s="207">
        <v>0.69375</v>
      </c>
      <c r="P2012" s="193" t="str">
        <f t="shared" si="539"/>
        <v>DESINSTALACION DE EQUIPO 
(COMODATO)</v>
      </c>
      <c r="Q2012" s="205" t="s">
        <v>8935</v>
      </c>
      <c r="R2012" s="206">
        <v>8.6494304777189E14</v>
      </c>
      <c r="S2012" s="206">
        <v>8.115310101E9</v>
      </c>
      <c r="T2012" s="193" t="s">
        <v>8936</v>
      </c>
      <c r="U2012" s="193" t="s">
        <v>8937</v>
      </c>
      <c r="V2012" s="193" t="str">
        <f t="shared" si="542"/>
        <v>DESINSTALACION</v>
      </c>
      <c r="W2012" s="203">
        <v>500.0</v>
      </c>
      <c r="X2012" s="203">
        <f t="shared" si="541"/>
        <v>80</v>
      </c>
      <c r="Y2012" s="203">
        <f t="shared" si="525"/>
        <v>580</v>
      </c>
    </row>
    <row r="2013" ht="42.75" customHeight="1">
      <c r="A2013" s="191" t="s">
        <v>8904</v>
      </c>
      <c r="B2013" s="191" t="s">
        <v>2966</v>
      </c>
      <c r="C2013" s="268">
        <v>45971.0</v>
      </c>
      <c r="D2013" s="241">
        <v>0.6666666666666666</v>
      </c>
      <c r="E2013" s="191" t="s">
        <v>2574</v>
      </c>
      <c r="F2013" s="191" t="s">
        <v>5930</v>
      </c>
      <c r="G2013" s="193">
        <v>1.0</v>
      </c>
      <c r="H2013" s="193" t="s">
        <v>846</v>
      </c>
      <c r="I2013" s="193" t="s">
        <v>8938</v>
      </c>
      <c r="J2013" s="193" t="s">
        <v>8939</v>
      </c>
      <c r="K2013" s="193" t="s">
        <v>3312</v>
      </c>
      <c r="L2013" s="37" t="s">
        <v>2577</v>
      </c>
      <c r="M2013" s="249" t="s">
        <v>2578</v>
      </c>
      <c r="N2013" s="193" t="s">
        <v>68</v>
      </c>
      <c r="O2013" s="193" t="s">
        <v>68</v>
      </c>
      <c r="P2013" s="193" t="str">
        <f t="shared" si="539"/>
        <v>CTE. EDUARDO URIEL REYNA MARTINEZ 
DESINSTALACION DE EQUIPO</v>
      </c>
      <c r="Q2013" s="205" t="s">
        <v>8940</v>
      </c>
      <c r="R2013" s="206" t="s">
        <v>68</v>
      </c>
      <c r="S2013" s="206" t="s">
        <v>68</v>
      </c>
      <c r="T2013" s="193" t="s">
        <v>68</v>
      </c>
      <c r="U2013" s="193" t="s">
        <v>68</v>
      </c>
      <c r="V2013" s="193" t="str">
        <f t="shared" si="542"/>
        <v>CANCELADO</v>
      </c>
      <c r="W2013" s="203">
        <v>0.0</v>
      </c>
      <c r="X2013" s="203">
        <f t="shared" si="541"/>
        <v>0</v>
      </c>
      <c r="Y2013" s="203">
        <f t="shared" si="525"/>
        <v>0</v>
      </c>
    </row>
    <row r="2014" ht="12.75" customHeight="1">
      <c r="A2014" s="191" t="s">
        <v>8904</v>
      </c>
      <c r="B2014" s="215" t="s">
        <v>2817</v>
      </c>
      <c r="C2014" s="268">
        <v>45971.0</v>
      </c>
      <c r="D2014" s="241">
        <v>0.7083333333333334</v>
      </c>
      <c r="E2014" s="191" t="s">
        <v>8941</v>
      </c>
      <c r="F2014" s="191" t="s">
        <v>2811</v>
      </c>
      <c r="G2014" s="193">
        <v>1.0</v>
      </c>
      <c r="H2014" s="193" t="s">
        <v>2513</v>
      </c>
      <c r="I2014" s="193" t="s">
        <v>8942</v>
      </c>
      <c r="J2014" s="193" t="s">
        <v>2514</v>
      </c>
      <c r="K2014" s="193" t="s">
        <v>8943</v>
      </c>
      <c r="L2014" s="191" t="s">
        <v>8944</v>
      </c>
      <c r="M2014" s="217" t="s">
        <v>8945</v>
      </c>
      <c r="N2014" s="193" t="s">
        <v>821</v>
      </c>
      <c r="O2014" s="207">
        <v>0.65</v>
      </c>
      <c r="P2014" s="193" t="str">
        <f t="shared" si="539"/>
        <v>DESINSTALACION DE EQUIPO</v>
      </c>
      <c r="Q2014" s="205" t="s">
        <v>8946</v>
      </c>
      <c r="R2014" s="206">
        <v>8.69220041536636E14</v>
      </c>
      <c r="S2014" s="206">
        <v>8.134058866E9</v>
      </c>
      <c r="T2014" s="193" t="s">
        <v>8947</v>
      </c>
      <c r="U2014" s="193" t="s">
        <v>8948</v>
      </c>
      <c r="V2014" s="193" t="str">
        <f t="shared" si="542"/>
        <v>DESINSTALACION</v>
      </c>
      <c r="W2014" s="203">
        <v>500.0</v>
      </c>
      <c r="X2014" s="203">
        <f t="shared" si="541"/>
        <v>80</v>
      </c>
      <c r="Y2014" s="203">
        <f t="shared" si="525"/>
        <v>580</v>
      </c>
    </row>
    <row r="2015" ht="12.75" customHeight="1">
      <c r="A2015" s="191" t="s">
        <v>8904</v>
      </c>
      <c r="B2015" s="215" t="s">
        <v>2817</v>
      </c>
      <c r="C2015" s="268">
        <v>45972.0</v>
      </c>
      <c r="D2015" s="241">
        <v>0.3958333333333333</v>
      </c>
      <c r="E2015" s="191" t="s">
        <v>2518</v>
      </c>
      <c r="F2015" s="191" t="s">
        <v>6330</v>
      </c>
      <c r="G2015" s="193">
        <v>1.0</v>
      </c>
      <c r="H2015" s="193" t="s">
        <v>888</v>
      </c>
      <c r="I2015" s="193" t="s">
        <v>6037</v>
      </c>
      <c r="J2015" s="193" t="s">
        <v>2725</v>
      </c>
      <c r="K2015" s="193" t="s">
        <v>8949</v>
      </c>
      <c r="L2015" s="191" t="s">
        <v>8950</v>
      </c>
      <c r="M2015" s="217" t="s">
        <v>6334</v>
      </c>
      <c r="N2015" s="193" t="s">
        <v>821</v>
      </c>
      <c r="O2015" s="207">
        <v>0.4027777777777778</v>
      </c>
      <c r="P2015" s="193" t="str">
        <f t="shared" si="539"/>
        <v>INSTALACION DE EQUIPO</v>
      </c>
      <c r="Q2015" s="205" t="s">
        <v>8951</v>
      </c>
      <c r="R2015" s="206">
        <v>8.62667089259074E14</v>
      </c>
      <c r="S2015" s="206">
        <v>8.116800767E9</v>
      </c>
      <c r="T2015" s="193" t="s">
        <v>8952</v>
      </c>
      <c r="U2015" s="193" t="s">
        <v>68</v>
      </c>
      <c r="V2015" s="193" t="str">
        <f t="shared" si="542"/>
        <v>INSTALACION</v>
      </c>
      <c r="W2015" s="203">
        <f>1850+250</f>
        <v>2100</v>
      </c>
      <c r="X2015" s="203">
        <v>0.0</v>
      </c>
      <c r="Y2015" s="203">
        <f t="shared" si="525"/>
        <v>2100</v>
      </c>
    </row>
    <row r="2016" ht="12.75" customHeight="1">
      <c r="A2016" s="191" t="s">
        <v>8904</v>
      </c>
      <c r="B2016" s="215" t="s">
        <v>2817</v>
      </c>
      <c r="C2016" s="268">
        <v>45972.0</v>
      </c>
      <c r="D2016" s="241">
        <v>0.4583333333333333</v>
      </c>
      <c r="E2016" s="191" t="s">
        <v>2548</v>
      </c>
      <c r="F2016" s="191" t="s">
        <v>2549</v>
      </c>
      <c r="G2016" s="193">
        <v>1.0</v>
      </c>
      <c r="H2016" s="193" t="s">
        <v>888</v>
      </c>
      <c r="I2016" s="193" t="s">
        <v>8953</v>
      </c>
      <c r="J2016" s="193" t="s">
        <v>2725</v>
      </c>
      <c r="K2016" s="193" t="s">
        <v>5562</v>
      </c>
      <c r="L2016" s="191" t="s">
        <v>6245</v>
      </c>
      <c r="M2016" s="217" t="s">
        <v>2552</v>
      </c>
      <c r="N2016" s="193" t="s">
        <v>706</v>
      </c>
      <c r="O2016" s="207">
        <v>0.4618055555555556</v>
      </c>
      <c r="P2016" s="193" t="str">
        <f t="shared" si="539"/>
        <v>INSTALACION DE EQUIPO</v>
      </c>
      <c r="Q2016" s="205" t="s">
        <v>5247</v>
      </c>
      <c r="R2016" s="206">
        <v>8.68166054423017E14</v>
      </c>
      <c r="S2016" s="206">
        <v>8.128619023E9</v>
      </c>
      <c r="T2016" s="193" t="s">
        <v>8954</v>
      </c>
      <c r="U2016" s="193" t="s">
        <v>68</v>
      </c>
      <c r="V2016" s="193" t="str">
        <f t="shared" si="542"/>
        <v>INSTALACION</v>
      </c>
      <c r="W2016" s="203">
        <v>1900.0</v>
      </c>
      <c r="X2016" s="203">
        <v>0.0</v>
      </c>
      <c r="Y2016" s="203">
        <f t="shared" si="525"/>
        <v>1900</v>
      </c>
    </row>
    <row r="2017" ht="12.75" customHeight="1">
      <c r="A2017" s="191" t="s">
        <v>8904</v>
      </c>
      <c r="B2017" s="215" t="s">
        <v>2817</v>
      </c>
      <c r="C2017" s="268">
        <v>45972.0</v>
      </c>
      <c r="D2017" s="241">
        <v>0.5416666666666666</v>
      </c>
      <c r="E2017" s="191" t="s">
        <v>2518</v>
      </c>
      <c r="F2017" s="191" t="s">
        <v>8955</v>
      </c>
      <c r="G2017" s="193">
        <v>1.0</v>
      </c>
      <c r="H2017" s="193" t="s">
        <v>888</v>
      </c>
      <c r="I2017" s="193" t="s">
        <v>4993</v>
      </c>
      <c r="J2017" s="193" t="s">
        <v>6970</v>
      </c>
      <c r="K2017" s="193" t="s">
        <v>8956</v>
      </c>
      <c r="L2017" s="191" t="s">
        <v>8957</v>
      </c>
      <c r="M2017" s="217" t="s">
        <v>8958</v>
      </c>
      <c r="N2017" s="193" t="s">
        <v>706</v>
      </c>
      <c r="O2017" s="207">
        <v>0.5416666666666666</v>
      </c>
      <c r="P2017" s="193" t="str">
        <f t="shared" si="539"/>
        <v>INSTALACION PREPAGO</v>
      </c>
      <c r="Q2017" s="205" t="s">
        <v>5247</v>
      </c>
      <c r="R2017" s="206">
        <v>8.69706063875795E14</v>
      </c>
      <c r="S2017" s="206" t="s">
        <v>8959</v>
      </c>
      <c r="T2017" s="193" t="s">
        <v>8960</v>
      </c>
      <c r="U2017" s="193" t="s">
        <v>8961</v>
      </c>
      <c r="V2017" s="193" t="str">
        <f t="shared" si="542"/>
        <v>INSTALACION</v>
      </c>
      <c r="W2017" s="203">
        <v>1600.0</v>
      </c>
      <c r="X2017" s="203">
        <v>0.0</v>
      </c>
      <c r="Y2017" s="203">
        <f t="shared" si="525"/>
        <v>1600</v>
      </c>
    </row>
    <row r="2018" ht="12.75" customHeight="1">
      <c r="A2018" s="191" t="s">
        <v>8904</v>
      </c>
      <c r="B2018" s="215" t="s">
        <v>2817</v>
      </c>
      <c r="C2018" s="268">
        <v>45972.0</v>
      </c>
      <c r="D2018" s="241">
        <v>0.5625</v>
      </c>
      <c r="E2018" s="191" t="s">
        <v>4386</v>
      </c>
      <c r="F2018" s="191" t="s">
        <v>4386</v>
      </c>
      <c r="G2018" s="193">
        <v>1.0</v>
      </c>
      <c r="H2018" s="193" t="s">
        <v>2449</v>
      </c>
      <c r="I2018" s="193" t="s">
        <v>8888</v>
      </c>
      <c r="J2018" s="193" t="s">
        <v>8962</v>
      </c>
      <c r="K2018" s="193" t="s">
        <v>8890</v>
      </c>
      <c r="L2018" s="191" t="s">
        <v>8963</v>
      </c>
      <c r="M2018" s="217" t="s">
        <v>8892</v>
      </c>
      <c r="N2018" s="193" t="s">
        <v>821</v>
      </c>
      <c r="O2018" s="207">
        <v>0.5625</v>
      </c>
      <c r="P2018" s="193" t="str">
        <f t="shared" si="539"/>
        <v>REVISION DE UNIDAD 
(DEJO DE REPORTAR 2025-11-07 11:50:24 / COBAN PLATEADO)</v>
      </c>
      <c r="Q2018" s="205" t="s">
        <v>68</v>
      </c>
      <c r="R2018" s="206">
        <v>8.6384405308314E14</v>
      </c>
      <c r="S2018" s="206">
        <v>8.332323736E9</v>
      </c>
      <c r="T2018" s="193" t="s">
        <v>8964</v>
      </c>
      <c r="U2018" s="193" t="s">
        <v>8965</v>
      </c>
      <c r="V2018" s="193" t="s">
        <v>762</v>
      </c>
      <c r="W2018" s="203">
        <v>0.0</v>
      </c>
      <c r="X2018" s="203">
        <f t="shared" ref="X2018:X2032" si="543">W2018*0.16</f>
        <v>0</v>
      </c>
      <c r="Y2018" s="203">
        <f t="shared" si="525"/>
        <v>0</v>
      </c>
    </row>
    <row r="2019" ht="12.75" customHeight="1">
      <c r="A2019" s="191" t="s">
        <v>8904</v>
      </c>
      <c r="B2019" s="215" t="s">
        <v>2817</v>
      </c>
      <c r="C2019" s="268">
        <v>45972.0</v>
      </c>
      <c r="D2019" s="241">
        <v>0.5625</v>
      </c>
      <c r="E2019" s="191" t="s">
        <v>4386</v>
      </c>
      <c r="F2019" s="191" t="s">
        <v>4386</v>
      </c>
      <c r="G2019" s="193">
        <v>1.0</v>
      </c>
      <c r="H2019" s="193" t="s">
        <v>2449</v>
      </c>
      <c r="I2019" s="193" t="s">
        <v>8888</v>
      </c>
      <c r="J2019" s="193" t="s">
        <v>8962</v>
      </c>
      <c r="K2019" s="193" t="s">
        <v>8890</v>
      </c>
      <c r="L2019" s="191" t="s">
        <v>8963</v>
      </c>
      <c r="M2019" s="217" t="s">
        <v>8892</v>
      </c>
      <c r="N2019" s="193" t="s">
        <v>821</v>
      </c>
      <c r="O2019" s="207">
        <v>0.5833333333333334</v>
      </c>
      <c r="P2019" s="193" t="str">
        <f t="shared" si="539"/>
        <v>REVISION DE UNIDAD 
(DEJO DE REPORTAR 2025-11-07 11:50:24 / COBAN PLATEADO)</v>
      </c>
      <c r="Q2019" s="205" t="s">
        <v>8966</v>
      </c>
      <c r="R2019" s="206">
        <v>8.6384405308314E14</v>
      </c>
      <c r="S2019" s="206">
        <v>8.116800777E9</v>
      </c>
      <c r="T2019" s="193" t="s">
        <v>8964</v>
      </c>
      <c r="U2019" s="193" t="s">
        <v>8967</v>
      </c>
      <c r="V2019" s="193" t="s">
        <v>762</v>
      </c>
      <c r="W2019" s="203">
        <v>0.0</v>
      </c>
      <c r="X2019" s="203">
        <f t="shared" si="543"/>
        <v>0</v>
      </c>
      <c r="Y2019" s="203">
        <f t="shared" si="525"/>
        <v>0</v>
      </c>
    </row>
    <row r="2020" ht="12.75" customHeight="1">
      <c r="A2020" s="191" t="s">
        <v>8904</v>
      </c>
      <c r="B2020" s="215" t="s">
        <v>2817</v>
      </c>
      <c r="C2020" s="268">
        <v>45972.0</v>
      </c>
      <c r="D2020" s="241">
        <v>0.6041666666666666</v>
      </c>
      <c r="E2020" s="191" t="s">
        <v>2518</v>
      </c>
      <c r="F2020" s="191" t="s">
        <v>8282</v>
      </c>
      <c r="G2020" s="193">
        <v>1.0</v>
      </c>
      <c r="H2020" s="193" t="s">
        <v>888</v>
      </c>
      <c r="I2020" s="193" t="s">
        <v>8968</v>
      </c>
      <c r="J2020" s="193" t="s">
        <v>2725</v>
      </c>
      <c r="K2020" s="193" t="s">
        <v>8285</v>
      </c>
      <c r="L2020" s="191" t="s">
        <v>8286</v>
      </c>
      <c r="M2020" s="217" t="s">
        <v>8287</v>
      </c>
      <c r="N2020" s="193" t="s">
        <v>821</v>
      </c>
      <c r="O2020" s="207">
        <v>0.6111111111111112</v>
      </c>
      <c r="P2020" s="193" t="str">
        <f t="shared" si="539"/>
        <v>INSTALACION DE EQUIPO</v>
      </c>
      <c r="Q2020" s="205" t="s">
        <v>5247</v>
      </c>
      <c r="R2020" s="206">
        <v>8.63719062319984E14</v>
      </c>
      <c r="S2020" s="206">
        <v>8.116792271E9</v>
      </c>
      <c r="T2020" s="193" t="s">
        <v>8969</v>
      </c>
      <c r="U2020" s="193" t="s">
        <v>8970</v>
      </c>
      <c r="V2020" s="193" t="str">
        <f t="shared" ref="V2020:V2047" si="544">H2020</f>
        <v>INSTALACION</v>
      </c>
      <c r="W2020" s="203">
        <v>0.0</v>
      </c>
      <c r="X2020" s="203">
        <f t="shared" si="543"/>
        <v>0</v>
      </c>
      <c r="Y2020" s="203">
        <f t="shared" si="525"/>
        <v>0</v>
      </c>
    </row>
    <row r="2021" ht="12.75" customHeight="1">
      <c r="A2021" s="191" t="s">
        <v>8904</v>
      </c>
      <c r="B2021" s="215" t="s">
        <v>2817</v>
      </c>
      <c r="C2021" s="268">
        <v>45972.0</v>
      </c>
      <c r="D2021" s="241">
        <v>0.6458333333333334</v>
      </c>
      <c r="E2021" s="191" t="s">
        <v>2518</v>
      </c>
      <c r="F2021" s="191" t="s">
        <v>8282</v>
      </c>
      <c r="G2021" s="193">
        <v>1.0</v>
      </c>
      <c r="H2021" s="193" t="s">
        <v>888</v>
      </c>
      <c r="I2021" s="193" t="s">
        <v>8971</v>
      </c>
      <c r="J2021" s="193" t="s">
        <v>7956</v>
      </c>
      <c r="K2021" s="193" t="s">
        <v>8285</v>
      </c>
      <c r="L2021" s="191" t="s">
        <v>8286</v>
      </c>
      <c r="M2021" s="217" t="s">
        <v>8287</v>
      </c>
      <c r="N2021" s="193" t="s">
        <v>821</v>
      </c>
      <c r="O2021" s="193" t="s">
        <v>8972</v>
      </c>
      <c r="P2021" s="193" t="str">
        <f t="shared" si="539"/>
        <v>INSTALACION DE EQUIPO CON SENSOR DE TEMPERATURA</v>
      </c>
      <c r="Q2021" s="205" t="s">
        <v>6562</v>
      </c>
      <c r="R2021" s="206">
        <v>8.63719062347308E14</v>
      </c>
      <c r="S2021" s="206">
        <v>8.116792272E9</v>
      </c>
      <c r="T2021" s="193" t="s">
        <v>8973</v>
      </c>
      <c r="U2021" s="193" t="s">
        <v>8974</v>
      </c>
      <c r="V2021" s="193" t="str">
        <f t="shared" si="544"/>
        <v>INSTALACION</v>
      </c>
      <c r="W2021" s="203">
        <v>0.0</v>
      </c>
      <c r="X2021" s="203">
        <f t="shared" si="543"/>
        <v>0</v>
      </c>
      <c r="Y2021" s="203">
        <f t="shared" si="525"/>
        <v>0</v>
      </c>
    </row>
    <row r="2022" ht="12.75" customHeight="1">
      <c r="A2022" s="191" t="s">
        <v>8904</v>
      </c>
      <c r="B2022" s="215" t="s">
        <v>2817</v>
      </c>
      <c r="C2022" s="268">
        <v>45972.0</v>
      </c>
      <c r="D2022" s="241">
        <v>0.6458333333333334</v>
      </c>
      <c r="E2022" s="191" t="s">
        <v>2518</v>
      </c>
      <c r="F2022" s="191" t="s">
        <v>8282</v>
      </c>
      <c r="G2022" s="193">
        <v>1.0</v>
      </c>
      <c r="H2022" s="193" t="s">
        <v>888</v>
      </c>
      <c r="I2022" s="193" t="s">
        <v>8975</v>
      </c>
      <c r="J2022" s="193" t="s">
        <v>7956</v>
      </c>
      <c r="K2022" s="193" t="s">
        <v>8285</v>
      </c>
      <c r="L2022" s="191" t="s">
        <v>8286</v>
      </c>
      <c r="M2022" s="217" t="s">
        <v>8287</v>
      </c>
      <c r="N2022" s="193" t="s">
        <v>821</v>
      </c>
      <c r="O2022" s="207">
        <v>0.7381944444444445</v>
      </c>
      <c r="P2022" s="193" t="str">
        <f t="shared" si="539"/>
        <v>INSTALACION DE EQUIPO CON SENSOR DE TEMPERATURA</v>
      </c>
      <c r="Q2022" s="205" t="s">
        <v>6562</v>
      </c>
      <c r="R2022" s="206">
        <v>8.63719062259784E14</v>
      </c>
      <c r="S2022" s="206">
        <v>8.116575267E9</v>
      </c>
      <c r="T2022" s="193" t="s">
        <v>8976</v>
      </c>
      <c r="U2022" s="193" t="s">
        <v>8977</v>
      </c>
      <c r="V2022" s="193" t="str">
        <f t="shared" si="544"/>
        <v>INSTALACION</v>
      </c>
      <c r="W2022" s="203">
        <v>0.0</v>
      </c>
      <c r="X2022" s="203">
        <f t="shared" si="543"/>
        <v>0</v>
      </c>
      <c r="Y2022" s="203">
        <f t="shared" si="525"/>
        <v>0</v>
      </c>
    </row>
    <row r="2023" ht="12.75" customHeight="1">
      <c r="A2023" s="191" t="s">
        <v>8904</v>
      </c>
      <c r="B2023" s="215" t="s">
        <v>2817</v>
      </c>
      <c r="C2023" s="268">
        <v>45972.0</v>
      </c>
      <c r="D2023" s="241">
        <v>0.7083333333333334</v>
      </c>
      <c r="E2023" s="191" t="s">
        <v>2518</v>
      </c>
      <c r="F2023" s="191" t="s">
        <v>8978</v>
      </c>
      <c r="G2023" s="193">
        <v>1.0</v>
      </c>
      <c r="H2023" s="193" t="s">
        <v>888</v>
      </c>
      <c r="I2023" s="193" t="s">
        <v>8979</v>
      </c>
      <c r="J2023" s="193" t="s">
        <v>7236</v>
      </c>
      <c r="K2023" s="193" t="s">
        <v>8980</v>
      </c>
      <c r="L2023" s="191" t="s">
        <v>8981</v>
      </c>
      <c r="M2023" s="217" t="s">
        <v>8982</v>
      </c>
      <c r="N2023" s="193" t="s">
        <v>706</v>
      </c>
      <c r="O2023" s="207">
        <v>0.7145833333333333</v>
      </c>
      <c r="P2023" s="193" t="str">
        <f t="shared" si="539"/>
        <v>INSTALACION EN COMODATO</v>
      </c>
      <c r="Q2023" s="205" t="s">
        <v>5247</v>
      </c>
      <c r="R2023" s="206">
        <v>8.62667089393931E14</v>
      </c>
      <c r="S2023" s="206">
        <v>8.116800745E9</v>
      </c>
      <c r="T2023" s="193" t="s">
        <v>8983</v>
      </c>
      <c r="U2023" s="193" t="s">
        <v>8984</v>
      </c>
      <c r="V2023" s="193" t="str">
        <f t="shared" si="544"/>
        <v>INSTALACION</v>
      </c>
      <c r="W2023" s="203">
        <f t="shared" ref="W2023:W2025" si="545">549+300</f>
        <v>849</v>
      </c>
      <c r="X2023" s="203">
        <f t="shared" si="543"/>
        <v>135.84</v>
      </c>
      <c r="Y2023" s="203">
        <f t="shared" si="525"/>
        <v>984.84</v>
      </c>
    </row>
    <row r="2024" ht="12.75" customHeight="1">
      <c r="A2024" s="191" t="s">
        <v>8904</v>
      </c>
      <c r="B2024" s="215" t="s">
        <v>2817</v>
      </c>
      <c r="C2024" s="268">
        <v>45972.0</v>
      </c>
      <c r="D2024" s="241">
        <v>0.7083333333333334</v>
      </c>
      <c r="E2024" s="191" t="s">
        <v>2511</v>
      </c>
      <c r="F2024" s="191" t="s">
        <v>8978</v>
      </c>
      <c r="G2024" s="193">
        <v>1.0</v>
      </c>
      <c r="H2024" s="193" t="s">
        <v>888</v>
      </c>
      <c r="I2024" s="193" t="s">
        <v>8985</v>
      </c>
      <c r="J2024" s="193" t="s">
        <v>7236</v>
      </c>
      <c r="K2024" s="193" t="s">
        <v>8980</v>
      </c>
      <c r="L2024" s="191" t="s">
        <v>8981</v>
      </c>
      <c r="M2024" s="217" t="s">
        <v>8982</v>
      </c>
      <c r="N2024" s="193" t="s">
        <v>706</v>
      </c>
      <c r="O2024" s="207">
        <v>0.74375</v>
      </c>
      <c r="P2024" s="193" t="str">
        <f t="shared" si="539"/>
        <v>INSTALACION EN COMODATO</v>
      </c>
      <c r="Q2024" s="205" t="s">
        <v>8986</v>
      </c>
      <c r="R2024" s="206">
        <v>8.62667089259132E14</v>
      </c>
      <c r="S2024" s="206">
        <v>8.116800791E9</v>
      </c>
      <c r="T2024" s="193" t="s">
        <v>68</v>
      </c>
      <c r="U2024" s="193" t="s">
        <v>8987</v>
      </c>
      <c r="V2024" s="193" t="str">
        <f t="shared" si="544"/>
        <v>INSTALACION</v>
      </c>
      <c r="W2024" s="203">
        <f t="shared" si="545"/>
        <v>849</v>
      </c>
      <c r="X2024" s="203">
        <f t="shared" si="543"/>
        <v>135.84</v>
      </c>
      <c r="Y2024" s="203">
        <f t="shared" si="525"/>
        <v>984.84</v>
      </c>
    </row>
    <row r="2025" ht="12.75" customHeight="1">
      <c r="A2025" s="191" t="s">
        <v>8904</v>
      </c>
      <c r="B2025" s="215" t="s">
        <v>2817</v>
      </c>
      <c r="C2025" s="268">
        <v>45972.0</v>
      </c>
      <c r="D2025" s="241">
        <v>0.7083333333333334</v>
      </c>
      <c r="E2025" s="191" t="s">
        <v>2518</v>
      </c>
      <c r="F2025" s="191" t="s">
        <v>8978</v>
      </c>
      <c r="G2025" s="193">
        <v>1.0</v>
      </c>
      <c r="H2025" s="193" t="s">
        <v>888</v>
      </c>
      <c r="I2025" s="193" t="s">
        <v>8988</v>
      </c>
      <c r="J2025" s="193" t="s">
        <v>7236</v>
      </c>
      <c r="K2025" s="193" t="s">
        <v>8980</v>
      </c>
      <c r="L2025" s="191" t="s">
        <v>8981</v>
      </c>
      <c r="M2025" s="217" t="s">
        <v>8982</v>
      </c>
      <c r="N2025" s="193" t="s">
        <v>706</v>
      </c>
      <c r="O2025" s="207">
        <v>0.8034722222222223</v>
      </c>
      <c r="P2025" s="193" t="str">
        <f t="shared" si="539"/>
        <v>INSTALACION EN COMODATO</v>
      </c>
      <c r="Q2025" s="205" t="s">
        <v>5247</v>
      </c>
      <c r="R2025" s="206">
        <v>8.62667089280633E14</v>
      </c>
      <c r="S2025" s="206">
        <v>8.116800783E9</v>
      </c>
      <c r="T2025" s="193" t="s">
        <v>68</v>
      </c>
      <c r="U2025" s="193" t="s">
        <v>8989</v>
      </c>
      <c r="V2025" s="193" t="str">
        <f t="shared" si="544"/>
        <v>INSTALACION</v>
      </c>
      <c r="W2025" s="203">
        <f t="shared" si="545"/>
        <v>849</v>
      </c>
      <c r="X2025" s="203">
        <f t="shared" si="543"/>
        <v>135.84</v>
      </c>
      <c r="Y2025" s="203">
        <f t="shared" si="525"/>
        <v>984.84</v>
      </c>
    </row>
    <row r="2026" ht="12.75" customHeight="1">
      <c r="A2026" s="191" t="s">
        <v>8904</v>
      </c>
      <c r="B2026" s="215" t="s">
        <v>2817</v>
      </c>
      <c r="C2026" s="268">
        <v>45973.0</v>
      </c>
      <c r="D2026" s="241">
        <v>0.3125</v>
      </c>
      <c r="E2026" s="191" t="s">
        <v>2518</v>
      </c>
      <c r="F2026" s="191" t="s">
        <v>8282</v>
      </c>
      <c r="G2026" s="193">
        <v>1.0</v>
      </c>
      <c r="H2026" s="193" t="s">
        <v>8488</v>
      </c>
      <c r="I2026" s="193" t="s">
        <v>68</v>
      </c>
      <c r="J2026" s="193" t="s">
        <v>2725</v>
      </c>
      <c r="K2026" s="193" t="s">
        <v>8285</v>
      </c>
      <c r="L2026" s="191" t="s">
        <v>8286</v>
      </c>
      <c r="M2026" s="217" t="s">
        <v>8287</v>
      </c>
      <c r="N2026" s="193" t="s">
        <v>821</v>
      </c>
      <c r="O2026" s="193" t="s">
        <v>68</v>
      </c>
      <c r="P2026" s="193" t="str">
        <f t="shared" si="539"/>
        <v>INSTALACION DE EQUIPO</v>
      </c>
      <c r="Q2026" s="205" t="s">
        <v>68</v>
      </c>
      <c r="R2026" s="206" t="s">
        <v>68</v>
      </c>
      <c r="S2026" s="206" t="s">
        <v>68</v>
      </c>
      <c r="T2026" s="193" t="s">
        <v>68</v>
      </c>
      <c r="U2026" s="193" t="s">
        <v>68</v>
      </c>
      <c r="V2026" s="193" t="str">
        <f t="shared" si="544"/>
        <v>CALIBRACION SENSOR DE DIESEL</v>
      </c>
      <c r="W2026" s="203">
        <v>0.0</v>
      </c>
      <c r="X2026" s="203">
        <f t="shared" si="543"/>
        <v>0</v>
      </c>
      <c r="Y2026" s="203">
        <f t="shared" si="525"/>
        <v>0</v>
      </c>
    </row>
    <row r="2027" ht="12.75" customHeight="1">
      <c r="A2027" s="191" t="s">
        <v>8904</v>
      </c>
      <c r="B2027" s="191" t="s">
        <v>2966</v>
      </c>
      <c r="C2027" s="268">
        <v>45973.0</v>
      </c>
      <c r="D2027" s="187">
        <v>0.375</v>
      </c>
      <c r="E2027" s="191" t="s">
        <v>2518</v>
      </c>
      <c r="F2027" s="191" t="s">
        <v>8990</v>
      </c>
      <c r="G2027" s="193">
        <v>1.0</v>
      </c>
      <c r="H2027" s="193" t="s">
        <v>2449</v>
      </c>
      <c r="I2027" s="193" t="s">
        <v>8991</v>
      </c>
      <c r="J2027" s="193" t="s">
        <v>8992</v>
      </c>
      <c r="K2027" s="193" t="s">
        <v>68</v>
      </c>
      <c r="L2027" s="191" t="s">
        <v>8993</v>
      </c>
      <c r="M2027" s="217" t="s">
        <v>8994</v>
      </c>
      <c r="N2027" s="193" t="s">
        <v>706</v>
      </c>
      <c r="O2027" s="193" t="s">
        <v>8995</v>
      </c>
      <c r="P2027" s="193" t="str">
        <f t="shared" si="539"/>
        <v>REVISION DE UNIDAD 
FALLA EN ENCENDIDO</v>
      </c>
      <c r="Q2027" s="205" t="s">
        <v>8996</v>
      </c>
      <c r="R2027" s="206">
        <v>8.64180031723567E14</v>
      </c>
      <c r="S2027" s="206">
        <v>8.115912648E9</v>
      </c>
      <c r="T2027" s="193" t="s">
        <v>68</v>
      </c>
      <c r="U2027" s="193" t="s">
        <v>8997</v>
      </c>
      <c r="V2027" s="193" t="str">
        <f t="shared" si="544"/>
        <v>REVISION</v>
      </c>
      <c r="W2027" s="203">
        <v>0.0</v>
      </c>
      <c r="X2027" s="203">
        <f t="shared" si="543"/>
        <v>0</v>
      </c>
      <c r="Y2027" s="203">
        <f t="shared" si="525"/>
        <v>0</v>
      </c>
    </row>
    <row r="2028" ht="12.75" customHeight="1">
      <c r="A2028" s="191" t="s">
        <v>8904</v>
      </c>
      <c r="B2028" s="215" t="s">
        <v>2817</v>
      </c>
      <c r="C2028" s="268">
        <v>45973.0</v>
      </c>
      <c r="D2028" s="241">
        <v>0.0</v>
      </c>
      <c r="E2028" s="191" t="s">
        <v>3761</v>
      </c>
      <c r="F2028" s="191" t="s">
        <v>2592</v>
      </c>
      <c r="G2028" s="193">
        <v>1.0</v>
      </c>
      <c r="H2028" s="193" t="s">
        <v>2684</v>
      </c>
      <c r="I2028" s="193" t="s">
        <v>8998</v>
      </c>
      <c r="J2028" s="193" t="s">
        <v>2725</v>
      </c>
      <c r="K2028" s="193" t="s">
        <v>8999</v>
      </c>
      <c r="L2028" s="191" t="s">
        <v>9000</v>
      </c>
      <c r="M2028" s="217" t="s">
        <v>9001</v>
      </c>
      <c r="N2028" s="193" t="s">
        <v>821</v>
      </c>
      <c r="O2028" s="207">
        <v>0.5138888888888888</v>
      </c>
      <c r="P2028" s="193" t="str">
        <f t="shared" si="539"/>
        <v>INSTALACION DE EQUIPO</v>
      </c>
      <c r="Q2028" s="205" t="s">
        <v>9002</v>
      </c>
      <c r="R2028" s="206" t="s">
        <v>68</v>
      </c>
      <c r="S2028" s="206" t="s">
        <v>68</v>
      </c>
      <c r="T2028" s="193" t="s">
        <v>68</v>
      </c>
      <c r="U2028" s="193" t="s">
        <v>68</v>
      </c>
      <c r="V2028" s="193" t="str">
        <f t="shared" si="544"/>
        <v>VISITA EN FALSO </v>
      </c>
      <c r="W2028" s="203">
        <v>0.0</v>
      </c>
      <c r="X2028" s="203">
        <f t="shared" si="543"/>
        <v>0</v>
      </c>
      <c r="Y2028" s="203">
        <f t="shared" si="525"/>
        <v>0</v>
      </c>
    </row>
    <row r="2029" ht="12.75" customHeight="1">
      <c r="A2029" s="191" t="s">
        <v>8904</v>
      </c>
      <c r="B2029" s="215" t="s">
        <v>2817</v>
      </c>
      <c r="C2029" s="268">
        <v>45973.0</v>
      </c>
      <c r="D2029" s="241">
        <v>0.5416666666666666</v>
      </c>
      <c r="E2029" s="191" t="s">
        <v>2518</v>
      </c>
      <c r="F2029" s="191" t="s">
        <v>9003</v>
      </c>
      <c r="G2029" s="193">
        <v>1.0</v>
      </c>
      <c r="H2029" s="193" t="s">
        <v>888</v>
      </c>
      <c r="I2029" s="193" t="s">
        <v>9004</v>
      </c>
      <c r="J2029" s="193" t="s">
        <v>7236</v>
      </c>
      <c r="K2029" s="193" t="s">
        <v>9005</v>
      </c>
      <c r="L2029" s="191" t="s">
        <v>2530</v>
      </c>
      <c r="M2029" s="249" t="s">
        <v>2531</v>
      </c>
      <c r="N2029" s="193" t="s">
        <v>706</v>
      </c>
      <c r="O2029" s="193" t="s">
        <v>9006</v>
      </c>
      <c r="P2029" s="193" t="str">
        <f t="shared" si="539"/>
        <v>INSTALACION EN COMODATO</v>
      </c>
      <c r="Q2029" s="205" t="s">
        <v>5247</v>
      </c>
      <c r="R2029" s="206">
        <v>8.626670893795E14</v>
      </c>
      <c r="S2029" s="206">
        <v>8.116800798E9</v>
      </c>
      <c r="T2029" s="193" t="s">
        <v>9007</v>
      </c>
      <c r="U2029" s="193" t="s">
        <v>9008</v>
      </c>
      <c r="V2029" s="193" t="str">
        <f t="shared" si="544"/>
        <v>INSTALACION</v>
      </c>
      <c r="W2029" s="203">
        <f>549+300</f>
        <v>849</v>
      </c>
      <c r="X2029" s="203">
        <f t="shared" si="543"/>
        <v>135.84</v>
      </c>
      <c r="Y2029" s="203">
        <f t="shared" si="525"/>
        <v>984.84</v>
      </c>
    </row>
    <row r="2030" ht="12.75" customHeight="1">
      <c r="A2030" s="191" t="s">
        <v>8904</v>
      </c>
      <c r="B2030" s="215" t="s">
        <v>2817</v>
      </c>
      <c r="C2030" s="268">
        <v>45973.0</v>
      </c>
      <c r="D2030" s="241">
        <v>0.5416666666666666</v>
      </c>
      <c r="E2030" s="191" t="s">
        <v>2504</v>
      </c>
      <c r="F2030" s="191" t="s">
        <v>2504</v>
      </c>
      <c r="G2030" s="193">
        <v>1.0</v>
      </c>
      <c r="H2030" s="193" t="s">
        <v>888</v>
      </c>
      <c r="I2030" s="193" t="s">
        <v>9009</v>
      </c>
      <c r="J2030" s="193" t="s">
        <v>2725</v>
      </c>
      <c r="K2030" s="193" t="s">
        <v>9010</v>
      </c>
      <c r="L2030" s="191" t="s">
        <v>9011</v>
      </c>
      <c r="M2030" s="217" t="s">
        <v>9012</v>
      </c>
      <c r="N2030" s="193" t="s">
        <v>821</v>
      </c>
      <c r="O2030" s="207">
        <v>0.5506944444444445</v>
      </c>
      <c r="P2030" s="193" t="str">
        <f t="shared" si="539"/>
        <v>INSTALACION DE EQUIPO</v>
      </c>
      <c r="Q2030" s="205" t="s">
        <v>5247</v>
      </c>
      <c r="R2030" s="206">
        <v>8.62667089398468E14</v>
      </c>
      <c r="S2030" s="206">
        <v>8.116800753E9</v>
      </c>
      <c r="T2030" s="193" t="s">
        <v>9013</v>
      </c>
      <c r="U2030" s="193" t="s">
        <v>9014</v>
      </c>
      <c r="V2030" s="193" t="str">
        <f t="shared" si="544"/>
        <v>INSTALACION</v>
      </c>
      <c r="W2030" s="203">
        <f>1900+100</f>
        <v>2000</v>
      </c>
      <c r="X2030" s="203">
        <f t="shared" si="543"/>
        <v>320</v>
      </c>
      <c r="Y2030" s="203">
        <f t="shared" si="525"/>
        <v>2320</v>
      </c>
    </row>
    <row r="2031" ht="12.75" customHeight="1">
      <c r="A2031" s="191" t="s">
        <v>8904</v>
      </c>
      <c r="B2031" s="215" t="s">
        <v>2817</v>
      </c>
      <c r="C2031" s="268">
        <v>45973.0</v>
      </c>
      <c r="D2031" s="241">
        <v>0.5694444444444444</v>
      </c>
      <c r="E2031" s="191" t="s">
        <v>2518</v>
      </c>
      <c r="F2031" s="191" t="s">
        <v>9015</v>
      </c>
      <c r="G2031" s="193">
        <v>1.0</v>
      </c>
      <c r="H2031" s="193" t="s">
        <v>888</v>
      </c>
      <c r="I2031" s="193" t="s">
        <v>9016</v>
      </c>
      <c r="J2031" s="193" t="s">
        <v>7236</v>
      </c>
      <c r="K2031" s="193" t="s">
        <v>9017</v>
      </c>
      <c r="L2031" s="191" t="s">
        <v>2530</v>
      </c>
      <c r="M2031" s="249" t="s">
        <v>2531</v>
      </c>
      <c r="N2031" s="193" t="s">
        <v>706</v>
      </c>
      <c r="O2031" s="207">
        <v>0.6027777777777777</v>
      </c>
      <c r="P2031" s="193" t="str">
        <f t="shared" si="539"/>
        <v>INSTALACION EN COMODATO</v>
      </c>
      <c r="Q2031" s="205" t="s">
        <v>5247</v>
      </c>
      <c r="R2031" s="206">
        <v>8.62667089384252E14</v>
      </c>
      <c r="S2031" s="206">
        <v>8.116800755E9</v>
      </c>
      <c r="T2031" s="193" t="s">
        <v>9018</v>
      </c>
      <c r="U2031" s="193" t="s">
        <v>9019</v>
      </c>
      <c r="V2031" s="193" t="str">
        <f t="shared" si="544"/>
        <v>INSTALACION</v>
      </c>
      <c r="W2031" s="203">
        <f>1800+250</f>
        <v>2050</v>
      </c>
      <c r="X2031" s="203">
        <f t="shared" si="543"/>
        <v>328</v>
      </c>
      <c r="Y2031" s="203">
        <f t="shared" si="525"/>
        <v>2378</v>
      </c>
    </row>
    <row r="2032" ht="12.75" customHeight="1">
      <c r="A2032" s="191" t="s">
        <v>8904</v>
      </c>
      <c r="B2032" s="191" t="s">
        <v>2966</v>
      </c>
      <c r="C2032" s="268">
        <v>45974.0</v>
      </c>
      <c r="D2032" s="187">
        <v>0.375</v>
      </c>
      <c r="E2032" s="191" t="s">
        <v>4266</v>
      </c>
      <c r="F2032" s="191" t="s">
        <v>4267</v>
      </c>
      <c r="G2032" s="193">
        <v>1.0</v>
      </c>
      <c r="H2032" s="193" t="s">
        <v>6980</v>
      </c>
      <c r="I2032" s="193" t="s">
        <v>5875</v>
      </c>
      <c r="J2032" s="193" t="s">
        <v>9020</v>
      </c>
      <c r="K2032" s="193" t="s">
        <v>9021</v>
      </c>
      <c r="L2032" s="191" t="s">
        <v>5515</v>
      </c>
      <c r="M2032" s="217" t="s">
        <v>9022</v>
      </c>
      <c r="N2032" s="193" t="s">
        <v>68</v>
      </c>
      <c r="O2032" s="193" t="s">
        <v>68</v>
      </c>
      <c r="P2032" s="193" t="str">
        <f t="shared" si="539"/>
        <v>REVISION DE UNIDAD 
TIENE CONSTANTES DESCONEXIONES DE ENERGIA </v>
      </c>
      <c r="Q2032" s="205" t="s">
        <v>9023</v>
      </c>
      <c r="R2032" s="206" t="s">
        <v>68</v>
      </c>
      <c r="S2032" s="206" t="s">
        <v>68</v>
      </c>
      <c r="T2032" s="193" t="s">
        <v>68</v>
      </c>
      <c r="U2032" s="193" t="s">
        <v>68</v>
      </c>
      <c r="V2032" s="193" t="str">
        <f t="shared" si="544"/>
        <v>NO SE REALIZO</v>
      </c>
      <c r="W2032" s="203">
        <v>0.0</v>
      </c>
      <c r="X2032" s="203">
        <f t="shared" si="543"/>
        <v>0</v>
      </c>
      <c r="Y2032" s="203">
        <f t="shared" si="525"/>
        <v>0</v>
      </c>
    </row>
    <row r="2033" ht="12.75" customHeight="1">
      <c r="A2033" s="191" t="s">
        <v>8904</v>
      </c>
      <c r="B2033" s="215" t="s">
        <v>2817</v>
      </c>
      <c r="C2033" s="268">
        <v>45974.0</v>
      </c>
      <c r="D2033" s="187">
        <v>0.375</v>
      </c>
      <c r="E2033" s="191" t="s">
        <v>2548</v>
      </c>
      <c r="F2033" s="191" t="s">
        <v>2549</v>
      </c>
      <c r="G2033" s="193">
        <v>1.0</v>
      </c>
      <c r="H2033" s="193" t="s">
        <v>2513</v>
      </c>
      <c r="I2033" s="193" t="s">
        <v>9024</v>
      </c>
      <c r="J2033" s="193" t="s">
        <v>2514</v>
      </c>
      <c r="K2033" s="193" t="s">
        <v>9025</v>
      </c>
      <c r="L2033" s="191" t="s">
        <v>9026</v>
      </c>
      <c r="M2033" s="217" t="s">
        <v>9027</v>
      </c>
      <c r="N2033" s="193" t="s">
        <v>706</v>
      </c>
      <c r="O2033" s="207">
        <v>0.3958333333333333</v>
      </c>
      <c r="P2033" s="193" t="str">
        <f t="shared" si="539"/>
        <v>DESINSTALACION DE EQUIPO</v>
      </c>
      <c r="Q2033" s="205" t="s">
        <v>9028</v>
      </c>
      <c r="R2033" s="206">
        <v>8.68166058822404E14</v>
      </c>
      <c r="S2033" s="206">
        <v>8.134059982E9</v>
      </c>
      <c r="T2033" s="193" t="s">
        <v>9029</v>
      </c>
      <c r="U2033" s="193" t="s">
        <v>9030</v>
      </c>
      <c r="V2033" s="193" t="str">
        <f t="shared" si="544"/>
        <v>DESINSTALACION</v>
      </c>
      <c r="W2033" s="203">
        <v>350.0</v>
      </c>
      <c r="X2033" s="203">
        <v>0.0</v>
      </c>
      <c r="Y2033" s="203">
        <f t="shared" si="525"/>
        <v>350</v>
      </c>
    </row>
    <row r="2034" ht="12.75" customHeight="1">
      <c r="A2034" s="191" t="s">
        <v>8904</v>
      </c>
      <c r="B2034" s="191" t="s">
        <v>2966</v>
      </c>
      <c r="C2034" s="268">
        <v>45974.0</v>
      </c>
      <c r="D2034" s="241">
        <v>0.3958333333333333</v>
      </c>
      <c r="E2034" s="191" t="s">
        <v>2548</v>
      </c>
      <c r="F2034" s="191" t="s">
        <v>2549</v>
      </c>
      <c r="G2034" s="193">
        <v>1.0</v>
      </c>
      <c r="H2034" s="193" t="s">
        <v>9031</v>
      </c>
      <c r="I2034" s="193" t="s">
        <v>9032</v>
      </c>
      <c r="J2034" s="193" t="s">
        <v>3082</v>
      </c>
      <c r="K2034" s="193" t="s">
        <v>5562</v>
      </c>
      <c r="L2034" s="191" t="s">
        <v>2833</v>
      </c>
      <c r="M2034" s="217" t="s">
        <v>2552</v>
      </c>
      <c r="N2034" s="193" t="s">
        <v>706</v>
      </c>
      <c r="O2034" s="193" t="s">
        <v>68</v>
      </c>
      <c r="P2034" s="193" t="str">
        <f t="shared" si="539"/>
        <v>REINSTALACION DE EQUIPO</v>
      </c>
      <c r="Q2034" s="205" t="s">
        <v>9033</v>
      </c>
      <c r="R2034" s="206">
        <v>8.68166058822404E14</v>
      </c>
      <c r="S2034" s="206">
        <v>8.134059982E9</v>
      </c>
      <c r="T2034" s="193" t="s">
        <v>68</v>
      </c>
      <c r="U2034" s="193" t="s">
        <v>68</v>
      </c>
      <c r="V2034" s="193" t="str">
        <f t="shared" si="544"/>
        <v>REAGENDADO</v>
      </c>
      <c r="W2034" s="203">
        <v>0.0</v>
      </c>
      <c r="X2034" s="203">
        <v>0.0</v>
      </c>
      <c r="Y2034" s="203">
        <f t="shared" si="525"/>
        <v>0</v>
      </c>
    </row>
    <row r="2035" ht="12.75" customHeight="1">
      <c r="A2035" s="191" t="s">
        <v>8904</v>
      </c>
      <c r="B2035" s="215" t="s">
        <v>2817</v>
      </c>
      <c r="C2035" s="268">
        <v>45974.0</v>
      </c>
      <c r="D2035" s="241">
        <v>0.4375</v>
      </c>
      <c r="E2035" s="191" t="s">
        <v>561</v>
      </c>
      <c r="F2035" s="191" t="s">
        <v>561</v>
      </c>
      <c r="G2035" s="193">
        <v>1.0</v>
      </c>
      <c r="H2035" s="193" t="s">
        <v>2449</v>
      </c>
      <c r="I2035" s="193" t="s">
        <v>8564</v>
      </c>
      <c r="J2035" s="193" t="s">
        <v>9034</v>
      </c>
      <c r="K2035" s="193" t="s">
        <v>8553</v>
      </c>
      <c r="L2035" s="191" t="s">
        <v>8554</v>
      </c>
      <c r="M2035" s="243" t="s">
        <v>8555</v>
      </c>
      <c r="N2035" s="193" t="s">
        <v>706</v>
      </c>
      <c r="O2035" s="207">
        <v>0.4395833333333333</v>
      </c>
      <c r="P2035" s="193" t="str">
        <f t="shared" si="539"/>
        <v>REVISION DE UNIDAD 
SISTEMA DE LUCES Y LIMPIA BRISAS NO ESTAN FUNCIONANDO</v>
      </c>
      <c r="Q2035" s="205" t="s">
        <v>9035</v>
      </c>
      <c r="R2035" s="206">
        <v>8.62667089215589E14</v>
      </c>
      <c r="S2035" s="206">
        <v>8.12466392E9</v>
      </c>
      <c r="T2035" s="193" t="s">
        <v>68</v>
      </c>
      <c r="U2035" s="193" t="s">
        <v>8565</v>
      </c>
      <c r="V2035" s="193" t="str">
        <f t="shared" si="544"/>
        <v>REVISION</v>
      </c>
      <c r="W2035" s="203">
        <v>450.0</v>
      </c>
      <c r="X2035" s="203">
        <f t="shared" ref="X2035:X2038" si="546">W2035*0.16</f>
        <v>72</v>
      </c>
      <c r="Y2035" s="203">
        <f t="shared" si="525"/>
        <v>522</v>
      </c>
    </row>
    <row r="2036" ht="12.75" customHeight="1">
      <c r="A2036" s="191" t="s">
        <v>8904</v>
      </c>
      <c r="B2036" s="215" t="s">
        <v>2817</v>
      </c>
      <c r="C2036" s="268">
        <v>45974.0</v>
      </c>
      <c r="D2036" s="191" t="s">
        <v>7036</v>
      </c>
      <c r="E2036" s="191" t="s">
        <v>4620</v>
      </c>
      <c r="F2036" s="191" t="s">
        <v>4621</v>
      </c>
      <c r="G2036" s="193">
        <v>1.0</v>
      </c>
      <c r="H2036" s="193" t="s">
        <v>2812</v>
      </c>
      <c r="I2036" s="193" t="s">
        <v>9036</v>
      </c>
      <c r="J2036" s="193" t="s">
        <v>2725</v>
      </c>
      <c r="K2036" s="193" t="s">
        <v>9037</v>
      </c>
      <c r="L2036" s="191" t="s">
        <v>9038</v>
      </c>
      <c r="M2036" s="217" t="s">
        <v>9039</v>
      </c>
      <c r="N2036" s="193" t="s">
        <v>902</v>
      </c>
      <c r="O2036" s="207">
        <v>0.46875</v>
      </c>
      <c r="P2036" s="193" t="str">
        <f t="shared" si="539"/>
        <v>INSTALACION DE EQUIPO</v>
      </c>
      <c r="Q2036" s="205" t="s">
        <v>9040</v>
      </c>
      <c r="R2036" s="206">
        <v>8.64893037540559E14</v>
      </c>
      <c r="S2036" s="206">
        <v>8.116801538E9</v>
      </c>
      <c r="T2036" s="193" t="s">
        <v>68</v>
      </c>
      <c r="U2036" s="193" t="s">
        <v>9041</v>
      </c>
      <c r="V2036" s="193" t="str">
        <f t="shared" si="544"/>
        <v>REINSTALACION</v>
      </c>
      <c r="W2036" s="203">
        <v>350.0</v>
      </c>
      <c r="X2036" s="203">
        <f t="shared" si="546"/>
        <v>56</v>
      </c>
      <c r="Y2036" s="203">
        <f t="shared" si="525"/>
        <v>406</v>
      </c>
    </row>
    <row r="2037" ht="12.75" customHeight="1">
      <c r="A2037" s="191" t="s">
        <v>8904</v>
      </c>
      <c r="B2037" s="215" t="s">
        <v>2817</v>
      </c>
      <c r="C2037" s="268">
        <v>45974.0</v>
      </c>
      <c r="D2037" s="191" t="s">
        <v>7036</v>
      </c>
      <c r="E2037" s="191" t="s">
        <v>4620</v>
      </c>
      <c r="F2037" s="191" t="s">
        <v>4621</v>
      </c>
      <c r="G2037" s="193">
        <v>1.0</v>
      </c>
      <c r="H2037" s="193" t="s">
        <v>888</v>
      </c>
      <c r="I2037" s="193" t="s">
        <v>7086</v>
      </c>
      <c r="J2037" s="193" t="s">
        <v>2725</v>
      </c>
      <c r="K2037" s="193" t="s">
        <v>9037</v>
      </c>
      <c r="L2037" s="191" t="s">
        <v>9038</v>
      </c>
      <c r="M2037" s="217" t="s">
        <v>9039</v>
      </c>
      <c r="N2037" s="193" t="s">
        <v>902</v>
      </c>
      <c r="O2037" s="193" t="s">
        <v>9042</v>
      </c>
      <c r="P2037" s="193" t="str">
        <f t="shared" si="539"/>
        <v>INSTALACION DE EQUIPO</v>
      </c>
      <c r="Q2037" s="205" t="s">
        <v>5247</v>
      </c>
      <c r="R2037" s="206">
        <v>8.62667089246964E14</v>
      </c>
      <c r="S2037" s="206">
        <v>8.116800776E9</v>
      </c>
      <c r="T2037" s="193" t="s">
        <v>9043</v>
      </c>
      <c r="U2037" s="193" t="s">
        <v>68</v>
      </c>
      <c r="V2037" s="193" t="str">
        <f t="shared" si="544"/>
        <v>INSTALACION</v>
      </c>
      <c r="W2037" s="203">
        <v>1800.0</v>
      </c>
      <c r="X2037" s="203">
        <f t="shared" si="546"/>
        <v>288</v>
      </c>
      <c r="Y2037" s="203">
        <f t="shared" si="525"/>
        <v>2088</v>
      </c>
    </row>
    <row r="2038" ht="12.75" customHeight="1">
      <c r="A2038" s="191" t="s">
        <v>8904</v>
      </c>
      <c r="B2038" s="215" t="s">
        <v>2817</v>
      </c>
      <c r="C2038" s="268">
        <v>45974.0</v>
      </c>
      <c r="D2038" s="191" t="s">
        <v>9044</v>
      </c>
      <c r="E2038" s="191" t="s">
        <v>6184</v>
      </c>
      <c r="F2038" s="191" t="s">
        <v>2542</v>
      </c>
      <c r="G2038" s="193">
        <v>1.0</v>
      </c>
      <c r="H2038" s="193" t="s">
        <v>2684</v>
      </c>
      <c r="I2038" s="193">
        <v>18.0</v>
      </c>
      <c r="J2038" s="193" t="s">
        <v>9045</v>
      </c>
      <c r="K2038" s="193" t="s">
        <v>7038</v>
      </c>
      <c r="L2038" s="191" t="s">
        <v>2545</v>
      </c>
      <c r="M2038" s="261" t="s">
        <v>5004</v>
      </c>
      <c r="N2038" s="193" t="s">
        <v>706</v>
      </c>
      <c r="O2038" s="193" t="s">
        <v>9046</v>
      </c>
      <c r="P2038" s="193" t="str">
        <f t="shared" si="539"/>
        <v>REVISION DE UNIDAD
DEJO DE REPORTAR 2025-11-06 09:31:46</v>
      </c>
      <c r="Q2038" s="205" t="s">
        <v>9047</v>
      </c>
      <c r="R2038" s="206">
        <v>8.6970606218292E14</v>
      </c>
      <c r="S2038" s="206">
        <v>8.115778043E9</v>
      </c>
      <c r="T2038" s="193" t="s">
        <v>68</v>
      </c>
      <c r="U2038" s="193" t="s">
        <v>9048</v>
      </c>
      <c r="V2038" s="193" t="str">
        <f t="shared" si="544"/>
        <v>VISITA EN FALSO </v>
      </c>
      <c r="W2038" s="203">
        <v>250.0</v>
      </c>
      <c r="X2038" s="203">
        <f t="shared" si="546"/>
        <v>40</v>
      </c>
      <c r="Y2038" s="203">
        <f t="shared" si="525"/>
        <v>290</v>
      </c>
    </row>
    <row r="2039" ht="12.75" customHeight="1">
      <c r="A2039" s="191" t="s">
        <v>8904</v>
      </c>
      <c r="B2039" s="215" t="s">
        <v>2817</v>
      </c>
      <c r="C2039" s="268">
        <v>45974.0</v>
      </c>
      <c r="D2039" s="241">
        <v>0.020833333333333332</v>
      </c>
      <c r="E2039" s="191" t="s">
        <v>2548</v>
      </c>
      <c r="F2039" s="191" t="s">
        <v>2549</v>
      </c>
      <c r="G2039" s="193">
        <v>1.0</v>
      </c>
      <c r="H2039" s="193" t="s">
        <v>2812</v>
      </c>
      <c r="I2039" s="193" t="s">
        <v>9049</v>
      </c>
      <c r="J2039" s="193" t="s">
        <v>3082</v>
      </c>
      <c r="K2039" s="193" t="s">
        <v>5562</v>
      </c>
      <c r="L2039" s="191" t="s">
        <v>2833</v>
      </c>
      <c r="M2039" s="217" t="s">
        <v>2552</v>
      </c>
      <c r="N2039" s="193" t="s">
        <v>706</v>
      </c>
      <c r="O2039" s="193" t="s">
        <v>68</v>
      </c>
      <c r="P2039" s="193" t="str">
        <f t="shared" si="539"/>
        <v>REINSTALACION DE EQUIPO</v>
      </c>
      <c r="Q2039" s="205" t="s">
        <v>5247</v>
      </c>
      <c r="R2039" s="206">
        <v>8.68166058822404E14</v>
      </c>
      <c r="S2039" s="206">
        <v>8.134059982E9</v>
      </c>
      <c r="T2039" s="193" t="s">
        <v>9050</v>
      </c>
      <c r="U2039" s="193" t="s">
        <v>68</v>
      </c>
      <c r="V2039" s="193" t="str">
        <f t="shared" si="544"/>
        <v>REINSTALACION</v>
      </c>
      <c r="W2039" s="203">
        <v>350.0</v>
      </c>
      <c r="X2039" s="203">
        <v>0.0</v>
      </c>
      <c r="Y2039" s="203">
        <f t="shared" si="525"/>
        <v>350</v>
      </c>
    </row>
    <row r="2040" ht="12.75" customHeight="1">
      <c r="A2040" s="191" t="s">
        <v>8904</v>
      </c>
      <c r="B2040" s="215" t="s">
        <v>2817</v>
      </c>
      <c r="C2040" s="268">
        <v>45974.0</v>
      </c>
      <c r="D2040" s="241">
        <v>0.5625</v>
      </c>
      <c r="E2040" s="191" t="s">
        <v>6184</v>
      </c>
      <c r="F2040" s="191" t="s">
        <v>2542</v>
      </c>
      <c r="G2040" s="193">
        <v>1.0</v>
      </c>
      <c r="H2040" s="193" t="s">
        <v>2684</v>
      </c>
      <c r="I2040" s="193">
        <v>18.0</v>
      </c>
      <c r="J2040" s="193" t="s">
        <v>9045</v>
      </c>
      <c r="K2040" s="193" t="s">
        <v>7038</v>
      </c>
      <c r="L2040" s="191" t="s">
        <v>2545</v>
      </c>
      <c r="M2040" s="261" t="s">
        <v>5004</v>
      </c>
      <c r="N2040" s="193" t="s">
        <v>706</v>
      </c>
      <c r="O2040" s="207">
        <v>0.5666666666666667</v>
      </c>
      <c r="P2040" s="193" t="str">
        <f t="shared" si="539"/>
        <v>REVISION DE UNIDAD
DEJO DE REPORTAR 2025-11-06 09:31:46</v>
      </c>
      <c r="Q2040" s="205" t="s">
        <v>9051</v>
      </c>
      <c r="R2040" s="206">
        <v>8.6970606218292E14</v>
      </c>
      <c r="S2040" s="206">
        <v>8.115778043E9</v>
      </c>
      <c r="T2040" s="193" t="s">
        <v>68</v>
      </c>
      <c r="U2040" s="193" t="s">
        <v>9048</v>
      </c>
      <c r="V2040" s="193" t="str">
        <f t="shared" si="544"/>
        <v>VISITA EN FALSO </v>
      </c>
      <c r="W2040" s="203">
        <v>250.0</v>
      </c>
      <c r="X2040" s="203">
        <f>W2040*0.16</f>
        <v>40</v>
      </c>
      <c r="Y2040" s="203">
        <f t="shared" si="525"/>
        <v>290</v>
      </c>
    </row>
    <row r="2041" ht="12.75" customHeight="1">
      <c r="A2041" s="191" t="s">
        <v>8904</v>
      </c>
      <c r="B2041" s="215" t="s">
        <v>2817</v>
      </c>
      <c r="C2041" s="268">
        <v>45974.0</v>
      </c>
      <c r="D2041" s="241">
        <v>0.6041666666666666</v>
      </c>
      <c r="E2041" s="191" t="s">
        <v>4534</v>
      </c>
      <c r="F2041" s="191" t="s">
        <v>4534</v>
      </c>
      <c r="G2041" s="193">
        <v>1.0</v>
      </c>
      <c r="H2041" s="193" t="s">
        <v>2449</v>
      </c>
      <c r="I2041" s="193" t="s">
        <v>8882</v>
      </c>
      <c r="J2041" s="193" t="s">
        <v>9052</v>
      </c>
      <c r="K2041" s="193" t="s">
        <v>8916</v>
      </c>
      <c r="L2041" s="191" t="s">
        <v>8885</v>
      </c>
      <c r="M2041" s="217" t="s">
        <v>8886</v>
      </c>
      <c r="N2041" s="193" t="s">
        <v>706</v>
      </c>
      <c r="O2041" s="207">
        <v>0.5944444444444444</v>
      </c>
      <c r="P2041" s="193" t="str">
        <f t="shared" si="539"/>
        <v>REVISION DE UNIDAD 
NO PRENDDE LA UNIDAD</v>
      </c>
      <c r="Q2041" s="205" t="s">
        <v>9053</v>
      </c>
      <c r="R2041" s="206">
        <v>8.69706062763034E14</v>
      </c>
      <c r="S2041" s="206" t="s">
        <v>8907</v>
      </c>
      <c r="T2041" s="193" t="s">
        <v>8908</v>
      </c>
      <c r="U2041" s="193" t="s">
        <v>68</v>
      </c>
      <c r="V2041" s="193" t="str">
        <f t="shared" si="544"/>
        <v>REVISION</v>
      </c>
      <c r="W2041" s="203">
        <v>400.0</v>
      </c>
      <c r="X2041" s="203">
        <v>0.0</v>
      </c>
      <c r="Y2041" s="203">
        <f t="shared" si="525"/>
        <v>400</v>
      </c>
    </row>
    <row r="2042" ht="12.75" customHeight="1">
      <c r="A2042" s="191" t="s">
        <v>8904</v>
      </c>
      <c r="B2042" s="215" t="s">
        <v>2817</v>
      </c>
      <c r="C2042" s="268">
        <v>45974.0</v>
      </c>
      <c r="D2042" s="241">
        <v>0.0</v>
      </c>
      <c r="E2042" s="191" t="s">
        <v>3761</v>
      </c>
      <c r="F2042" s="191" t="s">
        <v>2592</v>
      </c>
      <c r="G2042" s="193">
        <v>1.0</v>
      </c>
      <c r="H2042" s="193" t="s">
        <v>888</v>
      </c>
      <c r="I2042" s="193" t="s">
        <v>9054</v>
      </c>
      <c r="J2042" s="193" t="s">
        <v>2725</v>
      </c>
      <c r="K2042" s="193" t="s">
        <v>8999</v>
      </c>
      <c r="L2042" s="191" t="s">
        <v>9000</v>
      </c>
      <c r="M2042" s="217" t="s">
        <v>9001</v>
      </c>
      <c r="N2042" s="193" t="s">
        <v>902</v>
      </c>
      <c r="O2042" s="207">
        <v>0.6486111111111111</v>
      </c>
      <c r="P2042" s="193" t="str">
        <f t="shared" si="539"/>
        <v>INSTALACION DE EQUIPO</v>
      </c>
      <c r="Q2042" s="205" t="s">
        <v>68</v>
      </c>
      <c r="R2042" s="206">
        <v>8.6266708924716E14</v>
      </c>
      <c r="S2042" s="206">
        <v>8.11680154E9</v>
      </c>
      <c r="T2042" s="193" t="s">
        <v>9055</v>
      </c>
      <c r="U2042" s="193" t="s">
        <v>9056</v>
      </c>
      <c r="V2042" s="193" t="str">
        <f t="shared" si="544"/>
        <v>INSTALACION</v>
      </c>
      <c r="W2042" s="203">
        <f>1724+150</f>
        <v>1874</v>
      </c>
      <c r="X2042" s="203">
        <f t="shared" ref="X2042:X2052" si="547">W2042*0.16</f>
        <v>299.84</v>
      </c>
      <c r="Y2042" s="203">
        <f t="shared" si="525"/>
        <v>2173.84</v>
      </c>
    </row>
    <row r="2043" ht="12.75" customHeight="1">
      <c r="A2043" s="191" t="s">
        <v>8904</v>
      </c>
      <c r="B2043" s="191" t="s">
        <v>2966</v>
      </c>
      <c r="C2043" s="268">
        <v>45974.0</v>
      </c>
      <c r="D2043" s="241">
        <v>0.6666666666666666</v>
      </c>
      <c r="E2043" s="191" t="s">
        <v>4266</v>
      </c>
      <c r="F2043" s="191" t="s">
        <v>4267</v>
      </c>
      <c r="G2043" s="193">
        <v>1.0</v>
      </c>
      <c r="H2043" s="193" t="s">
        <v>846</v>
      </c>
      <c r="I2043" s="193" t="s">
        <v>5875</v>
      </c>
      <c r="J2043" s="193" t="s">
        <v>9020</v>
      </c>
      <c r="K2043" s="193" t="s">
        <v>9021</v>
      </c>
      <c r="L2043" s="191" t="s">
        <v>5515</v>
      </c>
      <c r="M2043" s="217" t="s">
        <v>9022</v>
      </c>
      <c r="N2043" s="193" t="s">
        <v>902</v>
      </c>
      <c r="O2043" s="193" t="s">
        <v>68</v>
      </c>
      <c r="P2043" s="193" t="str">
        <f t="shared" si="539"/>
        <v>REVISION DE UNIDAD 
TIENE CONSTANTES DESCONEXIONES DE ENERGIA </v>
      </c>
      <c r="Q2043" s="205" t="s">
        <v>9057</v>
      </c>
      <c r="R2043" s="206" t="s">
        <v>68</v>
      </c>
      <c r="S2043" s="206" t="s">
        <v>68</v>
      </c>
      <c r="T2043" s="193" t="s">
        <v>68</v>
      </c>
      <c r="U2043" s="193" t="s">
        <v>68</v>
      </c>
      <c r="V2043" s="193" t="str">
        <f t="shared" si="544"/>
        <v>CANCELADO</v>
      </c>
      <c r="W2043" s="203">
        <v>0.0</v>
      </c>
      <c r="X2043" s="203">
        <f t="shared" si="547"/>
        <v>0</v>
      </c>
      <c r="Y2043" s="203">
        <f t="shared" si="525"/>
        <v>0</v>
      </c>
    </row>
    <row r="2044" ht="12.75" customHeight="1">
      <c r="A2044" s="191" t="s">
        <v>8904</v>
      </c>
      <c r="B2044" s="215" t="s">
        <v>2817</v>
      </c>
      <c r="C2044" s="268">
        <v>45975.0</v>
      </c>
      <c r="D2044" s="187">
        <v>0.375</v>
      </c>
      <c r="E2044" s="191" t="s">
        <v>6184</v>
      </c>
      <c r="F2044" s="191" t="s">
        <v>2542</v>
      </c>
      <c r="G2044" s="193">
        <v>1.0</v>
      </c>
      <c r="H2044" s="193" t="s">
        <v>2449</v>
      </c>
      <c r="I2044" s="193">
        <v>8.0</v>
      </c>
      <c r="J2044" s="193" t="s">
        <v>9045</v>
      </c>
      <c r="K2044" s="193" t="s">
        <v>7038</v>
      </c>
      <c r="L2044" s="191" t="s">
        <v>2545</v>
      </c>
      <c r="M2044" s="261" t="s">
        <v>5004</v>
      </c>
      <c r="N2044" s="193" t="s">
        <v>706</v>
      </c>
      <c r="O2044" s="207">
        <v>0.5666666666666667</v>
      </c>
      <c r="P2044" s="193" t="str">
        <f t="shared" si="539"/>
        <v>REVISION DE UNIDAD
DEJO DE REPORTAR 2025-11-06 09:31:46</v>
      </c>
      <c r="Q2044" s="205" t="s">
        <v>9058</v>
      </c>
      <c r="R2044" s="206">
        <v>8.6970606218292E14</v>
      </c>
      <c r="S2044" s="206">
        <v>8.115778043E9</v>
      </c>
      <c r="T2044" s="193" t="s">
        <v>68</v>
      </c>
      <c r="U2044" s="193" t="s">
        <v>9048</v>
      </c>
      <c r="V2044" s="193" t="str">
        <f t="shared" si="544"/>
        <v>REVISION</v>
      </c>
      <c r="W2044" s="203">
        <v>550.0</v>
      </c>
      <c r="X2044" s="203">
        <f t="shared" si="547"/>
        <v>88</v>
      </c>
      <c r="Y2044" s="203">
        <f t="shared" si="525"/>
        <v>638</v>
      </c>
    </row>
    <row r="2045" ht="12.75" customHeight="1">
      <c r="A2045" s="191" t="s">
        <v>8904</v>
      </c>
      <c r="B2045" s="215" t="s">
        <v>2817</v>
      </c>
      <c r="C2045" s="268">
        <v>45975.0</v>
      </c>
      <c r="D2045" s="241">
        <v>0.9166666666666666</v>
      </c>
      <c r="E2045" s="191" t="s">
        <v>2518</v>
      </c>
      <c r="F2045" s="191" t="s">
        <v>9059</v>
      </c>
      <c r="G2045" s="193">
        <v>1.0</v>
      </c>
      <c r="H2045" s="193" t="s">
        <v>888</v>
      </c>
      <c r="I2045" s="193" t="s">
        <v>9060</v>
      </c>
      <c r="J2045" s="193" t="s">
        <v>7236</v>
      </c>
      <c r="K2045" s="193" t="s">
        <v>9061</v>
      </c>
      <c r="L2045" s="191" t="s">
        <v>9062</v>
      </c>
      <c r="M2045" s="248" t="s">
        <v>9063</v>
      </c>
      <c r="N2045" s="193" t="s">
        <v>9064</v>
      </c>
      <c r="O2045" s="207">
        <v>0.4652777777777778</v>
      </c>
      <c r="P2045" s="193" t="str">
        <f t="shared" si="539"/>
        <v>INSTALACION EN COMODATO</v>
      </c>
      <c r="Q2045" s="205" t="s">
        <v>9065</v>
      </c>
      <c r="R2045" s="206">
        <v>8.62667089217379E14</v>
      </c>
      <c r="S2045" s="206">
        <v>8.116792587E9</v>
      </c>
      <c r="T2045" s="193" t="s">
        <v>9066</v>
      </c>
      <c r="U2045" s="193" t="s">
        <v>9067</v>
      </c>
      <c r="V2045" s="193" t="str">
        <f t="shared" si="544"/>
        <v>INSTALACION</v>
      </c>
      <c r="W2045" s="203">
        <f t="shared" ref="W2045:W2046" si="548">549+300</f>
        <v>849</v>
      </c>
      <c r="X2045" s="203">
        <f t="shared" si="547"/>
        <v>135.84</v>
      </c>
      <c r="Y2045" s="203">
        <f t="shared" si="525"/>
        <v>984.84</v>
      </c>
    </row>
    <row r="2046" ht="12.75" customHeight="1">
      <c r="A2046" s="191" t="s">
        <v>8904</v>
      </c>
      <c r="B2046" s="215" t="s">
        <v>2817</v>
      </c>
      <c r="C2046" s="268">
        <v>45975.0</v>
      </c>
      <c r="D2046" s="241">
        <v>0.9166666666666666</v>
      </c>
      <c r="E2046" s="191" t="s">
        <v>2518</v>
      </c>
      <c r="F2046" s="191" t="s">
        <v>9059</v>
      </c>
      <c r="G2046" s="193">
        <v>1.0</v>
      </c>
      <c r="H2046" s="193" t="s">
        <v>888</v>
      </c>
      <c r="I2046" s="193" t="s">
        <v>9068</v>
      </c>
      <c r="J2046" s="193" t="s">
        <v>7236</v>
      </c>
      <c r="K2046" s="193" t="s">
        <v>9061</v>
      </c>
      <c r="L2046" s="191" t="s">
        <v>9062</v>
      </c>
      <c r="M2046" s="217" t="s">
        <v>9063</v>
      </c>
      <c r="N2046" s="193" t="s">
        <v>9064</v>
      </c>
      <c r="O2046" s="207">
        <v>0.4840277777777778</v>
      </c>
      <c r="P2046" s="193" t="str">
        <f t="shared" si="539"/>
        <v>INSTALACION EN COMODATO</v>
      </c>
      <c r="Q2046" s="205" t="s">
        <v>9069</v>
      </c>
      <c r="R2046" s="206">
        <v>8.62667089202926E14</v>
      </c>
      <c r="S2046" s="206">
        <v>8.116792761E9</v>
      </c>
      <c r="T2046" s="193" t="s">
        <v>68</v>
      </c>
      <c r="U2046" s="193" t="s">
        <v>9070</v>
      </c>
      <c r="V2046" s="193" t="str">
        <f t="shared" si="544"/>
        <v>INSTALACION</v>
      </c>
      <c r="W2046" s="203">
        <f t="shared" si="548"/>
        <v>849</v>
      </c>
      <c r="X2046" s="203">
        <f t="shared" si="547"/>
        <v>135.84</v>
      </c>
      <c r="Y2046" s="203">
        <f t="shared" si="525"/>
        <v>984.84</v>
      </c>
    </row>
    <row r="2047" ht="12.75" customHeight="1">
      <c r="A2047" s="191" t="s">
        <v>8904</v>
      </c>
      <c r="B2047" s="215" t="s">
        <v>2817</v>
      </c>
      <c r="C2047" s="268">
        <v>45975.0</v>
      </c>
      <c r="D2047" s="241">
        <v>0.9166666666666666</v>
      </c>
      <c r="E2047" s="191" t="s">
        <v>2518</v>
      </c>
      <c r="F2047" s="191" t="s">
        <v>9059</v>
      </c>
      <c r="G2047" s="193">
        <v>1.0</v>
      </c>
      <c r="H2047" s="193" t="s">
        <v>729</v>
      </c>
      <c r="I2047" s="193" t="s">
        <v>9071</v>
      </c>
      <c r="J2047" s="193" t="s">
        <v>6348</v>
      </c>
      <c r="K2047" s="193" t="s">
        <v>9061</v>
      </c>
      <c r="L2047" s="191" t="s">
        <v>9062</v>
      </c>
      <c r="M2047" s="217" t="s">
        <v>9063</v>
      </c>
      <c r="N2047" s="193" t="s">
        <v>9064</v>
      </c>
      <c r="O2047" s="207">
        <v>0.5375</v>
      </c>
      <c r="P2047" s="193" t="str">
        <f t="shared" si="539"/>
        <v>MIGRACION DE EQUIPO</v>
      </c>
      <c r="Q2047" s="205" t="s">
        <v>5247</v>
      </c>
      <c r="R2047" s="206">
        <v>8.69220041536081E14</v>
      </c>
      <c r="S2047" s="206">
        <v>8.116792855E9</v>
      </c>
      <c r="T2047" s="193" t="s">
        <v>9072</v>
      </c>
      <c r="U2047" s="193" t="s">
        <v>9073</v>
      </c>
      <c r="V2047" s="193" t="str">
        <f t="shared" si="544"/>
        <v>MIGRACION</v>
      </c>
      <c r="W2047" s="203">
        <f>550+300</f>
        <v>850</v>
      </c>
      <c r="X2047" s="203">
        <f t="shared" si="547"/>
        <v>136</v>
      </c>
      <c r="Y2047" s="203">
        <f t="shared" si="525"/>
        <v>986</v>
      </c>
    </row>
    <row r="2048" ht="12.75" customHeight="1">
      <c r="A2048" s="191" t="s">
        <v>8904</v>
      </c>
      <c r="B2048" s="191" t="s">
        <v>2966</v>
      </c>
      <c r="C2048" s="268">
        <v>45975.0</v>
      </c>
      <c r="D2048" s="241">
        <v>0.9166666666666666</v>
      </c>
      <c r="E2048" s="191" t="s">
        <v>2518</v>
      </c>
      <c r="F2048" s="191" t="s">
        <v>9059</v>
      </c>
      <c r="G2048" s="193">
        <v>1.0</v>
      </c>
      <c r="H2048" s="193" t="s">
        <v>846</v>
      </c>
      <c r="I2048" s="193" t="s">
        <v>68</v>
      </c>
      <c r="J2048" s="193" t="s">
        <v>7236</v>
      </c>
      <c r="K2048" s="193" t="s">
        <v>9061</v>
      </c>
      <c r="L2048" s="191" t="s">
        <v>9062</v>
      </c>
      <c r="M2048" s="217" t="s">
        <v>9063</v>
      </c>
      <c r="N2048" s="193" t="s">
        <v>68</v>
      </c>
      <c r="O2048" s="193" t="s">
        <v>68</v>
      </c>
      <c r="P2048" s="193" t="str">
        <f t="shared" si="539"/>
        <v>INSTALACION EN COMODATO</v>
      </c>
      <c r="Q2048" s="205" t="s">
        <v>68</v>
      </c>
      <c r="R2048" s="206" t="s">
        <v>68</v>
      </c>
      <c r="S2048" s="206" t="s">
        <v>68</v>
      </c>
      <c r="T2048" s="193" t="s">
        <v>68</v>
      </c>
      <c r="U2048" s="193" t="s">
        <v>68</v>
      </c>
      <c r="V2048" s="193" t="s">
        <v>762</v>
      </c>
      <c r="W2048" s="203">
        <v>0.0</v>
      </c>
      <c r="X2048" s="203">
        <f t="shared" si="547"/>
        <v>0</v>
      </c>
      <c r="Y2048" s="203">
        <f t="shared" si="525"/>
        <v>0</v>
      </c>
    </row>
    <row r="2049" ht="12.75" customHeight="1">
      <c r="A2049" s="191" t="s">
        <v>8904</v>
      </c>
      <c r="B2049" s="215" t="s">
        <v>2817</v>
      </c>
      <c r="C2049" s="268">
        <v>45975.0</v>
      </c>
      <c r="D2049" s="241">
        <v>0.4583333333333333</v>
      </c>
      <c r="E2049" s="191" t="s">
        <v>2574</v>
      </c>
      <c r="F2049" s="191" t="s">
        <v>5930</v>
      </c>
      <c r="G2049" s="193">
        <v>1.0</v>
      </c>
      <c r="H2049" s="193" t="s">
        <v>2513</v>
      </c>
      <c r="I2049" s="193" t="s">
        <v>1938</v>
      </c>
      <c r="J2049" s="193" t="s">
        <v>9074</v>
      </c>
      <c r="K2049" s="193" t="s">
        <v>3312</v>
      </c>
      <c r="L2049" s="37" t="s">
        <v>2577</v>
      </c>
      <c r="M2049" s="249" t="s">
        <v>2578</v>
      </c>
      <c r="N2049" s="193" t="s">
        <v>706</v>
      </c>
      <c r="O2049" s="207">
        <v>0.45694444444444443</v>
      </c>
      <c r="P2049" s="193" t="str">
        <f t="shared" si="539"/>
        <v>CTE. JAIME ARMANDO NAVA CASTILLO
DESINSTALACION DE EQUIPO </v>
      </c>
      <c r="Q2049" s="205" t="s">
        <v>2579</v>
      </c>
      <c r="R2049" s="206">
        <v>9.172175082E9</v>
      </c>
      <c r="S2049" s="206" t="s">
        <v>9075</v>
      </c>
      <c r="T2049" s="193" t="s">
        <v>9076</v>
      </c>
      <c r="U2049" s="193" t="s">
        <v>9077</v>
      </c>
      <c r="V2049" s="193" t="str">
        <f t="shared" ref="V2049:V2056" si="549">H2049</f>
        <v>DESINSTALACION</v>
      </c>
      <c r="W2049" s="203">
        <v>650.0</v>
      </c>
      <c r="X2049" s="203">
        <f t="shared" si="547"/>
        <v>104</v>
      </c>
      <c r="Y2049" s="203">
        <f t="shared" si="525"/>
        <v>754</v>
      </c>
    </row>
    <row r="2050" ht="12.75" customHeight="1">
      <c r="A2050" s="191" t="s">
        <v>8904</v>
      </c>
      <c r="B2050" s="215" t="s">
        <v>2817</v>
      </c>
      <c r="C2050" s="268">
        <v>45975.0</v>
      </c>
      <c r="D2050" s="241">
        <v>0.5625</v>
      </c>
      <c r="E2050" s="191" t="s">
        <v>4266</v>
      </c>
      <c r="F2050" s="191" t="s">
        <v>4267</v>
      </c>
      <c r="G2050" s="193">
        <v>1.0</v>
      </c>
      <c r="H2050" s="193" t="s">
        <v>2449</v>
      </c>
      <c r="I2050" s="193" t="s">
        <v>5875</v>
      </c>
      <c r="J2050" s="193" t="s">
        <v>9020</v>
      </c>
      <c r="K2050" s="193" t="s">
        <v>9021</v>
      </c>
      <c r="L2050" s="191" t="s">
        <v>5515</v>
      </c>
      <c r="M2050" s="217" t="s">
        <v>9022</v>
      </c>
      <c r="N2050" s="193" t="s">
        <v>902</v>
      </c>
      <c r="O2050" s="207">
        <v>0.4861111111111111</v>
      </c>
      <c r="P2050" s="193" t="str">
        <f t="shared" si="539"/>
        <v>REVISION DE UNIDAD 
TIENE CONSTANTES DESCONEXIONES DE ENERGIA </v>
      </c>
      <c r="Q2050" s="205" t="s">
        <v>9078</v>
      </c>
      <c r="R2050" s="206">
        <v>8.68789022816085E14</v>
      </c>
      <c r="S2050" s="206">
        <v>8.120013052E9</v>
      </c>
      <c r="T2050" s="193" t="s">
        <v>68</v>
      </c>
      <c r="U2050" s="193" t="s">
        <v>5878</v>
      </c>
      <c r="V2050" s="193" t="str">
        <f t="shared" si="549"/>
        <v>REVISION</v>
      </c>
      <c r="W2050" s="203">
        <v>450.0</v>
      </c>
      <c r="X2050" s="203">
        <f t="shared" si="547"/>
        <v>72</v>
      </c>
      <c r="Y2050" s="203">
        <f t="shared" si="525"/>
        <v>522</v>
      </c>
    </row>
    <row r="2051" ht="12.75" customHeight="1">
      <c r="A2051" s="191" t="s">
        <v>8904</v>
      </c>
      <c r="B2051" s="215" t="s">
        <v>2817</v>
      </c>
      <c r="C2051" s="268">
        <v>45975.0</v>
      </c>
      <c r="D2051" s="241">
        <v>0.6458333333333334</v>
      </c>
      <c r="E2051" s="191" t="s">
        <v>7885</v>
      </c>
      <c r="F2051" s="191" t="s">
        <v>3489</v>
      </c>
      <c r="G2051" s="193">
        <v>1.0</v>
      </c>
      <c r="H2051" s="193" t="s">
        <v>888</v>
      </c>
      <c r="I2051" s="193" t="s">
        <v>9079</v>
      </c>
      <c r="J2051" s="193" t="s">
        <v>9080</v>
      </c>
      <c r="K2051" s="193" t="s">
        <v>6955</v>
      </c>
      <c r="L2051" s="191" t="s">
        <v>2669</v>
      </c>
      <c r="M2051" s="217" t="s">
        <v>2670</v>
      </c>
      <c r="N2051" s="193" t="s">
        <v>706</v>
      </c>
      <c r="O2051" s="207">
        <v>0.6263888888888889</v>
      </c>
      <c r="P2051" s="193" t="str">
        <f t="shared" si="539"/>
        <v>INSTALACION
Corte 863767070855572</v>
      </c>
      <c r="Q2051" s="205" t="s">
        <v>9081</v>
      </c>
      <c r="R2051" s="206">
        <v>8.63767070855572E14</v>
      </c>
      <c r="S2051" s="206" t="s">
        <v>68</v>
      </c>
      <c r="T2051" s="193" t="s">
        <v>9082</v>
      </c>
      <c r="U2051" s="193" t="s">
        <v>9083</v>
      </c>
      <c r="V2051" s="193" t="str">
        <f t="shared" si="549"/>
        <v>INSTALACION</v>
      </c>
      <c r="W2051" s="203">
        <v>700.0</v>
      </c>
      <c r="X2051" s="203">
        <f t="shared" si="547"/>
        <v>112</v>
      </c>
      <c r="Y2051" s="203">
        <f t="shared" si="525"/>
        <v>812</v>
      </c>
    </row>
    <row r="2052" ht="12.75" customHeight="1">
      <c r="A2052" s="191" t="s">
        <v>8904</v>
      </c>
      <c r="B2052" s="215" t="s">
        <v>2817</v>
      </c>
      <c r="C2052" s="268">
        <v>45975.0</v>
      </c>
      <c r="D2052" s="241">
        <v>0.6458333333333334</v>
      </c>
      <c r="E2052" s="191" t="s">
        <v>7885</v>
      </c>
      <c r="F2052" s="191" t="s">
        <v>3489</v>
      </c>
      <c r="G2052" s="193">
        <v>1.0</v>
      </c>
      <c r="H2052" s="193" t="s">
        <v>888</v>
      </c>
      <c r="I2052" s="193" t="s">
        <v>9079</v>
      </c>
      <c r="J2052" s="193" t="s">
        <v>9084</v>
      </c>
      <c r="K2052" s="193" t="s">
        <v>6955</v>
      </c>
      <c r="L2052" s="191" t="s">
        <v>2669</v>
      </c>
      <c r="M2052" s="217" t="s">
        <v>2670</v>
      </c>
      <c r="N2052" s="193" t="s">
        <v>706</v>
      </c>
      <c r="O2052" s="207">
        <v>0.6263888888888889</v>
      </c>
      <c r="P2052" s="193" t="str">
        <f t="shared" si="539"/>
        <v>INSTALACION
Seguimiento 863767070882048</v>
      </c>
      <c r="Q2052" s="205" t="s">
        <v>9085</v>
      </c>
      <c r="R2052" s="206">
        <v>8.63767070882048E14</v>
      </c>
      <c r="S2052" s="206" t="s">
        <v>68</v>
      </c>
      <c r="T2052" s="193" t="s">
        <v>9082</v>
      </c>
      <c r="U2052" s="193" t="s">
        <v>9083</v>
      </c>
      <c r="V2052" s="193" t="str">
        <f t="shared" si="549"/>
        <v>INSTALACION</v>
      </c>
      <c r="W2052" s="203">
        <v>700.0</v>
      </c>
      <c r="X2052" s="203">
        <f t="shared" si="547"/>
        <v>112</v>
      </c>
      <c r="Y2052" s="203">
        <f t="shared" si="525"/>
        <v>812</v>
      </c>
    </row>
    <row r="2053" ht="12.75" customHeight="1">
      <c r="A2053" s="191" t="s">
        <v>9086</v>
      </c>
      <c r="B2053" s="215" t="s">
        <v>2817</v>
      </c>
      <c r="C2053" s="268">
        <v>45975.0</v>
      </c>
      <c r="D2053" s="241">
        <v>0.6458333333333334</v>
      </c>
      <c r="E2053" s="191" t="s">
        <v>2548</v>
      </c>
      <c r="F2053" s="191" t="s">
        <v>2549</v>
      </c>
      <c r="G2053" s="193">
        <v>1.0</v>
      </c>
      <c r="H2053" s="193" t="s">
        <v>888</v>
      </c>
      <c r="I2053" s="193" t="s">
        <v>9087</v>
      </c>
      <c r="J2053" s="193" t="s">
        <v>2725</v>
      </c>
      <c r="K2053" s="193" t="s">
        <v>5562</v>
      </c>
      <c r="L2053" s="191" t="s">
        <v>2833</v>
      </c>
      <c r="M2053" s="217" t="s">
        <v>2552</v>
      </c>
      <c r="N2053" s="193" t="s">
        <v>902</v>
      </c>
      <c r="O2053" s="207">
        <v>0.6666666666666666</v>
      </c>
      <c r="P2053" s="193" t="str">
        <f t="shared" si="539"/>
        <v>INSTALACION DE EQUIPO</v>
      </c>
      <c r="Q2053" s="205" t="s">
        <v>68</v>
      </c>
      <c r="R2053" s="206">
        <v>8.6266708939671E14</v>
      </c>
      <c r="S2053" s="206">
        <v>8.116801652E9</v>
      </c>
      <c r="T2053" s="193" t="s">
        <v>9088</v>
      </c>
      <c r="U2053" s="193" t="s">
        <v>68</v>
      </c>
      <c r="V2053" s="193" t="str">
        <f t="shared" si="549"/>
        <v>INSTALACION</v>
      </c>
      <c r="W2053" s="203">
        <f>1900+120</f>
        <v>2020</v>
      </c>
      <c r="X2053" s="203">
        <v>0.0</v>
      </c>
      <c r="Y2053" s="203">
        <f t="shared" si="525"/>
        <v>2020</v>
      </c>
    </row>
    <row r="2054" ht="12.75" customHeight="1">
      <c r="A2054" s="191" t="s">
        <v>8904</v>
      </c>
      <c r="B2054" s="215" t="s">
        <v>2817</v>
      </c>
      <c r="C2054" s="268">
        <v>45976.0</v>
      </c>
      <c r="D2054" s="241">
        <v>0.4166666666666667</v>
      </c>
      <c r="E2054" s="191" t="s">
        <v>8458</v>
      </c>
      <c r="F2054" s="191" t="s">
        <v>2777</v>
      </c>
      <c r="G2054" s="193">
        <v>1.0</v>
      </c>
      <c r="H2054" s="193" t="s">
        <v>2513</v>
      </c>
      <c r="I2054" s="193" t="s">
        <v>9089</v>
      </c>
      <c r="J2054" s="193" t="s">
        <v>2514</v>
      </c>
      <c r="K2054" s="193" t="s">
        <v>9090</v>
      </c>
      <c r="L2054" s="191" t="s">
        <v>9091</v>
      </c>
      <c r="M2054" s="217" t="s">
        <v>9092</v>
      </c>
      <c r="N2054" s="193" t="s">
        <v>9093</v>
      </c>
      <c r="O2054" s="207">
        <v>0.4930555555555556</v>
      </c>
      <c r="P2054" s="193" t="str">
        <f t="shared" si="539"/>
        <v>DESINSTALACION DE EQUIPO</v>
      </c>
      <c r="Q2054" s="205" t="s">
        <v>9094</v>
      </c>
      <c r="R2054" s="206">
        <v>8.64035053252442E14</v>
      </c>
      <c r="S2054" s="206">
        <v>8.332321095E9</v>
      </c>
      <c r="T2054" s="193" t="s">
        <v>9095</v>
      </c>
      <c r="U2054" s="193" t="s">
        <v>9096</v>
      </c>
      <c r="V2054" s="193" t="str">
        <f t="shared" si="549"/>
        <v>DESINSTALACION</v>
      </c>
      <c r="W2054" s="203">
        <v>650.0</v>
      </c>
      <c r="X2054" s="203">
        <f t="shared" ref="X2054:X2058" si="550">W2054*0.16</f>
        <v>104</v>
      </c>
      <c r="Y2054" s="203">
        <f t="shared" si="525"/>
        <v>754</v>
      </c>
    </row>
    <row r="2055" ht="37.5" customHeight="1">
      <c r="A2055" s="191" t="s">
        <v>8904</v>
      </c>
      <c r="B2055" s="191" t="s">
        <v>2966</v>
      </c>
      <c r="C2055" s="268">
        <v>45976.0</v>
      </c>
      <c r="D2055" s="241">
        <v>0.5</v>
      </c>
      <c r="E2055" s="191" t="s">
        <v>2518</v>
      </c>
      <c r="F2055" s="191" t="s">
        <v>9097</v>
      </c>
      <c r="G2055" s="193">
        <v>1.0</v>
      </c>
      <c r="H2055" s="193" t="s">
        <v>846</v>
      </c>
      <c r="I2055" s="193" t="s">
        <v>68</v>
      </c>
      <c r="J2055" s="193" t="s">
        <v>7236</v>
      </c>
      <c r="K2055" s="193" t="s">
        <v>9098</v>
      </c>
      <c r="L2055" s="191" t="s">
        <v>9099</v>
      </c>
      <c r="M2055" s="217" t="s">
        <v>9100</v>
      </c>
      <c r="N2055" s="193" t="s">
        <v>68</v>
      </c>
      <c r="O2055" s="193" t="s">
        <v>68</v>
      </c>
      <c r="P2055" s="193" t="str">
        <f t="shared" si="539"/>
        <v>INSTALACION EN COMODATO</v>
      </c>
      <c r="Q2055" s="205" t="s">
        <v>9101</v>
      </c>
      <c r="R2055" s="206" t="s">
        <v>68</v>
      </c>
      <c r="S2055" s="206" t="s">
        <v>68</v>
      </c>
      <c r="T2055" s="193" t="s">
        <v>68</v>
      </c>
      <c r="U2055" s="193" t="s">
        <v>68</v>
      </c>
      <c r="V2055" s="193" t="str">
        <f t="shared" si="549"/>
        <v>CANCELADO</v>
      </c>
      <c r="W2055" s="203">
        <v>0.0</v>
      </c>
      <c r="X2055" s="203">
        <f t="shared" si="550"/>
        <v>0</v>
      </c>
      <c r="Y2055" s="203">
        <f t="shared" si="525"/>
        <v>0</v>
      </c>
    </row>
    <row r="2056" ht="12.75" customHeight="1">
      <c r="A2056" s="252" t="s">
        <v>8904</v>
      </c>
      <c r="B2056" s="215" t="s">
        <v>2817</v>
      </c>
      <c r="C2056" s="270">
        <v>45976.0</v>
      </c>
      <c r="D2056" s="251">
        <v>0.5416666666666666</v>
      </c>
      <c r="E2056" s="252" t="s">
        <v>9102</v>
      </c>
      <c r="F2056" s="252" t="s">
        <v>9059</v>
      </c>
      <c r="G2056" s="212">
        <v>1.0</v>
      </c>
      <c r="H2056" s="212" t="s">
        <v>888</v>
      </c>
      <c r="I2056" s="212" t="s">
        <v>9103</v>
      </c>
      <c r="J2056" s="212" t="s">
        <v>7236</v>
      </c>
      <c r="K2056" s="212" t="s">
        <v>9061</v>
      </c>
      <c r="L2056" s="252" t="s">
        <v>9062</v>
      </c>
      <c r="M2056" s="287" t="s">
        <v>9063</v>
      </c>
      <c r="N2056" s="212" t="s">
        <v>9064</v>
      </c>
      <c r="O2056" s="212" t="s">
        <v>9104</v>
      </c>
      <c r="P2056" s="212" t="str">
        <f t="shared" si="539"/>
        <v>INSTALACION EN COMODATO</v>
      </c>
      <c r="Q2056" s="210" t="s">
        <v>68</v>
      </c>
      <c r="R2056" s="211">
        <v>8.62667089390929E14</v>
      </c>
      <c r="S2056" s="211">
        <v>8.116801504E9</v>
      </c>
      <c r="T2056" s="212" t="s">
        <v>68</v>
      </c>
      <c r="U2056" s="212" t="s">
        <v>9105</v>
      </c>
      <c r="V2056" s="212" t="str">
        <f t="shared" si="549"/>
        <v>INSTALACION</v>
      </c>
      <c r="W2056" s="201">
        <f>549+300</f>
        <v>849</v>
      </c>
      <c r="X2056" s="201">
        <f t="shared" si="550"/>
        <v>135.84</v>
      </c>
      <c r="Y2056" s="201">
        <f t="shared" si="525"/>
        <v>984.84</v>
      </c>
    </row>
    <row r="2057" ht="12.75" customHeight="1">
      <c r="A2057" s="191" t="s">
        <v>9086</v>
      </c>
      <c r="B2057" s="191" t="s">
        <v>2966</v>
      </c>
      <c r="C2057" s="268">
        <v>45977.0</v>
      </c>
      <c r="D2057" s="187">
        <v>0.375</v>
      </c>
      <c r="E2057" s="188" t="s">
        <v>68</v>
      </c>
      <c r="F2057" s="37" t="s">
        <v>2458</v>
      </c>
      <c r="G2057" s="72" t="s">
        <v>68</v>
      </c>
      <c r="H2057" s="72" t="s">
        <v>68</v>
      </c>
      <c r="I2057" s="72" t="s">
        <v>68</v>
      </c>
      <c r="J2057" s="72" t="s">
        <v>68</v>
      </c>
      <c r="K2057" s="72" t="s">
        <v>68</v>
      </c>
      <c r="L2057" s="37" t="s">
        <v>68</v>
      </c>
      <c r="M2057" s="190" t="s">
        <v>68</v>
      </c>
      <c r="N2057" s="72" t="s">
        <v>68</v>
      </c>
      <c r="O2057" s="207"/>
      <c r="P2057" s="193" t="s">
        <v>68</v>
      </c>
      <c r="Q2057" s="205" t="s">
        <v>68</v>
      </c>
      <c r="R2057" s="206" t="s">
        <v>68</v>
      </c>
      <c r="S2057" s="206" t="s">
        <v>68</v>
      </c>
      <c r="T2057" s="193" t="s">
        <v>68</v>
      </c>
      <c r="U2057" s="193" t="s">
        <v>68</v>
      </c>
      <c r="V2057" s="193" t="s">
        <v>68</v>
      </c>
      <c r="W2057" s="203">
        <v>0.0</v>
      </c>
      <c r="X2057" s="203">
        <f t="shared" si="550"/>
        <v>0</v>
      </c>
      <c r="Y2057" s="203">
        <f t="shared" si="525"/>
        <v>0</v>
      </c>
    </row>
    <row r="2058" ht="12.75" customHeight="1">
      <c r="A2058" s="191" t="s">
        <v>9086</v>
      </c>
      <c r="B2058" s="191" t="s">
        <v>2966</v>
      </c>
      <c r="C2058" s="268">
        <v>45978.0</v>
      </c>
      <c r="D2058" s="187">
        <v>0.375</v>
      </c>
      <c r="E2058" s="191" t="s">
        <v>68</v>
      </c>
      <c r="F2058" s="191" t="s">
        <v>2493</v>
      </c>
      <c r="G2058" s="193" t="s">
        <v>68</v>
      </c>
      <c r="H2058" s="193" t="s">
        <v>2493</v>
      </c>
      <c r="I2058" s="193" t="s">
        <v>68</v>
      </c>
      <c r="J2058" s="193" t="s">
        <v>68</v>
      </c>
      <c r="K2058" s="193" t="s">
        <v>68</v>
      </c>
      <c r="L2058" s="191" t="s">
        <v>68</v>
      </c>
      <c r="M2058" s="254" t="s">
        <v>68</v>
      </c>
      <c r="N2058" s="193" t="s">
        <v>68</v>
      </c>
      <c r="O2058" s="207"/>
      <c r="P2058" s="193" t="str">
        <f t="shared" ref="P2058:P2118" si="551">J2058</f>
        <v>-</v>
      </c>
      <c r="Q2058" s="205" t="s">
        <v>68</v>
      </c>
      <c r="R2058" s="206" t="s">
        <v>68</v>
      </c>
      <c r="S2058" s="206" t="s">
        <v>68</v>
      </c>
      <c r="T2058" s="193" t="s">
        <v>68</v>
      </c>
      <c r="U2058" s="193" t="s">
        <v>68</v>
      </c>
      <c r="V2058" s="193" t="str">
        <f>F2058</f>
        <v>ASUETO</v>
      </c>
      <c r="W2058" s="203">
        <v>0.0</v>
      </c>
      <c r="X2058" s="203">
        <f t="shared" si="550"/>
        <v>0</v>
      </c>
      <c r="Y2058" s="203">
        <f t="shared" si="525"/>
        <v>0</v>
      </c>
    </row>
    <row r="2059" ht="12.75" customHeight="1">
      <c r="A2059" s="191" t="s">
        <v>9086</v>
      </c>
      <c r="B2059" s="215" t="s">
        <v>2817</v>
      </c>
      <c r="C2059" s="268">
        <v>45979.0</v>
      </c>
      <c r="D2059" s="241">
        <v>0.4166666666666667</v>
      </c>
      <c r="E2059" s="191" t="s">
        <v>2548</v>
      </c>
      <c r="F2059" s="191" t="s">
        <v>2549</v>
      </c>
      <c r="G2059" s="193">
        <v>1.0</v>
      </c>
      <c r="H2059" s="193" t="s">
        <v>888</v>
      </c>
      <c r="I2059" s="193" t="s">
        <v>9106</v>
      </c>
      <c r="J2059" s="193" t="s">
        <v>2725</v>
      </c>
      <c r="K2059" s="193" t="s">
        <v>5562</v>
      </c>
      <c r="L2059" s="191" t="s">
        <v>2833</v>
      </c>
      <c r="M2059" s="217" t="s">
        <v>2552</v>
      </c>
      <c r="N2059" s="193" t="s">
        <v>706</v>
      </c>
      <c r="O2059" s="207">
        <v>0.41597222222222224</v>
      </c>
      <c r="P2059" s="193" t="str">
        <f t="shared" si="551"/>
        <v>INSTALACION DE EQUIPO</v>
      </c>
      <c r="Q2059" s="205" t="s">
        <v>5247</v>
      </c>
      <c r="R2059" s="206">
        <v>8.62667089212636E14</v>
      </c>
      <c r="S2059" s="206">
        <v>8.116792665E9</v>
      </c>
      <c r="T2059" s="193" t="s">
        <v>9107</v>
      </c>
      <c r="U2059" s="193" t="s">
        <v>68</v>
      </c>
      <c r="V2059" s="193" t="str">
        <f t="shared" ref="V2059:V2060" si="552">H2059</f>
        <v>INSTALACION</v>
      </c>
      <c r="W2059" s="203">
        <f>1900+120</f>
        <v>2020</v>
      </c>
      <c r="X2059" s="203">
        <v>0.0</v>
      </c>
      <c r="Y2059" s="203">
        <f t="shared" si="525"/>
        <v>2020</v>
      </c>
    </row>
    <row r="2060" ht="42.0" customHeight="1">
      <c r="A2060" s="191" t="s">
        <v>8904</v>
      </c>
      <c r="B2060" s="191" t="s">
        <v>2966</v>
      </c>
      <c r="C2060" s="268">
        <v>45979.0</v>
      </c>
      <c r="D2060" s="241">
        <v>0.5</v>
      </c>
      <c r="E2060" s="191" t="s">
        <v>2518</v>
      </c>
      <c r="F2060" s="191" t="s">
        <v>9097</v>
      </c>
      <c r="G2060" s="193">
        <v>1.0</v>
      </c>
      <c r="H2060" s="193" t="s">
        <v>846</v>
      </c>
      <c r="I2060" s="193" t="s">
        <v>68</v>
      </c>
      <c r="J2060" s="193" t="s">
        <v>7236</v>
      </c>
      <c r="K2060" s="193" t="s">
        <v>9098</v>
      </c>
      <c r="L2060" s="191" t="s">
        <v>9099</v>
      </c>
      <c r="M2060" s="217" t="s">
        <v>9100</v>
      </c>
      <c r="N2060" s="193" t="s">
        <v>706</v>
      </c>
      <c r="O2060" s="193" t="s">
        <v>68</v>
      </c>
      <c r="P2060" s="193" t="str">
        <f t="shared" si="551"/>
        <v>INSTALACION EN COMODATO</v>
      </c>
      <c r="Q2060" s="205" t="s">
        <v>9108</v>
      </c>
      <c r="R2060" s="206" t="s">
        <v>68</v>
      </c>
      <c r="S2060" s="206" t="s">
        <v>68</v>
      </c>
      <c r="T2060" s="193" t="s">
        <v>68</v>
      </c>
      <c r="U2060" s="193" t="s">
        <v>68</v>
      </c>
      <c r="V2060" s="193" t="str">
        <f t="shared" si="552"/>
        <v>CANCELADO</v>
      </c>
      <c r="W2060" s="203">
        <v>0.0</v>
      </c>
      <c r="X2060" s="203">
        <f t="shared" ref="X2060:X2075" si="553">W2060*0.16</f>
        <v>0</v>
      </c>
      <c r="Y2060" s="203">
        <f t="shared" si="525"/>
        <v>0</v>
      </c>
    </row>
    <row r="2061">
      <c r="A2061" s="191" t="s">
        <v>8904</v>
      </c>
      <c r="B2061" s="215" t="s">
        <v>2817</v>
      </c>
      <c r="C2061" s="268">
        <v>45979.0</v>
      </c>
      <c r="D2061" s="241">
        <v>0.5416666666666666</v>
      </c>
      <c r="E2061" s="191" t="s">
        <v>5648</v>
      </c>
      <c r="F2061" s="191" t="s">
        <v>9109</v>
      </c>
      <c r="G2061" s="193">
        <v>1.0</v>
      </c>
      <c r="H2061" s="193" t="s">
        <v>2449</v>
      </c>
      <c r="I2061" s="193" t="s">
        <v>9110</v>
      </c>
      <c r="J2061" s="193" t="s">
        <v>9111</v>
      </c>
      <c r="K2061" s="193" t="s">
        <v>9112</v>
      </c>
      <c r="L2061" s="191" t="s">
        <v>9113</v>
      </c>
      <c r="M2061" s="217" t="s">
        <v>9114</v>
      </c>
      <c r="N2061" s="193" t="s">
        <v>706</v>
      </c>
      <c r="O2061" s="207">
        <v>0.5354166666666667</v>
      </c>
      <c r="P2061" s="193" t="str">
        <f t="shared" si="551"/>
        <v>REVISION DE UNIDAD 
Dejo de reportar 2025-11-13 01:28:26 / Equipo QUECLINK GV51MG</v>
      </c>
      <c r="Q2061" s="205" t="s">
        <v>9115</v>
      </c>
      <c r="R2061" s="206">
        <v>8.63756050058067E14</v>
      </c>
      <c r="S2061" s="206">
        <v>8.184683503E9</v>
      </c>
      <c r="T2061" s="193" t="s">
        <v>9116</v>
      </c>
      <c r="U2061" s="193" t="s">
        <v>9117</v>
      </c>
      <c r="V2061" s="193" t="s">
        <v>762</v>
      </c>
      <c r="W2061" s="203">
        <v>0.0</v>
      </c>
      <c r="X2061" s="203">
        <f t="shared" si="553"/>
        <v>0</v>
      </c>
      <c r="Y2061" s="203">
        <f t="shared" si="525"/>
        <v>0</v>
      </c>
    </row>
    <row r="2062" ht="48.0" customHeight="1">
      <c r="A2062" s="191" t="s">
        <v>8904</v>
      </c>
      <c r="B2062" s="215" t="s">
        <v>2817</v>
      </c>
      <c r="C2062" s="268">
        <v>45979.0</v>
      </c>
      <c r="D2062" s="241">
        <v>0.5625</v>
      </c>
      <c r="E2062" s="191" t="s">
        <v>3761</v>
      </c>
      <c r="F2062" s="191" t="s">
        <v>2592</v>
      </c>
      <c r="G2062" s="193">
        <v>1.0</v>
      </c>
      <c r="H2062" s="193" t="s">
        <v>888</v>
      </c>
      <c r="I2062" s="193" t="s">
        <v>9118</v>
      </c>
      <c r="J2062" s="193" t="s">
        <v>9119</v>
      </c>
      <c r="K2062" s="193" t="s">
        <v>9120</v>
      </c>
      <c r="L2062" s="191" t="s">
        <v>9121</v>
      </c>
      <c r="M2062" s="217" t="s">
        <v>9122</v>
      </c>
      <c r="N2062" s="193" t="s">
        <v>706</v>
      </c>
      <c r="O2062" s="207">
        <v>0.5625</v>
      </c>
      <c r="P2062" s="193" t="str">
        <f t="shared" si="551"/>
        <v>Cte. Abraham Garcia 
INSTALACION DE EQUIPO</v>
      </c>
      <c r="Q2062" s="205" t="s">
        <v>5247</v>
      </c>
      <c r="R2062" s="206">
        <v>8.62667089259116E14</v>
      </c>
      <c r="S2062" s="206">
        <v>8.114737682E9</v>
      </c>
      <c r="T2062" s="193" t="s">
        <v>9123</v>
      </c>
      <c r="U2062" s="193" t="s">
        <v>68</v>
      </c>
      <c r="V2062" s="193" t="str">
        <f>H2062</f>
        <v>INSTALACION</v>
      </c>
      <c r="W2062" s="203">
        <f>1724+150</f>
        <v>1874</v>
      </c>
      <c r="X2062" s="203">
        <f t="shared" si="553"/>
        <v>299.84</v>
      </c>
      <c r="Y2062" s="203">
        <f t="shared" si="525"/>
        <v>2173.84</v>
      </c>
    </row>
    <row r="2063">
      <c r="A2063" s="191" t="s">
        <v>8904</v>
      </c>
      <c r="B2063" s="191" t="s">
        <v>2966</v>
      </c>
      <c r="C2063" s="268">
        <v>45979.0</v>
      </c>
      <c r="D2063" s="241">
        <v>0.6875</v>
      </c>
      <c r="E2063" s="191" t="s">
        <v>9124</v>
      </c>
      <c r="F2063" s="191" t="s">
        <v>3404</v>
      </c>
      <c r="G2063" s="193">
        <v>1.0</v>
      </c>
      <c r="H2063" s="193" t="s">
        <v>2449</v>
      </c>
      <c r="I2063" s="193" t="s">
        <v>9125</v>
      </c>
      <c r="J2063" s="193" t="s">
        <v>9126</v>
      </c>
      <c r="K2063" s="193" t="s">
        <v>9127</v>
      </c>
      <c r="L2063" s="191" t="s">
        <v>9128</v>
      </c>
      <c r="M2063" s="217" t="s">
        <v>9129</v>
      </c>
      <c r="N2063" s="193" t="s">
        <v>706</v>
      </c>
      <c r="O2063" s="207">
        <v>0.6875</v>
      </c>
      <c r="P2063" s="193" t="str">
        <f t="shared" si="551"/>
        <v>REVISION DE EQUIPO
NO ENVIA ALERTAS Y NO RESPONDE COMANDOS </v>
      </c>
      <c r="Q2063" s="205" t="s">
        <v>9130</v>
      </c>
      <c r="R2063" s="206">
        <v>8.64895030925422E14</v>
      </c>
      <c r="S2063" s="206">
        <v>8.128755079E9</v>
      </c>
      <c r="T2063" s="193" t="s">
        <v>9131</v>
      </c>
      <c r="U2063" s="193" t="s">
        <v>68</v>
      </c>
      <c r="V2063" s="193" t="s">
        <v>762</v>
      </c>
      <c r="W2063" s="203">
        <v>0.0</v>
      </c>
      <c r="X2063" s="203">
        <f t="shared" si="553"/>
        <v>0</v>
      </c>
      <c r="Y2063" s="203">
        <f t="shared" si="525"/>
        <v>0</v>
      </c>
    </row>
    <row r="2064">
      <c r="A2064" s="191" t="s">
        <v>8904</v>
      </c>
      <c r="B2064" s="191" t="s">
        <v>2966</v>
      </c>
      <c r="C2064" s="268">
        <v>45979.0</v>
      </c>
      <c r="D2064" s="241">
        <v>0.6875</v>
      </c>
      <c r="E2064" s="191" t="s">
        <v>9124</v>
      </c>
      <c r="F2064" s="191" t="s">
        <v>3404</v>
      </c>
      <c r="G2064" s="193">
        <v>1.0</v>
      </c>
      <c r="H2064" s="193" t="s">
        <v>2819</v>
      </c>
      <c r="I2064" s="193" t="s">
        <v>9125</v>
      </c>
      <c r="J2064" s="193" t="s">
        <v>9126</v>
      </c>
      <c r="K2064" s="193" t="s">
        <v>9127</v>
      </c>
      <c r="L2064" s="191" t="s">
        <v>9128</v>
      </c>
      <c r="M2064" s="217" t="s">
        <v>9129</v>
      </c>
      <c r="N2064" s="193" t="s">
        <v>706</v>
      </c>
      <c r="O2064" s="207">
        <v>0.6875</v>
      </c>
      <c r="P2064" s="193" t="str">
        <f t="shared" si="551"/>
        <v>REVISION DE EQUIPO
NO ENVIA ALERTAS Y NO RESPONDE COMANDOS </v>
      </c>
      <c r="Q2064" s="205" t="s">
        <v>9132</v>
      </c>
      <c r="R2064" s="206">
        <v>8.64895030925422E14</v>
      </c>
      <c r="S2064" s="206">
        <v>8.131297327E9</v>
      </c>
      <c r="T2064" s="193" t="s">
        <v>9131</v>
      </c>
      <c r="U2064" s="193" t="s">
        <v>68</v>
      </c>
      <c r="V2064" s="193" t="s">
        <v>762</v>
      </c>
      <c r="W2064" s="203">
        <v>0.0</v>
      </c>
      <c r="X2064" s="203">
        <f t="shared" si="553"/>
        <v>0</v>
      </c>
      <c r="Y2064" s="203">
        <f t="shared" si="525"/>
        <v>0</v>
      </c>
    </row>
    <row r="2065">
      <c r="A2065" s="191" t="s">
        <v>8904</v>
      </c>
      <c r="B2065" s="191" t="s">
        <v>2966</v>
      </c>
      <c r="C2065" s="268">
        <v>45980.0</v>
      </c>
      <c r="D2065" s="241">
        <v>0.3958333333333333</v>
      </c>
      <c r="E2065" s="191" t="s">
        <v>6019</v>
      </c>
      <c r="F2065" s="191" t="s">
        <v>7902</v>
      </c>
      <c r="G2065" s="193">
        <v>1.0</v>
      </c>
      <c r="H2065" s="193" t="s">
        <v>2449</v>
      </c>
      <c r="I2065" s="193" t="s">
        <v>6208</v>
      </c>
      <c r="J2065" s="193" t="s">
        <v>9133</v>
      </c>
      <c r="K2065" s="193" t="s">
        <v>6022</v>
      </c>
      <c r="L2065" s="191" t="s">
        <v>6023</v>
      </c>
      <c r="M2065" s="249" t="s">
        <v>6024</v>
      </c>
      <c r="N2065" s="193" t="s">
        <v>9134</v>
      </c>
      <c r="O2065" s="207">
        <v>0.41875</v>
      </c>
      <c r="P2065" s="193" t="str">
        <f t="shared" si="551"/>
        <v>REVISION DE UNIDAD 
DEJO DE REPORTAR 2025-11-12 19:09:48
EQUIPO MIGRADO RUPTELA TRACE5</v>
      </c>
      <c r="Q2065" s="205" t="s">
        <v>9135</v>
      </c>
      <c r="R2065" s="206">
        <v>8.63257067892606E14</v>
      </c>
      <c r="S2065" s="206">
        <v>8.118246485E9</v>
      </c>
      <c r="T2065" s="193" t="s">
        <v>6209</v>
      </c>
      <c r="U2065" s="193" t="s">
        <v>6210</v>
      </c>
      <c r="V2065" s="193" t="s">
        <v>762</v>
      </c>
      <c r="W2065" s="203">
        <v>0.0</v>
      </c>
      <c r="X2065" s="203">
        <f t="shared" si="553"/>
        <v>0</v>
      </c>
      <c r="Y2065" s="203">
        <f t="shared" si="525"/>
        <v>0</v>
      </c>
    </row>
    <row r="2066">
      <c r="A2066" s="191" t="s">
        <v>8904</v>
      </c>
      <c r="B2066" s="215" t="s">
        <v>2817</v>
      </c>
      <c r="C2066" s="268">
        <v>45980.0</v>
      </c>
      <c r="D2066" s="241">
        <v>0.3958333333333333</v>
      </c>
      <c r="E2066" s="191" t="s">
        <v>6019</v>
      </c>
      <c r="F2066" s="191" t="s">
        <v>7902</v>
      </c>
      <c r="G2066" s="193">
        <v>1.0</v>
      </c>
      <c r="H2066" s="193" t="s">
        <v>8216</v>
      </c>
      <c r="I2066" s="193" t="s">
        <v>9136</v>
      </c>
      <c r="J2066" s="193" t="s">
        <v>8218</v>
      </c>
      <c r="K2066" s="193" t="s">
        <v>6022</v>
      </c>
      <c r="L2066" s="191" t="s">
        <v>6023</v>
      </c>
      <c r="M2066" s="249" t="s">
        <v>6024</v>
      </c>
      <c r="N2066" s="193" t="s">
        <v>9134</v>
      </c>
      <c r="O2066" s="193" t="s">
        <v>9137</v>
      </c>
      <c r="P2066" s="193" t="str">
        <f t="shared" si="551"/>
        <v>INSTALACION DE SENSOR DE TEMPERATURA</v>
      </c>
      <c r="Q2066" s="205" t="s">
        <v>68</v>
      </c>
      <c r="R2066" s="206">
        <v>8.63719062347357E14</v>
      </c>
      <c r="S2066" s="206">
        <v>8.116617467E9</v>
      </c>
      <c r="T2066" s="193" t="s">
        <v>9138</v>
      </c>
      <c r="U2066" s="193" t="s">
        <v>6215</v>
      </c>
      <c r="V2066" s="193" t="str">
        <f t="shared" ref="V2066:V2088" si="554">H2066</f>
        <v>SENSOR DE TEMPERATURA</v>
      </c>
      <c r="W2066" s="203">
        <v>850.0</v>
      </c>
      <c r="X2066" s="203">
        <f t="shared" si="553"/>
        <v>136</v>
      </c>
      <c r="Y2066" s="203">
        <f t="shared" si="525"/>
        <v>986</v>
      </c>
    </row>
    <row r="2067">
      <c r="A2067" s="191" t="s">
        <v>8904</v>
      </c>
      <c r="B2067" s="215" t="s">
        <v>2817</v>
      </c>
      <c r="C2067" s="268">
        <v>45980.0</v>
      </c>
      <c r="D2067" s="241">
        <v>0.3958333333333333</v>
      </c>
      <c r="E2067" s="191" t="s">
        <v>2518</v>
      </c>
      <c r="F2067" s="191" t="s">
        <v>8282</v>
      </c>
      <c r="G2067" s="193">
        <v>1.0</v>
      </c>
      <c r="H2067" s="193" t="s">
        <v>888</v>
      </c>
      <c r="I2067" s="193" t="s">
        <v>9139</v>
      </c>
      <c r="J2067" s="193" t="s">
        <v>2725</v>
      </c>
      <c r="K2067" s="193" t="s">
        <v>8285</v>
      </c>
      <c r="L2067" s="191" t="s">
        <v>8286</v>
      </c>
      <c r="M2067" s="217" t="s">
        <v>8287</v>
      </c>
      <c r="N2067" s="193" t="s">
        <v>706</v>
      </c>
      <c r="O2067" s="207">
        <v>0.4076388888888889</v>
      </c>
      <c r="P2067" s="193" t="str">
        <f t="shared" si="551"/>
        <v>INSTALACION DE EQUIPO</v>
      </c>
      <c r="Q2067" s="205" t="s">
        <v>5247</v>
      </c>
      <c r="R2067" s="206">
        <v>8.63719062359725E14</v>
      </c>
      <c r="S2067" s="206">
        <v>8.180262887E9</v>
      </c>
      <c r="T2067" s="193" t="s">
        <v>68</v>
      </c>
      <c r="U2067" s="193" t="s">
        <v>9140</v>
      </c>
      <c r="V2067" s="193" t="str">
        <f t="shared" si="554"/>
        <v>INSTALACION</v>
      </c>
      <c r="W2067" s="203">
        <v>0.0</v>
      </c>
      <c r="X2067" s="203">
        <f t="shared" si="553"/>
        <v>0</v>
      </c>
      <c r="Y2067" s="203">
        <f t="shared" si="525"/>
        <v>0</v>
      </c>
    </row>
    <row r="2068">
      <c r="A2068" s="191" t="s">
        <v>8904</v>
      </c>
      <c r="B2068" s="215" t="s">
        <v>2817</v>
      </c>
      <c r="C2068" s="268">
        <v>45980.0</v>
      </c>
      <c r="D2068" s="241">
        <v>0.3958333333333333</v>
      </c>
      <c r="E2068" s="191" t="s">
        <v>2518</v>
      </c>
      <c r="F2068" s="191" t="s">
        <v>8282</v>
      </c>
      <c r="G2068" s="193">
        <v>1.0</v>
      </c>
      <c r="H2068" s="193" t="s">
        <v>888</v>
      </c>
      <c r="I2068" s="193" t="s">
        <v>9141</v>
      </c>
      <c r="J2068" s="193" t="s">
        <v>2725</v>
      </c>
      <c r="K2068" s="193" t="s">
        <v>8285</v>
      </c>
      <c r="L2068" s="191" t="s">
        <v>8286</v>
      </c>
      <c r="M2068" s="217" t="s">
        <v>8287</v>
      </c>
      <c r="N2068" s="193" t="s">
        <v>706</v>
      </c>
      <c r="O2068" s="193" t="s">
        <v>9142</v>
      </c>
      <c r="P2068" s="193" t="str">
        <f t="shared" si="551"/>
        <v>INSTALACION DE EQUIPO</v>
      </c>
      <c r="Q2068" s="205" t="s">
        <v>9143</v>
      </c>
      <c r="R2068" s="206">
        <v>8.63719062329967E14</v>
      </c>
      <c r="S2068" s="206">
        <v>8.180295031E9</v>
      </c>
      <c r="T2068" s="193" t="s">
        <v>9144</v>
      </c>
      <c r="U2068" s="193" t="s">
        <v>9145</v>
      </c>
      <c r="V2068" s="193" t="str">
        <f t="shared" si="554"/>
        <v>INSTALACION</v>
      </c>
      <c r="W2068" s="203">
        <v>0.0</v>
      </c>
      <c r="X2068" s="203">
        <f t="shared" si="553"/>
        <v>0</v>
      </c>
      <c r="Y2068" s="203">
        <f t="shared" si="525"/>
        <v>0</v>
      </c>
    </row>
    <row r="2069">
      <c r="A2069" s="191" t="s">
        <v>8904</v>
      </c>
      <c r="B2069" s="215" t="s">
        <v>2817</v>
      </c>
      <c r="C2069" s="268">
        <v>45980.0</v>
      </c>
      <c r="D2069" s="241">
        <v>0.3958333333333333</v>
      </c>
      <c r="E2069" s="191" t="s">
        <v>2518</v>
      </c>
      <c r="F2069" s="191" t="s">
        <v>8282</v>
      </c>
      <c r="G2069" s="193">
        <v>1.0</v>
      </c>
      <c r="H2069" s="193" t="s">
        <v>888</v>
      </c>
      <c r="I2069" s="193" t="s">
        <v>9146</v>
      </c>
      <c r="J2069" s="193" t="s">
        <v>7956</v>
      </c>
      <c r="K2069" s="193" t="s">
        <v>8285</v>
      </c>
      <c r="L2069" s="191" t="s">
        <v>8286</v>
      </c>
      <c r="M2069" s="217" t="s">
        <v>8287</v>
      </c>
      <c r="N2069" s="193" t="s">
        <v>706</v>
      </c>
      <c r="O2069" s="207">
        <v>0.5458333333333333</v>
      </c>
      <c r="P2069" s="193" t="str">
        <f t="shared" si="551"/>
        <v>INSTALACION DE EQUIPO CON SENSOR DE TEMPERATURA</v>
      </c>
      <c r="Q2069" s="205" t="s">
        <v>68</v>
      </c>
      <c r="R2069" s="206">
        <v>8.63719062259941E14</v>
      </c>
      <c r="S2069" s="206">
        <v>8.183966454E9</v>
      </c>
      <c r="T2069" s="193" t="s">
        <v>9147</v>
      </c>
      <c r="U2069" s="193" t="s">
        <v>9148</v>
      </c>
      <c r="V2069" s="193" t="str">
        <f t="shared" si="554"/>
        <v>INSTALACION</v>
      </c>
      <c r="W2069" s="203">
        <v>0.0</v>
      </c>
      <c r="X2069" s="203">
        <f t="shared" si="553"/>
        <v>0</v>
      </c>
      <c r="Y2069" s="203">
        <f t="shared" si="525"/>
        <v>0</v>
      </c>
    </row>
    <row r="2070" ht="12.75" customHeight="1">
      <c r="A2070" s="191" t="s">
        <v>9086</v>
      </c>
      <c r="B2070" s="215" t="s">
        <v>2817</v>
      </c>
      <c r="C2070" s="268">
        <v>45980.0</v>
      </c>
      <c r="D2070" s="241">
        <v>0.4166666666666667</v>
      </c>
      <c r="E2070" s="191" t="s">
        <v>3488</v>
      </c>
      <c r="F2070" s="191" t="s">
        <v>1614</v>
      </c>
      <c r="G2070" s="193">
        <v>1.0</v>
      </c>
      <c r="H2070" s="193" t="s">
        <v>2684</v>
      </c>
      <c r="I2070" s="193" t="s">
        <v>9149</v>
      </c>
      <c r="J2070" s="193" t="s">
        <v>9150</v>
      </c>
      <c r="K2070" s="193" t="s">
        <v>9151</v>
      </c>
      <c r="L2070" s="191" t="s">
        <v>3504</v>
      </c>
      <c r="M2070" s="248" t="s">
        <v>3505</v>
      </c>
      <c r="N2070" s="193" t="s">
        <v>995</v>
      </c>
      <c r="O2070" s="207">
        <v>0.4270833333333333</v>
      </c>
      <c r="P2070" s="193" t="str">
        <f t="shared" si="551"/>
        <v>REVISION DE UNIDAD
No esta mandando señal / Corte 862476055726698</v>
      </c>
      <c r="Q2070" s="205" t="s">
        <v>9152</v>
      </c>
      <c r="R2070" s="206">
        <v>8.62476055726698E14</v>
      </c>
      <c r="S2070" s="206" t="s">
        <v>68</v>
      </c>
      <c r="T2070" s="193" t="s">
        <v>68</v>
      </c>
      <c r="U2070" s="193" t="s">
        <v>68</v>
      </c>
      <c r="V2070" s="193" t="str">
        <f t="shared" si="554"/>
        <v>VISITA EN FALSO </v>
      </c>
      <c r="W2070" s="203">
        <v>0.0</v>
      </c>
      <c r="X2070" s="203">
        <f t="shared" si="553"/>
        <v>0</v>
      </c>
      <c r="Y2070" s="203" t="s">
        <v>9153</v>
      </c>
    </row>
    <row r="2071" ht="12.75" customHeight="1">
      <c r="A2071" s="191" t="s">
        <v>9086</v>
      </c>
      <c r="B2071" s="191" t="s">
        <v>2966</v>
      </c>
      <c r="C2071" s="268">
        <v>45980.0</v>
      </c>
      <c r="D2071" s="241">
        <v>0.4583333333333333</v>
      </c>
      <c r="E2071" s="191" t="s">
        <v>7885</v>
      </c>
      <c r="F2071" s="191" t="s">
        <v>3489</v>
      </c>
      <c r="G2071" s="193">
        <v>1.0</v>
      </c>
      <c r="H2071" s="193" t="s">
        <v>846</v>
      </c>
      <c r="I2071" s="193" t="s">
        <v>9154</v>
      </c>
      <c r="J2071" s="193" t="s">
        <v>9155</v>
      </c>
      <c r="K2071" s="193" t="s">
        <v>6955</v>
      </c>
      <c r="L2071" s="191" t="s">
        <v>2669</v>
      </c>
      <c r="M2071" s="217" t="s">
        <v>2670</v>
      </c>
      <c r="N2071" s="193" t="s">
        <v>9156</v>
      </c>
      <c r="O2071" s="193" t="s">
        <v>68</v>
      </c>
      <c r="P2071" s="193" t="str">
        <f t="shared" si="551"/>
        <v>DESINSTALACION
Corte 862476050270437</v>
      </c>
      <c r="Q2071" s="205" t="s">
        <v>9157</v>
      </c>
      <c r="R2071" s="206">
        <v>8.62476050270437E14</v>
      </c>
      <c r="S2071" s="206" t="s">
        <v>68</v>
      </c>
      <c r="T2071" s="193" t="s">
        <v>68</v>
      </c>
      <c r="U2071" s="193" t="s">
        <v>68</v>
      </c>
      <c r="V2071" s="193" t="str">
        <f t="shared" si="554"/>
        <v>CANCELADO</v>
      </c>
      <c r="W2071" s="203">
        <v>0.0</v>
      </c>
      <c r="X2071" s="203">
        <f t="shared" si="553"/>
        <v>0</v>
      </c>
      <c r="Y2071" s="203">
        <f t="shared" ref="Y2071:Y2317" si="555">W2071+X2071</f>
        <v>0</v>
      </c>
    </row>
    <row r="2072" ht="12.75" customHeight="1">
      <c r="A2072" s="191" t="s">
        <v>9086</v>
      </c>
      <c r="B2072" s="191" t="s">
        <v>2966</v>
      </c>
      <c r="C2072" s="268">
        <v>45980.0</v>
      </c>
      <c r="D2072" s="241">
        <v>0.4583333333333333</v>
      </c>
      <c r="E2072" s="191" t="s">
        <v>7885</v>
      </c>
      <c r="F2072" s="191" t="s">
        <v>3489</v>
      </c>
      <c r="G2072" s="193">
        <v>1.0</v>
      </c>
      <c r="H2072" s="193" t="s">
        <v>846</v>
      </c>
      <c r="I2072" s="193" t="s">
        <v>9154</v>
      </c>
      <c r="J2072" s="193" t="s">
        <v>9158</v>
      </c>
      <c r="K2072" s="193" t="s">
        <v>6955</v>
      </c>
      <c r="L2072" s="191" t="s">
        <v>2669</v>
      </c>
      <c r="M2072" s="217" t="s">
        <v>2670</v>
      </c>
      <c r="N2072" s="193" t="s">
        <v>9156</v>
      </c>
      <c r="O2072" s="193" t="s">
        <v>68</v>
      </c>
      <c r="P2072" s="193" t="str">
        <f t="shared" si="551"/>
        <v>DESINSTALACION
Seguimiento 862476050276319</v>
      </c>
      <c r="Q2072" s="205" t="s">
        <v>9157</v>
      </c>
      <c r="R2072" s="206">
        <v>8.62476050276319E14</v>
      </c>
      <c r="S2072" s="206" t="s">
        <v>68</v>
      </c>
      <c r="T2072" s="193" t="s">
        <v>68</v>
      </c>
      <c r="U2072" s="193" t="s">
        <v>68</v>
      </c>
      <c r="V2072" s="193" t="str">
        <f t="shared" si="554"/>
        <v>CANCELADO</v>
      </c>
      <c r="W2072" s="203">
        <v>0.0</v>
      </c>
      <c r="X2072" s="203">
        <f t="shared" si="553"/>
        <v>0</v>
      </c>
      <c r="Y2072" s="203">
        <f t="shared" si="555"/>
        <v>0</v>
      </c>
    </row>
    <row r="2073" ht="48.0" customHeight="1">
      <c r="A2073" s="191" t="s">
        <v>8904</v>
      </c>
      <c r="B2073" s="215" t="s">
        <v>2817</v>
      </c>
      <c r="C2073" s="268">
        <v>45980.0</v>
      </c>
      <c r="D2073" s="241">
        <v>0.6458333333333334</v>
      </c>
      <c r="E2073" s="191" t="s">
        <v>3761</v>
      </c>
      <c r="F2073" s="191" t="s">
        <v>2592</v>
      </c>
      <c r="G2073" s="193">
        <v>1.0</v>
      </c>
      <c r="H2073" s="193" t="s">
        <v>888</v>
      </c>
      <c r="I2073" s="193" t="s">
        <v>9159</v>
      </c>
      <c r="J2073" s="193" t="s">
        <v>9160</v>
      </c>
      <c r="K2073" s="193" t="s">
        <v>9161</v>
      </c>
      <c r="L2073" s="191" t="s">
        <v>9121</v>
      </c>
      <c r="M2073" s="217" t="s">
        <v>9122</v>
      </c>
      <c r="N2073" s="193" t="s">
        <v>706</v>
      </c>
      <c r="O2073" s="207">
        <v>0.5625</v>
      </c>
      <c r="P2073" s="193" t="str">
        <f t="shared" si="551"/>
        <v>Cte. Angel Camacho 
INSTALACION DE EQUIPO</v>
      </c>
      <c r="Q2073" s="205" t="s">
        <v>5247</v>
      </c>
      <c r="R2073" s="206">
        <v>8.6266708935908E14</v>
      </c>
      <c r="S2073" s="206">
        <v>8.116800759E9</v>
      </c>
      <c r="T2073" s="193" t="s">
        <v>9162</v>
      </c>
      <c r="U2073" s="193" t="s">
        <v>68</v>
      </c>
      <c r="V2073" s="193" t="str">
        <f t="shared" si="554"/>
        <v>INSTALACION</v>
      </c>
      <c r="W2073" s="203">
        <f>1724+150</f>
        <v>1874</v>
      </c>
      <c r="X2073" s="203">
        <f t="shared" si="553"/>
        <v>299.84</v>
      </c>
      <c r="Y2073" s="203">
        <f t="shared" si="555"/>
        <v>2173.84</v>
      </c>
    </row>
    <row r="2074" ht="35.25" customHeight="1">
      <c r="A2074" s="191" t="s">
        <v>9086</v>
      </c>
      <c r="B2074" s="215" t="s">
        <v>2817</v>
      </c>
      <c r="C2074" s="268">
        <v>45980.0</v>
      </c>
      <c r="D2074" s="241">
        <v>0.6458333333333334</v>
      </c>
      <c r="E2074" s="191" t="s">
        <v>2518</v>
      </c>
      <c r="F2074" s="191" t="s">
        <v>9163</v>
      </c>
      <c r="G2074" s="193">
        <v>1.0</v>
      </c>
      <c r="H2074" s="193" t="s">
        <v>888</v>
      </c>
      <c r="I2074" s="193" t="s">
        <v>9164</v>
      </c>
      <c r="J2074" s="193" t="s">
        <v>2863</v>
      </c>
      <c r="K2074" s="193" t="s">
        <v>9165</v>
      </c>
      <c r="L2074" s="191" t="s">
        <v>9166</v>
      </c>
      <c r="M2074" s="217" t="s">
        <v>9167</v>
      </c>
      <c r="N2074" s="193" t="s">
        <v>9134</v>
      </c>
      <c r="O2074" s="207">
        <v>0.6923611111111111</v>
      </c>
      <c r="P2074" s="193" t="str">
        <f t="shared" si="551"/>
        <v>INSTALACION DE EQUIPO </v>
      </c>
      <c r="Q2074" s="205" t="s">
        <v>5247</v>
      </c>
      <c r="R2074" s="206">
        <v>8.62667089372646E14</v>
      </c>
      <c r="S2074" s="206">
        <v>8.116801508E9</v>
      </c>
      <c r="T2074" s="193" t="s">
        <v>9168</v>
      </c>
      <c r="U2074" s="193" t="s">
        <v>9169</v>
      </c>
      <c r="V2074" s="193" t="str">
        <f t="shared" si="554"/>
        <v>INSTALACION</v>
      </c>
      <c r="W2074" s="203">
        <f t="shared" ref="W2074:W2075" si="556">1200+3600-600</f>
        <v>4200</v>
      </c>
      <c r="X2074" s="203">
        <f t="shared" si="553"/>
        <v>672</v>
      </c>
      <c r="Y2074" s="203">
        <f t="shared" si="555"/>
        <v>4872</v>
      </c>
    </row>
    <row r="2075" ht="35.25" customHeight="1">
      <c r="A2075" s="191" t="s">
        <v>9086</v>
      </c>
      <c r="B2075" s="215" t="s">
        <v>2817</v>
      </c>
      <c r="C2075" s="268">
        <v>45980.0</v>
      </c>
      <c r="D2075" s="241">
        <v>0.6458333333333334</v>
      </c>
      <c r="E2075" s="191" t="s">
        <v>2518</v>
      </c>
      <c r="F2075" s="191" t="s">
        <v>9163</v>
      </c>
      <c r="G2075" s="193">
        <v>1.0</v>
      </c>
      <c r="H2075" s="193" t="s">
        <v>888</v>
      </c>
      <c r="I2075" s="193" t="s">
        <v>9170</v>
      </c>
      <c r="J2075" s="193" t="s">
        <v>2725</v>
      </c>
      <c r="K2075" s="193" t="s">
        <v>9165</v>
      </c>
      <c r="L2075" s="191" t="s">
        <v>9166</v>
      </c>
      <c r="M2075" s="217" t="s">
        <v>9167</v>
      </c>
      <c r="N2075" s="193" t="s">
        <v>9134</v>
      </c>
      <c r="O2075" s="207">
        <v>0.7277777777777777</v>
      </c>
      <c r="P2075" s="193" t="str">
        <f t="shared" si="551"/>
        <v>INSTALACION DE EQUIPO</v>
      </c>
      <c r="Q2075" s="205" t="s">
        <v>5247</v>
      </c>
      <c r="R2075" s="206">
        <v>8.62667089231297E14</v>
      </c>
      <c r="S2075" s="206">
        <v>8.11679277E9</v>
      </c>
      <c r="T2075" s="193" t="s">
        <v>9171</v>
      </c>
      <c r="U2075" s="193" t="s">
        <v>9172</v>
      </c>
      <c r="V2075" s="193" t="str">
        <f t="shared" si="554"/>
        <v>INSTALACION</v>
      </c>
      <c r="W2075" s="203">
        <f t="shared" si="556"/>
        <v>4200</v>
      </c>
      <c r="X2075" s="203">
        <f t="shared" si="553"/>
        <v>672</v>
      </c>
      <c r="Y2075" s="203">
        <f t="shared" si="555"/>
        <v>4872</v>
      </c>
    </row>
    <row r="2076" ht="37.5" customHeight="1">
      <c r="A2076" s="191" t="s">
        <v>9086</v>
      </c>
      <c r="B2076" s="234" t="s">
        <v>2817</v>
      </c>
      <c r="C2076" s="268">
        <v>45980.0</v>
      </c>
      <c r="D2076" s="241">
        <v>0.6875</v>
      </c>
      <c r="E2076" s="191" t="s">
        <v>2518</v>
      </c>
      <c r="F2076" s="191" t="s">
        <v>9173</v>
      </c>
      <c r="G2076" s="193">
        <v>1.0</v>
      </c>
      <c r="H2076" s="193" t="s">
        <v>888</v>
      </c>
      <c r="I2076" s="193" t="s">
        <v>9174</v>
      </c>
      <c r="J2076" s="193" t="s">
        <v>2725</v>
      </c>
      <c r="K2076" s="193" t="s">
        <v>9175</v>
      </c>
      <c r="L2076" s="191" t="s">
        <v>9176</v>
      </c>
      <c r="M2076" s="217" t="s">
        <v>9177</v>
      </c>
      <c r="N2076" s="193" t="s">
        <v>706</v>
      </c>
      <c r="O2076" s="193" t="s">
        <v>9178</v>
      </c>
      <c r="P2076" s="193" t="str">
        <f t="shared" si="551"/>
        <v>INSTALACION DE EQUIPO</v>
      </c>
      <c r="Q2076" s="205" t="s">
        <v>9179</v>
      </c>
      <c r="R2076" s="206">
        <v>8.62667089213881E14</v>
      </c>
      <c r="S2076" s="206">
        <v>8.116800754E9</v>
      </c>
      <c r="T2076" s="193" t="s">
        <v>9180</v>
      </c>
      <c r="U2076" s="193" t="s">
        <v>9181</v>
      </c>
      <c r="V2076" s="193" t="str">
        <f t="shared" si="554"/>
        <v>INSTALACION</v>
      </c>
      <c r="W2076" s="203">
        <f>1850+250</f>
        <v>2100</v>
      </c>
      <c r="X2076" s="203">
        <v>0.0</v>
      </c>
      <c r="Y2076" s="203">
        <f t="shared" si="555"/>
        <v>2100</v>
      </c>
    </row>
    <row r="2077" ht="12.75" customHeight="1">
      <c r="A2077" s="191" t="s">
        <v>9086</v>
      </c>
      <c r="B2077" s="191" t="s">
        <v>2966</v>
      </c>
      <c r="C2077" s="268">
        <v>45980.0</v>
      </c>
      <c r="D2077" s="241">
        <v>0.7083333333333334</v>
      </c>
      <c r="E2077" s="191" t="s">
        <v>2511</v>
      </c>
      <c r="F2077" s="191" t="s">
        <v>7814</v>
      </c>
      <c r="G2077" s="193">
        <v>1.0</v>
      </c>
      <c r="H2077" s="193" t="s">
        <v>3490</v>
      </c>
      <c r="I2077" s="193" t="s">
        <v>7815</v>
      </c>
      <c r="J2077" s="193" t="s">
        <v>9182</v>
      </c>
      <c r="K2077" s="193" t="s">
        <v>7816</v>
      </c>
      <c r="L2077" s="292" t="s">
        <v>9183</v>
      </c>
      <c r="M2077" s="263" t="s">
        <v>68</v>
      </c>
      <c r="N2077" s="193" t="s">
        <v>902</v>
      </c>
      <c r="O2077" s="193" t="s">
        <v>68</v>
      </c>
      <c r="P2077" s="193" t="str">
        <f t="shared" si="551"/>
        <v>PRESTAMO DE EQUIPOS GPS</v>
      </c>
      <c r="Q2077" s="205" t="s">
        <v>9184</v>
      </c>
      <c r="R2077" s="206">
        <v>8.62667089326097E14</v>
      </c>
      <c r="S2077" s="206" t="s">
        <v>68</v>
      </c>
      <c r="T2077" s="193" t="s">
        <v>68</v>
      </c>
      <c r="U2077" s="193" t="s">
        <v>68</v>
      </c>
      <c r="V2077" s="193" t="str">
        <f t="shared" si="554"/>
        <v>ENTREGA DE GPS</v>
      </c>
      <c r="W2077" s="203">
        <v>0.0</v>
      </c>
      <c r="X2077" s="203">
        <f t="shared" ref="X2077:X2102" si="557">W2077*0.16</f>
        <v>0</v>
      </c>
      <c r="Y2077" s="203">
        <f t="shared" si="555"/>
        <v>0</v>
      </c>
    </row>
    <row r="2078" ht="12.75" customHeight="1">
      <c r="A2078" s="191" t="s">
        <v>9086</v>
      </c>
      <c r="B2078" s="191" t="s">
        <v>2966</v>
      </c>
      <c r="C2078" s="268">
        <v>45980.0</v>
      </c>
      <c r="D2078" s="241">
        <v>0.7083333333333334</v>
      </c>
      <c r="E2078" s="191" t="s">
        <v>2511</v>
      </c>
      <c r="F2078" s="191" t="s">
        <v>7814</v>
      </c>
      <c r="G2078" s="193">
        <v>1.0</v>
      </c>
      <c r="H2078" s="193" t="s">
        <v>3490</v>
      </c>
      <c r="I2078" s="193" t="s">
        <v>7815</v>
      </c>
      <c r="J2078" s="193" t="s">
        <v>9182</v>
      </c>
      <c r="K2078" s="193" t="s">
        <v>7816</v>
      </c>
      <c r="L2078" s="292" t="s">
        <v>9183</v>
      </c>
      <c r="M2078" s="263" t="s">
        <v>68</v>
      </c>
      <c r="N2078" s="193" t="s">
        <v>902</v>
      </c>
      <c r="O2078" s="193" t="s">
        <v>68</v>
      </c>
      <c r="P2078" s="193" t="str">
        <f t="shared" si="551"/>
        <v>PRESTAMO DE EQUIPOS GPS</v>
      </c>
      <c r="Q2078" s="205" t="s">
        <v>9184</v>
      </c>
      <c r="R2078" s="206">
        <v>8.62667089233012E14</v>
      </c>
      <c r="S2078" s="206" t="s">
        <v>68</v>
      </c>
      <c r="T2078" s="193" t="s">
        <v>68</v>
      </c>
      <c r="U2078" s="193" t="s">
        <v>68</v>
      </c>
      <c r="V2078" s="193" t="str">
        <f t="shared" si="554"/>
        <v>ENTREGA DE GPS</v>
      </c>
      <c r="W2078" s="203">
        <v>0.0</v>
      </c>
      <c r="X2078" s="203">
        <f t="shared" si="557"/>
        <v>0</v>
      </c>
      <c r="Y2078" s="203">
        <f t="shared" si="555"/>
        <v>0</v>
      </c>
    </row>
    <row r="2079" ht="12.75" customHeight="1">
      <c r="A2079" s="191" t="s">
        <v>9086</v>
      </c>
      <c r="B2079" s="191" t="s">
        <v>2966</v>
      </c>
      <c r="C2079" s="268">
        <v>45980.0</v>
      </c>
      <c r="D2079" s="241">
        <v>0.7083333333333334</v>
      </c>
      <c r="E2079" s="191" t="s">
        <v>2511</v>
      </c>
      <c r="F2079" s="191" t="s">
        <v>7814</v>
      </c>
      <c r="G2079" s="193">
        <v>1.0</v>
      </c>
      <c r="H2079" s="193" t="s">
        <v>3490</v>
      </c>
      <c r="I2079" s="193" t="s">
        <v>7815</v>
      </c>
      <c r="J2079" s="193" t="s">
        <v>9182</v>
      </c>
      <c r="K2079" s="193" t="s">
        <v>7816</v>
      </c>
      <c r="L2079" s="292" t="s">
        <v>9183</v>
      </c>
      <c r="M2079" s="263" t="s">
        <v>68</v>
      </c>
      <c r="N2079" s="193" t="s">
        <v>902</v>
      </c>
      <c r="O2079" s="193" t="s">
        <v>68</v>
      </c>
      <c r="P2079" s="193" t="str">
        <f t="shared" si="551"/>
        <v>PRESTAMO DE EQUIPOS GPS</v>
      </c>
      <c r="Q2079" s="205" t="s">
        <v>9184</v>
      </c>
      <c r="R2079" s="206">
        <v>8.6266708924245E14</v>
      </c>
      <c r="S2079" s="206" t="s">
        <v>68</v>
      </c>
      <c r="T2079" s="193" t="s">
        <v>68</v>
      </c>
      <c r="U2079" s="193" t="s">
        <v>68</v>
      </c>
      <c r="V2079" s="193" t="str">
        <f t="shared" si="554"/>
        <v>ENTREGA DE GPS</v>
      </c>
      <c r="W2079" s="203">
        <v>0.0</v>
      </c>
      <c r="X2079" s="203">
        <f t="shared" si="557"/>
        <v>0</v>
      </c>
      <c r="Y2079" s="203">
        <f t="shared" si="555"/>
        <v>0</v>
      </c>
    </row>
    <row r="2080" ht="12.75" customHeight="1">
      <c r="A2080" s="191" t="s">
        <v>9086</v>
      </c>
      <c r="B2080" s="191" t="s">
        <v>2966</v>
      </c>
      <c r="C2080" s="268">
        <v>45980.0</v>
      </c>
      <c r="D2080" s="241">
        <v>0.7083333333333334</v>
      </c>
      <c r="E2080" s="191" t="s">
        <v>2511</v>
      </c>
      <c r="F2080" s="191" t="s">
        <v>7814</v>
      </c>
      <c r="G2080" s="193">
        <v>1.0</v>
      </c>
      <c r="H2080" s="193" t="s">
        <v>3490</v>
      </c>
      <c r="I2080" s="193" t="s">
        <v>7815</v>
      </c>
      <c r="J2080" s="193" t="s">
        <v>9182</v>
      </c>
      <c r="K2080" s="193" t="s">
        <v>7816</v>
      </c>
      <c r="L2080" s="292" t="s">
        <v>9183</v>
      </c>
      <c r="M2080" s="263" t="s">
        <v>68</v>
      </c>
      <c r="N2080" s="193" t="s">
        <v>902</v>
      </c>
      <c r="O2080" s="193" t="s">
        <v>68</v>
      </c>
      <c r="P2080" s="193" t="str">
        <f t="shared" si="551"/>
        <v>PRESTAMO DE EQUIPOS GPS</v>
      </c>
      <c r="Q2080" s="205" t="s">
        <v>9184</v>
      </c>
      <c r="R2080" s="206">
        <v>8.62667089245404E14</v>
      </c>
      <c r="S2080" s="206" t="s">
        <v>68</v>
      </c>
      <c r="T2080" s="193" t="s">
        <v>68</v>
      </c>
      <c r="U2080" s="193" t="s">
        <v>68</v>
      </c>
      <c r="V2080" s="193" t="str">
        <f t="shared" si="554"/>
        <v>ENTREGA DE GPS</v>
      </c>
      <c r="W2080" s="203">
        <v>0.0</v>
      </c>
      <c r="X2080" s="203">
        <f t="shared" si="557"/>
        <v>0</v>
      </c>
      <c r="Y2080" s="203">
        <f t="shared" si="555"/>
        <v>0</v>
      </c>
    </row>
    <row r="2081" ht="12.75" customHeight="1">
      <c r="A2081" s="191" t="s">
        <v>9086</v>
      </c>
      <c r="B2081" s="191" t="s">
        <v>2966</v>
      </c>
      <c r="C2081" s="268">
        <v>45980.0</v>
      </c>
      <c r="D2081" s="241">
        <v>0.7083333333333334</v>
      </c>
      <c r="E2081" s="191" t="s">
        <v>2511</v>
      </c>
      <c r="F2081" s="191" t="s">
        <v>7814</v>
      </c>
      <c r="G2081" s="193">
        <v>1.0</v>
      </c>
      <c r="H2081" s="193" t="s">
        <v>3490</v>
      </c>
      <c r="I2081" s="193" t="s">
        <v>7815</v>
      </c>
      <c r="J2081" s="193" t="s">
        <v>9182</v>
      </c>
      <c r="K2081" s="193" t="s">
        <v>7816</v>
      </c>
      <c r="L2081" s="292" t="s">
        <v>9183</v>
      </c>
      <c r="M2081" s="263" t="s">
        <v>68</v>
      </c>
      <c r="N2081" s="193" t="s">
        <v>902</v>
      </c>
      <c r="O2081" s="193" t="s">
        <v>68</v>
      </c>
      <c r="P2081" s="193" t="str">
        <f t="shared" si="551"/>
        <v>PRESTAMO DE EQUIPOS GPS</v>
      </c>
      <c r="Q2081" s="205" t="s">
        <v>9184</v>
      </c>
      <c r="R2081" s="206">
        <v>8.62667089393998E14</v>
      </c>
      <c r="S2081" s="206" t="s">
        <v>68</v>
      </c>
      <c r="T2081" s="193" t="s">
        <v>68</v>
      </c>
      <c r="U2081" s="193" t="s">
        <v>68</v>
      </c>
      <c r="V2081" s="193" t="str">
        <f t="shared" si="554"/>
        <v>ENTREGA DE GPS</v>
      </c>
      <c r="W2081" s="203">
        <v>0.0</v>
      </c>
      <c r="X2081" s="203">
        <f t="shared" si="557"/>
        <v>0</v>
      </c>
      <c r="Y2081" s="203">
        <f t="shared" si="555"/>
        <v>0</v>
      </c>
    </row>
    <row r="2082" ht="12.75" customHeight="1">
      <c r="A2082" s="191" t="s">
        <v>9086</v>
      </c>
      <c r="B2082" s="191" t="s">
        <v>2966</v>
      </c>
      <c r="C2082" s="268">
        <v>45980.0</v>
      </c>
      <c r="D2082" s="241">
        <v>0.7083333333333334</v>
      </c>
      <c r="E2082" s="191" t="s">
        <v>2511</v>
      </c>
      <c r="F2082" s="191" t="s">
        <v>7814</v>
      </c>
      <c r="G2082" s="193">
        <v>1.0</v>
      </c>
      <c r="H2082" s="193" t="s">
        <v>3490</v>
      </c>
      <c r="I2082" s="193" t="s">
        <v>7815</v>
      </c>
      <c r="J2082" s="193" t="s">
        <v>9182</v>
      </c>
      <c r="K2082" s="193" t="s">
        <v>7816</v>
      </c>
      <c r="L2082" s="292" t="s">
        <v>9183</v>
      </c>
      <c r="M2082" s="263" t="s">
        <v>68</v>
      </c>
      <c r="N2082" s="193" t="s">
        <v>902</v>
      </c>
      <c r="O2082" s="193" t="s">
        <v>68</v>
      </c>
      <c r="P2082" s="193" t="str">
        <f t="shared" si="551"/>
        <v>PRESTAMO DE EQUIPOS GPS</v>
      </c>
      <c r="Q2082" s="205" t="s">
        <v>9184</v>
      </c>
      <c r="R2082" s="206">
        <v>8.62667089302809E14</v>
      </c>
      <c r="S2082" s="206" t="s">
        <v>68</v>
      </c>
      <c r="T2082" s="193" t="s">
        <v>68</v>
      </c>
      <c r="U2082" s="193" t="s">
        <v>68</v>
      </c>
      <c r="V2082" s="193" t="str">
        <f t="shared" si="554"/>
        <v>ENTREGA DE GPS</v>
      </c>
      <c r="W2082" s="203">
        <v>0.0</v>
      </c>
      <c r="X2082" s="203">
        <f t="shared" si="557"/>
        <v>0</v>
      </c>
      <c r="Y2082" s="203">
        <f t="shared" si="555"/>
        <v>0</v>
      </c>
    </row>
    <row r="2083" ht="12.75" customHeight="1">
      <c r="A2083" s="191" t="s">
        <v>9086</v>
      </c>
      <c r="B2083" s="191" t="s">
        <v>2966</v>
      </c>
      <c r="C2083" s="268">
        <v>45980.0</v>
      </c>
      <c r="D2083" s="241">
        <v>0.7083333333333334</v>
      </c>
      <c r="E2083" s="191" t="s">
        <v>2511</v>
      </c>
      <c r="F2083" s="191" t="s">
        <v>7814</v>
      </c>
      <c r="G2083" s="193">
        <v>1.0</v>
      </c>
      <c r="H2083" s="193" t="s">
        <v>3490</v>
      </c>
      <c r="I2083" s="193" t="s">
        <v>7815</v>
      </c>
      <c r="J2083" s="193" t="s">
        <v>9182</v>
      </c>
      <c r="K2083" s="193" t="s">
        <v>7816</v>
      </c>
      <c r="L2083" s="292" t="s">
        <v>9183</v>
      </c>
      <c r="M2083" s="263" t="s">
        <v>68</v>
      </c>
      <c r="N2083" s="193" t="s">
        <v>902</v>
      </c>
      <c r="O2083" s="193" t="s">
        <v>68</v>
      </c>
      <c r="P2083" s="193" t="str">
        <f t="shared" si="551"/>
        <v>PRESTAMO DE EQUIPOS GPS</v>
      </c>
      <c r="Q2083" s="205" t="s">
        <v>9184</v>
      </c>
      <c r="R2083" s="206">
        <v>8.62667089240769E14</v>
      </c>
      <c r="S2083" s="206" t="s">
        <v>68</v>
      </c>
      <c r="T2083" s="193" t="s">
        <v>68</v>
      </c>
      <c r="U2083" s="193" t="s">
        <v>68</v>
      </c>
      <c r="V2083" s="193" t="str">
        <f t="shared" si="554"/>
        <v>ENTREGA DE GPS</v>
      </c>
      <c r="W2083" s="203">
        <v>0.0</v>
      </c>
      <c r="X2083" s="203">
        <f t="shared" si="557"/>
        <v>0</v>
      </c>
      <c r="Y2083" s="203">
        <f t="shared" si="555"/>
        <v>0</v>
      </c>
    </row>
    <row r="2084" ht="12.75" customHeight="1">
      <c r="A2084" s="191" t="s">
        <v>9086</v>
      </c>
      <c r="B2084" s="191" t="s">
        <v>2966</v>
      </c>
      <c r="C2084" s="268">
        <v>45980.0</v>
      </c>
      <c r="D2084" s="241">
        <v>0.7083333333333334</v>
      </c>
      <c r="E2084" s="191" t="s">
        <v>2511</v>
      </c>
      <c r="F2084" s="191" t="s">
        <v>7814</v>
      </c>
      <c r="G2084" s="193">
        <v>1.0</v>
      </c>
      <c r="H2084" s="193" t="s">
        <v>3490</v>
      </c>
      <c r="I2084" s="193" t="s">
        <v>7815</v>
      </c>
      <c r="J2084" s="193" t="s">
        <v>9182</v>
      </c>
      <c r="K2084" s="193" t="s">
        <v>7816</v>
      </c>
      <c r="L2084" s="292" t="s">
        <v>9183</v>
      </c>
      <c r="M2084" s="263" t="s">
        <v>68</v>
      </c>
      <c r="N2084" s="193" t="s">
        <v>902</v>
      </c>
      <c r="O2084" s="193" t="s">
        <v>68</v>
      </c>
      <c r="P2084" s="193" t="str">
        <f t="shared" si="551"/>
        <v>PRESTAMO DE EQUIPOS GPS</v>
      </c>
      <c r="Q2084" s="205" t="s">
        <v>9184</v>
      </c>
      <c r="R2084" s="206">
        <v>8.62667089390465E14</v>
      </c>
      <c r="S2084" s="206" t="s">
        <v>68</v>
      </c>
      <c r="T2084" s="193" t="s">
        <v>68</v>
      </c>
      <c r="U2084" s="193" t="s">
        <v>68</v>
      </c>
      <c r="V2084" s="193" t="str">
        <f t="shared" si="554"/>
        <v>ENTREGA DE GPS</v>
      </c>
      <c r="W2084" s="203">
        <v>0.0</v>
      </c>
      <c r="X2084" s="203">
        <f t="shared" si="557"/>
        <v>0</v>
      </c>
      <c r="Y2084" s="203">
        <f t="shared" si="555"/>
        <v>0</v>
      </c>
    </row>
    <row r="2085" ht="12.75" customHeight="1">
      <c r="A2085" s="191" t="s">
        <v>9086</v>
      </c>
      <c r="B2085" s="191" t="s">
        <v>2966</v>
      </c>
      <c r="C2085" s="268">
        <v>45980.0</v>
      </c>
      <c r="D2085" s="241">
        <v>0.7083333333333334</v>
      </c>
      <c r="E2085" s="191" t="s">
        <v>2511</v>
      </c>
      <c r="F2085" s="191" t="s">
        <v>7814</v>
      </c>
      <c r="G2085" s="193">
        <v>1.0</v>
      </c>
      <c r="H2085" s="193" t="s">
        <v>3490</v>
      </c>
      <c r="I2085" s="193" t="s">
        <v>7815</v>
      </c>
      <c r="J2085" s="193" t="s">
        <v>9182</v>
      </c>
      <c r="K2085" s="193" t="s">
        <v>7816</v>
      </c>
      <c r="L2085" s="292" t="s">
        <v>9183</v>
      </c>
      <c r="M2085" s="263" t="s">
        <v>68</v>
      </c>
      <c r="N2085" s="193" t="s">
        <v>902</v>
      </c>
      <c r="O2085" s="193" t="s">
        <v>68</v>
      </c>
      <c r="P2085" s="193" t="str">
        <f t="shared" si="551"/>
        <v>PRESTAMO DE EQUIPOS GPS</v>
      </c>
      <c r="Q2085" s="205" t="s">
        <v>9184</v>
      </c>
      <c r="R2085" s="206">
        <v>8.62667089231248E14</v>
      </c>
      <c r="S2085" s="206" t="s">
        <v>68</v>
      </c>
      <c r="T2085" s="193" t="s">
        <v>68</v>
      </c>
      <c r="U2085" s="193" t="s">
        <v>68</v>
      </c>
      <c r="V2085" s="193" t="str">
        <f t="shared" si="554"/>
        <v>ENTREGA DE GPS</v>
      </c>
      <c r="W2085" s="203">
        <v>0.0</v>
      </c>
      <c r="X2085" s="203">
        <f t="shared" si="557"/>
        <v>0</v>
      </c>
      <c r="Y2085" s="203">
        <f t="shared" si="555"/>
        <v>0</v>
      </c>
    </row>
    <row r="2086" ht="12.75" customHeight="1">
      <c r="A2086" s="191" t="s">
        <v>9086</v>
      </c>
      <c r="B2086" s="191" t="s">
        <v>2966</v>
      </c>
      <c r="C2086" s="268">
        <v>45980.0</v>
      </c>
      <c r="D2086" s="241">
        <v>0.7083333333333334</v>
      </c>
      <c r="E2086" s="191" t="s">
        <v>2511</v>
      </c>
      <c r="F2086" s="191" t="s">
        <v>7814</v>
      </c>
      <c r="G2086" s="193">
        <v>1.0</v>
      </c>
      <c r="H2086" s="193" t="s">
        <v>3490</v>
      </c>
      <c r="I2086" s="193" t="s">
        <v>7815</v>
      </c>
      <c r="J2086" s="193" t="s">
        <v>9182</v>
      </c>
      <c r="K2086" s="193" t="s">
        <v>7816</v>
      </c>
      <c r="L2086" s="292" t="s">
        <v>9183</v>
      </c>
      <c r="M2086" s="263" t="s">
        <v>68</v>
      </c>
      <c r="N2086" s="193" t="s">
        <v>902</v>
      </c>
      <c r="O2086" s="193" t="s">
        <v>68</v>
      </c>
      <c r="P2086" s="193" t="str">
        <f t="shared" si="551"/>
        <v>PRESTAMO DE EQUIPOS GPS</v>
      </c>
      <c r="Q2086" s="205" t="s">
        <v>9184</v>
      </c>
      <c r="R2086" s="206">
        <v>8.6266708924702E14</v>
      </c>
      <c r="S2086" s="206" t="s">
        <v>68</v>
      </c>
      <c r="T2086" s="193" t="s">
        <v>68</v>
      </c>
      <c r="U2086" s="193" t="s">
        <v>68</v>
      </c>
      <c r="V2086" s="193" t="str">
        <f t="shared" si="554"/>
        <v>ENTREGA DE GPS</v>
      </c>
      <c r="W2086" s="203">
        <v>0.0</v>
      </c>
      <c r="X2086" s="203">
        <f t="shared" si="557"/>
        <v>0</v>
      </c>
      <c r="Y2086" s="203">
        <f t="shared" si="555"/>
        <v>0</v>
      </c>
    </row>
    <row r="2087" ht="57.0" customHeight="1">
      <c r="A2087" s="191" t="s">
        <v>9086</v>
      </c>
      <c r="B2087" s="215" t="s">
        <v>2817</v>
      </c>
      <c r="C2087" s="268">
        <v>45981.0</v>
      </c>
      <c r="D2087" s="241">
        <v>0.4166666666666667</v>
      </c>
      <c r="E2087" s="191" t="s">
        <v>7885</v>
      </c>
      <c r="F2087" s="191" t="s">
        <v>3489</v>
      </c>
      <c r="G2087" s="193">
        <v>1.0</v>
      </c>
      <c r="H2087" s="193" t="s">
        <v>2513</v>
      </c>
      <c r="I2087" s="193" t="s">
        <v>9185</v>
      </c>
      <c r="J2087" s="193" t="s">
        <v>9155</v>
      </c>
      <c r="K2087" s="193" t="s">
        <v>6955</v>
      </c>
      <c r="L2087" s="191" t="s">
        <v>2669</v>
      </c>
      <c r="M2087" s="217" t="s">
        <v>2670</v>
      </c>
      <c r="N2087" s="193" t="s">
        <v>706</v>
      </c>
      <c r="O2087" s="193" t="s">
        <v>9186</v>
      </c>
      <c r="P2087" s="193" t="str">
        <f t="shared" si="551"/>
        <v>DESINSTALACION
Corte 862476050270437</v>
      </c>
      <c r="Q2087" s="205" t="s">
        <v>9187</v>
      </c>
      <c r="R2087" s="206">
        <v>8.62476050270437E14</v>
      </c>
      <c r="S2087" s="206" t="s">
        <v>68</v>
      </c>
      <c r="T2087" s="193" t="s">
        <v>68</v>
      </c>
      <c r="U2087" s="193" t="s">
        <v>9188</v>
      </c>
      <c r="V2087" s="193" t="str">
        <f t="shared" si="554"/>
        <v>DESINSTALACION</v>
      </c>
      <c r="W2087" s="203">
        <v>700.0</v>
      </c>
      <c r="X2087" s="203">
        <f t="shared" si="557"/>
        <v>112</v>
      </c>
      <c r="Y2087" s="203">
        <f t="shared" si="555"/>
        <v>812</v>
      </c>
    </row>
    <row r="2088" ht="55.5" customHeight="1">
      <c r="A2088" s="191" t="s">
        <v>9086</v>
      </c>
      <c r="B2088" s="215" t="s">
        <v>2817</v>
      </c>
      <c r="C2088" s="268">
        <v>45981.0</v>
      </c>
      <c r="D2088" s="241">
        <v>0.4166666666666667</v>
      </c>
      <c r="E2088" s="191" t="s">
        <v>7885</v>
      </c>
      <c r="F2088" s="191" t="s">
        <v>3489</v>
      </c>
      <c r="G2088" s="193">
        <v>1.0</v>
      </c>
      <c r="H2088" s="193" t="s">
        <v>2513</v>
      </c>
      <c r="I2088" s="193" t="s">
        <v>9185</v>
      </c>
      <c r="J2088" s="193" t="s">
        <v>9158</v>
      </c>
      <c r="K2088" s="193" t="s">
        <v>6955</v>
      </c>
      <c r="L2088" s="191" t="s">
        <v>2669</v>
      </c>
      <c r="M2088" s="217" t="s">
        <v>2670</v>
      </c>
      <c r="N2088" s="193" t="s">
        <v>706</v>
      </c>
      <c r="O2088" s="207">
        <v>0.43333333333333335</v>
      </c>
      <c r="P2088" s="193" t="str">
        <f t="shared" si="551"/>
        <v>DESINSTALACION
Seguimiento 862476050276319</v>
      </c>
      <c r="Q2088" s="205" t="s">
        <v>9187</v>
      </c>
      <c r="R2088" s="206">
        <v>8.62476050276319E14</v>
      </c>
      <c r="S2088" s="206" t="s">
        <v>68</v>
      </c>
      <c r="T2088" s="193" t="s">
        <v>68</v>
      </c>
      <c r="U2088" s="193" t="s">
        <v>9188</v>
      </c>
      <c r="V2088" s="193" t="str">
        <f t="shared" si="554"/>
        <v>DESINSTALACION</v>
      </c>
      <c r="W2088" s="203">
        <v>700.0</v>
      </c>
      <c r="X2088" s="203">
        <f t="shared" si="557"/>
        <v>112</v>
      </c>
      <c r="Y2088" s="203">
        <f t="shared" si="555"/>
        <v>812</v>
      </c>
    </row>
    <row r="2089">
      <c r="A2089" s="191" t="s">
        <v>9086</v>
      </c>
      <c r="B2089" s="191" t="s">
        <v>2966</v>
      </c>
      <c r="C2089" s="268">
        <v>45981.0</v>
      </c>
      <c r="D2089" s="241">
        <v>0.4583333333333333</v>
      </c>
      <c r="E2089" s="191" t="s">
        <v>2518</v>
      </c>
      <c r="F2089" s="191" t="s">
        <v>7806</v>
      </c>
      <c r="G2089" s="193">
        <v>1.0</v>
      </c>
      <c r="H2089" s="193" t="s">
        <v>2449</v>
      </c>
      <c r="I2089" s="193" t="s">
        <v>9189</v>
      </c>
      <c r="J2089" s="193" t="s">
        <v>7427</v>
      </c>
      <c r="K2089" s="193" t="s">
        <v>7808</v>
      </c>
      <c r="L2089" s="191" t="s">
        <v>9190</v>
      </c>
      <c r="M2089" s="248" t="s">
        <v>7810</v>
      </c>
      <c r="N2089" s="193" t="s">
        <v>9191</v>
      </c>
      <c r="O2089" s="207">
        <v>0.4548611111111111</v>
      </c>
      <c r="P2089" s="193" t="str">
        <f t="shared" si="551"/>
        <v>REVISION DE DASHCAM</v>
      </c>
      <c r="Q2089" s="205" t="s">
        <v>9192</v>
      </c>
      <c r="R2089" s="206">
        <v>8.64993060018984E14</v>
      </c>
      <c r="S2089" s="206" t="s">
        <v>9193</v>
      </c>
      <c r="T2089" s="193" t="s">
        <v>7812</v>
      </c>
      <c r="U2089" s="193" t="s">
        <v>9194</v>
      </c>
      <c r="V2089" s="193" t="s">
        <v>762</v>
      </c>
      <c r="W2089" s="203">
        <v>0.0</v>
      </c>
      <c r="X2089" s="203">
        <f t="shared" si="557"/>
        <v>0</v>
      </c>
      <c r="Y2089" s="203">
        <f t="shared" si="555"/>
        <v>0</v>
      </c>
    </row>
    <row r="2090">
      <c r="A2090" s="191" t="s">
        <v>9086</v>
      </c>
      <c r="B2090" s="191" t="s">
        <v>2966</v>
      </c>
      <c r="C2090" s="268">
        <v>45981.0</v>
      </c>
      <c r="D2090" s="241">
        <v>0.4583333333333333</v>
      </c>
      <c r="E2090" s="191" t="s">
        <v>2518</v>
      </c>
      <c r="F2090" s="191" t="s">
        <v>7806</v>
      </c>
      <c r="G2090" s="193">
        <v>1.0</v>
      </c>
      <c r="H2090" s="193" t="s">
        <v>2819</v>
      </c>
      <c r="I2090" s="193" t="s">
        <v>9189</v>
      </c>
      <c r="J2090" s="193" t="s">
        <v>7427</v>
      </c>
      <c r="K2090" s="193" t="s">
        <v>7808</v>
      </c>
      <c r="L2090" s="191" t="s">
        <v>9190</v>
      </c>
      <c r="M2090" s="248" t="s">
        <v>7810</v>
      </c>
      <c r="N2090" s="193" t="s">
        <v>9191</v>
      </c>
      <c r="O2090" s="207">
        <v>0.4548611111111111</v>
      </c>
      <c r="P2090" s="193" t="str">
        <f t="shared" si="551"/>
        <v>REVISION DE DASHCAM</v>
      </c>
      <c r="Q2090" s="205" t="s">
        <v>9195</v>
      </c>
      <c r="R2090" s="206">
        <v>8.64993060018984E14</v>
      </c>
      <c r="S2090" s="206">
        <v>8.122003751E9</v>
      </c>
      <c r="T2090" s="193" t="s">
        <v>7812</v>
      </c>
      <c r="U2090" s="193" t="s">
        <v>9194</v>
      </c>
      <c r="V2090" s="193" t="s">
        <v>762</v>
      </c>
      <c r="W2090" s="203">
        <v>0.0</v>
      </c>
      <c r="X2090" s="203">
        <f t="shared" si="557"/>
        <v>0</v>
      </c>
      <c r="Y2090" s="203">
        <f t="shared" si="555"/>
        <v>0</v>
      </c>
    </row>
    <row r="2091">
      <c r="A2091" s="191" t="s">
        <v>9086</v>
      </c>
      <c r="B2091" s="215" t="s">
        <v>2817</v>
      </c>
      <c r="C2091" s="268">
        <v>45981.0</v>
      </c>
      <c r="D2091" s="241">
        <v>0.5</v>
      </c>
      <c r="E2091" s="191" t="s">
        <v>9124</v>
      </c>
      <c r="F2091" s="191" t="s">
        <v>3404</v>
      </c>
      <c r="G2091" s="193">
        <v>1.0</v>
      </c>
      <c r="H2091" s="193" t="s">
        <v>888</v>
      </c>
      <c r="I2091" s="193" t="s">
        <v>9125</v>
      </c>
      <c r="J2091" s="193" t="s">
        <v>2725</v>
      </c>
      <c r="K2091" s="193" t="s">
        <v>9127</v>
      </c>
      <c r="L2091" s="191" t="s">
        <v>9128</v>
      </c>
      <c r="M2091" s="217" t="s">
        <v>9129</v>
      </c>
      <c r="N2091" s="193" t="s">
        <v>706</v>
      </c>
      <c r="O2091" s="207">
        <v>0.49027777777777776</v>
      </c>
      <c r="P2091" s="193" t="str">
        <f t="shared" si="551"/>
        <v>INSTALACION DE EQUIPO</v>
      </c>
      <c r="Q2091" s="177" t="s">
        <v>3828</v>
      </c>
      <c r="R2091" s="206">
        <v>8.69220042271464E14</v>
      </c>
      <c r="S2091" s="206" t="s">
        <v>9196</v>
      </c>
      <c r="T2091" s="193" t="s">
        <v>9131</v>
      </c>
      <c r="U2091" s="193" t="s">
        <v>68</v>
      </c>
      <c r="V2091" s="193" t="s">
        <v>2445</v>
      </c>
      <c r="W2091" s="203">
        <v>1800.0</v>
      </c>
      <c r="X2091" s="203">
        <f t="shared" si="557"/>
        <v>288</v>
      </c>
      <c r="Y2091" s="203">
        <f t="shared" si="555"/>
        <v>2088</v>
      </c>
    </row>
    <row r="2092">
      <c r="A2092" s="191" t="s">
        <v>9086</v>
      </c>
      <c r="B2092" s="191" t="s">
        <v>2966</v>
      </c>
      <c r="C2092" s="268">
        <v>45981.0</v>
      </c>
      <c r="D2092" s="241">
        <v>0.5416666666666666</v>
      </c>
      <c r="E2092" s="191" t="s">
        <v>390</v>
      </c>
      <c r="F2092" s="191" t="s">
        <v>390</v>
      </c>
      <c r="G2092" s="193">
        <v>1.0</v>
      </c>
      <c r="H2092" s="193" t="s">
        <v>2449</v>
      </c>
      <c r="I2092" s="193" t="s">
        <v>6504</v>
      </c>
      <c r="J2092" s="193" t="s">
        <v>9197</v>
      </c>
      <c r="K2092" s="193" t="s">
        <v>5091</v>
      </c>
      <c r="L2092" s="191" t="s">
        <v>7792</v>
      </c>
      <c r="M2092" s="217" t="s">
        <v>7793</v>
      </c>
      <c r="N2092" s="193" t="s">
        <v>9191</v>
      </c>
      <c r="O2092" s="207">
        <v>0.5430555555555555</v>
      </c>
      <c r="P2092" s="193" t="str">
        <f t="shared" si="551"/>
        <v>REVISION DE UNIDAD
No transmite, posible maniulación</v>
      </c>
      <c r="Q2092" s="205" t="s">
        <v>9198</v>
      </c>
      <c r="R2092" s="206">
        <v>8.63719064665335E14</v>
      </c>
      <c r="S2092" s="206">
        <v>8.110446839E9</v>
      </c>
      <c r="T2092" s="193" t="s">
        <v>9199</v>
      </c>
      <c r="U2092" s="193" t="s">
        <v>6505</v>
      </c>
      <c r="V2092" s="193" t="s">
        <v>762</v>
      </c>
      <c r="W2092" s="203">
        <v>0.0</v>
      </c>
      <c r="X2092" s="203">
        <f t="shared" si="557"/>
        <v>0</v>
      </c>
      <c r="Y2092" s="203">
        <f t="shared" si="555"/>
        <v>0</v>
      </c>
    </row>
    <row r="2093">
      <c r="A2093" s="191" t="s">
        <v>9086</v>
      </c>
      <c r="B2093" s="215" t="s">
        <v>2817</v>
      </c>
      <c r="C2093" s="268">
        <v>45981.0</v>
      </c>
      <c r="D2093" s="241">
        <v>0.5833333333333334</v>
      </c>
      <c r="E2093" s="191" t="s">
        <v>2548</v>
      </c>
      <c r="F2093" s="191" t="s">
        <v>2549</v>
      </c>
      <c r="G2093" s="193">
        <v>1.0</v>
      </c>
      <c r="H2093" s="193" t="s">
        <v>888</v>
      </c>
      <c r="I2093" s="193" t="s">
        <v>9200</v>
      </c>
      <c r="J2093" s="193" t="s">
        <v>2725</v>
      </c>
      <c r="K2093" s="193" t="s">
        <v>5562</v>
      </c>
      <c r="L2093" s="191" t="s">
        <v>6245</v>
      </c>
      <c r="M2093" s="217" t="s">
        <v>2552</v>
      </c>
      <c r="N2093" s="193" t="s">
        <v>706</v>
      </c>
      <c r="O2093" s="207">
        <v>0.58125</v>
      </c>
      <c r="P2093" s="193" t="str">
        <f t="shared" si="551"/>
        <v>INSTALACION DE EQUIPO</v>
      </c>
      <c r="Q2093" s="205" t="s">
        <v>5247</v>
      </c>
      <c r="R2093" s="206">
        <v>8.62667089269289E14</v>
      </c>
      <c r="S2093" s="206">
        <v>8.116801651E9</v>
      </c>
      <c r="T2093" s="193" t="s">
        <v>9201</v>
      </c>
      <c r="U2093" s="193" t="s">
        <v>68</v>
      </c>
      <c r="V2093" s="193" t="str">
        <f t="shared" ref="V2093:V2101" si="558">H2093</f>
        <v>INSTALACION</v>
      </c>
      <c r="W2093" s="203">
        <v>0.0</v>
      </c>
      <c r="X2093" s="203">
        <f t="shared" si="557"/>
        <v>0</v>
      </c>
      <c r="Y2093" s="203">
        <f t="shared" si="555"/>
        <v>0</v>
      </c>
    </row>
    <row r="2094" ht="30.0" customHeight="1">
      <c r="A2094" s="191" t="s">
        <v>9086</v>
      </c>
      <c r="B2094" s="215" t="s">
        <v>2817</v>
      </c>
      <c r="C2094" s="268">
        <v>45981.0</v>
      </c>
      <c r="D2094" s="241">
        <v>0.6041666666666666</v>
      </c>
      <c r="E2094" s="191" t="s">
        <v>390</v>
      </c>
      <c r="F2094" s="191" t="s">
        <v>390</v>
      </c>
      <c r="G2094" s="193">
        <v>1.0</v>
      </c>
      <c r="H2094" s="193" t="s">
        <v>888</v>
      </c>
      <c r="I2094" s="193" t="s">
        <v>6504</v>
      </c>
      <c r="J2094" s="193" t="s">
        <v>2725</v>
      </c>
      <c r="K2094" s="193" t="s">
        <v>5091</v>
      </c>
      <c r="L2094" s="191" t="s">
        <v>7792</v>
      </c>
      <c r="M2094" s="217" t="s">
        <v>7793</v>
      </c>
      <c r="N2094" s="193" t="s">
        <v>9191</v>
      </c>
      <c r="O2094" s="207">
        <v>0.5430555555555555</v>
      </c>
      <c r="P2094" s="193" t="str">
        <f t="shared" si="551"/>
        <v>INSTALACION DE EQUIPO</v>
      </c>
      <c r="Q2094" s="205" t="s">
        <v>5247</v>
      </c>
      <c r="R2094" s="206">
        <v>8.62667089267721E14</v>
      </c>
      <c r="S2094" s="206">
        <v>8.112425853E9</v>
      </c>
      <c r="T2094" s="193" t="s">
        <v>9199</v>
      </c>
      <c r="U2094" s="193" t="s">
        <v>6505</v>
      </c>
      <c r="V2094" s="193" t="str">
        <f t="shared" si="558"/>
        <v>INSTALACION</v>
      </c>
      <c r="W2094" s="203">
        <v>0.0</v>
      </c>
      <c r="X2094" s="203">
        <f t="shared" si="557"/>
        <v>0</v>
      </c>
      <c r="Y2094" s="203">
        <f t="shared" si="555"/>
        <v>0</v>
      </c>
    </row>
    <row r="2095">
      <c r="A2095" s="191" t="s">
        <v>9086</v>
      </c>
      <c r="B2095" s="215" t="s">
        <v>2817</v>
      </c>
      <c r="C2095" s="268">
        <v>45981.0</v>
      </c>
      <c r="D2095" s="241">
        <v>0.6875</v>
      </c>
      <c r="E2095" s="191" t="s">
        <v>390</v>
      </c>
      <c r="F2095" s="191" t="s">
        <v>390</v>
      </c>
      <c r="G2095" s="193">
        <v>1.0</v>
      </c>
      <c r="H2095" s="193" t="s">
        <v>2684</v>
      </c>
      <c r="I2095" s="193">
        <v>127.0</v>
      </c>
      <c r="J2095" s="193" t="s">
        <v>2725</v>
      </c>
      <c r="K2095" s="193" t="s">
        <v>9202</v>
      </c>
      <c r="L2095" s="191" t="s">
        <v>9203</v>
      </c>
      <c r="M2095" s="217" t="s">
        <v>9204</v>
      </c>
      <c r="N2095" s="193" t="s">
        <v>9191</v>
      </c>
      <c r="O2095" s="207">
        <v>0.6875</v>
      </c>
      <c r="P2095" s="193" t="str">
        <f t="shared" si="551"/>
        <v>INSTALACION DE EQUIPO</v>
      </c>
      <c r="Q2095" s="205" t="s">
        <v>9205</v>
      </c>
      <c r="R2095" s="206" t="s">
        <v>68</v>
      </c>
      <c r="S2095" s="206" t="s">
        <v>68</v>
      </c>
      <c r="T2095" s="193" t="s">
        <v>68</v>
      </c>
      <c r="U2095" s="193" t="s">
        <v>68</v>
      </c>
      <c r="V2095" s="193" t="str">
        <f t="shared" si="558"/>
        <v>VISITA EN FALSO </v>
      </c>
      <c r="W2095" s="203">
        <v>0.0</v>
      </c>
      <c r="X2095" s="203">
        <f t="shared" si="557"/>
        <v>0</v>
      </c>
      <c r="Y2095" s="203">
        <f t="shared" si="555"/>
        <v>0</v>
      </c>
    </row>
    <row r="2096">
      <c r="A2096" s="191" t="s">
        <v>9086</v>
      </c>
      <c r="B2096" s="215" t="s">
        <v>2817</v>
      </c>
      <c r="C2096" s="268">
        <v>45981.0</v>
      </c>
      <c r="D2096" s="241">
        <v>0.75</v>
      </c>
      <c r="E2096" s="191" t="s">
        <v>3761</v>
      </c>
      <c r="F2096" s="191" t="s">
        <v>2592</v>
      </c>
      <c r="G2096" s="193">
        <v>1.0</v>
      </c>
      <c r="H2096" s="193" t="s">
        <v>888</v>
      </c>
      <c r="I2096" s="193" t="s">
        <v>9206</v>
      </c>
      <c r="J2096" s="193" t="s">
        <v>2725</v>
      </c>
      <c r="K2096" s="193" t="s">
        <v>9207</v>
      </c>
      <c r="L2096" s="191" t="s">
        <v>9208</v>
      </c>
      <c r="M2096" s="217" t="s">
        <v>9209</v>
      </c>
      <c r="N2096" s="193" t="s">
        <v>706</v>
      </c>
      <c r="O2096" s="207">
        <v>0.7430555555555556</v>
      </c>
      <c r="P2096" s="193" t="str">
        <f t="shared" si="551"/>
        <v>INSTALACION DE EQUIPO</v>
      </c>
      <c r="Q2096" s="205" t="s">
        <v>5247</v>
      </c>
      <c r="R2096" s="206">
        <v>8.62667089302866E14</v>
      </c>
      <c r="S2096" s="206">
        <v>8.126201204E9</v>
      </c>
      <c r="T2096" s="193" t="s">
        <v>9210</v>
      </c>
      <c r="U2096" s="193" t="s">
        <v>9211</v>
      </c>
      <c r="V2096" s="193" t="str">
        <f t="shared" si="558"/>
        <v>INSTALACION</v>
      </c>
      <c r="W2096" s="203">
        <f>1724+150</f>
        <v>1874</v>
      </c>
      <c r="X2096" s="203">
        <f t="shared" si="557"/>
        <v>299.84</v>
      </c>
      <c r="Y2096" s="203">
        <f t="shared" si="555"/>
        <v>2173.84</v>
      </c>
    </row>
    <row r="2097" ht="34.5" customHeight="1">
      <c r="A2097" s="191" t="s">
        <v>9086</v>
      </c>
      <c r="B2097" s="215" t="s">
        <v>2817</v>
      </c>
      <c r="C2097" s="268">
        <v>45982.0</v>
      </c>
      <c r="D2097" s="241">
        <v>0.3194444444444444</v>
      </c>
      <c r="E2097" s="191" t="s">
        <v>9212</v>
      </c>
      <c r="F2097" s="191" t="s">
        <v>8833</v>
      </c>
      <c r="G2097" s="193">
        <v>1.0</v>
      </c>
      <c r="H2097" s="193" t="s">
        <v>888</v>
      </c>
      <c r="I2097" s="193" t="s">
        <v>9213</v>
      </c>
      <c r="J2097" s="193" t="s">
        <v>2725</v>
      </c>
      <c r="K2097" s="193" t="s">
        <v>8835</v>
      </c>
      <c r="L2097" s="191" t="s">
        <v>8836</v>
      </c>
      <c r="M2097" s="217" t="s">
        <v>8837</v>
      </c>
      <c r="N2097" s="193" t="s">
        <v>9191</v>
      </c>
      <c r="O2097" s="207">
        <v>0.3263888888888889</v>
      </c>
      <c r="P2097" s="193" t="str">
        <f t="shared" si="551"/>
        <v>INSTALACION DE EQUIPO</v>
      </c>
      <c r="Q2097" s="205" t="s">
        <v>9214</v>
      </c>
      <c r="R2097" s="206">
        <v>8.62667089231289E14</v>
      </c>
      <c r="S2097" s="206">
        <v>8.116792646E9</v>
      </c>
      <c r="T2097" s="193" t="s">
        <v>68</v>
      </c>
      <c r="U2097" s="193" t="s">
        <v>9215</v>
      </c>
      <c r="V2097" s="193" t="str">
        <f t="shared" si="558"/>
        <v>INSTALACION</v>
      </c>
      <c r="W2097" s="203">
        <f>549+300</f>
        <v>849</v>
      </c>
      <c r="X2097" s="203">
        <f t="shared" si="557"/>
        <v>135.84</v>
      </c>
      <c r="Y2097" s="203">
        <f t="shared" si="555"/>
        <v>984.84</v>
      </c>
    </row>
    <row r="2098" ht="34.5" customHeight="1">
      <c r="A2098" s="191" t="s">
        <v>9086</v>
      </c>
      <c r="B2098" s="191" t="s">
        <v>2966</v>
      </c>
      <c r="C2098" s="268">
        <v>45982.0</v>
      </c>
      <c r="D2098" s="241">
        <v>0.3194444444444444</v>
      </c>
      <c r="E2098" s="191" t="s">
        <v>9212</v>
      </c>
      <c r="F2098" s="191" t="s">
        <v>8833</v>
      </c>
      <c r="G2098" s="193">
        <v>1.0</v>
      </c>
      <c r="H2098" s="193" t="s">
        <v>6980</v>
      </c>
      <c r="I2098" s="193" t="s">
        <v>4247</v>
      </c>
      <c r="J2098" s="193" t="s">
        <v>2725</v>
      </c>
      <c r="K2098" s="193" t="s">
        <v>8835</v>
      </c>
      <c r="L2098" s="191" t="s">
        <v>8836</v>
      </c>
      <c r="M2098" s="217" t="s">
        <v>8837</v>
      </c>
      <c r="N2098" s="193" t="s">
        <v>9191</v>
      </c>
      <c r="O2098" s="207">
        <v>0.44305555555555554</v>
      </c>
      <c r="P2098" s="193" t="str">
        <f t="shared" si="551"/>
        <v>INSTALACION DE EQUIPO</v>
      </c>
      <c r="Q2098" s="205" t="s">
        <v>9216</v>
      </c>
      <c r="R2098" s="206" t="s">
        <v>68</v>
      </c>
      <c r="S2098" s="206" t="s">
        <v>68</v>
      </c>
      <c r="T2098" s="193" t="s">
        <v>68</v>
      </c>
      <c r="U2098" s="193" t="s">
        <v>68</v>
      </c>
      <c r="V2098" s="193" t="str">
        <f t="shared" si="558"/>
        <v>NO SE REALIZO</v>
      </c>
      <c r="W2098" s="203">
        <v>0.0</v>
      </c>
      <c r="X2098" s="203">
        <f t="shared" si="557"/>
        <v>0</v>
      </c>
      <c r="Y2098" s="203">
        <f t="shared" si="555"/>
        <v>0</v>
      </c>
    </row>
    <row r="2099" ht="33.0" customHeight="1">
      <c r="A2099" s="191" t="s">
        <v>9086</v>
      </c>
      <c r="B2099" s="215" t="s">
        <v>2817</v>
      </c>
      <c r="C2099" s="268">
        <v>45982.0</v>
      </c>
      <c r="D2099" s="241">
        <v>0.4166666666666667</v>
      </c>
      <c r="E2099" s="191" t="s">
        <v>2574</v>
      </c>
      <c r="F2099" s="191" t="s">
        <v>5930</v>
      </c>
      <c r="G2099" s="193">
        <v>1.0</v>
      </c>
      <c r="H2099" s="193" t="s">
        <v>2513</v>
      </c>
      <c r="I2099" s="193" t="s">
        <v>4795</v>
      </c>
      <c r="J2099" s="193" t="s">
        <v>9217</v>
      </c>
      <c r="K2099" s="193" t="s">
        <v>3312</v>
      </c>
      <c r="L2099" s="37" t="s">
        <v>2577</v>
      </c>
      <c r="M2099" s="249" t="s">
        <v>2578</v>
      </c>
      <c r="N2099" s="193" t="s">
        <v>706</v>
      </c>
      <c r="O2099" s="207">
        <v>0.4340277777777778</v>
      </c>
      <c r="P2099" s="193" t="str">
        <f t="shared" si="551"/>
        <v>CTE. ANTONIO GARCIA RAMOS
DESINSTALACION DE EQUIPO</v>
      </c>
      <c r="Q2099" s="205" t="s">
        <v>9218</v>
      </c>
      <c r="R2099" s="206" t="s">
        <v>68</v>
      </c>
      <c r="S2099" s="206" t="s">
        <v>68</v>
      </c>
      <c r="T2099" s="193" t="s">
        <v>68</v>
      </c>
      <c r="U2099" s="193" t="s">
        <v>9219</v>
      </c>
      <c r="V2099" s="193" t="str">
        <f t="shared" si="558"/>
        <v>DESINSTALACION</v>
      </c>
      <c r="W2099" s="203">
        <v>650.0</v>
      </c>
      <c r="X2099" s="203">
        <f t="shared" si="557"/>
        <v>104</v>
      </c>
      <c r="Y2099" s="203">
        <f t="shared" si="555"/>
        <v>754</v>
      </c>
    </row>
    <row r="2100">
      <c r="A2100" s="191" t="s">
        <v>9086</v>
      </c>
      <c r="B2100" s="215" t="s">
        <v>2817</v>
      </c>
      <c r="C2100" s="268">
        <v>45982.0</v>
      </c>
      <c r="D2100" s="241">
        <v>0.4583333333333333</v>
      </c>
      <c r="E2100" s="191" t="s">
        <v>3761</v>
      </c>
      <c r="F2100" s="191" t="s">
        <v>2592</v>
      </c>
      <c r="G2100" s="193">
        <v>1.0</v>
      </c>
      <c r="H2100" s="193" t="s">
        <v>888</v>
      </c>
      <c r="I2100" s="193" t="s">
        <v>9220</v>
      </c>
      <c r="J2100" s="193" t="s">
        <v>2725</v>
      </c>
      <c r="K2100" s="193" t="s">
        <v>9221</v>
      </c>
      <c r="L2100" s="191" t="s">
        <v>9121</v>
      </c>
      <c r="M2100" s="217" t="s">
        <v>9122</v>
      </c>
      <c r="N2100" s="193" t="s">
        <v>9191</v>
      </c>
      <c r="O2100" s="207">
        <v>0.49375</v>
      </c>
      <c r="P2100" s="193" t="str">
        <f t="shared" si="551"/>
        <v>INSTALACION DE EQUIPO</v>
      </c>
      <c r="Q2100" s="205" t="s">
        <v>9222</v>
      </c>
      <c r="R2100" s="206">
        <v>8.6266708268167E14</v>
      </c>
      <c r="S2100" s="206">
        <v>8.116801511E9</v>
      </c>
      <c r="T2100" s="193" t="s">
        <v>9223</v>
      </c>
      <c r="U2100" s="193" t="s">
        <v>68</v>
      </c>
      <c r="V2100" s="193" t="str">
        <f t="shared" si="558"/>
        <v>INSTALACION</v>
      </c>
      <c r="W2100" s="203">
        <f>1724+150</f>
        <v>1874</v>
      </c>
      <c r="X2100" s="203">
        <f t="shared" si="557"/>
        <v>299.84</v>
      </c>
      <c r="Y2100" s="203">
        <f t="shared" si="555"/>
        <v>2173.84</v>
      </c>
    </row>
    <row r="2101">
      <c r="A2101" s="191" t="s">
        <v>9086</v>
      </c>
      <c r="B2101" s="215" t="s">
        <v>2817</v>
      </c>
      <c r="C2101" s="268">
        <v>45982.0</v>
      </c>
      <c r="D2101" s="241">
        <v>0.4791666666666667</v>
      </c>
      <c r="E2101" s="191" t="s">
        <v>9224</v>
      </c>
      <c r="F2101" s="191" t="s">
        <v>9225</v>
      </c>
      <c r="G2101" s="193">
        <v>1.0</v>
      </c>
      <c r="H2101" s="193" t="s">
        <v>888</v>
      </c>
      <c r="I2101" s="193" t="s">
        <v>9226</v>
      </c>
      <c r="J2101" s="193" t="s">
        <v>2725</v>
      </c>
      <c r="K2101" s="193" t="s">
        <v>9227</v>
      </c>
      <c r="L2101" s="191" t="s">
        <v>9228</v>
      </c>
      <c r="M2101" s="248" t="s">
        <v>9229</v>
      </c>
      <c r="N2101" s="193" t="s">
        <v>706</v>
      </c>
      <c r="O2101" s="207">
        <v>0.4791666666666667</v>
      </c>
      <c r="P2101" s="193" t="str">
        <f t="shared" si="551"/>
        <v>INSTALACION DE EQUIPO</v>
      </c>
      <c r="Q2101" s="205" t="s">
        <v>5247</v>
      </c>
      <c r="R2101" s="206">
        <v>8.62667089231354E14</v>
      </c>
      <c r="S2101" s="206">
        <v>8.116792581E9</v>
      </c>
      <c r="T2101" s="193" t="s">
        <v>9230</v>
      </c>
      <c r="U2101" s="193" t="s">
        <v>68</v>
      </c>
      <c r="V2101" s="193" t="str">
        <f t="shared" si="558"/>
        <v>INSTALACION</v>
      </c>
      <c r="W2101" s="203">
        <f>1850+300</f>
        <v>2150</v>
      </c>
      <c r="X2101" s="203">
        <f t="shared" si="557"/>
        <v>344</v>
      </c>
      <c r="Y2101" s="203">
        <f t="shared" si="555"/>
        <v>2494</v>
      </c>
    </row>
    <row r="2102">
      <c r="A2102" s="191" t="s">
        <v>9086</v>
      </c>
      <c r="B2102" s="191" t="s">
        <v>2966</v>
      </c>
      <c r="C2102" s="268">
        <v>45982.0</v>
      </c>
      <c r="D2102" s="241">
        <v>0.5625</v>
      </c>
      <c r="E2102" s="191" t="s">
        <v>7806</v>
      </c>
      <c r="F2102" s="191" t="s">
        <v>7806</v>
      </c>
      <c r="G2102" s="193">
        <v>1.0</v>
      </c>
      <c r="H2102" s="193" t="s">
        <v>888</v>
      </c>
      <c r="I2102" s="193" t="s">
        <v>9189</v>
      </c>
      <c r="J2102" s="193" t="s">
        <v>9231</v>
      </c>
      <c r="K2102" s="193" t="s">
        <v>7808</v>
      </c>
      <c r="L2102" s="191" t="s">
        <v>9190</v>
      </c>
      <c r="M2102" s="248" t="s">
        <v>7810</v>
      </c>
      <c r="N2102" s="193" t="s">
        <v>9191</v>
      </c>
      <c r="O2102" s="207">
        <v>0.7256944444444444</v>
      </c>
      <c r="P2102" s="193" t="str">
        <f t="shared" si="551"/>
        <v>DASHCAM INSTALACION DE CAMARA INTERNA</v>
      </c>
      <c r="Q2102" s="205" t="s">
        <v>68</v>
      </c>
      <c r="R2102" s="206">
        <v>8.64993060018984E14</v>
      </c>
      <c r="S2102" s="206">
        <v>8.122003751E9</v>
      </c>
      <c r="T2102" s="193" t="s">
        <v>7812</v>
      </c>
      <c r="U2102" s="193" t="s">
        <v>9194</v>
      </c>
      <c r="V2102" s="193" t="s">
        <v>762</v>
      </c>
      <c r="W2102" s="203">
        <v>0.0</v>
      </c>
      <c r="X2102" s="203">
        <f t="shared" si="557"/>
        <v>0</v>
      </c>
      <c r="Y2102" s="203">
        <f t="shared" si="555"/>
        <v>0</v>
      </c>
    </row>
    <row r="2103" ht="12.75" customHeight="1">
      <c r="A2103" s="191" t="s">
        <v>9086</v>
      </c>
      <c r="B2103" s="215" t="s">
        <v>2817</v>
      </c>
      <c r="C2103" s="268">
        <v>45982.0</v>
      </c>
      <c r="D2103" s="241">
        <v>0.5625</v>
      </c>
      <c r="E2103" s="191" t="s">
        <v>9232</v>
      </c>
      <c r="F2103" s="191" t="s">
        <v>7860</v>
      </c>
      <c r="G2103" s="193">
        <v>1.0</v>
      </c>
      <c r="H2103" s="193" t="s">
        <v>888</v>
      </c>
      <c r="I2103" s="193" t="s">
        <v>9233</v>
      </c>
      <c r="J2103" s="193" t="s">
        <v>2725</v>
      </c>
      <c r="K2103" s="193" t="s">
        <v>7862</v>
      </c>
      <c r="L2103" s="191" t="s">
        <v>9234</v>
      </c>
      <c r="M2103" s="217" t="s">
        <v>9235</v>
      </c>
      <c r="N2103" s="193" t="s">
        <v>706</v>
      </c>
      <c r="O2103" s="207">
        <v>0.5583333333333333</v>
      </c>
      <c r="P2103" s="193" t="str">
        <f t="shared" si="551"/>
        <v>INSTALACION DE EQUIPO</v>
      </c>
      <c r="Q2103" s="205" t="s">
        <v>9236</v>
      </c>
      <c r="R2103" s="206">
        <v>8.62667089225042E14</v>
      </c>
      <c r="S2103" s="206">
        <v>8.116801534E9</v>
      </c>
      <c r="T2103" s="193" t="s">
        <v>68</v>
      </c>
      <c r="U2103" s="193" t="s">
        <v>6588</v>
      </c>
      <c r="V2103" s="193" t="str">
        <f t="shared" ref="V2103:V2107" si="559">H2103</f>
        <v>INSTALACION</v>
      </c>
      <c r="W2103" s="203">
        <f t="shared" ref="W2103:W2104" si="560">549+300</f>
        <v>849</v>
      </c>
      <c r="X2103" s="203">
        <v>0.0</v>
      </c>
      <c r="Y2103" s="203">
        <f t="shared" si="555"/>
        <v>849</v>
      </c>
    </row>
    <row r="2104" ht="12.75" customHeight="1">
      <c r="A2104" s="191" t="s">
        <v>9086</v>
      </c>
      <c r="B2104" s="215" t="s">
        <v>2817</v>
      </c>
      <c r="C2104" s="268">
        <v>45982.0</v>
      </c>
      <c r="D2104" s="241">
        <v>0.5625</v>
      </c>
      <c r="E2104" s="191" t="s">
        <v>9232</v>
      </c>
      <c r="F2104" s="191" t="s">
        <v>7860</v>
      </c>
      <c r="G2104" s="193">
        <v>1.0</v>
      </c>
      <c r="H2104" s="193" t="s">
        <v>888</v>
      </c>
      <c r="I2104" s="193" t="s">
        <v>9237</v>
      </c>
      <c r="J2104" s="193" t="s">
        <v>2725</v>
      </c>
      <c r="K2104" s="193" t="s">
        <v>7862</v>
      </c>
      <c r="L2104" s="191" t="s">
        <v>9234</v>
      </c>
      <c r="M2104" s="217" t="s">
        <v>9235</v>
      </c>
      <c r="N2104" s="193" t="s">
        <v>706</v>
      </c>
      <c r="O2104" s="207">
        <v>0.575</v>
      </c>
      <c r="P2104" s="193" t="str">
        <f t="shared" si="551"/>
        <v>INSTALACION DE EQUIPO</v>
      </c>
      <c r="Q2104" s="205" t="s">
        <v>9236</v>
      </c>
      <c r="R2104" s="206">
        <v>8.62667089364692E14</v>
      </c>
      <c r="S2104" s="206">
        <v>8.110181538E9</v>
      </c>
      <c r="T2104" s="193" t="s">
        <v>9238</v>
      </c>
      <c r="U2104" s="193" t="s">
        <v>6522</v>
      </c>
      <c r="V2104" s="193" t="str">
        <f t="shared" si="559"/>
        <v>INSTALACION</v>
      </c>
      <c r="W2104" s="203">
        <f t="shared" si="560"/>
        <v>849</v>
      </c>
      <c r="X2104" s="203">
        <v>0.0</v>
      </c>
      <c r="Y2104" s="203">
        <f t="shared" si="555"/>
        <v>849</v>
      </c>
    </row>
    <row r="2105" ht="12.75" customHeight="1">
      <c r="A2105" s="191" t="s">
        <v>9086</v>
      </c>
      <c r="B2105" s="191" t="s">
        <v>2966</v>
      </c>
      <c r="C2105" s="268">
        <v>45982.0</v>
      </c>
      <c r="D2105" s="241">
        <v>0.5625</v>
      </c>
      <c r="E2105" s="191" t="s">
        <v>2511</v>
      </c>
      <c r="F2105" s="191" t="s">
        <v>9239</v>
      </c>
      <c r="G2105" s="193">
        <v>1.0</v>
      </c>
      <c r="H2105" s="193" t="s">
        <v>3490</v>
      </c>
      <c r="I2105" s="193" t="s">
        <v>441</v>
      </c>
      <c r="J2105" s="193" t="s">
        <v>9240</v>
      </c>
      <c r="K2105" s="193" t="s">
        <v>9241</v>
      </c>
      <c r="L2105" s="191" t="s">
        <v>2530</v>
      </c>
      <c r="M2105" s="249" t="s">
        <v>2531</v>
      </c>
      <c r="N2105" s="193" t="s">
        <v>7051</v>
      </c>
      <c r="O2105" s="207">
        <v>0.5625</v>
      </c>
      <c r="P2105" s="193" t="str">
        <f t="shared" si="551"/>
        <v>VENTA DE GPS, ARNES Y BLOQUEO</v>
      </c>
      <c r="Q2105" s="205" t="s">
        <v>9242</v>
      </c>
      <c r="R2105" s="206">
        <v>8.62667089213964E14</v>
      </c>
      <c r="S2105" s="206" t="s">
        <v>68</v>
      </c>
      <c r="T2105" s="193" t="s">
        <v>68</v>
      </c>
      <c r="U2105" s="193" t="s">
        <v>68</v>
      </c>
      <c r="V2105" s="193" t="str">
        <f t="shared" si="559"/>
        <v>ENTREGA DE GPS</v>
      </c>
      <c r="W2105" s="203">
        <v>429.0</v>
      </c>
      <c r="X2105" s="203">
        <v>0.0</v>
      </c>
      <c r="Y2105" s="203">
        <f t="shared" si="555"/>
        <v>429</v>
      </c>
    </row>
    <row r="2106" ht="12.75" customHeight="1">
      <c r="A2106" s="191" t="s">
        <v>9086</v>
      </c>
      <c r="B2106" s="191" t="s">
        <v>2966</v>
      </c>
      <c r="C2106" s="268">
        <v>45982.0</v>
      </c>
      <c r="D2106" s="241">
        <v>0.5625</v>
      </c>
      <c r="E2106" s="191" t="s">
        <v>2518</v>
      </c>
      <c r="F2106" s="191" t="s">
        <v>9239</v>
      </c>
      <c r="G2106" s="193">
        <v>1.0</v>
      </c>
      <c r="H2106" s="193" t="s">
        <v>3490</v>
      </c>
      <c r="I2106" s="193" t="s">
        <v>441</v>
      </c>
      <c r="J2106" s="193" t="s">
        <v>9240</v>
      </c>
      <c r="K2106" s="193" t="s">
        <v>9241</v>
      </c>
      <c r="L2106" s="191" t="s">
        <v>2530</v>
      </c>
      <c r="M2106" s="249" t="s">
        <v>2531</v>
      </c>
      <c r="N2106" s="193" t="s">
        <v>7051</v>
      </c>
      <c r="O2106" s="207">
        <v>0.5625</v>
      </c>
      <c r="P2106" s="193" t="str">
        <f t="shared" si="551"/>
        <v>VENTA DE GPS, ARNES Y BLOQUEO</v>
      </c>
      <c r="Q2106" s="205" t="s">
        <v>9242</v>
      </c>
      <c r="R2106" s="206">
        <v>8.62667089224292E14</v>
      </c>
      <c r="S2106" s="206" t="s">
        <v>68</v>
      </c>
      <c r="T2106" s="193" t="s">
        <v>68</v>
      </c>
      <c r="U2106" s="193" t="s">
        <v>68</v>
      </c>
      <c r="V2106" s="193" t="str">
        <f t="shared" si="559"/>
        <v>ENTREGA DE GPS</v>
      </c>
      <c r="W2106" s="203">
        <v>429.0</v>
      </c>
      <c r="X2106" s="203">
        <v>0.0</v>
      </c>
      <c r="Y2106" s="203">
        <f t="shared" si="555"/>
        <v>429</v>
      </c>
    </row>
    <row r="2107" ht="12.75" customHeight="1">
      <c r="A2107" s="191" t="s">
        <v>9086</v>
      </c>
      <c r="B2107" s="191" t="s">
        <v>2966</v>
      </c>
      <c r="C2107" s="268">
        <v>45982.0</v>
      </c>
      <c r="D2107" s="241">
        <v>0.5625</v>
      </c>
      <c r="E2107" s="191" t="s">
        <v>2518</v>
      </c>
      <c r="F2107" s="191" t="s">
        <v>9239</v>
      </c>
      <c r="G2107" s="193">
        <v>1.0</v>
      </c>
      <c r="H2107" s="193" t="s">
        <v>3490</v>
      </c>
      <c r="I2107" s="193" t="s">
        <v>441</v>
      </c>
      <c r="J2107" s="193" t="s">
        <v>9240</v>
      </c>
      <c r="K2107" s="193" t="s">
        <v>9241</v>
      </c>
      <c r="L2107" s="191" t="s">
        <v>2530</v>
      </c>
      <c r="M2107" s="249" t="s">
        <v>2531</v>
      </c>
      <c r="N2107" s="193" t="s">
        <v>7051</v>
      </c>
      <c r="O2107" s="207">
        <v>0.5625</v>
      </c>
      <c r="P2107" s="193" t="str">
        <f t="shared" si="551"/>
        <v>VENTA DE GPS, ARNES Y BLOQUEO</v>
      </c>
      <c r="Q2107" s="205" t="s">
        <v>9242</v>
      </c>
      <c r="R2107" s="206">
        <v>8.62667089231321E14</v>
      </c>
      <c r="S2107" s="206" t="s">
        <v>68</v>
      </c>
      <c r="T2107" s="193" t="s">
        <v>68</v>
      </c>
      <c r="U2107" s="193" t="s">
        <v>68</v>
      </c>
      <c r="V2107" s="193" t="str">
        <f t="shared" si="559"/>
        <v>ENTREGA DE GPS</v>
      </c>
      <c r="W2107" s="203">
        <v>429.0</v>
      </c>
      <c r="X2107" s="203">
        <v>0.0</v>
      </c>
      <c r="Y2107" s="203">
        <f t="shared" si="555"/>
        <v>429</v>
      </c>
    </row>
    <row r="2108" ht="12.75" customHeight="1">
      <c r="A2108" s="191" t="s">
        <v>9086</v>
      </c>
      <c r="B2108" s="191" t="s">
        <v>2966</v>
      </c>
      <c r="C2108" s="268">
        <v>45982.0</v>
      </c>
      <c r="D2108" s="241">
        <v>0.6458333333333334</v>
      </c>
      <c r="E2108" s="191" t="s">
        <v>9243</v>
      </c>
      <c r="F2108" s="191" t="s">
        <v>2527</v>
      </c>
      <c r="G2108" s="193">
        <v>1.0</v>
      </c>
      <c r="H2108" s="193" t="s">
        <v>2449</v>
      </c>
      <c r="I2108" s="193" t="s">
        <v>5745</v>
      </c>
      <c r="J2108" s="193" t="s">
        <v>9244</v>
      </c>
      <c r="K2108" s="193" t="s">
        <v>9245</v>
      </c>
      <c r="L2108" s="191" t="s">
        <v>9246</v>
      </c>
      <c r="M2108" s="217" t="s">
        <v>7696</v>
      </c>
      <c r="N2108" s="193" t="s">
        <v>9191</v>
      </c>
      <c r="O2108" s="207">
        <v>0.6194444444444445</v>
      </c>
      <c r="P2108" s="193" t="str">
        <f t="shared" si="551"/>
        <v>DASHCAM NO ESTA REPORTANDO
SE QUEDO ESTATICA EN USA</v>
      </c>
      <c r="Q2108" s="205" t="s">
        <v>9247</v>
      </c>
      <c r="R2108" s="206">
        <v>8.63240070023021E14</v>
      </c>
      <c r="S2108" s="206" t="s">
        <v>9248</v>
      </c>
      <c r="T2108" s="193" t="s">
        <v>5744</v>
      </c>
      <c r="U2108" s="193" t="s">
        <v>5745</v>
      </c>
      <c r="V2108" s="193" t="s">
        <v>762</v>
      </c>
      <c r="W2108" s="203">
        <v>0.0</v>
      </c>
      <c r="X2108" s="203">
        <v>0.0</v>
      </c>
      <c r="Y2108" s="203">
        <f t="shared" si="555"/>
        <v>0</v>
      </c>
    </row>
    <row r="2109" ht="12.75" customHeight="1">
      <c r="A2109" s="191" t="s">
        <v>9086</v>
      </c>
      <c r="B2109" s="191" t="s">
        <v>2966</v>
      </c>
      <c r="C2109" s="268">
        <v>45982.0</v>
      </c>
      <c r="D2109" s="241">
        <v>0.6458333333333334</v>
      </c>
      <c r="E2109" s="191" t="s">
        <v>9243</v>
      </c>
      <c r="F2109" s="191" t="s">
        <v>2527</v>
      </c>
      <c r="G2109" s="193">
        <v>1.0</v>
      </c>
      <c r="H2109" s="193" t="s">
        <v>2819</v>
      </c>
      <c r="I2109" s="193" t="s">
        <v>5745</v>
      </c>
      <c r="J2109" s="193" t="s">
        <v>9244</v>
      </c>
      <c r="K2109" s="193" t="s">
        <v>9245</v>
      </c>
      <c r="L2109" s="191" t="s">
        <v>9246</v>
      </c>
      <c r="M2109" s="217" t="s">
        <v>7696</v>
      </c>
      <c r="N2109" s="193" t="s">
        <v>9191</v>
      </c>
      <c r="O2109" s="207">
        <v>0.6194444444444445</v>
      </c>
      <c r="P2109" s="193" t="str">
        <f t="shared" si="551"/>
        <v>DASHCAM NO ESTA REPORTANDO
SE QUEDO ESTATICA EN USA</v>
      </c>
      <c r="Q2109" s="205" t="s">
        <v>68</v>
      </c>
      <c r="R2109" s="206">
        <v>8.63240070023021E14</v>
      </c>
      <c r="S2109" s="206">
        <v>8.122008199E9</v>
      </c>
      <c r="T2109" s="193" t="s">
        <v>5744</v>
      </c>
      <c r="U2109" s="193" t="s">
        <v>5745</v>
      </c>
      <c r="V2109" s="193" t="s">
        <v>762</v>
      </c>
      <c r="W2109" s="203">
        <v>0.0</v>
      </c>
      <c r="X2109" s="203">
        <v>0.0</v>
      </c>
      <c r="Y2109" s="203">
        <f t="shared" si="555"/>
        <v>0</v>
      </c>
    </row>
    <row r="2110" ht="12.75" customHeight="1">
      <c r="A2110" s="191" t="s">
        <v>9086</v>
      </c>
      <c r="B2110" s="215" t="s">
        <v>2817</v>
      </c>
      <c r="C2110" s="268">
        <v>45982.0</v>
      </c>
      <c r="D2110" s="241">
        <v>0.6875</v>
      </c>
      <c r="E2110" s="191" t="s">
        <v>2518</v>
      </c>
      <c r="F2110" s="191" t="s">
        <v>3972</v>
      </c>
      <c r="G2110" s="193">
        <v>1.0</v>
      </c>
      <c r="H2110" s="193" t="s">
        <v>888</v>
      </c>
      <c r="I2110" s="193" t="s">
        <v>9249</v>
      </c>
      <c r="J2110" s="193" t="s">
        <v>2725</v>
      </c>
      <c r="K2110" s="193" t="s">
        <v>9250</v>
      </c>
      <c r="L2110" s="191" t="s">
        <v>9251</v>
      </c>
      <c r="M2110" s="217" t="s">
        <v>9252</v>
      </c>
      <c r="N2110" s="193" t="s">
        <v>706</v>
      </c>
      <c r="O2110" s="207">
        <v>0.6805555555555556</v>
      </c>
      <c r="P2110" s="193" t="str">
        <f t="shared" si="551"/>
        <v>INSTALACION DE EQUIPO</v>
      </c>
      <c r="Q2110" s="205" t="s">
        <v>5247</v>
      </c>
      <c r="R2110" s="206">
        <v>8.62667089231214E14</v>
      </c>
      <c r="S2110" s="206">
        <v>8.112362017E9</v>
      </c>
      <c r="T2110" s="193" t="s">
        <v>9253</v>
      </c>
      <c r="U2110" s="193" t="s">
        <v>9254</v>
      </c>
      <c r="V2110" s="193" t="str">
        <f t="shared" ref="V2110:V2118" si="561">H2110</f>
        <v>INSTALACION</v>
      </c>
      <c r="W2110" s="203">
        <f>1800+300</f>
        <v>2100</v>
      </c>
      <c r="X2110" s="203">
        <v>0.0</v>
      </c>
      <c r="Y2110" s="203">
        <f t="shared" si="555"/>
        <v>2100</v>
      </c>
    </row>
    <row r="2111" ht="12.75" customHeight="1">
      <c r="A2111" s="191" t="s">
        <v>9086</v>
      </c>
      <c r="B2111" s="215" t="s">
        <v>2817</v>
      </c>
      <c r="C2111" s="268">
        <v>45982.0</v>
      </c>
      <c r="D2111" s="241">
        <v>0.7083333333333334</v>
      </c>
      <c r="E2111" s="191" t="s">
        <v>3761</v>
      </c>
      <c r="F2111" s="191" t="s">
        <v>2592</v>
      </c>
      <c r="G2111" s="193">
        <v>1.0</v>
      </c>
      <c r="H2111" s="193" t="s">
        <v>2513</v>
      </c>
      <c r="I2111" s="193" t="s">
        <v>8430</v>
      </c>
      <c r="J2111" s="193" t="s">
        <v>2563</v>
      </c>
      <c r="K2111" s="193" t="s">
        <v>9255</v>
      </c>
      <c r="L2111" s="191" t="s">
        <v>4219</v>
      </c>
      <c r="M2111" s="217" t="s">
        <v>9256</v>
      </c>
      <c r="N2111" s="193" t="s">
        <v>706</v>
      </c>
      <c r="O2111" s="207">
        <v>0.7444444444444445</v>
      </c>
      <c r="P2111" s="193" t="str">
        <f t="shared" si="551"/>
        <v>DESINSTALACION DE EQUIPO </v>
      </c>
      <c r="Q2111" s="205" t="s">
        <v>68</v>
      </c>
      <c r="R2111" s="206">
        <v>8.62667089278421E14</v>
      </c>
      <c r="S2111" s="206">
        <v>8.112751406E9</v>
      </c>
      <c r="T2111" s="193" t="s">
        <v>68</v>
      </c>
      <c r="U2111" s="193" t="s">
        <v>9257</v>
      </c>
      <c r="V2111" s="193" t="str">
        <f t="shared" si="561"/>
        <v>DESINSTALACION</v>
      </c>
      <c r="W2111" s="203">
        <v>0.0</v>
      </c>
      <c r="X2111" s="203">
        <v>0.0</v>
      </c>
      <c r="Y2111" s="203">
        <f t="shared" si="555"/>
        <v>0</v>
      </c>
    </row>
    <row r="2112" ht="12.75" customHeight="1">
      <c r="A2112" s="191" t="s">
        <v>9086</v>
      </c>
      <c r="B2112" s="215" t="s">
        <v>2817</v>
      </c>
      <c r="C2112" s="268">
        <v>45982.0</v>
      </c>
      <c r="D2112" s="241">
        <v>0.7083333333333334</v>
      </c>
      <c r="E2112" s="191" t="s">
        <v>3761</v>
      </c>
      <c r="F2112" s="191" t="s">
        <v>2592</v>
      </c>
      <c r="G2112" s="193">
        <v>1.0</v>
      </c>
      <c r="H2112" s="193" t="s">
        <v>2812</v>
      </c>
      <c r="I2112" s="193" t="s">
        <v>9258</v>
      </c>
      <c r="J2112" s="193" t="s">
        <v>3082</v>
      </c>
      <c r="K2112" s="193" t="s">
        <v>9255</v>
      </c>
      <c r="L2112" s="191" t="s">
        <v>4219</v>
      </c>
      <c r="M2112" s="217" t="s">
        <v>9256</v>
      </c>
      <c r="N2112" s="193" t="s">
        <v>706</v>
      </c>
      <c r="O2112" s="207">
        <v>0.7590277777777777</v>
      </c>
      <c r="P2112" s="193" t="str">
        <f t="shared" si="551"/>
        <v>REINSTALACION DE EQUIPO</v>
      </c>
      <c r="Q2112" s="205" t="s">
        <v>5247</v>
      </c>
      <c r="R2112" s="206">
        <v>8.62667089278421E14</v>
      </c>
      <c r="S2112" s="206">
        <v>8.112751406E9</v>
      </c>
      <c r="T2112" s="193" t="s">
        <v>9259</v>
      </c>
      <c r="U2112" s="193" t="s">
        <v>9260</v>
      </c>
      <c r="V2112" s="193" t="str">
        <f t="shared" si="561"/>
        <v>REINSTALACION</v>
      </c>
      <c r="W2112" s="203">
        <v>0.0</v>
      </c>
      <c r="X2112" s="203">
        <v>0.0</v>
      </c>
      <c r="Y2112" s="203">
        <f t="shared" si="555"/>
        <v>0</v>
      </c>
    </row>
    <row r="2113" ht="12.75" customHeight="1">
      <c r="A2113" s="191" t="s">
        <v>9086</v>
      </c>
      <c r="B2113" s="215" t="s">
        <v>2817</v>
      </c>
      <c r="C2113" s="268">
        <v>45983.0</v>
      </c>
      <c r="D2113" s="241">
        <v>0.2916666666666667</v>
      </c>
      <c r="E2113" s="191" t="s">
        <v>9261</v>
      </c>
      <c r="F2113" s="191" t="s">
        <v>9097</v>
      </c>
      <c r="G2113" s="193">
        <v>1.0</v>
      </c>
      <c r="H2113" s="193" t="s">
        <v>888</v>
      </c>
      <c r="I2113" s="193" t="s">
        <v>9262</v>
      </c>
      <c r="J2113" s="193" t="s">
        <v>7236</v>
      </c>
      <c r="K2113" s="193" t="s">
        <v>9098</v>
      </c>
      <c r="L2113" s="191" t="s">
        <v>9099</v>
      </c>
      <c r="M2113" s="217" t="s">
        <v>9100</v>
      </c>
      <c r="N2113" s="193" t="s">
        <v>9191</v>
      </c>
      <c r="O2113" s="207">
        <v>0.2965277777777778</v>
      </c>
      <c r="P2113" s="193" t="str">
        <f t="shared" si="551"/>
        <v>INSTALACION EN COMODATO</v>
      </c>
      <c r="Q2113" s="205" t="s">
        <v>5247</v>
      </c>
      <c r="R2113" s="206">
        <v>8.62667089302874E14</v>
      </c>
      <c r="S2113" s="206">
        <v>8.116800772E9</v>
      </c>
      <c r="T2113" s="193" t="s">
        <v>9263</v>
      </c>
      <c r="U2113" s="193" t="s">
        <v>9264</v>
      </c>
      <c r="V2113" s="193" t="str">
        <f t="shared" si="561"/>
        <v>INSTALACION</v>
      </c>
      <c r="W2113" s="203">
        <f t="shared" ref="W2113:W2114" si="562">549+300</f>
        <v>849</v>
      </c>
      <c r="X2113" s="203">
        <f t="shared" ref="X2113:X2126" si="563">W2113*0.16</f>
        <v>135.84</v>
      </c>
      <c r="Y2113" s="203">
        <f t="shared" si="555"/>
        <v>984.84</v>
      </c>
    </row>
    <row r="2114" ht="12.75" customHeight="1">
      <c r="A2114" s="191" t="s">
        <v>9086</v>
      </c>
      <c r="B2114" s="215" t="s">
        <v>2817</v>
      </c>
      <c r="C2114" s="268">
        <v>45983.0</v>
      </c>
      <c r="D2114" s="241">
        <v>0.2916666666666667</v>
      </c>
      <c r="E2114" s="191" t="s">
        <v>9261</v>
      </c>
      <c r="F2114" s="191" t="s">
        <v>9097</v>
      </c>
      <c r="G2114" s="193">
        <v>1.0</v>
      </c>
      <c r="H2114" s="193" t="s">
        <v>888</v>
      </c>
      <c r="I2114" s="193" t="s">
        <v>9265</v>
      </c>
      <c r="J2114" s="193" t="s">
        <v>7236</v>
      </c>
      <c r="K2114" s="193" t="s">
        <v>9098</v>
      </c>
      <c r="L2114" s="191" t="s">
        <v>9099</v>
      </c>
      <c r="M2114" s="217" t="s">
        <v>9100</v>
      </c>
      <c r="N2114" s="193" t="s">
        <v>9191</v>
      </c>
      <c r="O2114" s="207">
        <v>0.38958333333333334</v>
      </c>
      <c r="P2114" s="193" t="str">
        <f t="shared" si="551"/>
        <v>INSTALACION EN COMODATO</v>
      </c>
      <c r="Q2114" s="205" t="s">
        <v>5247</v>
      </c>
      <c r="R2114" s="206">
        <v>8.62667089396876E14</v>
      </c>
      <c r="S2114" s="206">
        <v>8.120222252E9</v>
      </c>
      <c r="T2114" s="193" t="s">
        <v>9266</v>
      </c>
      <c r="U2114" s="193" t="s">
        <v>9267</v>
      </c>
      <c r="V2114" s="193" t="str">
        <f t="shared" si="561"/>
        <v>INSTALACION</v>
      </c>
      <c r="W2114" s="203">
        <f t="shared" si="562"/>
        <v>849</v>
      </c>
      <c r="X2114" s="203">
        <f t="shared" si="563"/>
        <v>135.84</v>
      </c>
      <c r="Y2114" s="203">
        <f t="shared" si="555"/>
        <v>984.84</v>
      </c>
    </row>
    <row r="2115" ht="12.75" customHeight="1">
      <c r="A2115" s="191" t="s">
        <v>9086</v>
      </c>
      <c r="B2115" s="215" t="s">
        <v>2817</v>
      </c>
      <c r="C2115" s="268">
        <v>45983.0</v>
      </c>
      <c r="D2115" s="241">
        <v>0.375</v>
      </c>
      <c r="E2115" s="191" t="s">
        <v>9268</v>
      </c>
      <c r="F2115" s="191" t="s">
        <v>9163</v>
      </c>
      <c r="G2115" s="193">
        <v>1.0</v>
      </c>
      <c r="H2115" s="193" t="s">
        <v>888</v>
      </c>
      <c r="I2115" s="193" t="s">
        <v>9269</v>
      </c>
      <c r="J2115" s="193" t="s">
        <v>2725</v>
      </c>
      <c r="K2115" s="193" t="s">
        <v>9165</v>
      </c>
      <c r="L2115" s="191" t="s">
        <v>9166</v>
      </c>
      <c r="M2115" s="217" t="s">
        <v>9167</v>
      </c>
      <c r="N2115" s="193" t="s">
        <v>706</v>
      </c>
      <c r="O2115" s="207">
        <v>0.40347222222222223</v>
      </c>
      <c r="P2115" s="193" t="str">
        <f t="shared" si="551"/>
        <v>INSTALACION DE EQUIPO</v>
      </c>
      <c r="Q2115" s="205" t="s">
        <v>9270</v>
      </c>
      <c r="R2115" s="206">
        <v>8.62667089379559E14</v>
      </c>
      <c r="S2115" s="206">
        <v>8.115136418E9</v>
      </c>
      <c r="T2115" s="193" t="s">
        <v>9271</v>
      </c>
      <c r="U2115" s="193" t="s">
        <v>9272</v>
      </c>
      <c r="V2115" s="193" t="str">
        <f t="shared" si="561"/>
        <v>INSTALACION</v>
      </c>
      <c r="W2115" s="203">
        <v>0.0</v>
      </c>
      <c r="X2115" s="203">
        <f t="shared" si="563"/>
        <v>0</v>
      </c>
      <c r="Y2115" s="203">
        <f t="shared" si="555"/>
        <v>0</v>
      </c>
    </row>
    <row r="2116" ht="12.75" customHeight="1">
      <c r="A2116" s="191" t="s">
        <v>9086</v>
      </c>
      <c r="B2116" s="215" t="s">
        <v>2817</v>
      </c>
      <c r="C2116" s="268">
        <v>45983.0</v>
      </c>
      <c r="D2116" s="241">
        <v>0.375</v>
      </c>
      <c r="E2116" s="191" t="s">
        <v>9268</v>
      </c>
      <c r="F2116" s="191" t="s">
        <v>9163</v>
      </c>
      <c r="G2116" s="193">
        <v>1.0</v>
      </c>
      <c r="H2116" s="193" t="s">
        <v>888</v>
      </c>
      <c r="I2116" s="193" t="s">
        <v>9273</v>
      </c>
      <c r="J2116" s="193" t="s">
        <v>2725</v>
      </c>
      <c r="K2116" s="193" t="s">
        <v>9165</v>
      </c>
      <c r="L2116" s="191" t="s">
        <v>9166</v>
      </c>
      <c r="M2116" s="217" t="s">
        <v>9167</v>
      </c>
      <c r="N2116" s="193" t="s">
        <v>706</v>
      </c>
      <c r="O2116" s="207">
        <v>0.44722222222222224</v>
      </c>
      <c r="P2116" s="193" t="str">
        <f t="shared" si="551"/>
        <v>INSTALACION DE EQUIPO</v>
      </c>
      <c r="Q2116" s="205" t="s">
        <v>5247</v>
      </c>
      <c r="R2116" s="206">
        <v>8.62667089374097E14</v>
      </c>
      <c r="S2116" s="206">
        <v>8.116800781E9</v>
      </c>
      <c r="T2116" s="193" t="s">
        <v>9274</v>
      </c>
      <c r="U2116" s="193" t="s">
        <v>9275</v>
      </c>
      <c r="V2116" s="193" t="str">
        <f t="shared" si="561"/>
        <v>INSTALACION</v>
      </c>
      <c r="W2116" s="203">
        <v>0.0</v>
      </c>
      <c r="X2116" s="203">
        <f t="shared" si="563"/>
        <v>0</v>
      </c>
      <c r="Y2116" s="203">
        <f t="shared" si="555"/>
        <v>0</v>
      </c>
    </row>
    <row r="2117">
      <c r="A2117" s="191" t="s">
        <v>9086</v>
      </c>
      <c r="B2117" s="215" t="s">
        <v>2817</v>
      </c>
      <c r="C2117" s="268">
        <v>45983.0</v>
      </c>
      <c r="D2117" s="241">
        <v>0.5208333333333334</v>
      </c>
      <c r="E2117" s="191" t="s">
        <v>390</v>
      </c>
      <c r="F2117" s="191" t="s">
        <v>390</v>
      </c>
      <c r="G2117" s="193">
        <v>1.0</v>
      </c>
      <c r="H2117" s="193" t="s">
        <v>888</v>
      </c>
      <c r="I2117" s="193" t="s">
        <v>9276</v>
      </c>
      <c r="J2117" s="193" t="s">
        <v>2725</v>
      </c>
      <c r="K2117" s="193" t="s">
        <v>9277</v>
      </c>
      <c r="L2117" s="191" t="s">
        <v>7792</v>
      </c>
      <c r="M2117" s="217" t="s">
        <v>7793</v>
      </c>
      <c r="N2117" s="193" t="s">
        <v>9191</v>
      </c>
      <c r="O2117" s="207">
        <v>0.5625</v>
      </c>
      <c r="P2117" s="193" t="str">
        <f t="shared" si="551"/>
        <v>INSTALACION DE EQUIPO</v>
      </c>
      <c r="Q2117" s="205" t="s">
        <v>5247</v>
      </c>
      <c r="R2117" s="206">
        <v>8.62667089231222E14</v>
      </c>
      <c r="S2117" s="206">
        <v>8.115310101E9</v>
      </c>
      <c r="T2117" s="193" t="s">
        <v>9278</v>
      </c>
      <c r="U2117" s="193" t="s">
        <v>68</v>
      </c>
      <c r="V2117" s="193" t="str">
        <f t="shared" si="561"/>
        <v>INSTALACION</v>
      </c>
      <c r="W2117" s="203">
        <v>0.0</v>
      </c>
      <c r="X2117" s="203">
        <f t="shared" si="563"/>
        <v>0</v>
      </c>
      <c r="Y2117" s="203">
        <f t="shared" si="555"/>
        <v>0</v>
      </c>
    </row>
    <row r="2118" ht="12.75" customHeight="1">
      <c r="A2118" s="252" t="s">
        <v>9086</v>
      </c>
      <c r="B2118" s="215" t="s">
        <v>2817</v>
      </c>
      <c r="C2118" s="270">
        <v>45983.0</v>
      </c>
      <c r="D2118" s="251">
        <v>0.625</v>
      </c>
      <c r="E2118" s="252" t="s">
        <v>2548</v>
      </c>
      <c r="F2118" s="252" t="s">
        <v>2549</v>
      </c>
      <c r="G2118" s="212">
        <v>1.0</v>
      </c>
      <c r="H2118" s="212" t="s">
        <v>2513</v>
      </c>
      <c r="I2118" s="212" t="s">
        <v>9279</v>
      </c>
      <c r="J2118" s="212" t="s">
        <v>2514</v>
      </c>
      <c r="K2118" s="212" t="s">
        <v>5562</v>
      </c>
      <c r="L2118" s="252" t="s">
        <v>6245</v>
      </c>
      <c r="M2118" s="287" t="s">
        <v>2552</v>
      </c>
      <c r="N2118" s="212" t="s">
        <v>902</v>
      </c>
      <c r="O2118" s="212" t="s">
        <v>68</v>
      </c>
      <c r="P2118" s="212" t="str">
        <f t="shared" si="551"/>
        <v>DESINSTALACION DE EQUIPO</v>
      </c>
      <c r="Q2118" s="210" t="s">
        <v>9280</v>
      </c>
      <c r="R2118" s="211">
        <v>8.69220040531737E14</v>
      </c>
      <c r="S2118" s="211">
        <v>8.184659692E9</v>
      </c>
      <c r="T2118" s="212" t="s">
        <v>9281</v>
      </c>
      <c r="U2118" s="212" t="s">
        <v>9282</v>
      </c>
      <c r="V2118" s="212" t="str">
        <f t="shared" si="561"/>
        <v>DESINSTALACION</v>
      </c>
      <c r="W2118" s="201">
        <v>350.0</v>
      </c>
      <c r="X2118" s="201">
        <f t="shared" si="563"/>
        <v>56</v>
      </c>
      <c r="Y2118" s="201">
        <f t="shared" si="555"/>
        <v>406</v>
      </c>
    </row>
    <row r="2119" ht="12.75" customHeight="1">
      <c r="A2119" s="191" t="s">
        <v>9283</v>
      </c>
      <c r="B2119" s="191" t="s">
        <v>2966</v>
      </c>
      <c r="C2119" s="268">
        <v>45984.0</v>
      </c>
      <c r="D2119" s="187">
        <v>0.375</v>
      </c>
      <c r="E2119" s="188" t="s">
        <v>68</v>
      </c>
      <c r="F2119" s="37" t="s">
        <v>2458</v>
      </c>
      <c r="G2119" s="72" t="s">
        <v>68</v>
      </c>
      <c r="H2119" s="72" t="s">
        <v>68</v>
      </c>
      <c r="I2119" s="72" t="s">
        <v>68</v>
      </c>
      <c r="J2119" s="72" t="s">
        <v>68</v>
      </c>
      <c r="K2119" s="72" t="s">
        <v>68</v>
      </c>
      <c r="L2119" s="37" t="s">
        <v>68</v>
      </c>
      <c r="M2119" s="190" t="s">
        <v>68</v>
      </c>
      <c r="N2119" s="72" t="s">
        <v>68</v>
      </c>
      <c r="O2119" s="193" t="s">
        <v>68</v>
      </c>
      <c r="P2119" s="193" t="s">
        <v>68</v>
      </c>
      <c r="Q2119" s="205" t="s">
        <v>68</v>
      </c>
      <c r="R2119" s="206" t="s">
        <v>68</v>
      </c>
      <c r="S2119" s="206" t="s">
        <v>68</v>
      </c>
      <c r="T2119" s="193" t="s">
        <v>68</v>
      </c>
      <c r="U2119" s="193" t="s">
        <v>68</v>
      </c>
      <c r="V2119" s="193" t="s">
        <v>68</v>
      </c>
      <c r="W2119" s="203">
        <v>0.0</v>
      </c>
      <c r="X2119" s="203">
        <f t="shared" si="563"/>
        <v>0</v>
      </c>
      <c r="Y2119" s="203">
        <f t="shared" si="555"/>
        <v>0</v>
      </c>
    </row>
    <row r="2120" ht="12.75" customHeight="1">
      <c r="A2120" s="191" t="s">
        <v>9283</v>
      </c>
      <c r="B2120" s="215" t="s">
        <v>2817</v>
      </c>
      <c r="C2120" s="268">
        <v>45985.0</v>
      </c>
      <c r="D2120" s="241">
        <v>0.3958333333333333</v>
      </c>
      <c r="E2120" s="191" t="s">
        <v>5113</v>
      </c>
      <c r="F2120" s="191" t="s">
        <v>2523</v>
      </c>
      <c r="G2120" s="193">
        <v>1.0</v>
      </c>
      <c r="H2120" s="193" t="s">
        <v>888</v>
      </c>
      <c r="I2120" s="193" t="s">
        <v>9284</v>
      </c>
      <c r="J2120" s="193" t="s">
        <v>2725</v>
      </c>
      <c r="K2120" s="193" t="s">
        <v>3545</v>
      </c>
      <c r="L2120" s="191" t="s">
        <v>9285</v>
      </c>
      <c r="M2120" s="293" t="s">
        <v>9286</v>
      </c>
      <c r="N2120" s="193" t="s">
        <v>706</v>
      </c>
      <c r="O2120" s="207">
        <v>0.39375</v>
      </c>
      <c r="P2120" s="193" t="str">
        <f t="shared" ref="P2120:P2200" si="564">J2120</f>
        <v>INSTALACION DE EQUIPO</v>
      </c>
      <c r="Q2120" s="205" t="s">
        <v>68</v>
      </c>
      <c r="R2120" s="206">
        <v>8.62667089352044E14</v>
      </c>
      <c r="S2120" s="206">
        <v>8.183966486E9</v>
      </c>
      <c r="T2120" s="193" t="s">
        <v>9287</v>
      </c>
      <c r="U2120" s="193" t="s">
        <v>68</v>
      </c>
      <c r="V2120" s="193" t="str">
        <f t="shared" ref="V2120:V2121" si="565">H2120</f>
        <v>INSTALACION</v>
      </c>
      <c r="W2120" s="203">
        <f>1900+150</f>
        <v>2050</v>
      </c>
      <c r="X2120" s="203">
        <f t="shared" si="563"/>
        <v>328</v>
      </c>
      <c r="Y2120" s="203">
        <f t="shared" si="555"/>
        <v>2378</v>
      </c>
    </row>
    <row r="2121" ht="12.75" customHeight="1">
      <c r="A2121" s="191" t="s">
        <v>9283</v>
      </c>
      <c r="B2121" s="215" t="s">
        <v>2817</v>
      </c>
      <c r="C2121" s="268">
        <v>45985.0</v>
      </c>
      <c r="D2121" s="241">
        <v>0.4375</v>
      </c>
      <c r="E2121" s="191" t="s">
        <v>2810</v>
      </c>
      <c r="F2121" s="191" t="s">
        <v>2811</v>
      </c>
      <c r="G2121" s="193">
        <v>1.0</v>
      </c>
      <c r="H2121" s="193" t="s">
        <v>2812</v>
      </c>
      <c r="I2121" s="193" t="s">
        <v>9288</v>
      </c>
      <c r="J2121" s="193" t="s">
        <v>9289</v>
      </c>
      <c r="K2121" s="72" t="s">
        <v>3992</v>
      </c>
      <c r="L2121" s="37" t="s">
        <v>2815</v>
      </c>
      <c r="M2121" s="204" t="s">
        <v>2816</v>
      </c>
      <c r="N2121" s="193" t="s">
        <v>706</v>
      </c>
      <c r="O2121" s="207">
        <v>0.4465277777777778</v>
      </c>
      <c r="P2121" s="193" t="str">
        <f t="shared" si="564"/>
        <v>REINSTALACION DE UNIDAD </v>
      </c>
      <c r="Q2121" s="205" t="s">
        <v>68</v>
      </c>
      <c r="R2121" s="206">
        <v>8.69220041536362E14</v>
      </c>
      <c r="S2121" s="206">
        <v>8.119174193E9</v>
      </c>
      <c r="T2121" s="193" t="s">
        <v>9290</v>
      </c>
      <c r="U2121" s="193" t="s">
        <v>9291</v>
      </c>
      <c r="V2121" s="193" t="str">
        <f t="shared" si="565"/>
        <v>REINSTALACION</v>
      </c>
      <c r="W2121" s="203">
        <v>500.0</v>
      </c>
      <c r="X2121" s="203">
        <f t="shared" si="563"/>
        <v>80</v>
      </c>
      <c r="Y2121" s="203">
        <f t="shared" si="555"/>
        <v>580</v>
      </c>
    </row>
    <row r="2122">
      <c r="A2122" s="191" t="s">
        <v>9283</v>
      </c>
      <c r="B2122" s="191" t="s">
        <v>2966</v>
      </c>
      <c r="C2122" s="268">
        <v>45985.0</v>
      </c>
      <c r="D2122" s="241">
        <v>0.5</v>
      </c>
      <c r="E2122" s="191" t="s">
        <v>2574</v>
      </c>
      <c r="F2122" s="191" t="s">
        <v>5930</v>
      </c>
      <c r="G2122" s="193">
        <v>1.0</v>
      </c>
      <c r="H2122" s="193" t="s">
        <v>2684</v>
      </c>
      <c r="I2122" s="193" t="s">
        <v>9292</v>
      </c>
      <c r="J2122" s="193" t="s">
        <v>9293</v>
      </c>
      <c r="K2122" s="193" t="s">
        <v>3312</v>
      </c>
      <c r="L2122" s="37" t="s">
        <v>2577</v>
      </c>
      <c r="M2122" s="249" t="s">
        <v>2578</v>
      </c>
      <c r="N2122" s="193" t="s">
        <v>68</v>
      </c>
      <c r="O2122" s="193" t="s">
        <v>68</v>
      </c>
      <c r="P2122" s="193" t="str">
        <f t="shared" si="564"/>
        <v>CTE. PERLA MAR LLUVIA MIRELES SAUCEDO
DESINSTALACION DE EQUIPO</v>
      </c>
      <c r="Q2122" s="205" t="s">
        <v>9294</v>
      </c>
      <c r="R2122" s="206" t="s">
        <v>68</v>
      </c>
      <c r="S2122" s="206" t="s">
        <v>68</v>
      </c>
      <c r="T2122" s="193" t="s">
        <v>68</v>
      </c>
      <c r="U2122" s="193" t="s">
        <v>68</v>
      </c>
      <c r="V2122" s="193" t="s">
        <v>762</v>
      </c>
      <c r="W2122" s="203">
        <v>0.0</v>
      </c>
      <c r="X2122" s="203">
        <f t="shared" si="563"/>
        <v>0</v>
      </c>
      <c r="Y2122" s="203">
        <f t="shared" si="555"/>
        <v>0</v>
      </c>
    </row>
    <row r="2123" ht="33.0" customHeight="1">
      <c r="A2123" s="191" t="s">
        <v>9283</v>
      </c>
      <c r="B2123" s="215" t="s">
        <v>2817</v>
      </c>
      <c r="C2123" s="268">
        <v>45985.0</v>
      </c>
      <c r="D2123" s="241">
        <v>0.5</v>
      </c>
      <c r="E2123" s="191" t="s">
        <v>2518</v>
      </c>
      <c r="F2123" s="191" t="s">
        <v>8742</v>
      </c>
      <c r="G2123" s="193">
        <v>1.0</v>
      </c>
      <c r="H2123" s="193" t="s">
        <v>888</v>
      </c>
      <c r="I2123" s="193" t="s">
        <v>9295</v>
      </c>
      <c r="J2123" s="193" t="s">
        <v>7236</v>
      </c>
      <c r="K2123" s="193" t="s">
        <v>8744</v>
      </c>
      <c r="L2123" s="191" t="s">
        <v>8745</v>
      </c>
      <c r="M2123" s="217" t="s">
        <v>8746</v>
      </c>
      <c r="N2123" s="193" t="s">
        <v>821</v>
      </c>
      <c r="O2123" s="207">
        <v>0.5194444444444445</v>
      </c>
      <c r="P2123" s="193" t="str">
        <f t="shared" si="564"/>
        <v>INSTALACION EN COMODATO</v>
      </c>
      <c r="Q2123" s="205" t="s">
        <v>9296</v>
      </c>
      <c r="R2123" s="206">
        <v>8.62667089275427E14</v>
      </c>
      <c r="S2123" s="206">
        <v>8.112798265E9</v>
      </c>
      <c r="T2123" s="193" t="s">
        <v>68</v>
      </c>
      <c r="U2123" s="193" t="s">
        <v>9297</v>
      </c>
      <c r="V2123" s="193" t="str">
        <f t="shared" ref="V2123:V2124" si="566">H2123</f>
        <v>INSTALACION</v>
      </c>
      <c r="W2123" s="203">
        <f t="shared" ref="W2123:W2124" si="567">549+300</f>
        <v>849</v>
      </c>
      <c r="X2123" s="203">
        <f t="shared" si="563"/>
        <v>135.84</v>
      </c>
      <c r="Y2123" s="203">
        <f t="shared" si="555"/>
        <v>984.84</v>
      </c>
    </row>
    <row r="2124" ht="33.0" customHeight="1">
      <c r="A2124" s="191" t="s">
        <v>9283</v>
      </c>
      <c r="B2124" s="215" t="s">
        <v>2817</v>
      </c>
      <c r="C2124" s="268">
        <v>45985.0</v>
      </c>
      <c r="D2124" s="241">
        <v>0.5</v>
      </c>
      <c r="E2124" s="191" t="s">
        <v>2518</v>
      </c>
      <c r="F2124" s="191" t="s">
        <v>8742</v>
      </c>
      <c r="G2124" s="193">
        <v>1.0</v>
      </c>
      <c r="H2124" s="193" t="s">
        <v>888</v>
      </c>
      <c r="I2124" s="193" t="s">
        <v>9298</v>
      </c>
      <c r="J2124" s="193" t="s">
        <v>7236</v>
      </c>
      <c r="K2124" s="193" t="s">
        <v>8744</v>
      </c>
      <c r="L2124" s="191" t="s">
        <v>8745</v>
      </c>
      <c r="M2124" s="217" t="s">
        <v>8746</v>
      </c>
      <c r="N2124" s="193" t="s">
        <v>821</v>
      </c>
      <c r="O2124" s="207">
        <v>0.5458333333333333</v>
      </c>
      <c r="P2124" s="193" t="str">
        <f t="shared" si="564"/>
        <v>INSTALACION EN COMODATO</v>
      </c>
      <c r="Q2124" s="205" t="s">
        <v>6065</v>
      </c>
      <c r="R2124" s="206">
        <v>8.62667089247186E14</v>
      </c>
      <c r="S2124" s="206">
        <v>8.126181787E9</v>
      </c>
      <c r="T2124" s="193" t="s">
        <v>68</v>
      </c>
      <c r="U2124" s="193" t="s">
        <v>9299</v>
      </c>
      <c r="V2124" s="193" t="str">
        <f t="shared" si="566"/>
        <v>INSTALACION</v>
      </c>
      <c r="W2124" s="203">
        <f t="shared" si="567"/>
        <v>849</v>
      </c>
      <c r="X2124" s="203">
        <f t="shared" si="563"/>
        <v>135.84</v>
      </c>
      <c r="Y2124" s="203">
        <f t="shared" si="555"/>
        <v>984.84</v>
      </c>
    </row>
    <row r="2125" ht="33.0" customHeight="1">
      <c r="A2125" s="191" t="s">
        <v>9283</v>
      </c>
      <c r="B2125" s="191" t="s">
        <v>2966</v>
      </c>
      <c r="C2125" s="268">
        <v>45985.0</v>
      </c>
      <c r="D2125" s="241">
        <v>0.5625</v>
      </c>
      <c r="E2125" s="191" t="s">
        <v>2518</v>
      </c>
      <c r="F2125" s="191" t="s">
        <v>9300</v>
      </c>
      <c r="G2125" s="193">
        <v>1.0</v>
      </c>
      <c r="H2125" s="193" t="s">
        <v>888</v>
      </c>
      <c r="I2125" s="193" t="s">
        <v>9301</v>
      </c>
      <c r="J2125" s="193" t="s">
        <v>7236</v>
      </c>
      <c r="K2125" s="193" t="s">
        <v>9302</v>
      </c>
      <c r="L2125" s="191" t="s">
        <v>9303</v>
      </c>
      <c r="M2125" s="249" t="s">
        <v>9304</v>
      </c>
      <c r="N2125" s="193" t="s">
        <v>9191</v>
      </c>
      <c r="O2125" s="207">
        <v>0.5625</v>
      </c>
      <c r="P2125" s="193" t="str">
        <f t="shared" si="564"/>
        <v>INSTALACION EN COMODATO</v>
      </c>
      <c r="Q2125" s="205" t="s">
        <v>5247</v>
      </c>
      <c r="R2125" s="206">
        <v>8.62667089376936E14</v>
      </c>
      <c r="S2125" s="206">
        <v>8.126174254E9</v>
      </c>
      <c r="T2125" s="193" t="s">
        <v>68</v>
      </c>
      <c r="U2125" s="193" t="s">
        <v>68</v>
      </c>
      <c r="V2125" s="193" t="s">
        <v>762</v>
      </c>
      <c r="W2125" s="203">
        <v>0.0</v>
      </c>
      <c r="X2125" s="203">
        <f t="shared" si="563"/>
        <v>0</v>
      </c>
      <c r="Y2125" s="203">
        <f t="shared" si="555"/>
        <v>0</v>
      </c>
    </row>
    <row r="2126" ht="33.0" customHeight="1">
      <c r="A2126" s="191" t="s">
        <v>9283</v>
      </c>
      <c r="B2126" s="215" t="s">
        <v>2817</v>
      </c>
      <c r="C2126" s="268">
        <v>45985.0</v>
      </c>
      <c r="D2126" s="241">
        <v>0.625</v>
      </c>
      <c r="E2126" s="191" t="s">
        <v>2574</v>
      </c>
      <c r="F2126" s="191" t="s">
        <v>5930</v>
      </c>
      <c r="G2126" s="193">
        <v>1.0</v>
      </c>
      <c r="H2126" s="193" t="s">
        <v>2513</v>
      </c>
      <c r="I2126" s="193" t="s">
        <v>9292</v>
      </c>
      <c r="J2126" s="193" t="s">
        <v>9293</v>
      </c>
      <c r="K2126" s="193" t="s">
        <v>3312</v>
      </c>
      <c r="L2126" s="37" t="s">
        <v>2577</v>
      </c>
      <c r="M2126" s="249" t="s">
        <v>2578</v>
      </c>
      <c r="N2126" s="193" t="s">
        <v>821</v>
      </c>
      <c r="O2126" s="207">
        <v>0.6284722222222222</v>
      </c>
      <c r="P2126" s="193" t="str">
        <f t="shared" si="564"/>
        <v>CTE. PERLA MAR LLUVIA MIRELES SAUCEDO
DESINSTALACION DE EQUIPO</v>
      </c>
      <c r="Q2126" s="205" t="s">
        <v>9305</v>
      </c>
      <c r="R2126" s="206">
        <v>9.171987929E9</v>
      </c>
      <c r="S2126" s="206" t="s">
        <v>68</v>
      </c>
      <c r="T2126" s="193" t="s">
        <v>9306</v>
      </c>
      <c r="U2126" s="193" t="s">
        <v>9307</v>
      </c>
      <c r="V2126" s="193" t="str">
        <f>H2126</f>
        <v>DESINSTALACION</v>
      </c>
      <c r="W2126" s="203">
        <v>650.0</v>
      </c>
      <c r="X2126" s="203">
        <f t="shared" si="563"/>
        <v>104</v>
      </c>
      <c r="Y2126" s="203">
        <f t="shared" si="555"/>
        <v>754</v>
      </c>
    </row>
    <row r="2127" ht="12.75" customHeight="1">
      <c r="A2127" s="191" t="s">
        <v>9283</v>
      </c>
      <c r="B2127" s="191" t="s">
        <v>2966</v>
      </c>
      <c r="C2127" s="268">
        <v>45985.0</v>
      </c>
      <c r="D2127" s="241">
        <v>0.625</v>
      </c>
      <c r="E2127" s="191" t="s">
        <v>9243</v>
      </c>
      <c r="F2127" s="191" t="s">
        <v>2527</v>
      </c>
      <c r="G2127" s="193">
        <v>1.0</v>
      </c>
      <c r="H2127" s="193" t="s">
        <v>6980</v>
      </c>
      <c r="I2127" s="193" t="s">
        <v>5844</v>
      </c>
      <c r="J2127" s="193" t="s">
        <v>9244</v>
      </c>
      <c r="K2127" s="193" t="s">
        <v>9245</v>
      </c>
      <c r="L2127" s="191" t="s">
        <v>9246</v>
      </c>
      <c r="M2127" s="217" t="s">
        <v>7696</v>
      </c>
      <c r="N2127" s="193" t="s">
        <v>706</v>
      </c>
      <c r="O2127" s="207">
        <v>0.6284722222222222</v>
      </c>
      <c r="P2127" s="193" t="str">
        <f t="shared" si="564"/>
        <v>DASHCAM NO ESTA REPORTANDO
SE QUEDO ESTATICA EN USA</v>
      </c>
      <c r="Q2127" s="205" t="s">
        <v>9308</v>
      </c>
      <c r="R2127" s="206">
        <v>8.63240070022957E14</v>
      </c>
      <c r="S2127" s="206" t="s">
        <v>68</v>
      </c>
      <c r="T2127" s="193" t="s">
        <v>68</v>
      </c>
      <c r="U2127" s="193" t="s">
        <v>68</v>
      </c>
      <c r="V2127" s="193" t="s">
        <v>762</v>
      </c>
      <c r="W2127" s="203">
        <v>0.0</v>
      </c>
      <c r="X2127" s="203">
        <v>0.0</v>
      </c>
      <c r="Y2127" s="203">
        <f t="shared" si="555"/>
        <v>0</v>
      </c>
    </row>
    <row r="2128">
      <c r="A2128" s="191" t="s">
        <v>8904</v>
      </c>
      <c r="B2128" s="215" t="s">
        <v>2817</v>
      </c>
      <c r="C2128" s="268">
        <v>45985.0</v>
      </c>
      <c r="D2128" s="241">
        <v>0.6666666666666666</v>
      </c>
      <c r="E2128" s="191" t="s">
        <v>9309</v>
      </c>
      <c r="F2128" s="191" t="s">
        <v>8955</v>
      </c>
      <c r="G2128" s="193">
        <v>1.0</v>
      </c>
      <c r="H2128" s="193" t="s">
        <v>888</v>
      </c>
      <c r="I2128" s="193" t="s">
        <v>9310</v>
      </c>
      <c r="J2128" s="193" t="s">
        <v>6970</v>
      </c>
      <c r="K2128" s="193" t="s">
        <v>8956</v>
      </c>
      <c r="L2128" s="191" t="s">
        <v>9311</v>
      </c>
      <c r="M2128" s="249" t="s">
        <v>9312</v>
      </c>
      <c r="N2128" s="193" t="s">
        <v>706</v>
      </c>
      <c r="O2128" s="207">
        <v>0.6743055555555556</v>
      </c>
      <c r="P2128" s="193" t="str">
        <f t="shared" si="564"/>
        <v>INSTALACION PREPAGO</v>
      </c>
      <c r="Q2128" s="205" t="s">
        <v>5247</v>
      </c>
      <c r="R2128" s="206">
        <v>8.69220042266449E14</v>
      </c>
      <c r="S2128" s="206" t="s">
        <v>9313</v>
      </c>
      <c r="T2128" s="193" t="s">
        <v>9314</v>
      </c>
      <c r="U2128" s="193" t="s">
        <v>9315</v>
      </c>
      <c r="V2128" s="193" t="str">
        <f>H2128</f>
        <v>INSTALACION</v>
      </c>
      <c r="W2128" s="203">
        <v>1600.0</v>
      </c>
      <c r="X2128" s="203">
        <v>0.0</v>
      </c>
      <c r="Y2128" s="203">
        <f t="shared" si="555"/>
        <v>1600</v>
      </c>
    </row>
    <row r="2129">
      <c r="A2129" s="191" t="s">
        <v>8904</v>
      </c>
      <c r="B2129" s="191" t="s">
        <v>2966</v>
      </c>
      <c r="C2129" s="268">
        <v>45985.0</v>
      </c>
      <c r="D2129" s="241">
        <v>0.6458333333333334</v>
      </c>
      <c r="E2129" s="191" t="s">
        <v>6019</v>
      </c>
      <c r="F2129" s="191" t="s">
        <v>7902</v>
      </c>
      <c r="G2129" s="193">
        <v>1.0</v>
      </c>
      <c r="H2129" s="193" t="s">
        <v>2449</v>
      </c>
      <c r="I2129" s="193" t="s">
        <v>9316</v>
      </c>
      <c r="J2129" s="193" t="s">
        <v>9317</v>
      </c>
      <c r="K2129" s="193" t="s">
        <v>6022</v>
      </c>
      <c r="L2129" s="191" t="s">
        <v>6023</v>
      </c>
      <c r="M2129" s="249" t="s">
        <v>6024</v>
      </c>
      <c r="N2129" s="193" t="s">
        <v>821</v>
      </c>
      <c r="O2129" s="207">
        <v>0.6368055555555555</v>
      </c>
      <c r="P2129" s="193" t="str">
        <f t="shared" si="564"/>
        <v>REVISION DE UNIDAD 
DEJO DE REPORTAR 2025-10-16 12:28:20
INSTALACION CON SENSOR DE TEMPERATURA </v>
      </c>
      <c r="Q2129" s="205" t="s">
        <v>9318</v>
      </c>
      <c r="R2129" s="206">
        <v>8.6371906262473E14</v>
      </c>
      <c r="S2129" s="206">
        <v>8.115143354E9</v>
      </c>
      <c r="T2129" s="193" t="s">
        <v>9319</v>
      </c>
      <c r="U2129" s="193" t="s">
        <v>8215</v>
      </c>
      <c r="V2129" s="193" t="s">
        <v>762</v>
      </c>
      <c r="W2129" s="203">
        <v>0.0</v>
      </c>
      <c r="X2129" s="203">
        <f t="shared" ref="X2129:X2134" si="568">W2129*0.16</f>
        <v>0</v>
      </c>
      <c r="Y2129" s="203">
        <f t="shared" si="555"/>
        <v>0</v>
      </c>
    </row>
    <row r="2130" ht="12.75" customHeight="1">
      <c r="A2130" s="191" t="s">
        <v>9283</v>
      </c>
      <c r="B2130" s="191" t="s">
        <v>2966</v>
      </c>
      <c r="C2130" s="268">
        <v>45986.0</v>
      </c>
      <c r="D2130" s="241">
        <v>0.3194444444444444</v>
      </c>
      <c r="E2130" s="191" t="s">
        <v>9212</v>
      </c>
      <c r="F2130" s="191" t="s">
        <v>8833</v>
      </c>
      <c r="G2130" s="193">
        <v>1.0</v>
      </c>
      <c r="H2130" s="193" t="s">
        <v>2449</v>
      </c>
      <c r="I2130" s="193" t="s">
        <v>8834</v>
      </c>
      <c r="J2130" s="193" t="s">
        <v>9320</v>
      </c>
      <c r="K2130" s="193" t="s">
        <v>8835</v>
      </c>
      <c r="L2130" s="191" t="s">
        <v>8836</v>
      </c>
      <c r="M2130" s="217" t="s">
        <v>8837</v>
      </c>
      <c r="N2130" s="193" t="s">
        <v>821</v>
      </c>
      <c r="O2130" s="207">
        <v>0.36875</v>
      </c>
      <c r="P2130" s="193" t="str">
        <f t="shared" si="564"/>
        <v>REVISION DE UNIDAD 
CAMBIO DE BLOQUEO</v>
      </c>
      <c r="Q2130" s="205" t="s">
        <v>5247</v>
      </c>
      <c r="R2130" s="206">
        <v>8.62667089235892E14</v>
      </c>
      <c r="S2130" s="206">
        <v>8.116800734E9</v>
      </c>
      <c r="T2130" s="193" t="s">
        <v>8838</v>
      </c>
      <c r="U2130" s="193" t="s">
        <v>8839</v>
      </c>
      <c r="V2130" s="193" t="s">
        <v>762</v>
      </c>
      <c r="W2130" s="203">
        <v>0.0</v>
      </c>
      <c r="X2130" s="203">
        <f t="shared" si="568"/>
        <v>0</v>
      </c>
      <c r="Y2130" s="203">
        <f t="shared" si="555"/>
        <v>0</v>
      </c>
    </row>
    <row r="2131" ht="12.75" customHeight="1">
      <c r="A2131" s="191" t="s">
        <v>9283</v>
      </c>
      <c r="B2131" s="191" t="s">
        <v>2966</v>
      </c>
      <c r="C2131" s="268">
        <v>45986.0</v>
      </c>
      <c r="D2131" s="241">
        <v>0.3194444444444444</v>
      </c>
      <c r="E2131" s="191" t="s">
        <v>9212</v>
      </c>
      <c r="F2131" s="191" t="s">
        <v>8833</v>
      </c>
      <c r="G2131" s="193">
        <v>1.0</v>
      </c>
      <c r="H2131" s="193" t="s">
        <v>2449</v>
      </c>
      <c r="I2131" s="193" t="s">
        <v>9213</v>
      </c>
      <c r="J2131" s="193" t="s">
        <v>9321</v>
      </c>
      <c r="K2131" s="193" t="s">
        <v>8835</v>
      </c>
      <c r="L2131" s="191" t="s">
        <v>8836</v>
      </c>
      <c r="M2131" s="217" t="s">
        <v>8837</v>
      </c>
      <c r="N2131" s="193" t="s">
        <v>821</v>
      </c>
      <c r="O2131" s="207">
        <v>0.4201388888888889</v>
      </c>
      <c r="P2131" s="193" t="str">
        <f t="shared" si="564"/>
        <v>REVISION DE UNIDAD 
INSTALACION DE BLOQUEO</v>
      </c>
      <c r="Q2131" s="205" t="s">
        <v>5247</v>
      </c>
      <c r="R2131" s="206">
        <v>8.62667089231289E14</v>
      </c>
      <c r="S2131" s="206">
        <v>8.116792646E9</v>
      </c>
      <c r="T2131" s="193" t="s">
        <v>68</v>
      </c>
      <c r="U2131" s="193" t="s">
        <v>9215</v>
      </c>
      <c r="V2131" s="193" t="s">
        <v>762</v>
      </c>
      <c r="W2131" s="203">
        <v>0.0</v>
      </c>
      <c r="X2131" s="203">
        <f t="shared" si="568"/>
        <v>0</v>
      </c>
      <c r="Y2131" s="203">
        <f t="shared" si="555"/>
        <v>0</v>
      </c>
    </row>
    <row r="2132">
      <c r="A2132" s="191" t="s">
        <v>9283</v>
      </c>
      <c r="B2132" s="215" t="s">
        <v>2817</v>
      </c>
      <c r="C2132" s="268">
        <v>45986.0</v>
      </c>
      <c r="D2132" s="241">
        <v>0.4791666666666667</v>
      </c>
      <c r="E2132" s="191" t="s">
        <v>2511</v>
      </c>
      <c r="F2132" s="191" t="s">
        <v>4992</v>
      </c>
      <c r="G2132" s="193">
        <v>1.0</v>
      </c>
      <c r="H2132" s="193" t="s">
        <v>888</v>
      </c>
      <c r="I2132" s="193" t="s">
        <v>9322</v>
      </c>
      <c r="J2132" s="193" t="s">
        <v>2725</v>
      </c>
      <c r="K2132" s="193" t="s">
        <v>68</v>
      </c>
      <c r="L2132" s="191" t="s">
        <v>2530</v>
      </c>
      <c r="M2132" s="249" t="s">
        <v>2531</v>
      </c>
      <c r="N2132" s="193" t="s">
        <v>821</v>
      </c>
      <c r="O2132" s="207">
        <v>0.5194444444444445</v>
      </c>
      <c r="P2132" s="193" t="str">
        <f t="shared" si="564"/>
        <v>INSTALACION DE EQUIPO</v>
      </c>
      <c r="Q2132" s="205" t="s">
        <v>5247</v>
      </c>
      <c r="R2132" s="206">
        <v>8.62667089278538E14</v>
      </c>
      <c r="S2132" s="206">
        <v>8.126174284E9</v>
      </c>
      <c r="T2132" s="193" t="s">
        <v>68</v>
      </c>
      <c r="U2132" s="193" t="s">
        <v>9323</v>
      </c>
      <c r="V2132" s="193" t="str">
        <f t="shared" ref="V2132:V2134" si="569">H2132</f>
        <v>INSTALACION</v>
      </c>
      <c r="W2132" s="203">
        <v>1700.0</v>
      </c>
      <c r="X2132" s="203">
        <f t="shared" si="568"/>
        <v>272</v>
      </c>
      <c r="Y2132" s="203">
        <f t="shared" si="555"/>
        <v>1972</v>
      </c>
    </row>
    <row r="2133">
      <c r="A2133" s="191" t="s">
        <v>9283</v>
      </c>
      <c r="B2133" s="215" t="s">
        <v>2966</v>
      </c>
      <c r="C2133" s="268">
        <v>45986.0</v>
      </c>
      <c r="D2133" s="241">
        <v>0.4791666666666667</v>
      </c>
      <c r="E2133" s="191" t="s">
        <v>2511</v>
      </c>
      <c r="F2133" s="191" t="s">
        <v>4992</v>
      </c>
      <c r="G2133" s="193">
        <v>1.0</v>
      </c>
      <c r="H2133" s="193" t="s">
        <v>846</v>
      </c>
      <c r="I2133" s="193" t="s">
        <v>68</v>
      </c>
      <c r="J2133" s="193" t="s">
        <v>9324</v>
      </c>
      <c r="K2133" s="193" t="s">
        <v>68</v>
      </c>
      <c r="L2133" s="191" t="s">
        <v>2530</v>
      </c>
      <c r="M2133" s="249" t="s">
        <v>2531</v>
      </c>
      <c r="N2133" s="193" t="s">
        <v>706</v>
      </c>
      <c r="O2133" s="193" t="s">
        <v>68</v>
      </c>
      <c r="P2133" s="193" t="str">
        <f t="shared" si="564"/>
        <v>MIGRACION O INSTALACION DE EQUIPO</v>
      </c>
      <c r="Q2133" s="205" t="s">
        <v>9325</v>
      </c>
      <c r="R2133" s="206" t="s">
        <v>68</v>
      </c>
      <c r="S2133" s="206" t="s">
        <v>68</v>
      </c>
      <c r="T2133" s="193" t="s">
        <v>68</v>
      </c>
      <c r="U2133" s="193" t="s">
        <v>68</v>
      </c>
      <c r="V2133" s="193" t="str">
        <f t="shared" si="569"/>
        <v>CANCELADO</v>
      </c>
      <c r="W2133" s="203">
        <v>0.0</v>
      </c>
      <c r="X2133" s="203">
        <f t="shared" si="568"/>
        <v>0</v>
      </c>
      <c r="Y2133" s="203">
        <f t="shared" si="555"/>
        <v>0</v>
      </c>
    </row>
    <row r="2134">
      <c r="A2134" s="191" t="s">
        <v>9283</v>
      </c>
      <c r="B2134" s="215" t="s">
        <v>2817</v>
      </c>
      <c r="C2134" s="268">
        <v>45986.0</v>
      </c>
      <c r="D2134" s="241">
        <v>0.020833333333333332</v>
      </c>
      <c r="E2134" s="191" t="s">
        <v>2511</v>
      </c>
      <c r="F2134" s="191" t="s">
        <v>2592</v>
      </c>
      <c r="G2134" s="193">
        <v>1.0</v>
      </c>
      <c r="H2134" s="193" t="s">
        <v>2812</v>
      </c>
      <c r="I2134" s="193" t="s">
        <v>9326</v>
      </c>
      <c r="J2134" s="193" t="s">
        <v>3082</v>
      </c>
      <c r="K2134" s="193" t="s">
        <v>9327</v>
      </c>
      <c r="L2134" s="191" t="s">
        <v>9328</v>
      </c>
      <c r="M2134" s="249" t="s">
        <v>9329</v>
      </c>
      <c r="N2134" s="193" t="s">
        <v>821</v>
      </c>
      <c r="O2134" s="207">
        <v>0.5659722222222222</v>
      </c>
      <c r="P2134" s="193" t="str">
        <f t="shared" si="564"/>
        <v>REINSTALACION DE EQUIPO</v>
      </c>
      <c r="Q2134" s="294" t="s">
        <v>68</v>
      </c>
      <c r="R2134" s="206">
        <v>8.68166057587487E14</v>
      </c>
      <c r="S2134" s="206">
        <v>8.123536764E9</v>
      </c>
      <c r="T2134" s="193" t="s">
        <v>9330</v>
      </c>
      <c r="U2134" s="193" t="s">
        <v>9331</v>
      </c>
      <c r="V2134" s="193" t="str">
        <f t="shared" si="569"/>
        <v>REINSTALACION</v>
      </c>
      <c r="W2134" s="203">
        <v>600.0</v>
      </c>
      <c r="X2134" s="203">
        <f t="shared" si="568"/>
        <v>96</v>
      </c>
      <c r="Y2134" s="203">
        <f t="shared" si="555"/>
        <v>696</v>
      </c>
    </row>
    <row r="2135" ht="12.75" customHeight="1">
      <c r="A2135" s="191" t="s">
        <v>9283</v>
      </c>
      <c r="B2135" s="191" t="s">
        <v>2966</v>
      </c>
      <c r="C2135" s="268">
        <v>45986.0</v>
      </c>
      <c r="D2135" s="241">
        <v>0.625</v>
      </c>
      <c r="E2135" s="191" t="s">
        <v>9243</v>
      </c>
      <c r="F2135" s="191" t="s">
        <v>2527</v>
      </c>
      <c r="G2135" s="193">
        <v>1.0</v>
      </c>
      <c r="H2135" s="193" t="s">
        <v>2449</v>
      </c>
      <c r="I2135" s="193" t="s">
        <v>5844</v>
      </c>
      <c r="J2135" s="193" t="s">
        <v>9244</v>
      </c>
      <c r="K2135" s="193" t="s">
        <v>9245</v>
      </c>
      <c r="L2135" s="191" t="s">
        <v>9332</v>
      </c>
      <c r="M2135" s="217" t="s">
        <v>7696</v>
      </c>
      <c r="N2135" s="193" t="s">
        <v>706</v>
      </c>
      <c r="O2135" s="193" t="s">
        <v>68</v>
      </c>
      <c r="P2135" s="193" t="str">
        <f t="shared" si="564"/>
        <v>DASHCAM NO ESTA REPORTANDO
SE QUEDO ESTATICA EN USA</v>
      </c>
      <c r="Q2135" s="205" t="s">
        <v>9333</v>
      </c>
      <c r="R2135" s="206">
        <v>8.63240070022957E14</v>
      </c>
      <c r="S2135" s="206" t="s">
        <v>68</v>
      </c>
      <c r="T2135" s="193" t="s">
        <v>68</v>
      </c>
      <c r="U2135" s="193" t="s">
        <v>68</v>
      </c>
      <c r="V2135" s="193" t="s">
        <v>762</v>
      </c>
      <c r="W2135" s="203">
        <v>0.0</v>
      </c>
      <c r="X2135" s="203">
        <v>0.0</v>
      </c>
      <c r="Y2135" s="203">
        <f t="shared" si="555"/>
        <v>0</v>
      </c>
    </row>
    <row r="2136" ht="12.75" customHeight="1">
      <c r="A2136" s="191" t="s">
        <v>9283</v>
      </c>
      <c r="B2136" s="215" t="s">
        <v>2817</v>
      </c>
      <c r="C2136" s="268">
        <v>45986.0</v>
      </c>
      <c r="D2136" s="241">
        <v>0.625</v>
      </c>
      <c r="E2136" s="191" t="s">
        <v>9243</v>
      </c>
      <c r="F2136" s="191" t="s">
        <v>2527</v>
      </c>
      <c r="G2136" s="193">
        <v>1.0</v>
      </c>
      <c r="H2136" s="193" t="s">
        <v>888</v>
      </c>
      <c r="I2136" s="193" t="s">
        <v>9334</v>
      </c>
      <c r="J2136" s="193" t="s">
        <v>8448</v>
      </c>
      <c r="K2136" s="193" t="s">
        <v>9245</v>
      </c>
      <c r="L2136" s="191" t="s">
        <v>9332</v>
      </c>
      <c r="M2136" s="217" t="s">
        <v>7696</v>
      </c>
      <c r="N2136" s="193" t="s">
        <v>706</v>
      </c>
      <c r="O2136" s="207">
        <v>0.7208333333333333</v>
      </c>
      <c r="P2136" s="193" t="str">
        <f t="shared" si="564"/>
        <v>INSTALACION DE DASHCAM</v>
      </c>
      <c r="Q2136" s="205" t="s">
        <v>7306</v>
      </c>
      <c r="R2136" s="206">
        <v>8.64993060473403E14</v>
      </c>
      <c r="S2136" s="206" t="s">
        <v>9335</v>
      </c>
      <c r="T2136" s="193" t="s">
        <v>9336</v>
      </c>
      <c r="U2136" s="193" t="s">
        <v>9337</v>
      </c>
      <c r="V2136" s="193" t="str">
        <f t="shared" ref="V2136:V2150" si="570">H2136</f>
        <v>INSTALACION</v>
      </c>
      <c r="W2136" s="203">
        <f>6900+599</f>
        <v>7499</v>
      </c>
      <c r="X2136" s="203">
        <v>0.0</v>
      </c>
      <c r="Y2136" s="203">
        <f t="shared" si="555"/>
        <v>7499</v>
      </c>
    </row>
    <row r="2137" ht="12.75" customHeight="1">
      <c r="A2137" s="191" t="s">
        <v>9283</v>
      </c>
      <c r="B2137" s="215" t="s">
        <v>2817</v>
      </c>
      <c r="C2137" s="268">
        <v>45986.0</v>
      </c>
      <c r="D2137" s="241">
        <v>0.625</v>
      </c>
      <c r="E2137" s="191" t="s">
        <v>2213</v>
      </c>
      <c r="F2137" s="191" t="s">
        <v>8439</v>
      </c>
      <c r="G2137" s="193">
        <v>1.0</v>
      </c>
      <c r="H2137" s="193" t="s">
        <v>888</v>
      </c>
      <c r="I2137" s="193" t="s">
        <v>9338</v>
      </c>
      <c r="J2137" s="193" t="s">
        <v>8448</v>
      </c>
      <c r="K2137" s="193" t="s">
        <v>9339</v>
      </c>
      <c r="L2137" s="191" t="s">
        <v>9340</v>
      </c>
      <c r="M2137" s="263" t="s">
        <v>8444</v>
      </c>
      <c r="N2137" s="193" t="s">
        <v>821</v>
      </c>
      <c r="O2137" s="207">
        <v>0.6444444444444445</v>
      </c>
      <c r="P2137" s="193" t="str">
        <f t="shared" si="564"/>
        <v>INSTALACION DE DASHCAM</v>
      </c>
      <c r="Q2137" s="205" t="s">
        <v>7306</v>
      </c>
      <c r="R2137" s="206">
        <v>8.64993060424588E14</v>
      </c>
      <c r="S2137" s="206" t="s">
        <v>9341</v>
      </c>
      <c r="T2137" s="193" t="s">
        <v>9342</v>
      </c>
      <c r="U2137" s="193" t="s">
        <v>68</v>
      </c>
      <c r="V2137" s="193" t="str">
        <f t="shared" si="570"/>
        <v>INSTALACION</v>
      </c>
      <c r="W2137" s="203">
        <f t="shared" ref="W2137:W2138" si="571">5899+599</f>
        <v>6498</v>
      </c>
      <c r="X2137" s="203">
        <f t="shared" ref="X2137:X2145" si="572">W2137*0.16</f>
        <v>1039.68</v>
      </c>
      <c r="Y2137" s="203">
        <f t="shared" si="555"/>
        <v>7537.68</v>
      </c>
    </row>
    <row r="2138" ht="12.75" customHeight="1">
      <c r="A2138" s="191" t="s">
        <v>9283</v>
      </c>
      <c r="B2138" s="215" t="s">
        <v>2817</v>
      </c>
      <c r="C2138" s="268">
        <v>45986.0</v>
      </c>
      <c r="D2138" s="241">
        <v>0.625</v>
      </c>
      <c r="E2138" s="191" t="s">
        <v>2213</v>
      </c>
      <c r="F2138" s="191" t="s">
        <v>8439</v>
      </c>
      <c r="G2138" s="193">
        <v>1.0</v>
      </c>
      <c r="H2138" s="193" t="s">
        <v>888</v>
      </c>
      <c r="I2138" s="193" t="s">
        <v>9338</v>
      </c>
      <c r="J2138" s="193" t="s">
        <v>8448</v>
      </c>
      <c r="K2138" s="193" t="s">
        <v>9339</v>
      </c>
      <c r="L2138" s="191" t="s">
        <v>9340</v>
      </c>
      <c r="M2138" s="263" t="s">
        <v>8444</v>
      </c>
      <c r="N2138" s="193" t="s">
        <v>821</v>
      </c>
      <c r="O2138" s="207">
        <v>0.6965277777777777</v>
      </c>
      <c r="P2138" s="193" t="str">
        <f t="shared" si="564"/>
        <v>INSTALACION DE DASHCAM</v>
      </c>
      <c r="Q2138" s="205" t="s">
        <v>7306</v>
      </c>
      <c r="R2138" s="206">
        <v>8.64993060465433E14</v>
      </c>
      <c r="S2138" s="206" t="s">
        <v>9343</v>
      </c>
      <c r="T2138" s="193" t="s">
        <v>9344</v>
      </c>
      <c r="U2138" s="193" t="s">
        <v>68</v>
      </c>
      <c r="V2138" s="193" t="str">
        <f t="shared" si="570"/>
        <v>INSTALACION</v>
      </c>
      <c r="W2138" s="203">
        <f t="shared" si="571"/>
        <v>6498</v>
      </c>
      <c r="X2138" s="203">
        <f t="shared" si="572"/>
        <v>1039.68</v>
      </c>
      <c r="Y2138" s="203">
        <f t="shared" si="555"/>
        <v>7537.68</v>
      </c>
    </row>
    <row r="2139" ht="12.75" customHeight="1">
      <c r="A2139" s="191" t="s">
        <v>9283</v>
      </c>
      <c r="B2139" s="215" t="s">
        <v>2817</v>
      </c>
      <c r="C2139" s="268">
        <v>45987.0</v>
      </c>
      <c r="D2139" s="241">
        <v>0.4166666666666667</v>
      </c>
      <c r="E2139" s="191" t="s">
        <v>390</v>
      </c>
      <c r="F2139" s="191" t="s">
        <v>390</v>
      </c>
      <c r="G2139" s="193">
        <v>1.0</v>
      </c>
      <c r="H2139" s="193" t="s">
        <v>2449</v>
      </c>
      <c r="I2139" s="193" t="s">
        <v>6486</v>
      </c>
      <c r="J2139" s="193" t="s">
        <v>9345</v>
      </c>
      <c r="K2139" s="193" t="s">
        <v>5091</v>
      </c>
      <c r="L2139" s="191" t="s">
        <v>7792</v>
      </c>
      <c r="M2139" s="217" t="s">
        <v>7793</v>
      </c>
      <c r="N2139" s="193" t="s">
        <v>821</v>
      </c>
      <c r="O2139" s="207">
        <v>0.4375</v>
      </c>
      <c r="P2139" s="193" t="str">
        <f t="shared" si="564"/>
        <v>REVISION DE UNIDAD 
UNIDAD TUVO UN UNA SITUACION MECANICA Y SE DESCARGO </v>
      </c>
      <c r="Q2139" s="205" t="s">
        <v>9346</v>
      </c>
      <c r="R2139" s="206">
        <v>8.64943048870519E14</v>
      </c>
      <c r="S2139" s="206">
        <v>8.118247945E9</v>
      </c>
      <c r="T2139" s="193" t="s">
        <v>9347</v>
      </c>
      <c r="U2139" s="193" t="s">
        <v>9348</v>
      </c>
      <c r="V2139" s="193" t="str">
        <f t="shared" si="570"/>
        <v>REVISION</v>
      </c>
      <c r="W2139" s="203">
        <v>0.0</v>
      </c>
      <c r="X2139" s="203">
        <f t="shared" si="572"/>
        <v>0</v>
      </c>
      <c r="Y2139" s="203">
        <f t="shared" si="555"/>
        <v>0</v>
      </c>
    </row>
    <row r="2140" ht="12.75" customHeight="1">
      <c r="A2140" s="191" t="s">
        <v>9283</v>
      </c>
      <c r="B2140" s="215" t="s">
        <v>2817</v>
      </c>
      <c r="C2140" s="268">
        <v>45987.0</v>
      </c>
      <c r="D2140" s="241">
        <v>0.4166666666666667</v>
      </c>
      <c r="E2140" s="191" t="s">
        <v>3488</v>
      </c>
      <c r="F2140" s="191" t="s">
        <v>1614</v>
      </c>
      <c r="G2140" s="193">
        <v>1.0</v>
      </c>
      <c r="H2140" s="193" t="s">
        <v>888</v>
      </c>
      <c r="I2140" s="193" t="s">
        <v>9349</v>
      </c>
      <c r="J2140" s="193" t="s">
        <v>9350</v>
      </c>
      <c r="K2140" s="193" t="s">
        <v>2653</v>
      </c>
      <c r="L2140" s="191" t="s">
        <v>5855</v>
      </c>
      <c r="M2140" s="263" t="s">
        <v>3505</v>
      </c>
      <c r="N2140" s="193" t="s">
        <v>995</v>
      </c>
      <c r="O2140" s="207">
        <v>0.4201388888888889</v>
      </c>
      <c r="P2140" s="193" t="str">
        <f t="shared" si="564"/>
        <v>INSTALACION DE EQUIPO 
Corte 4929</v>
      </c>
      <c r="Q2140" s="205" t="s">
        <v>9351</v>
      </c>
      <c r="R2140" s="206">
        <v>8.63767070884929E14</v>
      </c>
      <c r="S2140" s="206" t="s">
        <v>68</v>
      </c>
      <c r="T2140" s="193" t="s">
        <v>68</v>
      </c>
      <c r="U2140" s="193" t="s">
        <v>9352</v>
      </c>
      <c r="V2140" s="193" t="str">
        <f t="shared" si="570"/>
        <v>INSTALACION</v>
      </c>
      <c r="W2140" s="203">
        <v>700.0</v>
      </c>
      <c r="X2140" s="203">
        <f t="shared" si="572"/>
        <v>112</v>
      </c>
      <c r="Y2140" s="203">
        <f t="shared" si="555"/>
        <v>812</v>
      </c>
    </row>
    <row r="2141" ht="12.75" customHeight="1">
      <c r="A2141" s="191" t="s">
        <v>9283</v>
      </c>
      <c r="B2141" s="215" t="s">
        <v>2817</v>
      </c>
      <c r="C2141" s="268">
        <v>45987.0</v>
      </c>
      <c r="D2141" s="241">
        <v>0.4166666666666667</v>
      </c>
      <c r="E2141" s="191" t="s">
        <v>3488</v>
      </c>
      <c r="F2141" s="191" t="s">
        <v>1614</v>
      </c>
      <c r="G2141" s="193">
        <v>1.0</v>
      </c>
      <c r="H2141" s="193" t="s">
        <v>888</v>
      </c>
      <c r="I2141" s="193" t="s">
        <v>9349</v>
      </c>
      <c r="J2141" s="193" t="s">
        <v>9353</v>
      </c>
      <c r="K2141" s="193" t="s">
        <v>2653</v>
      </c>
      <c r="L2141" s="191" t="s">
        <v>5855</v>
      </c>
      <c r="M2141" s="263" t="s">
        <v>3505</v>
      </c>
      <c r="N2141" s="193" t="s">
        <v>995</v>
      </c>
      <c r="O2141" s="207">
        <v>0.4375</v>
      </c>
      <c r="P2141" s="193" t="str">
        <f t="shared" si="564"/>
        <v>INSTALACION DE EQUIPO 
Seguimiento 1 8263</v>
      </c>
      <c r="Q2141" s="205" t="s">
        <v>9354</v>
      </c>
      <c r="R2141" s="206">
        <v>8.63767070838263E14</v>
      </c>
      <c r="S2141" s="206" t="s">
        <v>68</v>
      </c>
      <c r="T2141" s="193" t="s">
        <v>68</v>
      </c>
      <c r="U2141" s="193" t="s">
        <v>9352</v>
      </c>
      <c r="V2141" s="193" t="str">
        <f t="shared" si="570"/>
        <v>INSTALACION</v>
      </c>
      <c r="W2141" s="203">
        <v>700.0</v>
      </c>
      <c r="X2141" s="203">
        <f t="shared" si="572"/>
        <v>112</v>
      </c>
      <c r="Y2141" s="203">
        <f t="shared" si="555"/>
        <v>812</v>
      </c>
    </row>
    <row r="2142" ht="12.75" customHeight="1">
      <c r="A2142" s="191" t="s">
        <v>9283</v>
      </c>
      <c r="B2142" s="215" t="s">
        <v>2817</v>
      </c>
      <c r="C2142" s="268">
        <v>45987.0</v>
      </c>
      <c r="D2142" s="241">
        <v>0.4166666666666667</v>
      </c>
      <c r="E2142" s="191" t="s">
        <v>3488</v>
      </c>
      <c r="F2142" s="191" t="s">
        <v>1614</v>
      </c>
      <c r="G2142" s="193">
        <v>1.0</v>
      </c>
      <c r="H2142" s="193" t="s">
        <v>888</v>
      </c>
      <c r="I2142" s="193" t="s">
        <v>9349</v>
      </c>
      <c r="J2142" s="193" t="s">
        <v>9355</v>
      </c>
      <c r="K2142" s="193" t="s">
        <v>2653</v>
      </c>
      <c r="L2142" s="191" t="s">
        <v>5855</v>
      </c>
      <c r="M2142" s="263" t="s">
        <v>3505</v>
      </c>
      <c r="N2142" s="193" t="s">
        <v>995</v>
      </c>
      <c r="O2142" s="207">
        <v>0.47291666666666665</v>
      </c>
      <c r="P2142" s="193" t="str">
        <f t="shared" si="564"/>
        <v>INSTALACION DE EQUIPO 
Seguimiento 2 2791</v>
      </c>
      <c r="Q2142" s="205" t="s">
        <v>9356</v>
      </c>
      <c r="R2142" s="206">
        <v>8.68120302682791E14</v>
      </c>
      <c r="S2142" s="206" t="s">
        <v>68</v>
      </c>
      <c r="T2142" s="193" t="s">
        <v>68</v>
      </c>
      <c r="U2142" s="193" t="s">
        <v>9352</v>
      </c>
      <c r="V2142" s="193" t="str">
        <f t="shared" si="570"/>
        <v>INSTALACION</v>
      </c>
      <c r="W2142" s="203">
        <v>700.0</v>
      </c>
      <c r="X2142" s="203">
        <f t="shared" si="572"/>
        <v>112</v>
      </c>
      <c r="Y2142" s="203">
        <f t="shared" si="555"/>
        <v>812</v>
      </c>
    </row>
    <row r="2143" ht="12.75" customHeight="1">
      <c r="A2143" s="191" t="s">
        <v>9283</v>
      </c>
      <c r="B2143" s="215" t="s">
        <v>2817</v>
      </c>
      <c r="C2143" s="268">
        <v>45987.0</v>
      </c>
      <c r="D2143" s="241">
        <v>0.5833333333333334</v>
      </c>
      <c r="E2143" s="191" t="s">
        <v>7132</v>
      </c>
      <c r="F2143" s="191" t="s">
        <v>98</v>
      </c>
      <c r="G2143" s="193">
        <v>1.0</v>
      </c>
      <c r="H2143" s="193" t="s">
        <v>888</v>
      </c>
      <c r="I2143" s="193" t="s">
        <v>9357</v>
      </c>
      <c r="J2143" s="193" t="s">
        <v>2725</v>
      </c>
      <c r="K2143" s="193" t="s">
        <v>9358</v>
      </c>
      <c r="L2143" s="191" t="s">
        <v>5628</v>
      </c>
      <c r="M2143" s="263" t="s">
        <v>9359</v>
      </c>
      <c r="N2143" s="193" t="s">
        <v>706</v>
      </c>
      <c r="O2143" s="207">
        <v>0.6395833333333333</v>
      </c>
      <c r="P2143" s="193" t="str">
        <f t="shared" si="564"/>
        <v>INSTALACION DE EQUIPO</v>
      </c>
      <c r="Q2143" s="205" t="s">
        <v>9360</v>
      </c>
      <c r="R2143" s="206">
        <v>8.69706062756996E14</v>
      </c>
      <c r="S2143" s="206">
        <v>8.126174277E9</v>
      </c>
      <c r="T2143" s="193" t="s">
        <v>9361</v>
      </c>
      <c r="U2143" s="193" t="s">
        <v>9362</v>
      </c>
      <c r="V2143" s="193" t="str">
        <f t="shared" si="570"/>
        <v>INSTALACION</v>
      </c>
      <c r="W2143" s="203">
        <f>1500+279</f>
        <v>1779</v>
      </c>
      <c r="X2143" s="203">
        <f t="shared" si="572"/>
        <v>284.64</v>
      </c>
      <c r="Y2143" s="203">
        <f t="shared" si="555"/>
        <v>2063.64</v>
      </c>
    </row>
    <row r="2144" ht="12.75" customHeight="1">
      <c r="A2144" s="191" t="s">
        <v>9283</v>
      </c>
      <c r="B2144" s="215" t="s">
        <v>2817</v>
      </c>
      <c r="C2144" s="268">
        <v>45988.0</v>
      </c>
      <c r="D2144" s="241">
        <v>0.020833333333333332</v>
      </c>
      <c r="E2144" s="191" t="s">
        <v>4559</v>
      </c>
      <c r="F2144" s="191" t="s">
        <v>56</v>
      </c>
      <c r="G2144" s="193">
        <v>1.0</v>
      </c>
      <c r="H2144" s="193" t="s">
        <v>888</v>
      </c>
      <c r="I2144" s="193" t="s">
        <v>9363</v>
      </c>
      <c r="J2144" s="193" t="s">
        <v>2725</v>
      </c>
      <c r="K2144" s="193" t="s">
        <v>9364</v>
      </c>
      <c r="L2144" s="191" t="s">
        <v>9365</v>
      </c>
      <c r="M2144" s="263" t="s">
        <v>9366</v>
      </c>
      <c r="N2144" s="193" t="s">
        <v>706</v>
      </c>
      <c r="O2144" s="207">
        <v>0.5388888888888889</v>
      </c>
      <c r="P2144" s="193" t="str">
        <f t="shared" si="564"/>
        <v>INSTALACION DE EQUIPO</v>
      </c>
      <c r="Q2144" s="205" t="s">
        <v>5247</v>
      </c>
      <c r="R2144" s="206">
        <v>8.62667089372703E14</v>
      </c>
      <c r="S2144" s="206">
        <v>8.12617428E9</v>
      </c>
      <c r="T2144" s="193" t="s">
        <v>9367</v>
      </c>
      <c r="U2144" s="193" t="s">
        <v>9368</v>
      </c>
      <c r="V2144" s="193" t="str">
        <f t="shared" si="570"/>
        <v>INSTALACION</v>
      </c>
      <c r="W2144" s="203">
        <v>0.0</v>
      </c>
      <c r="X2144" s="203">
        <f t="shared" si="572"/>
        <v>0</v>
      </c>
      <c r="Y2144" s="203">
        <f t="shared" si="555"/>
        <v>0</v>
      </c>
    </row>
    <row r="2145" ht="12.75" customHeight="1">
      <c r="A2145" s="191" t="s">
        <v>9283</v>
      </c>
      <c r="B2145" s="215" t="s">
        <v>2817</v>
      </c>
      <c r="C2145" s="268">
        <v>45988.0</v>
      </c>
      <c r="D2145" s="241">
        <v>0.6770833333333334</v>
      </c>
      <c r="E2145" s="191" t="s">
        <v>2548</v>
      </c>
      <c r="F2145" s="191" t="s">
        <v>2549</v>
      </c>
      <c r="G2145" s="193">
        <v>1.0</v>
      </c>
      <c r="H2145" s="193" t="s">
        <v>2812</v>
      </c>
      <c r="I2145" s="193" t="s">
        <v>9369</v>
      </c>
      <c r="J2145" s="193" t="s">
        <v>3082</v>
      </c>
      <c r="K2145" s="193" t="s">
        <v>5562</v>
      </c>
      <c r="L2145" s="191" t="s">
        <v>6245</v>
      </c>
      <c r="M2145" s="217" t="s">
        <v>2552</v>
      </c>
      <c r="N2145" s="193" t="s">
        <v>821</v>
      </c>
      <c r="O2145" s="207">
        <v>0.7131944444444445</v>
      </c>
      <c r="P2145" s="193" t="str">
        <f t="shared" si="564"/>
        <v>REINSTALACION DE EQUIPO</v>
      </c>
      <c r="Q2145" s="205" t="s">
        <v>6065</v>
      </c>
      <c r="R2145" s="206">
        <v>8.69220041856604E14</v>
      </c>
      <c r="S2145" s="206">
        <v>8.126174261E9</v>
      </c>
      <c r="T2145" s="193" t="s">
        <v>9370</v>
      </c>
      <c r="U2145" s="193" t="s">
        <v>68</v>
      </c>
      <c r="V2145" s="193" t="str">
        <f t="shared" si="570"/>
        <v>REINSTALACION</v>
      </c>
      <c r="W2145" s="203">
        <v>350.0</v>
      </c>
      <c r="X2145" s="203">
        <f t="shared" si="572"/>
        <v>56</v>
      </c>
      <c r="Y2145" s="203">
        <f t="shared" si="555"/>
        <v>406</v>
      </c>
    </row>
    <row r="2146" ht="12.75" customHeight="1">
      <c r="A2146" s="191" t="s">
        <v>9283</v>
      </c>
      <c r="B2146" s="215" t="s">
        <v>2817</v>
      </c>
      <c r="C2146" s="268">
        <v>45988.0</v>
      </c>
      <c r="D2146" s="241">
        <v>0.7083333333333334</v>
      </c>
      <c r="E2146" s="191" t="s">
        <v>7458</v>
      </c>
      <c r="F2146" s="191" t="s">
        <v>7458</v>
      </c>
      <c r="G2146" s="193">
        <v>1.0</v>
      </c>
      <c r="H2146" s="193" t="s">
        <v>888</v>
      </c>
      <c r="I2146" s="193" t="s">
        <v>9371</v>
      </c>
      <c r="J2146" s="193" t="s">
        <v>7236</v>
      </c>
      <c r="K2146" s="193" t="s">
        <v>9372</v>
      </c>
      <c r="L2146" s="191" t="s">
        <v>9373</v>
      </c>
      <c r="M2146" s="263" t="s">
        <v>9374</v>
      </c>
      <c r="N2146" s="193" t="s">
        <v>706</v>
      </c>
      <c r="O2146" s="207">
        <v>0.7534722222222222</v>
      </c>
      <c r="P2146" s="193" t="str">
        <f t="shared" si="564"/>
        <v>INSTALACION EN COMODATO</v>
      </c>
      <c r="Q2146" s="205" t="s">
        <v>5247</v>
      </c>
      <c r="R2146" s="206">
        <v>8.62667089364502E14</v>
      </c>
      <c r="S2146" s="206">
        <v>8.116801532E9</v>
      </c>
      <c r="T2146" s="193" t="s">
        <v>68</v>
      </c>
      <c r="U2146" s="193" t="s">
        <v>9375</v>
      </c>
      <c r="V2146" s="193" t="str">
        <f t="shared" si="570"/>
        <v>INSTALACION</v>
      </c>
      <c r="W2146" s="203">
        <f>549+299</f>
        <v>848</v>
      </c>
      <c r="X2146" s="203">
        <v>0.0</v>
      </c>
      <c r="Y2146" s="203">
        <f t="shared" si="555"/>
        <v>848</v>
      </c>
    </row>
    <row r="2147" ht="12.75" customHeight="1">
      <c r="A2147" s="191" t="s">
        <v>9283</v>
      </c>
      <c r="B2147" s="215" t="s">
        <v>2817</v>
      </c>
      <c r="C2147" s="268">
        <v>45989.0</v>
      </c>
      <c r="D2147" s="241">
        <v>0.3680555555555556</v>
      </c>
      <c r="E2147" s="191" t="s">
        <v>2548</v>
      </c>
      <c r="F2147" s="191" t="s">
        <v>2549</v>
      </c>
      <c r="G2147" s="193">
        <v>1.0</v>
      </c>
      <c r="H2147" s="193" t="s">
        <v>2513</v>
      </c>
      <c r="I2147" s="193" t="s">
        <v>9376</v>
      </c>
      <c r="J2147" s="193" t="s">
        <v>2514</v>
      </c>
      <c r="K2147" s="193" t="s">
        <v>5562</v>
      </c>
      <c r="L2147" s="191" t="s">
        <v>6245</v>
      </c>
      <c r="M2147" s="217" t="s">
        <v>2552</v>
      </c>
      <c r="N2147" s="193" t="s">
        <v>821</v>
      </c>
      <c r="O2147" s="207">
        <v>0.3659722222222222</v>
      </c>
      <c r="P2147" s="193" t="str">
        <f t="shared" si="564"/>
        <v>DESINSTALACION DE EQUIPO</v>
      </c>
      <c r="Q2147" s="205" t="s">
        <v>3334</v>
      </c>
      <c r="R2147" s="206">
        <v>3.59857084514892E14</v>
      </c>
      <c r="S2147" s="206">
        <v>8.13405888E9</v>
      </c>
      <c r="T2147" s="193" t="s">
        <v>9377</v>
      </c>
      <c r="U2147" s="193" t="s">
        <v>9378</v>
      </c>
      <c r="V2147" s="193" t="str">
        <f t="shared" si="570"/>
        <v>DESINSTALACION</v>
      </c>
      <c r="W2147" s="203">
        <v>350.0</v>
      </c>
      <c r="X2147" s="203">
        <f t="shared" ref="X2147:X2184" si="573">W2147*0.16</f>
        <v>56</v>
      </c>
      <c r="Y2147" s="203">
        <f t="shared" si="555"/>
        <v>406</v>
      </c>
    </row>
    <row r="2148" ht="12.75" customHeight="1">
      <c r="A2148" s="191" t="s">
        <v>9283</v>
      </c>
      <c r="B2148" s="215" t="s">
        <v>2817</v>
      </c>
      <c r="C2148" s="268">
        <v>45989.0</v>
      </c>
      <c r="D2148" s="241">
        <v>0.3958333333333333</v>
      </c>
      <c r="E2148" s="191" t="s">
        <v>2548</v>
      </c>
      <c r="F2148" s="191" t="s">
        <v>2549</v>
      </c>
      <c r="G2148" s="193">
        <v>1.0</v>
      </c>
      <c r="H2148" s="193" t="s">
        <v>2513</v>
      </c>
      <c r="I2148" s="193" t="s">
        <v>9379</v>
      </c>
      <c r="J2148" s="193" t="s">
        <v>2514</v>
      </c>
      <c r="K2148" s="193" t="s">
        <v>5562</v>
      </c>
      <c r="L2148" s="191" t="s">
        <v>6245</v>
      </c>
      <c r="M2148" s="217" t="s">
        <v>2552</v>
      </c>
      <c r="N2148" s="193" t="s">
        <v>821</v>
      </c>
      <c r="O2148" s="207">
        <v>0.3840277777777778</v>
      </c>
      <c r="P2148" s="193" t="str">
        <f t="shared" si="564"/>
        <v>DESINSTALACION DE EQUIPO</v>
      </c>
      <c r="Q2148" s="205" t="s">
        <v>9380</v>
      </c>
      <c r="R2148" s="206">
        <v>8.65011031687248E14</v>
      </c>
      <c r="S2148" s="206">
        <v>8.123545675E9</v>
      </c>
      <c r="T2148" s="193" t="s">
        <v>9381</v>
      </c>
      <c r="U2148" s="193" t="s">
        <v>9382</v>
      </c>
      <c r="V2148" s="193" t="str">
        <f t="shared" si="570"/>
        <v>DESINSTALACION</v>
      </c>
      <c r="W2148" s="203">
        <v>350.0</v>
      </c>
      <c r="X2148" s="203">
        <f t="shared" si="573"/>
        <v>56</v>
      </c>
      <c r="Y2148" s="203">
        <f t="shared" si="555"/>
        <v>406</v>
      </c>
    </row>
    <row r="2149" ht="12.75" customHeight="1">
      <c r="A2149" s="191" t="s">
        <v>9283</v>
      </c>
      <c r="B2149" s="215" t="s">
        <v>2817</v>
      </c>
      <c r="C2149" s="268">
        <v>45989.0</v>
      </c>
      <c r="D2149" s="241">
        <v>0.3958333333333333</v>
      </c>
      <c r="E2149" s="191" t="s">
        <v>2548</v>
      </c>
      <c r="F2149" s="191" t="s">
        <v>2549</v>
      </c>
      <c r="G2149" s="193">
        <v>1.0</v>
      </c>
      <c r="H2149" s="193" t="s">
        <v>2812</v>
      </c>
      <c r="I2149" s="193" t="s">
        <v>9383</v>
      </c>
      <c r="J2149" s="193" t="s">
        <v>2521</v>
      </c>
      <c r="K2149" s="193" t="s">
        <v>5562</v>
      </c>
      <c r="L2149" s="191" t="s">
        <v>6245</v>
      </c>
      <c r="M2149" s="217" t="s">
        <v>2552</v>
      </c>
      <c r="N2149" s="193" t="s">
        <v>821</v>
      </c>
      <c r="O2149" s="207">
        <v>0.3958333333333333</v>
      </c>
      <c r="P2149" s="193" t="str">
        <f t="shared" si="564"/>
        <v>REINSTALACION DE EQUIPO </v>
      </c>
      <c r="Q2149" s="205" t="s">
        <v>68</v>
      </c>
      <c r="R2149" s="206">
        <v>8.65011031687248E14</v>
      </c>
      <c r="S2149" s="206">
        <v>8.123545675E9</v>
      </c>
      <c r="T2149" s="193" t="s">
        <v>9384</v>
      </c>
      <c r="U2149" s="193" t="s">
        <v>68</v>
      </c>
      <c r="V2149" s="193" t="str">
        <f t="shared" si="570"/>
        <v>REINSTALACION</v>
      </c>
      <c r="W2149" s="203">
        <v>350.0</v>
      </c>
      <c r="X2149" s="203">
        <f t="shared" si="573"/>
        <v>56</v>
      </c>
      <c r="Y2149" s="203">
        <f t="shared" si="555"/>
        <v>406</v>
      </c>
    </row>
    <row r="2150" ht="12.75" customHeight="1">
      <c r="A2150" s="191" t="s">
        <v>9283</v>
      </c>
      <c r="B2150" s="215" t="s">
        <v>2817</v>
      </c>
      <c r="C2150" s="268">
        <v>45989.0</v>
      </c>
      <c r="D2150" s="241">
        <v>0.4166666666666667</v>
      </c>
      <c r="E2150" s="191" t="s">
        <v>7885</v>
      </c>
      <c r="F2150" s="191" t="s">
        <v>3489</v>
      </c>
      <c r="G2150" s="193">
        <v>1.0</v>
      </c>
      <c r="H2150" s="193" t="s">
        <v>2684</v>
      </c>
      <c r="I2150" s="193" t="s">
        <v>9385</v>
      </c>
      <c r="J2150" s="193" t="s">
        <v>9386</v>
      </c>
      <c r="K2150" s="193" t="s">
        <v>6955</v>
      </c>
      <c r="L2150" s="191" t="s">
        <v>2669</v>
      </c>
      <c r="M2150" s="248" t="s">
        <v>2670</v>
      </c>
      <c r="N2150" s="193" t="s">
        <v>706</v>
      </c>
      <c r="O2150" s="207">
        <v>0.4097222222222222</v>
      </c>
      <c r="P2150" s="193" t="str">
        <f t="shared" si="564"/>
        <v>REVISION DE EQUIPO
Corte 862476055722150
El GPS deja de reportar al poco tiempo cuando la unidad esta esta apagada</v>
      </c>
      <c r="Q2150" s="205" t="s">
        <v>9387</v>
      </c>
      <c r="R2150" s="206">
        <v>8.6247605572215E14</v>
      </c>
      <c r="S2150" s="206" t="s">
        <v>68</v>
      </c>
      <c r="T2150" s="193" t="s">
        <v>9388</v>
      </c>
      <c r="U2150" s="193" t="s">
        <v>9389</v>
      </c>
      <c r="V2150" s="193" t="str">
        <f t="shared" si="570"/>
        <v>VISITA EN FALSO </v>
      </c>
      <c r="W2150" s="203">
        <v>250.0</v>
      </c>
      <c r="X2150" s="203">
        <f t="shared" si="573"/>
        <v>40</v>
      </c>
      <c r="Y2150" s="203">
        <f t="shared" si="555"/>
        <v>290</v>
      </c>
    </row>
    <row r="2151" ht="12.75" customHeight="1">
      <c r="A2151" s="191" t="s">
        <v>9283</v>
      </c>
      <c r="B2151" s="191" t="s">
        <v>2966</v>
      </c>
      <c r="C2151" s="268">
        <v>45989.0</v>
      </c>
      <c r="D2151" s="241">
        <v>0.4166666666666667</v>
      </c>
      <c r="E2151" s="191" t="s">
        <v>7885</v>
      </c>
      <c r="F2151" s="191" t="s">
        <v>3489</v>
      </c>
      <c r="G2151" s="193">
        <v>1.0</v>
      </c>
      <c r="H2151" s="193" t="s">
        <v>2449</v>
      </c>
      <c r="I2151" s="193" t="s">
        <v>9385</v>
      </c>
      <c r="J2151" s="193" t="s">
        <v>9386</v>
      </c>
      <c r="K2151" s="193" t="s">
        <v>6955</v>
      </c>
      <c r="L2151" s="191" t="s">
        <v>2669</v>
      </c>
      <c r="M2151" s="248" t="s">
        <v>2670</v>
      </c>
      <c r="N2151" s="193" t="s">
        <v>706</v>
      </c>
      <c r="O2151" s="207">
        <v>0.46805555555555556</v>
      </c>
      <c r="P2151" s="193" t="str">
        <f t="shared" si="564"/>
        <v>REVISION DE EQUIPO
Corte 862476055722150
El GPS deja de reportar al poco tiempo cuando la unidad esta esta apagada</v>
      </c>
      <c r="Q2151" s="205" t="s">
        <v>9390</v>
      </c>
      <c r="R2151" s="206">
        <v>8.6247605572215E14</v>
      </c>
      <c r="S2151" s="206" t="s">
        <v>68</v>
      </c>
      <c r="T2151" s="193" t="s">
        <v>9388</v>
      </c>
      <c r="U2151" s="193" t="s">
        <v>9389</v>
      </c>
      <c r="V2151" s="193" t="s">
        <v>762</v>
      </c>
      <c r="W2151" s="203">
        <v>0.0</v>
      </c>
      <c r="X2151" s="203">
        <f t="shared" si="573"/>
        <v>0</v>
      </c>
      <c r="Y2151" s="203">
        <f t="shared" si="555"/>
        <v>0</v>
      </c>
    </row>
    <row r="2152" ht="12.75" customHeight="1">
      <c r="A2152" s="191" t="s">
        <v>9283</v>
      </c>
      <c r="B2152" s="215" t="s">
        <v>2817</v>
      </c>
      <c r="C2152" s="268">
        <v>45989.0</v>
      </c>
      <c r="D2152" s="241">
        <v>0.4166666666666667</v>
      </c>
      <c r="E2152" s="191" t="s">
        <v>7885</v>
      </c>
      <c r="F2152" s="191" t="s">
        <v>3489</v>
      </c>
      <c r="G2152" s="193">
        <v>1.0</v>
      </c>
      <c r="H2152" s="193" t="s">
        <v>2467</v>
      </c>
      <c r="I2152" s="193" t="s">
        <v>9385</v>
      </c>
      <c r="J2152" s="193" t="s">
        <v>9386</v>
      </c>
      <c r="K2152" s="193" t="s">
        <v>6955</v>
      </c>
      <c r="L2152" s="191" t="s">
        <v>2669</v>
      </c>
      <c r="M2152" s="248" t="s">
        <v>2670</v>
      </c>
      <c r="N2152" s="193" t="s">
        <v>706</v>
      </c>
      <c r="O2152" s="207">
        <v>0.4861111111111111</v>
      </c>
      <c r="P2152" s="193" t="str">
        <f t="shared" si="564"/>
        <v>REVISION DE EQUIPO
Corte 862476055722150
El GPS deja de reportar al poco tiempo cuando la unidad esta esta apagada</v>
      </c>
      <c r="Q2152" s="205" t="s">
        <v>9391</v>
      </c>
      <c r="R2152" s="206">
        <v>8.62476051570725E14</v>
      </c>
      <c r="S2152" s="206" t="s">
        <v>68</v>
      </c>
      <c r="T2152" s="193" t="s">
        <v>9388</v>
      </c>
      <c r="U2152" s="193" t="s">
        <v>9389</v>
      </c>
      <c r="V2152" s="193" t="str">
        <f t="shared" ref="V2152:V2154" si="574">H2152</f>
        <v>CAMBIO DE GPS</v>
      </c>
      <c r="W2152" s="203">
        <v>0.0</v>
      </c>
      <c r="X2152" s="203">
        <f t="shared" si="573"/>
        <v>0</v>
      </c>
      <c r="Y2152" s="203">
        <f t="shared" si="555"/>
        <v>0</v>
      </c>
    </row>
    <row r="2153" ht="12.75" customHeight="1">
      <c r="A2153" s="191" t="s">
        <v>9283</v>
      </c>
      <c r="B2153" s="215" t="s">
        <v>2817</v>
      </c>
      <c r="C2153" s="268">
        <v>45989.0</v>
      </c>
      <c r="D2153" s="241">
        <v>0.5</v>
      </c>
      <c r="E2153" s="191" t="s">
        <v>4121</v>
      </c>
      <c r="F2153" s="191" t="s">
        <v>4121</v>
      </c>
      <c r="G2153" s="193">
        <v>1.0</v>
      </c>
      <c r="H2153" s="193" t="s">
        <v>888</v>
      </c>
      <c r="I2153" s="193" t="s">
        <v>9392</v>
      </c>
      <c r="J2153" s="193" t="s">
        <v>7236</v>
      </c>
      <c r="K2153" s="193" t="s">
        <v>9393</v>
      </c>
      <c r="L2153" s="191" t="s">
        <v>8527</v>
      </c>
      <c r="M2153" s="263" t="s">
        <v>9394</v>
      </c>
      <c r="N2153" s="193" t="s">
        <v>821</v>
      </c>
      <c r="O2153" s="207">
        <v>0.5013888888888889</v>
      </c>
      <c r="P2153" s="193" t="str">
        <f t="shared" si="564"/>
        <v>INSTALACION EN COMODATO</v>
      </c>
      <c r="Q2153" s="205" t="s">
        <v>5247</v>
      </c>
      <c r="R2153" s="206">
        <v>8.62667089234515E14</v>
      </c>
      <c r="S2153" s="206">
        <v>8.16174287E8</v>
      </c>
      <c r="T2153" s="193" t="s">
        <v>9395</v>
      </c>
      <c r="U2153" s="193" t="s">
        <v>68</v>
      </c>
      <c r="V2153" s="193" t="str">
        <f t="shared" si="574"/>
        <v>INSTALACION</v>
      </c>
      <c r="W2153" s="203">
        <f>549+300</f>
        <v>849</v>
      </c>
      <c r="X2153" s="203">
        <f t="shared" si="573"/>
        <v>135.84</v>
      </c>
      <c r="Y2153" s="203">
        <f t="shared" si="555"/>
        <v>984.84</v>
      </c>
    </row>
    <row r="2154" ht="12.75" customHeight="1">
      <c r="A2154" s="191" t="s">
        <v>9283</v>
      </c>
      <c r="B2154" s="215" t="s">
        <v>2817</v>
      </c>
      <c r="C2154" s="268">
        <v>45989.0</v>
      </c>
      <c r="D2154" s="241">
        <v>0.6458333333333334</v>
      </c>
      <c r="E2154" s="191" t="s">
        <v>2504</v>
      </c>
      <c r="F2154" s="191" t="s">
        <v>2504</v>
      </c>
      <c r="G2154" s="193">
        <v>1.0</v>
      </c>
      <c r="H2154" s="193" t="s">
        <v>888</v>
      </c>
      <c r="I2154" s="193" t="s">
        <v>9396</v>
      </c>
      <c r="J2154" s="193" t="s">
        <v>2725</v>
      </c>
      <c r="K2154" s="193" t="s">
        <v>9397</v>
      </c>
      <c r="L2154" s="191" t="s">
        <v>9398</v>
      </c>
      <c r="M2154" s="263" t="s">
        <v>9399</v>
      </c>
      <c r="N2154" s="193" t="s">
        <v>821</v>
      </c>
      <c r="O2154" s="207">
        <v>0.6486111111111111</v>
      </c>
      <c r="P2154" s="193" t="str">
        <f t="shared" si="564"/>
        <v>INSTALACION DE EQUIPO</v>
      </c>
      <c r="Q2154" s="205" t="s">
        <v>9400</v>
      </c>
      <c r="R2154" s="206">
        <v>8.6266708923137E14</v>
      </c>
      <c r="S2154" s="206">
        <v>8.126174286E9</v>
      </c>
      <c r="T2154" s="193" t="s">
        <v>68</v>
      </c>
      <c r="U2154" s="193" t="s">
        <v>9401</v>
      </c>
      <c r="V2154" s="193" t="str">
        <f t="shared" si="574"/>
        <v>INSTALACION</v>
      </c>
      <c r="W2154" s="203">
        <f>2000+100</f>
        <v>2100</v>
      </c>
      <c r="X2154" s="203">
        <f t="shared" si="573"/>
        <v>336</v>
      </c>
      <c r="Y2154" s="203">
        <f t="shared" si="555"/>
        <v>2436</v>
      </c>
    </row>
    <row r="2155" ht="12.75" customHeight="1">
      <c r="A2155" s="191" t="s">
        <v>9283</v>
      </c>
      <c r="B2155" s="191" t="s">
        <v>2966</v>
      </c>
      <c r="C2155" s="268">
        <v>45989.0</v>
      </c>
      <c r="D2155" s="241">
        <v>0.6666666666666666</v>
      </c>
      <c r="E2155" s="191" t="s">
        <v>2518</v>
      </c>
      <c r="F2155" s="191" t="s">
        <v>8955</v>
      </c>
      <c r="G2155" s="193">
        <v>1.0</v>
      </c>
      <c r="H2155" s="193" t="s">
        <v>2449</v>
      </c>
      <c r="I2155" s="193" t="s">
        <v>9310</v>
      </c>
      <c r="J2155" s="193" t="s">
        <v>9402</v>
      </c>
      <c r="K2155" s="193" t="s">
        <v>68</v>
      </c>
      <c r="L2155" s="191" t="s">
        <v>9403</v>
      </c>
      <c r="M2155" s="263" t="s">
        <v>9404</v>
      </c>
      <c r="N2155" s="193" t="s">
        <v>706</v>
      </c>
      <c r="O2155" s="207">
        <v>0.6652777777777777</v>
      </c>
      <c r="P2155" s="193" t="str">
        <f t="shared" si="564"/>
        <v>REVISION DE UNIDAD 
DEJO DE REPORTAR EL EQUIPO</v>
      </c>
      <c r="Q2155" s="205" t="s">
        <v>68</v>
      </c>
      <c r="R2155" s="206">
        <v>8.69220042266449E14</v>
      </c>
      <c r="S2155" s="206" t="s">
        <v>9313</v>
      </c>
      <c r="T2155" s="193" t="s">
        <v>9314</v>
      </c>
      <c r="U2155" s="193" t="s">
        <v>9315</v>
      </c>
      <c r="V2155" s="193" t="s">
        <v>762</v>
      </c>
      <c r="W2155" s="203">
        <v>0.0</v>
      </c>
      <c r="X2155" s="203">
        <f t="shared" si="573"/>
        <v>0</v>
      </c>
      <c r="Y2155" s="203">
        <f t="shared" si="555"/>
        <v>0</v>
      </c>
    </row>
    <row r="2156" ht="12.75" customHeight="1">
      <c r="A2156" s="191" t="s">
        <v>9283</v>
      </c>
      <c r="B2156" s="191" t="s">
        <v>2966</v>
      </c>
      <c r="C2156" s="268">
        <v>45989.0</v>
      </c>
      <c r="D2156" s="241">
        <v>0.6666666666666666</v>
      </c>
      <c r="E2156" s="191" t="s">
        <v>2518</v>
      </c>
      <c r="F2156" s="191" t="s">
        <v>8955</v>
      </c>
      <c r="G2156" s="193">
        <v>1.0</v>
      </c>
      <c r="H2156" s="193" t="s">
        <v>2819</v>
      </c>
      <c r="I2156" s="193" t="s">
        <v>9310</v>
      </c>
      <c r="J2156" s="193" t="s">
        <v>6114</v>
      </c>
      <c r="K2156" s="193" t="s">
        <v>68</v>
      </c>
      <c r="L2156" s="191" t="s">
        <v>9403</v>
      </c>
      <c r="M2156" s="263" t="s">
        <v>9404</v>
      </c>
      <c r="N2156" s="193" t="s">
        <v>706</v>
      </c>
      <c r="O2156" s="207">
        <v>0.6652777777777777</v>
      </c>
      <c r="P2156" s="193" t="str">
        <f t="shared" si="564"/>
        <v>CAMBIO DE SIM </v>
      </c>
      <c r="Q2156" s="205" t="s">
        <v>9405</v>
      </c>
      <c r="R2156" s="206">
        <v>8.69220042266449E14</v>
      </c>
      <c r="S2156" s="206"/>
      <c r="T2156" s="193" t="s">
        <v>9314</v>
      </c>
      <c r="U2156" s="193" t="s">
        <v>9315</v>
      </c>
      <c r="V2156" s="193" t="s">
        <v>762</v>
      </c>
      <c r="W2156" s="203">
        <v>0.0</v>
      </c>
      <c r="X2156" s="203">
        <f t="shared" si="573"/>
        <v>0</v>
      </c>
      <c r="Y2156" s="203">
        <f t="shared" si="555"/>
        <v>0</v>
      </c>
    </row>
    <row r="2157" ht="12.75" customHeight="1">
      <c r="A2157" s="191" t="s">
        <v>9283</v>
      </c>
      <c r="B2157" s="215" t="s">
        <v>2817</v>
      </c>
      <c r="C2157" s="268">
        <v>45989.0</v>
      </c>
      <c r="D2157" s="241">
        <v>0.7291666666666666</v>
      </c>
      <c r="E2157" s="191" t="s">
        <v>2504</v>
      </c>
      <c r="F2157" s="191" t="s">
        <v>2504</v>
      </c>
      <c r="G2157" s="193">
        <v>1.0</v>
      </c>
      <c r="H2157" s="193" t="s">
        <v>888</v>
      </c>
      <c r="I2157" s="193" t="s">
        <v>9406</v>
      </c>
      <c r="J2157" s="193" t="s">
        <v>2725</v>
      </c>
      <c r="K2157" s="193" t="s">
        <v>9407</v>
      </c>
      <c r="L2157" s="191" t="s">
        <v>9408</v>
      </c>
      <c r="M2157" s="263" t="s">
        <v>9409</v>
      </c>
      <c r="N2157" s="193" t="s">
        <v>706</v>
      </c>
      <c r="O2157" s="207">
        <v>0.7472222222222222</v>
      </c>
      <c r="P2157" s="193" t="str">
        <f t="shared" si="564"/>
        <v>INSTALACION DE EQUIPO</v>
      </c>
      <c r="Q2157" s="205" t="s">
        <v>9410</v>
      </c>
      <c r="R2157" s="206">
        <v>8.62667089222593E14</v>
      </c>
      <c r="S2157" s="206">
        <v>8.126040759E9</v>
      </c>
      <c r="T2157" s="193" t="s">
        <v>9411</v>
      </c>
      <c r="U2157" s="193" t="s">
        <v>9412</v>
      </c>
      <c r="V2157" s="193" t="str">
        <f t="shared" ref="V2157:V2165" si="575">H2157</f>
        <v>INSTALACION</v>
      </c>
      <c r="W2157" s="203">
        <f>2000+100</f>
        <v>2100</v>
      </c>
      <c r="X2157" s="203">
        <f t="shared" si="573"/>
        <v>336</v>
      </c>
      <c r="Y2157" s="203">
        <f t="shared" si="555"/>
        <v>2436</v>
      </c>
    </row>
    <row r="2158" ht="12.75" customHeight="1">
      <c r="A2158" s="191" t="s">
        <v>9283</v>
      </c>
      <c r="B2158" s="191" t="s">
        <v>2966</v>
      </c>
      <c r="C2158" s="268">
        <v>45990.0</v>
      </c>
      <c r="D2158" s="241">
        <v>0.4166666666666667</v>
      </c>
      <c r="E2158" s="191" t="s">
        <v>498</v>
      </c>
      <c r="F2158" s="191" t="s">
        <v>498</v>
      </c>
      <c r="G2158" s="193">
        <v>1.0</v>
      </c>
      <c r="H2158" s="193" t="s">
        <v>846</v>
      </c>
      <c r="I2158" s="193" t="s">
        <v>8783</v>
      </c>
      <c r="J2158" s="193" t="s">
        <v>9413</v>
      </c>
      <c r="K2158" s="193" t="s">
        <v>9414</v>
      </c>
      <c r="L2158" s="191" t="s">
        <v>9415</v>
      </c>
      <c r="M2158" s="217" t="s">
        <v>9416</v>
      </c>
      <c r="N2158" s="193" t="s">
        <v>68</v>
      </c>
      <c r="O2158" s="193" t="s">
        <v>68</v>
      </c>
      <c r="P2158" s="193" t="str">
        <f t="shared" si="564"/>
        <v>REVISION DE UNIDAD 
NO APLICA BLOQUEO</v>
      </c>
      <c r="Q2158" s="205" t="s">
        <v>68</v>
      </c>
      <c r="R2158" s="206" t="s">
        <v>68</v>
      </c>
      <c r="S2158" s="206" t="s">
        <v>68</v>
      </c>
      <c r="T2158" s="193" t="s">
        <v>68</v>
      </c>
      <c r="U2158" s="193" t="s">
        <v>68</v>
      </c>
      <c r="V2158" s="193" t="str">
        <f t="shared" si="575"/>
        <v>CANCELADO</v>
      </c>
      <c r="W2158" s="203">
        <v>0.0</v>
      </c>
      <c r="X2158" s="203">
        <f t="shared" si="573"/>
        <v>0</v>
      </c>
      <c r="Y2158" s="203">
        <f t="shared" si="555"/>
        <v>0</v>
      </c>
    </row>
    <row r="2159" ht="12.75" customHeight="1">
      <c r="A2159" s="191" t="s">
        <v>9283</v>
      </c>
      <c r="B2159" s="215" t="s">
        <v>2817</v>
      </c>
      <c r="C2159" s="268">
        <v>45990.0</v>
      </c>
      <c r="D2159" s="241">
        <v>0.4791666666666667</v>
      </c>
      <c r="E2159" s="191" t="s">
        <v>9417</v>
      </c>
      <c r="F2159" s="191" t="s">
        <v>9418</v>
      </c>
      <c r="G2159" s="193">
        <v>1.0</v>
      </c>
      <c r="H2159" s="193" t="s">
        <v>2513</v>
      </c>
      <c r="I2159" s="193" t="s">
        <v>9419</v>
      </c>
      <c r="J2159" s="193" t="s">
        <v>2514</v>
      </c>
      <c r="K2159" s="193" t="s">
        <v>9420</v>
      </c>
      <c r="L2159" s="191" t="s">
        <v>9421</v>
      </c>
      <c r="M2159" s="217" t="s">
        <v>9422</v>
      </c>
      <c r="N2159" s="193" t="s">
        <v>706</v>
      </c>
      <c r="O2159" s="207">
        <v>0.4798611111111111</v>
      </c>
      <c r="P2159" s="193" t="str">
        <f t="shared" si="564"/>
        <v>DESINSTALACION DE EQUIPO</v>
      </c>
      <c r="Q2159" s="205" t="s">
        <v>8935</v>
      </c>
      <c r="R2159" s="206">
        <v>8.65011034751306E14</v>
      </c>
      <c r="S2159" s="206">
        <v>8.182594863E9</v>
      </c>
      <c r="T2159" s="193" t="s">
        <v>9423</v>
      </c>
      <c r="U2159" s="193" t="s">
        <v>9424</v>
      </c>
      <c r="V2159" s="193" t="str">
        <f t="shared" si="575"/>
        <v>DESINSTALACION</v>
      </c>
      <c r="W2159" s="203">
        <v>500.0</v>
      </c>
      <c r="X2159" s="203">
        <f t="shared" si="573"/>
        <v>80</v>
      </c>
      <c r="Y2159" s="203">
        <f t="shared" si="555"/>
        <v>580</v>
      </c>
    </row>
    <row r="2160" ht="12.75" customHeight="1">
      <c r="A2160" s="191" t="s">
        <v>9283</v>
      </c>
      <c r="B2160" s="215" t="s">
        <v>2817</v>
      </c>
      <c r="C2160" s="268">
        <v>45990.0</v>
      </c>
      <c r="D2160" s="241">
        <v>0.4791666666666667</v>
      </c>
      <c r="E2160" s="191" t="s">
        <v>9417</v>
      </c>
      <c r="F2160" s="191" t="s">
        <v>9418</v>
      </c>
      <c r="G2160" s="193">
        <v>1.0</v>
      </c>
      <c r="H2160" s="193" t="s">
        <v>2513</v>
      </c>
      <c r="I2160" s="193" t="s">
        <v>9425</v>
      </c>
      <c r="J2160" s="193" t="s">
        <v>2514</v>
      </c>
      <c r="K2160" s="193" t="s">
        <v>9420</v>
      </c>
      <c r="L2160" s="191" t="s">
        <v>9421</v>
      </c>
      <c r="M2160" s="217" t="s">
        <v>9422</v>
      </c>
      <c r="N2160" s="193" t="s">
        <v>706</v>
      </c>
      <c r="O2160" s="207">
        <v>0.4979166666666667</v>
      </c>
      <c r="P2160" s="193" t="str">
        <f t="shared" si="564"/>
        <v>DESINSTALACION DE EQUIPO</v>
      </c>
      <c r="Q2160" s="205" t="s">
        <v>9426</v>
      </c>
      <c r="R2160" s="206">
        <v>8.6501103474949E14</v>
      </c>
      <c r="S2160" s="206">
        <v>8.182594989E9</v>
      </c>
      <c r="T2160" s="193" t="s">
        <v>9427</v>
      </c>
      <c r="U2160" s="193" t="s">
        <v>9428</v>
      </c>
      <c r="V2160" s="193" t="str">
        <f t="shared" si="575"/>
        <v>DESINSTALACION</v>
      </c>
      <c r="W2160" s="203">
        <v>500.0</v>
      </c>
      <c r="X2160" s="203">
        <f t="shared" si="573"/>
        <v>80</v>
      </c>
      <c r="Y2160" s="203">
        <f t="shared" si="555"/>
        <v>580</v>
      </c>
    </row>
    <row r="2161" ht="12.75" customHeight="1">
      <c r="A2161" s="191" t="s">
        <v>9283</v>
      </c>
      <c r="B2161" s="191" t="s">
        <v>2966</v>
      </c>
      <c r="C2161" s="268">
        <v>45990.0</v>
      </c>
      <c r="D2161" s="241">
        <v>0.4583333333333333</v>
      </c>
      <c r="E2161" s="191" t="s">
        <v>9429</v>
      </c>
      <c r="F2161" s="191" t="s">
        <v>9430</v>
      </c>
      <c r="G2161" s="193">
        <v>1.0</v>
      </c>
      <c r="H2161" s="193" t="s">
        <v>2736</v>
      </c>
      <c r="I2161" s="193" t="s">
        <v>9431</v>
      </c>
      <c r="J2161" s="193" t="s">
        <v>9432</v>
      </c>
      <c r="K2161" s="193" t="s">
        <v>9433</v>
      </c>
      <c r="L2161" s="191" t="s">
        <v>9434</v>
      </c>
      <c r="M2161" s="254" t="s">
        <v>68</v>
      </c>
      <c r="N2161" s="193" t="s">
        <v>902</v>
      </c>
      <c r="O2161" s="193" t="s">
        <v>68</v>
      </c>
      <c r="P2161" s="193" t="str">
        <f t="shared" si="564"/>
        <v>FUNCIONES GENERALES DE LA PLATAFORMA 
* Las paradas que hacen las unidades
* Horario en que prenden la unidad 
* Y cuando apagan la unidad 
* Tambien de marcar por ejemplo a las plantas que vayamos</v>
      </c>
      <c r="Q2161" s="205" t="s">
        <v>68</v>
      </c>
      <c r="R2161" s="206" t="s">
        <v>68</v>
      </c>
      <c r="S2161" s="206" t="s">
        <v>68</v>
      </c>
      <c r="T2161" s="193" t="s">
        <v>68</v>
      </c>
      <c r="U2161" s="193" t="s">
        <v>68</v>
      </c>
      <c r="V2161" s="193" t="str">
        <f t="shared" si="575"/>
        <v>CAPACITACION</v>
      </c>
      <c r="W2161" s="203">
        <v>0.0</v>
      </c>
      <c r="X2161" s="203">
        <f t="shared" si="573"/>
        <v>0</v>
      </c>
      <c r="Y2161" s="203">
        <f t="shared" si="555"/>
        <v>0</v>
      </c>
    </row>
    <row r="2162" ht="33.75" customHeight="1">
      <c r="A2162" s="252" t="s">
        <v>9283</v>
      </c>
      <c r="B2162" s="250" t="s">
        <v>2817</v>
      </c>
      <c r="C2162" s="270">
        <v>45990.0</v>
      </c>
      <c r="D2162" s="251">
        <v>0.5763888888888888</v>
      </c>
      <c r="E2162" s="252" t="s">
        <v>9435</v>
      </c>
      <c r="F2162" s="252" t="s">
        <v>9436</v>
      </c>
      <c r="G2162" s="212">
        <v>1.0</v>
      </c>
      <c r="H2162" s="212" t="s">
        <v>888</v>
      </c>
      <c r="I2162" s="212" t="s">
        <v>9437</v>
      </c>
      <c r="J2162" s="212" t="s">
        <v>2725</v>
      </c>
      <c r="K2162" s="212" t="s">
        <v>9438</v>
      </c>
      <c r="L2162" s="252" t="s">
        <v>9439</v>
      </c>
      <c r="M2162" s="287" t="s">
        <v>9440</v>
      </c>
      <c r="N2162" s="212" t="s">
        <v>821</v>
      </c>
      <c r="O2162" s="209">
        <v>0.59375</v>
      </c>
      <c r="P2162" s="212" t="str">
        <f t="shared" si="564"/>
        <v>INSTALACION DE EQUIPO</v>
      </c>
      <c r="Q2162" s="210" t="s">
        <v>9441</v>
      </c>
      <c r="R2162" s="211">
        <v>8.68166057894297E14</v>
      </c>
      <c r="S2162" s="211">
        <v>8.128612392E9</v>
      </c>
      <c r="T2162" s="212" t="s">
        <v>68</v>
      </c>
      <c r="U2162" s="212" t="s">
        <v>9442</v>
      </c>
      <c r="V2162" s="212" t="str">
        <f t="shared" si="575"/>
        <v>INSTALACION</v>
      </c>
      <c r="W2162" s="201">
        <f>1850+250</f>
        <v>2100</v>
      </c>
      <c r="X2162" s="201">
        <f t="shared" si="573"/>
        <v>336</v>
      </c>
      <c r="Y2162" s="201">
        <f t="shared" si="555"/>
        <v>2436</v>
      </c>
    </row>
    <row r="2163" ht="12.75" customHeight="1">
      <c r="A2163" s="191" t="s">
        <v>9443</v>
      </c>
      <c r="B2163" s="191" t="s">
        <v>2966</v>
      </c>
      <c r="C2163" s="268">
        <v>45991.0</v>
      </c>
      <c r="D2163" s="187">
        <v>0.375</v>
      </c>
      <c r="E2163" s="188" t="s">
        <v>68</v>
      </c>
      <c r="F2163" s="37" t="s">
        <v>2458</v>
      </c>
      <c r="G2163" s="72" t="s">
        <v>68</v>
      </c>
      <c r="H2163" s="72" t="s">
        <v>68</v>
      </c>
      <c r="I2163" s="72" t="s">
        <v>68</v>
      </c>
      <c r="J2163" s="72" t="s">
        <v>68</v>
      </c>
      <c r="K2163" s="72" t="s">
        <v>68</v>
      </c>
      <c r="L2163" s="37" t="s">
        <v>68</v>
      </c>
      <c r="M2163" s="190" t="s">
        <v>68</v>
      </c>
      <c r="N2163" s="72" t="s">
        <v>68</v>
      </c>
      <c r="O2163" s="193" t="s">
        <v>68</v>
      </c>
      <c r="P2163" s="193" t="str">
        <f t="shared" si="564"/>
        <v>-</v>
      </c>
      <c r="Q2163" s="205" t="s">
        <v>68</v>
      </c>
      <c r="R2163" s="206" t="s">
        <v>68</v>
      </c>
      <c r="S2163" s="206" t="s">
        <v>68</v>
      </c>
      <c r="T2163" s="193" t="s">
        <v>68</v>
      </c>
      <c r="U2163" s="193" t="s">
        <v>68</v>
      </c>
      <c r="V2163" s="193" t="str">
        <f t="shared" si="575"/>
        <v>-</v>
      </c>
      <c r="W2163" s="203">
        <v>0.0</v>
      </c>
      <c r="X2163" s="203">
        <f t="shared" si="573"/>
        <v>0</v>
      </c>
      <c r="Y2163" s="203">
        <f t="shared" si="555"/>
        <v>0</v>
      </c>
    </row>
    <row r="2164" ht="30.0" customHeight="1">
      <c r="A2164" s="191" t="s">
        <v>9443</v>
      </c>
      <c r="B2164" s="215" t="s">
        <v>2817</v>
      </c>
      <c r="C2164" s="268">
        <v>45992.0</v>
      </c>
      <c r="D2164" s="187">
        <v>0.375</v>
      </c>
      <c r="E2164" s="191" t="s">
        <v>2574</v>
      </c>
      <c r="F2164" s="191" t="s">
        <v>5930</v>
      </c>
      <c r="G2164" s="193">
        <v>1.0</v>
      </c>
      <c r="H2164" s="193" t="s">
        <v>2513</v>
      </c>
      <c r="I2164" s="193" t="s">
        <v>9444</v>
      </c>
      <c r="J2164" s="193" t="s">
        <v>8939</v>
      </c>
      <c r="K2164" s="193" t="s">
        <v>3312</v>
      </c>
      <c r="L2164" s="37" t="s">
        <v>2577</v>
      </c>
      <c r="M2164" s="249" t="s">
        <v>2578</v>
      </c>
      <c r="N2164" s="193" t="s">
        <v>821</v>
      </c>
      <c r="O2164" s="207">
        <v>0.3923611111111111</v>
      </c>
      <c r="P2164" s="193" t="str">
        <f t="shared" si="564"/>
        <v>CTE. EDUARDO URIEL REYNA MARTINEZ 
DESINSTALACION DE EQUIPO</v>
      </c>
      <c r="Q2164" s="205" t="s">
        <v>9305</v>
      </c>
      <c r="R2164" s="206">
        <v>8.65011034234253E14</v>
      </c>
      <c r="S2164" s="289" t="s">
        <v>9445</v>
      </c>
      <c r="T2164" s="193" t="s">
        <v>9446</v>
      </c>
      <c r="U2164" s="193" t="s">
        <v>9447</v>
      </c>
      <c r="V2164" s="193" t="str">
        <f t="shared" si="575"/>
        <v>DESINSTALACION</v>
      </c>
      <c r="W2164" s="203">
        <v>0.0</v>
      </c>
      <c r="X2164" s="203">
        <f t="shared" si="573"/>
        <v>0</v>
      </c>
      <c r="Y2164" s="203">
        <f t="shared" si="555"/>
        <v>0</v>
      </c>
    </row>
    <row r="2165" ht="12.75" customHeight="1">
      <c r="A2165" s="191" t="s">
        <v>9443</v>
      </c>
      <c r="B2165" s="215" t="s">
        <v>2817</v>
      </c>
      <c r="C2165" s="268">
        <v>45992.0</v>
      </c>
      <c r="D2165" s="187">
        <v>0.375</v>
      </c>
      <c r="E2165" s="191" t="s">
        <v>9429</v>
      </c>
      <c r="F2165" s="191" t="s">
        <v>9430</v>
      </c>
      <c r="G2165" s="193">
        <v>1.0</v>
      </c>
      <c r="H2165" s="193" t="s">
        <v>888</v>
      </c>
      <c r="I2165" s="193" t="s">
        <v>9448</v>
      </c>
      <c r="J2165" s="193" t="s">
        <v>2725</v>
      </c>
      <c r="K2165" s="193" t="s">
        <v>9449</v>
      </c>
      <c r="L2165" s="191" t="s">
        <v>9450</v>
      </c>
      <c r="M2165" s="217" t="s">
        <v>9451</v>
      </c>
      <c r="N2165" s="193" t="s">
        <v>706</v>
      </c>
      <c r="O2165" s="207">
        <v>0.3729166666666667</v>
      </c>
      <c r="P2165" s="193" t="str">
        <f t="shared" si="564"/>
        <v>INSTALACION DE EQUIPO</v>
      </c>
      <c r="Q2165" s="205" t="s">
        <v>5247</v>
      </c>
      <c r="R2165" s="206">
        <v>8.62667089393139E14</v>
      </c>
      <c r="S2165" s="206">
        <v>8.112425672E9</v>
      </c>
      <c r="T2165" s="193" t="s">
        <v>9452</v>
      </c>
      <c r="U2165" s="193" t="s">
        <v>9453</v>
      </c>
      <c r="V2165" s="193" t="str">
        <f t="shared" si="575"/>
        <v>INSTALACION</v>
      </c>
      <c r="W2165" s="203">
        <v>0.0</v>
      </c>
      <c r="X2165" s="203">
        <f t="shared" si="573"/>
        <v>0</v>
      </c>
      <c r="Y2165" s="203">
        <f t="shared" si="555"/>
        <v>0</v>
      </c>
    </row>
    <row r="2166" ht="12.75" customHeight="1">
      <c r="A2166" s="191" t="s">
        <v>9443</v>
      </c>
      <c r="B2166" s="215" t="s">
        <v>2817</v>
      </c>
      <c r="C2166" s="268">
        <v>45992.0</v>
      </c>
      <c r="D2166" s="241">
        <v>0.4791666666666667</v>
      </c>
      <c r="E2166" s="191" t="s">
        <v>2548</v>
      </c>
      <c r="F2166" s="191" t="s">
        <v>2549</v>
      </c>
      <c r="G2166" s="193">
        <v>1.0</v>
      </c>
      <c r="H2166" s="193" t="s">
        <v>6980</v>
      </c>
      <c r="I2166" s="193" t="s">
        <v>9454</v>
      </c>
      <c r="J2166" s="193" t="s">
        <v>3082</v>
      </c>
      <c r="K2166" s="193" t="s">
        <v>9455</v>
      </c>
      <c r="L2166" s="191" t="s">
        <v>6245</v>
      </c>
      <c r="M2166" s="217" t="s">
        <v>2552</v>
      </c>
      <c r="N2166" s="193" t="s">
        <v>821</v>
      </c>
      <c r="O2166" s="207">
        <v>0.4444444444444444</v>
      </c>
      <c r="P2166" s="193" t="str">
        <f t="shared" si="564"/>
        <v>REINSTALACION DE EQUIPO</v>
      </c>
      <c r="Q2166" s="205" t="s">
        <v>9456</v>
      </c>
      <c r="R2166" s="206">
        <v>3.59857084514892E14</v>
      </c>
      <c r="S2166" s="206">
        <v>8.13405888E9</v>
      </c>
      <c r="T2166" s="193" t="s">
        <v>68</v>
      </c>
      <c r="U2166" s="193" t="s">
        <v>68</v>
      </c>
      <c r="V2166" s="193" t="s">
        <v>762</v>
      </c>
      <c r="W2166" s="203">
        <v>0.0</v>
      </c>
      <c r="X2166" s="203">
        <f t="shared" si="573"/>
        <v>0</v>
      </c>
      <c r="Y2166" s="203">
        <f t="shared" si="555"/>
        <v>0</v>
      </c>
    </row>
    <row r="2167" ht="12.75" customHeight="1">
      <c r="A2167" s="191" t="s">
        <v>9443</v>
      </c>
      <c r="B2167" s="215" t="s">
        <v>2817</v>
      </c>
      <c r="C2167" s="268">
        <v>45992.0</v>
      </c>
      <c r="D2167" s="241">
        <v>0.4791666666666667</v>
      </c>
      <c r="E2167" s="191" t="s">
        <v>2548</v>
      </c>
      <c r="F2167" s="191" t="s">
        <v>2549</v>
      </c>
      <c r="G2167" s="193">
        <v>1.0</v>
      </c>
      <c r="H2167" s="193" t="s">
        <v>888</v>
      </c>
      <c r="I2167" s="193" t="s">
        <v>9457</v>
      </c>
      <c r="J2167" s="193" t="s">
        <v>2725</v>
      </c>
      <c r="K2167" s="193" t="s">
        <v>9455</v>
      </c>
      <c r="L2167" s="191" t="s">
        <v>6245</v>
      </c>
      <c r="M2167" s="217" t="s">
        <v>2552</v>
      </c>
      <c r="N2167" s="193" t="s">
        <v>821</v>
      </c>
      <c r="O2167" s="207">
        <v>0.4583333333333333</v>
      </c>
      <c r="P2167" s="193" t="str">
        <f t="shared" si="564"/>
        <v>INSTALACION DE EQUIPO</v>
      </c>
      <c r="Q2167" s="205" t="s">
        <v>5247</v>
      </c>
      <c r="R2167" s="206">
        <v>8.62667089247061E14</v>
      </c>
      <c r="S2167" s="206">
        <v>8.182556421E9</v>
      </c>
      <c r="T2167" s="193" t="s">
        <v>9458</v>
      </c>
      <c r="U2167" s="193" t="s">
        <v>68</v>
      </c>
      <c r="V2167" s="193" t="str">
        <f t="shared" ref="V2167:V2169" si="576">H2167</f>
        <v>INSTALACION</v>
      </c>
      <c r="W2167" s="203">
        <v>0.0</v>
      </c>
      <c r="X2167" s="203">
        <f t="shared" si="573"/>
        <v>0</v>
      </c>
      <c r="Y2167" s="203">
        <f t="shared" si="555"/>
        <v>0</v>
      </c>
    </row>
    <row r="2168" ht="12.75" customHeight="1">
      <c r="A2168" s="191" t="s">
        <v>9443</v>
      </c>
      <c r="B2168" s="215" t="s">
        <v>2817</v>
      </c>
      <c r="C2168" s="268">
        <v>45992.0</v>
      </c>
      <c r="D2168" s="241">
        <v>0.5833333333333334</v>
      </c>
      <c r="E2168" s="191" t="s">
        <v>3761</v>
      </c>
      <c r="F2168" s="191" t="s">
        <v>2592</v>
      </c>
      <c r="G2168" s="193">
        <v>1.0</v>
      </c>
      <c r="H2168" s="193" t="s">
        <v>888</v>
      </c>
      <c r="I2168" s="193" t="s">
        <v>9459</v>
      </c>
      <c r="J2168" s="193" t="s">
        <v>2863</v>
      </c>
      <c r="K2168" s="193" t="s">
        <v>9460</v>
      </c>
      <c r="L2168" s="191" t="s">
        <v>8514</v>
      </c>
      <c r="M2168" s="217" t="s">
        <v>2649</v>
      </c>
      <c r="N2168" s="193" t="s">
        <v>821</v>
      </c>
      <c r="O2168" s="207">
        <v>0.5993055555555555</v>
      </c>
      <c r="P2168" s="193" t="str">
        <f t="shared" si="564"/>
        <v>INSTALACION DE EQUIPO </v>
      </c>
      <c r="Q2168" s="205" t="s">
        <v>5247</v>
      </c>
      <c r="R2168" s="206">
        <v>8.62667089341989E14</v>
      </c>
      <c r="S2168" s="206">
        <v>8.182556729E9</v>
      </c>
      <c r="T2168" s="193" t="s">
        <v>9461</v>
      </c>
      <c r="U2168" s="193" t="s">
        <v>68</v>
      </c>
      <c r="V2168" s="193" t="str">
        <f t="shared" si="576"/>
        <v>INSTALACION</v>
      </c>
      <c r="W2168" s="203">
        <f t="shared" ref="W2168:W2169" si="577">1724+150</f>
        <v>1874</v>
      </c>
      <c r="X2168" s="203">
        <f t="shared" si="573"/>
        <v>299.84</v>
      </c>
      <c r="Y2168" s="203">
        <f t="shared" si="555"/>
        <v>2173.84</v>
      </c>
    </row>
    <row r="2169" ht="12.75" customHeight="1">
      <c r="A2169" s="191" t="s">
        <v>9443</v>
      </c>
      <c r="B2169" s="215" t="s">
        <v>2817</v>
      </c>
      <c r="C2169" s="268">
        <v>45992.0</v>
      </c>
      <c r="D2169" s="241">
        <v>0.5833333333333334</v>
      </c>
      <c r="E2169" s="191" t="s">
        <v>3761</v>
      </c>
      <c r="F2169" s="191" t="s">
        <v>2592</v>
      </c>
      <c r="G2169" s="193">
        <v>1.0</v>
      </c>
      <c r="H2169" s="193" t="s">
        <v>888</v>
      </c>
      <c r="I2169" s="193" t="s">
        <v>9462</v>
      </c>
      <c r="J2169" s="193" t="s">
        <v>2863</v>
      </c>
      <c r="K2169" s="193" t="s">
        <v>9463</v>
      </c>
      <c r="L2169" s="191" t="s">
        <v>8514</v>
      </c>
      <c r="M2169" s="217" t="s">
        <v>2649</v>
      </c>
      <c r="N2169" s="193" t="s">
        <v>821</v>
      </c>
      <c r="O2169" s="207">
        <v>0.6333333333333333</v>
      </c>
      <c r="P2169" s="193" t="str">
        <f t="shared" si="564"/>
        <v>INSTALACION DE EQUIPO </v>
      </c>
      <c r="Q2169" s="205" t="s">
        <v>5247</v>
      </c>
      <c r="R2169" s="206">
        <v>8.62667089254513E14</v>
      </c>
      <c r="S2169" s="206">
        <v>8.126044186E9</v>
      </c>
      <c r="T2169" s="193" t="s">
        <v>9464</v>
      </c>
      <c r="U2169" s="193" t="s">
        <v>68</v>
      </c>
      <c r="V2169" s="193" t="str">
        <f t="shared" si="576"/>
        <v>INSTALACION</v>
      </c>
      <c r="W2169" s="203">
        <f t="shared" si="577"/>
        <v>1874</v>
      </c>
      <c r="X2169" s="203">
        <f t="shared" si="573"/>
        <v>299.84</v>
      </c>
      <c r="Y2169" s="203">
        <f t="shared" si="555"/>
        <v>2173.84</v>
      </c>
    </row>
    <row r="2170" ht="12.75" customHeight="1">
      <c r="A2170" s="191" t="s">
        <v>9443</v>
      </c>
      <c r="B2170" s="191" t="s">
        <v>2966</v>
      </c>
      <c r="C2170" s="268">
        <v>45992.0</v>
      </c>
      <c r="D2170" s="241">
        <v>0.6666666666666666</v>
      </c>
      <c r="E2170" s="191" t="s">
        <v>9309</v>
      </c>
      <c r="F2170" s="191" t="s">
        <v>8955</v>
      </c>
      <c r="G2170" s="193">
        <v>1.0</v>
      </c>
      <c r="H2170" s="193" t="s">
        <v>2467</v>
      </c>
      <c r="I2170" s="193" t="s">
        <v>9310</v>
      </c>
      <c r="J2170" s="193" t="s">
        <v>9465</v>
      </c>
      <c r="K2170" s="193" t="s">
        <v>68</v>
      </c>
      <c r="L2170" s="191" t="s">
        <v>9403</v>
      </c>
      <c r="M2170" s="263" t="s">
        <v>9404</v>
      </c>
      <c r="N2170" s="193" t="s">
        <v>706</v>
      </c>
      <c r="O2170" s="207">
        <v>0.6666666666666666</v>
      </c>
      <c r="P2170" s="193" t="str">
        <f t="shared" si="564"/>
        <v>CAMBIO DE GPS
EQUIPO ESTABA DAÑADO</v>
      </c>
      <c r="Q2170" s="205" t="s">
        <v>68</v>
      </c>
      <c r="R2170" s="206">
        <v>8.69220040531737E14</v>
      </c>
      <c r="S2170" s="206" t="s">
        <v>9313</v>
      </c>
      <c r="T2170" s="193" t="s">
        <v>9314</v>
      </c>
      <c r="U2170" s="193" t="s">
        <v>9315</v>
      </c>
      <c r="V2170" s="193" t="s">
        <v>762</v>
      </c>
      <c r="W2170" s="203">
        <v>0.0</v>
      </c>
      <c r="X2170" s="203">
        <f t="shared" si="573"/>
        <v>0</v>
      </c>
      <c r="Y2170" s="203">
        <f t="shared" si="555"/>
        <v>0</v>
      </c>
    </row>
    <row r="2171" ht="12.75" customHeight="1">
      <c r="A2171" s="191" t="s">
        <v>9443</v>
      </c>
      <c r="B2171" s="215" t="s">
        <v>2817</v>
      </c>
      <c r="C2171" s="268">
        <v>45993.0</v>
      </c>
      <c r="D2171" s="241">
        <v>0.5416666666666666</v>
      </c>
      <c r="E2171" s="191" t="s">
        <v>3761</v>
      </c>
      <c r="F2171" s="191" t="s">
        <v>2592</v>
      </c>
      <c r="G2171" s="193">
        <v>1.0</v>
      </c>
      <c r="H2171" s="193" t="s">
        <v>888</v>
      </c>
      <c r="I2171" s="193" t="s">
        <v>9466</v>
      </c>
      <c r="J2171" s="193" t="s">
        <v>2863</v>
      </c>
      <c r="K2171" s="193" t="s">
        <v>9467</v>
      </c>
      <c r="L2171" s="191" t="s">
        <v>8514</v>
      </c>
      <c r="M2171" s="217" t="s">
        <v>2649</v>
      </c>
      <c r="N2171" s="193" t="s">
        <v>821</v>
      </c>
      <c r="O2171" s="207">
        <v>0.5395833333333333</v>
      </c>
      <c r="P2171" s="193" t="str">
        <f t="shared" si="564"/>
        <v>INSTALACION DE EQUIPO </v>
      </c>
      <c r="Q2171" s="205" t="s">
        <v>5247</v>
      </c>
      <c r="R2171" s="206">
        <v>8.62667089247004E14</v>
      </c>
      <c r="S2171" s="206">
        <v>8.116792853E9</v>
      </c>
      <c r="T2171" s="193" t="s">
        <v>9468</v>
      </c>
      <c r="U2171" s="193" t="s">
        <v>68</v>
      </c>
      <c r="V2171" s="193" t="str">
        <f t="shared" ref="V2171:V2181" si="578">H2171</f>
        <v>INSTALACION</v>
      </c>
      <c r="W2171" s="203">
        <f>1724+150</f>
        <v>1874</v>
      </c>
      <c r="X2171" s="203">
        <f t="shared" si="573"/>
        <v>299.84</v>
      </c>
      <c r="Y2171" s="203">
        <f t="shared" si="555"/>
        <v>2173.84</v>
      </c>
    </row>
    <row r="2172" ht="12.75" customHeight="1">
      <c r="A2172" s="191" t="s">
        <v>9443</v>
      </c>
      <c r="B2172" s="215" t="s">
        <v>2817</v>
      </c>
      <c r="C2172" s="268">
        <v>45993.0</v>
      </c>
      <c r="D2172" s="241">
        <v>0.6041666666666666</v>
      </c>
      <c r="E2172" s="191" t="s">
        <v>2518</v>
      </c>
      <c r="F2172" s="191" t="s">
        <v>9469</v>
      </c>
      <c r="G2172" s="193">
        <v>1.0</v>
      </c>
      <c r="H2172" s="193" t="s">
        <v>888</v>
      </c>
      <c r="I2172" s="193" t="s">
        <v>9470</v>
      </c>
      <c r="J2172" s="193" t="s">
        <v>2725</v>
      </c>
      <c r="K2172" s="193" t="s">
        <v>9471</v>
      </c>
      <c r="L2172" s="191" t="s">
        <v>9472</v>
      </c>
      <c r="M2172" s="217" t="s">
        <v>9473</v>
      </c>
      <c r="N2172" s="193" t="s">
        <v>821</v>
      </c>
      <c r="O2172" s="207">
        <v>0.65625</v>
      </c>
      <c r="P2172" s="193" t="str">
        <f t="shared" si="564"/>
        <v>INSTALACION DE EQUIPO</v>
      </c>
      <c r="Q2172" s="205" t="s">
        <v>5247</v>
      </c>
      <c r="R2172" s="206">
        <v>8.62667089373388E14</v>
      </c>
      <c r="S2172" s="206">
        <v>8.12604502E9</v>
      </c>
      <c r="T2172" s="193" t="s">
        <v>9474</v>
      </c>
      <c r="U2172" s="193" t="s">
        <v>9475</v>
      </c>
      <c r="V2172" s="193" t="str">
        <f t="shared" si="578"/>
        <v>INSTALACION</v>
      </c>
      <c r="W2172" s="203">
        <v>0.0</v>
      </c>
      <c r="X2172" s="203">
        <f t="shared" si="573"/>
        <v>0</v>
      </c>
      <c r="Y2172" s="203">
        <f t="shared" si="555"/>
        <v>0</v>
      </c>
    </row>
    <row r="2173" ht="12.75" customHeight="1">
      <c r="A2173" s="191" t="s">
        <v>9443</v>
      </c>
      <c r="B2173" s="191" t="s">
        <v>2966</v>
      </c>
      <c r="C2173" s="268">
        <v>45993.0</v>
      </c>
      <c r="D2173" s="241">
        <v>0.75</v>
      </c>
      <c r="E2173" s="191" t="s">
        <v>5648</v>
      </c>
      <c r="F2173" s="191" t="s">
        <v>9109</v>
      </c>
      <c r="G2173" s="193">
        <v>1.0</v>
      </c>
      <c r="H2173" s="193" t="s">
        <v>6980</v>
      </c>
      <c r="I2173" s="193" t="s">
        <v>9110</v>
      </c>
      <c r="J2173" s="193" t="s">
        <v>9476</v>
      </c>
      <c r="K2173" s="193" t="s">
        <v>9477</v>
      </c>
      <c r="L2173" s="191" t="s">
        <v>9478</v>
      </c>
      <c r="M2173" s="217" t="s">
        <v>9479</v>
      </c>
      <c r="N2173" s="193" t="s">
        <v>68</v>
      </c>
      <c r="O2173" s="193" t="s">
        <v>68</v>
      </c>
      <c r="P2173" s="193" t="str">
        <f t="shared" si="564"/>
        <v>REVISION DE UNIDAD
Dejo de reportar 2025-12-01 12:13:19 y hay que revisar que no tenga manipulacion, porque marca cortes de energía</v>
      </c>
      <c r="Q2173" s="205" t="s">
        <v>9480</v>
      </c>
      <c r="R2173" s="206">
        <v>8.63756050058067E14</v>
      </c>
      <c r="S2173" s="206">
        <v>8.184683503E9</v>
      </c>
      <c r="T2173" s="193" t="s">
        <v>9116</v>
      </c>
      <c r="U2173" s="193" t="s">
        <v>9117</v>
      </c>
      <c r="V2173" s="193" t="str">
        <f t="shared" si="578"/>
        <v>NO SE REALIZO</v>
      </c>
      <c r="W2173" s="203">
        <v>0.0</v>
      </c>
      <c r="X2173" s="203">
        <f t="shared" si="573"/>
        <v>0</v>
      </c>
      <c r="Y2173" s="203">
        <f t="shared" si="555"/>
        <v>0</v>
      </c>
    </row>
    <row r="2174" ht="12.75" customHeight="1">
      <c r="A2174" s="191" t="s">
        <v>9443</v>
      </c>
      <c r="B2174" s="215" t="s">
        <v>2817</v>
      </c>
      <c r="C2174" s="268">
        <v>45994.0</v>
      </c>
      <c r="D2174" s="241">
        <v>0.4583333333333333</v>
      </c>
      <c r="E2174" s="191" t="s">
        <v>2574</v>
      </c>
      <c r="F2174" s="191" t="s">
        <v>5930</v>
      </c>
      <c r="G2174" s="193">
        <v>1.0</v>
      </c>
      <c r="H2174" s="193" t="s">
        <v>2513</v>
      </c>
      <c r="I2174" s="193" t="s">
        <v>9481</v>
      </c>
      <c r="J2174" s="193" t="s">
        <v>9482</v>
      </c>
      <c r="K2174" s="193" t="s">
        <v>3312</v>
      </c>
      <c r="L2174" s="37" t="s">
        <v>2577</v>
      </c>
      <c r="M2174" s="249" t="s">
        <v>2578</v>
      </c>
      <c r="N2174" s="193" t="s">
        <v>821</v>
      </c>
      <c r="O2174" s="193" t="s">
        <v>68</v>
      </c>
      <c r="P2174" s="193" t="str">
        <f t="shared" si="564"/>
        <v>CTE. JAVIER CHARLES MENDEZ
DESINSTALACION DE EQUIPO</v>
      </c>
      <c r="Q2174" s="205" t="s">
        <v>9305</v>
      </c>
      <c r="R2174" s="206">
        <v>9.172172609E9</v>
      </c>
      <c r="S2174" s="206" t="s">
        <v>68</v>
      </c>
      <c r="T2174" s="193" t="s">
        <v>9483</v>
      </c>
      <c r="U2174" s="193" t="s">
        <v>9484</v>
      </c>
      <c r="V2174" s="193" t="str">
        <f t="shared" si="578"/>
        <v>DESINSTALACION</v>
      </c>
      <c r="W2174" s="203">
        <v>0.0</v>
      </c>
      <c r="X2174" s="203">
        <f t="shared" si="573"/>
        <v>0</v>
      </c>
      <c r="Y2174" s="203">
        <f t="shared" si="555"/>
        <v>0</v>
      </c>
    </row>
    <row r="2175" ht="12.75" customHeight="1">
      <c r="A2175" s="191" t="s">
        <v>9443</v>
      </c>
      <c r="B2175" s="191" t="s">
        <v>2966</v>
      </c>
      <c r="C2175" s="268">
        <v>45994.0</v>
      </c>
      <c r="D2175" s="241">
        <v>0.4583333333333333</v>
      </c>
      <c r="E2175" s="191" t="s">
        <v>2518</v>
      </c>
      <c r="F2175" s="191" t="s">
        <v>9469</v>
      </c>
      <c r="G2175" s="193">
        <v>1.0</v>
      </c>
      <c r="H2175" s="193" t="s">
        <v>2684</v>
      </c>
      <c r="I2175" s="193" t="s">
        <v>9485</v>
      </c>
      <c r="J2175" s="193" t="s">
        <v>2725</v>
      </c>
      <c r="K2175" s="193" t="s">
        <v>9486</v>
      </c>
      <c r="L2175" s="191" t="s">
        <v>9487</v>
      </c>
      <c r="M2175" s="217" t="s">
        <v>9488</v>
      </c>
      <c r="N2175" s="193" t="s">
        <v>706</v>
      </c>
      <c r="O2175" s="207">
        <v>0.48541666666666666</v>
      </c>
      <c r="P2175" s="193" t="str">
        <f t="shared" si="564"/>
        <v>INSTALACION DE EQUIPO</v>
      </c>
      <c r="Q2175" s="205" t="s">
        <v>9489</v>
      </c>
      <c r="R2175" s="206" t="s">
        <v>68</v>
      </c>
      <c r="S2175" s="206" t="s">
        <v>68</v>
      </c>
      <c r="T2175" s="193" t="s">
        <v>68</v>
      </c>
      <c r="U2175" s="193" t="s">
        <v>68</v>
      </c>
      <c r="V2175" s="193" t="str">
        <f t="shared" si="578"/>
        <v>VISITA EN FALSO </v>
      </c>
      <c r="W2175" s="203">
        <v>0.0</v>
      </c>
      <c r="X2175" s="203">
        <f t="shared" si="573"/>
        <v>0</v>
      </c>
      <c r="Y2175" s="203">
        <f t="shared" si="555"/>
        <v>0</v>
      </c>
    </row>
    <row r="2176" ht="69.0" customHeight="1">
      <c r="A2176" s="191" t="s">
        <v>9443</v>
      </c>
      <c r="B2176" s="215" t="s">
        <v>2817</v>
      </c>
      <c r="C2176" s="268">
        <v>45994.0</v>
      </c>
      <c r="D2176" s="241">
        <v>0.4583333333333333</v>
      </c>
      <c r="E2176" s="191" t="s">
        <v>2518</v>
      </c>
      <c r="F2176" s="191" t="s">
        <v>9469</v>
      </c>
      <c r="G2176" s="193">
        <v>1.0</v>
      </c>
      <c r="H2176" s="193" t="s">
        <v>888</v>
      </c>
      <c r="I2176" s="193" t="s">
        <v>9490</v>
      </c>
      <c r="J2176" s="193" t="s">
        <v>2725</v>
      </c>
      <c r="K2176" s="193" t="s">
        <v>9491</v>
      </c>
      <c r="L2176" s="191" t="s">
        <v>9492</v>
      </c>
      <c r="M2176" s="248" t="s">
        <v>9493</v>
      </c>
      <c r="N2176" s="193" t="s">
        <v>706</v>
      </c>
      <c r="O2176" s="207">
        <v>0.525</v>
      </c>
      <c r="P2176" s="193" t="str">
        <f t="shared" si="564"/>
        <v>INSTALACION DE EQUIPO</v>
      </c>
      <c r="Q2176" s="205" t="s">
        <v>6065</v>
      </c>
      <c r="R2176" s="206">
        <v>8.62667089384203E14</v>
      </c>
      <c r="S2176" s="206">
        <v>8.126174276E9</v>
      </c>
      <c r="T2176" s="193" t="s">
        <v>9494</v>
      </c>
      <c r="U2176" s="193" t="s">
        <v>68</v>
      </c>
      <c r="V2176" s="193" t="str">
        <f t="shared" si="578"/>
        <v>INSTALACION</v>
      </c>
      <c r="W2176" s="203">
        <v>0.0</v>
      </c>
      <c r="X2176" s="203">
        <f t="shared" si="573"/>
        <v>0</v>
      </c>
      <c r="Y2176" s="203">
        <f t="shared" si="555"/>
        <v>0</v>
      </c>
    </row>
    <row r="2177" ht="12.75" customHeight="1">
      <c r="A2177" s="191" t="s">
        <v>9443</v>
      </c>
      <c r="B2177" s="215" t="s">
        <v>2817</v>
      </c>
      <c r="C2177" s="268">
        <v>45994.0</v>
      </c>
      <c r="D2177" s="241">
        <v>0.4583333333333333</v>
      </c>
      <c r="E2177" s="191" t="s">
        <v>2518</v>
      </c>
      <c r="F2177" s="191" t="s">
        <v>9469</v>
      </c>
      <c r="G2177" s="193">
        <v>1.0</v>
      </c>
      <c r="H2177" s="193" t="s">
        <v>888</v>
      </c>
      <c r="I2177" s="193" t="s">
        <v>9485</v>
      </c>
      <c r="J2177" s="193" t="s">
        <v>2725</v>
      </c>
      <c r="K2177" s="193" t="s">
        <v>9486</v>
      </c>
      <c r="L2177" s="191" t="s">
        <v>9495</v>
      </c>
      <c r="M2177" s="217" t="s">
        <v>9496</v>
      </c>
      <c r="N2177" s="193" t="s">
        <v>706</v>
      </c>
      <c r="O2177" s="207">
        <v>0.5527777777777778</v>
      </c>
      <c r="P2177" s="193" t="str">
        <f t="shared" si="564"/>
        <v>INSTALACION DE EQUIPO</v>
      </c>
      <c r="Q2177" s="205" t="s">
        <v>5247</v>
      </c>
      <c r="R2177" s="206">
        <v>8.62667089398419E14</v>
      </c>
      <c r="S2177" s="206">
        <v>8.126174281E9</v>
      </c>
      <c r="T2177" s="193" t="s">
        <v>9497</v>
      </c>
      <c r="U2177" s="193" t="s">
        <v>68</v>
      </c>
      <c r="V2177" s="193" t="str">
        <f t="shared" si="578"/>
        <v>INSTALACION</v>
      </c>
      <c r="W2177" s="203">
        <v>0.0</v>
      </c>
      <c r="X2177" s="203">
        <f t="shared" si="573"/>
        <v>0</v>
      </c>
      <c r="Y2177" s="203">
        <f t="shared" si="555"/>
        <v>0</v>
      </c>
    </row>
    <row r="2178" ht="12.75" customHeight="1">
      <c r="A2178" s="191" t="s">
        <v>9443</v>
      </c>
      <c r="B2178" s="191" t="s">
        <v>2966</v>
      </c>
      <c r="C2178" s="268">
        <v>45994.0</v>
      </c>
      <c r="D2178" s="241">
        <v>0.4583333333333333</v>
      </c>
      <c r="E2178" s="191" t="s">
        <v>2518</v>
      </c>
      <c r="F2178" s="191" t="s">
        <v>9469</v>
      </c>
      <c r="G2178" s="193">
        <v>1.0</v>
      </c>
      <c r="H2178" s="193" t="s">
        <v>2684</v>
      </c>
      <c r="I2178" s="193" t="s">
        <v>68</v>
      </c>
      <c r="J2178" s="193" t="s">
        <v>2725</v>
      </c>
      <c r="K2178" s="193" t="s">
        <v>68</v>
      </c>
      <c r="L2178" s="191" t="s">
        <v>9498</v>
      </c>
      <c r="M2178" s="254" t="s">
        <v>68</v>
      </c>
      <c r="N2178" s="193" t="s">
        <v>706</v>
      </c>
      <c r="O2178" s="193" t="s">
        <v>68</v>
      </c>
      <c r="P2178" s="193" t="str">
        <f t="shared" si="564"/>
        <v>INSTALACION DE EQUIPO</v>
      </c>
      <c r="Q2178" s="205" t="s">
        <v>9499</v>
      </c>
      <c r="R2178" s="206" t="s">
        <v>68</v>
      </c>
      <c r="S2178" s="206" t="s">
        <v>68</v>
      </c>
      <c r="T2178" s="193" t="s">
        <v>68</v>
      </c>
      <c r="U2178" s="193" t="s">
        <v>68</v>
      </c>
      <c r="V2178" s="193" t="str">
        <f t="shared" si="578"/>
        <v>VISITA EN FALSO </v>
      </c>
      <c r="W2178" s="203">
        <v>0.0</v>
      </c>
      <c r="X2178" s="203">
        <f t="shared" si="573"/>
        <v>0</v>
      </c>
      <c r="Y2178" s="203">
        <f t="shared" si="555"/>
        <v>0</v>
      </c>
    </row>
    <row r="2179" ht="12.75" customHeight="1">
      <c r="A2179" s="191" t="s">
        <v>9443</v>
      </c>
      <c r="B2179" s="215" t="s">
        <v>2817</v>
      </c>
      <c r="C2179" s="268">
        <v>45994.0</v>
      </c>
      <c r="D2179" s="241">
        <v>0.4583333333333333</v>
      </c>
      <c r="E2179" s="191" t="s">
        <v>2518</v>
      </c>
      <c r="F2179" s="191" t="s">
        <v>9469</v>
      </c>
      <c r="G2179" s="193">
        <v>1.0</v>
      </c>
      <c r="H2179" s="193" t="s">
        <v>888</v>
      </c>
      <c r="I2179" s="193" t="s">
        <v>9500</v>
      </c>
      <c r="J2179" s="193" t="s">
        <v>2725</v>
      </c>
      <c r="K2179" s="193" t="s">
        <v>68</v>
      </c>
      <c r="L2179" s="191" t="s">
        <v>9501</v>
      </c>
      <c r="M2179" s="217" t="s">
        <v>9502</v>
      </c>
      <c r="N2179" s="193" t="s">
        <v>706</v>
      </c>
      <c r="O2179" s="207">
        <v>0.6173611111111111</v>
      </c>
      <c r="P2179" s="193" t="str">
        <f t="shared" si="564"/>
        <v>INSTALACION DE EQUIPO</v>
      </c>
      <c r="Q2179" s="205" t="s">
        <v>68</v>
      </c>
      <c r="R2179" s="206">
        <v>8.62667089231404E14</v>
      </c>
      <c r="S2179" s="206">
        <v>8.126174279E9</v>
      </c>
      <c r="T2179" s="193" t="s">
        <v>9503</v>
      </c>
      <c r="U2179" s="193" t="s">
        <v>9504</v>
      </c>
      <c r="V2179" s="193" t="str">
        <f t="shared" si="578"/>
        <v>INSTALACION</v>
      </c>
      <c r="W2179" s="203">
        <v>0.0</v>
      </c>
      <c r="X2179" s="203">
        <f t="shared" si="573"/>
        <v>0</v>
      </c>
      <c r="Y2179" s="203">
        <f t="shared" si="555"/>
        <v>0</v>
      </c>
    </row>
    <row r="2180" ht="12.75" customHeight="1">
      <c r="A2180" s="191" t="s">
        <v>9443</v>
      </c>
      <c r="B2180" s="191" t="s">
        <v>2966</v>
      </c>
      <c r="C2180" s="268">
        <v>45994.0</v>
      </c>
      <c r="D2180" s="241">
        <v>0.5416666666666666</v>
      </c>
      <c r="E2180" s="191" t="s">
        <v>9505</v>
      </c>
      <c r="F2180" s="191" t="s">
        <v>9506</v>
      </c>
      <c r="G2180" s="193">
        <v>1.0</v>
      </c>
      <c r="H2180" s="193" t="s">
        <v>888</v>
      </c>
      <c r="I2180" s="193" t="s">
        <v>4993</v>
      </c>
      <c r="J2180" s="193" t="s">
        <v>2725</v>
      </c>
      <c r="K2180" s="193" t="s">
        <v>9507</v>
      </c>
      <c r="L2180" s="191" t="s">
        <v>2530</v>
      </c>
      <c r="M2180" s="249" t="s">
        <v>2531</v>
      </c>
      <c r="N2180" s="193" t="s">
        <v>821</v>
      </c>
      <c r="O2180" s="207">
        <v>0.5451388888888888</v>
      </c>
      <c r="P2180" s="193" t="str">
        <f t="shared" si="564"/>
        <v>INSTALACION DE EQUIPO</v>
      </c>
      <c r="Q2180" s="205" t="s">
        <v>6065</v>
      </c>
      <c r="R2180" s="206">
        <v>8.62667089246907E14</v>
      </c>
      <c r="S2180" s="206">
        <v>8.126045024E9</v>
      </c>
      <c r="T2180" s="193" t="s">
        <v>68</v>
      </c>
      <c r="U2180" s="193" t="s">
        <v>9508</v>
      </c>
      <c r="V2180" s="193" t="str">
        <f t="shared" si="578"/>
        <v>INSTALACION</v>
      </c>
      <c r="W2180" s="203">
        <v>0.0</v>
      </c>
      <c r="X2180" s="203">
        <f t="shared" si="573"/>
        <v>0</v>
      </c>
      <c r="Y2180" s="203">
        <f t="shared" si="555"/>
        <v>0</v>
      </c>
    </row>
    <row r="2181" ht="12.75" customHeight="1">
      <c r="A2181" s="191" t="s">
        <v>9443</v>
      </c>
      <c r="B2181" s="215" t="s">
        <v>2817</v>
      </c>
      <c r="C2181" s="268">
        <v>45994.0</v>
      </c>
      <c r="D2181" s="241">
        <v>0.625</v>
      </c>
      <c r="E2181" s="191" t="s">
        <v>4933</v>
      </c>
      <c r="F2181" s="191" t="s">
        <v>4933</v>
      </c>
      <c r="G2181" s="193">
        <v>1.0</v>
      </c>
      <c r="H2181" s="193" t="s">
        <v>2449</v>
      </c>
      <c r="I2181" s="193" t="s">
        <v>9509</v>
      </c>
      <c r="J2181" s="193" t="s">
        <v>9510</v>
      </c>
      <c r="K2181" s="193" t="s">
        <v>9511</v>
      </c>
      <c r="L2181" s="191" t="s">
        <v>9512</v>
      </c>
      <c r="M2181" s="248" t="s">
        <v>9513</v>
      </c>
      <c r="N2181" s="193" t="s">
        <v>821</v>
      </c>
      <c r="O2181" s="207">
        <v>0.6284722222222222</v>
      </c>
      <c r="P2181" s="193" t="str">
        <f t="shared" si="564"/>
        <v>REVISION DE UNIDAD 
NO ACTUALIZA LA POSICION Y TIENE EQUIPO MICODUS 2G</v>
      </c>
      <c r="Q2181" s="205" t="s">
        <v>9514</v>
      </c>
      <c r="R2181" s="206">
        <v>8.64943047771718E14</v>
      </c>
      <c r="S2181" s="206">
        <v>8.128602815E9</v>
      </c>
      <c r="T2181" s="193" t="s">
        <v>9515</v>
      </c>
      <c r="U2181" s="193" t="s">
        <v>9516</v>
      </c>
      <c r="V2181" s="193" t="str">
        <f t="shared" si="578"/>
        <v>REVISION</v>
      </c>
      <c r="W2181" s="203">
        <v>350.0</v>
      </c>
      <c r="X2181" s="203">
        <f t="shared" si="573"/>
        <v>56</v>
      </c>
      <c r="Y2181" s="203">
        <f t="shared" si="555"/>
        <v>406</v>
      </c>
    </row>
    <row r="2182" ht="12.75" customHeight="1">
      <c r="A2182" s="191" t="s">
        <v>9443</v>
      </c>
      <c r="B2182" s="215" t="s">
        <v>2817</v>
      </c>
      <c r="C2182" s="268">
        <v>45994.0</v>
      </c>
      <c r="D2182" s="241">
        <v>0.625</v>
      </c>
      <c r="E2182" s="191" t="s">
        <v>4933</v>
      </c>
      <c r="F2182" s="191" t="s">
        <v>4933</v>
      </c>
      <c r="G2182" s="193">
        <v>1.0</v>
      </c>
      <c r="H2182" s="193" t="s">
        <v>2467</v>
      </c>
      <c r="I2182" s="193" t="s">
        <v>9509</v>
      </c>
      <c r="J2182" s="193" t="s">
        <v>9510</v>
      </c>
      <c r="K2182" s="193" t="s">
        <v>9511</v>
      </c>
      <c r="L2182" s="191" t="s">
        <v>9512</v>
      </c>
      <c r="M2182" s="248" t="s">
        <v>9513</v>
      </c>
      <c r="N2182" s="193" t="s">
        <v>821</v>
      </c>
      <c r="O2182" s="207">
        <v>0.63125</v>
      </c>
      <c r="P2182" s="193" t="str">
        <f t="shared" si="564"/>
        <v>REVISION DE UNIDAD 
NO ACTUALIZA LA POSICION Y TIENE EQUIPO MICODUS 2G</v>
      </c>
      <c r="Q2182" s="205" t="s">
        <v>68</v>
      </c>
      <c r="R2182" s="206">
        <v>8.62667089396793E14</v>
      </c>
      <c r="S2182" s="206">
        <v>8.186019226E9</v>
      </c>
      <c r="T2182" s="193" t="s">
        <v>9515</v>
      </c>
      <c r="U2182" s="193" t="s">
        <v>9516</v>
      </c>
      <c r="V2182" s="193" t="s">
        <v>762</v>
      </c>
      <c r="W2182" s="203">
        <v>0.0</v>
      </c>
      <c r="X2182" s="203">
        <f t="shared" si="573"/>
        <v>0</v>
      </c>
      <c r="Y2182" s="203">
        <f t="shared" si="555"/>
        <v>0</v>
      </c>
    </row>
    <row r="2183" ht="12.75" customHeight="1">
      <c r="A2183" s="191" t="s">
        <v>9443</v>
      </c>
      <c r="B2183" s="191" t="s">
        <v>2966</v>
      </c>
      <c r="C2183" s="268">
        <v>45994.0</v>
      </c>
      <c r="D2183" s="241">
        <v>0.6875</v>
      </c>
      <c r="E2183" s="191" t="s">
        <v>5648</v>
      </c>
      <c r="F2183" s="191" t="s">
        <v>9109</v>
      </c>
      <c r="G2183" s="193">
        <v>1.0</v>
      </c>
      <c r="H2183" s="193" t="s">
        <v>2449</v>
      </c>
      <c r="I2183" s="193" t="s">
        <v>9110</v>
      </c>
      <c r="J2183" s="193" t="s">
        <v>9476</v>
      </c>
      <c r="K2183" s="193" t="s">
        <v>9477</v>
      </c>
      <c r="L2183" s="191" t="s">
        <v>9478</v>
      </c>
      <c r="M2183" s="217" t="s">
        <v>9479</v>
      </c>
      <c r="N2183" s="193" t="s">
        <v>821</v>
      </c>
      <c r="O2183" s="207">
        <v>0.6763888888888889</v>
      </c>
      <c r="P2183" s="193" t="str">
        <f t="shared" si="564"/>
        <v>REVISION DE UNIDAD
Dejo de reportar 2025-12-01 12:13:19 y hay que revisar que no tenga manipulacion, porque marca cortes de energía</v>
      </c>
      <c r="Q2183" s="205" t="s">
        <v>9517</v>
      </c>
      <c r="R2183" s="206">
        <v>8.63756050058067E14</v>
      </c>
      <c r="S2183" s="206">
        <v>8.184683503E9</v>
      </c>
      <c r="T2183" s="193" t="s">
        <v>9116</v>
      </c>
      <c r="U2183" s="193" t="s">
        <v>9117</v>
      </c>
      <c r="V2183" s="193" t="s">
        <v>762</v>
      </c>
      <c r="W2183" s="203">
        <v>0.0</v>
      </c>
      <c r="X2183" s="203">
        <f t="shared" si="573"/>
        <v>0</v>
      </c>
      <c r="Y2183" s="203">
        <f t="shared" si="555"/>
        <v>0</v>
      </c>
    </row>
    <row r="2184" ht="12.75" customHeight="1">
      <c r="A2184" s="191" t="s">
        <v>9443</v>
      </c>
      <c r="B2184" s="215" t="s">
        <v>2817</v>
      </c>
      <c r="C2184" s="271">
        <v>45995.0</v>
      </c>
      <c r="D2184" s="241">
        <v>0.4166666666666667</v>
      </c>
      <c r="E2184" s="191" t="s">
        <v>9435</v>
      </c>
      <c r="F2184" s="191" t="s">
        <v>643</v>
      </c>
      <c r="G2184" s="193">
        <v>1.0</v>
      </c>
      <c r="H2184" s="193" t="s">
        <v>888</v>
      </c>
      <c r="I2184" s="193" t="s">
        <v>9518</v>
      </c>
      <c r="J2184" s="193" t="s">
        <v>2725</v>
      </c>
      <c r="K2184" s="193" t="s">
        <v>9519</v>
      </c>
      <c r="L2184" s="191" t="s">
        <v>9520</v>
      </c>
      <c r="M2184" s="248" t="s">
        <v>9521</v>
      </c>
      <c r="N2184" s="193" t="s">
        <v>706</v>
      </c>
      <c r="O2184" s="207">
        <v>0.4270833333333333</v>
      </c>
      <c r="P2184" s="193" t="str">
        <f t="shared" si="564"/>
        <v>INSTALACION DE EQUIPO</v>
      </c>
      <c r="Q2184" s="205" t="s">
        <v>68</v>
      </c>
      <c r="R2184" s="206">
        <v>8.62667089398435E14</v>
      </c>
      <c r="S2184" s="206">
        <v>8.126174241E9</v>
      </c>
      <c r="T2184" s="193" t="s">
        <v>9522</v>
      </c>
      <c r="U2184" s="193" t="s">
        <v>68</v>
      </c>
      <c r="V2184" s="193" t="str">
        <f t="shared" ref="V2184:V2188" si="579">H2184</f>
        <v>INSTALACION</v>
      </c>
      <c r="W2184" s="203">
        <f>1850+250</f>
        <v>2100</v>
      </c>
      <c r="X2184" s="203">
        <f t="shared" si="573"/>
        <v>336</v>
      </c>
      <c r="Y2184" s="203">
        <f t="shared" si="555"/>
        <v>2436</v>
      </c>
    </row>
    <row r="2185" ht="12.75" customHeight="1">
      <c r="A2185" s="191" t="s">
        <v>9443</v>
      </c>
      <c r="B2185" s="215" t="s">
        <v>2817</v>
      </c>
      <c r="C2185" s="271">
        <v>45995.0</v>
      </c>
      <c r="D2185" s="241">
        <v>0.4583333333333333</v>
      </c>
      <c r="E2185" s="191" t="s">
        <v>2548</v>
      </c>
      <c r="F2185" s="191" t="s">
        <v>2549</v>
      </c>
      <c r="G2185" s="193">
        <v>1.0</v>
      </c>
      <c r="H2185" s="193" t="s">
        <v>2513</v>
      </c>
      <c r="I2185" s="193" t="s">
        <v>9523</v>
      </c>
      <c r="J2185" s="193" t="s">
        <v>2514</v>
      </c>
      <c r="K2185" s="193" t="s">
        <v>9455</v>
      </c>
      <c r="L2185" s="191" t="s">
        <v>2833</v>
      </c>
      <c r="M2185" s="248" t="s">
        <v>2552</v>
      </c>
      <c r="N2185" s="193" t="s">
        <v>821</v>
      </c>
      <c r="O2185" s="207">
        <v>0.47152777777777777</v>
      </c>
      <c r="P2185" s="193" t="str">
        <f t="shared" si="564"/>
        <v>DESINSTALACION DE EQUIPO</v>
      </c>
      <c r="Q2185" s="205" t="s">
        <v>3334</v>
      </c>
      <c r="R2185" s="206">
        <v>8.65011033830192E14</v>
      </c>
      <c r="S2185" s="206">
        <v>8.115777645E9</v>
      </c>
      <c r="T2185" s="193" t="s">
        <v>9524</v>
      </c>
      <c r="U2185" s="193" t="s">
        <v>9525</v>
      </c>
      <c r="V2185" s="193" t="str">
        <f t="shared" si="579"/>
        <v>DESINSTALACION</v>
      </c>
      <c r="W2185" s="203">
        <v>350.0</v>
      </c>
      <c r="X2185" s="203">
        <v>0.0</v>
      </c>
      <c r="Y2185" s="203">
        <f t="shared" si="555"/>
        <v>350</v>
      </c>
    </row>
    <row r="2186" ht="12.75" customHeight="1">
      <c r="A2186" s="191" t="s">
        <v>9443</v>
      </c>
      <c r="B2186" s="215" t="s">
        <v>2817</v>
      </c>
      <c r="C2186" s="271">
        <v>45995.0</v>
      </c>
      <c r="D2186" s="241">
        <v>0.4791666666666667</v>
      </c>
      <c r="E2186" s="191" t="s">
        <v>3761</v>
      </c>
      <c r="F2186" s="191" t="s">
        <v>2592</v>
      </c>
      <c r="G2186" s="193">
        <v>1.0</v>
      </c>
      <c r="H2186" s="193" t="s">
        <v>888</v>
      </c>
      <c r="I2186" s="193" t="s">
        <v>9526</v>
      </c>
      <c r="J2186" s="193" t="s">
        <v>2863</v>
      </c>
      <c r="K2186" s="193" t="s">
        <v>9527</v>
      </c>
      <c r="L2186" s="191" t="s">
        <v>8514</v>
      </c>
      <c r="M2186" s="217" t="s">
        <v>2649</v>
      </c>
      <c r="N2186" s="193" t="s">
        <v>706</v>
      </c>
      <c r="O2186" s="207">
        <v>0.9881944444444445</v>
      </c>
      <c r="P2186" s="193" t="str">
        <f t="shared" si="564"/>
        <v>INSTALACION DE EQUIPO </v>
      </c>
      <c r="Q2186" s="205" t="s">
        <v>5247</v>
      </c>
      <c r="R2186" s="206">
        <v>8.62667089396801E14</v>
      </c>
      <c r="S2186" s="206">
        <v>8.110446839E9</v>
      </c>
      <c r="T2186" s="193" t="s">
        <v>9528</v>
      </c>
      <c r="U2186" s="193" t="s">
        <v>68</v>
      </c>
      <c r="V2186" s="193" t="str">
        <f t="shared" si="579"/>
        <v>INSTALACION</v>
      </c>
      <c r="W2186" s="203">
        <f t="shared" ref="W2186:W2188" si="580">1724+150</f>
        <v>1874</v>
      </c>
      <c r="X2186" s="203">
        <f t="shared" ref="X2186:X2237" si="581">W2186*0.16</f>
        <v>299.84</v>
      </c>
      <c r="Y2186" s="203">
        <f t="shared" si="555"/>
        <v>2173.84</v>
      </c>
    </row>
    <row r="2187" ht="12.75" customHeight="1">
      <c r="A2187" s="191" t="s">
        <v>9443</v>
      </c>
      <c r="B2187" s="215" t="s">
        <v>2817</v>
      </c>
      <c r="C2187" s="271">
        <v>45995.0</v>
      </c>
      <c r="D2187" s="241">
        <v>0.5069444444444444</v>
      </c>
      <c r="E2187" s="191" t="s">
        <v>3761</v>
      </c>
      <c r="F2187" s="191" t="s">
        <v>2592</v>
      </c>
      <c r="G2187" s="193">
        <v>1.0</v>
      </c>
      <c r="H2187" s="193" t="s">
        <v>888</v>
      </c>
      <c r="I2187" s="193" t="s">
        <v>9529</v>
      </c>
      <c r="J2187" s="193" t="s">
        <v>2863</v>
      </c>
      <c r="K2187" s="193" t="s">
        <v>9530</v>
      </c>
      <c r="L2187" s="191" t="s">
        <v>8514</v>
      </c>
      <c r="M2187" s="217" t="s">
        <v>2649</v>
      </c>
      <c r="N2187" s="193" t="s">
        <v>706</v>
      </c>
      <c r="O2187" s="207">
        <v>0.5069444444444444</v>
      </c>
      <c r="P2187" s="193" t="str">
        <f t="shared" si="564"/>
        <v>INSTALACION DE EQUIPO </v>
      </c>
      <c r="Q2187" s="205" t="s">
        <v>5247</v>
      </c>
      <c r="R2187" s="206">
        <v>8.62667089231529E14</v>
      </c>
      <c r="S2187" s="206">
        <v>8.126045259E9</v>
      </c>
      <c r="T2187" s="193" t="s">
        <v>9531</v>
      </c>
      <c r="U2187" s="193" t="s">
        <v>68</v>
      </c>
      <c r="V2187" s="193" t="str">
        <f t="shared" si="579"/>
        <v>INSTALACION</v>
      </c>
      <c r="W2187" s="203">
        <f t="shared" si="580"/>
        <v>1874</v>
      </c>
      <c r="X2187" s="203">
        <f t="shared" si="581"/>
        <v>299.84</v>
      </c>
      <c r="Y2187" s="203">
        <f t="shared" si="555"/>
        <v>2173.84</v>
      </c>
    </row>
    <row r="2188" ht="12.75" customHeight="1">
      <c r="A2188" s="191" t="s">
        <v>9443</v>
      </c>
      <c r="B2188" s="215" t="s">
        <v>2817</v>
      </c>
      <c r="C2188" s="271">
        <v>45995.0</v>
      </c>
      <c r="D2188" s="241">
        <v>0.5347222222222222</v>
      </c>
      <c r="E2188" s="191" t="s">
        <v>3761</v>
      </c>
      <c r="F2188" s="191" t="s">
        <v>2592</v>
      </c>
      <c r="G2188" s="193">
        <v>1.0</v>
      </c>
      <c r="H2188" s="193" t="s">
        <v>888</v>
      </c>
      <c r="I2188" s="193" t="s">
        <v>9532</v>
      </c>
      <c r="J2188" s="193" t="s">
        <v>2863</v>
      </c>
      <c r="K2188" s="193" t="s">
        <v>9533</v>
      </c>
      <c r="L2188" s="191" t="s">
        <v>8514</v>
      </c>
      <c r="M2188" s="217" t="s">
        <v>2649</v>
      </c>
      <c r="N2188" s="193" t="s">
        <v>706</v>
      </c>
      <c r="O2188" s="207">
        <v>0.5347222222222222</v>
      </c>
      <c r="P2188" s="193" t="str">
        <f t="shared" si="564"/>
        <v>INSTALACION DE EQUIPO </v>
      </c>
      <c r="Q2188" s="205" t="s">
        <v>5247</v>
      </c>
      <c r="R2188" s="206">
        <v>8.62667089398237E14</v>
      </c>
      <c r="S2188" s="206">
        <v>8.12617425E9</v>
      </c>
      <c r="T2188" s="193" t="s">
        <v>9534</v>
      </c>
      <c r="U2188" s="193" t="s">
        <v>68</v>
      </c>
      <c r="V2188" s="193" t="str">
        <f t="shared" si="579"/>
        <v>INSTALACION</v>
      </c>
      <c r="W2188" s="203">
        <f t="shared" si="580"/>
        <v>1874</v>
      </c>
      <c r="X2188" s="203">
        <f t="shared" si="581"/>
        <v>299.84</v>
      </c>
      <c r="Y2188" s="203">
        <f t="shared" si="555"/>
        <v>2173.84</v>
      </c>
    </row>
    <row r="2189" ht="12.75" customHeight="1">
      <c r="A2189" s="191" t="s">
        <v>9443</v>
      </c>
      <c r="B2189" s="191" t="s">
        <v>2966</v>
      </c>
      <c r="C2189" s="271">
        <v>45995.0</v>
      </c>
      <c r="D2189" s="241">
        <v>0.6666666666666666</v>
      </c>
      <c r="E2189" s="191" t="s">
        <v>2518</v>
      </c>
      <c r="F2189" s="191" t="s">
        <v>8439</v>
      </c>
      <c r="G2189" s="193">
        <v>1.0</v>
      </c>
      <c r="H2189" s="193" t="s">
        <v>2449</v>
      </c>
      <c r="I2189" s="193" t="s">
        <v>9535</v>
      </c>
      <c r="J2189" s="193" t="s">
        <v>7427</v>
      </c>
      <c r="K2189" s="193" t="s">
        <v>2215</v>
      </c>
      <c r="L2189" s="191" t="s">
        <v>9340</v>
      </c>
      <c r="M2189" s="217" t="s">
        <v>8444</v>
      </c>
      <c r="N2189" s="193" t="s">
        <v>706</v>
      </c>
      <c r="O2189" s="207">
        <v>0.6826388888888889</v>
      </c>
      <c r="P2189" s="193" t="str">
        <f t="shared" si="564"/>
        <v>REVISION DE DASHCAM</v>
      </c>
      <c r="Q2189" s="205" t="s">
        <v>9536</v>
      </c>
      <c r="R2189" s="206">
        <v>8.64993060424588E14</v>
      </c>
      <c r="S2189" s="206" t="s">
        <v>9341</v>
      </c>
      <c r="T2189" s="193" t="s">
        <v>9342</v>
      </c>
      <c r="U2189" s="193" t="s">
        <v>68</v>
      </c>
      <c r="V2189" s="193" t="s">
        <v>762</v>
      </c>
      <c r="W2189" s="203">
        <v>0.0</v>
      </c>
      <c r="X2189" s="203">
        <f t="shared" si="581"/>
        <v>0</v>
      </c>
      <c r="Y2189" s="203">
        <f t="shared" si="555"/>
        <v>0</v>
      </c>
    </row>
    <row r="2190" ht="12.75" customHeight="1">
      <c r="A2190" s="191" t="s">
        <v>9443</v>
      </c>
      <c r="B2190" s="191" t="s">
        <v>2966</v>
      </c>
      <c r="C2190" s="271">
        <v>45995.0</v>
      </c>
      <c r="D2190" s="241">
        <v>0.7083333333333334</v>
      </c>
      <c r="E2190" s="191" t="s">
        <v>2560</v>
      </c>
      <c r="F2190" s="191" t="s">
        <v>2777</v>
      </c>
      <c r="G2190" s="193">
        <v>1.0</v>
      </c>
      <c r="H2190" s="193" t="s">
        <v>846</v>
      </c>
      <c r="I2190" s="193" t="s">
        <v>9537</v>
      </c>
      <c r="J2190" s="193" t="s">
        <v>2725</v>
      </c>
      <c r="K2190" s="193" t="s">
        <v>9538</v>
      </c>
      <c r="L2190" s="191" t="s">
        <v>4033</v>
      </c>
      <c r="M2190" s="217" t="s">
        <v>4034</v>
      </c>
      <c r="N2190" s="193" t="s">
        <v>68</v>
      </c>
      <c r="O2190" s="193" t="s">
        <v>68</v>
      </c>
      <c r="P2190" s="193" t="str">
        <f t="shared" si="564"/>
        <v>INSTALACION DE EQUIPO</v>
      </c>
      <c r="Q2190" s="205" t="s">
        <v>9539</v>
      </c>
      <c r="R2190" s="206" t="s">
        <v>68</v>
      </c>
      <c r="S2190" s="206" t="s">
        <v>68</v>
      </c>
      <c r="T2190" s="193" t="s">
        <v>68</v>
      </c>
      <c r="U2190" s="193" t="s">
        <v>68</v>
      </c>
      <c r="V2190" s="193" t="str">
        <f t="shared" ref="V2190:V2196" si="582">H2190</f>
        <v>CANCELADO</v>
      </c>
      <c r="W2190" s="203">
        <v>0.0</v>
      </c>
      <c r="X2190" s="203">
        <f t="shared" si="581"/>
        <v>0</v>
      </c>
      <c r="Y2190" s="203">
        <f t="shared" si="555"/>
        <v>0</v>
      </c>
    </row>
    <row r="2191" ht="12.75" customHeight="1">
      <c r="A2191" s="191" t="s">
        <v>9443</v>
      </c>
      <c r="B2191" s="191" t="s">
        <v>2966</v>
      </c>
      <c r="C2191" s="268">
        <v>45996.0</v>
      </c>
      <c r="D2191" s="191" t="s">
        <v>629</v>
      </c>
      <c r="E2191" s="191" t="s">
        <v>8587</v>
      </c>
      <c r="F2191" s="191" t="s">
        <v>9540</v>
      </c>
      <c r="G2191" s="193">
        <v>1.0</v>
      </c>
      <c r="H2191" s="193" t="s">
        <v>6980</v>
      </c>
      <c r="I2191" s="193" t="s">
        <v>68</v>
      </c>
      <c r="J2191" s="193" t="s">
        <v>2725</v>
      </c>
      <c r="K2191" s="193" t="s">
        <v>68</v>
      </c>
      <c r="L2191" s="191" t="s">
        <v>68</v>
      </c>
      <c r="M2191" s="254" t="s">
        <v>68</v>
      </c>
      <c r="N2191" s="193" t="s">
        <v>68</v>
      </c>
      <c r="O2191" s="193" t="s">
        <v>68</v>
      </c>
      <c r="P2191" s="193" t="str">
        <f t="shared" si="564"/>
        <v>INSTALACION DE EQUIPO</v>
      </c>
      <c r="Q2191" s="205" t="s">
        <v>68</v>
      </c>
      <c r="R2191" s="206" t="s">
        <v>68</v>
      </c>
      <c r="S2191" s="206" t="s">
        <v>68</v>
      </c>
      <c r="T2191" s="193" t="s">
        <v>68</v>
      </c>
      <c r="U2191" s="193" t="s">
        <v>68</v>
      </c>
      <c r="V2191" s="193" t="str">
        <f t="shared" si="582"/>
        <v>NO SE REALIZO</v>
      </c>
      <c r="W2191" s="203">
        <v>0.0</v>
      </c>
      <c r="X2191" s="203">
        <f t="shared" si="581"/>
        <v>0</v>
      </c>
      <c r="Y2191" s="203">
        <f t="shared" si="555"/>
        <v>0</v>
      </c>
    </row>
    <row r="2192" ht="12.75" customHeight="1">
      <c r="A2192" s="191" t="s">
        <v>9443</v>
      </c>
      <c r="B2192" s="215" t="s">
        <v>2817</v>
      </c>
      <c r="C2192" s="268">
        <v>45996.0</v>
      </c>
      <c r="D2192" s="241">
        <v>0.4583333333333333</v>
      </c>
      <c r="E2192" s="191" t="s">
        <v>9541</v>
      </c>
      <c r="F2192" s="191" t="s">
        <v>2592</v>
      </c>
      <c r="G2192" s="193">
        <v>1.0</v>
      </c>
      <c r="H2192" s="193" t="s">
        <v>2684</v>
      </c>
      <c r="I2192" s="193" t="s">
        <v>3110</v>
      </c>
      <c r="J2192" s="193" t="s">
        <v>2863</v>
      </c>
      <c r="K2192" s="193" t="s">
        <v>1826</v>
      </c>
      <c r="L2192" s="191" t="s">
        <v>8078</v>
      </c>
      <c r="M2192" s="217" t="s">
        <v>2649</v>
      </c>
      <c r="N2192" s="193" t="s">
        <v>821</v>
      </c>
      <c r="O2192" s="207">
        <v>0.4305555555555556</v>
      </c>
      <c r="P2192" s="193" t="str">
        <f t="shared" si="564"/>
        <v>INSTALACION DE EQUIPO </v>
      </c>
      <c r="Q2192" s="205" t="s">
        <v>9542</v>
      </c>
      <c r="R2192" s="206" t="s">
        <v>68</v>
      </c>
      <c r="S2192" s="206" t="s">
        <v>68</v>
      </c>
      <c r="T2192" s="193" t="s">
        <v>68</v>
      </c>
      <c r="U2192" s="193" t="s">
        <v>68</v>
      </c>
      <c r="V2192" s="193" t="str">
        <f t="shared" si="582"/>
        <v>VISITA EN FALSO </v>
      </c>
      <c r="W2192" s="203">
        <v>0.0</v>
      </c>
      <c r="X2192" s="203">
        <f t="shared" si="581"/>
        <v>0</v>
      </c>
      <c r="Y2192" s="203">
        <f t="shared" si="555"/>
        <v>0</v>
      </c>
    </row>
    <row r="2193" ht="12.75" customHeight="1">
      <c r="A2193" s="191" t="s">
        <v>9443</v>
      </c>
      <c r="B2193" s="215" t="s">
        <v>2817</v>
      </c>
      <c r="C2193" s="268">
        <v>45996.0</v>
      </c>
      <c r="D2193" s="187">
        <v>0.375</v>
      </c>
      <c r="E2193" s="191" t="s">
        <v>9469</v>
      </c>
      <c r="F2193" s="191" t="s">
        <v>9469</v>
      </c>
      <c r="G2193" s="193">
        <v>1.0</v>
      </c>
      <c r="H2193" s="193" t="s">
        <v>888</v>
      </c>
      <c r="I2193" s="193" t="s">
        <v>9543</v>
      </c>
      <c r="J2193" s="193" t="s">
        <v>7236</v>
      </c>
      <c r="K2193" s="193" t="s">
        <v>9544</v>
      </c>
      <c r="L2193" s="191" t="s">
        <v>9545</v>
      </c>
      <c r="M2193" s="217" t="s">
        <v>9546</v>
      </c>
      <c r="N2193" s="193" t="s">
        <v>821</v>
      </c>
      <c r="O2193" s="207">
        <v>0.5243055555555556</v>
      </c>
      <c r="P2193" s="193" t="str">
        <f t="shared" si="564"/>
        <v>INSTALACION EN COMODATO</v>
      </c>
      <c r="Q2193" s="205" t="s">
        <v>9547</v>
      </c>
      <c r="R2193" s="206">
        <v>8.62667089236734E14</v>
      </c>
      <c r="S2193" s="206">
        <v>8.126174247E9</v>
      </c>
      <c r="T2193" s="193" t="s">
        <v>68</v>
      </c>
      <c r="U2193" s="193" t="s">
        <v>9548</v>
      </c>
      <c r="V2193" s="193" t="str">
        <f t="shared" si="582"/>
        <v>INSTALACION</v>
      </c>
      <c r="W2193" s="203">
        <v>0.0</v>
      </c>
      <c r="X2193" s="203">
        <f t="shared" si="581"/>
        <v>0</v>
      </c>
      <c r="Y2193" s="203">
        <f t="shared" si="555"/>
        <v>0</v>
      </c>
    </row>
    <row r="2194" ht="12.75" customHeight="1">
      <c r="A2194" s="191" t="s">
        <v>9443</v>
      </c>
      <c r="B2194" s="215" t="s">
        <v>2817</v>
      </c>
      <c r="C2194" s="268">
        <v>45996.0</v>
      </c>
      <c r="D2194" s="241">
        <v>0.5</v>
      </c>
      <c r="E2194" s="191" t="s">
        <v>9549</v>
      </c>
      <c r="F2194" s="191" t="s">
        <v>9550</v>
      </c>
      <c r="G2194" s="193">
        <v>1.0</v>
      </c>
      <c r="H2194" s="193" t="s">
        <v>888</v>
      </c>
      <c r="I2194" s="193" t="s">
        <v>9551</v>
      </c>
      <c r="J2194" s="193" t="s">
        <v>2725</v>
      </c>
      <c r="K2194" s="193" t="s">
        <v>9552</v>
      </c>
      <c r="L2194" s="191" t="s">
        <v>9553</v>
      </c>
      <c r="M2194" s="217" t="s">
        <v>9554</v>
      </c>
      <c r="N2194" s="193" t="s">
        <v>6204</v>
      </c>
      <c r="O2194" s="207">
        <v>0.5673611111111111</v>
      </c>
      <c r="P2194" s="193" t="str">
        <f t="shared" si="564"/>
        <v>INSTALACION DE EQUIPO</v>
      </c>
      <c r="Q2194" s="205" t="s">
        <v>5247</v>
      </c>
      <c r="R2194" s="206">
        <v>8.62667089369204E14</v>
      </c>
      <c r="S2194" s="206">
        <v>8.134038796E9</v>
      </c>
      <c r="T2194" s="193" t="s">
        <v>9555</v>
      </c>
      <c r="U2194" s="193" t="s">
        <v>9556</v>
      </c>
      <c r="V2194" s="193" t="str">
        <f t="shared" si="582"/>
        <v>INSTALACION</v>
      </c>
      <c r="W2194" s="203">
        <v>0.0</v>
      </c>
      <c r="X2194" s="203">
        <f t="shared" si="581"/>
        <v>0</v>
      </c>
      <c r="Y2194" s="203">
        <f t="shared" si="555"/>
        <v>0</v>
      </c>
    </row>
    <row r="2195" ht="12.75" customHeight="1">
      <c r="A2195" s="191" t="s">
        <v>9443</v>
      </c>
      <c r="B2195" s="215" t="s">
        <v>2817</v>
      </c>
      <c r="C2195" s="268">
        <v>45996.0</v>
      </c>
      <c r="D2195" s="241">
        <v>0.6666666666666666</v>
      </c>
      <c r="E2195" s="191" t="s">
        <v>9541</v>
      </c>
      <c r="F2195" s="191" t="s">
        <v>2592</v>
      </c>
      <c r="G2195" s="193">
        <v>1.0</v>
      </c>
      <c r="H2195" s="193" t="s">
        <v>2513</v>
      </c>
      <c r="I2195" s="193" t="s">
        <v>9532</v>
      </c>
      <c r="J2195" s="193" t="s">
        <v>2563</v>
      </c>
      <c r="K2195" s="193" t="s">
        <v>9533</v>
      </c>
      <c r="L2195" s="191" t="s">
        <v>8514</v>
      </c>
      <c r="M2195" s="217" t="s">
        <v>2649</v>
      </c>
      <c r="N2195" s="193" t="s">
        <v>821</v>
      </c>
      <c r="O2195" s="207">
        <v>0.6916666666666667</v>
      </c>
      <c r="P2195" s="193" t="str">
        <f t="shared" si="564"/>
        <v>DESINSTALACION DE EQUIPO </v>
      </c>
      <c r="Q2195" s="205" t="s">
        <v>68</v>
      </c>
      <c r="R2195" s="206">
        <v>8.62667089398237E14</v>
      </c>
      <c r="S2195" s="206">
        <v>8.12617425E9</v>
      </c>
      <c r="T2195" s="193" t="s">
        <v>9534</v>
      </c>
      <c r="U2195" s="193" t="s">
        <v>68</v>
      </c>
      <c r="V2195" s="193" t="str">
        <f t="shared" si="582"/>
        <v>DESINSTALACION</v>
      </c>
      <c r="W2195" s="203">
        <v>0.0</v>
      </c>
      <c r="X2195" s="203">
        <f t="shared" si="581"/>
        <v>0</v>
      </c>
      <c r="Y2195" s="203">
        <f t="shared" si="555"/>
        <v>0</v>
      </c>
    </row>
    <row r="2196" ht="12.75" customHeight="1">
      <c r="A2196" s="191" t="s">
        <v>9443</v>
      </c>
      <c r="B2196" s="215" t="s">
        <v>2817</v>
      </c>
      <c r="C2196" s="268">
        <v>45996.0</v>
      </c>
      <c r="D2196" s="241">
        <v>0.6875</v>
      </c>
      <c r="E2196" s="191" t="s">
        <v>9541</v>
      </c>
      <c r="F2196" s="191" t="s">
        <v>2592</v>
      </c>
      <c r="G2196" s="193">
        <v>1.0</v>
      </c>
      <c r="H2196" s="193" t="s">
        <v>2812</v>
      </c>
      <c r="I2196" s="193" t="s">
        <v>9557</v>
      </c>
      <c r="J2196" s="193" t="s">
        <v>3082</v>
      </c>
      <c r="K2196" s="193" t="s">
        <v>68</v>
      </c>
      <c r="L2196" s="191" t="s">
        <v>8514</v>
      </c>
      <c r="M2196" s="217" t="s">
        <v>2649</v>
      </c>
      <c r="N2196" s="193" t="s">
        <v>821</v>
      </c>
      <c r="O2196" s="207">
        <v>0.7277777777777777</v>
      </c>
      <c r="P2196" s="193" t="str">
        <f t="shared" si="564"/>
        <v>REINSTALACION DE EQUIPO</v>
      </c>
      <c r="Q2196" s="205" t="s">
        <v>68</v>
      </c>
      <c r="R2196" s="206">
        <v>8.62667089398237E14</v>
      </c>
      <c r="S2196" s="206">
        <v>8.12617425E9</v>
      </c>
      <c r="T2196" s="193" t="s">
        <v>9558</v>
      </c>
      <c r="U2196" s="193" t="s">
        <v>9559</v>
      </c>
      <c r="V2196" s="193" t="str">
        <f t="shared" si="582"/>
        <v>REINSTALACION</v>
      </c>
      <c r="W2196" s="203">
        <v>0.0</v>
      </c>
      <c r="X2196" s="203">
        <f t="shared" si="581"/>
        <v>0</v>
      </c>
      <c r="Y2196" s="203">
        <f t="shared" si="555"/>
        <v>0</v>
      </c>
    </row>
    <row r="2197" ht="12.75" customHeight="1">
      <c r="A2197" s="191" t="s">
        <v>9443</v>
      </c>
      <c r="B2197" s="215" t="s">
        <v>2817</v>
      </c>
      <c r="C2197" s="268">
        <v>45997.0</v>
      </c>
      <c r="D2197" s="241">
        <v>0.3680555555555556</v>
      </c>
      <c r="E2197" s="191" t="s">
        <v>2548</v>
      </c>
      <c r="F2197" s="191" t="s">
        <v>2549</v>
      </c>
      <c r="G2197" s="193">
        <v>1.0</v>
      </c>
      <c r="H2197" s="193" t="s">
        <v>2513</v>
      </c>
      <c r="I2197" s="193" t="s">
        <v>9560</v>
      </c>
      <c r="J2197" s="193" t="s">
        <v>5453</v>
      </c>
      <c r="K2197" s="193" t="s">
        <v>9455</v>
      </c>
      <c r="L2197" s="191" t="s">
        <v>2833</v>
      </c>
      <c r="M2197" s="248" t="s">
        <v>2552</v>
      </c>
      <c r="N2197" s="193" t="s">
        <v>821</v>
      </c>
      <c r="O2197" s="207">
        <v>0.3701388888888889</v>
      </c>
      <c r="P2197" s="193" t="str">
        <f t="shared" si="564"/>
        <v>DESINTALACION DE EQUIPO</v>
      </c>
      <c r="Q2197" s="205" t="s">
        <v>3334</v>
      </c>
      <c r="R2197" s="206">
        <v>8.65011031933642E14</v>
      </c>
      <c r="S2197" s="206">
        <v>8.180208645E9</v>
      </c>
      <c r="T2197" s="193" t="s">
        <v>9561</v>
      </c>
      <c r="U2197" s="193" t="s">
        <v>9562</v>
      </c>
      <c r="V2197" s="193" t="s">
        <v>68</v>
      </c>
      <c r="W2197" s="203">
        <v>0.0</v>
      </c>
      <c r="X2197" s="203">
        <f t="shared" si="581"/>
        <v>0</v>
      </c>
      <c r="Y2197" s="203">
        <f t="shared" si="555"/>
        <v>0</v>
      </c>
    </row>
    <row r="2198" ht="12.75" customHeight="1">
      <c r="A2198" s="191" t="s">
        <v>9443</v>
      </c>
      <c r="B2198" s="215" t="s">
        <v>2817</v>
      </c>
      <c r="C2198" s="271">
        <v>45997.0</v>
      </c>
      <c r="D2198" s="241">
        <v>0.3958333333333333</v>
      </c>
      <c r="E2198" s="191" t="s">
        <v>7885</v>
      </c>
      <c r="F2198" s="191" t="s">
        <v>3489</v>
      </c>
      <c r="G2198" s="193">
        <v>1.0</v>
      </c>
      <c r="H2198" s="193" t="s">
        <v>2684</v>
      </c>
      <c r="I2198" s="193" t="s">
        <v>9563</v>
      </c>
      <c r="J2198" s="193" t="s">
        <v>9564</v>
      </c>
      <c r="K2198" s="193" t="s">
        <v>9565</v>
      </c>
      <c r="L2198" s="191" t="s">
        <v>9566</v>
      </c>
      <c r="M2198" s="248" t="s">
        <v>2670</v>
      </c>
      <c r="N2198" s="193" t="s">
        <v>68</v>
      </c>
      <c r="O2198" s="193" t="s">
        <v>68</v>
      </c>
      <c r="P2198" s="193" t="str">
        <f t="shared" si="564"/>
        <v>REVISION DE EQUIPO
GPS DE CORTE NO FUNCIONA (REUBICAR)
Corte 868120302679177</v>
      </c>
      <c r="Q2198" s="286" t="s">
        <v>9567</v>
      </c>
      <c r="R2198" s="206">
        <v>8.68120302679177E14</v>
      </c>
      <c r="S2198" s="206" t="s">
        <v>68</v>
      </c>
      <c r="T2198" s="193" t="s">
        <v>68</v>
      </c>
      <c r="U2198" s="193" t="s">
        <v>68</v>
      </c>
      <c r="V2198" s="193" t="str">
        <f>H2198</f>
        <v>VISITA EN FALSO </v>
      </c>
      <c r="W2198" s="203">
        <v>250.0</v>
      </c>
      <c r="X2198" s="203">
        <f t="shared" si="581"/>
        <v>40</v>
      </c>
      <c r="Y2198" s="203">
        <f t="shared" si="555"/>
        <v>290</v>
      </c>
    </row>
    <row r="2199" ht="12.75" customHeight="1">
      <c r="A2199" s="191" t="s">
        <v>9443</v>
      </c>
      <c r="B2199" s="191" t="s">
        <v>2966</v>
      </c>
      <c r="C2199" s="271">
        <v>45997.0</v>
      </c>
      <c r="D2199" s="241">
        <v>0.3958333333333333</v>
      </c>
      <c r="E2199" s="191" t="s">
        <v>7885</v>
      </c>
      <c r="F2199" s="191" t="s">
        <v>3489</v>
      </c>
      <c r="G2199" s="193">
        <v>1.0</v>
      </c>
      <c r="H2199" s="193" t="s">
        <v>2684</v>
      </c>
      <c r="I2199" s="193" t="s">
        <v>9563</v>
      </c>
      <c r="J2199" s="193" t="s">
        <v>9568</v>
      </c>
      <c r="K2199" s="193" t="s">
        <v>9565</v>
      </c>
      <c r="L2199" s="191" t="s">
        <v>9569</v>
      </c>
      <c r="M2199" s="248" t="s">
        <v>2670</v>
      </c>
      <c r="N2199" s="193" t="s">
        <v>68</v>
      </c>
      <c r="O2199" s="193" t="s">
        <v>68</v>
      </c>
      <c r="P2199" s="193" t="str">
        <f t="shared" si="564"/>
        <v>INSTALACION 
INSTALAR UN 2DO EQUIPO DE SEGUIMIENTO
Seguimiento 868120302682767</v>
      </c>
      <c r="Q2199" s="295" t="s">
        <v>9570</v>
      </c>
      <c r="R2199" s="206">
        <v>8.68120302682767E14</v>
      </c>
      <c r="S2199" s="206" t="s">
        <v>68</v>
      </c>
      <c r="T2199" s="193" t="s">
        <v>68</v>
      </c>
      <c r="U2199" s="193" t="s">
        <v>68</v>
      </c>
      <c r="V2199" s="193" t="s">
        <v>762</v>
      </c>
      <c r="W2199" s="203">
        <v>0.0</v>
      </c>
      <c r="X2199" s="203">
        <f t="shared" si="581"/>
        <v>0</v>
      </c>
      <c r="Y2199" s="203">
        <f t="shared" si="555"/>
        <v>0</v>
      </c>
    </row>
    <row r="2200" ht="12.75" customHeight="1">
      <c r="A2200" s="252" t="s">
        <v>9443</v>
      </c>
      <c r="B2200" s="215" t="s">
        <v>2817</v>
      </c>
      <c r="C2200" s="296">
        <v>45997.0</v>
      </c>
      <c r="D2200" s="251">
        <v>0.5416666666666666</v>
      </c>
      <c r="E2200" s="252" t="s">
        <v>7885</v>
      </c>
      <c r="F2200" s="252" t="s">
        <v>3489</v>
      </c>
      <c r="G2200" s="212">
        <v>1.0</v>
      </c>
      <c r="H2200" s="212" t="s">
        <v>2684</v>
      </c>
      <c r="I2200" s="212" t="s">
        <v>9571</v>
      </c>
      <c r="J2200" s="212" t="s">
        <v>9572</v>
      </c>
      <c r="K2200" s="212" t="s">
        <v>9565</v>
      </c>
      <c r="L2200" s="252" t="s">
        <v>9573</v>
      </c>
      <c r="M2200" s="255" t="s">
        <v>9574</v>
      </c>
      <c r="N2200" s="212" t="s">
        <v>706</v>
      </c>
      <c r="O2200" s="212" t="s">
        <v>68</v>
      </c>
      <c r="P2200" s="212" t="str">
        <f t="shared" si="564"/>
        <v>REVISION 
Corte 359857081953036</v>
      </c>
      <c r="Q2200" s="297" t="s">
        <v>9575</v>
      </c>
      <c r="R2200" s="211">
        <v>3.59857081953036E14</v>
      </c>
      <c r="S2200" s="211" t="s">
        <v>68</v>
      </c>
      <c r="T2200" s="212" t="s">
        <v>68</v>
      </c>
      <c r="U2200" s="212" t="s">
        <v>68</v>
      </c>
      <c r="V2200" s="212" t="str">
        <f>H2200</f>
        <v>VISITA EN FALSO </v>
      </c>
      <c r="W2200" s="201">
        <v>250.0</v>
      </c>
      <c r="X2200" s="201">
        <f t="shared" si="581"/>
        <v>40</v>
      </c>
      <c r="Y2200" s="201">
        <f t="shared" si="555"/>
        <v>290</v>
      </c>
    </row>
    <row r="2201" ht="12.75" customHeight="1">
      <c r="A2201" s="191" t="s">
        <v>9576</v>
      </c>
      <c r="B2201" s="191" t="s">
        <v>2966</v>
      </c>
      <c r="C2201" s="268">
        <v>45998.0</v>
      </c>
      <c r="D2201" s="187">
        <v>0.375</v>
      </c>
      <c r="E2201" s="188" t="s">
        <v>68</v>
      </c>
      <c r="F2201" s="37" t="s">
        <v>2458</v>
      </c>
      <c r="G2201" s="72" t="s">
        <v>68</v>
      </c>
      <c r="H2201" s="72" t="s">
        <v>68</v>
      </c>
      <c r="I2201" s="72" t="s">
        <v>68</v>
      </c>
      <c r="J2201" s="72" t="s">
        <v>68</v>
      </c>
      <c r="K2201" s="72" t="s">
        <v>68</v>
      </c>
      <c r="L2201" s="37" t="s">
        <v>68</v>
      </c>
      <c r="M2201" s="190" t="s">
        <v>68</v>
      </c>
      <c r="N2201" s="72" t="s">
        <v>68</v>
      </c>
      <c r="O2201" s="193" t="s">
        <v>68</v>
      </c>
      <c r="P2201" s="193" t="s">
        <v>68</v>
      </c>
      <c r="Q2201" s="205" t="s">
        <v>68</v>
      </c>
      <c r="R2201" s="206" t="s">
        <v>68</v>
      </c>
      <c r="S2201" s="206" t="s">
        <v>68</v>
      </c>
      <c r="T2201" s="193" t="s">
        <v>68</v>
      </c>
      <c r="U2201" s="193" t="s">
        <v>68</v>
      </c>
      <c r="V2201" s="193" t="s">
        <v>68</v>
      </c>
      <c r="W2201" s="203">
        <v>0.0</v>
      </c>
      <c r="X2201" s="203">
        <f t="shared" si="581"/>
        <v>0</v>
      </c>
      <c r="Y2201" s="203">
        <f t="shared" si="555"/>
        <v>0</v>
      </c>
    </row>
    <row r="2202" ht="12.75" customHeight="1">
      <c r="A2202" s="191" t="s">
        <v>9576</v>
      </c>
      <c r="B2202" s="215" t="s">
        <v>2817</v>
      </c>
      <c r="C2202" s="268">
        <v>45999.0</v>
      </c>
      <c r="D2202" s="241">
        <v>0.5</v>
      </c>
      <c r="E2202" s="191" t="s">
        <v>3488</v>
      </c>
      <c r="F2202" s="191" t="s">
        <v>1614</v>
      </c>
      <c r="G2202" s="193">
        <v>1.0</v>
      </c>
      <c r="H2202" s="193" t="s">
        <v>2449</v>
      </c>
      <c r="I2202" s="193" t="s">
        <v>3211</v>
      </c>
      <c r="J2202" s="193" t="s">
        <v>9577</v>
      </c>
      <c r="K2202" s="193" t="s">
        <v>2653</v>
      </c>
      <c r="L2202" s="191" t="s">
        <v>9578</v>
      </c>
      <c r="M2202" s="217" t="s">
        <v>9579</v>
      </c>
      <c r="N2202" s="193" t="s">
        <v>995</v>
      </c>
      <c r="O2202" s="207">
        <v>0.5263888888888889</v>
      </c>
      <c r="P2202" s="193" t="str">
        <f t="shared" ref="P2202:P2226" si="583">J2202</f>
        <v>REVISION DE UNIDAD 
Equipo: 
Corte 862476051260965</v>
      </c>
      <c r="Q2202" s="205" t="s">
        <v>9580</v>
      </c>
      <c r="R2202" s="206">
        <v>8.62476051260965E14</v>
      </c>
      <c r="S2202" s="206" t="s">
        <v>68</v>
      </c>
      <c r="T2202" s="193" t="s">
        <v>68</v>
      </c>
      <c r="U2202" s="193" t="s">
        <v>68</v>
      </c>
      <c r="V2202" s="193" t="str">
        <f t="shared" ref="V2202:V2206" si="584">H2202</f>
        <v>REVISION</v>
      </c>
      <c r="W2202" s="203">
        <v>0.0</v>
      </c>
      <c r="X2202" s="203">
        <f t="shared" si="581"/>
        <v>0</v>
      </c>
      <c r="Y2202" s="203">
        <f t="shared" si="555"/>
        <v>0</v>
      </c>
    </row>
    <row r="2203" ht="12.75" customHeight="1">
      <c r="A2203" s="191" t="s">
        <v>9576</v>
      </c>
      <c r="B2203" s="215" t="s">
        <v>2817</v>
      </c>
      <c r="C2203" s="268">
        <v>45999.0</v>
      </c>
      <c r="D2203" s="241">
        <v>0.5416666666666666</v>
      </c>
      <c r="E2203" s="191" t="s">
        <v>9581</v>
      </c>
      <c r="F2203" s="191" t="s">
        <v>9581</v>
      </c>
      <c r="G2203" s="193">
        <v>1.0</v>
      </c>
      <c r="H2203" s="193" t="s">
        <v>888</v>
      </c>
      <c r="I2203" s="193" t="s">
        <v>9582</v>
      </c>
      <c r="J2203" s="193" t="s">
        <v>2725</v>
      </c>
      <c r="K2203" s="193" t="s">
        <v>9583</v>
      </c>
      <c r="L2203" s="191" t="s">
        <v>9584</v>
      </c>
      <c r="M2203" s="217" t="s">
        <v>9585</v>
      </c>
      <c r="N2203" s="193" t="s">
        <v>821</v>
      </c>
      <c r="O2203" s="207">
        <v>0.5520833333333334</v>
      </c>
      <c r="P2203" s="193" t="str">
        <f t="shared" si="583"/>
        <v>INSTALACION DE EQUIPO</v>
      </c>
      <c r="Q2203" s="205" t="s">
        <v>5247</v>
      </c>
      <c r="R2203" s="206">
        <v>8.62667089224409E14</v>
      </c>
      <c r="S2203" s="206">
        <v>8.126044901E9</v>
      </c>
      <c r="T2203" s="193" t="s">
        <v>9586</v>
      </c>
      <c r="U2203" s="193" t="s">
        <v>9587</v>
      </c>
      <c r="V2203" s="193" t="str">
        <f t="shared" si="584"/>
        <v>INSTALACION</v>
      </c>
      <c r="W2203" s="203">
        <f>1800+350</f>
        <v>2150</v>
      </c>
      <c r="X2203" s="203">
        <f t="shared" si="581"/>
        <v>344</v>
      </c>
      <c r="Y2203" s="203">
        <f t="shared" si="555"/>
        <v>2494</v>
      </c>
    </row>
    <row r="2204" ht="12.75" customHeight="1">
      <c r="A2204" s="191" t="s">
        <v>9576</v>
      </c>
      <c r="B2204" s="215" t="s">
        <v>2817</v>
      </c>
      <c r="C2204" s="268">
        <v>45999.0</v>
      </c>
      <c r="D2204" s="241">
        <v>0.6770833333333334</v>
      </c>
      <c r="E2204" s="191" t="s">
        <v>5113</v>
      </c>
      <c r="F2204" s="191" t="s">
        <v>2523</v>
      </c>
      <c r="G2204" s="193">
        <v>1.0</v>
      </c>
      <c r="H2204" s="193" t="s">
        <v>888</v>
      </c>
      <c r="I2204" s="193" t="s">
        <v>9588</v>
      </c>
      <c r="J2204" s="193" t="s">
        <v>2725</v>
      </c>
      <c r="K2204" s="193" t="s">
        <v>3545</v>
      </c>
      <c r="L2204" s="191" t="s">
        <v>2614</v>
      </c>
      <c r="M2204" s="217" t="s">
        <v>9286</v>
      </c>
      <c r="N2204" s="193" t="s">
        <v>821</v>
      </c>
      <c r="O2204" s="207">
        <v>0.6986111111111111</v>
      </c>
      <c r="P2204" s="193" t="str">
        <f t="shared" si="583"/>
        <v>INSTALACION DE EQUIPO</v>
      </c>
      <c r="Q2204" s="205" t="s">
        <v>5247</v>
      </c>
      <c r="R2204" s="206">
        <v>8.62667089257805E14</v>
      </c>
      <c r="S2204" s="206">
        <v>8.126174266E9</v>
      </c>
      <c r="T2204" s="193" t="s">
        <v>9589</v>
      </c>
      <c r="U2204" s="193" t="s">
        <v>9590</v>
      </c>
      <c r="V2204" s="193" t="str">
        <f t="shared" si="584"/>
        <v>INSTALACION</v>
      </c>
      <c r="W2204" s="203">
        <v>0.0</v>
      </c>
      <c r="X2204" s="203">
        <f t="shared" si="581"/>
        <v>0</v>
      </c>
      <c r="Y2204" s="203">
        <f t="shared" si="555"/>
        <v>0</v>
      </c>
    </row>
    <row r="2205" ht="12.75" customHeight="1">
      <c r="A2205" s="191" t="s">
        <v>9576</v>
      </c>
      <c r="B2205" s="215" t="s">
        <v>2817</v>
      </c>
      <c r="C2205" s="268">
        <v>45999.0</v>
      </c>
      <c r="D2205" s="241">
        <v>0.7083333333333334</v>
      </c>
      <c r="E2205" s="191" t="s">
        <v>3659</v>
      </c>
      <c r="F2205" s="191" t="s">
        <v>3172</v>
      </c>
      <c r="G2205" s="193">
        <v>1.0</v>
      </c>
      <c r="H2205" s="193" t="s">
        <v>2449</v>
      </c>
      <c r="I2205" s="193" t="s">
        <v>4197</v>
      </c>
      <c r="J2205" s="193" t="s">
        <v>5353</v>
      </c>
      <c r="K2205" s="193" t="s">
        <v>9591</v>
      </c>
      <c r="L2205" s="191" t="s">
        <v>9592</v>
      </c>
      <c r="M2205" s="217" t="s">
        <v>9593</v>
      </c>
      <c r="N2205" s="193" t="s">
        <v>821</v>
      </c>
      <c r="O2205" s="207">
        <v>0.7402777777777778</v>
      </c>
      <c r="P2205" s="193" t="str">
        <f t="shared" si="583"/>
        <v>REVISION DE EQUIPO</v>
      </c>
      <c r="Q2205" s="205" t="s">
        <v>9594</v>
      </c>
      <c r="R2205" s="206">
        <v>8.63844050700746E14</v>
      </c>
      <c r="S2205" s="206">
        <v>8.120010019E9</v>
      </c>
      <c r="T2205" s="193" t="s">
        <v>6241</v>
      </c>
      <c r="U2205" s="193" t="s">
        <v>6242</v>
      </c>
      <c r="V2205" s="193" t="str">
        <f t="shared" si="584"/>
        <v>REVISION</v>
      </c>
      <c r="W2205" s="203">
        <v>0.0</v>
      </c>
      <c r="X2205" s="203">
        <f t="shared" si="581"/>
        <v>0</v>
      </c>
      <c r="Y2205" s="203">
        <f t="shared" si="555"/>
        <v>0</v>
      </c>
    </row>
    <row r="2206" ht="12.75" customHeight="1">
      <c r="A2206" s="191" t="s">
        <v>9576</v>
      </c>
      <c r="B2206" s="215" t="s">
        <v>2817</v>
      </c>
      <c r="C2206" s="268">
        <v>46000.0</v>
      </c>
      <c r="D2206" s="241">
        <v>0.5520833333333334</v>
      </c>
      <c r="E2206" s="191" t="s">
        <v>8458</v>
      </c>
      <c r="F2206" s="191" t="s">
        <v>2777</v>
      </c>
      <c r="G2206" s="193">
        <v>1.0</v>
      </c>
      <c r="H2206" s="193" t="s">
        <v>888</v>
      </c>
      <c r="I2206" s="193" t="s">
        <v>9537</v>
      </c>
      <c r="J2206" s="193" t="s">
        <v>2725</v>
      </c>
      <c r="K2206" s="193" t="s">
        <v>9538</v>
      </c>
      <c r="L2206" s="191" t="s">
        <v>4033</v>
      </c>
      <c r="M2206" s="217" t="s">
        <v>4034</v>
      </c>
      <c r="N2206" s="193" t="s">
        <v>821</v>
      </c>
      <c r="O2206" s="207">
        <v>0.5583333333333333</v>
      </c>
      <c r="P2206" s="193" t="str">
        <f t="shared" si="583"/>
        <v>INSTALACION DE EQUIPO</v>
      </c>
      <c r="Q2206" s="205" t="s">
        <v>5247</v>
      </c>
      <c r="R2206" s="206">
        <v>8.62667089199528E14</v>
      </c>
      <c r="S2206" s="206">
        <v>8.126045086E9</v>
      </c>
      <c r="T2206" s="193" t="s">
        <v>9595</v>
      </c>
      <c r="U2206" s="193" t="s">
        <v>9596</v>
      </c>
      <c r="V2206" s="193" t="str">
        <f t="shared" si="584"/>
        <v>INSTALACION</v>
      </c>
      <c r="W2206" s="203">
        <v>0.0</v>
      </c>
      <c r="X2206" s="203">
        <f t="shared" si="581"/>
        <v>0</v>
      </c>
      <c r="Y2206" s="203">
        <f t="shared" si="555"/>
        <v>0</v>
      </c>
    </row>
    <row r="2207" ht="31.5" customHeight="1">
      <c r="A2207" s="191" t="s">
        <v>9576</v>
      </c>
      <c r="B2207" s="191" t="s">
        <v>2966</v>
      </c>
      <c r="C2207" s="268">
        <v>46000.0</v>
      </c>
      <c r="D2207" s="241">
        <v>0.625</v>
      </c>
      <c r="E2207" s="191" t="s">
        <v>7885</v>
      </c>
      <c r="F2207" s="191" t="s">
        <v>3489</v>
      </c>
      <c r="G2207" s="193">
        <v>1.0</v>
      </c>
      <c r="H2207" s="193" t="s">
        <v>2449</v>
      </c>
      <c r="I2207" s="193" t="s">
        <v>9571</v>
      </c>
      <c r="J2207" s="193" t="s">
        <v>9597</v>
      </c>
      <c r="K2207" s="193" t="s">
        <v>6955</v>
      </c>
      <c r="L2207" s="191" t="s">
        <v>9573</v>
      </c>
      <c r="M2207" s="217" t="s">
        <v>9574</v>
      </c>
      <c r="N2207" s="193" t="s">
        <v>706</v>
      </c>
      <c r="O2207" s="207">
        <v>0.625</v>
      </c>
      <c r="P2207" s="193" t="str">
        <f t="shared" si="583"/>
        <v>REVISION DE UNIDAD 
GPS DE CORTE NO REPORTA</v>
      </c>
      <c r="Q2207" s="205" t="s">
        <v>9598</v>
      </c>
      <c r="R2207" s="206">
        <v>3.5985701953036E13</v>
      </c>
      <c r="S2207" s="206" t="s">
        <v>68</v>
      </c>
      <c r="T2207" s="193" t="s">
        <v>9599</v>
      </c>
      <c r="U2207" s="193" t="s">
        <v>8025</v>
      </c>
      <c r="V2207" s="193" t="s">
        <v>762</v>
      </c>
      <c r="W2207" s="203">
        <v>0.0</v>
      </c>
      <c r="X2207" s="203">
        <f t="shared" si="581"/>
        <v>0</v>
      </c>
      <c r="Y2207" s="203">
        <f t="shared" si="555"/>
        <v>0</v>
      </c>
    </row>
    <row r="2208" ht="31.5" customHeight="1">
      <c r="A2208" s="191" t="s">
        <v>9576</v>
      </c>
      <c r="B2208" s="215" t="s">
        <v>2817</v>
      </c>
      <c r="C2208" s="268">
        <v>46000.0</v>
      </c>
      <c r="D2208" s="241">
        <v>0.625</v>
      </c>
      <c r="E2208" s="191" t="s">
        <v>7885</v>
      </c>
      <c r="F2208" s="191" t="s">
        <v>3489</v>
      </c>
      <c r="G2208" s="193">
        <v>1.0</v>
      </c>
      <c r="H2208" s="193" t="s">
        <v>2513</v>
      </c>
      <c r="I2208" s="193" t="s">
        <v>9571</v>
      </c>
      <c r="J2208" s="193" t="s">
        <v>2563</v>
      </c>
      <c r="K2208" s="193" t="s">
        <v>6955</v>
      </c>
      <c r="L2208" s="191" t="s">
        <v>9573</v>
      </c>
      <c r="M2208" s="217" t="s">
        <v>9574</v>
      </c>
      <c r="N2208" s="193" t="s">
        <v>706</v>
      </c>
      <c r="O2208" s="207">
        <v>0.65</v>
      </c>
      <c r="P2208" s="193" t="str">
        <f t="shared" si="583"/>
        <v>DESINSTALACION DE EQUIPO </v>
      </c>
      <c r="Q2208" s="205" t="s">
        <v>9600</v>
      </c>
      <c r="R2208" s="206">
        <v>3.59857081953036E14</v>
      </c>
      <c r="S2208" s="206" t="s">
        <v>68</v>
      </c>
      <c r="T2208" s="193" t="s">
        <v>9599</v>
      </c>
      <c r="U2208" s="193" t="s">
        <v>8025</v>
      </c>
      <c r="V2208" s="193" t="str">
        <f t="shared" ref="V2208:V2213" si="585">H2208</f>
        <v>DESINSTALACION</v>
      </c>
      <c r="W2208" s="203">
        <v>0.0</v>
      </c>
      <c r="X2208" s="203">
        <f t="shared" si="581"/>
        <v>0</v>
      </c>
      <c r="Y2208" s="203">
        <f t="shared" si="555"/>
        <v>0</v>
      </c>
    </row>
    <row r="2209" ht="12.75" customHeight="1">
      <c r="A2209" s="191" t="s">
        <v>9576</v>
      </c>
      <c r="B2209" s="215" t="s">
        <v>2817</v>
      </c>
      <c r="C2209" s="268">
        <v>46001.0</v>
      </c>
      <c r="D2209" s="241">
        <v>0.4166666666666667</v>
      </c>
      <c r="E2209" s="191" t="s">
        <v>2548</v>
      </c>
      <c r="F2209" s="191" t="s">
        <v>2549</v>
      </c>
      <c r="G2209" s="193">
        <v>1.0</v>
      </c>
      <c r="H2209" s="193" t="s">
        <v>2812</v>
      </c>
      <c r="I2209" s="193" t="s">
        <v>9601</v>
      </c>
      <c r="J2209" s="193" t="s">
        <v>3082</v>
      </c>
      <c r="K2209" s="193" t="s">
        <v>9455</v>
      </c>
      <c r="L2209" s="191" t="s">
        <v>6245</v>
      </c>
      <c r="M2209" s="217" t="s">
        <v>2552</v>
      </c>
      <c r="N2209" s="193" t="s">
        <v>821</v>
      </c>
      <c r="O2209" s="207">
        <v>0.41875</v>
      </c>
      <c r="P2209" s="193" t="str">
        <f t="shared" si="583"/>
        <v>REINSTALACION DE EQUIPO</v>
      </c>
      <c r="Q2209" s="205" t="s">
        <v>5247</v>
      </c>
      <c r="R2209" s="206">
        <v>8.65011031933642E14</v>
      </c>
      <c r="S2209" s="206">
        <v>8.180208645E9</v>
      </c>
      <c r="T2209" s="193" t="s">
        <v>9602</v>
      </c>
      <c r="U2209" s="193" t="s">
        <v>9603</v>
      </c>
      <c r="V2209" s="193" t="str">
        <f t="shared" si="585"/>
        <v>REINSTALACION</v>
      </c>
      <c r="W2209" s="203">
        <v>0.0</v>
      </c>
      <c r="X2209" s="203">
        <f t="shared" si="581"/>
        <v>0</v>
      </c>
      <c r="Y2209" s="203">
        <f t="shared" si="555"/>
        <v>0</v>
      </c>
    </row>
    <row r="2210" ht="12.75" customHeight="1">
      <c r="A2210" s="191" t="s">
        <v>9576</v>
      </c>
      <c r="B2210" s="215" t="s">
        <v>2817</v>
      </c>
      <c r="C2210" s="268">
        <v>46001.0</v>
      </c>
      <c r="D2210" s="241">
        <v>0.4375</v>
      </c>
      <c r="E2210" s="191" t="s">
        <v>3761</v>
      </c>
      <c r="F2210" s="191" t="s">
        <v>2592</v>
      </c>
      <c r="G2210" s="193">
        <v>1.0</v>
      </c>
      <c r="H2210" s="193" t="s">
        <v>888</v>
      </c>
      <c r="I2210" s="193" t="s">
        <v>9604</v>
      </c>
      <c r="J2210" s="193" t="s">
        <v>2725</v>
      </c>
      <c r="K2210" s="193" t="s">
        <v>9605</v>
      </c>
      <c r="L2210" s="191" t="s">
        <v>9606</v>
      </c>
      <c r="M2210" s="217" t="s">
        <v>9607</v>
      </c>
      <c r="N2210" s="193" t="s">
        <v>706</v>
      </c>
      <c r="O2210" s="207">
        <v>0.4513888888888889</v>
      </c>
      <c r="P2210" s="193" t="str">
        <f t="shared" si="583"/>
        <v>INSTALACION DE EQUIPO</v>
      </c>
      <c r="Q2210" s="205" t="s">
        <v>5247</v>
      </c>
      <c r="R2210" s="206">
        <v>8.62667089364593E14</v>
      </c>
      <c r="S2210" s="206">
        <v>8.1260462E9</v>
      </c>
      <c r="T2210" s="193" t="s">
        <v>9608</v>
      </c>
      <c r="U2210" s="193" t="s">
        <v>9609</v>
      </c>
      <c r="V2210" s="193" t="str">
        <f t="shared" si="585"/>
        <v>INSTALACION</v>
      </c>
      <c r="W2210" s="203">
        <v>0.0</v>
      </c>
      <c r="X2210" s="203">
        <f t="shared" si="581"/>
        <v>0</v>
      </c>
      <c r="Y2210" s="203">
        <f t="shared" si="555"/>
        <v>0</v>
      </c>
    </row>
    <row r="2211" ht="12.75" customHeight="1">
      <c r="A2211" s="191" t="s">
        <v>9576</v>
      </c>
      <c r="B2211" s="215" t="s">
        <v>2817</v>
      </c>
      <c r="C2211" s="268">
        <v>46001.0</v>
      </c>
      <c r="D2211" s="241">
        <v>0.4375</v>
      </c>
      <c r="E2211" s="191" t="s">
        <v>3761</v>
      </c>
      <c r="F2211" s="191" t="s">
        <v>2592</v>
      </c>
      <c r="G2211" s="193">
        <v>1.0</v>
      </c>
      <c r="H2211" s="193" t="s">
        <v>888</v>
      </c>
      <c r="I2211" s="193" t="s">
        <v>9610</v>
      </c>
      <c r="J2211" s="193" t="s">
        <v>2725</v>
      </c>
      <c r="K2211" s="193" t="s">
        <v>9611</v>
      </c>
      <c r="L2211" s="191" t="s">
        <v>8514</v>
      </c>
      <c r="M2211" s="217" t="s">
        <v>2649</v>
      </c>
      <c r="N2211" s="193" t="s">
        <v>706</v>
      </c>
      <c r="O2211" s="207">
        <v>0.4798611111111111</v>
      </c>
      <c r="P2211" s="193" t="str">
        <f t="shared" si="583"/>
        <v>INSTALACION DE EQUIPO</v>
      </c>
      <c r="Q2211" s="205" t="s">
        <v>5247</v>
      </c>
      <c r="R2211" s="206">
        <v>8.62667089231198E14</v>
      </c>
      <c r="S2211" s="206">
        <v>8.126174243E9</v>
      </c>
      <c r="T2211" s="193" t="s">
        <v>9612</v>
      </c>
      <c r="U2211" s="193" t="s">
        <v>68</v>
      </c>
      <c r="V2211" s="193" t="str">
        <f t="shared" si="585"/>
        <v>INSTALACION</v>
      </c>
      <c r="W2211" s="203">
        <v>0.0</v>
      </c>
      <c r="X2211" s="203">
        <f t="shared" si="581"/>
        <v>0</v>
      </c>
      <c r="Y2211" s="203">
        <f t="shared" si="555"/>
        <v>0</v>
      </c>
    </row>
    <row r="2212" ht="12.75" customHeight="1">
      <c r="A2212" s="191" t="s">
        <v>9576</v>
      </c>
      <c r="B2212" s="215" t="s">
        <v>2817</v>
      </c>
      <c r="C2212" s="268">
        <v>46001.0</v>
      </c>
      <c r="D2212" s="241">
        <v>0.4375</v>
      </c>
      <c r="E2212" s="191" t="s">
        <v>3761</v>
      </c>
      <c r="F2212" s="191" t="s">
        <v>2592</v>
      </c>
      <c r="G2212" s="193">
        <v>1.0</v>
      </c>
      <c r="H2212" s="193" t="s">
        <v>888</v>
      </c>
      <c r="I2212" s="193" t="s">
        <v>9613</v>
      </c>
      <c r="J2212" s="193" t="s">
        <v>2725</v>
      </c>
      <c r="K2212" s="193" t="s">
        <v>9614</v>
      </c>
      <c r="L2212" s="191" t="s">
        <v>8078</v>
      </c>
      <c r="M2212" s="217" t="s">
        <v>2649</v>
      </c>
      <c r="N2212" s="193" t="s">
        <v>706</v>
      </c>
      <c r="O2212" s="207">
        <v>0.4986111111111111</v>
      </c>
      <c r="P2212" s="193" t="str">
        <f t="shared" si="583"/>
        <v>INSTALACION DE EQUIPO</v>
      </c>
      <c r="Q2212" s="205" t="s">
        <v>5247</v>
      </c>
      <c r="R2212" s="206">
        <v>8.62667089247038E14</v>
      </c>
      <c r="S2212" s="206">
        <v>8.12617426E9</v>
      </c>
      <c r="T2212" s="193" t="s">
        <v>68</v>
      </c>
      <c r="U2212" s="193" t="s">
        <v>68</v>
      </c>
      <c r="V2212" s="193" t="str">
        <f t="shared" si="585"/>
        <v>INSTALACION</v>
      </c>
      <c r="W2212" s="203">
        <v>0.0</v>
      </c>
      <c r="X2212" s="203">
        <f t="shared" si="581"/>
        <v>0</v>
      </c>
      <c r="Y2212" s="203">
        <f t="shared" si="555"/>
        <v>0</v>
      </c>
    </row>
    <row r="2213" ht="12.75" customHeight="1">
      <c r="A2213" s="191" t="s">
        <v>9576</v>
      </c>
      <c r="B2213" s="215" t="s">
        <v>2817</v>
      </c>
      <c r="C2213" s="268">
        <v>46001.0</v>
      </c>
      <c r="D2213" s="241">
        <v>0.5104166666666666</v>
      </c>
      <c r="E2213" s="191" t="s">
        <v>2518</v>
      </c>
      <c r="F2213" s="191" t="s">
        <v>9615</v>
      </c>
      <c r="G2213" s="193">
        <v>1.0</v>
      </c>
      <c r="H2213" s="193" t="s">
        <v>888</v>
      </c>
      <c r="I2213" s="193" t="s">
        <v>9616</v>
      </c>
      <c r="J2213" s="193" t="s">
        <v>2725</v>
      </c>
      <c r="K2213" s="193" t="s">
        <v>6332</v>
      </c>
      <c r="L2213" s="191" t="s">
        <v>6333</v>
      </c>
      <c r="M2213" s="217" t="s">
        <v>6334</v>
      </c>
      <c r="N2213" s="193" t="s">
        <v>821</v>
      </c>
      <c r="O2213" s="207">
        <v>0.4888888888888889</v>
      </c>
      <c r="P2213" s="193" t="str">
        <f t="shared" si="583"/>
        <v>INSTALACION DE EQUIPO</v>
      </c>
      <c r="Q2213" s="205" t="s">
        <v>5247</v>
      </c>
      <c r="R2213" s="206">
        <v>8.62667089247079E14</v>
      </c>
      <c r="S2213" s="206">
        <v>8.182045821E9</v>
      </c>
      <c r="T2213" s="193" t="s">
        <v>9617</v>
      </c>
      <c r="U2213" s="193" t="s">
        <v>68</v>
      </c>
      <c r="V2213" s="193" t="str">
        <f t="shared" si="585"/>
        <v>INSTALACION</v>
      </c>
      <c r="W2213" s="203">
        <v>0.0</v>
      </c>
      <c r="X2213" s="203">
        <f t="shared" si="581"/>
        <v>0</v>
      </c>
      <c r="Y2213" s="203">
        <f t="shared" si="555"/>
        <v>0</v>
      </c>
    </row>
    <row r="2214" ht="12.75" customHeight="1">
      <c r="A2214" s="191" t="s">
        <v>9576</v>
      </c>
      <c r="B2214" s="298" t="s">
        <v>2817</v>
      </c>
      <c r="C2214" s="268">
        <v>46001.0</v>
      </c>
      <c r="D2214" s="241">
        <v>0.5833333333333334</v>
      </c>
      <c r="E2214" s="191" t="s">
        <v>2297</v>
      </c>
      <c r="F2214" s="191" t="s">
        <v>2297</v>
      </c>
      <c r="G2214" s="193">
        <v>1.0</v>
      </c>
      <c r="H2214" s="193" t="s">
        <v>2449</v>
      </c>
      <c r="I2214" s="193" t="s">
        <v>9618</v>
      </c>
      <c r="J2214" s="193" t="s">
        <v>9619</v>
      </c>
      <c r="K2214" s="193" t="s">
        <v>9620</v>
      </c>
      <c r="L2214" s="191" t="s">
        <v>9621</v>
      </c>
      <c r="M2214" s="217" t="s">
        <v>9622</v>
      </c>
      <c r="N2214" s="193" t="s">
        <v>706</v>
      </c>
      <c r="O2214" s="207">
        <v>0.5527777777777778</v>
      </c>
      <c r="P2214" s="193" t="str">
        <f t="shared" si="583"/>
        <v>REVISION DE UNIDAD 
Dejo de reportar 2025-11-23 00:08:03 (Coban)</v>
      </c>
      <c r="Q2214" s="205" t="s">
        <v>9517</v>
      </c>
      <c r="R2214" s="206">
        <v>8.6970606087781E14</v>
      </c>
      <c r="S2214" s="206">
        <v>8.331549122E9</v>
      </c>
      <c r="T2214" s="193" t="s">
        <v>68</v>
      </c>
      <c r="U2214" s="193" t="s">
        <v>9623</v>
      </c>
      <c r="V2214" s="193" t="s">
        <v>762</v>
      </c>
      <c r="W2214" s="203">
        <v>0.0</v>
      </c>
      <c r="X2214" s="203">
        <f t="shared" si="581"/>
        <v>0</v>
      </c>
      <c r="Y2214" s="203">
        <f t="shared" si="555"/>
        <v>0</v>
      </c>
    </row>
    <row r="2215" ht="12.75" customHeight="1">
      <c r="A2215" s="191" t="s">
        <v>9576</v>
      </c>
      <c r="B2215" s="215" t="s">
        <v>2817</v>
      </c>
      <c r="C2215" s="268">
        <v>46002.0</v>
      </c>
      <c r="D2215" s="187">
        <v>0.375</v>
      </c>
      <c r="E2215" s="191" t="s">
        <v>5113</v>
      </c>
      <c r="F2215" s="191" t="s">
        <v>2523</v>
      </c>
      <c r="G2215" s="193">
        <v>1.0</v>
      </c>
      <c r="H2215" s="193" t="s">
        <v>2513</v>
      </c>
      <c r="I2215" s="193" t="s">
        <v>9624</v>
      </c>
      <c r="J2215" s="193" t="s">
        <v>2514</v>
      </c>
      <c r="K2215" s="193" t="s">
        <v>3545</v>
      </c>
      <c r="L2215" s="191" t="s">
        <v>2525</v>
      </c>
      <c r="M2215" s="217" t="s">
        <v>2826</v>
      </c>
      <c r="N2215" s="193" t="s">
        <v>706</v>
      </c>
      <c r="O2215" s="207">
        <v>0.37083333333333335</v>
      </c>
      <c r="P2215" s="193" t="str">
        <f t="shared" si="583"/>
        <v>DESINSTALACION DE EQUIPO</v>
      </c>
      <c r="Q2215" s="205" t="s">
        <v>8935</v>
      </c>
      <c r="R2215" s="206">
        <v>8.69706060878958E14</v>
      </c>
      <c r="S2215" s="206">
        <v>8.332088644E9</v>
      </c>
      <c r="T2215" s="193" t="s">
        <v>9625</v>
      </c>
      <c r="U2215" s="193" t="s">
        <v>9626</v>
      </c>
      <c r="V2215" s="193" t="str">
        <f t="shared" ref="V2215:V2221" si="586">H2215</f>
        <v>DESINSTALACION</v>
      </c>
      <c r="W2215" s="203">
        <v>0.0</v>
      </c>
      <c r="X2215" s="203">
        <f t="shared" si="581"/>
        <v>0</v>
      </c>
      <c r="Y2215" s="203">
        <f t="shared" si="555"/>
        <v>0</v>
      </c>
    </row>
    <row r="2216" ht="12.75" customHeight="1">
      <c r="A2216" s="191" t="s">
        <v>9576</v>
      </c>
      <c r="B2216" s="215" t="s">
        <v>2817</v>
      </c>
      <c r="C2216" s="268">
        <v>46002.0</v>
      </c>
      <c r="D2216" s="241">
        <v>0.4375</v>
      </c>
      <c r="E2216" s="191" t="s">
        <v>2574</v>
      </c>
      <c r="F2216" s="191" t="s">
        <v>5930</v>
      </c>
      <c r="G2216" s="193">
        <v>1.0</v>
      </c>
      <c r="H2216" s="193" t="s">
        <v>2513</v>
      </c>
      <c r="I2216" s="193" t="s">
        <v>9627</v>
      </c>
      <c r="J2216" s="193" t="s">
        <v>9628</v>
      </c>
      <c r="K2216" s="193" t="s">
        <v>3312</v>
      </c>
      <c r="L2216" s="37" t="s">
        <v>2577</v>
      </c>
      <c r="M2216" s="249" t="s">
        <v>2578</v>
      </c>
      <c r="N2216" s="193" t="s">
        <v>706</v>
      </c>
      <c r="O2216" s="207">
        <v>0.44375</v>
      </c>
      <c r="P2216" s="193" t="str">
        <f t="shared" si="583"/>
        <v>CTE. ARACELI MARTINEZ MENDOZA
DESINSTALACION DE EQUIPO</v>
      </c>
      <c r="Q2216" s="205" t="s">
        <v>9305</v>
      </c>
      <c r="R2216" s="206">
        <v>8.63844052853626E14</v>
      </c>
      <c r="S2216" s="206">
        <v>8.184678546E9</v>
      </c>
      <c r="T2216" s="193" t="s">
        <v>9629</v>
      </c>
      <c r="U2216" s="193" t="s">
        <v>9630</v>
      </c>
      <c r="V2216" s="193" t="str">
        <f t="shared" si="586"/>
        <v>DESINSTALACION</v>
      </c>
      <c r="W2216" s="203">
        <v>0.0</v>
      </c>
      <c r="X2216" s="203">
        <f t="shared" si="581"/>
        <v>0</v>
      </c>
      <c r="Y2216" s="203">
        <f t="shared" si="555"/>
        <v>0</v>
      </c>
    </row>
    <row r="2217" ht="12.75" customHeight="1">
      <c r="A2217" s="191" t="s">
        <v>9576</v>
      </c>
      <c r="B2217" s="215" t="s">
        <v>2817</v>
      </c>
      <c r="C2217" s="268">
        <v>46002.0</v>
      </c>
      <c r="D2217" s="241">
        <v>0.4583333333333333</v>
      </c>
      <c r="E2217" s="191" t="s">
        <v>2574</v>
      </c>
      <c r="F2217" s="191" t="s">
        <v>5930</v>
      </c>
      <c r="G2217" s="193">
        <v>1.0</v>
      </c>
      <c r="H2217" s="193" t="s">
        <v>2513</v>
      </c>
      <c r="I2217" s="193" t="s">
        <v>9631</v>
      </c>
      <c r="J2217" s="193" t="s">
        <v>9632</v>
      </c>
      <c r="K2217" s="193" t="s">
        <v>3312</v>
      </c>
      <c r="L2217" s="37" t="s">
        <v>2577</v>
      </c>
      <c r="M2217" s="249" t="s">
        <v>2578</v>
      </c>
      <c r="N2217" s="193" t="s">
        <v>706</v>
      </c>
      <c r="O2217" s="207">
        <v>0.46805555555555556</v>
      </c>
      <c r="P2217" s="193" t="str">
        <f t="shared" si="583"/>
        <v>CTE. JORGE LUIS GONZALEZ AVILA
DESINSTALACION DE EQUIPO</v>
      </c>
      <c r="Q2217" s="205" t="s">
        <v>9305</v>
      </c>
      <c r="R2217" s="206">
        <v>8.64893035755019E14</v>
      </c>
      <c r="S2217" s="206">
        <v>8.441298657E9</v>
      </c>
      <c r="T2217" s="193" t="s">
        <v>9633</v>
      </c>
      <c r="U2217" s="193" t="s">
        <v>9634</v>
      </c>
      <c r="V2217" s="193" t="str">
        <f t="shared" si="586"/>
        <v>DESINSTALACION</v>
      </c>
      <c r="W2217" s="203">
        <v>0.0</v>
      </c>
      <c r="X2217" s="203">
        <f t="shared" si="581"/>
        <v>0</v>
      </c>
      <c r="Y2217" s="203">
        <f t="shared" si="555"/>
        <v>0</v>
      </c>
    </row>
    <row r="2218" ht="12.75" customHeight="1">
      <c r="A2218" s="191" t="s">
        <v>9576</v>
      </c>
      <c r="B2218" s="215" t="s">
        <v>2817</v>
      </c>
      <c r="C2218" s="268">
        <v>46002.0</v>
      </c>
      <c r="D2218" s="241">
        <v>0.4861111111111111</v>
      </c>
      <c r="E2218" s="191" t="s">
        <v>2518</v>
      </c>
      <c r="F2218" s="191" t="s">
        <v>8226</v>
      </c>
      <c r="G2218" s="193">
        <v>1.0</v>
      </c>
      <c r="H2218" s="193" t="s">
        <v>2513</v>
      </c>
      <c r="I2218" s="193" t="s">
        <v>8384</v>
      </c>
      <c r="J2218" s="193" t="s">
        <v>2514</v>
      </c>
      <c r="K2218" s="193" t="s">
        <v>9635</v>
      </c>
      <c r="L2218" s="191" t="s">
        <v>9636</v>
      </c>
      <c r="M2218" s="249" t="s">
        <v>9637</v>
      </c>
      <c r="N2218" s="193" t="s">
        <v>706</v>
      </c>
      <c r="O2218" s="207">
        <v>0.4847222222222222</v>
      </c>
      <c r="P2218" s="193" t="str">
        <f t="shared" si="583"/>
        <v>DESINSTALACION DE EQUIPO</v>
      </c>
      <c r="Q2218" s="205" t="s">
        <v>9380</v>
      </c>
      <c r="R2218" s="206">
        <v>8.62667089380607E14</v>
      </c>
      <c r="S2218" s="206">
        <v>8.121908287E9</v>
      </c>
      <c r="T2218" s="193" t="s">
        <v>8279</v>
      </c>
      <c r="U2218" s="193" t="s">
        <v>8280</v>
      </c>
      <c r="V2218" s="193" t="str">
        <f t="shared" si="586"/>
        <v>DESINSTALACION</v>
      </c>
      <c r="W2218" s="203">
        <v>500.0</v>
      </c>
      <c r="X2218" s="203">
        <f t="shared" si="581"/>
        <v>80</v>
      </c>
      <c r="Y2218" s="203">
        <f t="shared" si="555"/>
        <v>580</v>
      </c>
    </row>
    <row r="2219" ht="12.75" customHeight="1">
      <c r="A2219" s="191" t="s">
        <v>9576</v>
      </c>
      <c r="B2219" s="215" t="s">
        <v>2817</v>
      </c>
      <c r="C2219" s="268">
        <v>46002.0</v>
      </c>
      <c r="D2219" s="241">
        <v>0.4861111111111111</v>
      </c>
      <c r="E2219" s="191" t="s">
        <v>2518</v>
      </c>
      <c r="F2219" s="191" t="s">
        <v>8226</v>
      </c>
      <c r="G2219" s="193">
        <v>1.0</v>
      </c>
      <c r="H2219" s="193" t="s">
        <v>2812</v>
      </c>
      <c r="I2219" s="193" t="s">
        <v>9638</v>
      </c>
      <c r="J2219" s="193" t="s">
        <v>3082</v>
      </c>
      <c r="K2219" s="193" t="s">
        <v>9635</v>
      </c>
      <c r="L2219" s="191" t="s">
        <v>9636</v>
      </c>
      <c r="M2219" s="249" t="s">
        <v>9637</v>
      </c>
      <c r="N2219" s="193" t="s">
        <v>706</v>
      </c>
      <c r="O2219" s="207">
        <v>0.5222222222222223</v>
      </c>
      <c r="P2219" s="193" t="str">
        <f t="shared" si="583"/>
        <v>REINSTALACION DE EQUIPO</v>
      </c>
      <c r="Q2219" s="205" t="s">
        <v>68</v>
      </c>
      <c r="R2219" s="206">
        <v>8.62667089380607E14</v>
      </c>
      <c r="S2219" s="206">
        <v>8.121908287E9</v>
      </c>
      <c r="T2219" s="193" t="s">
        <v>68</v>
      </c>
      <c r="U2219" s="193" t="s">
        <v>9639</v>
      </c>
      <c r="V2219" s="193" t="str">
        <f t="shared" si="586"/>
        <v>REINSTALACION</v>
      </c>
      <c r="W2219" s="203">
        <v>500.0</v>
      </c>
      <c r="X2219" s="203">
        <f t="shared" si="581"/>
        <v>80</v>
      </c>
      <c r="Y2219" s="203">
        <f t="shared" si="555"/>
        <v>580</v>
      </c>
    </row>
    <row r="2220" ht="30.75" customHeight="1">
      <c r="A2220" s="191" t="s">
        <v>9576</v>
      </c>
      <c r="B2220" s="191" t="s">
        <v>2966</v>
      </c>
      <c r="C2220" s="268">
        <v>46002.0</v>
      </c>
      <c r="D2220" s="241">
        <v>0.7083333333333334</v>
      </c>
      <c r="E2220" s="191" t="s">
        <v>2574</v>
      </c>
      <c r="F2220" s="191" t="s">
        <v>5930</v>
      </c>
      <c r="G2220" s="193">
        <v>1.0</v>
      </c>
      <c r="H2220" s="193" t="s">
        <v>846</v>
      </c>
      <c r="I2220" s="193" t="s">
        <v>9640</v>
      </c>
      <c r="J2220" s="193" t="s">
        <v>9641</v>
      </c>
      <c r="K2220" s="193" t="s">
        <v>3312</v>
      </c>
      <c r="L2220" s="37" t="s">
        <v>2577</v>
      </c>
      <c r="M2220" s="249" t="s">
        <v>2578</v>
      </c>
      <c r="N2220" s="193" t="s">
        <v>68</v>
      </c>
      <c r="O2220" s="193" t="s">
        <v>68</v>
      </c>
      <c r="P2220" s="193" t="str">
        <f t="shared" si="583"/>
        <v>CTE. LUIS FERNANDO ROMERO LOERA 
DESINSTALACION DE EQUIPO </v>
      </c>
      <c r="Q2220" s="205" t="s">
        <v>68</v>
      </c>
      <c r="R2220" s="206" t="s">
        <v>68</v>
      </c>
      <c r="S2220" s="206" t="s">
        <v>68</v>
      </c>
      <c r="T2220" s="193" t="s">
        <v>68</v>
      </c>
      <c r="U2220" s="193" t="s">
        <v>68</v>
      </c>
      <c r="V2220" s="193" t="str">
        <f t="shared" si="586"/>
        <v>CANCELADO</v>
      </c>
      <c r="W2220" s="203">
        <v>0.0</v>
      </c>
      <c r="X2220" s="203">
        <f t="shared" si="581"/>
        <v>0</v>
      </c>
      <c r="Y2220" s="203">
        <f t="shared" si="555"/>
        <v>0</v>
      </c>
    </row>
    <row r="2221" ht="12.75" customHeight="1">
      <c r="A2221" s="191" t="s">
        <v>9576</v>
      </c>
      <c r="B2221" s="215" t="s">
        <v>2817</v>
      </c>
      <c r="C2221" s="268">
        <v>46003.0</v>
      </c>
      <c r="D2221" s="241">
        <v>0.5</v>
      </c>
      <c r="E2221" s="191" t="s">
        <v>2518</v>
      </c>
      <c r="F2221" s="191" t="s">
        <v>9642</v>
      </c>
      <c r="G2221" s="193">
        <v>1.0</v>
      </c>
      <c r="H2221" s="193" t="s">
        <v>888</v>
      </c>
      <c r="I2221" s="193" t="s">
        <v>9643</v>
      </c>
      <c r="J2221" s="193" t="s">
        <v>2725</v>
      </c>
      <c r="K2221" s="193" t="s">
        <v>9061</v>
      </c>
      <c r="L2221" s="191" t="s">
        <v>9062</v>
      </c>
      <c r="M2221" s="217" t="s">
        <v>9063</v>
      </c>
      <c r="N2221" s="193" t="s">
        <v>821</v>
      </c>
      <c r="O2221" s="193"/>
      <c r="P2221" s="193" t="str">
        <f t="shared" si="583"/>
        <v>INSTALACION DE EQUIPO</v>
      </c>
      <c r="Q2221" s="205"/>
      <c r="R2221" s="206"/>
      <c r="S2221" s="206"/>
      <c r="T2221" s="193"/>
      <c r="U2221" s="193"/>
      <c r="V2221" s="193" t="str">
        <f t="shared" si="586"/>
        <v>INSTALACION</v>
      </c>
      <c r="W2221" s="201">
        <f>549+300</f>
        <v>849</v>
      </c>
      <c r="X2221" s="201">
        <f t="shared" si="581"/>
        <v>135.84</v>
      </c>
      <c r="Y2221" s="201">
        <f t="shared" si="555"/>
        <v>984.84</v>
      </c>
    </row>
    <row r="2222" ht="12.75" customHeight="1">
      <c r="A2222" s="191" t="s">
        <v>9576</v>
      </c>
      <c r="B2222" s="191" t="s">
        <v>2966</v>
      </c>
      <c r="C2222" s="268">
        <v>46003.0</v>
      </c>
      <c r="D2222" s="241">
        <v>0.5833333333333334</v>
      </c>
      <c r="E2222" s="191" t="s">
        <v>2638</v>
      </c>
      <c r="F2222" s="191" t="s">
        <v>2638</v>
      </c>
      <c r="G2222" s="193">
        <v>1.0</v>
      </c>
      <c r="H2222" s="193" t="s">
        <v>2449</v>
      </c>
      <c r="I2222" s="193" t="s">
        <v>9644</v>
      </c>
      <c r="J2222" s="193" t="s">
        <v>9645</v>
      </c>
      <c r="K2222" s="193" t="s">
        <v>9646</v>
      </c>
      <c r="L2222" s="191" t="s">
        <v>7502</v>
      </c>
      <c r="M2222" s="217" t="s">
        <v>7599</v>
      </c>
      <c r="N2222" s="193" t="s">
        <v>821</v>
      </c>
      <c r="O2222" s="193" t="s">
        <v>68</v>
      </c>
      <c r="P2222" s="193" t="str">
        <f t="shared" si="583"/>
        <v>REVISION DE UNIDAD 
DEJO DE REPORTAR 2025-12-08 15:14:34
(vinieron los mecánicos y dicen que puede ser el GPS)</v>
      </c>
      <c r="Q2222" s="205" t="s">
        <v>9647</v>
      </c>
      <c r="R2222" s="206" t="s">
        <v>68</v>
      </c>
      <c r="S2222" s="206" t="s">
        <v>68</v>
      </c>
      <c r="T2222" s="193" t="s">
        <v>68</v>
      </c>
      <c r="U2222" s="193" t="s">
        <v>68</v>
      </c>
      <c r="V2222" s="193" t="s">
        <v>762</v>
      </c>
      <c r="W2222" s="203">
        <v>0.0</v>
      </c>
      <c r="X2222" s="203">
        <f t="shared" si="581"/>
        <v>0</v>
      </c>
      <c r="Y2222" s="203">
        <f t="shared" si="555"/>
        <v>0</v>
      </c>
    </row>
    <row r="2223" ht="12.75" customHeight="1">
      <c r="A2223" s="191" t="s">
        <v>9576</v>
      </c>
      <c r="B2223" s="191" t="s">
        <v>2966</v>
      </c>
      <c r="C2223" s="268">
        <v>46003.0</v>
      </c>
      <c r="D2223" s="241">
        <v>0.6666666666666666</v>
      </c>
      <c r="E2223" s="191" t="s">
        <v>3418</v>
      </c>
      <c r="F2223" s="191" t="s">
        <v>9648</v>
      </c>
      <c r="G2223" s="193">
        <v>1.0</v>
      </c>
      <c r="H2223" s="193" t="s">
        <v>846</v>
      </c>
      <c r="I2223" s="193" t="s">
        <v>9649</v>
      </c>
      <c r="J2223" s="193" t="s">
        <v>9650</v>
      </c>
      <c r="K2223" s="193" t="s">
        <v>9651</v>
      </c>
      <c r="L2223" s="191" t="s">
        <v>9652</v>
      </c>
      <c r="M2223" s="217" t="s">
        <v>9653</v>
      </c>
      <c r="N2223" s="193" t="s">
        <v>821</v>
      </c>
      <c r="O2223" s="193" t="s">
        <v>68</v>
      </c>
      <c r="P2223" s="193" t="str">
        <f t="shared" si="583"/>
        <v>INSTALACION DE GPS</v>
      </c>
      <c r="Q2223" s="205" t="s">
        <v>9654</v>
      </c>
      <c r="R2223" s="206" t="s">
        <v>68</v>
      </c>
      <c r="S2223" s="206" t="s">
        <v>68</v>
      </c>
      <c r="T2223" s="193" t="s">
        <v>68</v>
      </c>
      <c r="U2223" s="193" t="s">
        <v>68</v>
      </c>
      <c r="V2223" s="193" t="str">
        <f t="shared" ref="V2223:V2227" si="587">H2223</f>
        <v>CANCELADO</v>
      </c>
      <c r="W2223" s="203">
        <v>0.0</v>
      </c>
      <c r="X2223" s="203">
        <f t="shared" si="581"/>
        <v>0</v>
      </c>
      <c r="Y2223" s="203">
        <f t="shared" si="555"/>
        <v>0</v>
      </c>
    </row>
    <row r="2224" ht="12.75" customHeight="1">
      <c r="A2224" s="191" t="s">
        <v>9576</v>
      </c>
      <c r="B2224" s="37"/>
      <c r="C2224" s="268">
        <v>46003.0</v>
      </c>
      <c r="D2224" s="241">
        <v>0.6666666666666666</v>
      </c>
      <c r="E2224" s="191" t="s">
        <v>3418</v>
      </c>
      <c r="F2224" s="191" t="s">
        <v>9648</v>
      </c>
      <c r="G2224" s="193">
        <v>1.0</v>
      </c>
      <c r="H2224" s="193" t="s">
        <v>888</v>
      </c>
      <c r="I2224" s="193" t="s">
        <v>9649</v>
      </c>
      <c r="J2224" s="193" t="s">
        <v>9650</v>
      </c>
      <c r="K2224" s="193" t="s">
        <v>9655</v>
      </c>
      <c r="L2224" s="37" t="s">
        <v>2969</v>
      </c>
      <c r="M2224" s="243" t="s">
        <v>2970</v>
      </c>
      <c r="N2224" s="193" t="s">
        <v>821</v>
      </c>
      <c r="O2224" s="193" t="s">
        <v>9656</v>
      </c>
      <c r="P2224" s="193" t="str">
        <f t="shared" si="583"/>
        <v>INSTALACION DE GPS</v>
      </c>
      <c r="Q2224" s="205" t="s">
        <v>68</v>
      </c>
      <c r="R2224" s="206" t="s">
        <v>68</v>
      </c>
      <c r="S2224" s="206" t="s">
        <v>68</v>
      </c>
      <c r="T2224" s="193" t="s">
        <v>68</v>
      </c>
      <c r="U2224" s="193" t="s">
        <v>68</v>
      </c>
      <c r="V2224" s="193" t="str">
        <f t="shared" si="587"/>
        <v>INSTALACION</v>
      </c>
      <c r="W2224" s="203">
        <v>0.0</v>
      </c>
      <c r="X2224" s="203">
        <f t="shared" si="581"/>
        <v>0</v>
      </c>
      <c r="Y2224" s="203">
        <f t="shared" si="555"/>
        <v>0</v>
      </c>
    </row>
    <row r="2225" ht="12.75" customHeight="1">
      <c r="A2225" s="191" t="s">
        <v>9576</v>
      </c>
      <c r="B2225" s="215" t="s">
        <v>2817</v>
      </c>
      <c r="C2225" s="268">
        <v>46003.0</v>
      </c>
      <c r="D2225" s="241">
        <v>0.6666666666666666</v>
      </c>
      <c r="E2225" s="191" t="s">
        <v>2518</v>
      </c>
      <c r="F2225" s="191" t="s">
        <v>3972</v>
      </c>
      <c r="G2225" s="193">
        <v>1.0</v>
      </c>
      <c r="H2225" s="193" t="s">
        <v>888</v>
      </c>
      <c r="I2225" s="193" t="s">
        <v>9657</v>
      </c>
      <c r="J2225" s="193" t="s">
        <v>9650</v>
      </c>
      <c r="K2225" s="193" t="s">
        <v>7145</v>
      </c>
      <c r="L2225" s="191" t="s">
        <v>9658</v>
      </c>
      <c r="M2225" s="217" t="s">
        <v>9659</v>
      </c>
      <c r="N2225" s="193" t="s">
        <v>706</v>
      </c>
      <c r="O2225" s="207">
        <v>0.6458333333333334</v>
      </c>
      <c r="P2225" s="193" t="str">
        <f t="shared" si="583"/>
        <v>INSTALACION DE GPS</v>
      </c>
      <c r="Q2225" s="205" t="s">
        <v>68</v>
      </c>
      <c r="R2225" s="206" t="s">
        <v>68</v>
      </c>
      <c r="S2225" s="206" t="s">
        <v>68</v>
      </c>
      <c r="T2225" s="193" t="s">
        <v>68</v>
      </c>
      <c r="U2225" s="193" t="s">
        <v>68</v>
      </c>
      <c r="V2225" s="193" t="str">
        <f t="shared" si="587"/>
        <v>INSTALACION</v>
      </c>
      <c r="W2225" s="203">
        <f t="shared" ref="W2225:W2226" si="588">1800+300</f>
        <v>2100</v>
      </c>
      <c r="X2225" s="203">
        <f t="shared" si="581"/>
        <v>336</v>
      </c>
      <c r="Y2225" s="203">
        <f t="shared" si="555"/>
        <v>2436</v>
      </c>
    </row>
    <row r="2226" ht="12.75" customHeight="1">
      <c r="A2226" s="191" t="s">
        <v>9576</v>
      </c>
      <c r="B2226" s="215" t="s">
        <v>2817</v>
      </c>
      <c r="C2226" s="268">
        <v>46003.0</v>
      </c>
      <c r="D2226" s="241">
        <v>0.6666666666666666</v>
      </c>
      <c r="E2226" s="191" t="s">
        <v>2518</v>
      </c>
      <c r="F2226" s="191" t="s">
        <v>3972</v>
      </c>
      <c r="G2226" s="193">
        <v>1.0</v>
      </c>
      <c r="H2226" s="193" t="s">
        <v>888</v>
      </c>
      <c r="I2226" s="193" t="s">
        <v>9660</v>
      </c>
      <c r="J2226" s="193" t="s">
        <v>9650</v>
      </c>
      <c r="K2226" s="193" t="s">
        <v>7145</v>
      </c>
      <c r="L2226" s="191" t="s">
        <v>9658</v>
      </c>
      <c r="M2226" s="217" t="s">
        <v>9659</v>
      </c>
      <c r="N2226" s="193" t="s">
        <v>706</v>
      </c>
      <c r="O2226" s="207">
        <v>0.6458333333333334</v>
      </c>
      <c r="P2226" s="193" t="str">
        <f t="shared" si="583"/>
        <v>INSTALACION DE GPS</v>
      </c>
      <c r="Q2226" s="205" t="s">
        <v>68</v>
      </c>
      <c r="R2226" s="206" t="s">
        <v>68</v>
      </c>
      <c r="S2226" s="206" t="s">
        <v>68</v>
      </c>
      <c r="T2226" s="193" t="s">
        <v>68</v>
      </c>
      <c r="U2226" s="193" t="s">
        <v>68</v>
      </c>
      <c r="V2226" s="193" t="str">
        <f t="shared" si="587"/>
        <v>INSTALACION</v>
      </c>
      <c r="W2226" s="203">
        <f t="shared" si="588"/>
        <v>2100</v>
      </c>
      <c r="X2226" s="203">
        <f t="shared" si="581"/>
        <v>336</v>
      </c>
      <c r="Y2226" s="203">
        <f t="shared" si="555"/>
        <v>2436</v>
      </c>
    </row>
    <row r="2227" ht="12.75" customHeight="1">
      <c r="A2227" s="252" t="s">
        <v>9576</v>
      </c>
      <c r="B2227" s="252" t="s">
        <v>2966</v>
      </c>
      <c r="C2227" s="270">
        <v>46004.0</v>
      </c>
      <c r="D2227" s="195">
        <v>0.375</v>
      </c>
      <c r="E2227" s="252" t="s">
        <v>68</v>
      </c>
      <c r="F2227" s="252" t="s">
        <v>68</v>
      </c>
      <c r="G2227" s="212" t="s">
        <v>68</v>
      </c>
      <c r="H2227" s="212" t="s">
        <v>68</v>
      </c>
      <c r="I2227" s="212" t="s">
        <v>68</v>
      </c>
      <c r="J2227" s="212" t="s">
        <v>68</v>
      </c>
      <c r="K2227" s="212" t="s">
        <v>68</v>
      </c>
      <c r="L2227" s="252" t="s">
        <v>68</v>
      </c>
      <c r="M2227" s="253" t="s">
        <v>68</v>
      </c>
      <c r="N2227" s="212" t="s">
        <v>68</v>
      </c>
      <c r="O2227" s="212" t="s">
        <v>68</v>
      </c>
      <c r="P2227" s="212" t="s">
        <v>68</v>
      </c>
      <c r="Q2227" s="210" t="s">
        <v>68</v>
      </c>
      <c r="R2227" s="211" t="s">
        <v>68</v>
      </c>
      <c r="S2227" s="211" t="s">
        <v>68</v>
      </c>
      <c r="T2227" s="212" t="s">
        <v>68</v>
      </c>
      <c r="U2227" s="212" t="s">
        <v>68</v>
      </c>
      <c r="V2227" s="212" t="str">
        <f t="shared" si="587"/>
        <v>-</v>
      </c>
      <c r="W2227" s="201">
        <v>0.0</v>
      </c>
      <c r="X2227" s="201">
        <f t="shared" si="581"/>
        <v>0</v>
      </c>
      <c r="Y2227" s="201">
        <f t="shared" si="555"/>
        <v>0</v>
      </c>
    </row>
    <row r="2228" ht="12.75" customHeight="1">
      <c r="A2228" s="191" t="s">
        <v>9661</v>
      </c>
      <c r="B2228" s="191" t="s">
        <v>2966</v>
      </c>
      <c r="C2228" s="268">
        <v>46005.0</v>
      </c>
      <c r="D2228" s="187">
        <v>0.375</v>
      </c>
      <c r="E2228" s="188" t="s">
        <v>68</v>
      </c>
      <c r="F2228" s="37" t="s">
        <v>2458</v>
      </c>
      <c r="G2228" s="72" t="s">
        <v>68</v>
      </c>
      <c r="H2228" s="72" t="s">
        <v>68</v>
      </c>
      <c r="I2228" s="72" t="s">
        <v>68</v>
      </c>
      <c r="J2228" s="72" t="s">
        <v>68</v>
      </c>
      <c r="K2228" s="72" t="s">
        <v>68</v>
      </c>
      <c r="L2228" s="37" t="s">
        <v>68</v>
      </c>
      <c r="M2228" s="190" t="s">
        <v>68</v>
      </c>
      <c r="N2228" s="72" t="s">
        <v>68</v>
      </c>
      <c r="O2228" s="207"/>
      <c r="P2228" s="193" t="s">
        <v>68</v>
      </c>
      <c r="Q2228" s="205" t="s">
        <v>68</v>
      </c>
      <c r="R2228" s="206" t="s">
        <v>68</v>
      </c>
      <c r="S2228" s="206" t="s">
        <v>68</v>
      </c>
      <c r="T2228" s="193" t="s">
        <v>68</v>
      </c>
      <c r="U2228" s="193" t="s">
        <v>68</v>
      </c>
      <c r="V2228" s="193" t="s">
        <v>68</v>
      </c>
      <c r="W2228" s="203">
        <v>0.0</v>
      </c>
      <c r="X2228" s="203">
        <f t="shared" si="581"/>
        <v>0</v>
      </c>
      <c r="Y2228" s="203">
        <f t="shared" si="555"/>
        <v>0</v>
      </c>
    </row>
    <row r="2229" ht="12.75" customHeight="1">
      <c r="A2229" s="191" t="s">
        <v>9661</v>
      </c>
      <c r="B2229" s="191" t="s">
        <v>2966</v>
      </c>
      <c r="C2229" s="268">
        <v>46006.0</v>
      </c>
      <c r="D2229" s="241">
        <v>0.375</v>
      </c>
      <c r="E2229" s="191" t="s">
        <v>9662</v>
      </c>
      <c r="F2229" s="191" t="s">
        <v>9663</v>
      </c>
      <c r="G2229" s="193">
        <v>1.0</v>
      </c>
      <c r="H2229" s="193" t="s">
        <v>2684</v>
      </c>
      <c r="I2229" s="193" t="s">
        <v>8822</v>
      </c>
      <c r="J2229" s="193" t="s">
        <v>9664</v>
      </c>
      <c r="K2229" s="193" t="s">
        <v>9665</v>
      </c>
      <c r="L2229" s="191" t="s">
        <v>9666</v>
      </c>
      <c r="M2229" s="217" t="s">
        <v>9667</v>
      </c>
      <c r="N2229" s="193" t="s">
        <v>706</v>
      </c>
      <c r="O2229" s="207">
        <v>0.37916666666666665</v>
      </c>
      <c r="P2229" s="193" t="str">
        <f t="shared" ref="P2229:P2269" si="589">J2229</f>
        <v>REVISION DE UNIDAD 
Dejo de reportar 2025-12-03 20:45:35</v>
      </c>
      <c r="Q2229" s="205" t="s">
        <v>9668</v>
      </c>
      <c r="R2229" s="206" t="s">
        <v>68</v>
      </c>
      <c r="S2229" s="206" t="s">
        <v>68</v>
      </c>
      <c r="T2229" s="193" t="s">
        <v>68</v>
      </c>
      <c r="U2229" s="193" t="s">
        <v>68</v>
      </c>
      <c r="V2229" s="193" t="s">
        <v>9669</v>
      </c>
      <c r="W2229" s="203">
        <v>0.0</v>
      </c>
      <c r="X2229" s="203">
        <f t="shared" si="581"/>
        <v>0</v>
      </c>
      <c r="Y2229" s="203">
        <f t="shared" si="555"/>
        <v>0</v>
      </c>
    </row>
    <row r="2230" ht="12.75" customHeight="1">
      <c r="A2230" s="191" t="s">
        <v>9661</v>
      </c>
      <c r="B2230" s="215" t="s">
        <v>2817</v>
      </c>
      <c r="C2230" s="268">
        <v>46006.0</v>
      </c>
      <c r="D2230" s="241">
        <v>0.3854166666666667</v>
      </c>
      <c r="E2230" s="191" t="s">
        <v>7210</v>
      </c>
      <c r="F2230" s="191" t="s">
        <v>8069</v>
      </c>
      <c r="G2230" s="193">
        <v>1.0</v>
      </c>
      <c r="H2230" s="193" t="s">
        <v>2513</v>
      </c>
      <c r="I2230" s="193" t="s">
        <v>8070</v>
      </c>
      <c r="J2230" s="193" t="s">
        <v>2514</v>
      </c>
      <c r="K2230" s="193" t="s">
        <v>7212</v>
      </c>
      <c r="L2230" s="191" t="s">
        <v>5334</v>
      </c>
      <c r="M2230" s="248" t="s">
        <v>7213</v>
      </c>
      <c r="N2230" s="193" t="s">
        <v>821</v>
      </c>
      <c r="O2230" s="207">
        <v>0.3923611111111111</v>
      </c>
      <c r="P2230" s="193" t="str">
        <f t="shared" si="589"/>
        <v>DESINSTALACION DE EQUIPO</v>
      </c>
      <c r="Q2230" s="205" t="s">
        <v>3334</v>
      </c>
      <c r="R2230" s="206">
        <v>8.61768074645334E14</v>
      </c>
      <c r="S2230" s="206">
        <v>8.115317951E9</v>
      </c>
      <c r="T2230" s="193" t="s">
        <v>68</v>
      </c>
      <c r="U2230" s="193" t="s">
        <v>7214</v>
      </c>
      <c r="V2230" s="193" t="str">
        <f t="shared" ref="V2230:V2234" si="590">H2230</f>
        <v>DESINSTALACION</v>
      </c>
      <c r="W2230" s="203">
        <v>500.0</v>
      </c>
      <c r="X2230" s="203">
        <f t="shared" si="581"/>
        <v>80</v>
      </c>
      <c r="Y2230" s="203">
        <f t="shared" si="555"/>
        <v>580</v>
      </c>
    </row>
    <row r="2231" ht="12.75" customHeight="1">
      <c r="A2231" s="191" t="s">
        <v>9661</v>
      </c>
      <c r="B2231" s="215" t="s">
        <v>2817</v>
      </c>
      <c r="C2231" s="268">
        <v>46006.0</v>
      </c>
      <c r="D2231" s="241">
        <v>0.4791666666666667</v>
      </c>
      <c r="E2231" s="191" t="s">
        <v>2548</v>
      </c>
      <c r="F2231" s="191" t="s">
        <v>2549</v>
      </c>
      <c r="G2231" s="193">
        <v>1.0</v>
      </c>
      <c r="H2231" s="193" t="s">
        <v>2812</v>
      </c>
      <c r="I2231" s="193" t="s">
        <v>9670</v>
      </c>
      <c r="J2231" s="193" t="s">
        <v>3082</v>
      </c>
      <c r="K2231" s="193" t="s">
        <v>9455</v>
      </c>
      <c r="L2231" s="191" t="s">
        <v>2833</v>
      </c>
      <c r="M2231" s="217" t="s">
        <v>2552</v>
      </c>
      <c r="N2231" s="193" t="s">
        <v>706</v>
      </c>
      <c r="O2231" s="207">
        <v>0.4048611111111111</v>
      </c>
      <c r="P2231" s="193" t="str">
        <f t="shared" si="589"/>
        <v>REINSTALACION DE EQUIPO</v>
      </c>
      <c r="Q2231" s="205" t="s">
        <v>9671</v>
      </c>
      <c r="R2231" s="206">
        <v>8.6501103474949E14</v>
      </c>
      <c r="S2231" s="206">
        <v>8.182594989E9</v>
      </c>
      <c r="T2231" s="193" t="s">
        <v>68</v>
      </c>
      <c r="U2231" s="193" t="s">
        <v>68</v>
      </c>
      <c r="V2231" s="193" t="str">
        <f t="shared" si="590"/>
        <v>REINSTALACION</v>
      </c>
      <c r="W2231" s="203">
        <v>0.0</v>
      </c>
      <c r="X2231" s="203">
        <f t="shared" si="581"/>
        <v>0</v>
      </c>
      <c r="Y2231" s="203">
        <f t="shared" si="555"/>
        <v>0</v>
      </c>
    </row>
    <row r="2232" ht="12.75" customHeight="1">
      <c r="A2232" s="191" t="s">
        <v>9661</v>
      </c>
      <c r="B2232" s="215" t="s">
        <v>2817</v>
      </c>
      <c r="C2232" s="268">
        <v>46006.0</v>
      </c>
      <c r="D2232" s="241">
        <v>0.4166666666666667</v>
      </c>
      <c r="E2232" s="191" t="s">
        <v>2574</v>
      </c>
      <c r="F2232" s="191" t="s">
        <v>5930</v>
      </c>
      <c r="G2232" s="193">
        <v>1.0</v>
      </c>
      <c r="H2232" s="193" t="s">
        <v>2513</v>
      </c>
      <c r="I2232" s="193" t="s">
        <v>9672</v>
      </c>
      <c r="J2232" s="193" t="s">
        <v>9673</v>
      </c>
      <c r="K2232" s="193" t="s">
        <v>3312</v>
      </c>
      <c r="L2232" s="37" t="s">
        <v>2577</v>
      </c>
      <c r="M2232" s="249" t="s">
        <v>2578</v>
      </c>
      <c r="N2232" s="193" t="s">
        <v>821</v>
      </c>
      <c r="O2232" s="207">
        <v>0.4152777777777778</v>
      </c>
      <c r="P2232" s="193" t="str">
        <f t="shared" si="589"/>
        <v>CTE. ROMEO PEÑA SANDOVAL
DESINSTALACION DE EQUIPO</v>
      </c>
      <c r="Q2232" s="205" t="s">
        <v>9674</v>
      </c>
      <c r="R2232" s="206">
        <v>9.172153776E9</v>
      </c>
      <c r="S2232" s="206" t="s">
        <v>68</v>
      </c>
      <c r="T2232" s="193" t="s">
        <v>9675</v>
      </c>
      <c r="U2232" s="193" t="s">
        <v>9676</v>
      </c>
      <c r="V2232" s="193" t="str">
        <f t="shared" si="590"/>
        <v>DESINSTALACION</v>
      </c>
      <c r="W2232" s="203">
        <v>0.0</v>
      </c>
      <c r="X2232" s="203">
        <f t="shared" si="581"/>
        <v>0</v>
      </c>
      <c r="Y2232" s="203">
        <f t="shared" si="555"/>
        <v>0</v>
      </c>
    </row>
    <row r="2233" ht="12.75" customHeight="1">
      <c r="A2233" s="191" t="s">
        <v>9661</v>
      </c>
      <c r="B2233" s="215" t="s">
        <v>2817</v>
      </c>
      <c r="C2233" s="268">
        <v>46006.0</v>
      </c>
      <c r="D2233" s="241">
        <v>0.4479166666666667</v>
      </c>
      <c r="E2233" s="191" t="s">
        <v>9435</v>
      </c>
      <c r="F2233" s="191" t="s">
        <v>646</v>
      </c>
      <c r="G2233" s="193">
        <v>1.0</v>
      </c>
      <c r="H2233" s="193" t="s">
        <v>888</v>
      </c>
      <c r="I2233" s="193" t="s">
        <v>9677</v>
      </c>
      <c r="J2233" s="193" t="s">
        <v>2863</v>
      </c>
      <c r="K2233" s="193" t="s">
        <v>9678</v>
      </c>
      <c r="L2233" s="191" t="s">
        <v>9679</v>
      </c>
      <c r="M2233" s="217" t="s">
        <v>9680</v>
      </c>
      <c r="N2233" s="193" t="s">
        <v>706</v>
      </c>
      <c r="O2233" s="207">
        <v>0.4666666666666667</v>
      </c>
      <c r="P2233" s="193" t="str">
        <f t="shared" si="589"/>
        <v>INSTALACION DE EQUIPO </v>
      </c>
      <c r="Q2233" s="205" t="s">
        <v>5247</v>
      </c>
      <c r="R2233" s="206">
        <v>8.62667089209343E14</v>
      </c>
      <c r="S2233" s="206">
        <v>8.182054482E9</v>
      </c>
      <c r="T2233" s="193" t="s">
        <v>68</v>
      </c>
      <c r="U2233" s="193" t="s">
        <v>9681</v>
      </c>
      <c r="V2233" s="193" t="str">
        <f t="shared" si="590"/>
        <v>INSTALACION</v>
      </c>
      <c r="W2233" s="203">
        <f>1850+250</f>
        <v>2100</v>
      </c>
      <c r="X2233" s="203">
        <f t="shared" si="581"/>
        <v>336</v>
      </c>
      <c r="Y2233" s="203">
        <f t="shared" si="555"/>
        <v>2436</v>
      </c>
    </row>
    <row r="2234" ht="12.75" customHeight="1">
      <c r="A2234" s="191" t="s">
        <v>9661</v>
      </c>
      <c r="B2234" s="215" t="s">
        <v>2817</v>
      </c>
      <c r="C2234" s="268">
        <v>46006.0</v>
      </c>
      <c r="D2234" s="241">
        <v>0.4583333333333333</v>
      </c>
      <c r="E2234" s="191" t="s">
        <v>3761</v>
      </c>
      <c r="F2234" s="191" t="s">
        <v>2592</v>
      </c>
      <c r="G2234" s="193">
        <v>1.0</v>
      </c>
      <c r="H2234" s="193" t="s">
        <v>888</v>
      </c>
      <c r="I2234" s="193" t="s">
        <v>9682</v>
      </c>
      <c r="J2234" s="193" t="s">
        <v>2725</v>
      </c>
      <c r="K2234" s="193" t="s">
        <v>68</v>
      </c>
      <c r="L2234" s="191" t="s">
        <v>8514</v>
      </c>
      <c r="M2234" s="217" t="s">
        <v>2649</v>
      </c>
      <c r="N2234" s="193" t="s">
        <v>821</v>
      </c>
      <c r="O2234" s="207">
        <v>0.5131944444444444</v>
      </c>
      <c r="P2234" s="193" t="str">
        <f t="shared" si="589"/>
        <v>INSTALACION DE EQUIPO</v>
      </c>
      <c r="Q2234" s="205" t="s">
        <v>5247</v>
      </c>
      <c r="R2234" s="206">
        <v>8.6266708923383E14</v>
      </c>
      <c r="S2234" s="206">
        <v>8.182051345E9</v>
      </c>
      <c r="T2234" s="193" t="s">
        <v>9683</v>
      </c>
      <c r="U2234" s="193" t="s">
        <v>68</v>
      </c>
      <c r="V2234" s="193" t="str">
        <f t="shared" si="590"/>
        <v>INSTALACION</v>
      </c>
      <c r="W2234" s="203">
        <v>0.0</v>
      </c>
      <c r="X2234" s="203">
        <f t="shared" si="581"/>
        <v>0</v>
      </c>
      <c r="Y2234" s="203">
        <f t="shared" si="555"/>
        <v>0</v>
      </c>
    </row>
    <row r="2235" ht="12.75" customHeight="1">
      <c r="A2235" s="191" t="s">
        <v>9661</v>
      </c>
      <c r="B2235" s="191" t="s">
        <v>2966</v>
      </c>
      <c r="C2235" s="268">
        <v>46006.0</v>
      </c>
      <c r="D2235" s="241">
        <v>0.4375</v>
      </c>
      <c r="E2235" s="191" t="s">
        <v>9662</v>
      </c>
      <c r="F2235" s="191" t="s">
        <v>9663</v>
      </c>
      <c r="G2235" s="193">
        <v>1.0</v>
      </c>
      <c r="H2235" s="193" t="s">
        <v>2449</v>
      </c>
      <c r="I2235" s="193" t="s">
        <v>8831</v>
      </c>
      <c r="J2235" s="193" t="s">
        <v>9684</v>
      </c>
      <c r="K2235" s="193" t="s">
        <v>9665</v>
      </c>
      <c r="L2235" s="191" t="s">
        <v>9685</v>
      </c>
      <c r="M2235" s="217" t="s">
        <v>9686</v>
      </c>
      <c r="N2235" s="193" t="s">
        <v>706</v>
      </c>
      <c r="O2235" s="207">
        <v>0.5131944444444444</v>
      </c>
      <c r="P2235" s="193" t="str">
        <f t="shared" si="589"/>
        <v>REVISION DE UNIDAD 
Dejo de reportar 2025-11-24 16:28:04</v>
      </c>
      <c r="Q2235" s="205" t="s">
        <v>9687</v>
      </c>
      <c r="R2235" s="206">
        <v>8.69220041855952E14</v>
      </c>
      <c r="S2235" s="206">
        <v>8.112761377E9</v>
      </c>
      <c r="T2235" s="193" t="s">
        <v>68</v>
      </c>
      <c r="U2235" s="193" t="s">
        <v>8832</v>
      </c>
      <c r="V2235" s="193" t="s">
        <v>762</v>
      </c>
      <c r="W2235" s="203">
        <v>0.0</v>
      </c>
      <c r="X2235" s="203">
        <f t="shared" si="581"/>
        <v>0</v>
      </c>
      <c r="Y2235" s="203">
        <f t="shared" si="555"/>
        <v>0</v>
      </c>
    </row>
    <row r="2236" ht="12.75" customHeight="1">
      <c r="A2236" s="191" t="s">
        <v>9661</v>
      </c>
      <c r="B2236" s="215" t="s">
        <v>2817</v>
      </c>
      <c r="C2236" s="268">
        <v>46006.0</v>
      </c>
      <c r="D2236" s="241">
        <v>0.6875</v>
      </c>
      <c r="E2236" s="191" t="s">
        <v>2534</v>
      </c>
      <c r="F2236" s="191" t="s">
        <v>816</v>
      </c>
      <c r="G2236" s="193">
        <v>1.0</v>
      </c>
      <c r="H2236" s="193" t="s">
        <v>2513</v>
      </c>
      <c r="I2236" s="193" t="s">
        <v>9688</v>
      </c>
      <c r="J2236" s="193" t="s">
        <v>2514</v>
      </c>
      <c r="K2236" s="193" t="s">
        <v>9689</v>
      </c>
      <c r="L2236" s="191" t="s">
        <v>9690</v>
      </c>
      <c r="M2236" s="217" t="s">
        <v>9691</v>
      </c>
      <c r="N2236" s="193" t="s">
        <v>821</v>
      </c>
      <c r="O2236" s="207">
        <v>0.6770833333333334</v>
      </c>
      <c r="P2236" s="193" t="str">
        <f t="shared" si="589"/>
        <v>DESINSTALACION DE EQUIPO</v>
      </c>
      <c r="Q2236" s="205" t="s">
        <v>3334</v>
      </c>
      <c r="R2236" s="206">
        <v>8.68166059136416E14</v>
      </c>
      <c r="S2236" s="206">
        <v>8.112754575E9</v>
      </c>
      <c r="T2236" s="193" t="s">
        <v>9692</v>
      </c>
      <c r="U2236" s="193" t="s">
        <v>8413</v>
      </c>
      <c r="V2236" s="193" t="str">
        <f t="shared" ref="V2236:V2241" si="591">H2236</f>
        <v>DESINSTALACION</v>
      </c>
      <c r="W2236" s="203">
        <v>0.0</v>
      </c>
      <c r="X2236" s="203">
        <f t="shared" si="581"/>
        <v>0</v>
      </c>
      <c r="Y2236" s="203">
        <f t="shared" si="555"/>
        <v>0</v>
      </c>
    </row>
    <row r="2237" ht="12.75" customHeight="1">
      <c r="A2237" s="191" t="s">
        <v>9661</v>
      </c>
      <c r="B2237" s="215" t="s">
        <v>2817</v>
      </c>
      <c r="C2237" s="268">
        <v>46006.0</v>
      </c>
      <c r="D2237" s="241">
        <v>0.75</v>
      </c>
      <c r="E2237" s="191" t="s">
        <v>3567</v>
      </c>
      <c r="F2237" s="191" t="s">
        <v>9693</v>
      </c>
      <c r="G2237" s="193">
        <v>1.0</v>
      </c>
      <c r="H2237" s="193" t="s">
        <v>888</v>
      </c>
      <c r="I2237" s="193" t="s">
        <v>9694</v>
      </c>
      <c r="J2237" s="193" t="s">
        <v>2725</v>
      </c>
      <c r="K2237" s="193" t="s">
        <v>9695</v>
      </c>
      <c r="L2237" s="191" t="s">
        <v>9696</v>
      </c>
      <c r="M2237" s="217" t="s">
        <v>9697</v>
      </c>
      <c r="N2237" s="193" t="s">
        <v>821</v>
      </c>
      <c r="O2237" s="207">
        <v>0.7361111111111112</v>
      </c>
      <c r="P2237" s="193" t="str">
        <f t="shared" si="589"/>
        <v>INSTALACION DE EQUIPO</v>
      </c>
      <c r="Q2237" s="205" t="s">
        <v>5247</v>
      </c>
      <c r="R2237" s="206">
        <v>8.62667089364783E14</v>
      </c>
      <c r="S2237" s="206">
        <v>8.182051848E9</v>
      </c>
      <c r="T2237" s="193" t="s">
        <v>9698</v>
      </c>
      <c r="U2237" s="193" t="s">
        <v>9699</v>
      </c>
      <c r="V2237" s="193" t="str">
        <f t="shared" si="591"/>
        <v>INSTALACION</v>
      </c>
      <c r="W2237" s="203">
        <v>0.0</v>
      </c>
      <c r="X2237" s="203">
        <f t="shared" si="581"/>
        <v>0</v>
      </c>
      <c r="Y2237" s="203">
        <f t="shared" si="555"/>
        <v>0</v>
      </c>
    </row>
    <row r="2238" ht="12.75" customHeight="1">
      <c r="A2238" s="191" t="s">
        <v>9661</v>
      </c>
      <c r="B2238" s="215" t="s">
        <v>2817</v>
      </c>
      <c r="C2238" s="268">
        <v>46007.0</v>
      </c>
      <c r="D2238" s="187">
        <v>0.375</v>
      </c>
      <c r="E2238" s="191" t="s">
        <v>9700</v>
      </c>
      <c r="F2238" s="191" t="s">
        <v>646</v>
      </c>
      <c r="G2238" s="193">
        <v>1.0</v>
      </c>
      <c r="H2238" s="193" t="s">
        <v>2449</v>
      </c>
      <c r="I2238" s="193" t="s">
        <v>9677</v>
      </c>
      <c r="J2238" s="193" t="s">
        <v>9701</v>
      </c>
      <c r="K2238" s="193" t="s">
        <v>9678</v>
      </c>
      <c r="L2238" s="191" t="s">
        <v>9679</v>
      </c>
      <c r="M2238" s="217" t="s">
        <v>9680</v>
      </c>
      <c r="N2238" s="193" t="s">
        <v>706</v>
      </c>
      <c r="O2238" s="207">
        <v>0.4666666666666667</v>
      </c>
      <c r="P2238" s="193" t="str">
        <f t="shared" si="589"/>
        <v>REVISION DE UNIDAD 
COMENTA EL CLIMA DEJO DE FUCIONAR POSTERIOR A LA INSTALACION</v>
      </c>
      <c r="Q2238" s="295" t="s">
        <v>9702</v>
      </c>
      <c r="R2238" s="206">
        <v>8.62667089209343E14</v>
      </c>
      <c r="S2238" s="206">
        <v>8.182054482E9</v>
      </c>
      <c r="T2238" s="193" t="s">
        <v>68</v>
      </c>
      <c r="U2238" s="193" t="s">
        <v>9681</v>
      </c>
      <c r="V2238" s="193" t="str">
        <f t="shared" si="591"/>
        <v>REVISION</v>
      </c>
      <c r="W2238" s="203">
        <v>800.0</v>
      </c>
      <c r="X2238" s="203">
        <v>0.0</v>
      </c>
      <c r="Y2238" s="203">
        <f t="shared" si="555"/>
        <v>800</v>
      </c>
    </row>
    <row r="2239" ht="12.75" customHeight="1">
      <c r="A2239" s="191" t="s">
        <v>9661</v>
      </c>
      <c r="B2239" s="215" t="s">
        <v>2817</v>
      </c>
      <c r="C2239" s="268">
        <v>46007.0</v>
      </c>
      <c r="D2239" s="241">
        <v>0.4166666666666667</v>
      </c>
      <c r="E2239" s="191" t="s">
        <v>2548</v>
      </c>
      <c r="F2239" s="191" t="s">
        <v>2549</v>
      </c>
      <c r="G2239" s="193">
        <v>1.0</v>
      </c>
      <c r="H2239" s="193" t="s">
        <v>2513</v>
      </c>
      <c r="I2239" s="193" t="s">
        <v>9703</v>
      </c>
      <c r="J2239" s="193" t="s">
        <v>2563</v>
      </c>
      <c r="K2239" s="193" t="s">
        <v>9704</v>
      </c>
      <c r="L2239" s="191" t="s">
        <v>9705</v>
      </c>
      <c r="M2239" s="217" t="s">
        <v>9706</v>
      </c>
      <c r="N2239" s="193" t="s">
        <v>821</v>
      </c>
      <c r="O2239" s="207">
        <v>0.4166666666666667</v>
      </c>
      <c r="P2239" s="193" t="str">
        <f t="shared" si="589"/>
        <v>DESINSTALACION DE EQUIPO </v>
      </c>
      <c r="Q2239" s="205" t="s">
        <v>9707</v>
      </c>
      <c r="R2239" s="206" t="s">
        <v>68</v>
      </c>
      <c r="S2239" s="206" t="s">
        <v>68</v>
      </c>
      <c r="T2239" s="193" t="s">
        <v>68</v>
      </c>
      <c r="U2239" s="193" t="s">
        <v>9708</v>
      </c>
      <c r="V2239" s="193" t="str">
        <f t="shared" si="591"/>
        <v>DESINSTALACION</v>
      </c>
      <c r="W2239" s="203">
        <v>500.0</v>
      </c>
      <c r="X2239" s="203">
        <v>0.0</v>
      </c>
      <c r="Y2239" s="203">
        <f t="shared" si="555"/>
        <v>500</v>
      </c>
    </row>
    <row r="2240" ht="12.75" customHeight="1">
      <c r="A2240" s="191" t="s">
        <v>9661</v>
      </c>
      <c r="B2240" s="215" t="s">
        <v>2817</v>
      </c>
      <c r="C2240" s="268">
        <v>46007.0</v>
      </c>
      <c r="D2240" s="241">
        <v>0.625</v>
      </c>
      <c r="E2240" s="191" t="s">
        <v>3761</v>
      </c>
      <c r="F2240" s="191" t="s">
        <v>2592</v>
      </c>
      <c r="G2240" s="193">
        <v>1.0</v>
      </c>
      <c r="H2240" s="193" t="s">
        <v>888</v>
      </c>
      <c r="I2240" s="193" t="s">
        <v>9709</v>
      </c>
      <c r="J2240" s="193" t="s">
        <v>2725</v>
      </c>
      <c r="K2240" s="193" t="s">
        <v>9710</v>
      </c>
      <c r="L2240" s="191" t="s">
        <v>8514</v>
      </c>
      <c r="M2240" s="217" t="s">
        <v>2649</v>
      </c>
      <c r="N2240" s="193" t="s">
        <v>821</v>
      </c>
      <c r="O2240" s="207">
        <v>0.6111111111111112</v>
      </c>
      <c r="P2240" s="193" t="str">
        <f t="shared" si="589"/>
        <v>INSTALACION DE EQUIPO</v>
      </c>
      <c r="Q2240" s="205" t="s">
        <v>5247</v>
      </c>
      <c r="R2240" s="206">
        <v>8.62667089282357E14</v>
      </c>
      <c r="S2240" s="193">
        <v>8.126041799E9</v>
      </c>
      <c r="T2240" s="193" t="s">
        <v>9711</v>
      </c>
      <c r="U2240" s="193" t="s">
        <v>68</v>
      </c>
      <c r="V2240" s="193" t="str">
        <f t="shared" si="591"/>
        <v>INSTALACION</v>
      </c>
      <c r="W2240" s="203">
        <v>0.0</v>
      </c>
      <c r="X2240" s="203">
        <f t="shared" ref="X2240:X2277" si="592">W2240*0.16</f>
        <v>0</v>
      </c>
      <c r="Y2240" s="203">
        <f t="shared" si="555"/>
        <v>0</v>
      </c>
    </row>
    <row r="2241" ht="12.75" customHeight="1">
      <c r="A2241" s="191" t="s">
        <v>9661</v>
      </c>
      <c r="B2241" s="215" t="s">
        <v>2817</v>
      </c>
      <c r="C2241" s="268">
        <v>46007.0</v>
      </c>
      <c r="D2241" s="241">
        <v>0.625</v>
      </c>
      <c r="E2241" s="191" t="s">
        <v>3761</v>
      </c>
      <c r="F2241" s="191" t="s">
        <v>2592</v>
      </c>
      <c r="G2241" s="193">
        <v>1.0</v>
      </c>
      <c r="H2241" s="193" t="s">
        <v>888</v>
      </c>
      <c r="I2241" s="193" t="s">
        <v>9712</v>
      </c>
      <c r="J2241" s="193" t="s">
        <v>2725</v>
      </c>
      <c r="K2241" s="193" t="s">
        <v>9713</v>
      </c>
      <c r="L2241" s="191" t="s">
        <v>8514</v>
      </c>
      <c r="M2241" s="217" t="s">
        <v>2649</v>
      </c>
      <c r="N2241" s="193" t="s">
        <v>821</v>
      </c>
      <c r="O2241" s="207">
        <v>0.6597222222222222</v>
      </c>
      <c r="P2241" s="193" t="str">
        <f t="shared" si="589"/>
        <v>INSTALACION DE EQUIPO</v>
      </c>
      <c r="Q2241" s="205" t="s">
        <v>5247</v>
      </c>
      <c r="R2241" s="206">
        <v>8.68166059892547E14</v>
      </c>
      <c r="S2241" s="206">
        <v>8.115318248E9</v>
      </c>
      <c r="T2241" s="193" t="s">
        <v>9714</v>
      </c>
      <c r="U2241" s="193" t="s">
        <v>68</v>
      </c>
      <c r="V2241" s="193" t="str">
        <f t="shared" si="591"/>
        <v>INSTALACION</v>
      </c>
      <c r="W2241" s="203">
        <v>0.0</v>
      </c>
      <c r="X2241" s="203">
        <f t="shared" si="592"/>
        <v>0</v>
      </c>
      <c r="Y2241" s="203">
        <f t="shared" si="555"/>
        <v>0</v>
      </c>
    </row>
    <row r="2242" ht="12.75" customHeight="1">
      <c r="A2242" s="191" t="s">
        <v>9661</v>
      </c>
      <c r="B2242" s="191" t="s">
        <v>2966</v>
      </c>
      <c r="C2242" s="268">
        <v>46008.0</v>
      </c>
      <c r="D2242" s="187">
        <v>0.375</v>
      </c>
      <c r="E2242" s="191" t="s">
        <v>9662</v>
      </c>
      <c r="F2242" s="191" t="s">
        <v>9663</v>
      </c>
      <c r="G2242" s="193">
        <v>1.0</v>
      </c>
      <c r="H2242" s="193" t="s">
        <v>2449</v>
      </c>
      <c r="I2242" s="193" t="s">
        <v>8822</v>
      </c>
      <c r="J2242" s="193" t="s">
        <v>9664</v>
      </c>
      <c r="K2242" s="193" t="s">
        <v>9715</v>
      </c>
      <c r="L2242" s="191" t="s">
        <v>9666</v>
      </c>
      <c r="M2242" s="217" t="s">
        <v>9667</v>
      </c>
      <c r="N2242" s="193" t="s">
        <v>821</v>
      </c>
      <c r="O2242" s="207">
        <v>0.3888888888888889</v>
      </c>
      <c r="P2242" s="193" t="str">
        <f t="shared" si="589"/>
        <v>REVISION DE UNIDAD 
Dejo de reportar 2025-12-03 20:45:35</v>
      </c>
      <c r="Q2242" s="205" t="s">
        <v>9716</v>
      </c>
      <c r="R2242" s="206">
        <v>8.65011033831828E14</v>
      </c>
      <c r="S2242" s="206">
        <v>8.112761475E9</v>
      </c>
      <c r="T2242" s="193" t="s">
        <v>8826</v>
      </c>
      <c r="U2242" s="193" t="s">
        <v>8827</v>
      </c>
      <c r="V2242" s="193" t="s">
        <v>762</v>
      </c>
      <c r="W2242" s="203">
        <v>0.0</v>
      </c>
      <c r="X2242" s="203">
        <f t="shared" si="592"/>
        <v>0</v>
      </c>
      <c r="Y2242" s="203">
        <f t="shared" si="555"/>
        <v>0</v>
      </c>
    </row>
    <row r="2243" ht="12.75" customHeight="1">
      <c r="A2243" s="191" t="s">
        <v>9661</v>
      </c>
      <c r="B2243" s="215" t="s">
        <v>2817</v>
      </c>
      <c r="C2243" s="268">
        <v>46008.0</v>
      </c>
      <c r="D2243" s="241">
        <v>0.4166666666666667</v>
      </c>
      <c r="E2243" s="191" t="s">
        <v>7885</v>
      </c>
      <c r="F2243" s="191" t="s">
        <v>3489</v>
      </c>
      <c r="G2243" s="193">
        <v>1.0</v>
      </c>
      <c r="H2243" s="193" t="s">
        <v>888</v>
      </c>
      <c r="I2243" s="193" t="s">
        <v>9571</v>
      </c>
      <c r="J2243" s="193" t="s">
        <v>9717</v>
      </c>
      <c r="K2243" s="193" t="s">
        <v>6955</v>
      </c>
      <c r="L2243" s="191" t="s">
        <v>9573</v>
      </c>
      <c r="M2243" s="217" t="s">
        <v>9718</v>
      </c>
      <c r="N2243" s="193" t="s">
        <v>706</v>
      </c>
      <c r="O2243" s="193" t="s">
        <v>9719</v>
      </c>
      <c r="P2243" s="193" t="str">
        <f t="shared" si="589"/>
        <v>INSTALACION DE EQUIPO 
Equipo Corte 862476050276319</v>
      </c>
      <c r="Q2243" s="205" t="s">
        <v>9720</v>
      </c>
      <c r="R2243" s="206">
        <v>8.62476050276319E14</v>
      </c>
      <c r="S2243" s="206" t="s">
        <v>68</v>
      </c>
      <c r="T2243" s="193" t="s">
        <v>68</v>
      </c>
      <c r="U2243" s="193" t="s">
        <v>8025</v>
      </c>
      <c r="V2243" s="193" t="str">
        <f t="shared" ref="V2243:V2260" si="593">H2243</f>
        <v>INSTALACION</v>
      </c>
      <c r="W2243" s="203">
        <v>0.0</v>
      </c>
      <c r="X2243" s="203">
        <f t="shared" si="592"/>
        <v>0</v>
      </c>
      <c r="Y2243" s="203">
        <f t="shared" si="555"/>
        <v>0</v>
      </c>
    </row>
    <row r="2244" ht="12.75" customHeight="1">
      <c r="A2244" s="191" t="s">
        <v>9661</v>
      </c>
      <c r="B2244" s="215" t="s">
        <v>2817</v>
      </c>
      <c r="C2244" s="268">
        <v>46008.0</v>
      </c>
      <c r="D2244" s="241">
        <v>0.4583333333333333</v>
      </c>
      <c r="E2244" s="191" t="s">
        <v>9469</v>
      </c>
      <c r="F2244" s="191" t="s">
        <v>9469</v>
      </c>
      <c r="G2244" s="193">
        <v>1.0</v>
      </c>
      <c r="H2244" s="193" t="s">
        <v>888</v>
      </c>
      <c r="I2244" s="193" t="s">
        <v>9721</v>
      </c>
      <c r="J2244" s="193" t="s">
        <v>7236</v>
      </c>
      <c r="K2244" s="193" t="s">
        <v>9722</v>
      </c>
      <c r="L2244" s="191" t="s">
        <v>9723</v>
      </c>
      <c r="M2244" s="217" t="s">
        <v>9724</v>
      </c>
      <c r="N2244" s="193" t="s">
        <v>821</v>
      </c>
      <c r="O2244" s="207">
        <v>0.45</v>
      </c>
      <c r="P2244" s="193" t="str">
        <f t="shared" si="589"/>
        <v>INSTALACION EN COMODATO</v>
      </c>
      <c r="Q2244" s="205" t="s">
        <v>5247</v>
      </c>
      <c r="R2244" s="206">
        <v>8.62667089231479E14</v>
      </c>
      <c r="S2244" s="206">
        <v>8.124307889E9</v>
      </c>
      <c r="T2244" s="193" t="s">
        <v>9725</v>
      </c>
      <c r="U2244" s="193" t="s">
        <v>9726</v>
      </c>
      <c r="V2244" s="193" t="str">
        <f t="shared" si="593"/>
        <v>INSTALACION</v>
      </c>
      <c r="W2244" s="203">
        <f>549+250</f>
        <v>799</v>
      </c>
      <c r="X2244" s="203">
        <f t="shared" si="592"/>
        <v>127.84</v>
      </c>
      <c r="Y2244" s="203">
        <f t="shared" si="555"/>
        <v>926.84</v>
      </c>
    </row>
    <row r="2245" ht="37.5" customHeight="1">
      <c r="A2245" s="191" t="s">
        <v>9661</v>
      </c>
      <c r="B2245" s="215" t="s">
        <v>2817</v>
      </c>
      <c r="C2245" s="268">
        <v>46008.0</v>
      </c>
      <c r="D2245" s="241">
        <v>0.5416666666666666</v>
      </c>
      <c r="E2245" s="191" t="s">
        <v>6218</v>
      </c>
      <c r="F2245" s="191" t="s">
        <v>9727</v>
      </c>
      <c r="G2245" s="193">
        <v>1.0</v>
      </c>
      <c r="H2245" s="193" t="s">
        <v>2449</v>
      </c>
      <c r="I2245" s="193" t="s">
        <v>7042</v>
      </c>
      <c r="J2245" s="193" t="s">
        <v>9728</v>
      </c>
      <c r="K2245" s="193" t="s">
        <v>9729</v>
      </c>
      <c r="L2245" s="191" t="s">
        <v>9730</v>
      </c>
      <c r="M2245" s="217" t="s">
        <v>7046</v>
      </c>
      <c r="N2245" s="193" t="s">
        <v>706</v>
      </c>
      <c r="O2245" s="207">
        <v>0.5166666666666667</v>
      </c>
      <c r="P2245" s="193" t="str">
        <f t="shared" si="589"/>
        <v>REVISION DE UNIDAD 
Dejo de reportar 2025-11-21 11:45:56
TELTONIKA / MIGRADO</v>
      </c>
      <c r="Q2245" s="205" t="s">
        <v>9731</v>
      </c>
      <c r="R2245" s="206">
        <v>8.63719060228641E14</v>
      </c>
      <c r="S2245" s="206">
        <v>8.118226528E9</v>
      </c>
      <c r="T2245" s="193" t="s">
        <v>6360</v>
      </c>
      <c r="U2245" s="193" t="s">
        <v>6224</v>
      </c>
      <c r="V2245" s="193" t="str">
        <f t="shared" si="593"/>
        <v>REVISION</v>
      </c>
      <c r="W2245" s="203">
        <v>400.0</v>
      </c>
      <c r="X2245" s="203">
        <f t="shared" si="592"/>
        <v>64</v>
      </c>
      <c r="Y2245" s="203">
        <f t="shared" si="555"/>
        <v>464</v>
      </c>
    </row>
    <row r="2246" ht="33.75" customHeight="1">
      <c r="A2246" s="191" t="s">
        <v>9661</v>
      </c>
      <c r="B2246" s="215" t="s">
        <v>2817</v>
      </c>
      <c r="C2246" s="268">
        <v>46008.0</v>
      </c>
      <c r="D2246" s="241">
        <v>0.5416666666666666</v>
      </c>
      <c r="E2246" s="191" t="s">
        <v>2504</v>
      </c>
      <c r="F2246" s="191" t="s">
        <v>2504</v>
      </c>
      <c r="G2246" s="193">
        <v>1.0</v>
      </c>
      <c r="H2246" s="193" t="s">
        <v>888</v>
      </c>
      <c r="I2246" s="193" t="s">
        <v>9732</v>
      </c>
      <c r="J2246" s="193" t="s">
        <v>2725</v>
      </c>
      <c r="K2246" s="193" t="s">
        <v>9407</v>
      </c>
      <c r="L2246" s="191" t="s">
        <v>2508</v>
      </c>
      <c r="M2246" s="217" t="s">
        <v>2509</v>
      </c>
      <c r="N2246" s="193" t="s">
        <v>821</v>
      </c>
      <c r="O2246" s="193" t="s">
        <v>9733</v>
      </c>
      <c r="P2246" s="193" t="str">
        <f t="shared" si="589"/>
        <v>INSTALACION DE EQUIPO</v>
      </c>
      <c r="Q2246" s="205" t="s">
        <v>5247</v>
      </c>
      <c r="R2246" s="206">
        <v>8.62667089372596E14</v>
      </c>
      <c r="S2246" s="206">
        <v>8.110445781E9</v>
      </c>
      <c r="T2246" s="193" t="s">
        <v>9734</v>
      </c>
      <c r="U2246" s="193" t="s">
        <v>9735</v>
      </c>
      <c r="V2246" s="193" t="str">
        <f t="shared" si="593"/>
        <v>INSTALACION</v>
      </c>
      <c r="W2246" s="203">
        <v>2100.0</v>
      </c>
      <c r="X2246" s="203">
        <f t="shared" si="592"/>
        <v>336</v>
      </c>
      <c r="Y2246" s="203">
        <f t="shared" si="555"/>
        <v>2436</v>
      </c>
    </row>
    <row r="2247" ht="36.0" customHeight="1">
      <c r="A2247" s="191" t="s">
        <v>9661</v>
      </c>
      <c r="B2247" s="215" t="s">
        <v>2817</v>
      </c>
      <c r="C2247" s="268">
        <v>46008.0</v>
      </c>
      <c r="D2247" s="241">
        <v>0.625</v>
      </c>
      <c r="E2247" s="191" t="s">
        <v>2574</v>
      </c>
      <c r="F2247" s="191" t="s">
        <v>5930</v>
      </c>
      <c r="G2247" s="193">
        <v>1.0</v>
      </c>
      <c r="H2247" s="193" t="s">
        <v>2513</v>
      </c>
      <c r="I2247" s="193" t="s">
        <v>9736</v>
      </c>
      <c r="J2247" s="193" t="s">
        <v>9737</v>
      </c>
      <c r="K2247" s="193" t="s">
        <v>3312</v>
      </c>
      <c r="L2247" s="37" t="s">
        <v>2577</v>
      </c>
      <c r="M2247" s="249" t="s">
        <v>2578</v>
      </c>
      <c r="N2247" s="193" t="s">
        <v>821</v>
      </c>
      <c r="O2247" s="207">
        <v>0.6097222222222223</v>
      </c>
      <c r="P2247" s="193" t="str">
        <f t="shared" si="589"/>
        <v>CTE. EDGAR ALEJANDRO SANTANA LOPEZ
DESINSTALACION DE EQUIPO</v>
      </c>
      <c r="Q2247" s="205" t="s">
        <v>9674</v>
      </c>
      <c r="R2247" s="206">
        <v>9.172304455E9</v>
      </c>
      <c r="S2247" s="206" t="s">
        <v>68</v>
      </c>
      <c r="T2247" s="193" t="s">
        <v>9319</v>
      </c>
      <c r="U2247" s="193" t="s">
        <v>9738</v>
      </c>
      <c r="V2247" s="193" t="str">
        <f t="shared" si="593"/>
        <v>DESINSTALACION</v>
      </c>
      <c r="W2247" s="203">
        <v>650.0</v>
      </c>
      <c r="X2247" s="203">
        <f t="shared" si="592"/>
        <v>104</v>
      </c>
      <c r="Y2247" s="203">
        <f t="shared" si="555"/>
        <v>754</v>
      </c>
    </row>
    <row r="2248" ht="48.0" customHeight="1">
      <c r="A2248" s="191" t="s">
        <v>9661</v>
      </c>
      <c r="B2248" s="215" t="s">
        <v>2817</v>
      </c>
      <c r="C2248" s="271">
        <v>46008.0</v>
      </c>
      <c r="D2248" s="241">
        <v>0.7083333333333334</v>
      </c>
      <c r="E2248" s="191" t="s">
        <v>2518</v>
      </c>
      <c r="F2248" s="191" t="s">
        <v>649</v>
      </c>
      <c r="G2248" s="193">
        <v>1.0</v>
      </c>
      <c r="H2248" s="193" t="s">
        <v>888</v>
      </c>
      <c r="I2248" s="193" t="s">
        <v>9739</v>
      </c>
      <c r="J2248" s="193" t="s">
        <v>2725</v>
      </c>
      <c r="K2248" s="193" t="s">
        <v>9740</v>
      </c>
      <c r="L2248" s="191" t="s">
        <v>9741</v>
      </c>
      <c r="M2248" s="217" t="s">
        <v>9742</v>
      </c>
      <c r="N2248" s="193" t="s">
        <v>706</v>
      </c>
      <c r="O2248" s="207">
        <v>0.7104166666666667</v>
      </c>
      <c r="P2248" s="193" t="str">
        <f t="shared" si="589"/>
        <v>INSTALACION DE EQUIPO</v>
      </c>
      <c r="Q2248" s="205" t="s">
        <v>5247</v>
      </c>
      <c r="R2248" s="206">
        <v>8.62667089264603E14</v>
      </c>
      <c r="S2248" s="206">
        <v>8.182052793E9</v>
      </c>
      <c r="T2248" s="193" t="s">
        <v>9743</v>
      </c>
      <c r="U2248" s="193" t="s">
        <v>9744</v>
      </c>
      <c r="V2248" s="193" t="str">
        <f t="shared" si="593"/>
        <v>INSTALACION</v>
      </c>
      <c r="W2248" s="203">
        <f>1850+250</f>
        <v>2100</v>
      </c>
      <c r="X2248" s="203">
        <f t="shared" si="592"/>
        <v>336</v>
      </c>
      <c r="Y2248" s="203">
        <f t="shared" si="555"/>
        <v>2436</v>
      </c>
    </row>
    <row r="2249" ht="39.75" customHeight="1">
      <c r="A2249" s="191" t="s">
        <v>9661</v>
      </c>
      <c r="B2249" s="215" t="s">
        <v>2817</v>
      </c>
      <c r="C2249" s="268">
        <v>46008.0</v>
      </c>
      <c r="D2249" s="241">
        <v>0.7916666666666666</v>
      </c>
      <c r="E2249" s="191" t="s">
        <v>2518</v>
      </c>
      <c r="F2249" s="191" t="s">
        <v>9745</v>
      </c>
      <c r="G2249" s="193">
        <v>1.0</v>
      </c>
      <c r="H2249" s="193" t="s">
        <v>888</v>
      </c>
      <c r="I2249" s="193" t="s">
        <v>9746</v>
      </c>
      <c r="J2249" s="193" t="s">
        <v>9747</v>
      </c>
      <c r="K2249" s="193" t="s">
        <v>9748</v>
      </c>
      <c r="L2249" s="191" t="s">
        <v>9749</v>
      </c>
      <c r="M2249" s="217" t="s">
        <v>9750</v>
      </c>
      <c r="N2249" s="193" t="s">
        <v>821</v>
      </c>
      <c r="O2249" s="207">
        <v>0.79375</v>
      </c>
      <c r="P2249" s="193" t="str">
        <f t="shared" si="589"/>
        <v>INSTALACION DE EQUIPO GPS CON MICROFONO</v>
      </c>
      <c r="Q2249" s="205" t="s">
        <v>9751</v>
      </c>
      <c r="R2249" s="206">
        <v>8.68166059136416E14</v>
      </c>
      <c r="S2249" s="206">
        <v>8.112754575E9</v>
      </c>
      <c r="T2249" s="193" t="s">
        <v>68</v>
      </c>
      <c r="U2249" s="193" t="s">
        <v>68</v>
      </c>
      <c r="V2249" s="193" t="str">
        <f t="shared" si="593"/>
        <v>INSTALACION</v>
      </c>
      <c r="W2249" s="203">
        <v>0.0</v>
      </c>
      <c r="X2249" s="203">
        <f t="shared" si="592"/>
        <v>0</v>
      </c>
      <c r="Y2249" s="203">
        <f t="shared" si="555"/>
        <v>0</v>
      </c>
    </row>
    <row r="2250" ht="12.75" customHeight="1">
      <c r="A2250" s="191" t="s">
        <v>9661</v>
      </c>
      <c r="B2250" s="191" t="s">
        <v>2966</v>
      </c>
      <c r="C2250" s="268">
        <v>46009.0</v>
      </c>
      <c r="D2250" s="241">
        <v>0.5416666666666666</v>
      </c>
      <c r="E2250" s="191" t="s">
        <v>2511</v>
      </c>
      <c r="F2250" s="191" t="s">
        <v>7814</v>
      </c>
      <c r="G2250" s="193">
        <v>1.0</v>
      </c>
      <c r="H2250" s="193" t="s">
        <v>3490</v>
      </c>
      <c r="I2250" s="193" t="s">
        <v>441</v>
      </c>
      <c r="J2250" s="193" t="s">
        <v>9240</v>
      </c>
      <c r="K2250" s="193" t="s">
        <v>7816</v>
      </c>
      <c r="L2250" s="292" t="s">
        <v>9183</v>
      </c>
      <c r="M2250" s="254" t="s">
        <v>68</v>
      </c>
      <c r="N2250" s="193" t="s">
        <v>902</v>
      </c>
      <c r="O2250" s="193" t="s">
        <v>68</v>
      </c>
      <c r="P2250" s="193" t="str">
        <f t="shared" si="589"/>
        <v>VENTA DE GPS, ARNES Y BLOQUEO</v>
      </c>
      <c r="Q2250" s="205" t="s">
        <v>9184</v>
      </c>
      <c r="R2250" s="206" t="s">
        <v>68</v>
      </c>
      <c r="S2250" s="206" t="s">
        <v>68</v>
      </c>
      <c r="T2250" s="193" t="s">
        <v>68</v>
      </c>
      <c r="U2250" s="193" t="s">
        <v>68</v>
      </c>
      <c r="V2250" s="193" t="str">
        <f t="shared" si="593"/>
        <v>ENTREGA DE GPS</v>
      </c>
      <c r="W2250" s="203">
        <v>0.0</v>
      </c>
      <c r="X2250" s="203">
        <f t="shared" si="592"/>
        <v>0</v>
      </c>
      <c r="Y2250" s="203">
        <f t="shared" si="555"/>
        <v>0</v>
      </c>
    </row>
    <row r="2251" ht="12.75" customHeight="1">
      <c r="A2251" s="191" t="s">
        <v>9661</v>
      </c>
      <c r="B2251" s="191" t="s">
        <v>2966</v>
      </c>
      <c r="C2251" s="268">
        <v>46009.0</v>
      </c>
      <c r="D2251" s="241">
        <v>0.5416666666666666</v>
      </c>
      <c r="E2251" s="191" t="s">
        <v>2511</v>
      </c>
      <c r="F2251" s="191" t="s">
        <v>7814</v>
      </c>
      <c r="G2251" s="193">
        <v>1.0</v>
      </c>
      <c r="H2251" s="193" t="s">
        <v>3490</v>
      </c>
      <c r="I2251" s="193" t="s">
        <v>441</v>
      </c>
      <c r="J2251" s="193" t="s">
        <v>9240</v>
      </c>
      <c r="K2251" s="193" t="s">
        <v>7816</v>
      </c>
      <c r="L2251" s="292" t="s">
        <v>9183</v>
      </c>
      <c r="M2251" s="254" t="s">
        <v>68</v>
      </c>
      <c r="N2251" s="193" t="s">
        <v>902</v>
      </c>
      <c r="O2251" s="193" t="s">
        <v>68</v>
      </c>
      <c r="P2251" s="193" t="str">
        <f t="shared" si="589"/>
        <v>VENTA DE GPS, ARNES Y BLOQUEO</v>
      </c>
      <c r="Q2251" s="205" t="s">
        <v>9184</v>
      </c>
      <c r="R2251" s="206" t="s">
        <v>68</v>
      </c>
      <c r="S2251" s="206" t="s">
        <v>68</v>
      </c>
      <c r="T2251" s="193" t="s">
        <v>68</v>
      </c>
      <c r="U2251" s="193" t="s">
        <v>68</v>
      </c>
      <c r="V2251" s="193" t="str">
        <f t="shared" si="593"/>
        <v>ENTREGA DE GPS</v>
      </c>
      <c r="W2251" s="203">
        <v>0.0</v>
      </c>
      <c r="X2251" s="203">
        <f t="shared" si="592"/>
        <v>0</v>
      </c>
      <c r="Y2251" s="203">
        <f t="shared" si="555"/>
        <v>0</v>
      </c>
    </row>
    <row r="2252" ht="12.75" customHeight="1">
      <c r="A2252" s="191" t="s">
        <v>9661</v>
      </c>
      <c r="B2252" s="191" t="s">
        <v>2966</v>
      </c>
      <c r="C2252" s="268">
        <v>46009.0</v>
      </c>
      <c r="D2252" s="241">
        <v>0.5416666666666666</v>
      </c>
      <c r="E2252" s="191" t="s">
        <v>2511</v>
      </c>
      <c r="F2252" s="191" t="s">
        <v>7814</v>
      </c>
      <c r="G2252" s="193">
        <v>1.0</v>
      </c>
      <c r="H2252" s="193" t="s">
        <v>3490</v>
      </c>
      <c r="I2252" s="193" t="s">
        <v>441</v>
      </c>
      <c r="J2252" s="193" t="s">
        <v>9240</v>
      </c>
      <c r="K2252" s="193" t="s">
        <v>7816</v>
      </c>
      <c r="L2252" s="292" t="s">
        <v>9183</v>
      </c>
      <c r="M2252" s="254" t="s">
        <v>68</v>
      </c>
      <c r="N2252" s="193" t="s">
        <v>902</v>
      </c>
      <c r="O2252" s="193" t="s">
        <v>68</v>
      </c>
      <c r="P2252" s="193" t="str">
        <f t="shared" si="589"/>
        <v>VENTA DE GPS, ARNES Y BLOQUEO</v>
      </c>
      <c r="Q2252" s="205" t="s">
        <v>9184</v>
      </c>
      <c r="R2252" s="206" t="s">
        <v>68</v>
      </c>
      <c r="S2252" s="206" t="s">
        <v>68</v>
      </c>
      <c r="T2252" s="193" t="s">
        <v>68</v>
      </c>
      <c r="U2252" s="193" t="s">
        <v>68</v>
      </c>
      <c r="V2252" s="193" t="str">
        <f t="shared" si="593"/>
        <v>ENTREGA DE GPS</v>
      </c>
      <c r="W2252" s="203">
        <v>0.0</v>
      </c>
      <c r="X2252" s="203">
        <f t="shared" si="592"/>
        <v>0</v>
      </c>
      <c r="Y2252" s="203">
        <f t="shared" si="555"/>
        <v>0</v>
      </c>
    </row>
    <row r="2253" ht="12.75" customHeight="1">
      <c r="A2253" s="191" t="s">
        <v>9661</v>
      </c>
      <c r="B2253" s="191" t="s">
        <v>2966</v>
      </c>
      <c r="C2253" s="268">
        <v>46009.0</v>
      </c>
      <c r="D2253" s="241">
        <v>0.5416666666666666</v>
      </c>
      <c r="E2253" s="191" t="s">
        <v>2511</v>
      </c>
      <c r="F2253" s="191" t="s">
        <v>7814</v>
      </c>
      <c r="G2253" s="193">
        <v>1.0</v>
      </c>
      <c r="H2253" s="193" t="s">
        <v>3490</v>
      </c>
      <c r="I2253" s="193" t="s">
        <v>441</v>
      </c>
      <c r="J2253" s="193" t="s">
        <v>9240</v>
      </c>
      <c r="K2253" s="193" t="s">
        <v>7816</v>
      </c>
      <c r="L2253" s="292" t="s">
        <v>9183</v>
      </c>
      <c r="M2253" s="254" t="s">
        <v>68</v>
      </c>
      <c r="N2253" s="193" t="s">
        <v>902</v>
      </c>
      <c r="O2253" s="193" t="s">
        <v>68</v>
      </c>
      <c r="P2253" s="193" t="str">
        <f t="shared" si="589"/>
        <v>VENTA DE GPS, ARNES Y BLOQUEO</v>
      </c>
      <c r="Q2253" s="205" t="s">
        <v>9184</v>
      </c>
      <c r="R2253" s="206" t="s">
        <v>68</v>
      </c>
      <c r="S2253" s="206" t="s">
        <v>68</v>
      </c>
      <c r="T2253" s="193" t="s">
        <v>68</v>
      </c>
      <c r="U2253" s="193" t="s">
        <v>68</v>
      </c>
      <c r="V2253" s="193" t="str">
        <f t="shared" si="593"/>
        <v>ENTREGA DE GPS</v>
      </c>
      <c r="W2253" s="203">
        <v>0.0</v>
      </c>
      <c r="X2253" s="203">
        <f t="shared" si="592"/>
        <v>0</v>
      </c>
      <c r="Y2253" s="203">
        <f t="shared" si="555"/>
        <v>0</v>
      </c>
    </row>
    <row r="2254" ht="12.75" customHeight="1">
      <c r="A2254" s="191" t="s">
        <v>9661</v>
      </c>
      <c r="B2254" s="191" t="s">
        <v>2966</v>
      </c>
      <c r="C2254" s="268">
        <v>46009.0</v>
      </c>
      <c r="D2254" s="241">
        <v>0.5416666666666666</v>
      </c>
      <c r="E2254" s="191" t="s">
        <v>2511</v>
      </c>
      <c r="F2254" s="191" t="s">
        <v>7814</v>
      </c>
      <c r="G2254" s="193">
        <v>1.0</v>
      </c>
      <c r="H2254" s="193" t="s">
        <v>3490</v>
      </c>
      <c r="I2254" s="193" t="s">
        <v>441</v>
      </c>
      <c r="J2254" s="193" t="s">
        <v>9240</v>
      </c>
      <c r="K2254" s="193" t="s">
        <v>7816</v>
      </c>
      <c r="L2254" s="292" t="s">
        <v>9183</v>
      </c>
      <c r="M2254" s="254" t="s">
        <v>68</v>
      </c>
      <c r="N2254" s="193" t="s">
        <v>902</v>
      </c>
      <c r="O2254" s="193" t="s">
        <v>68</v>
      </c>
      <c r="P2254" s="193" t="str">
        <f t="shared" si="589"/>
        <v>VENTA DE GPS, ARNES Y BLOQUEO</v>
      </c>
      <c r="Q2254" s="205" t="s">
        <v>9184</v>
      </c>
      <c r="R2254" s="206" t="s">
        <v>68</v>
      </c>
      <c r="S2254" s="206" t="s">
        <v>68</v>
      </c>
      <c r="T2254" s="193" t="s">
        <v>68</v>
      </c>
      <c r="U2254" s="193" t="s">
        <v>68</v>
      </c>
      <c r="V2254" s="193" t="str">
        <f t="shared" si="593"/>
        <v>ENTREGA DE GPS</v>
      </c>
      <c r="W2254" s="203">
        <v>0.0</v>
      </c>
      <c r="X2254" s="203">
        <f t="shared" si="592"/>
        <v>0</v>
      </c>
      <c r="Y2254" s="203">
        <f t="shared" si="555"/>
        <v>0</v>
      </c>
    </row>
    <row r="2255" ht="12.75" customHeight="1">
      <c r="A2255" s="191" t="s">
        <v>9661</v>
      </c>
      <c r="B2255" s="191" t="s">
        <v>2966</v>
      </c>
      <c r="C2255" s="268">
        <v>46009.0</v>
      </c>
      <c r="D2255" s="241">
        <v>0.5416666666666666</v>
      </c>
      <c r="E2255" s="191" t="s">
        <v>2511</v>
      </c>
      <c r="F2255" s="191" t="s">
        <v>7814</v>
      </c>
      <c r="G2255" s="193">
        <v>1.0</v>
      </c>
      <c r="H2255" s="193" t="s">
        <v>3490</v>
      </c>
      <c r="I2255" s="193" t="s">
        <v>441</v>
      </c>
      <c r="J2255" s="193" t="s">
        <v>9240</v>
      </c>
      <c r="K2255" s="193" t="s">
        <v>7816</v>
      </c>
      <c r="L2255" s="292" t="s">
        <v>9183</v>
      </c>
      <c r="M2255" s="254" t="s">
        <v>68</v>
      </c>
      <c r="N2255" s="193" t="s">
        <v>902</v>
      </c>
      <c r="O2255" s="193" t="s">
        <v>68</v>
      </c>
      <c r="P2255" s="193" t="str">
        <f t="shared" si="589"/>
        <v>VENTA DE GPS, ARNES Y BLOQUEO</v>
      </c>
      <c r="Q2255" s="205" t="s">
        <v>9184</v>
      </c>
      <c r="R2255" s="206" t="s">
        <v>68</v>
      </c>
      <c r="S2255" s="206" t="s">
        <v>68</v>
      </c>
      <c r="T2255" s="193" t="s">
        <v>68</v>
      </c>
      <c r="U2255" s="193" t="s">
        <v>68</v>
      </c>
      <c r="V2255" s="193" t="str">
        <f t="shared" si="593"/>
        <v>ENTREGA DE GPS</v>
      </c>
      <c r="W2255" s="203">
        <v>0.0</v>
      </c>
      <c r="X2255" s="203">
        <f t="shared" si="592"/>
        <v>0</v>
      </c>
      <c r="Y2255" s="203">
        <f t="shared" si="555"/>
        <v>0</v>
      </c>
    </row>
    <row r="2256" ht="12.75" customHeight="1">
      <c r="A2256" s="191" t="s">
        <v>9661</v>
      </c>
      <c r="B2256" s="191" t="s">
        <v>2966</v>
      </c>
      <c r="C2256" s="268">
        <v>46009.0</v>
      </c>
      <c r="D2256" s="241">
        <v>0.5416666666666666</v>
      </c>
      <c r="E2256" s="191" t="s">
        <v>2511</v>
      </c>
      <c r="F2256" s="191" t="s">
        <v>7814</v>
      </c>
      <c r="G2256" s="193">
        <v>1.0</v>
      </c>
      <c r="H2256" s="193" t="s">
        <v>3490</v>
      </c>
      <c r="I2256" s="193" t="s">
        <v>441</v>
      </c>
      <c r="J2256" s="193" t="s">
        <v>9240</v>
      </c>
      <c r="K2256" s="193" t="s">
        <v>7816</v>
      </c>
      <c r="L2256" s="292" t="s">
        <v>9183</v>
      </c>
      <c r="M2256" s="254" t="s">
        <v>68</v>
      </c>
      <c r="N2256" s="193" t="s">
        <v>902</v>
      </c>
      <c r="O2256" s="193" t="s">
        <v>68</v>
      </c>
      <c r="P2256" s="193" t="str">
        <f t="shared" si="589"/>
        <v>VENTA DE GPS, ARNES Y BLOQUEO</v>
      </c>
      <c r="Q2256" s="205" t="s">
        <v>9184</v>
      </c>
      <c r="R2256" s="206" t="s">
        <v>68</v>
      </c>
      <c r="S2256" s="206" t="s">
        <v>68</v>
      </c>
      <c r="T2256" s="193" t="s">
        <v>68</v>
      </c>
      <c r="U2256" s="193" t="s">
        <v>68</v>
      </c>
      <c r="V2256" s="193" t="str">
        <f t="shared" si="593"/>
        <v>ENTREGA DE GPS</v>
      </c>
      <c r="W2256" s="203">
        <v>0.0</v>
      </c>
      <c r="X2256" s="203">
        <f t="shared" si="592"/>
        <v>0</v>
      </c>
      <c r="Y2256" s="203">
        <f t="shared" si="555"/>
        <v>0</v>
      </c>
    </row>
    <row r="2257" ht="12.75" customHeight="1">
      <c r="A2257" s="191" t="s">
        <v>9661</v>
      </c>
      <c r="B2257" s="191" t="s">
        <v>2966</v>
      </c>
      <c r="C2257" s="268">
        <v>46009.0</v>
      </c>
      <c r="D2257" s="241">
        <v>0.5416666666666666</v>
      </c>
      <c r="E2257" s="191" t="s">
        <v>2511</v>
      </c>
      <c r="F2257" s="191" t="s">
        <v>7814</v>
      </c>
      <c r="G2257" s="193">
        <v>1.0</v>
      </c>
      <c r="H2257" s="193" t="s">
        <v>3490</v>
      </c>
      <c r="I2257" s="193" t="s">
        <v>441</v>
      </c>
      <c r="J2257" s="193" t="s">
        <v>9240</v>
      </c>
      <c r="K2257" s="193" t="s">
        <v>7816</v>
      </c>
      <c r="L2257" s="292" t="s">
        <v>9183</v>
      </c>
      <c r="M2257" s="254" t="s">
        <v>68</v>
      </c>
      <c r="N2257" s="193" t="s">
        <v>902</v>
      </c>
      <c r="O2257" s="193" t="s">
        <v>68</v>
      </c>
      <c r="P2257" s="193" t="str">
        <f t="shared" si="589"/>
        <v>VENTA DE GPS, ARNES Y BLOQUEO</v>
      </c>
      <c r="Q2257" s="205" t="s">
        <v>9184</v>
      </c>
      <c r="R2257" s="206" t="s">
        <v>68</v>
      </c>
      <c r="S2257" s="206" t="s">
        <v>68</v>
      </c>
      <c r="T2257" s="193" t="s">
        <v>68</v>
      </c>
      <c r="U2257" s="193" t="s">
        <v>68</v>
      </c>
      <c r="V2257" s="193" t="str">
        <f t="shared" si="593"/>
        <v>ENTREGA DE GPS</v>
      </c>
      <c r="W2257" s="203">
        <v>0.0</v>
      </c>
      <c r="X2257" s="203">
        <f t="shared" si="592"/>
        <v>0</v>
      </c>
      <c r="Y2257" s="203">
        <f t="shared" si="555"/>
        <v>0</v>
      </c>
    </row>
    <row r="2258" ht="12.75" customHeight="1">
      <c r="A2258" s="191" t="s">
        <v>9661</v>
      </c>
      <c r="B2258" s="191" t="s">
        <v>2966</v>
      </c>
      <c r="C2258" s="268">
        <v>46009.0</v>
      </c>
      <c r="D2258" s="241">
        <v>0.5416666666666666</v>
      </c>
      <c r="E2258" s="191" t="s">
        <v>2511</v>
      </c>
      <c r="F2258" s="191" t="s">
        <v>7814</v>
      </c>
      <c r="G2258" s="193">
        <v>1.0</v>
      </c>
      <c r="H2258" s="193" t="s">
        <v>3490</v>
      </c>
      <c r="I2258" s="193" t="s">
        <v>441</v>
      </c>
      <c r="J2258" s="193" t="s">
        <v>9240</v>
      </c>
      <c r="K2258" s="193" t="s">
        <v>7816</v>
      </c>
      <c r="L2258" s="292" t="s">
        <v>9183</v>
      </c>
      <c r="M2258" s="254" t="s">
        <v>68</v>
      </c>
      <c r="N2258" s="193" t="s">
        <v>902</v>
      </c>
      <c r="O2258" s="193" t="s">
        <v>68</v>
      </c>
      <c r="P2258" s="193" t="str">
        <f t="shared" si="589"/>
        <v>VENTA DE GPS, ARNES Y BLOQUEO</v>
      </c>
      <c r="Q2258" s="205" t="s">
        <v>9184</v>
      </c>
      <c r="R2258" s="206" t="s">
        <v>68</v>
      </c>
      <c r="S2258" s="206" t="s">
        <v>68</v>
      </c>
      <c r="T2258" s="193" t="s">
        <v>68</v>
      </c>
      <c r="U2258" s="193" t="s">
        <v>68</v>
      </c>
      <c r="V2258" s="193" t="str">
        <f t="shared" si="593"/>
        <v>ENTREGA DE GPS</v>
      </c>
      <c r="W2258" s="203">
        <v>0.0</v>
      </c>
      <c r="X2258" s="203">
        <f t="shared" si="592"/>
        <v>0</v>
      </c>
      <c r="Y2258" s="203">
        <f t="shared" si="555"/>
        <v>0</v>
      </c>
    </row>
    <row r="2259" ht="12.75" customHeight="1">
      <c r="A2259" s="191" t="s">
        <v>9661</v>
      </c>
      <c r="B2259" s="191" t="s">
        <v>2966</v>
      </c>
      <c r="C2259" s="268">
        <v>46009.0</v>
      </c>
      <c r="D2259" s="241">
        <v>0.5416666666666666</v>
      </c>
      <c r="E2259" s="191" t="s">
        <v>2511</v>
      </c>
      <c r="F2259" s="191" t="s">
        <v>7814</v>
      </c>
      <c r="G2259" s="193">
        <v>1.0</v>
      </c>
      <c r="H2259" s="193" t="s">
        <v>3490</v>
      </c>
      <c r="I2259" s="193" t="s">
        <v>441</v>
      </c>
      <c r="J2259" s="193" t="s">
        <v>9240</v>
      </c>
      <c r="K2259" s="193" t="s">
        <v>7816</v>
      </c>
      <c r="L2259" s="292" t="s">
        <v>9183</v>
      </c>
      <c r="M2259" s="254" t="s">
        <v>68</v>
      </c>
      <c r="N2259" s="193" t="s">
        <v>902</v>
      </c>
      <c r="O2259" s="193" t="s">
        <v>68</v>
      </c>
      <c r="P2259" s="193" t="str">
        <f t="shared" si="589"/>
        <v>VENTA DE GPS, ARNES Y BLOQUEO</v>
      </c>
      <c r="Q2259" s="205" t="s">
        <v>9184</v>
      </c>
      <c r="R2259" s="206" t="s">
        <v>68</v>
      </c>
      <c r="S2259" s="206" t="s">
        <v>68</v>
      </c>
      <c r="T2259" s="193" t="s">
        <v>68</v>
      </c>
      <c r="U2259" s="193" t="s">
        <v>68</v>
      </c>
      <c r="V2259" s="193" t="str">
        <f t="shared" si="593"/>
        <v>ENTREGA DE GPS</v>
      </c>
      <c r="W2259" s="203">
        <v>0.0</v>
      </c>
      <c r="X2259" s="203">
        <f t="shared" si="592"/>
        <v>0</v>
      </c>
      <c r="Y2259" s="203">
        <f t="shared" si="555"/>
        <v>0</v>
      </c>
    </row>
    <row r="2260" ht="12.75" customHeight="1">
      <c r="A2260" s="191" t="s">
        <v>9661</v>
      </c>
      <c r="B2260" s="215" t="s">
        <v>2817</v>
      </c>
      <c r="C2260" s="268">
        <v>46009.0</v>
      </c>
      <c r="D2260" s="241">
        <v>0.5625</v>
      </c>
      <c r="E2260" s="191" t="s">
        <v>2504</v>
      </c>
      <c r="F2260" s="191" t="s">
        <v>2504</v>
      </c>
      <c r="G2260" s="193">
        <v>1.0</v>
      </c>
      <c r="H2260" s="193" t="s">
        <v>888</v>
      </c>
      <c r="I2260" s="193" t="s">
        <v>2363</v>
      </c>
      <c r="J2260" s="193" t="s">
        <v>2725</v>
      </c>
      <c r="K2260" s="193" t="s">
        <v>9752</v>
      </c>
      <c r="L2260" s="191" t="s">
        <v>9398</v>
      </c>
      <c r="M2260" s="217" t="s">
        <v>9399</v>
      </c>
      <c r="N2260" s="193" t="s">
        <v>821</v>
      </c>
      <c r="O2260" s="207">
        <v>0.5729166666666666</v>
      </c>
      <c r="P2260" s="193" t="str">
        <f t="shared" si="589"/>
        <v>INSTALACION DE EQUIPO</v>
      </c>
      <c r="Q2260" s="205" t="s">
        <v>5247</v>
      </c>
      <c r="R2260" s="206">
        <v>8.62667089247012E14</v>
      </c>
      <c r="S2260" s="206">
        <v>8.120018211E9</v>
      </c>
      <c r="T2260" s="193" t="s">
        <v>9753</v>
      </c>
      <c r="U2260" s="193" t="s">
        <v>9754</v>
      </c>
      <c r="V2260" s="193" t="str">
        <f t="shared" si="593"/>
        <v>INSTALACION</v>
      </c>
      <c r="W2260" s="203">
        <v>0.0</v>
      </c>
      <c r="X2260" s="203">
        <f t="shared" si="592"/>
        <v>0</v>
      </c>
      <c r="Y2260" s="203">
        <f t="shared" si="555"/>
        <v>0</v>
      </c>
    </row>
    <row r="2261" ht="12.75" customHeight="1">
      <c r="A2261" s="191" t="s">
        <v>9661</v>
      </c>
      <c r="B2261" s="191" t="s">
        <v>2966</v>
      </c>
      <c r="C2261" s="268">
        <v>46009.0</v>
      </c>
      <c r="D2261" s="241">
        <v>0.6458333333333334</v>
      </c>
      <c r="E2261" s="191" t="s">
        <v>9755</v>
      </c>
      <c r="F2261" s="191" t="s">
        <v>2527</v>
      </c>
      <c r="G2261" s="193">
        <v>1.0</v>
      </c>
      <c r="H2261" s="193" t="s">
        <v>2449</v>
      </c>
      <c r="I2261" s="193" t="s">
        <v>9756</v>
      </c>
      <c r="J2261" s="193" t="s">
        <v>9757</v>
      </c>
      <c r="K2261" s="193" t="s">
        <v>9245</v>
      </c>
      <c r="L2261" s="191" t="s">
        <v>6285</v>
      </c>
      <c r="M2261" s="217" t="s">
        <v>7696</v>
      </c>
      <c r="N2261" s="193" t="s">
        <v>821</v>
      </c>
      <c r="O2261" s="207">
        <v>0.6618055555555555</v>
      </c>
      <c r="P2261" s="193" t="str">
        <f t="shared" si="589"/>
        <v>REVISION DE UNIDAD 
Ultimo reporte 2025-12-18 13:00:30</v>
      </c>
      <c r="Q2261" s="205" t="s">
        <v>9758</v>
      </c>
      <c r="R2261" s="206">
        <v>8.64993060473403E14</v>
      </c>
      <c r="S2261" s="206">
        <v>8.126174253E9</v>
      </c>
      <c r="T2261" s="193" t="s">
        <v>9336</v>
      </c>
      <c r="U2261" s="193" t="s">
        <v>9337</v>
      </c>
      <c r="V2261" s="193" t="s">
        <v>762</v>
      </c>
      <c r="W2261" s="203">
        <v>0.0</v>
      </c>
      <c r="X2261" s="203">
        <f t="shared" si="592"/>
        <v>0</v>
      </c>
      <c r="Y2261" s="203">
        <f t="shared" si="555"/>
        <v>0</v>
      </c>
    </row>
    <row r="2262" ht="12.75" customHeight="1">
      <c r="A2262" s="191" t="s">
        <v>9661</v>
      </c>
      <c r="B2262" s="191" t="s">
        <v>2966</v>
      </c>
      <c r="C2262" s="268">
        <v>46009.0</v>
      </c>
      <c r="D2262" s="241">
        <v>0.6458333333333334</v>
      </c>
      <c r="E2262" s="191" t="s">
        <v>9755</v>
      </c>
      <c r="F2262" s="191" t="s">
        <v>2527</v>
      </c>
      <c r="G2262" s="193">
        <v>1.0</v>
      </c>
      <c r="H2262" s="193" t="s">
        <v>2449</v>
      </c>
      <c r="I2262" s="193" t="s">
        <v>7693</v>
      </c>
      <c r="J2262" s="193" t="s">
        <v>9759</v>
      </c>
      <c r="K2262" s="193" t="s">
        <v>9245</v>
      </c>
      <c r="L2262" s="191" t="s">
        <v>6285</v>
      </c>
      <c r="M2262" s="217" t="s">
        <v>7696</v>
      </c>
      <c r="N2262" s="193" t="s">
        <v>821</v>
      </c>
      <c r="O2262" s="207">
        <v>0.6840277777777778</v>
      </c>
      <c r="P2262" s="193" t="str">
        <f t="shared" si="589"/>
        <v>REVISION DE UNIDAD 
Ultimo reporte 2025-12-18 07:45:27</v>
      </c>
      <c r="Q2262" s="205" t="s">
        <v>9760</v>
      </c>
      <c r="R2262" s="206">
        <v>8.63240070017437E14</v>
      </c>
      <c r="S2262" s="206">
        <v>8.110441297E9</v>
      </c>
      <c r="T2262" s="193" t="s">
        <v>68</v>
      </c>
      <c r="U2262" s="193" t="s">
        <v>2621</v>
      </c>
      <c r="V2262" s="193" t="s">
        <v>762</v>
      </c>
      <c r="W2262" s="203">
        <v>0.0</v>
      </c>
      <c r="X2262" s="203">
        <f t="shared" si="592"/>
        <v>0</v>
      </c>
      <c r="Y2262" s="203">
        <f t="shared" si="555"/>
        <v>0</v>
      </c>
    </row>
    <row r="2263" ht="12.75" customHeight="1">
      <c r="A2263" s="191" t="s">
        <v>9661</v>
      </c>
      <c r="B2263" s="191" t="s">
        <v>2966</v>
      </c>
      <c r="C2263" s="268">
        <v>46009.0</v>
      </c>
      <c r="D2263" s="241">
        <v>0.6458333333333334</v>
      </c>
      <c r="E2263" s="191" t="s">
        <v>9755</v>
      </c>
      <c r="F2263" s="191" t="s">
        <v>2527</v>
      </c>
      <c r="G2263" s="193">
        <v>1.0</v>
      </c>
      <c r="H2263" s="193" t="s">
        <v>2449</v>
      </c>
      <c r="I2263" s="193" t="s">
        <v>9761</v>
      </c>
      <c r="J2263" s="193" t="s">
        <v>9762</v>
      </c>
      <c r="K2263" s="193" t="s">
        <v>9245</v>
      </c>
      <c r="L2263" s="191" t="s">
        <v>6285</v>
      </c>
      <c r="M2263" s="217" t="s">
        <v>7696</v>
      </c>
      <c r="N2263" s="193" t="s">
        <v>821</v>
      </c>
      <c r="O2263" s="207">
        <v>0.6916666666666667</v>
      </c>
      <c r="P2263" s="193" t="str">
        <f t="shared" si="589"/>
        <v>REVISION DE UNIDAD 
Ultimo reporte 2025-12-18 13:19:29</v>
      </c>
      <c r="Q2263" s="205" t="s">
        <v>9760</v>
      </c>
      <c r="R2263" s="206">
        <v>8.6324007001794E14</v>
      </c>
      <c r="S2263" s="206">
        <v>8.110441932E9</v>
      </c>
      <c r="T2263" s="193" t="s">
        <v>5851</v>
      </c>
      <c r="U2263" s="193" t="s">
        <v>5852</v>
      </c>
      <c r="V2263" s="193" t="s">
        <v>762</v>
      </c>
      <c r="W2263" s="203">
        <v>0.0</v>
      </c>
      <c r="X2263" s="203">
        <f t="shared" si="592"/>
        <v>0</v>
      </c>
      <c r="Y2263" s="203">
        <f t="shared" si="555"/>
        <v>0</v>
      </c>
    </row>
    <row r="2264" ht="12.75" customHeight="1">
      <c r="A2264" s="191" t="s">
        <v>9661</v>
      </c>
      <c r="B2264" s="191" t="s">
        <v>2966</v>
      </c>
      <c r="C2264" s="268">
        <v>46009.0</v>
      </c>
      <c r="D2264" s="241">
        <v>0.6458333333333334</v>
      </c>
      <c r="E2264" s="191" t="s">
        <v>9755</v>
      </c>
      <c r="F2264" s="191" t="s">
        <v>2527</v>
      </c>
      <c r="G2264" s="193">
        <v>1.0</v>
      </c>
      <c r="H2264" s="193" t="s">
        <v>2449</v>
      </c>
      <c r="I2264" s="193" t="s">
        <v>9763</v>
      </c>
      <c r="J2264" s="193" t="s">
        <v>9764</v>
      </c>
      <c r="K2264" s="193" t="s">
        <v>9245</v>
      </c>
      <c r="L2264" s="191" t="s">
        <v>6285</v>
      </c>
      <c r="M2264" s="217" t="s">
        <v>7696</v>
      </c>
      <c r="N2264" s="193" t="s">
        <v>821</v>
      </c>
      <c r="O2264" s="207">
        <v>0.7006944444444444</v>
      </c>
      <c r="P2264" s="193" t="str">
        <f t="shared" si="589"/>
        <v>REVISION DE UNIDAD 
Ultimo reporte 2025-12-09 10:18:41</v>
      </c>
      <c r="Q2264" s="205" t="s">
        <v>9760</v>
      </c>
      <c r="R2264" s="206">
        <v>8.63240070023021E14</v>
      </c>
      <c r="S2264" s="206">
        <v>8.122008199E9</v>
      </c>
      <c r="T2264" s="193" t="s">
        <v>5744</v>
      </c>
      <c r="U2264" s="193" t="s">
        <v>5745</v>
      </c>
      <c r="V2264" s="193" t="s">
        <v>762</v>
      </c>
      <c r="W2264" s="203">
        <v>0.0</v>
      </c>
      <c r="X2264" s="203">
        <f t="shared" si="592"/>
        <v>0</v>
      </c>
      <c r="Y2264" s="203">
        <f t="shared" si="555"/>
        <v>0</v>
      </c>
    </row>
    <row r="2265" ht="12.75" customHeight="1">
      <c r="A2265" s="191" t="s">
        <v>9661</v>
      </c>
      <c r="B2265" s="215" t="s">
        <v>2817</v>
      </c>
      <c r="C2265" s="268">
        <v>46009.0</v>
      </c>
      <c r="D2265" s="241">
        <v>0.6875</v>
      </c>
      <c r="E2265" s="191" t="s">
        <v>3761</v>
      </c>
      <c r="F2265" s="191" t="s">
        <v>2592</v>
      </c>
      <c r="G2265" s="193">
        <v>1.0</v>
      </c>
      <c r="H2265" s="193" t="s">
        <v>888</v>
      </c>
      <c r="I2265" s="193" t="s">
        <v>9765</v>
      </c>
      <c r="J2265" s="193" t="s">
        <v>2863</v>
      </c>
      <c r="K2265" s="193" t="s">
        <v>9766</v>
      </c>
      <c r="L2265" s="191" t="s">
        <v>9767</v>
      </c>
      <c r="M2265" s="217" t="s">
        <v>2649</v>
      </c>
      <c r="N2265" s="193" t="s">
        <v>706</v>
      </c>
      <c r="O2265" s="207">
        <v>0.7201388888888889</v>
      </c>
      <c r="P2265" s="193" t="str">
        <f t="shared" si="589"/>
        <v>INSTALACION DE EQUIPO </v>
      </c>
      <c r="Q2265" s="205" t="s">
        <v>5247</v>
      </c>
      <c r="R2265" s="206">
        <v>8.62667089267713E14</v>
      </c>
      <c r="S2265" s="206">
        <v>8.184584402E9</v>
      </c>
      <c r="T2265" s="193" t="s">
        <v>9768</v>
      </c>
      <c r="U2265" s="193" t="s">
        <v>68</v>
      </c>
      <c r="V2265" s="193" t="str">
        <f t="shared" ref="V2265:V2270" si="594">H2265</f>
        <v>INSTALACION</v>
      </c>
      <c r="W2265" s="203">
        <v>0.0</v>
      </c>
      <c r="X2265" s="203">
        <f t="shared" si="592"/>
        <v>0</v>
      </c>
      <c r="Y2265" s="203">
        <f t="shared" si="555"/>
        <v>0</v>
      </c>
    </row>
    <row r="2266" ht="12.75" customHeight="1">
      <c r="A2266" s="191" t="s">
        <v>9661</v>
      </c>
      <c r="B2266" s="215" t="s">
        <v>2817</v>
      </c>
      <c r="C2266" s="268">
        <v>46010.0</v>
      </c>
      <c r="D2266" s="241">
        <v>0.3958333333333333</v>
      </c>
      <c r="E2266" s="191" t="s">
        <v>5113</v>
      </c>
      <c r="F2266" s="191" t="s">
        <v>2523</v>
      </c>
      <c r="G2266" s="193">
        <v>1.0</v>
      </c>
      <c r="H2266" s="193" t="s">
        <v>2812</v>
      </c>
      <c r="I2266" s="193" t="s">
        <v>9769</v>
      </c>
      <c r="J2266" s="193" t="s">
        <v>3082</v>
      </c>
      <c r="K2266" s="193" t="s">
        <v>3545</v>
      </c>
      <c r="L2266" s="191" t="s">
        <v>2614</v>
      </c>
      <c r="M2266" s="217" t="s">
        <v>9286</v>
      </c>
      <c r="N2266" s="193" t="s">
        <v>706</v>
      </c>
      <c r="O2266" s="207">
        <v>0.3958333333333333</v>
      </c>
      <c r="P2266" s="193" t="str">
        <f t="shared" si="589"/>
        <v>REINSTALACION DE EQUIPO</v>
      </c>
      <c r="Q2266" s="205" t="s">
        <v>5247</v>
      </c>
      <c r="R2266" s="206">
        <v>8.69706060878958E14</v>
      </c>
      <c r="S2266" s="206">
        <v>8.332088644E9</v>
      </c>
      <c r="T2266" s="193" t="s">
        <v>9770</v>
      </c>
      <c r="U2266" s="193" t="s">
        <v>68</v>
      </c>
      <c r="V2266" s="193" t="str">
        <f t="shared" si="594"/>
        <v>REINSTALACION</v>
      </c>
      <c r="W2266" s="203">
        <v>0.0</v>
      </c>
      <c r="X2266" s="203">
        <f t="shared" si="592"/>
        <v>0</v>
      </c>
      <c r="Y2266" s="203">
        <f t="shared" si="555"/>
        <v>0</v>
      </c>
    </row>
    <row r="2267" ht="12.75" customHeight="1">
      <c r="A2267" s="191" t="s">
        <v>9661</v>
      </c>
      <c r="B2267" s="215" t="s">
        <v>2817</v>
      </c>
      <c r="C2267" s="268">
        <v>46010.0</v>
      </c>
      <c r="D2267" s="241">
        <v>0.6041666666666666</v>
      </c>
      <c r="E2267" s="191" t="s">
        <v>2518</v>
      </c>
      <c r="F2267" s="191" t="s">
        <v>9771</v>
      </c>
      <c r="G2267" s="193">
        <v>1.0</v>
      </c>
      <c r="H2267" s="193" t="s">
        <v>888</v>
      </c>
      <c r="I2267" s="193" t="s">
        <v>2616</v>
      </c>
      <c r="J2267" s="193" t="s">
        <v>2725</v>
      </c>
      <c r="K2267" s="193" t="s">
        <v>9772</v>
      </c>
      <c r="L2267" s="191" t="s">
        <v>9773</v>
      </c>
      <c r="M2267" s="248" t="s">
        <v>9774</v>
      </c>
      <c r="N2267" s="193" t="s">
        <v>706</v>
      </c>
      <c r="O2267" s="193" t="s">
        <v>68</v>
      </c>
      <c r="P2267" s="193" t="str">
        <f t="shared" si="589"/>
        <v>INSTALACION DE EQUIPO</v>
      </c>
      <c r="Q2267" s="205" t="s">
        <v>68</v>
      </c>
      <c r="R2267" s="206" t="s">
        <v>68</v>
      </c>
      <c r="S2267" s="206" t="s">
        <v>68</v>
      </c>
      <c r="T2267" s="193" t="s">
        <v>68</v>
      </c>
      <c r="U2267" s="193" t="s">
        <v>68</v>
      </c>
      <c r="V2267" s="193" t="str">
        <f t="shared" si="594"/>
        <v>INSTALACION</v>
      </c>
      <c r="W2267" s="203">
        <f>1850+250</f>
        <v>2100</v>
      </c>
      <c r="X2267" s="203">
        <f t="shared" si="592"/>
        <v>336</v>
      </c>
      <c r="Y2267" s="203">
        <f t="shared" si="555"/>
        <v>2436</v>
      </c>
    </row>
    <row r="2268" ht="12.75" customHeight="1">
      <c r="A2268" s="191" t="s">
        <v>9661</v>
      </c>
      <c r="B2268" s="215" t="s">
        <v>2817</v>
      </c>
      <c r="C2268" s="268">
        <v>46010.0</v>
      </c>
      <c r="D2268" s="241">
        <v>0.625</v>
      </c>
      <c r="E2268" s="191" t="s">
        <v>2504</v>
      </c>
      <c r="F2268" s="191" t="s">
        <v>2504</v>
      </c>
      <c r="G2268" s="193">
        <v>1.0</v>
      </c>
      <c r="H2268" s="193" t="s">
        <v>888</v>
      </c>
      <c r="I2268" s="193" t="s">
        <v>1408</v>
      </c>
      <c r="J2268" s="193" t="s">
        <v>2725</v>
      </c>
      <c r="K2268" s="193" t="s">
        <v>9775</v>
      </c>
      <c r="L2268" s="191" t="s">
        <v>9776</v>
      </c>
      <c r="M2268" s="217" t="s">
        <v>9777</v>
      </c>
      <c r="N2268" s="193" t="s">
        <v>821</v>
      </c>
      <c r="O2268" s="193" t="s">
        <v>68</v>
      </c>
      <c r="P2268" s="193" t="str">
        <f t="shared" si="589"/>
        <v>INSTALACION DE EQUIPO</v>
      </c>
      <c r="Q2268" s="205" t="s">
        <v>68</v>
      </c>
      <c r="R2268" s="206" t="s">
        <v>68</v>
      </c>
      <c r="S2268" s="206" t="s">
        <v>68</v>
      </c>
      <c r="T2268" s="193" t="s">
        <v>68</v>
      </c>
      <c r="U2268" s="193" t="s">
        <v>68</v>
      </c>
      <c r="V2268" s="193" t="str">
        <f t="shared" si="594"/>
        <v>INSTALACION</v>
      </c>
      <c r="W2268" s="203">
        <v>0.0</v>
      </c>
      <c r="X2268" s="203">
        <f t="shared" si="592"/>
        <v>0</v>
      </c>
      <c r="Y2268" s="203">
        <f t="shared" si="555"/>
        <v>0</v>
      </c>
    </row>
    <row r="2269" ht="12.75" customHeight="1">
      <c r="A2269" s="191" t="s">
        <v>9661</v>
      </c>
      <c r="B2269" s="191" t="s">
        <v>2966</v>
      </c>
      <c r="C2269" s="271">
        <v>46011.0</v>
      </c>
      <c r="D2269" s="191" t="s">
        <v>68</v>
      </c>
      <c r="E2269" s="191" t="s">
        <v>68</v>
      </c>
      <c r="F2269" s="191" t="s">
        <v>68</v>
      </c>
      <c r="G2269" s="193" t="s">
        <v>68</v>
      </c>
      <c r="H2269" s="193" t="s">
        <v>68</v>
      </c>
      <c r="I2269" s="193" t="s">
        <v>68</v>
      </c>
      <c r="J2269" s="193" t="s">
        <v>68</v>
      </c>
      <c r="K2269" s="193" t="s">
        <v>68</v>
      </c>
      <c r="L2269" s="191" t="s">
        <v>68</v>
      </c>
      <c r="M2269" s="254" t="s">
        <v>68</v>
      </c>
      <c r="N2269" s="193" t="s">
        <v>68</v>
      </c>
      <c r="O2269" s="193" t="s">
        <v>68</v>
      </c>
      <c r="P2269" s="193" t="str">
        <f t="shared" si="589"/>
        <v>-</v>
      </c>
      <c r="Q2269" s="205" t="s">
        <v>68</v>
      </c>
      <c r="R2269" s="206" t="s">
        <v>68</v>
      </c>
      <c r="S2269" s="206" t="s">
        <v>68</v>
      </c>
      <c r="T2269" s="193" t="s">
        <v>68</v>
      </c>
      <c r="U2269" s="193" t="s">
        <v>68</v>
      </c>
      <c r="V2269" s="193" t="str">
        <f t="shared" si="594"/>
        <v>-</v>
      </c>
      <c r="W2269" s="203">
        <v>0.0</v>
      </c>
      <c r="X2269" s="203">
        <f t="shared" si="592"/>
        <v>0</v>
      </c>
      <c r="Y2269" s="203">
        <f t="shared" si="555"/>
        <v>0</v>
      </c>
    </row>
    <row r="2270" ht="12.75" customHeight="1">
      <c r="A2270" s="252" t="s">
        <v>9661</v>
      </c>
      <c r="B2270" s="252" t="s">
        <v>2966</v>
      </c>
      <c r="C2270" s="270">
        <v>46011.0</v>
      </c>
      <c r="D2270" s="251">
        <v>0.5416666666666666</v>
      </c>
      <c r="E2270" s="252" t="s">
        <v>7885</v>
      </c>
      <c r="F2270" s="252" t="s">
        <v>3489</v>
      </c>
      <c r="G2270" s="212">
        <v>1.0</v>
      </c>
      <c r="H2270" s="212" t="s">
        <v>6980</v>
      </c>
      <c r="I2270" s="212" t="s">
        <v>9778</v>
      </c>
      <c r="J2270" s="212" t="s">
        <v>9779</v>
      </c>
      <c r="K2270" s="212" t="s">
        <v>6955</v>
      </c>
      <c r="L2270" s="252" t="s">
        <v>9569</v>
      </c>
      <c r="M2270" s="255" t="s">
        <v>2670</v>
      </c>
      <c r="N2270" s="212" t="s">
        <v>68</v>
      </c>
      <c r="O2270" s="212" t="s">
        <v>68</v>
      </c>
      <c r="P2270" s="212" t="s">
        <v>68</v>
      </c>
      <c r="Q2270" s="210" t="s">
        <v>68</v>
      </c>
      <c r="R2270" s="211" t="s">
        <v>68</v>
      </c>
      <c r="S2270" s="211" t="s">
        <v>68</v>
      </c>
      <c r="T2270" s="212" t="s">
        <v>68</v>
      </c>
      <c r="U2270" s="212" t="s">
        <v>68</v>
      </c>
      <c r="V2270" s="212" t="str">
        <f t="shared" si="594"/>
        <v>NO SE REALIZO</v>
      </c>
      <c r="W2270" s="201">
        <v>0.0</v>
      </c>
      <c r="X2270" s="201">
        <f t="shared" si="592"/>
        <v>0</v>
      </c>
      <c r="Y2270" s="201">
        <f t="shared" si="555"/>
        <v>0</v>
      </c>
    </row>
    <row r="2271" ht="12.75" customHeight="1">
      <c r="A2271" s="191" t="s">
        <v>9780</v>
      </c>
      <c r="B2271" s="191" t="s">
        <v>2966</v>
      </c>
      <c r="C2271" s="268">
        <v>46012.0</v>
      </c>
      <c r="D2271" s="191" t="s">
        <v>68</v>
      </c>
      <c r="E2271" s="188" t="s">
        <v>68</v>
      </c>
      <c r="F2271" s="37" t="s">
        <v>2458</v>
      </c>
      <c r="G2271" s="72" t="s">
        <v>68</v>
      </c>
      <c r="H2271" s="72" t="s">
        <v>68</v>
      </c>
      <c r="I2271" s="72" t="s">
        <v>68</v>
      </c>
      <c r="J2271" s="72" t="s">
        <v>68</v>
      </c>
      <c r="K2271" s="72" t="s">
        <v>68</v>
      </c>
      <c r="L2271" s="37" t="s">
        <v>68</v>
      </c>
      <c r="M2271" s="190" t="s">
        <v>68</v>
      </c>
      <c r="N2271" s="72" t="s">
        <v>68</v>
      </c>
      <c r="O2271" s="207"/>
      <c r="P2271" s="193" t="s">
        <v>68</v>
      </c>
      <c r="Q2271" s="205" t="s">
        <v>68</v>
      </c>
      <c r="R2271" s="206" t="s">
        <v>68</v>
      </c>
      <c r="S2271" s="206" t="s">
        <v>68</v>
      </c>
      <c r="T2271" s="193" t="s">
        <v>68</v>
      </c>
      <c r="U2271" s="193" t="s">
        <v>68</v>
      </c>
      <c r="V2271" s="193" t="s">
        <v>68</v>
      </c>
      <c r="W2271" s="203">
        <v>0.0</v>
      </c>
      <c r="X2271" s="203">
        <f t="shared" si="592"/>
        <v>0</v>
      </c>
      <c r="Y2271" s="203">
        <f t="shared" si="555"/>
        <v>0</v>
      </c>
    </row>
    <row r="2272" ht="12.75" customHeight="1">
      <c r="A2272" s="191" t="s">
        <v>9780</v>
      </c>
      <c r="B2272" s="215" t="s">
        <v>2817</v>
      </c>
      <c r="C2272" s="268">
        <v>46013.0</v>
      </c>
      <c r="D2272" s="241">
        <v>0.3958333333333333</v>
      </c>
      <c r="E2272" s="191" t="s">
        <v>9781</v>
      </c>
      <c r="F2272" s="191" t="s">
        <v>652</v>
      </c>
      <c r="G2272" s="193">
        <v>1.0</v>
      </c>
      <c r="H2272" s="193" t="s">
        <v>569</v>
      </c>
      <c r="I2272" s="193" t="s">
        <v>9782</v>
      </c>
      <c r="J2272" s="193" t="s">
        <v>8448</v>
      </c>
      <c r="K2272" s="193" t="s">
        <v>9783</v>
      </c>
      <c r="L2272" s="191" t="s">
        <v>9784</v>
      </c>
      <c r="M2272" s="217" t="s">
        <v>9785</v>
      </c>
      <c r="N2272" s="193" t="s">
        <v>821</v>
      </c>
      <c r="O2272" s="207">
        <v>0.43333333333333335</v>
      </c>
      <c r="P2272" s="193" t="str">
        <f t="shared" ref="P2272:P2295" si="595">J2272</f>
        <v>INSTALACION DE DASHCAM</v>
      </c>
      <c r="Q2272" s="205" t="s">
        <v>68</v>
      </c>
      <c r="R2272" s="206">
        <v>8.64993060704047E14</v>
      </c>
      <c r="S2272" s="206">
        <v>8.134025633E9</v>
      </c>
      <c r="T2272" s="193" t="s">
        <v>9786</v>
      </c>
      <c r="U2272" s="193" t="s">
        <v>9787</v>
      </c>
      <c r="V2272" s="193" t="str">
        <f t="shared" ref="V2272:V2279" si="596">H2272</f>
        <v>DASHCAM</v>
      </c>
      <c r="W2272" s="203">
        <f t="shared" ref="W2272:W2273" si="597">5600+700</f>
        <v>6300</v>
      </c>
      <c r="X2272" s="203">
        <f t="shared" si="592"/>
        <v>1008</v>
      </c>
      <c r="Y2272" s="203">
        <f t="shared" si="555"/>
        <v>7308</v>
      </c>
    </row>
    <row r="2273" ht="12.75" customHeight="1">
      <c r="A2273" s="191" t="s">
        <v>9780</v>
      </c>
      <c r="B2273" s="215" t="s">
        <v>2817</v>
      </c>
      <c r="C2273" s="268">
        <v>46013.0</v>
      </c>
      <c r="D2273" s="241">
        <v>0.3958333333333333</v>
      </c>
      <c r="E2273" s="191" t="s">
        <v>9781</v>
      </c>
      <c r="F2273" s="191" t="s">
        <v>652</v>
      </c>
      <c r="G2273" s="193">
        <v>1.0</v>
      </c>
      <c r="H2273" s="193" t="s">
        <v>569</v>
      </c>
      <c r="I2273" s="193" t="s">
        <v>9788</v>
      </c>
      <c r="J2273" s="193" t="s">
        <v>8448</v>
      </c>
      <c r="K2273" s="193" t="s">
        <v>9783</v>
      </c>
      <c r="L2273" s="191" t="s">
        <v>9784</v>
      </c>
      <c r="M2273" s="217" t="s">
        <v>9785</v>
      </c>
      <c r="N2273" s="193" t="s">
        <v>821</v>
      </c>
      <c r="O2273" s="207">
        <v>0.4597222222222222</v>
      </c>
      <c r="P2273" s="193" t="str">
        <f t="shared" si="595"/>
        <v>INSTALACION DE DASHCAM</v>
      </c>
      <c r="Q2273" s="205" t="s">
        <v>68</v>
      </c>
      <c r="R2273" s="206">
        <v>8.64993060706992E14</v>
      </c>
      <c r="S2273" s="206">
        <v>8.12359235E9</v>
      </c>
      <c r="T2273" s="193" t="s">
        <v>9789</v>
      </c>
      <c r="U2273" s="193" t="s">
        <v>9790</v>
      </c>
      <c r="V2273" s="193" t="str">
        <f t="shared" si="596"/>
        <v>DASHCAM</v>
      </c>
      <c r="W2273" s="203">
        <f t="shared" si="597"/>
        <v>6300</v>
      </c>
      <c r="X2273" s="203">
        <f t="shared" si="592"/>
        <v>1008</v>
      </c>
      <c r="Y2273" s="203">
        <f t="shared" si="555"/>
        <v>7308</v>
      </c>
    </row>
    <row r="2274" ht="12.75" customHeight="1">
      <c r="A2274" s="191" t="s">
        <v>9780</v>
      </c>
      <c r="B2274" s="191" t="s">
        <v>2966</v>
      </c>
      <c r="C2274" s="268">
        <v>46013.0</v>
      </c>
      <c r="D2274" s="241">
        <v>0.3958333333333333</v>
      </c>
      <c r="E2274" s="191" t="s">
        <v>9781</v>
      </c>
      <c r="F2274" s="191" t="s">
        <v>652</v>
      </c>
      <c r="G2274" s="193">
        <v>1.0</v>
      </c>
      <c r="H2274" s="193" t="s">
        <v>6980</v>
      </c>
      <c r="I2274" s="193" t="s">
        <v>9791</v>
      </c>
      <c r="J2274" s="193" t="s">
        <v>8448</v>
      </c>
      <c r="K2274" s="193" t="s">
        <v>9783</v>
      </c>
      <c r="L2274" s="191" t="s">
        <v>9784</v>
      </c>
      <c r="M2274" s="217" t="s">
        <v>9785</v>
      </c>
      <c r="N2274" s="193" t="s">
        <v>821</v>
      </c>
      <c r="O2274" s="193"/>
      <c r="P2274" s="193" t="str">
        <f t="shared" si="595"/>
        <v>INSTALACION DE DASHCAM</v>
      </c>
      <c r="Q2274" s="205" t="s">
        <v>9792</v>
      </c>
      <c r="R2274" s="206" t="s">
        <v>68</v>
      </c>
      <c r="S2274" s="206" t="s">
        <v>68</v>
      </c>
      <c r="T2274" s="193" t="s">
        <v>68</v>
      </c>
      <c r="U2274" s="193" t="s">
        <v>68</v>
      </c>
      <c r="V2274" s="193" t="str">
        <f t="shared" si="596"/>
        <v>NO SE REALIZO</v>
      </c>
      <c r="W2274" s="203">
        <v>0.0</v>
      </c>
      <c r="X2274" s="203">
        <f t="shared" si="592"/>
        <v>0</v>
      </c>
      <c r="Y2274" s="203">
        <f t="shared" si="555"/>
        <v>0</v>
      </c>
    </row>
    <row r="2275" ht="12.75" customHeight="1">
      <c r="A2275" s="191" t="s">
        <v>9780</v>
      </c>
      <c r="B2275" s="191" t="s">
        <v>2966</v>
      </c>
      <c r="C2275" s="268">
        <v>46013.0</v>
      </c>
      <c r="D2275" s="241">
        <v>0.4583333333333333</v>
      </c>
      <c r="E2275" s="191" t="s">
        <v>2574</v>
      </c>
      <c r="F2275" s="191" t="s">
        <v>5930</v>
      </c>
      <c r="G2275" s="193">
        <v>1.0</v>
      </c>
      <c r="H2275" s="193" t="s">
        <v>846</v>
      </c>
      <c r="I2275" s="193" t="s">
        <v>9793</v>
      </c>
      <c r="J2275" s="193" t="s">
        <v>9794</v>
      </c>
      <c r="K2275" s="193" t="s">
        <v>3312</v>
      </c>
      <c r="L2275" s="37" t="s">
        <v>2577</v>
      </c>
      <c r="M2275" s="249" t="s">
        <v>2578</v>
      </c>
      <c r="N2275" s="193" t="s">
        <v>706</v>
      </c>
      <c r="O2275" s="193" t="s">
        <v>68</v>
      </c>
      <c r="P2275" s="193" t="str">
        <f t="shared" si="595"/>
        <v>CTE. DAVID RAMIREZ ABUNDIS 
DESINSTALACION DE EQUIPO </v>
      </c>
      <c r="Q2275" s="205" t="s">
        <v>9795</v>
      </c>
      <c r="R2275" s="206" t="s">
        <v>68</v>
      </c>
      <c r="S2275" s="206" t="s">
        <v>68</v>
      </c>
      <c r="T2275" s="193" t="s">
        <v>68</v>
      </c>
      <c r="U2275" s="193" t="s">
        <v>68</v>
      </c>
      <c r="V2275" s="193" t="str">
        <f t="shared" si="596"/>
        <v>CANCELADO</v>
      </c>
      <c r="W2275" s="203">
        <v>0.0</v>
      </c>
      <c r="X2275" s="203">
        <f t="shared" si="592"/>
        <v>0</v>
      </c>
      <c r="Y2275" s="203">
        <f t="shared" si="555"/>
        <v>0</v>
      </c>
    </row>
    <row r="2276" ht="12.75" customHeight="1">
      <c r="A2276" s="191" t="s">
        <v>9780</v>
      </c>
      <c r="B2276" s="215" t="s">
        <v>2817</v>
      </c>
      <c r="C2276" s="268">
        <v>46013.0</v>
      </c>
      <c r="D2276" s="241">
        <v>0.4791666666666667</v>
      </c>
      <c r="E2276" s="191" t="s">
        <v>2574</v>
      </c>
      <c r="F2276" s="191" t="s">
        <v>5930</v>
      </c>
      <c r="G2276" s="193">
        <v>1.0</v>
      </c>
      <c r="H2276" s="193" t="s">
        <v>2513</v>
      </c>
      <c r="I2276" s="193" t="s">
        <v>9796</v>
      </c>
      <c r="J2276" s="193" t="s">
        <v>9797</v>
      </c>
      <c r="K2276" s="193" t="s">
        <v>3312</v>
      </c>
      <c r="L2276" s="37" t="s">
        <v>2577</v>
      </c>
      <c r="M2276" s="249" t="s">
        <v>2578</v>
      </c>
      <c r="N2276" s="193" t="s">
        <v>706</v>
      </c>
      <c r="O2276" s="207">
        <v>0.48541666666666666</v>
      </c>
      <c r="P2276" s="193" t="str">
        <f t="shared" si="595"/>
        <v>CTE. JOEL ORLANDO MARTINEZ LOPEZ 
DESINSTALACION DE EQUIPO </v>
      </c>
      <c r="Q2276" s="205" t="s">
        <v>9674</v>
      </c>
      <c r="R2276" s="206">
        <v>9.172172605E9</v>
      </c>
      <c r="S2276" s="206" t="s">
        <v>68</v>
      </c>
      <c r="T2276" s="193" t="s">
        <v>9798</v>
      </c>
      <c r="U2276" s="193" t="s">
        <v>9799</v>
      </c>
      <c r="V2276" s="193" t="str">
        <f t="shared" si="596"/>
        <v>DESINSTALACION</v>
      </c>
      <c r="W2276" s="203">
        <v>0.0</v>
      </c>
      <c r="X2276" s="203">
        <f t="shared" si="592"/>
        <v>0</v>
      </c>
      <c r="Y2276" s="203">
        <f t="shared" si="555"/>
        <v>0</v>
      </c>
    </row>
    <row r="2277" ht="12.75" customHeight="1">
      <c r="A2277" s="191" t="s">
        <v>9780</v>
      </c>
      <c r="B2277" s="215" t="s">
        <v>2817</v>
      </c>
      <c r="C2277" s="268">
        <v>46013.0</v>
      </c>
      <c r="D2277" s="241">
        <v>0.5416666666666666</v>
      </c>
      <c r="E2277" s="191" t="s">
        <v>3329</v>
      </c>
      <c r="F2277" s="37" t="s">
        <v>3029</v>
      </c>
      <c r="G2277" s="193">
        <v>1.0</v>
      </c>
      <c r="H2277" s="193" t="s">
        <v>2513</v>
      </c>
      <c r="I2277" s="193" t="s">
        <v>4163</v>
      </c>
      <c r="J2277" s="193" t="s">
        <v>2514</v>
      </c>
      <c r="K2277" s="193" t="s">
        <v>8368</v>
      </c>
      <c r="L2277" s="191" t="s">
        <v>8369</v>
      </c>
      <c r="M2277" s="249" t="s">
        <v>4061</v>
      </c>
      <c r="N2277" s="193" t="s">
        <v>706</v>
      </c>
      <c r="O2277" s="207">
        <v>0.5083333333333333</v>
      </c>
      <c r="P2277" s="193" t="str">
        <f t="shared" si="595"/>
        <v>DESINSTALACION DE EQUIPO</v>
      </c>
      <c r="Q2277" s="205" t="s">
        <v>8935</v>
      </c>
      <c r="R2277" s="206">
        <v>8.69706060074764E14</v>
      </c>
      <c r="S2277" s="206">
        <v>8.120103453E9</v>
      </c>
      <c r="T2277" s="193" t="s">
        <v>9800</v>
      </c>
      <c r="U2277" s="193" t="s">
        <v>9801</v>
      </c>
      <c r="V2277" s="72" t="str">
        <f t="shared" si="596"/>
        <v>DESINSTALACION</v>
      </c>
      <c r="W2277" s="203">
        <v>350.0</v>
      </c>
      <c r="X2277" s="203">
        <f t="shared" si="592"/>
        <v>56</v>
      </c>
      <c r="Y2277" s="203">
        <f t="shared" si="555"/>
        <v>406</v>
      </c>
    </row>
    <row r="2278" ht="12.75" customHeight="1">
      <c r="A2278" s="191" t="s">
        <v>9780</v>
      </c>
      <c r="B2278" s="215" t="s">
        <v>2817</v>
      </c>
      <c r="C2278" s="268">
        <v>46013.0</v>
      </c>
      <c r="D2278" s="241">
        <v>0.5416666666666666</v>
      </c>
      <c r="E2278" s="191" t="s">
        <v>2548</v>
      </c>
      <c r="F2278" s="191" t="s">
        <v>2549</v>
      </c>
      <c r="G2278" s="193">
        <v>1.0</v>
      </c>
      <c r="H2278" s="193" t="s">
        <v>2812</v>
      </c>
      <c r="I2278" s="193" t="s">
        <v>9802</v>
      </c>
      <c r="J2278" s="193" t="s">
        <v>2521</v>
      </c>
      <c r="K2278" s="193" t="s">
        <v>9455</v>
      </c>
      <c r="L2278" s="191" t="s">
        <v>2833</v>
      </c>
      <c r="M2278" s="217" t="s">
        <v>2552</v>
      </c>
      <c r="N2278" s="193" t="s">
        <v>821</v>
      </c>
      <c r="O2278" s="207">
        <v>0.5569444444444445</v>
      </c>
      <c r="P2278" s="193" t="str">
        <f t="shared" si="595"/>
        <v>REINSTALACION DE EQUIPO </v>
      </c>
      <c r="Q2278" s="205" t="s">
        <v>68</v>
      </c>
      <c r="R2278" s="206">
        <v>8.65011033830192E14</v>
      </c>
      <c r="S2278" s="206">
        <v>8.115777645E9</v>
      </c>
      <c r="T2278" s="193" t="s">
        <v>9803</v>
      </c>
      <c r="U2278" s="193" t="s">
        <v>68</v>
      </c>
      <c r="V2278" s="193" t="str">
        <f t="shared" si="596"/>
        <v>REINSTALACION</v>
      </c>
      <c r="W2278" s="203">
        <v>350.0</v>
      </c>
      <c r="X2278" s="203">
        <v>0.0</v>
      </c>
      <c r="Y2278" s="203">
        <f t="shared" si="555"/>
        <v>350</v>
      </c>
    </row>
    <row r="2279" ht="12.75" customHeight="1">
      <c r="A2279" s="191" t="s">
        <v>9661</v>
      </c>
      <c r="B2279" s="215" t="s">
        <v>2817</v>
      </c>
      <c r="C2279" s="268">
        <v>46013.0</v>
      </c>
      <c r="D2279" s="241">
        <v>0.5416666666666666</v>
      </c>
      <c r="E2279" s="191" t="s">
        <v>7885</v>
      </c>
      <c r="F2279" s="191" t="s">
        <v>3489</v>
      </c>
      <c r="G2279" s="193">
        <v>1.0</v>
      </c>
      <c r="H2279" s="193" t="s">
        <v>2449</v>
      </c>
      <c r="I2279" s="193" t="s">
        <v>9778</v>
      </c>
      <c r="J2279" s="193" t="s">
        <v>9779</v>
      </c>
      <c r="K2279" s="193" t="s">
        <v>6955</v>
      </c>
      <c r="L2279" s="191" t="s">
        <v>9569</v>
      </c>
      <c r="M2279" s="248" t="s">
        <v>2670</v>
      </c>
      <c r="N2279" s="193" t="s">
        <v>821</v>
      </c>
      <c r="O2279" s="207">
        <v>0.5715277777777777</v>
      </c>
      <c r="P2279" s="193" t="str">
        <f t="shared" si="595"/>
        <v>REVISION
Equipo Corte 359857081693038</v>
      </c>
      <c r="Q2279" s="205" t="s">
        <v>9804</v>
      </c>
      <c r="R2279" s="206">
        <v>3.59857081693038E14</v>
      </c>
      <c r="S2279" s="206" t="s">
        <v>68</v>
      </c>
      <c r="T2279" s="193" t="s">
        <v>9805</v>
      </c>
      <c r="U2279" s="193" t="s">
        <v>8809</v>
      </c>
      <c r="V2279" s="193" t="str">
        <f t="shared" si="596"/>
        <v>REVISION</v>
      </c>
      <c r="W2279" s="203">
        <v>0.0</v>
      </c>
      <c r="X2279" s="203">
        <f t="shared" ref="X2279:X2287" si="598">W2279*0.16</f>
        <v>0</v>
      </c>
      <c r="Y2279" s="203">
        <f t="shared" si="555"/>
        <v>0</v>
      </c>
    </row>
    <row r="2280" ht="12.75" customHeight="1">
      <c r="A2280" s="191" t="s">
        <v>9780</v>
      </c>
      <c r="B2280" s="191" t="s">
        <v>2966</v>
      </c>
      <c r="C2280" s="268">
        <v>46013.0</v>
      </c>
      <c r="D2280" s="241">
        <v>0.5833333333333334</v>
      </c>
      <c r="E2280" s="191" t="s">
        <v>2511</v>
      </c>
      <c r="F2280" s="191" t="s">
        <v>2527</v>
      </c>
      <c r="G2280" s="193">
        <v>1.0</v>
      </c>
      <c r="H2280" s="193" t="s">
        <v>2812</v>
      </c>
      <c r="I2280" s="193" t="s">
        <v>9806</v>
      </c>
      <c r="J2280" s="193" t="s">
        <v>9807</v>
      </c>
      <c r="K2280" s="193" t="s">
        <v>9245</v>
      </c>
      <c r="L2280" s="191" t="s">
        <v>6285</v>
      </c>
      <c r="M2280" s="217" t="s">
        <v>7696</v>
      </c>
      <c r="N2280" s="193" t="s">
        <v>706</v>
      </c>
      <c r="O2280" s="207">
        <v>0.625</v>
      </c>
      <c r="P2280" s="193" t="str">
        <f t="shared" si="595"/>
        <v>REINSTALACION DE EQUIPO PORTATIL</v>
      </c>
      <c r="Q2280" s="205" t="s">
        <v>68</v>
      </c>
      <c r="R2280" s="206">
        <v>8.64035051994607E14</v>
      </c>
      <c r="S2280" s="206">
        <v>8.18259734E9</v>
      </c>
      <c r="T2280" s="193" t="s">
        <v>68</v>
      </c>
      <c r="U2280" s="193" t="s">
        <v>9808</v>
      </c>
      <c r="V2280" s="193" t="s">
        <v>762</v>
      </c>
      <c r="W2280" s="203">
        <v>0.0</v>
      </c>
      <c r="X2280" s="203">
        <f t="shared" si="598"/>
        <v>0</v>
      </c>
      <c r="Y2280" s="203">
        <f t="shared" si="555"/>
        <v>0</v>
      </c>
    </row>
    <row r="2281" ht="12.75" customHeight="1">
      <c r="A2281" s="191" t="s">
        <v>9780</v>
      </c>
      <c r="B2281" s="191" t="s">
        <v>2966</v>
      </c>
      <c r="C2281" s="268">
        <v>46013.0</v>
      </c>
      <c r="D2281" s="241">
        <v>0.5833333333333334</v>
      </c>
      <c r="E2281" s="191" t="s">
        <v>2511</v>
      </c>
      <c r="F2281" s="191" t="s">
        <v>2527</v>
      </c>
      <c r="G2281" s="193">
        <v>1.0</v>
      </c>
      <c r="H2281" s="193" t="s">
        <v>569</v>
      </c>
      <c r="I2281" s="193" t="s">
        <v>5844</v>
      </c>
      <c r="J2281" s="193" t="s">
        <v>7657</v>
      </c>
      <c r="K2281" s="193" t="s">
        <v>9245</v>
      </c>
      <c r="L2281" s="191" t="s">
        <v>6285</v>
      </c>
      <c r="M2281" s="217" t="s">
        <v>7696</v>
      </c>
      <c r="N2281" s="193" t="s">
        <v>706</v>
      </c>
      <c r="O2281" s="207">
        <v>0.625</v>
      </c>
      <c r="P2281" s="193" t="str">
        <f t="shared" si="595"/>
        <v>REVISION DASHCAM</v>
      </c>
      <c r="Q2281" s="205" t="s">
        <v>9809</v>
      </c>
      <c r="R2281" s="206" t="s">
        <v>68</v>
      </c>
      <c r="S2281" s="206" t="s">
        <v>68</v>
      </c>
      <c r="T2281" s="193" t="s">
        <v>68</v>
      </c>
      <c r="U2281" s="193" t="s">
        <v>9808</v>
      </c>
      <c r="V2281" s="193" t="s">
        <v>762</v>
      </c>
      <c r="W2281" s="203">
        <v>0.0</v>
      </c>
      <c r="X2281" s="203">
        <f t="shared" si="598"/>
        <v>0</v>
      </c>
      <c r="Y2281" s="203">
        <f t="shared" si="555"/>
        <v>0</v>
      </c>
    </row>
    <row r="2282" ht="12.75" customHeight="1">
      <c r="A2282" s="191" t="s">
        <v>9780</v>
      </c>
      <c r="B2282" s="215" t="s">
        <v>2817</v>
      </c>
      <c r="C2282" s="271">
        <v>46014.0</v>
      </c>
      <c r="D2282" s="241">
        <v>0.375</v>
      </c>
      <c r="E2282" s="191" t="s">
        <v>9781</v>
      </c>
      <c r="F2282" s="191" t="s">
        <v>652</v>
      </c>
      <c r="G2282" s="193">
        <v>1.0</v>
      </c>
      <c r="H2282" s="193" t="s">
        <v>569</v>
      </c>
      <c r="I2282" s="193" t="s">
        <v>9810</v>
      </c>
      <c r="J2282" s="193" t="s">
        <v>8448</v>
      </c>
      <c r="K2282" s="193" t="s">
        <v>9783</v>
      </c>
      <c r="L2282" s="191" t="s">
        <v>9784</v>
      </c>
      <c r="M2282" s="217" t="s">
        <v>9785</v>
      </c>
      <c r="N2282" s="193" t="s">
        <v>821</v>
      </c>
      <c r="O2282" s="207">
        <v>0.39444444444444443</v>
      </c>
      <c r="P2282" s="193" t="str">
        <f t="shared" si="595"/>
        <v>INSTALACION DE DASHCAM</v>
      </c>
      <c r="Q2282" s="205" t="s">
        <v>7306</v>
      </c>
      <c r="R2282" s="206">
        <v>8.64993060706422E14</v>
      </c>
      <c r="S2282" s="206">
        <v>8.126291754E9</v>
      </c>
      <c r="T2282" s="193" t="s">
        <v>9811</v>
      </c>
      <c r="U2282" s="193" t="s">
        <v>9790</v>
      </c>
      <c r="V2282" s="193" t="str">
        <f t="shared" ref="V2282:V2301" si="599">H2282</f>
        <v>DASHCAM</v>
      </c>
      <c r="W2282" s="203">
        <f>5600+700</f>
        <v>6300</v>
      </c>
      <c r="X2282" s="203">
        <f t="shared" si="598"/>
        <v>1008</v>
      </c>
      <c r="Y2282" s="203">
        <f t="shared" si="555"/>
        <v>7308</v>
      </c>
    </row>
    <row r="2283" ht="12.75" customHeight="1">
      <c r="A2283" s="191" t="s">
        <v>9780</v>
      </c>
      <c r="B2283" s="215" t="s">
        <v>2817</v>
      </c>
      <c r="C2283" s="271">
        <v>46014.0</v>
      </c>
      <c r="D2283" s="241">
        <v>0.3854166666666667</v>
      </c>
      <c r="E2283" s="191" t="s">
        <v>7210</v>
      </c>
      <c r="F2283" s="191" t="s">
        <v>8069</v>
      </c>
      <c r="G2283" s="193">
        <v>1.0</v>
      </c>
      <c r="H2283" s="193" t="s">
        <v>2812</v>
      </c>
      <c r="I2283" s="193" t="s">
        <v>8070</v>
      </c>
      <c r="J2283" s="193" t="s">
        <v>3082</v>
      </c>
      <c r="K2283" s="193" t="s">
        <v>7212</v>
      </c>
      <c r="L2283" s="191" t="s">
        <v>5334</v>
      </c>
      <c r="M2283" s="248" t="s">
        <v>7213</v>
      </c>
      <c r="N2283" s="193" t="s">
        <v>821</v>
      </c>
      <c r="O2283" s="207">
        <v>0.4263888888888889</v>
      </c>
      <c r="P2283" s="193" t="str">
        <f t="shared" si="595"/>
        <v>REINSTALACION DE EQUIPO</v>
      </c>
      <c r="Q2283" s="205" t="s">
        <v>6397</v>
      </c>
      <c r="R2283" s="206">
        <v>8.61768074645334E14</v>
      </c>
      <c r="S2283" s="206">
        <v>8.115317951E9</v>
      </c>
      <c r="T2283" s="193" t="s">
        <v>68</v>
      </c>
      <c r="U2283" s="193" t="s">
        <v>7214</v>
      </c>
      <c r="V2283" s="193" t="str">
        <f t="shared" si="599"/>
        <v>REINSTALACION</v>
      </c>
      <c r="W2283" s="203">
        <v>500.0</v>
      </c>
      <c r="X2283" s="203">
        <f t="shared" si="598"/>
        <v>80</v>
      </c>
      <c r="Y2283" s="203">
        <f t="shared" si="555"/>
        <v>580</v>
      </c>
    </row>
    <row r="2284" ht="33.75" customHeight="1">
      <c r="A2284" s="191" t="s">
        <v>9780</v>
      </c>
      <c r="B2284" s="215" t="s">
        <v>2817</v>
      </c>
      <c r="C2284" s="268">
        <v>46014.0</v>
      </c>
      <c r="D2284" s="241">
        <v>0.375</v>
      </c>
      <c r="E2284" s="191" t="s">
        <v>2518</v>
      </c>
      <c r="F2284" s="191" t="s">
        <v>9812</v>
      </c>
      <c r="G2284" s="193">
        <v>1.0</v>
      </c>
      <c r="H2284" s="193" t="s">
        <v>888</v>
      </c>
      <c r="I2284" s="193" t="s">
        <v>9813</v>
      </c>
      <c r="J2284" s="193" t="s">
        <v>2725</v>
      </c>
      <c r="K2284" s="193" t="s">
        <v>9814</v>
      </c>
      <c r="L2284" s="191" t="s">
        <v>9815</v>
      </c>
      <c r="M2284" s="217" t="s">
        <v>9816</v>
      </c>
      <c r="N2284" s="193" t="s">
        <v>706</v>
      </c>
      <c r="O2284" s="207">
        <v>0.40694444444444444</v>
      </c>
      <c r="P2284" s="193" t="str">
        <f t="shared" si="595"/>
        <v>INSTALACION DE EQUIPO</v>
      </c>
      <c r="Q2284" s="205" t="s">
        <v>5247</v>
      </c>
      <c r="R2284" s="206">
        <v>8.62667089385846E14</v>
      </c>
      <c r="S2284" s="206">
        <v>8.182052777E9</v>
      </c>
      <c r="T2284" s="193" t="s">
        <v>9817</v>
      </c>
      <c r="U2284" s="193" t="s">
        <v>9818</v>
      </c>
      <c r="V2284" s="193" t="str">
        <f t="shared" si="599"/>
        <v>INSTALACION</v>
      </c>
      <c r="W2284" s="203">
        <f>1800+250</f>
        <v>2050</v>
      </c>
      <c r="X2284" s="203">
        <f t="shared" si="598"/>
        <v>328</v>
      </c>
      <c r="Y2284" s="203">
        <f t="shared" si="555"/>
        <v>2378</v>
      </c>
    </row>
    <row r="2285" ht="12.75" customHeight="1">
      <c r="A2285" s="191" t="s">
        <v>9780</v>
      </c>
      <c r="B2285" s="215" t="s">
        <v>2817</v>
      </c>
      <c r="C2285" s="268">
        <v>46014.0</v>
      </c>
      <c r="D2285" s="241">
        <v>0.4583333333333333</v>
      </c>
      <c r="E2285" s="191" t="s">
        <v>2548</v>
      </c>
      <c r="F2285" s="191" t="s">
        <v>2549</v>
      </c>
      <c r="G2285" s="193">
        <v>1.0</v>
      </c>
      <c r="H2285" s="193" t="s">
        <v>2513</v>
      </c>
      <c r="I2285" s="193" t="s">
        <v>9819</v>
      </c>
      <c r="J2285" s="193" t="s">
        <v>2514</v>
      </c>
      <c r="K2285" s="193" t="s">
        <v>9455</v>
      </c>
      <c r="L2285" s="191" t="s">
        <v>2833</v>
      </c>
      <c r="M2285" s="217" t="s">
        <v>2552</v>
      </c>
      <c r="N2285" s="193" t="s">
        <v>706</v>
      </c>
      <c r="O2285" s="207">
        <v>0.4652777777777778</v>
      </c>
      <c r="P2285" s="193" t="str">
        <f t="shared" si="595"/>
        <v>DESINSTALACION DE EQUIPO</v>
      </c>
      <c r="Q2285" s="205" t="s">
        <v>8935</v>
      </c>
      <c r="R2285" s="206">
        <v>8.64943048174714E14</v>
      </c>
      <c r="S2285" s="206">
        <v>8.110502804E9</v>
      </c>
      <c r="T2285" s="193" t="s">
        <v>7668</v>
      </c>
      <c r="U2285" s="193" t="s">
        <v>9820</v>
      </c>
      <c r="V2285" s="193" t="str">
        <f t="shared" si="599"/>
        <v>DESINSTALACION</v>
      </c>
      <c r="W2285" s="203">
        <v>0.0</v>
      </c>
      <c r="X2285" s="203">
        <f t="shared" si="598"/>
        <v>0</v>
      </c>
      <c r="Y2285" s="203">
        <f t="shared" si="555"/>
        <v>0</v>
      </c>
    </row>
    <row r="2286" ht="12.75" customHeight="1">
      <c r="A2286" s="191" t="s">
        <v>9780</v>
      </c>
      <c r="B2286" s="215" t="s">
        <v>2817</v>
      </c>
      <c r="C2286" s="268">
        <v>46014.0</v>
      </c>
      <c r="D2286" s="191" t="s">
        <v>8551</v>
      </c>
      <c r="E2286" s="191" t="s">
        <v>3761</v>
      </c>
      <c r="F2286" s="191" t="s">
        <v>2592</v>
      </c>
      <c r="G2286" s="193">
        <v>1.0</v>
      </c>
      <c r="H2286" s="193" t="s">
        <v>888</v>
      </c>
      <c r="I2286" s="193" t="s">
        <v>9821</v>
      </c>
      <c r="J2286" s="193" t="s">
        <v>2725</v>
      </c>
      <c r="K2286" s="193" t="s">
        <v>9822</v>
      </c>
      <c r="L2286" s="191" t="s">
        <v>8514</v>
      </c>
      <c r="M2286" s="217" t="s">
        <v>2649</v>
      </c>
      <c r="N2286" s="193" t="s">
        <v>706</v>
      </c>
      <c r="O2286" s="207">
        <v>0.5819444444444445</v>
      </c>
      <c r="P2286" s="193" t="str">
        <f t="shared" si="595"/>
        <v>INSTALACION DE EQUIPO</v>
      </c>
      <c r="Q2286" s="205" t="s">
        <v>9823</v>
      </c>
      <c r="R2286" s="206">
        <v>8.62667089258464E14</v>
      </c>
      <c r="S2286" s="206">
        <v>8.126034746E9</v>
      </c>
      <c r="T2286" s="193" t="s">
        <v>9824</v>
      </c>
      <c r="U2286" s="193" t="s">
        <v>68</v>
      </c>
      <c r="V2286" s="193" t="str">
        <f t="shared" si="599"/>
        <v>INSTALACION</v>
      </c>
      <c r="W2286" s="203">
        <v>0.0</v>
      </c>
      <c r="X2286" s="203">
        <f t="shared" si="598"/>
        <v>0</v>
      </c>
      <c r="Y2286" s="203">
        <f t="shared" si="555"/>
        <v>0</v>
      </c>
    </row>
    <row r="2287" ht="12.75" customHeight="1">
      <c r="A2287" s="191" t="s">
        <v>9780</v>
      </c>
      <c r="B2287" s="215" t="s">
        <v>2817</v>
      </c>
      <c r="C2287" s="268">
        <v>46014.0</v>
      </c>
      <c r="D2287" s="191" t="s">
        <v>8551</v>
      </c>
      <c r="E2287" s="191" t="s">
        <v>3761</v>
      </c>
      <c r="F2287" s="191" t="s">
        <v>2592</v>
      </c>
      <c r="G2287" s="193">
        <v>1.0</v>
      </c>
      <c r="H2287" s="193" t="s">
        <v>888</v>
      </c>
      <c r="I2287" s="193" t="s">
        <v>9825</v>
      </c>
      <c r="J2287" s="193" t="s">
        <v>2725</v>
      </c>
      <c r="K2287" s="193" t="s">
        <v>68</v>
      </c>
      <c r="L2287" s="191" t="s">
        <v>9826</v>
      </c>
      <c r="M2287" s="217" t="s">
        <v>9827</v>
      </c>
      <c r="N2287" s="193" t="s">
        <v>706</v>
      </c>
      <c r="O2287" s="207">
        <v>0.6111111111111112</v>
      </c>
      <c r="P2287" s="193" t="str">
        <f t="shared" si="595"/>
        <v>INSTALACION DE EQUIPO</v>
      </c>
      <c r="Q2287" s="205" t="s">
        <v>9823</v>
      </c>
      <c r="R2287" s="206">
        <v>8.62667089247194E14</v>
      </c>
      <c r="S2287" s="206">
        <v>8.182050339E9</v>
      </c>
      <c r="T2287" s="193" t="s">
        <v>9828</v>
      </c>
      <c r="U2287" s="193" t="s">
        <v>9829</v>
      </c>
      <c r="V2287" s="193" t="str">
        <f t="shared" si="599"/>
        <v>INSTALACION</v>
      </c>
      <c r="W2287" s="203">
        <v>0.0</v>
      </c>
      <c r="X2287" s="203">
        <f t="shared" si="598"/>
        <v>0</v>
      </c>
      <c r="Y2287" s="203">
        <f t="shared" si="555"/>
        <v>0</v>
      </c>
    </row>
    <row r="2288" ht="12.75" customHeight="1">
      <c r="A2288" s="191" t="s">
        <v>9780</v>
      </c>
      <c r="B2288" s="215" t="s">
        <v>2817</v>
      </c>
      <c r="C2288" s="268">
        <v>46014.0</v>
      </c>
      <c r="D2288" s="191" t="s">
        <v>8551</v>
      </c>
      <c r="E2288" s="191" t="s">
        <v>2518</v>
      </c>
      <c r="F2288" s="191" t="s">
        <v>8955</v>
      </c>
      <c r="G2288" s="193">
        <v>1.0</v>
      </c>
      <c r="H2288" s="193" t="s">
        <v>888</v>
      </c>
      <c r="I2288" s="193" t="s">
        <v>9830</v>
      </c>
      <c r="J2288" s="193" t="s">
        <v>6970</v>
      </c>
      <c r="K2288" s="193" t="s">
        <v>8956</v>
      </c>
      <c r="L2288" s="191" t="s">
        <v>8957</v>
      </c>
      <c r="M2288" s="217" t="s">
        <v>8958</v>
      </c>
      <c r="N2288" s="193" t="s">
        <v>821</v>
      </c>
      <c r="O2288" s="207">
        <v>0.5416666666666666</v>
      </c>
      <c r="P2288" s="193" t="str">
        <f t="shared" si="595"/>
        <v>INSTALACION PREPAGO</v>
      </c>
      <c r="Q2288" s="205" t="s">
        <v>5247</v>
      </c>
      <c r="R2288" s="206">
        <v>8.69706062756244E14</v>
      </c>
      <c r="S2288" s="206">
        <v>8.131024677E9</v>
      </c>
      <c r="T2288" s="193" t="s">
        <v>9831</v>
      </c>
      <c r="U2288" s="193" t="s">
        <v>9832</v>
      </c>
      <c r="V2288" s="193" t="str">
        <f t="shared" si="599"/>
        <v>INSTALACION</v>
      </c>
      <c r="W2288" s="203">
        <v>1600.0</v>
      </c>
      <c r="X2288" s="203">
        <v>0.0</v>
      </c>
      <c r="Y2288" s="203">
        <f t="shared" si="555"/>
        <v>1600</v>
      </c>
    </row>
    <row r="2289" ht="12.75" customHeight="1">
      <c r="A2289" s="191" t="s">
        <v>9780</v>
      </c>
      <c r="B2289" s="215" t="s">
        <v>2817</v>
      </c>
      <c r="C2289" s="268">
        <v>46014.0</v>
      </c>
      <c r="D2289" s="241">
        <v>0.6458333333333334</v>
      </c>
      <c r="E2289" s="191" t="s">
        <v>8095</v>
      </c>
      <c r="F2289" s="191" t="s">
        <v>9833</v>
      </c>
      <c r="G2289" s="193">
        <v>1.0</v>
      </c>
      <c r="H2289" s="193" t="s">
        <v>888</v>
      </c>
      <c r="I2289" s="193" t="s">
        <v>9834</v>
      </c>
      <c r="J2289" s="193" t="s">
        <v>2725</v>
      </c>
      <c r="K2289" s="193" t="s">
        <v>9835</v>
      </c>
      <c r="L2289" s="191" t="s">
        <v>9836</v>
      </c>
      <c r="M2289" s="217" t="s">
        <v>9837</v>
      </c>
      <c r="N2289" s="193" t="s">
        <v>821</v>
      </c>
      <c r="O2289" s="207">
        <v>0.6131944444444445</v>
      </c>
      <c r="P2289" s="193" t="str">
        <f t="shared" si="595"/>
        <v>INSTALACION DE EQUIPO</v>
      </c>
      <c r="Q2289" s="205" t="s">
        <v>9823</v>
      </c>
      <c r="R2289" s="206">
        <v>8.62667089246774E14</v>
      </c>
      <c r="S2289" s="206">
        <v>8.126040626E9</v>
      </c>
      <c r="T2289" s="193" t="s">
        <v>9838</v>
      </c>
      <c r="U2289" s="193" t="s">
        <v>9839</v>
      </c>
      <c r="V2289" s="193" t="str">
        <f t="shared" si="599"/>
        <v>INSTALACION</v>
      </c>
      <c r="W2289" s="203">
        <v>0.0</v>
      </c>
      <c r="X2289" s="203">
        <f t="shared" ref="X2289:X2302" si="600">W2289*0.16</f>
        <v>0</v>
      </c>
      <c r="Y2289" s="203">
        <f t="shared" si="555"/>
        <v>0</v>
      </c>
    </row>
    <row r="2290" ht="12.75" customHeight="1">
      <c r="A2290" s="191" t="s">
        <v>9780</v>
      </c>
      <c r="B2290" s="191" t="s">
        <v>2966</v>
      </c>
      <c r="C2290" s="268">
        <v>46014.0</v>
      </c>
      <c r="D2290" s="241">
        <v>0.6458333333333334</v>
      </c>
      <c r="E2290" s="191" t="s">
        <v>8095</v>
      </c>
      <c r="F2290" s="191" t="s">
        <v>9833</v>
      </c>
      <c r="G2290" s="193">
        <v>1.0</v>
      </c>
      <c r="H2290" s="193" t="s">
        <v>6980</v>
      </c>
      <c r="I2290" s="193" t="s">
        <v>68</v>
      </c>
      <c r="J2290" s="193" t="s">
        <v>2725</v>
      </c>
      <c r="K2290" s="193" t="s">
        <v>9835</v>
      </c>
      <c r="L2290" s="191" t="s">
        <v>9836</v>
      </c>
      <c r="M2290" s="217" t="s">
        <v>9837</v>
      </c>
      <c r="N2290" s="193" t="s">
        <v>821</v>
      </c>
      <c r="O2290" s="193" t="s">
        <v>68</v>
      </c>
      <c r="P2290" s="193" t="str">
        <f t="shared" si="595"/>
        <v>INSTALACION DE EQUIPO</v>
      </c>
      <c r="Q2290" s="205" t="s">
        <v>9840</v>
      </c>
      <c r="R2290" s="206" t="s">
        <v>68</v>
      </c>
      <c r="S2290" s="206" t="s">
        <v>68</v>
      </c>
      <c r="T2290" s="193" t="s">
        <v>68</v>
      </c>
      <c r="U2290" s="193" t="s">
        <v>68</v>
      </c>
      <c r="V2290" s="193" t="str">
        <f t="shared" si="599"/>
        <v>NO SE REALIZO</v>
      </c>
      <c r="W2290" s="203">
        <v>0.0</v>
      </c>
      <c r="X2290" s="203">
        <f t="shared" si="600"/>
        <v>0</v>
      </c>
      <c r="Y2290" s="203">
        <f t="shared" si="555"/>
        <v>0</v>
      </c>
    </row>
    <row r="2291" ht="12.75" customHeight="1">
      <c r="A2291" s="191" t="s">
        <v>9780</v>
      </c>
      <c r="B2291" s="215" t="s">
        <v>2817</v>
      </c>
      <c r="C2291" s="268">
        <v>46014.0</v>
      </c>
      <c r="D2291" s="241">
        <v>0.7083333333333334</v>
      </c>
      <c r="E2291" s="191" t="s">
        <v>7885</v>
      </c>
      <c r="F2291" s="191" t="s">
        <v>3489</v>
      </c>
      <c r="G2291" s="193">
        <v>1.0</v>
      </c>
      <c r="H2291" s="193" t="s">
        <v>888</v>
      </c>
      <c r="I2291" s="193" t="s">
        <v>9841</v>
      </c>
      <c r="J2291" s="193" t="s">
        <v>9842</v>
      </c>
      <c r="K2291" s="193" t="s">
        <v>6955</v>
      </c>
      <c r="L2291" s="191" t="s">
        <v>9569</v>
      </c>
      <c r="M2291" s="217" t="s">
        <v>2670</v>
      </c>
      <c r="N2291" s="193" t="s">
        <v>821</v>
      </c>
      <c r="O2291" s="207">
        <v>0.7347222222222223</v>
      </c>
      <c r="P2291" s="193" t="str">
        <f t="shared" si="595"/>
        <v>INSTALACION DE EQUIPO 
Corte 863767070854252</v>
      </c>
      <c r="Q2291" s="205" t="s">
        <v>9843</v>
      </c>
      <c r="R2291" s="206">
        <v>8.63767070854252E14</v>
      </c>
      <c r="S2291" s="206" t="s">
        <v>68</v>
      </c>
      <c r="T2291" s="193" t="s">
        <v>68</v>
      </c>
      <c r="U2291" s="193" t="s">
        <v>9844</v>
      </c>
      <c r="V2291" s="193" t="str">
        <f t="shared" si="599"/>
        <v>INSTALACION</v>
      </c>
      <c r="W2291" s="203">
        <v>0.0</v>
      </c>
      <c r="X2291" s="203">
        <f t="shared" si="600"/>
        <v>0</v>
      </c>
      <c r="Y2291" s="203">
        <f t="shared" si="555"/>
        <v>0</v>
      </c>
    </row>
    <row r="2292" ht="12.75" customHeight="1">
      <c r="A2292" s="191" t="s">
        <v>9780</v>
      </c>
      <c r="B2292" s="215" t="s">
        <v>2817</v>
      </c>
      <c r="C2292" s="268">
        <v>46014.0</v>
      </c>
      <c r="D2292" s="241">
        <v>0.7083333333333334</v>
      </c>
      <c r="E2292" s="191" t="s">
        <v>7885</v>
      </c>
      <c r="F2292" s="191" t="s">
        <v>3489</v>
      </c>
      <c r="G2292" s="193">
        <v>1.0</v>
      </c>
      <c r="H2292" s="193" t="s">
        <v>888</v>
      </c>
      <c r="I2292" s="193" t="s">
        <v>9841</v>
      </c>
      <c r="J2292" s="193" t="s">
        <v>9845</v>
      </c>
      <c r="K2292" s="193" t="s">
        <v>6955</v>
      </c>
      <c r="L2292" s="191" t="s">
        <v>9569</v>
      </c>
      <c r="M2292" s="217" t="s">
        <v>2670</v>
      </c>
      <c r="N2292" s="193" t="s">
        <v>821</v>
      </c>
      <c r="O2292" s="193" t="s">
        <v>9846</v>
      </c>
      <c r="P2292" s="193" t="str">
        <f t="shared" si="595"/>
        <v>INSTALACION DE EQUIPO 
Seguimiento 8637670708433479</v>
      </c>
      <c r="Q2292" s="205" t="s">
        <v>9847</v>
      </c>
      <c r="R2292" s="206" t="s">
        <v>9848</v>
      </c>
      <c r="S2292" s="206" t="s">
        <v>68</v>
      </c>
      <c r="T2292" s="193" t="s">
        <v>68</v>
      </c>
      <c r="U2292" s="193" t="s">
        <v>9844</v>
      </c>
      <c r="V2292" s="193" t="str">
        <f t="shared" si="599"/>
        <v>INSTALACION</v>
      </c>
      <c r="W2292" s="203">
        <v>0.0</v>
      </c>
      <c r="X2292" s="203">
        <f t="shared" si="600"/>
        <v>0</v>
      </c>
      <c r="Y2292" s="203">
        <f t="shared" si="555"/>
        <v>0</v>
      </c>
    </row>
    <row r="2293" ht="12.75" customHeight="1">
      <c r="A2293" s="191" t="s">
        <v>9780</v>
      </c>
      <c r="B2293" s="234" t="s">
        <v>2817</v>
      </c>
      <c r="C2293" s="268">
        <v>46015.0</v>
      </c>
      <c r="D2293" s="241">
        <v>0.3958333333333333</v>
      </c>
      <c r="E2293" s="191" t="s">
        <v>625</v>
      </c>
      <c r="F2293" s="191" t="s">
        <v>625</v>
      </c>
      <c r="G2293" s="193">
        <v>1.0</v>
      </c>
      <c r="H2293" s="193" t="s">
        <v>888</v>
      </c>
      <c r="I2293" s="193" t="s">
        <v>9849</v>
      </c>
      <c r="J2293" s="193" t="s">
        <v>2725</v>
      </c>
      <c r="K2293" s="193" t="s">
        <v>9850</v>
      </c>
      <c r="L2293" s="191" t="s">
        <v>9176</v>
      </c>
      <c r="M2293" s="217" t="s">
        <v>9851</v>
      </c>
      <c r="N2293" s="193" t="s">
        <v>821</v>
      </c>
      <c r="O2293" s="207">
        <v>0.43680555555555556</v>
      </c>
      <c r="P2293" s="193" t="str">
        <f t="shared" si="595"/>
        <v>INSTALACION DE EQUIPO</v>
      </c>
      <c r="Q2293" s="205" t="s">
        <v>9852</v>
      </c>
      <c r="R2293" s="206">
        <v>8.62667089379542E14</v>
      </c>
      <c r="S2293" s="206">
        <v>8.110441264E9</v>
      </c>
      <c r="T2293" s="193" t="s">
        <v>9853</v>
      </c>
      <c r="U2293" s="193" t="s">
        <v>9854</v>
      </c>
      <c r="V2293" s="193" t="str">
        <f t="shared" si="599"/>
        <v>INSTALACION</v>
      </c>
      <c r="W2293" s="203">
        <f>1850+250</f>
        <v>2100</v>
      </c>
      <c r="X2293" s="203">
        <f t="shared" si="600"/>
        <v>336</v>
      </c>
      <c r="Y2293" s="203">
        <f t="shared" si="555"/>
        <v>2436</v>
      </c>
    </row>
    <row r="2294" ht="12.75" customHeight="1">
      <c r="A2294" s="191" t="s">
        <v>9780</v>
      </c>
      <c r="B2294" s="215" t="s">
        <v>2817</v>
      </c>
      <c r="C2294" s="268">
        <v>46015.0</v>
      </c>
      <c r="D2294" s="241">
        <v>0.4583333333333333</v>
      </c>
      <c r="E2294" s="191" t="s">
        <v>2548</v>
      </c>
      <c r="F2294" s="191" t="s">
        <v>2549</v>
      </c>
      <c r="G2294" s="193">
        <v>1.0</v>
      </c>
      <c r="H2294" s="193" t="s">
        <v>2812</v>
      </c>
      <c r="I2294" s="193" t="s">
        <v>9855</v>
      </c>
      <c r="J2294" s="193" t="s">
        <v>3082</v>
      </c>
      <c r="K2294" s="193" t="s">
        <v>9455</v>
      </c>
      <c r="L2294" s="191" t="s">
        <v>2833</v>
      </c>
      <c r="M2294" s="217" t="s">
        <v>2552</v>
      </c>
      <c r="N2294" s="193" t="s">
        <v>821</v>
      </c>
      <c r="O2294" s="207">
        <v>0.9909722222222223</v>
      </c>
      <c r="P2294" s="193" t="str">
        <f t="shared" si="595"/>
        <v>REINSTALACION DE EQUIPO</v>
      </c>
      <c r="Q2294" s="205" t="s">
        <v>5247</v>
      </c>
      <c r="R2294" s="206">
        <v>8.62667089245131E14</v>
      </c>
      <c r="S2294" s="206">
        <v>8.126037159E9</v>
      </c>
      <c r="T2294" s="193" t="s">
        <v>9856</v>
      </c>
      <c r="U2294" s="193" t="s">
        <v>9857</v>
      </c>
      <c r="V2294" s="193" t="str">
        <f t="shared" si="599"/>
        <v>REINSTALACION</v>
      </c>
      <c r="W2294" s="203">
        <v>0.0</v>
      </c>
      <c r="X2294" s="203">
        <f t="shared" si="600"/>
        <v>0</v>
      </c>
      <c r="Y2294" s="203">
        <f t="shared" si="555"/>
        <v>0</v>
      </c>
    </row>
    <row r="2295" ht="12.75" customHeight="1">
      <c r="A2295" s="191" t="s">
        <v>9780</v>
      </c>
      <c r="B2295" s="215" t="s">
        <v>2817</v>
      </c>
      <c r="C2295" s="268">
        <v>46015.0</v>
      </c>
      <c r="D2295" s="241">
        <v>0.4583333333333333</v>
      </c>
      <c r="E2295" s="191" t="s">
        <v>2548</v>
      </c>
      <c r="F2295" s="191" t="s">
        <v>2549</v>
      </c>
      <c r="G2295" s="193">
        <v>1.0</v>
      </c>
      <c r="H2295" s="193" t="s">
        <v>2812</v>
      </c>
      <c r="I2295" s="193" t="s">
        <v>9858</v>
      </c>
      <c r="J2295" s="193" t="s">
        <v>3082</v>
      </c>
      <c r="K2295" s="193" t="s">
        <v>9455</v>
      </c>
      <c r="L2295" s="191" t="s">
        <v>2833</v>
      </c>
      <c r="M2295" s="217" t="s">
        <v>2552</v>
      </c>
      <c r="N2295" s="193" t="s">
        <v>821</v>
      </c>
      <c r="O2295" s="207">
        <v>0.007638888888888889</v>
      </c>
      <c r="P2295" s="193" t="str">
        <f t="shared" si="595"/>
        <v>REINSTALACION DE EQUIPO</v>
      </c>
      <c r="Q2295" s="205" t="s">
        <v>5247</v>
      </c>
      <c r="R2295" s="206">
        <v>8.62667089390473E14</v>
      </c>
      <c r="S2295" s="206">
        <v>8.182046351E9</v>
      </c>
      <c r="T2295" s="193" t="s">
        <v>9859</v>
      </c>
      <c r="U2295" s="193" t="s">
        <v>68</v>
      </c>
      <c r="V2295" s="193" t="str">
        <f t="shared" si="599"/>
        <v>REINSTALACION</v>
      </c>
      <c r="W2295" s="203">
        <v>0.0</v>
      </c>
      <c r="X2295" s="203">
        <f t="shared" si="600"/>
        <v>0</v>
      </c>
      <c r="Y2295" s="203">
        <f t="shared" si="555"/>
        <v>0</v>
      </c>
    </row>
    <row r="2296" ht="12.75" customHeight="1">
      <c r="A2296" s="191" t="s">
        <v>9780</v>
      </c>
      <c r="B2296" s="191" t="s">
        <v>2966</v>
      </c>
      <c r="C2296" s="268">
        <v>46016.0</v>
      </c>
      <c r="D2296" s="191" t="s">
        <v>68</v>
      </c>
      <c r="E2296" s="191" t="s">
        <v>2493</v>
      </c>
      <c r="F2296" s="191" t="s">
        <v>9860</v>
      </c>
      <c r="G2296" s="193" t="s">
        <v>68</v>
      </c>
      <c r="H2296" s="193" t="s">
        <v>68</v>
      </c>
      <c r="I2296" s="193" t="s">
        <v>68</v>
      </c>
      <c r="J2296" s="193" t="s">
        <v>68</v>
      </c>
      <c r="K2296" s="193" t="s">
        <v>68</v>
      </c>
      <c r="L2296" s="191" t="s">
        <v>68</v>
      </c>
      <c r="M2296" s="254" t="s">
        <v>68</v>
      </c>
      <c r="N2296" s="193" t="s">
        <v>68</v>
      </c>
      <c r="O2296" s="193" t="s">
        <v>68</v>
      </c>
      <c r="P2296" s="193" t="s">
        <v>68</v>
      </c>
      <c r="Q2296" s="205" t="s">
        <v>68</v>
      </c>
      <c r="R2296" s="206" t="s">
        <v>68</v>
      </c>
      <c r="S2296" s="206" t="s">
        <v>68</v>
      </c>
      <c r="T2296" s="193" t="s">
        <v>68</v>
      </c>
      <c r="U2296" s="193" t="s">
        <v>68</v>
      </c>
      <c r="V2296" s="193" t="str">
        <f t="shared" si="599"/>
        <v>-</v>
      </c>
      <c r="W2296" s="203">
        <v>0.0</v>
      </c>
      <c r="X2296" s="203">
        <f t="shared" si="600"/>
        <v>0</v>
      </c>
      <c r="Y2296" s="203">
        <f t="shared" si="555"/>
        <v>0</v>
      </c>
    </row>
    <row r="2297" ht="12.75" customHeight="1">
      <c r="A2297" s="191" t="s">
        <v>9780</v>
      </c>
      <c r="B2297" s="215" t="s">
        <v>2817</v>
      </c>
      <c r="C2297" s="268">
        <v>46017.0</v>
      </c>
      <c r="D2297" s="241">
        <v>0.5416666666666666</v>
      </c>
      <c r="E2297" s="191" t="s">
        <v>9435</v>
      </c>
      <c r="F2297" s="191" t="s">
        <v>9861</v>
      </c>
      <c r="G2297" s="193">
        <v>1.0</v>
      </c>
      <c r="H2297" s="193" t="s">
        <v>888</v>
      </c>
      <c r="I2297" s="193" t="s">
        <v>9862</v>
      </c>
      <c r="J2297" s="193" t="s">
        <v>2725</v>
      </c>
      <c r="K2297" s="193" t="s">
        <v>9863</v>
      </c>
      <c r="L2297" s="191" t="s">
        <v>9864</v>
      </c>
      <c r="M2297" s="217" t="s">
        <v>9865</v>
      </c>
      <c r="N2297" s="193" t="s">
        <v>821</v>
      </c>
      <c r="O2297" s="207">
        <v>0.5715277777777777</v>
      </c>
      <c r="P2297" s="193" t="str">
        <f t="shared" ref="P2297:P2301" si="601">J2297</f>
        <v>INSTALACION DE EQUIPO</v>
      </c>
      <c r="Q2297" s="205" t="s">
        <v>9866</v>
      </c>
      <c r="R2297" s="206">
        <v>8.62667089225745E14</v>
      </c>
      <c r="S2297" s="206">
        <v>8.182035973E9</v>
      </c>
      <c r="T2297" s="193" t="s">
        <v>9867</v>
      </c>
      <c r="U2297" s="193" t="s">
        <v>9868</v>
      </c>
      <c r="V2297" s="193" t="str">
        <f t="shared" si="599"/>
        <v>INSTALACION</v>
      </c>
      <c r="W2297" s="203">
        <f>1850+250</f>
        <v>2100</v>
      </c>
      <c r="X2297" s="203">
        <f t="shared" si="600"/>
        <v>336</v>
      </c>
      <c r="Y2297" s="203">
        <f t="shared" si="555"/>
        <v>2436</v>
      </c>
    </row>
    <row r="2298" ht="12.75" customHeight="1">
      <c r="A2298" s="191" t="s">
        <v>9780</v>
      </c>
      <c r="B2298" s="215" t="s">
        <v>2817</v>
      </c>
      <c r="C2298" s="268">
        <v>46017.0</v>
      </c>
      <c r="D2298" s="241">
        <v>0.6041666666666666</v>
      </c>
      <c r="E2298" s="191" t="s">
        <v>2518</v>
      </c>
      <c r="F2298" s="191" t="s">
        <v>9869</v>
      </c>
      <c r="G2298" s="193">
        <v>1.0</v>
      </c>
      <c r="H2298" s="193" t="s">
        <v>2449</v>
      </c>
      <c r="I2298" s="193" t="s">
        <v>9849</v>
      </c>
      <c r="J2298" s="193" t="s">
        <v>9870</v>
      </c>
      <c r="K2298" s="193" t="s">
        <v>9871</v>
      </c>
      <c r="L2298" s="191" t="s">
        <v>9872</v>
      </c>
      <c r="M2298" s="217" t="s">
        <v>9873</v>
      </c>
      <c r="N2298" s="193" t="s">
        <v>706</v>
      </c>
      <c r="O2298" s="207">
        <v>0.6194444444444445</v>
      </c>
      <c r="P2298" s="193" t="str">
        <f t="shared" si="601"/>
        <v>REVISION DE UNIDAD 
Checar si trae GPS, si trae quitarselo, va a pagar $800 en efectivo</v>
      </c>
      <c r="Q2298" s="205" t="s">
        <v>9874</v>
      </c>
      <c r="R2298" s="206">
        <v>8.63238074294531E14</v>
      </c>
      <c r="S2298" s="206" t="s">
        <v>68</v>
      </c>
      <c r="T2298" s="193" t="s">
        <v>9853</v>
      </c>
      <c r="U2298" s="193" t="s">
        <v>9854</v>
      </c>
      <c r="V2298" s="193" t="str">
        <f t="shared" si="599"/>
        <v>REVISION</v>
      </c>
      <c r="W2298" s="203">
        <v>800.0</v>
      </c>
      <c r="X2298" s="203">
        <f t="shared" si="600"/>
        <v>128</v>
      </c>
      <c r="Y2298" s="203">
        <f t="shared" si="555"/>
        <v>928</v>
      </c>
    </row>
    <row r="2299" ht="12.75" customHeight="1">
      <c r="A2299" s="191" t="s">
        <v>9780</v>
      </c>
      <c r="B2299" s="191" t="s">
        <v>2966</v>
      </c>
      <c r="C2299" s="268">
        <v>46017.0</v>
      </c>
      <c r="D2299" s="241">
        <v>0.6979166666666666</v>
      </c>
      <c r="E2299" s="191" t="s">
        <v>2518</v>
      </c>
      <c r="F2299" s="191" t="s">
        <v>9875</v>
      </c>
      <c r="G2299" s="193">
        <v>1.0</v>
      </c>
      <c r="H2299" s="193" t="s">
        <v>3490</v>
      </c>
      <c r="I2299" s="193" t="s">
        <v>9876</v>
      </c>
      <c r="J2299" s="193" t="s">
        <v>9877</v>
      </c>
      <c r="K2299" s="193" t="s">
        <v>68</v>
      </c>
      <c r="L2299" s="191" t="s">
        <v>2530</v>
      </c>
      <c r="M2299" s="249" t="s">
        <v>2531</v>
      </c>
      <c r="N2299" s="193" t="s">
        <v>821</v>
      </c>
      <c r="O2299" s="207">
        <v>0.6979166666666666</v>
      </c>
      <c r="P2299" s="193" t="str">
        <f t="shared" si="601"/>
        <v>ELIUD LE ENTREGA EQUIPO A OSCAR 
TELTONIKA FMC130 863719062347480</v>
      </c>
      <c r="Q2299" s="205" t="s">
        <v>9878</v>
      </c>
      <c r="R2299" s="206">
        <v>8.6371906234748E14</v>
      </c>
      <c r="S2299" s="206" t="s">
        <v>68</v>
      </c>
      <c r="T2299" s="193" t="s">
        <v>68</v>
      </c>
      <c r="U2299" s="193" t="s">
        <v>68</v>
      </c>
      <c r="V2299" s="193" t="str">
        <f t="shared" si="599"/>
        <v>ENTREGA DE GPS</v>
      </c>
      <c r="W2299" s="203">
        <v>0.0</v>
      </c>
      <c r="X2299" s="203">
        <f t="shared" si="600"/>
        <v>0</v>
      </c>
      <c r="Y2299" s="203">
        <f t="shared" si="555"/>
        <v>0</v>
      </c>
    </row>
    <row r="2300" ht="12.75" customHeight="1">
      <c r="A2300" s="191" t="s">
        <v>9780</v>
      </c>
      <c r="B2300" s="191" t="s">
        <v>2966</v>
      </c>
      <c r="C2300" s="268">
        <v>46017.0</v>
      </c>
      <c r="D2300" s="241">
        <v>0.6979166666666666</v>
      </c>
      <c r="E2300" s="191" t="s">
        <v>2518</v>
      </c>
      <c r="F2300" s="191" t="s">
        <v>9875</v>
      </c>
      <c r="G2300" s="193">
        <v>1.0</v>
      </c>
      <c r="H2300" s="193" t="s">
        <v>3490</v>
      </c>
      <c r="I2300" s="193" t="s">
        <v>9879</v>
      </c>
      <c r="J2300" s="193" t="s">
        <v>9880</v>
      </c>
      <c r="K2300" s="193" t="s">
        <v>68</v>
      </c>
      <c r="L2300" s="191" t="s">
        <v>2530</v>
      </c>
      <c r="M2300" s="249" t="s">
        <v>2531</v>
      </c>
      <c r="N2300" s="193" t="s">
        <v>821</v>
      </c>
      <c r="O2300" s="207">
        <v>0.6979166666666666</v>
      </c>
      <c r="P2300" s="193" t="str">
        <f t="shared" si="601"/>
        <v>ELIUD LE ENTREGA EQUIPO A OSCAR 
TELTONIKA FMC130 863719062347456</v>
      </c>
      <c r="Q2300" s="205" t="s">
        <v>9878</v>
      </c>
      <c r="R2300" s="206">
        <v>8.63719062347456E14</v>
      </c>
      <c r="S2300" s="206" t="s">
        <v>68</v>
      </c>
      <c r="T2300" s="193" t="s">
        <v>68</v>
      </c>
      <c r="U2300" s="193" t="s">
        <v>68</v>
      </c>
      <c r="V2300" s="193" t="str">
        <f t="shared" si="599"/>
        <v>ENTREGA DE GPS</v>
      </c>
      <c r="W2300" s="203">
        <v>0.0</v>
      </c>
      <c r="X2300" s="203">
        <f t="shared" si="600"/>
        <v>0</v>
      </c>
      <c r="Y2300" s="203">
        <f t="shared" si="555"/>
        <v>0</v>
      </c>
    </row>
    <row r="2301" ht="12.75" customHeight="1">
      <c r="A2301" s="252" t="s">
        <v>9780</v>
      </c>
      <c r="B2301" s="191" t="s">
        <v>2966</v>
      </c>
      <c r="C2301" s="270">
        <v>46018.0</v>
      </c>
      <c r="D2301" s="252" t="s">
        <v>68</v>
      </c>
      <c r="E2301" s="252" t="s">
        <v>68</v>
      </c>
      <c r="F2301" s="252" t="s">
        <v>68</v>
      </c>
      <c r="G2301" s="212" t="s">
        <v>68</v>
      </c>
      <c r="H2301" s="212" t="s">
        <v>68</v>
      </c>
      <c r="I2301" s="212" t="s">
        <v>68</v>
      </c>
      <c r="J2301" s="212" t="s">
        <v>68</v>
      </c>
      <c r="K2301" s="212" t="s">
        <v>68</v>
      </c>
      <c r="L2301" s="252" t="s">
        <v>68</v>
      </c>
      <c r="M2301" s="253" t="s">
        <v>68</v>
      </c>
      <c r="N2301" s="212" t="s">
        <v>68</v>
      </c>
      <c r="O2301" s="212" t="s">
        <v>68</v>
      </c>
      <c r="P2301" s="212" t="str">
        <f t="shared" si="601"/>
        <v>-</v>
      </c>
      <c r="Q2301" s="210" t="s">
        <v>68</v>
      </c>
      <c r="R2301" s="211" t="s">
        <v>68</v>
      </c>
      <c r="S2301" s="211" t="s">
        <v>68</v>
      </c>
      <c r="T2301" s="212" t="s">
        <v>68</v>
      </c>
      <c r="U2301" s="212" t="s">
        <v>68</v>
      </c>
      <c r="V2301" s="212" t="str">
        <f t="shared" si="599"/>
        <v>-</v>
      </c>
      <c r="W2301" s="201">
        <v>0.0</v>
      </c>
      <c r="X2301" s="201">
        <f t="shared" si="600"/>
        <v>0</v>
      </c>
      <c r="Y2301" s="201">
        <f t="shared" si="555"/>
        <v>0</v>
      </c>
    </row>
    <row r="2302" ht="12.75" customHeight="1">
      <c r="A2302" s="191" t="s">
        <v>9881</v>
      </c>
      <c r="B2302" s="191" t="s">
        <v>2966</v>
      </c>
      <c r="C2302" s="268">
        <v>46019.0</v>
      </c>
      <c r="D2302" s="191" t="s">
        <v>68</v>
      </c>
      <c r="E2302" s="188" t="s">
        <v>68</v>
      </c>
      <c r="F2302" s="37" t="s">
        <v>2458</v>
      </c>
      <c r="G2302" s="72" t="s">
        <v>68</v>
      </c>
      <c r="H2302" s="72" t="s">
        <v>68</v>
      </c>
      <c r="I2302" s="72" t="s">
        <v>68</v>
      </c>
      <c r="J2302" s="72" t="s">
        <v>68</v>
      </c>
      <c r="K2302" s="72" t="s">
        <v>68</v>
      </c>
      <c r="L2302" s="37" t="s">
        <v>68</v>
      </c>
      <c r="M2302" s="190" t="s">
        <v>68</v>
      </c>
      <c r="N2302" s="72" t="s">
        <v>68</v>
      </c>
      <c r="O2302" s="193" t="s">
        <v>68</v>
      </c>
      <c r="P2302" s="193" t="s">
        <v>68</v>
      </c>
      <c r="Q2302" s="205" t="s">
        <v>68</v>
      </c>
      <c r="R2302" s="206" t="s">
        <v>68</v>
      </c>
      <c r="S2302" s="206" t="s">
        <v>68</v>
      </c>
      <c r="T2302" s="193" t="s">
        <v>68</v>
      </c>
      <c r="U2302" s="193" t="s">
        <v>68</v>
      </c>
      <c r="V2302" s="193" t="s">
        <v>68</v>
      </c>
      <c r="W2302" s="203">
        <v>0.0</v>
      </c>
      <c r="X2302" s="203">
        <f t="shared" si="600"/>
        <v>0</v>
      </c>
      <c r="Y2302" s="203">
        <f t="shared" si="555"/>
        <v>0</v>
      </c>
    </row>
    <row r="2303" ht="12.75" customHeight="1">
      <c r="A2303" s="191" t="s">
        <v>9881</v>
      </c>
      <c r="B2303" s="215" t="s">
        <v>2817</v>
      </c>
      <c r="C2303" s="268">
        <v>46020.0</v>
      </c>
      <c r="D2303" s="241">
        <v>0.4583333333333333</v>
      </c>
      <c r="E2303" s="191" t="s">
        <v>8587</v>
      </c>
      <c r="F2303" s="191" t="s">
        <v>9540</v>
      </c>
      <c r="G2303" s="193">
        <v>1.0</v>
      </c>
      <c r="H2303" s="193" t="s">
        <v>2449</v>
      </c>
      <c r="I2303" s="193" t="s">
        <v>9882</v>
      </c>
      <c r="J2303" s="193" t="s">
        <v>9883</v>
      </c>
      <c r="K2303" s="193" t="s">
        <v>9884</v>
      </c>
      <c r="L2303" s="191" t="s">
        <v>9885</v>
      </c>
      <c r="M2303" s="217" t="s">
        <v>9886</v>
      </c>
      <c r="N2303" s="193" t="s">
        <v>706</v>
      </c>
      <c r="O2303" s="207">
        <v>0.4583333333333333</v>
      </c>
      <c r="P2303" s="193" t="str">
        <f t="shared" ref="P2303:P2317" si="602">J2303</f>
        <v>REVISION DE UNIDAD 
(Fue un electrico a revisar por que no enciende)</v>
      </c>
      <c r="Q2303" s="205" t="s">
        <v>9887</v>
      </c>
      <c r="R2303" s="206">
        <v>8.62667089216975E14</v>
      </c>
      <c r="S2303" s="206">
        <v>8.12022986E9</v>
      </c>
      <c r="T2303" s="193" t="s">
        <v>8593</v>
      </c>
      <c r="U2303" s="193" t="s">
        <v>8594</v>
      </c>
      <c r="V2303" s="193" t="str">
        <f>H2303</f>
        <v>REVISION</v>
      </c>
      <c r="W2303" s="203">
        <v>0.0</v>
      </c>
      <c r="X2303" s="203">
        <v>0.0</v>
      </c>
      <c r="Y2303" s="203">
        <f t="shared" si="555"/>
        <v>0</v>
      </c>
    </row>
    <row r="2304" ht="12.75" customHeight="1">
      <c r="A2304" s="191" t="s">
        <v>9881</v>
      </c>
      <c r="B2304" s="191" t="s">
        <v>2966</v>
      </c>
      <c r="C2304" s="268">
        <v>46020.0</v>
      </c>
      <c r="D2304" s="241">
        <v>0.5</v>
      </c>
      <c r="E2304" s="191" t="s">
        <v>4427</v>
      </c>
      <c r="F2304" s="191" t="s">
        <v>9888</v>
      </c>
      <c r="G2304" s="193">
        <v>1.0</v>
      </c>
      <c r="H2304" s="193" t="s">
        <v>2449</v>
      </c>
      <c r="I2304" s="193" t="s">
        <v>9889</v>
      </c>
      <c r="J2304" s="193" t="s">
        <v>9890</v>
      </c>
      <c r="K2304" s="193" t="s">
        <v>9891</v>
      </c>
      <c r="L2304" s="191" t="s">
        <v>9892</v>
      </c>
      <c r="M2304" s="217" t="s">
        <v>9893</v>
      </c>
      <c r="N2304" s="193" t="s">
        <v>9894</v>
      </c>
      <c r="O2304" s="207">
        <v>0.5</v>
      </c>
      <c r="P2304" s="193" t="str">
        <f t="shared" si="602"/>
        <v>REVISION DE UNIDAD
(Dejo de reportar)</v>
      </c>
      <c r="Q2304" s="205" t="s">
        <v>9895</v>
      </c>
      <c r="R2304" s="206">
        <v>3.52093086203444E14</v>
      </c>
      <c r="S2304" s="206">
        <v>8.332875723E9</v>
      </c>
      <c r="T2304" s="193" t="s">
        <v>9896</v>
      </c>
      <c r="U2304" s="193" t="s">
        <v>9897</v>
      </c>
      <c r="V2304" s="193" t="s">
        <v>9669</v>
      </c>
      <c r="W2304" s="203">
        <v>0.0</v>
      </c>
      <c r="X2304" s="203">
        <f t="shared" ref="X2304:X2317" si="603">W2304*0.16</f>
        <v>0</v>
      </c>
      <c r="Y2304" s="203">
        <f t="shared" si="555"/>
        <v>0</v>
      </c>
    </row>
    <row r="2305" ht="12.75" customHeight="1">
      <c r="A2305" s="191" t="s">
        <v>9881</v>
      </c>
      <c r="B2305" s="215" t="s">
        <v>2817</v>
      </c>
      <c r="C2305" s="268">
        <v>46020.0</v>
      </c>
      <c r="D2305" s="241">
        <v>0.6458333333333334</v>
      </c>
      <c r="E2305" s="191" t="s">
        <v>2504</v>
      </c>
      <c r="F2305" s="191" t="s">
        <v>2504</v>
      </c>
      <c r="G2305" s="193">
        <v>1.0</v>
      </c>
      <c r="H2305" s="193" t="s">
        <v>888</v>
      </c>
      <c r="I2305" s="193" t="s">
        <v>9898</v>
      </c>
      <c r="J2305" s="193" t="s">
        <v>2725</v>
      </c>
      <c r="K2305" s="193" t="s">
        <v>2507</v>
      </c>
      <c r="L2305" s="191" t="s">
        <v>2508</v>
      </c>
      <c r="M2305" s="217" t="s">
        <v>2509</v>
      </c>
      <c r="N2305" s="193" t="s">
        <v>821</v>
      </c>
      <c r="O2305" s="207">
        <v>0.6458333333333334</v>
      </c>
      <c r="P2305" s="193" t="str">
        <f t="shared" si="602"/>
        <v>INSTALACION DE EQUIPO</v>
      </c>
      <c r="Q2305" s="205" t="s">
        <v>5247</v>
      </c>
      <c r="R2305" s="206">
        <v>8.62667089264199E14</v>
      </c>
      <c r="S2305" s="206">
        <v>8.126038834E9</v>
      </c>
      <c r="T2305" s="193" t="s">
        <v>9899</v>
      </c>
      <c r="U2305" s="193" t="s">
        <v>9900</v>
      </c>
      <c r="V2305" s="193" t="str">
        <f t="shared" ref="V2305:V2317" si="604">H2305</f>
        <v>INSTALACION</v>
      </c>
      <c r="W2305" s="203">
        <v>0.0</v>
      </c>
      <c r="X2305" s="203">
        <f t="shared" si="603"/>
        <v>0</v>
      </c>
      <c r="Y2305" s="203">
        <f t="shared" si="555"/>
        <v>0</v>
      </c>
    </row>
    <row r="2306" ht="12.75" customHeight="1">
      <c r="A2306" s="191" t="s">
        <v>9881</v>
      </c>
      <c r="B2306" s="215" t="s">
        <v>2817</v>
      </c>
      <c r="C2306" s="268">
        <v>46020.0</v>
      </c>
      <c r="D2306" s="241">
        <v>0.7291666666666666</v>
      </c>
      <c r="E2306" s="191" t="s">
        <v>3761</v>
      </c>
      <c r="F2306" s="191" t="s">
        <v>2592</v>
      </c>
      <c r="G2306" s="193">
        <v>1.0</v>
      </c>
      <c r="H2306" s="193" t="s">
        <v>888</v>
      </c>
      <c r="I2306" s="193" t="s">
        <v>9901</v>
      </c>
      <c r="J2306" s="193" t="s">
        <v>2725</v>
      </c>
      <c r="K2306" s="193" t="s">
        <v>9902</v>
      </c>
      <c r="L2306" s="191" t="s">
        <v>9903</v>
      </c>
      <c r="M2306" s="217" t="s">
        <v>8433</v>
      </c>
      <c r="N2306" s="193" t="s">
        <v>821</v>
      </c>
      <c r="O2306" s="193" t="s">
        <v>68</v>
      </c>
      <c r="P2306" s="193" t="str">
        <f t="shared" si="602"/>
        <v>INSTALACION DE EQUIPO</v>
      </c>
      <c r="Q2306" s="205" t="s">
        <v>5247</v>
      </c>
      <c r="R2306" s="206">
        <v>8.62667089231628E14</v>
      </c>
      <c r="S2306" s="206">
        <v>8.12604022E9</v>
      </c>
      <c r="T2306" s="193" t="s">
        <v>9904</v>
      </c>
      <c r="U2306" s="193" t="s">
        <v>9905</v>
      </c>
      <c r="V2306" s="193" t="str">
        <f t="shared" si="604"/>
        <v>INSTALACION</v>
      </c>
      <c r="W2306" s="203">
        <v>0.0</v>
      </c>
      <c r="X2306" s="203">
        <f t="shared" si="603"/>
        <v>0</v>
      </c>
      <c r="Y2306" s="203">
        <f t="shared" si="555"/>
        <v>0</v>
      </c>
    </row>
    <row r="2307" ht="12.75" customHeight="1">
      <c r="A2307" s="191" t="s">
        <v>9881</v>
      </c>
      <c r="B2307" s="215" t="s">
        <v>2817</v>
      </c>
      <c r="C2307" s="268">
        <v>46021.0</v>
      </c>
      <c r="D2307" s="241">
        <v>0.3958333333333333</v>
      </c>
      <c r="E2307" s="191" t="s">
        <v>2511</v>
      </c>
      <c r="F2307" s="191" t="s">
        <v>8282</v>
      </c>
      <c r="G2307" s="193">
        <v>1.0</v>
      </c>
      <c r="H2307" s="193" t="s">
        <v>888</v>
      </c>
      <c r="I2307" s="193" t="s">
        <v>9906</v>
      </c>
      <c r="J2307" s="193" t="s">
        <v>2725</v>
      </c>
      <c r="K2307" s="193" t="s">
        <v>8285</v>
      </c>
      <c r="L2307" s="191" t="s">
        <v>8286</v>
      </c>
      <c r="M2307" s="217" t="s">
        <v>8287</v>
      </c>
      <c r="N2307" s="193" t="s">
        <v>821</v>
      </c>
      <c r="O2307" s="207">
        <v>0.5152777777777777</v>
      </c>
      <c r="P2307" s="193" t="str">
        <f t="shared" si="602"/>
        <v>INSTALACION DE EQUIPO</v>
      </c>
      <c r="Q2307" s="205" t="s">
        <v>6397</v>
      </c>
      <c r="R2307" s="206">
        <v>8.65124070046885E14</v>
      </c>
      <c r="S2307" s="206">
        <v>8.126174273E9</v>
      </c>
      <c r="T2307" s="193" t="s">
        <v>9907</v>
      </c>
      <c r="U2307" s="193" t="s">
        <v>9908</v>
      </c>
      <c r="V2307" s="193" t="str">
        <f t="shared" si="604"/>
        <v>INSTALACION</v>
      </c>
      <c r="W2307" s="203">
        <v>0.0</v>
      </c>
      <c r="X2307" s="203">
        <f t="shared" si="603"/>
        <v>0</v>
      </c>
      <c r="Y2307" s="203">
        <f t="shared" si="555"/>
        <v>0</v>
      </c>
    </row>
    <row r="2308" ht="12.75" customHeight="1">
      <c r="A2308" s="191" t="s">
        <v>9881</v>
      </c>
      <c r="B2308" s="215" t="s">
        <v>2817</v>
      </c>
      <c r="C2308" s="268">
        <v>46021.0</v>
      </c>
      <c r="D2308" s="241">
        <v>0.3958333333333333</v>
      </c>
      <c r="E2308" s="191" t="s">
        <v>2511</v>
      </c>
      <c r="F2308" s="191" t="s">
        <v>8282</v>
      </c>
      <c r="G2308" s="193">
        <v>1.0</v>
      </c>
      <c r="H2308" s="193" t="s">
        <v>888</v>
      </c>
      <c r="I2308" s="193" t="s">
        <v>9909</v>
      </c>
      <c r="J2308" s="193" t="s">
        <v>2725</v>
      </c>
      <c r="K2308" s="193" t="s">
        <v>8285</v>
      </c>
      <c r="L2308" s="191" t="s">
        <v>8286</v>
      </c>
      <c r="M2308" s="217" t="s">
        <v>8287</v>
      </c>
      <c r="N2308" s="193" t="s">
        <v>821</v>
      </c>
      <c r="O2308" s="207">
        <v>0.5270833333333333</v>
      </c>
      <c r="P2308" s="193" t="str">
        <f t="shared" si="602"/>
        <v>INSTALACION DE EQUIPO</v>
      </c>
      <c r="Q2308" s="205" t="s">
        <v>6397</v>
      </c>
      <c r="R2308" s="206">
        <v>8.60896050900901E14</v>
      </c>
      <c r="S2308" s="206">
        <v>8.182075268E9</v>
      </c>
      <c r="T2308" s="193" t="s">
        <v>9910</v>
      </c>
      <c r="U2308" s="193" t="s">
        <v>9911</v>
      </c>
      <c r="V2308" s="193" t="str">
        <f t="shared" si="604"/>
        <v>INSTALACION</v>
      </c>
      <c r="W2308" s="203">
        <v>0.0</v>
      </c>
      <c r="X2308" s="203">
        <f t="shared" si="603"/>
        <v>0</v>
      </c>
      <c r="Y2308" s="203">
        <f t="shared" si="555"/>
        <v>0</v>
      </c>
    </row>
    <row r="2309" ht="12.75" customHeight="1">
      <c r="A2309" s="191" t="s">
        <v>9881</v>
      </c>
      <c r="B2309" s="215" t="s">
        <v>2817</v>
      </c>
      <c r="C2309" s="268">
        <v>46021.0</v>
      </c>
      <c r="D2309" s="241">
        <v>0.3958333333333333</v>
      </c>
      <c r="E2309" s="191" t="s">
        <v>2511</v>
      </c>
      <c r="F2309" s="191" t="s">
        <v>8282</v>
      </c>
      <c r="G2309" s="193">
        <v>1.0</v>
      </c>
      <c r="H2309" s="193" t="s">
        <v>888</v>
      </c>
      <c r="I2309" s="193" t="s">
        <v>9912</v>
      </c>
      <c r="J2309" s="193" t="s">
        <v>7956</v>
      </c>
      <c r="K2309" s="193" t="s">
        <v>8285</v>
      </c>
      <c r="L2309" s="191" t="s">
        <v>8286</v>
      </c>
      <c r="M2309" s="217" t="s">
        <v>8287</v>
      </c>
      <c r="N2309" s="193" t="s">
        <v>821</v>
      </c>
      <c r="O2309" s="207">
        <v>0.6076388888888888</v>
      </c>
      <c r="P2309" s="193" t="str">
        <f t="shared" si="602"/>
        <v>INSTALACION DE EQUIPO CON SENSOR DE TEMPERATURA</v>
      </c>
      <c r="Q2309" s="205" t="s">
        <v>6397</v>
      </c>
      <c r="R2309" s="206">
        <v>8.60896050807049E14</v>
      </c>
      <c r="S2309" s="206">
        <v>8.182076495E9</v>
      </c>
      <c r="T2309" s="193" t="s">
        <v>9913</v>
      </c>
      <c r="U2309" s="193" t="s">
        <v>9914</v>
      </c>
      <c r="V2309" s="193" t="str">
        <f t="shared" si="604"/>
        <v>INSTALACION</v>
      </c>
      <c r="W2309" s="203">
        <v>0.0</v>
      </c>
      <c r="X2309" s="203">
        <f t="shared" si="603"/>
        <v>0</v>
      </c>
      <c r="Y2309" s="203">
        <f t="shared" si="555"/>
        <v>0</v>
      </c>
    </row>
    <row r="2310" ht="12.75" customHeight="1">
      <c r="A2310" s="191" t="s">
        <v>9881</v>
      </c>
      <c r="B2310" s="215" t="s">
        <v>2817</v>
      </c>
      <c r="C2310" s="268">
        <v>46021.0</v>
      </c>
      <c r="D2310" s="241">
        <v>0.4166666666666667</v>
      </c>
      <c r="E2310" s="191" t="s">
        <v>8587</v>
      </c>
      <c r="F2310" s="191" t="s">
        <v>9540</v>
      </c>
      <c r="G2310" s="193">
        <v>1.0</v>
      </c>
      <c r="H2310" s="193" t="s">
        <v>2449</v>
      </c>
      <c r="I2310" s="193" t="s">
        <v>9882</v>
      </c>
      <c r="J2310" s="193" t="s">
        <v>9915</v>
      </c>
      <c r="K2310" s="193" t="s">
        <v>9916</v>
      </c>
      <c r="L2310" s="191" t="s">
        <v>9917</v>
      </c>
      <c r="M2310" s="217" t="s">
        <v>9918</v>
      </c>
      <c r="N2310" s="193" t="s">
        <v>706</v>
      </c>
      <c r="O2310" s="207">
        <v>0.48194444444444445</v>
      </c>
      <c r="P2310" s="193" t="str">
        <f t="shared" si="602"/>
        <v>REINSTALACION DE RELAY </v>
      </c>
      <c r="Q2310" s="205" t="s">
        <v>9919</v>
      </c>
      <c r="R2310" s="206">
        <v>8.62667089216975E14</v>
      </c>
      <c r="S2310" s="206">
        <v>8.12022986E9</v>
      </c>
      <c r="T2310" s="193" t="s">
        <v>8593</v>
      </c>
      <c r="U2310" s="193" t="s">
        <v>8594</v>
      </c>
      <c r="V2310" s="193" t="str">
        <f t="shared" si="604"/>
        <v>REVISION</v>
      </c>
      <c r="W2310" s="203">
        <v>650.0</v>
      </c>
      <c r="X2310" s="203">
        <f t="shared" si="603"/>
        <v>104</v>
      </c>
      <c r="Y2310" s="203">
        <f t="shared" si="555"/>
        <v>754</v>
      </c>
    </row>
    <row r="2311" ht="12.75" customHeight="1">
      <c r="A2311" s="191" t="s">
        <v>9881</v>
      </c>
      <c r="B2311" s="215" t="s">
        <v>2817</v>
      </c>
      <c r="C2311" s="268">
        <v>46021.0</v>
      </c>
      <c r="D2311" s="241">
        <v>0.4166666666666667</v>
      </c>
      <c r="E2311" s="191" t="s">
        <v>8587</v>
      </c>
      <c r="F2311" s="191" t="s">
        <v>9540</v>
      </c>
      <c r="G2311" s="193">
        <v>1.0</v>
      </c>
      <c r="H2311" s="193" t="s">
        <v>888</v>
      </c>
      <c r="I2311" s="193" t="s">
        <v>9920</v>
      </c>
      <c r="J2311" s="193" t="s">
        <v>2725</v>
      </c>
      <c r="K2311" s="193" t="s">
        <v>9916</v>
      </c>
      <c r="L2311" s="191" t="s">
        <v>9917</v>
      </c>
      <c r="M2311" s="217" t="s">
        <v>9918</v>
      </c>
      <c r="N2311" s="193" t="s">
        <v>706</v>
      </c>
      <c r="O2311" s="207">
        <v>0.41944444444444445</v>
      </c>
      <c r="P2311" s="193" t="str">
        <f t="shared" si="602"/>
        <v>INSTALACION DE EQUIPO</v>
      </c>
      <c r="Q2311" s="205" t="s">
        <v>9921</v>
      </c>
      <c r="R2311" s="206">
        <v>8.62667089385903E14</v>
      </c>
      <c r="S2311" s="206">
        <v>8.126035582E9</v>
      </c>
      <c r="T2311" s="193" t="s">
        <v>9922</v>
      </c>
      <c r="U2311" s="193" t="s">
        <v>9923</v>
      </c>
      <c r="V2311" s="193" t="str">
        <f t="shared" si="604"/>
        <v>INSTALACION</v>
      </c>
      <c r="W2311" s="203">
        <f>549+300</f>
        <v>849</v>
      </c>
      <c r="X2311" s="203">
        <f t="shared" si="603"/>
        <v>135.84</v>
      </c>
      <c r="Y2311" s="203">
        <f t="shared" si="555"/>
        <v>984.84</v>
      </c>
    </row>
    <row r="2312" ht="12.75" customHeight="1">
      <c r="A2312" s="191" t="s">
        <v>9881</v>
      </c>
      <c r="B2312" s="215" t="s">
        <v>2817</v>
      </c>
      <c r="C2312" s="268">
        <v>46021.0</v>
      </c>
      <c r="D2312" s="241">
        <v>0.5208333333333334</v>
      </c>
      <c r="E2312" s="191" t="s">
        <v>9924</v>
      </c>
      <c r="F2312" s="191" t="s">
        <v>498</v>
      </c>
      <c r="G2312" s="193">
        <v>1.0</v>
      </c>
      <c r="H2312" s="193" t="s">
        <v>2684</v>
      </c>
      <c r="I2312" s="193" t="s">
        <v>9925</v>
      </c>
      <c r="J2312" s="193" t="s">
        <v>9926</v>
      </c>
      <c r="K2312" s="193" t="s">
        <v>9927</v>
      </c>
      <c r="L2312" s="191" t="s">
        <v>9928</v>
      </c>
      <c r="M2312" s="217" t="s">
        <v>9929</v>
      </c>
      <c r="N2312" s="193" t="s">
        <v>706</v>
      </c>
      <c r="O2312" s="207">
        <v>0.5104166666666666</v>
      </c>
      <c r="P2312" s="193" t="str">
        <f t="shared" si="602"/>
        <v>REVISION DE UNIDAD
(No aplica bloqueo)</v>
      </c>
      <c r="Q2312" s="205" t="s">
        <v>9930</v>
      </c>
      <c r="R2312" s="206">
        <v>8.62667083407323E14</v>
      </c>
      <c r="S2312" s="206">
        <v>8.112761479E9</v>
      </c>
      <c r="T2312" s="193" t="s">
        <v>6660</v>
      </c>
      <c r="U2312" s="193" t="s">
        <v>68</v>
      </c>
      <c r="V2312" s="193" t="str">
        <f t="shared" si="604"/>
        <v>VISITA EN FALSO </v>
      </c>
      <c r="W2312" s="203">
        <v>250.0</v>
      </c>
      <c r="X2312" s="203">
        <f t="shared" si="603"/>
        <v>40</v>
      </c>
      <c r="Y2312" s="203">
        <f t="shared" si="555"/>
        <v>290</v>
      </c>
    </row>
    <row r="2313" ht="12.75" customHeight="1">
      <c r="A2313" s="191" t="s">
        <v>9881</v>
      </c>
      <c r="B2313" s="215" t="s">
        <v>2817</v>
      </c>
      <c r="C2313" s="268">
        <v>46021.0</v>
      </c>
      <c r="D2313" s="241">
        <v>0.5833333333333334</v>
      </c>
      <c r="E2313" s="191" t="s">
        <v>6253</v>
      </c>
      <c r="F2313" s="191" t="s">
        <v>9931</v>
      </c>
      <c r="G2313" s="193">
        <v>1.0</v>
      </c>
      <c r="H2313" s="193" t="s">
        <v>888</v>
      </c>
      <c r="I2313" s="193" t="s">
        <v>9932</v>
      </c>
      <c r="J2313" s="193" t="s">
        <v>2725</v>
      </c>
      <c r="K2313" s="193" t="s">
        <v>9933</v>
      </c>
      <c r="L2313" s="191" t="s">
        <v>8147</v>
      </c>
      <c r="M2313" s="217" t="s">
        <v>6259</v>
      </c>
      <c r="N2313" s="193" t="s">
        <v>706</v>
      </c>
      <c r="O2313" s="207">
        <v>0.5729166666666666</v>
      </c>
      <c r="P2313" s="193" t="str">
        <f t="shared" si="602"/>
        <v>INSTALACION DE EQUIPO</v>
      </c>
      <c r="Q2313" s="205" t="s">
        <v>5247</v>
      </c>
      <c r="R2313" s="206">
        <v>8.62667089247103E14</v>
      </c>
      <c r="S2313" s="206">
        <v>8.182058547E9</v>
      </c>
      <c r="T2313" s="193" t="s">
        <v>9934</v>
      </c>
      <c r="U2313" s="193" t="s">
        <v>9935</v>
      </c>
      <c r="V2313" s="193" t="str">
        <f t="shared" si="604"/>
        <v>INSTALACION</v>
      </c>
      <c r="W2313" s="203">
        <v>0.0</v>
      </c>
      <c r="X2313" s="203">
        <f t="shared" si="603"/>
        <v>0</v>
      </c>
      <c r="Y2313" s="203">
        <f t="shared" si="555"/>
        <v>0</v>
      </c>
    </row>
    <row r="2314" ht="12.75" customHeight="1">
      <c r="A2314" s="191" t="s">
        <v>9881</v>
      </c>
      <c r="B2314" s="215" t="s">
        <v>2817</v>
      </c>
      <c r="C2314" s="268">
        <v>46021.0</v>
      </c>
      <c r="D2314" s="241">
        <v>0.6041666666666666</v>
      </c>
      <c r="E2314" s="191" t="s">
        <v>6253</v>
      </c>
      <c r="F2314" s="191" t="s">
        <v>9931</v>
      </c>
      <c r="G2314" s="193">
        <v>1.0</v>
      </c>
      <c r="H2314" s="193" t="s">
        <v>888</v>
      </c>
      <c r="I2314" s="193" t="s">
        <v>9936</v>
      </c>
      <c r="J2314" s="193" t="s">
        <v>2725</v>
      </c>
      <c r="K2314" s="193" t="s">
        <v>9933</v>
      </c>
      <c r="L2314" s="191" t="s">
        <v>8147</v>
      </c>
      <c r="M2314" s="217" t="s">
        <v>6259</v>
      </c>
      <c r="N2314" s="193" t="s">
        <v>706</v>
      </c>
      <c r="O2314" s="207">
        <v>0.6458333333333334</v>
      </c>
      <c r="P2314" s="193" t="str">
        <f t="shared" si="602"/>
        <v>INSTALACION DE EQUIPO</v>
      </c>
      <c r="Q2314" s="205" t="s">
        <v>5247</v>
      </c>
      <c r="R2314" s="206">
        <v>8.62667089373354E14</v>
      </c>
      <c r="S2314" s="206">
        <v>8.182059262E9</v>
      </c>
      <c r="T2314" s="193" t="s">
        <v>9937</v>
      </c>
      <c r="U2314" s="193" t="s">
        <v>9938</v>
      </c>
      <c r="V2314" s="193" t="str">
        <f t="shared" si="604"/>
        <v>INSTALACION</v>
      </c>
      <c r="W2314" s="203">
        <v>0.0</v>
      </c>
      <c r="X2314" s="203">
        <f t="shared" si="603"/>
        <v>0</v>
      </c>
      <c r="Y2314" s="203">
        <f t="shared" si="555"/>
        <v>0</v>
      </c>
    </row>
    <row r="2315" ht="12.75" customHeight="1">
      <c r="A2315" s="191" t="s">
        <v>9881</v>
      </c>
      <c r="B2315" s="215" t="s">
        <v>2817</v>
      </c>
      <c r="C2315" s="268">
        <v>46021.0</v>
      </c>
      <c r="D2315" s="241">
        <v>0.6458333333333334</v>
      </c>
      <c r="E2315" s="191" t="s">
        <v>2511</v>
      </c>
      <c r="F2315" s="191" t="s">
        <v>9833</v>
      </c>
      <c r="G2315" s="193">
        <v>1.0</v>
      </c>
      <c r="H2315" s="193" t="s">
        <v>888</v>
      </c>
      <c r="I2315" s="193" t="s">
        <v>9939</v>
      </c>
      <c r="J2315" s="193" t="s">
        <v>2725</v>
      </c>
      <c r="K2315" s="193" t="s">
        <v>9835</v>
      </c>
      <c r="L2315" s="191" t="s">
        <v>9836</v>
      </c>
      <c r="M2315" s="217" t="s">
        <v>9837</v>
      </c>
      <c r="N2315" s="193" t="s">
        <v>706</v>
      </c>
      <c r="O2315" s="207">
        <v>0.6805555555555556</v>
      </c>
      <c r="P2315" s="193" t="str">
        <f t="shared" si="602"/>
        <v>INSTALACION DE EQUIPO</v>
      </c>
      <c r="Q2315" s="205" t="s">
        <v>5247</v>
      </c>
      <c r="R2315" s="206">
        <v>8.62667089240603E14</v>
      </c>
      <c r="S2315" s="206">
        <v>8.182046558E9</v>
      </c>
      <c r="T2315" s="193" t="s">
        <v>68</v>
      </c>
      <c r="U2315" s="193" t="s">
        <v>9940</v>
      </c>
      <c r="V2315" s="193" t="str">
        <f t="shared" si="604"/>
        <v>INSTALACION</v>
      </c>
      <c r="W2315" s="203">
        <v>0.0</v>
      </c>
      <c r="X2315" s="203">
        <f t="shared" si="603"/>
        <v>0</v>
      </c>
      <c r="Y2315" s="203">
        <f t="shared" si="555"/>
        <v>0</v>
      </c>
    </row>
    <row r="2316" ht="12.75" customHeight="1">
      <c r="A2316" s="191" t="s">
        <v>9881</v>
      </c>
      <c r="B2316" s="215" t="s">
        <v>2817</v>
      </c>
      <c r="C2316" s="268">
        <v>46021.0</v>
      </c>
      <c r="D2316" s="241">
        <v>0.7291666666666666</v>
      </c>
      <c r="E2316" s="191" t="s">
        <v>2518</v>
      </c>
      <c r="F2316" s="191" t="s">
        <v>9941</v>
      </c>
      <c r="G2316" s="193">
        <v>1.0</v>
      </c>
      <c r="H2316" s="193" t="s">
        <v>2449</v>
      </c>
      <c r="I2316" s="193" t="s">
        <v>9942</v>
      </c>
      <c r="J2316" s="193" t="s">
        <v>9943</v>
      </c>
      <c r="K2316" s="193" t="s">
        <v>9944</v>
      </c>
      <c r="L2316" s="191" t="s">
        <v>9945</v>
      </c>
      <c r="M2316" s="217" t="s">
        <v>9946</v>
      </c>
      <c r="N2316" s="193" t="s">
        <v>821</v>
      </c>
      <c r="O2316" s="207">
        <v>0.7305555555555555</v>
      </c>
      <c r="P2316" s="193" t="str">
        <f t="shared" si="602"/>
        <v>REVISION DE UNIDAD
(CHECAR SI TIENE GPS, SI TIENE GPS RETIRARLO)</v>
      </c>
      <c r="Q2316" s="205" t="s">
        <v>9947</v>
      </c>
      <c r="R2316" s="206" t="s">
        <v>68</v>
      </c>
      <c r="S2316" s="206" t="s">
        <v>68</v>
      </c>
      <c r="T2316" s="193" t="s">
        <v>68</v>
      </c>
      <c r="U2316" s="193" t="s">
        <v>68</v>
      </c>
      <c r="V2316" s="193" t="str">
        <f t="shared" si="604"/>
        <v>REVISION</v>
      </c>
      <c r="W2316" s="203">
        <v>0.0</v>
      </c>
      <c r="X2316" s="203">
        <f t="shared" si="603"/>
        <v>0</v>
      </c>
      <c r="Y2316" s="203">
        <f t="shared" si="555"/>
        <v>0</v>
      </c>
    </row>
    <row r="2317" ht="12.75" customHeight="1">
      <c r="A2317" s="191" t="s">
        <v>9881</v>
      </c>
      <c r="B2317" s="191" t="s">
        <v>2966</v>
      </c>
      <c r="C2317" s="268">
        <v>46022.0</v>
      </c>
      <c r="D2317" s="191" t="s">
        <v>68</v>
      </c>
      <c r="E2317" s="191" t="s">
        <v>68</v>
      </c>
      <c r="F2317" s="191" t="s">
        <v>68</v>
      </c>
      <c r="G2317" s="193" t="s">
        <v>68</v>
      </c>
      <c r="H2317" s="193" t="s">
        <v>68</v>
      </c>
      <c r="I2317" s="193" t="s">
        <v>68</v>
      </c>
      <c r="J2317" s="193" t="s">
        <v>68</v>
      </c>
      <c r="K2317" s="193" t="s">
        <v>68</v>
      </c>
      <c r="L2317" s="191" t="s">
        <v>68</v>
      </c>
      <c r="M2317" s="254" t="s">
        <v>68</v>
      </c>
      <c r="N2317" s="193" t="s">
        <v>68</v>
      </c>
      <c r="O2317" s="193" t="s">
        <v>68</v>
      </c>
      <c r="P2317" s="193" t="str">
        <f t="shared" si="602"/>
        <v>-</v>
      </c>
      <c r="Q2317" s="205" t="s">
        <v>68</v>
      </c>
      <c r="R2317" s="206" t="s">
        <v>68</v>
      </c>
      <c r="S2317" s="206" t="s">
        <v>68</v>
      </c>
      <c r="T2317" s="193" t="s">
        <v>68</v>
      </c>
      <c r="U2317" s="193" t="s">
        <v>68</v>
      </c>
      <c r="V2317" s="193" t="str">
        <f t="shared" si="604"/>
        <v>-</v>
      </c>
      <c r="W2317" s="201">
        <v>0.0</v>
      </c>
      <c r="X2317" s="201">
        <f t="shared" si="603"/>
        <v>0</v>
      </c>
      <c r="Y2317" s="201">
        <f t="shared" si="555"/>
        <v>0</v>
      </c>
    </row>
  </sheetData>
  <autoFilter ref="$A$2:$Y$2317"/>
  <mergeCells count="4">
    <mergeCell ref="A1:D1"/>
    <mergeCell ref="W1326:W1327"/>
    <mergeCell ref="X1326:X1327"/>
    <mergeCell ref="Y1326:Y1327"/>
  </mergeCells>
  <conditionalFormatting sqref="A1:B1">
    <cfRule type="containsText" dxfId="0" priority="1" operator="containsText" text="11/08/2024">
      <formula>NOT(ISERROR(SEARCH(("11/08/2024"),(A1))))</formula>
    </cfRule>
  </conditionalFormatting>
  <conditionalFormatting sqref="A1:B1">
    <cfRule type="containsText" dxfId="0" priority="2" operator="containsText" text="Domingo, ">
      <formula>NOT(ISERROR(SEARCH(("Domingo, "),(A1))))</formula>
    </cfRule>
  </conditionalFormatting>
  <conditionalFormatting sqref="A1:B1">
    <cfRule type="containsText" dxfId="0" priority="3" operator="containsText" text="DOMINGO">
      <formula>NOT(ISERROR(SEARCH(("DOMINGO"),(A1))))</formula>
    </cfRule>
  </conditionalFormatting>
  <conditionalFormatting sqref="C2:C2317">
    <cfRule type="containsText" dxfId="7" priority="4" operator="containsText" text="Lunes">
      <formula>NOT(ISERROR(SEARCH(("Lunes"),(C2))))</formula>
    </cfRule>
  </conditionalFormatting>
  <conditionalFormatting sqref="F1:F1516 F1519:F2317">
    <cfRule type="containsText" dxfId="8" priority="5" operator="containsText" text="ASUETO">
      <formula>NOT(ISERROR(SEARCH(("ASUETO"),(F1))))</formula>
    </cfRule>
  </conditionalFormatting>
  <conditionalFormatting sqref="F1:F1516 F1519:F2317">
    <cfRule type="containsText" dxfId="8" priority="6" operator="containsText" text="DESCANSO">
      <formula>NOT(ISERROR(SEARCH(("DESCANSO"),(F1))))</formula>
    </cfRule>
  </conditionalFormatting>
  <conditionalFormatting sqref="H1:H2">
    <cfRule type="containsText" dxfId="2" priority="7" operator="containsText" text="Visita en falso">
      <formula>NOT(ISERROR(SEARCH(("Visita en falso"),(H1))))</formula>
    </cfRule>
  </conditionalFormatting>
  <conditionalFormatting sqref="H1:H2">
    <cfRule type="containsText" dxfId="2" priority="8" operator="containsText" text="Visita en Falso ">
      <formula>NOT(ISERROR(SEARCH(("Visita en Falso "),(H1))))</formula>
    </cfRule>
  </conditionalFormatting>
  <conditionalFormatting sqref="H1:H2">
    <cfRule type="containsText" dxfId="0" priority="9" operator="containsText" text="Retiro de bloqueo ">
      <formula>NOT(ISERROR(SEARCH(("Retiro de bloqueo "),(H1))))</formula>
    </cfRule>
  </conditionalFormatting>
  <conditionalFormatting sqref="H1:H2">
    <cfRule type="containsText" dxfId="3" priority="10" operator="containsText" text="Revision">
      <formula>NOT(ISERROR(SEARCH(("Revision"),(H1))))</formula>
    </cfRule>
  </conditionalFormatting>
  <conditionalFormatting sqref="H1:H2">
    <cfRule type="containsText" dxfId="6" priority="11" operator="containsText" text="INSTALACION">
      <formula>NOT(ISERROR(SEARCH(("INSTALACION"),(H1))))</formula>
    </cfRule>
  </conditionalFormatting>
  <conditionalFormatting sqref="H1:H2317 O1199:P1199">
    <cfRule type="containsText" dxfId="0" priority="12" operator="containsText" text="CANCELADO">
      <formula>NOT(ISERROR(SEARCH(("CANCELADO"),(H1))))</formula>
    </cfRule>
  </conditionalFormatting>
  <conditionalFormatting sqref="H1:H2317 O1199:P1199">
    <cfRule type="containsText" dxfId="2" priority="13" operator="containsText" text="DESINSTALACION">
      <formula>NOT(ISERROR(SEARCH(("DESINSTALACION"),(H1))))</formula>
    </cfRule>
  </conditionalFormatting>
  <conditionalFormatting sqref="H1:H15 H17:H20 H22:H30 H32:H34 H40:H42 H49:H52 H55:H61 H63:H71 H73 H76:H77 H79:H86 H88 H90:H94 H96:H103 H106:H109 H111:H114 H116:H122 H125:H132 H134:H136 H138:H160 H162:H170 H172:H173 H175:H187 H190:H195 H197:H199 H203:H205 H208 H210:H225 H228:H235 H237:H243 H245:H246 H249:H251 H254:H259 H262:H263 H268:H275 H277:H291 H293 H295:H298 H302:H305 H307:H310 H314 H317 H319:H320 H325:H330 H332:H335 H337:H345 H347:H349 H351:H366 H368:H369 H372 H374:H377 H379:H382 H384:H403 H406 H409:H417 H419 H423:H425 H427:H430 H433:H438 H440:H441 H444:H447 H450:H452 H454:H455 H458:H462 H464 H467:H474 H476:H479 H481:H482 H484:H502 H504:H510 H512:H513 H516:H532 H534:H536 H538:H539 H541:H544 H547:H549 H551:H553 H555:H556 H558:H567 H569:H570 H572:H579 H581:H586 H589:H592 H595:H596 H598 H601:H602 H604:H608 H619 H623:H634 H636:H649 H651:H652 H654:H664 H666 H670 H672:H684 H690 H692:H693 H695:H696 H698:H699 H701:H704 H706:H707 H710:H718 H720:H723 H726 H728 H732:H735 H738:H741 H743:H744 H746:H747 H750:H894 H901:H2317 O1199:P1199">
    <cfRule type="containsText" dxfId="1" priority="14" operator="containsText" text="DESINTALACION">
      <formula>NOT(ISERROR(SEARCH(("DESINTALACION"),(H1))))</formula>
    </cfRule>
  </conditionalFormatting>
  <conditionalFormatting sqref="H1:H2317 O1199:P1199">
    <cfRule type="containsText" dxfId="3" priority="15" operator="containsText" text="REVISION">
      <formula>NOT(ISERROR(SEARCH(("REVISION"),(H1))))</formula>
    </cfRule>
  </conditionalFormatting>
  <conditionalFormatting sqref="H1:H20 H22:H34 H49:H53 H71 H74:H77 H96:H103 H106:H109 H113 H125:H147 H149 H163 H193 H203:H208 H210:H243 H249:H263 H265:H291 H293 H298 H324:H330 H332 H341 H351:H352 H368:H377 H382 H384 H392:H393 H398 H406:H417 H422:H425 H433:H448 H452 H458 H467 H481:H510 H512:H532 H534:H553 H555:H567 H569:H592 H594:H596 H598:H599 H623:H649 H659 H670:H687 H690:H693 H695:H718 H720 H732 H737:H779 H781:H810 H812:H854 H856:H874 H877 H879:H1023 H1025:H1063 H1065:H1110 H1113:H1145 H1147:H1195 H1197:H1255 O1199:P1199 H1259:H1289 H1301:H1372 H1375:H1424 H1433:H1477 H1480:H1563 H1565:H2317">
    <cfRule type="containsText" dxfId="2" priority="16" operator="containsText" text="DESINSTALACION">
      <formula>NOT(ISERROR(SEARCH(("DESINSTALACION"),(H1))))</formula>
    </cfRule>
  </conditionalFormatting>
  <conditionalFormatting sqref="H1:H37 H43:H246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0" priority="17" operator="containsText" text="CANCELADO">
      <formula>NOT(ISERROR(SEARCH(("CANCELADO"),(H1))))</formula>
    </cfRule>
  </conditionalFormatting>
  <conditionalFormatting sqref="H1:H246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18" operator="containsText" text="SENSOR">
      <formula>NOT(ISERROR(SEARCH(("SENSOR"),(H1))))</formula>
    </cfRule>
  </conditionalFormatting>
  <conditionalFormatting sqref="H1:H246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19" operator="containsText" text="CAMBIO DE SIM">
      <formula>NOT(ISERROR(SEARCH(("CAMBIO DE SIM"),(H1))))</formula>
    </cfRule>
  </conditionalFormatting>
  <conditionalFormatting sqref="H1:H246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1" priority="20" operator="containsText" text="VISITA EN FALSO">
      <formula>NOT(ISERROR(SEARCH(("VISITA EN FALSO"),(H1))))</formula>
    </cfRule>
  </conditionalFormatting>
  <conditionalFormatting sqref="H1:H2317 O1199:P1199">
    <cfRule type="containsText" dxfId="8" priority="21" operator="containsText" text="MIGRACION">
      <formula>NOT(ISERROR(SEARCH(("MIGRACION"),(H1))))</formula>
    </cfRule>
  </conditionalFormatting>
  <conditionalFormatting sqref="H1:H2317 O1199:P1199">
    <cfRule type="containsText" dxfId="0" priority="22" operator="containsText" text="NO LLEGAN">
      <formula>NOT(ISERROR(SEARCH(("NO LLEGAN"),(H1))))</formula>
    </cfRule>
  </conditionalFormatting>
  <conditionalFormatting sqref="H1:H2317 O1199:P1199">
    <cfRule type="containsText" dxfId="9" priority="23" operator="containsText" text="ADELANTADO">
      <formula>NOT(ISERROR(SEARCH(("ADELANTADO"),(H1))))</formula>
    </cfRule>
  </conditionalFormatting>
  <conditionalFormatting sqref="H16">
    <cfRule type="containsText" dxfId="2" priority="24" operator="containsText" text="DESINSTALACION">
      <formula>NOT(ISERROR(SEARCH(("DESINSTALACION"),(H16))))</formula>
    </cfRule>
  </conditionalFormatting>
  <conditionalFormatting sqref="H16">
    <cfRule type="containsText" dxfId="4" priority="25" operator="containsText" text="REINSTALACION">
      <formula>NOT(ISERROR(SEARCH(("REINSTALACION"),(H16))))</formula>
    </cfRule>
  </conditionalFormatting>
  <conditionalFormatting sqref="H16">
    <cfRule type="containsText" dxfId="6" priority="26" operator="containsText" text="INSTALACION">
      <formula>NOT(ISERROR(SEARCH(("INSTALACION"),(H16))))</formula>
    </cfRule>
  </conditionalFormatting>
  <conditionalFormatting sqref="H16">
    <cfRule type="containsText" dxfId="4" priority="27" operator="containsText" text="REINSTALACION">
      <formula>NOT(ISERROR(SEARCH(("REINSTALACION"),(H16))))</formula>
    </cfRule>
  </conditionalFormatting>
  <conditionalFormatting sqref="H16">
    <cfRule type="containsText" dxfId="1" priority="28" operator="containsText" text="DESINTALACION">
      <formula>NOT(ISERROR(SEARCH(("DESINTALACION"),(H16))))</formula>
    </cfRule>
  </conditionalFormatting>
  <conditionalFormatting sqref="H16">
    <cfRule type="containsText" dxfId="3" priority="29" operator="containsText" text="REVISION">
      <formula>NOT(ISERROR(SEARCH(("REVISION"),(H16))))</formula>
    </cfRule>
  </conditionalFormatting>
  <conditionalFormatting sqref="H21">
    <cfRule type="containsText" dxfId="2" priority="30" operator="containsText" text="DESINSTALACION">
      <formula>NOT(ISERROR(SEARCH(("DESINSTALACION"),(H21))))</formula>
    </cfRule>
  </conditionalFormatting>
  <conditionalFormatting sqref="H21">
    <cfRule type="containsText" dxfId="4" priority="31" operator="containsText" text="REINSTALACION">
      <formula>NOT(ISERROR(SEARCH(("REINSTALACION"),(H21))))</formula>
    </cfRule>
  </conditionalFormatting>
  <conditionalFormatting sqref="H21">
    <cfRule type="containsText" dxfId="6" priority="32" operator="containsText" text="INSTALACION">
      <formula>NOT(ISERROR(SEARCH(("INSTALACION"),(H21))))</formula>
    </cfRule>
  </conditionalFormatting>
  <conditionalFormatting sqref="H21">
    <cfRule type="containsText" dxfId="4" priority="33" operator="containsText" text="REINSTALACION">
      <formula>NOT(ISERROR(SEARCH(("REINSTALACION"),(H21))))</formula>
    </cfRule>
  </conditionalFormatting>
  <conditionalFormatting sqref="H21">
    <cfRule type="containsText" dxfId="2" priority="34" operator="containsText" text="DESINSTALACION">
      <formula>NOT(ISERROR(SEARCH(("DESINSTALACION"),(H21))))</formula>
    </cfRule>
  </conditionalFormatting>
  <conditionalFormatting sqref="H21">
    <cfRule type="containsText" dxfId="1" priority="35" operator="containsText" text="DESINTALACION">
      <formula>NOT(ISERROR(SEARCH(("DESINTALACION"),(H21))))</formula>
    </cfRule>
  </conditionalFormatting>
  <conditionalFormatting sqref="H21">
    <cfRule type="containsText" dxfId="3" priority="36" operator="containsText" text="REVISION">
      <formula>NOT(ISERROR(SEARCH(("REVISION"),(H21))))</formula>
    </cfRule>
  </conditionalFormatting>
  <conditionalFormatting sqref="H28">
    <cfRule type="containsText" dxfId="4" priority="37" operator="containsText" text="REINSTALACION">
      <formula>NOT(ISERROR(SEARCH(("REINSTALACION"),(H28))))</formula>
    </cfRule>
  </conditionalFormatting>
  <conditionalFormatting sqref="H28">
    <cfRule type="containsText" dxfId="6" priority="38" operator="containsText" text="INSTALACION">
      <formula>NOT(ISERROR(SEARCH(("INSTALACION"),(H28))))</formula>
    </cfRule>
  </conditionalFormatting>
  <conditionalFormatting sqref="H28">
    <cfRule type="containsText" dxfId="4" priority="39" operator="containsText" text="REINSTALACION">
      <formula>NOT(ISERROR(SEARCH(("REINSTALACION"),(H28))))</formula>
    </cfRule>
  </conditionalFormatting>
  <conditionalFormatting sqref="H28">
    <cfRule type="containsText" dxfId="1" priority="40" operator="containsText" text="DESINTALACION">
      <formula>NOT(ISERROR(SEARCH(("DESINTALACION"),(H28))))</formula>
    </cfRule>
  </conditionalFormatting>
  <conditionalFormatting sqref="H28">
    <cfRule type="containsText" dxfId="3" priority="41" operator="containsText" text="REVISION">
      <formula>NOT(ISERROR(SEARCH(("REVISION"),(H28))))</formula>
    </cfRule>
  </conditionalFormatting>
  <conditionalFormatting sqref="H31">
    <cfRule type="containsText" dxfId="2" priority="42" operator="containsText" text="DESINSTALACION">
      <formula>NOT(ISERROR(SEARCH(("DESINSTALACION"),(H31))))</formula>
    </cfRule>
  </conditionalFormatting>
  <conditionalFormatting sqref="H31">
    <cfRule type="containsText" dxfId="4" priority="43" operator="containsText" text="REINSTALACION">
      <formula>NOT(ISERROR(SEARCH(("REINSTALACION"),(H31))))</formula>
    </cfRule>
  </conditionalFormatting>
  <conditionalFormatting sqref="H31">
    <cfRule type="containsText" dxfId="6" priority="44" operator="containsText" text="INSTALACION">
      <formula>NOT(ISERROR(SEARCH(("INSTALACION"),(H31))))</formula>
    </cfRule>
  </conditionalFormatting>
  <conditionalFormatting sqref="H31">
    <cfRule type="containsText" dxfId="4" priority="45" operator="containsText" text="REINSTALACION">
      <formula>NOT(ISERROR(SEARCH(("REINSTALACION"),(H31))))</formula>
    </cfRule>
  </conditionalFormatting>
  <conditionalFormatting sqref="H31">
    <cfRule type="containsText" dxfId="1" priority="46" operator="containsText" text="DESINTALACION">
      <formula>NOT(ISERROR(SEARCH(("DESINTALACION"),(H31))))</formula>
    </cfRule>
  </conditionalFormatting>
  <conditionalFormatting sqref="H31">
    <cfRule type="containsText" dxfId="3" priority="47" operator="containsText" text="REVISION">
      <formula>NOT(ISERROR(SEARCH(("REVISION"),(H31))))</formula>
    </cfRule>
  </conditionalFormatting>
  <conditionalFormatting sqref="H35:H37">
    <cfRule type="containsText" dxfId="2" priority="48" operator="containsText" text="DESINSTALACION">
      <formula>NOT(ISERROR(SEARCH(("DESINSTALACION"),(H35))))</formula>
    </cfRule>
  </conditionalFormatting>
  <conditionalFormatting sqref="H35:H37">
    <cfRule type="containsText" dxfId="4" priority="49" operator="containsText" text="REINSTALACION">
      <formula>NOT(ISERROR(SEARCH(("REINSTALACION"),(H35))))</formula>
    </cfRule>
  </conditionalFormatting>
  <conditionalFormatting sqref="H35:H37">
    <cfRule type="containsText" dxfId="6" priority="50" operator="containsText" text="INSTALACION">
      <formula>NOT(ISERROR(SEARCH(("INSTALACION"),(H35))))</formula>
    </cfRule>
  </conditionalFormatting>
  <conditionalFormatting sqref="H35:H37">
    <cfRule type="containsText" dxfId="4" priority="51" operator="containsText" text="REINSTALACION">
      <formula>NOT(ISERROR(SEARCH(("REINSTALACION"),(H35))))</formula>
    </cfRule>
  </conditionalFormatting>
  <conditionalFormatting sqref="H35:H37">
    <cfRule type="containsText" dxfId="2" priority="52" operator="containsText" text="DESINSTALACION">
      <formula>NOT(ISERROR(SEARCH(("DESINSTALACION"),(H35))))</formula>
    </cfRule>
  </conditionalFormatting>
  <conditionalFormatting sqref="H35:H37">
    <cfRule type="containsText" dxfId="1" priority="53" operator="containsText" text="DESINTALACION">
      <formula>NOT(ISERROR(SEARCH(("DESINTALACION"),(H35))))</formula>
    </cfRule>
  </conditionalFormatting>
  <conditionalFormatting sqref="H35:H37">
    <cfRule type="containsText" dxfId="3" priority="54" operator="containsText" text="REVISION">
      <formula>NOT(ISERROR(SEARCH(("REVISION"),(H35))))</formula>
    </cfRule>
  </conditionalFormatting>
  <conditionalFormatting sqref="H38:H39">
    <cfRule type="containsText" dxfId="2" priority="55" operator="containsText" text="Visita en falso">
      <formula>NOT(ISERROR(SEARCH(("Visita en falso"),(H38))))</formula>
    </cfRule>
  </conditionalFormatting>
  <conditionalFormatting sqref="H38:H39">
    <cfRule type="containsText" dxfId="2" priority="56" operator="containsText" text="Visita en Falso ">
      <formula>NOT(ISERROR(SEARCH(("Visita en Falso "),(H38))))</formula>
    </cfRule>
  </conditionalFormatting>
  <conditionalFormatting sqref="H38:H39">
    <cfRule type="containsText" dxfId="0" priority="57" operator="containsText" text="Retiro de bloqueo ">
      <formula>NOT(ISERROR(SEARCH(("Retiro de bloqueo "),(H38))))</formula>
    </cfRule>
  </conditionalFormatting>
  <conditionalFormatting sqref="H38:H39">
    <cfRule type="containsText" dxfId="3" priority="58" operator="containsText" text="Revision">
      <formula>NOT(ISERROR(SEARCH(("Revision"),(H38))))</formula>
    </cfRule>
  </conditionalFormatting>
  <conditionalFormatting sqref="H38:H39">
    <cfRule type="containsText" dxfId="2" priority="59" operator="containsText" text="DES-INSTALACION">
      <formula>NOT(ISERROR(SEARCH(("DES-INSTALACION"),(H38))))</formula>
    </cfRule>
  </conditionalFormatting>
  <conditionalFormatting sqref="H38:H39">
    <cfRule type="containsText" dxfId="4" priority="60" operator="containsText" text="RE-INSTALACION">
      <formula>NOT(ISERROR(SEARCH(("RE-INSTALACION"),(H38))))</formula>
    </cfRule>
  </conditionalFormatting>
  <conditionalFormatting sqref="H38:H39">
    <cfRule type="containsText" dxfId="5" priority="61" operator="containsText" text="DES-INSTALACION">
      <formula>NOT(ISERROR(SEARCH(("DES-INSTALACION"),(H38))))</formula>
    </cfRule>
  </conditionalFormatting>
  <conditionalFormatting sqref="H38:H39">
    <cfRule type="containsText" dxfId="6" priority="62" operator="containsText" text="INSTALACION">
      <formula>NOT(ISERROR(SEARCH(("INSTALACION"),(H38))))</formula>
    </cfRule>
  </conditionalFormatting>
  <conditionalFormatting sqref="H38:H42">
    <cfRule type="containsText" dxfId="0" priority="63" operator="containsText" text="CANCELADO">
      <formula>NOT(ISERROR(SEARCH(("CANCELADO"),(H38))))</formula>
    </cfRule>
  </conditionalFormatting>
  <conditionalFormatting sqref="H1:H15 H17:H20 H22:H30 H32:H34 H40:H42 H49:H52 H55:H61 H63:H71 H73 H76:H77 H79:H86 H88 H90:H94 H96:H103 H106:H109 H111:H114 H116:H122 H125:H132 H134:H136 H138:H160 H162:H170 H172:H173 H175:H187 H190:H195 H197:H199 H203:H205 H208 H210:H225 H228:H235 H237:H243 H245:H246 H249:H251 H254:H259 H262:H263 H268:H275 H277:H291 H293 H295:H298 H302:H305 H307:H310 H314 H317 H319:H320 H325:H330 H332:H335 H337:H345 H347:H349 H351:H366 H368:H369 H372 H374:H377 H379:H382 H384:H403 H406 H409:H417 H419 H423:H425 H427:H430 H433:H438 H440:H441 H444:H447 H450:H452 H454:H455 H458:H462 H464 H467:H474 H476:H479 H481:H482 H484:H502 H504:H510 H512:H513 H516:H532 H534:H536 H538:H539 H541:H544 H547:H549 H551:H553 H555:H556 H558:H567 H569:H570 H572:H579 H581:H586 H589:H592 H595:H596 H598 H601:H602 H604:H608 H619 H623:H634 H636:H649 H651:H652 H654:H664 H666 H670 H672:H684 H690 H692:H693 H695:H696 H698:H699 H701:H704 H706:H707 H710:H718 H720:H723 H726 H728 H732:H735 H738:H741 H743:H744 H746:H747 H750:H894 H901:H2317 O1199:P1199">
    <cfRule type="containsText" dxfId="4" priority="64" operator="containsText" text="REINSTALACION">
      <formula>NOT(ISERROR(SEARCH(("REINSTALACION"),(H1))))</formula>
    </cfRule>
  </conditionalFormatting>
  <conditionalFormatting sqref="H40:H42">
    <cfRule type="containsText" dxfId="2" priority="65" operator="containsText" text="DESINSTALACION">
      <formula>NOT(ISERROR(SEARCH(("DESINSTALACION"),(H40))))</formula>
    </cfRule>
  </conditionalFormatting>
  <conditionalFormatting sqref="H43">
    <cfRule type="containsText" dxfId="2" priority="66" operator="containsText" text="DESINSTALACION">
      <formula>NOT(ISERROR(SEARCH(("DESINSTALACION"),(H43))))</formula>
    </cfRule>
  </conditionalFormatting>
  <conditionalFormatting sqref="H43">
    <cfRule type="containsText" dxfId="4" priority="67" operator="containsText" text="REINSTALACION">
      <formula>NOT(ISERROR(SEARCH(("REINSTALACION"),(H43))))</formula>
    </cfRule>
  </conditionalFormatting>
  <conditionalFormatting sqref="H43">
    <cfRule type="containsText" dxfId="6" priority="68" operator="containsText" text="INSTALACION">
      <formula>NOT(ISERROR(SEARCH(("INSTALACION"),(H43))))</formula>
    </cfRule>
  </conditionalFormatting>
  <conditionalFormatting sqref="H43">
    <cfRule type="containsText" dxfId="4" priority="69" operator="containsText" text="REINSTALACION">
      <formula>NOT(ISERROR(SEARCH(("REINSTALACION"),(H43))))</formula>
    </cfRule>
  </conditionalFormatting>
  <conditionalFormatting sqref="H43">
    <cfRule type="containsText" dxfId="2" priority="70" operator="containsText" text="DESINSTALACION">
      <formula>NOT(ISERROR(SEARCH(("DESINSTALACION"),(H43))))</formula>
    </cfRule>
  </conditionalFormatting>
  <conditionalFormatting sqref="H43">
    <cfRule type="containsText" dxfId="1" priority="71" operator="containsText" text="DESINTALACION">
      <formula>NOT(ISERROR(SEARCH(("DESINTALACION"),(H43))))</formula>
    </cfRule>
  </conditionalFormatting>
  <conditionalFormatting sqref="H43">
    <cfRule type="containsText" dxfId="3" priority="72" operator="containsText" text="REVISION">
      <formula>NOT(ISERROR(SEARCH(("REVISION"),(H43))))</formula>
    </cfRule>
  </conditionalFormatting>
  <conditionalFormatting sqref="H44 H895:H900">
    <cfRule type="containsText" dxfId="4" priority="73" operator="containsText" text="REINSTALACION">
      <formula>NOT(ISERROR(SEARCH(("REINSTALACION"),(H44))))</formula>
    </cfRule>
  </conditionalFormatting>
  <conditionalFormatting sqref="H44 H895:H900">
    <cfRule type="containsText" dxfId="6" priority="74" operator="containsText" text="INSTALACION">
      <formula>NOT(ISERROR(SEARCH(("INSTALACION"),(H44))))</formula>
    </cfRule>
  </conditionalFormatting>
  <conditionalFormatting sqref="H44 H895:H900">
    <cfRule type="containsText" dxfId="4" priority="75" operator="containsText" text="REINSTALACION">
      <formula>NOT(ISERROR(SEARCH(("REINSTALACION"),(H44))))</formula>
    </cfRule>
  </conditionalFormatting>
  <conditionalFormatting sqref="H44 H895:H900">
    <cfRule type="containsText" dxfId="2" priority="76" operator="containsText" text="DESINSTALACION">
      <formula>NOT(ISERROR(SEARCH(("DESINSTALACION"),(H44))))</formula>
    </cfRule>
  </conditionalFormatting>
  <conditionalFormatting sqref="H44 H895:H900">
    <cfRule type="containsText" dxfId="1" priority="77" operator="containsText" text="DESINTALACION">
      <formula>NOT(ISERROR(SEARCH(("DESINTALACION"),(H44))))</formula>
    </cfRule>
  </conditionalFormatting>
  <conditionalFormatting sqref="H44 H895:H900">
    <cfRule type="containsText" dxfId="3" priority="78" operator="containsText" text="REVISION">
      <formula>NOT(ISERROR(SEARCH(("REVISION"),(H44))))</formula>
    </cfRule>
  </conditionalFormatting>
  <conditionalFormatting sqref="H44:H46">
    <cfRule type="containsText" dxfId="2" priority="79" operator="containsText" text="DESINSTALACION">
      <formula>NOT(ISERROR(SEARCH(("DESINSTALACION"),(H44))))</formula>
    </cfRule>
  </conditionalFormatting>
  <conditionalFormatting sqref="H45">
    <cfRule type="containsText" dxfId="2" priority="80" operator="containsText" text="DESINSTALACION">
      <formula>NOT(ISERROR(SEARCH(("DESINSTALACION"),(H45))))</formula>
    </cfRule>
  </conditionalFormatting>
  <conditionalFormatting sqref="H45">
    <cfRule type="containsText" dxfId="4" priority="81" operator="containsText" text="REINSTALACION">
      <formula>NOT(ISERROR(SEARCH(("REINSTALACION"),(H45))))</formula>
    </cfRule>
  </conditionalFormatting>
  <conditionalFormatting sqref="H45">
    <cfRule type="containsText" dxfId="6" priority="82" operator="containsText" text="INSTALACION">
      <formula>NOT(ISERROR(SEARCH(("INSTALACION"),(H45))))</formula>
    </cfRule>
  </conditionalFormatting>
  <conditionalFormatting sqref="H45">
    <cfRule type="containsText" dxfId="4" priority="83" operator="containsText" text="REINSTALACION">
      <formula>NOT(ISERROR(SEARCH(("REINSTALACION"),(H45))))</formula>
    </cfRule>
  </conditionalFormatting>
  <conditionalFormatting sqref="H45">
    <cfRule type="containsText" dxfId="1" priority="84" operator="containsText" text="DESINTALACION">
      <formula>NOT(ISERROR(SEARCH(("DESINTALACION"),(H45))))</formula>
    </cfRule>
  </conditionalFormatting>
  <conditionalFormatting sqref="H45">
    <cfRule type="containsText" dxfId="3" priority="85" operator="containsText" text="REVISION">
      <formula>NOT(ISERROR(SEARCH(("REVISION"),(H45))))</formula>
    </cfRule>
  </conditionalFormatting>
  <conditionalFormatting sqref="H46">
    <cfRule type="containsText" dxfId="4" priority="86" operator="containsText" text="REINSTALACION">
      <formula>NOT(ISERROR(SEARCH(("REINSTALACION"),(H46))))</formula>
    </cfRule>
  </conditionalFormatting>
  <conditionalFormatting sqref="H46">
    <cfRule type="containsText" dxfId="6" priority="87" operator="containsText" text="INSTALACION">
      <formula>NOT(ISERROR(SEARCH(("INSTALACION"),(H46))))</formula>
    </cfRule>
  </conditionalFormatting>
  <conditionalFormatting sqref="H46">
    <cfRule type="containsText" dxfId="4" priority="88" operator="containsText" text="REINSTALACION">
      <formula>NOT(ISERROR(SEARCH(("REINSTALACION"),(H46))))</formula>
    </cfRule>
  </conditionalFormatting>
  <conditionalFormatting sqref="H46">
    <cfRule type="containsText" dxfId="2" priority="89" operator="containsText" text="DESINSTALACION">
      <formula>NOT(ISERROR(SEARCH(("DESINSTALACION"),(H46))))</formula>
    </cfRule>
  </conditionalFormatting>
  <conditionalFormatting sqref="H46">
    <cfRule type="containsText" dxfId="1" priority="90" operator="containsText" text="DESINTALACION">
      <formula>NOT(ISERROR(SEARCH(("DESINTALACION"),(H46))))</formula>
    </cfRule>
  </conditionalFormatting>
  <conditionalFormatting sqref="H46">
    <cfRule type="containsText" dxfId="3" priority="91" operator="containsText" text="REVISION">
      <formula>NOT(ISERROR(SEARCH(("REVISION"),(H46))))</formula>
    </cfRule>
  </conditionalFormatting>
  <conditionalFormatting sqref="H47">
    <cfRule type="containsText" dxfId="4" priority="92" operator="containsText" text="REINSTALACION">
      <formula>NOT(ISERROR(SEARCH(("REINSTALACION"),(H47))))</formula>
    </cfRule>
  </conditionalFormatting>
  <conditionalFormatting sqref="H47">
    <cfRule type="containsText" dxfId="6" priority="93" operator="containsText" text="INSTALACION">
      <formula>NOT(ISERROR(SEARCH(("INSTALACION"),(H47))))</formula>
    </cfRule>
  </conditionalFormatting>
  <conditionalFormatting sqref="H47">
    <cfRule type="containsText" dxfId="4" priority="94" operator="containsText" text="REINSTALACION">
      <formula>NOT(ISERROR(SEARCH(("REINSTALACION"),(H47))))</formula>
    </cfRule>
  </conditionalFormatting>
  <conditionalFormatting sqref="H47">
    <cfRule type="containsText" dxfId="2" priority="95" operator="containsText" text="DESINSTALACION">
      <formula>NOT(ISERROR(SEARCH(("DESINSTALACION"),(H47))))</formula>
    </cfRule>
  </conditionalFormatting>
  <conditionalFormatting sqref="H47">
    <cfRule type="containsText" dxfId="1" priority="96" operator="containsText" text="DESINTALACION">
      <formula>NOT(ISERROR(SEARCH(("DESINTALACION"),(H47))))</formula>
    </cfRule>
  </conditionalFormatting>
  <conditionalFormatting sqref="H47">
    <cfRule type="containsText" dxfId="3" priority="97" operator="containsText" text="REVISION">
      <formula>NOT(ISERROR(SEARCH(("REVISION"),(H47))))</formula>
    </cfRule>
  </conditionalFormatting>
  <conditionalFormatting sqref="H47:H48">
    <cfRule type="containsText" dxfId="2" priority="98" operator="containsText" text="DESINSTALACION">
      <formula>NOT(ISERROR(SEARCH(("DESINSTALACION"),(H47))))</formula>
    </cfRule>
  </conditionalFormatting>
  <conditionalFormatting sqref="H48">
    <cfRule type="containsText" dxfId="2" priority="99" operator="containsText" text="DESINSTALACION">
      <formula>NOT(ISERROR(SEARCH(("DESINSTALACION"),(H48))))</formula>
    </cfRule>
  </conditionalFormatting>
  <conditionalFormatting sqref="H48">
    <cfRule type="containsText" dxfId="4" priority="100" operator="containsText" text="REINSTALACION">
      <formula>NOT(ISERROR(SEARCH(("REINSTALACION"),(H48))))</formula>
    </cfRule>
  </conditionalFormatting>
  <conditionalFormatting sqref="H48">
    <cfRule type="containsText" dxfId="6" priority="101" operator="containsText" text="INSTALACION">
      <formula>NOT(ISERROR(SEARCH(("INSTALACION"),(H48))))</formula>
    </cfRule>
  </conditionalFormatting>
  <conditionalFormatting sqref="H48">
    <cfRule type="containsText" dxfId="4" priority="102" operator="containsText" text="REINSTALACION">
      <formula>NOT(ISERROR(SEARCH(("REINSTALACION"),(H48))))</formula>
    </cfRule>
  </conditionalFormatting>
  <conditionalFormatting sqref="H48">
    <cfRule type="containsText" dxfId="1" priority="103" operator="containsText" text="DESINTALACION">
      <formula>NOT(ISERROR(SEARCH(("DESINTALACION"),(H48))))</formula>
    </cfRule>
  </conditionalFormatting>
  <conditionalFormatting sqref="H48">
    <cfRule type="containsText" dxfId="3" priority="104" operator="containsText" text="REVISION">
      <formula>NOT(ISERROR(SEARCH(("REVISION"),(H48))))</formula>
    </cfRule>
  </conditionalFormatting>
  <conditionalFormatting sqref="H53">
    <cfRule type="containsText" dxfId="2" priority="105" operator="containsText" text="DESINSTALACION">
      <formula>NOT(ISERROR(SEARCH(("DESINSTALACION"),(H53))))</formula>
    </cfRule>
  </conditionalFormatting>
  <conditionalFormatting sqref="H53">
    <cfRule type="containsText" dxfId="4" priority="106" operator="containsText" text="REINSTALACION">
      <formula>NOT(ISERROR(SEARCH(("REINSTALACION"),(H53))))</formula>
    </cfRule>
  </conditionalFormatting>
  <conditionalFormatting sqref="H53">
    <cfRule type="containsText" dxfId="6" priority="107" operator="containsText" text="INSTALACION">
      <formula>NOT(ISERROR(SEARCH(("INSTALACION"),(H53))))</formula>
    </cfRule>
  </conditionalFormatting>
  <conditionalFormatting sqref="H53">
    <cfRule type="containsText" dxfId="4" priority="108" operator="containsText" text="REINSTALACION">
      <formula>NOT(ISERROR(SEARCH(("REINSTALACION"),(H53))))</formula>
    </cfRule>
  </conditionalFormatting>
  <conditionalFormatting sqref="H53">
    <cfRule type="containsText" dxfId="1" priority="109" operator="containsText" text="DESINTALACION">
      <formula>NOT(ISERROR(SEARCH(("DESINTALACION"),(H53))))</formula>
    </cfRule>
  </conditionalFormatting>
  <conditionalFormatting sqref="H53">
    <cfRule type="containsText" dxfId="3" priority="110" operator="containsText" text="REVISION">
      <formula>NOT(ISERROR(SEARCH(("REVISION"),(H53))))</formula>
    </cfRule>
  </conditionalFormatting>
  <conditionalFormatting sqref="H54">
    <cfRule type="containsText" dxfId="2" priority="111" operator="containsText" text="Visita en falso">
      <formula>NOT(ISERROR(SEARCH(("Visita en falso"),(H54))))</formula>
    </cfRule>
  </conditionalFormatting>
  <conditionalFormatting sqref="H54">
    <cfRule type="containsText" dxfId="2" priority="112" operator="containsText" text="Visita en Falso ">
      <formula>NOT(ISERROR(SEARCH(("Visita en Falso "),(H54))))</formula>
    </cfRule>
  </conditionalFormatting>
  <conditionalFormatting sqref="H54">
    <cfRule type="containsText" dxfId="0" priority="113" operator="containsText" text="Retiro de bloqueo ">
      <formula>NOT(ISERROR(SEARCH(("Retiro de bloqueo "),(H54))))</formula>
    </cfRule>
  </conditionalFormatting>
  <conditionalFormatting sqref="H54">
    <cfRule type="containsText" dxfId="3" priority="114" operator="containsText" text="Revision">
      <formula>NOT(ISERROR(SEARCH(("Revision"),(H54))))</formula>
    </cfRule>
  </conditionalFormatting>
  <conditionalFormatting sqref="H54">
    <cfRule type="containsText" dxfId="2" priority="115" operator="containsText" text="DES-INSTALACION">
      <formula>NOT(ISERROR(SEARCH(("DES-INSTALACION"),(H54))))</formula>
    </cfRule>
  </conditionalFormatting>
  <conditionalFormatting sqref="H54">
    <cfRule type="containsText" dxfId="4" priority="116" operator="containsText" text="RE-INSTALACION">
      <formula>NOT(ISERROR(SEARCH(("RE-INSTALACION"),(H54))))</formula>
    </cfRule>
  </conditionalFormatting>
  <conditionalFormatting sqref="H54">
    <cfRule type="containsText" dxfId="5" priority="117" operator="containsText" text="DES-INSTALACION">
      <formula>NOT(ISERROR(SEARCH(("DES-INSTALACION"),(H54))))</formula>
    </cfRule>
  </conditionalFormatting>
  <conditionalFormatting sqref="H54">
    <cfRule type="containsText" dxfId="6" priority="118" operator="containsText" text="INSTALACION">
      <formula>NOT(ISERROR(SEARCH(("INSTALACION"),(H54))))</formula>
    </cfRule>
  </conditionalFormatting>
  <conditionalFormatting sqref="H55:H71">
    <cfRule type="containsText" dxfId="2" priority="119" operator="containsText" text="DESINSTALACION">
      <formula>NOT(ISERROR(SEARCH(("DESINSTALACION"),(H55))))</formula>
    </cfRule>
  </conditionalFormatting>
  <conditionalFormatting sqref="H62">
    <cfRule type="containsText" dxfId="2" priority="120" operator="containsText" text="DESINSTALACION">
      <formula>NOT(ISERROR(SEARCH(("DESINSTALACION"),(H62))))</formula>
    </cfRule>
  </conditionalFormatting>
  <conditionalFormatting sqref="H62">
    <cfRule type="containsText" dxfId="4" priority="121" operator="containsText" text="REINSTALACION">
      <formula>NOT(ISERROR(SEARCH(("REINSTALACION"),(H62))))</formula>
    </cfRule>
  </conditionalFormatting>
  <conditionalFormatting sqref="H62">
    <cfRule type="containsText" dxfId="6" priority="122" operator="containsText" text="INSTALACION">
      <formula>NOT(ISERROR(SEARCH(("INSTALACION"),(H62))))</formula>
    </cfRule>
  </conditionalFormatting>
  <conditionalFormatting sqref="H62">
    <cfRule type="containsText" dxfId="4" priority="123" operator="containsText" text="REINSTALACION">
      <formula>NOT(ISERROR(SEARCH(("REINSTALACION"),(H62))))</formula>
    </cfRule>
  </conditionalFormatting>
  <conditionalFormatting sqref="H62">
    <cfRule type="containsText" dxfId="1" priority="124" operator="containsText" text="DESINTALACION">
      <formula>NOT(ISERROR(SEARCH(("DESINTALACION"),(H62))))</formula>
    </cfRule>
  </conditionalFormatting>
  <conditionalFormatting sqref="H62">
    <cfRule type="containsText" dxfId="3" priority="125" operator="containsText" text="REVISION">
      <formula>NOT(ISERROR(SEARCH(("REVISION"),(H62))))</formula>
    </cfRule>
  </conditionalFormatting>
  <conditionalFormatting sqref="H72">
    <cfRule type="containsText" dxfId="2" priority="126" operator="containsText" text="DESINSTALACION">
      <formula>NOT(ISERROR(SEARCH(("DESINSTALACION"),(H72))))</formula>
    </cfRule>
  </conditionalFormatting>
  <conditionalFormatting sqref="H72">
    <cfRule type="containsText" dxfId="4" priority="127" operator="containsText" text="REINSTALACION">
      <formula>NOT(ISERROR(SEARCH(("REINSTALACION"),(H72))))</formula>
    </cfRule>
  </conditionalFormatting>
  <conditionalFormatting sqref="H72">
    <cfRule type="containsText" dxfId="6" priority="128" operator="containsText" text="INSTALACION">
      <formula>NOT(ISERROR(SEARCH(("INSTALACION"),(H72))))</formula>
    </cfRule>
  </conditionalFormatting>
  <conditionalFormatting sqref="H72">
    <cfRule type="containsText" dxfId="4" priority="129" operator="containsText" text="REINSTALACION">
      <formula>NOT(ISERROR(SEARCH(("REINSTALACION"),(H72))))</formula>
    </cfRule>
  </conditionalFormatting>
  <conditionalFormatting sqref="H72">
    <cfRule type="containsText" dxfId="2" priority="130" operator="containsText" text="DESINSTALACION">
      <formula>NOT(ISERROR(SEARCH(("DESINSTALACION"),(H72))))</formula>
    </cfRule>
  </conditionalFormatting>
  <conditionalFormatting sqref="H72">
    <cfRule type="containsText" dxfId="1" priority="131" operator="containsText" text="DESINTALACION">
      <formula>NOT(ISERROR(SEARCH(("DESINTALACION"),(H72))))</formula>
    </cfRule>
  </conditionalFormatting>
  <conditionalFormatting sqref="H72">
    <cfRule type="containsText" dxfId="3" priority="132" operator="containsText" text="REVISION">
      <formula>NOT(ISERROR(SEARCH(("REVISION"),(H72))))</formula>
    </cfRule>
  </conditionalFormatting>
  <conditionalFormatting sqref="H73:H74">
    <cfRule type="containsText" dxfId="2" priority="133" operator="containsText" text="DESINSTALACION">
      <formula>NOT(ISERROR(SEARCH(("DESINSTALACION"),(H73))))</formula>
    </cfRule>
  </conditionalFormatting>
  <conditionalFormatting sqref="H74">
    <cfRule type="containsText" dxfId="6" priority="134" operator="containsText" text="INSTALACION">
      <formula>NOT(ISERROR(SEARCH(("INSTALACION"),(H74))))</formula>
    </cfRule>
  </conditionalFormatting>
  <conditionalFormatting sqref="H74">
    <cfRule type="containsText" dxfId="4" priority="135" operator="containsText" text="REINSTALACION">
      <formula>NOT(ISERROR(SEARCH(("REINSTALACION"),(H74))))</formula>
    </cfRule>
  </conditionalFormatting>
  <conditionalFormatting sqref="H74">
    <cfRule type="containsText" dxfId="1" priority="136" operator="containsText" text="DESINTALACION">
      <formula>NOT(ISERROR(SEARCH(("DESINTALACION"),(H74))))</formula>
    </cfRule>
  </conditionalFormatting>
  <conditionalFormatting sqref="H74">
    <cfRule type="containsText" dxfId="3" priority="137" operator="containsText" text="REVISION">
      <formula>NOT(ISERROR(SEARCH(("REVISION"),(H74))))</formula>
    </cfRule>
  </conditionalFormatting>
  <conditionalFormatting sqref="H74:H75">
    <cfRule type="containsText" dxfId="4" priority="138" operator="containsText" text="REINSTALACION">
      <formula>NOT(ISERROR(SEARCH(("REINSTALACION"),(H74))))</formula>
    </cfRule>
  </conditionalFormatting>
  <conditionalFormatting sqref="H75">
    <cfRule type="containsText" dxfId="2" priority="139" operator="containsText" text="DESINSTALACION">
      <formula>NOT(ISERROR(SEARCH(("DESINSTALACION"),(H75))))</formula>
    </cfRule>
  </conditionalFormatting>
  <conditionalFormatting sqref="H75">
    <cfRule type="containsText" dxfId="4" priority="140" operator="containsText" text="REINSTALACION">
      <formula>NOT(ISERROR(SEARCH(("REINSTALACION"),(H75))))</formula>
    </cfRule>
  </conditionalFormatting>
  <conditionalFormatting sqref="H75">
    <cfRule type="containsText" dxfId="6" priority="141" operator="containsText" text="INSTALACION">
      <formula>NOT(ISERROR(SEARCH(("INSTALACION"),(H75))))</formula>
    </cfRule>
  </conditionalFormatting>
  <conditionalFormatting sqref="H75">
    <cfRule type="containsText" dxfId="1" priority="142" operator="containsText" text="DESINTALACION">
      <formula>NOT(ISERROR(SEARCH(("DESINTALACION"),(H75))))</formula>
    </cfRule>
  </conditionalFormatting>
  <conditionalFormatting sqref="H75">
    <cfRule type="containsText" dxfId="3" priority="143" operator="containsText" text="REVISION">
      <formula>NOT(ISERROR(SEARCH(("REVISION"),(H75))))</formula>
    </cfRule>
  </conditionalFormatting>
  <conditionalFormatting sqref="H78">
    <cfRule type="containsText" dxfId="2" priority="144" operator="containsText" text="DESINSTALACION">
      <formula>NOT(ISERROR(SEARCH(("DESINSTALACION"),(H78))))</formula>
    </cfRule>
  </conditionalFormatting>
  <conditionalFormatting sqref="H78">
    <cfRule type="containsText" dxfId="4" priority="145" operator="containsText" text="REINSTALACION">
      <formula>NOT(ISERROR(SEARCH(("REINSTALACION"),(H78))))</formula>
    </cfRule>
  </conditionalFormatting>
  <conditionalFormatting sqref="H78">
    <cfRule type="containsText" dxfId="6" priority="146" operator="containsText" text="INSTALACION">
      <formula>NOT(ISERROR(SEARCH(("INSTALACION"),(H78))))</formula>
    </cfRule>
  </conditionalFormatting>
  <conditionalFormatting sqref="H78">
    <cfRule type="containsText" dxfId="4" priority="147" operator="containsText" text="REINSTALACION">
      <formula>NOT(ISERROR(SEARCH(("REINSTALACION"),(H78))))</formula>
    </cfRule>
  </conditionalFormatting>
  <conditionalFormatting sqref="H78">
    <cfRule type="containsText" dxfId="1" priority="148" operator="containsText" text="DESINTALACION">
      <formula>NOT(ISERROR(SEARCH(("DESINTALACION"),(H78))))</formula>
    </cfRule>
  </conditionalFormatting>
  <conditionalFormatting sqref="H78">
    <cfRule type="containsText" dxfId="3" priority="149" operator="containsText" text="REVISION">
      <formula>NOT(ISERROR(SEARCH(("REVISION"),(H78))))</formula>
    </cfRule>
  </conditionalFormatting>
  <conditionalFormatting sqref="H78:H86">
    <cfRule type="containsText" dxfId="2" priority="150" operator="containsText" text="DESINSTALACION">
      <formula>NOT(ISERROR(SEARCH(("DESINSTALACION"),(H78))))</formula>
    </cfRule>
  </conditionalFormatting>
  <conditionalFormatting sqref="H87">
    <cfRule type="containsText" dxfId="2" priority="151" operator="containsText" text="DESINSTALACION">
      <formula>NOT(ISERROR(SEARCH(("DESINSTALACION"),(H87))))</formula>
    </cfRule>
  </conditionalFormatting>
  <conditionalFormatting sqref="H87">
    <cfRule type="containsText" dxfId="4" priority="152" operator="containsText" text="REINSTALACION">
      <formula>NOT(ISERROR(SEARCH(("REINSTALACION"),(H87))))</formula>
    </cfRule>
  </conditionalFormatting>
  <conditionalFormatting sqref="H87">
    <cfRule type="containsText" dxfId="6" priority="153" operator="containsText" text="INSTALACION">
      <formula>NOT(ISERROR(SEARCH(("INSTALACION"),(H87))))</formula>
    </cfRule>
  </conditionalFormatting>
  <conditionalFormatting sqref="H87">
    <cfRule type="containsText" dxfId="4" priority="154" operator="containsText" text="REINSTALACION">
      <formula>NOT(ISERROR(SEARCH(("REINSTALACION"),(H87))))</formula>
    </cfRule>
  </conditionalFormatting>
  <conditionalFormatting sqref="H87">
    <cfRule type="containsText" dxfId="1" priority="155" operator="containsText" text="DESINTALACION">
      <formula>NOT(ISERROR(SEARCH(("DESINTALACION"),(H87))))</formula>
    </cfRule>
  </conditionalFormatting>
  <conditionalFormatting sqref="H87">
    <cfRule type="containsText" dxfId="3" priority="156" operator="containsText" text="REVISION">
      <formula>NOT(ISERROR(SEARCH(("REVISION"),(H87))))</formula>
    </cfRule>
  </conditionalFormatting>
  <conditionalFormatting sqref="H87:H94">
    <cfRule type="containsText" dxfId="2" priority="157" operator="containsText" text="DESINSTALACION">
      <formula>NOT(ISERROR(SEARCH(("DESINSTALACION"),(H87))))</formula>
    </cfRule>
  </conditionalFormatting>
  <conditionalFormatting sqref="H89">
    <cfRule type="containsText" dxfId="2" priority="158" operator="containsText" text="DESINSTALACION">
      <formula>NOT(ISERROR(SEARCH(("DESINSTALACION"),(H89))))</formula>
    </cfRule>
  </conditionalFormatting>
  <conditionalFormatting sqref="H89">
    <cfRule type="containsText" dxfId="4" priority="159" operator="containsText" text="REINSTALACION">
      <formula>NOT(ISERROR(SEARCH(("REINSTALACION"),(H89))))</formula>
    </cfRule>
  </conditionalFormatting>
  <conditionalFormatting sqref="H89">
    <cfRule type="containsText" dxfId="6" priority="160" operator="containsText" text="INSTALACION">
      <formula>NOT(ISERROR(SEARCH(("INSTALACION"),(H89))))</formula>
    </cfRule>
  </conditionalFormatting>
  <conditionalFormatting sqref="H89">
    <cfRule type="containsText" dxfId="4" priority="161" operator="containsText" text="REINSTALACION">
      <formula>NOT(ISERROR(SEARCH(("REINSTALACION"),(H89))))</formula>
    </cfRule>
  </conditionalFormatting>
  <conditionalFormatting sqref="H89">
    <cfRule type="containsText" dxfId="1" priority="162" operator="containsText" text="DESINTALACION">
      <formula>NOT(ISERROR(SEARCH(("DESINTALACION"),(H89))))</formula>
    </cfRule>
  </conditionalFormatting>
  <conditionalFormatting sqref="H89">
    <cfRule type="containsText" dxfId="3" priority="163" operator="containsText" text="REVISION">
      <formula>NOT(ISERROR(SEARCH(("REVISION"),(H89))))</formula>
    </cfRule>
  </conditionalFormatting>
  <conditionalFormatting sqref="H95">
    <cfRule type="containsText" dxfId="2" priority="164" operator="containsText" text="DESINSTALACION">
      <formula>NOT(ISERROR(SEARCH(("DESINSTALACION"),(H95))))</formula>
    </cfRule>
  </conditionalFormatting>
  <conditionalFormatting sqref="H95">
    <cfRule type="containsText" dxfId="4" priority="165" operator="containsText" text="REINSTALACION">
      <formula>NOT(ISERROR(SEARCH(("REINSTALACION"),(H95))))</formula>
    </cfRule>
  </conditionalFormatting>
  <conditionalFormatting sqref="H95">
    <cfRule type="containsText" dxfId="6" priority="166" operator="containsText" text="INSTALACION">
      <formula>NOT(ISERROR(SEARCH(("INSTALACION"),(H95))))</formula>
    </cfRule>
  </conditionalFormatting>
  <conditionalFormatting sqref="H95">
    <cfRule type="containsText" dxfId="4" priority="167" operator="containsText" text="REINSTALACION">
      <formula>NOT(ISERROR(SEARCH(("REINSTALACION"),(H95))))</formula>
    </cfRule>
  </conditionalFormatting>
  <conditionalFormatting sqref="H95">
    <cfRule type="containsText" dxfId="2" priority="168" operator="containsText" text="DESINSTALACION">
      <formula>NOT(ISERROR(SEARCH(("DESINSTALACION"),(H95))))</formula>
    </cfRule>
  </conditionalFormatting>
  <conditionalFormatting sqref="H95">
    <cfRule type="containsText" dxfId="1" priority="169" operator="containsText" text="DESINTALACION">
      <formula>NOT(ISERROR(SEARCH(("DESINTALACION"),(H95))))</formula>
    </cfRule>
  </conditionalFormatting>
  <conditionalFormatting sqref="H95">
    <cfRule type="containsText" dxfId="3" priority="170" operator="containsText" text="REVISION">
      <formula>NOT(ISERROR(SEARCH(("REVISION"),(H95))))</formula>
    </cfRule>
  </conditionalFormatting>
  <conditionalFormatting sqref="H103">
    <cfRule type="containsText" dxfId="4" priority="171" operator="containsText" text="REINSTALACION">
      <formula>NOT(ISERROR(SEARCH(("REINSTALACION"),(H103))))</formula>
    </cfRule>
  </conditionalFormatting>
  <conditionalFormatting sqref="H103">
    <cfRule type="containsText" dxfId="6" priority="172" operator="containsText" text="INSTALACION">
      <formula>NOT(ISERROR(SEARCH(("INSTALACION"),(H103))))</formula>
    </cfRule>
  </conditionalFormatting>
  <conditionalFormatting sqref="H103">
    <cfRule type="containsText" dxfId="4" priority="173" operator="containsText" text="REINSTALACION">
      <formula>NOT(ISERROR(SEARCH(("REINSTALACION"),(H103))))</formula>
    </cfRule>
  </conditionalFormatting>
  <conditionalFormatting sqref="H103">
    <cfRule type="containsText" dxfId="1" priority="174" operator="containsText" text="DESINTALACION">
      <formula>NOT(ISERROR(SEARCH(("DESINTALACION"),(H103))))</formula>
    </cfRule>
  </conditionalFormatting>
  <conditionalFormatting sqref="H103">
    <cfRule type="containsText" dxfId="3" priority="175" operator="containsText" text="REVISION">
      <formula>NOT(ISERROR(SEARCH(("REVISION"),(H103))))</formula>
    </cfRule>
  </conditionalFormatting>
  <conditionalFormatting sqref="H103:H104">
    <cfRule type="containsText" dxfId="2" priority="176" operator="containsText" text="DESINSTALACION">
      <formula>NOT(ISERROR(SEARCH(("DESINSTALACION"),(H103))))</formula>
    </cfRule>
  </conditionalFormatting>
  <conditionalFormatting sqref="H104">
    <cfRule type="containsText" dxfId="4" priority="177" operator="containsText" text="REINSTALACION">
      <formula>NOT(ISERROR(SEARCH(("REINSTALACION"),(H104))))</formula>
    </cfRule>
  </conditionalFormatting>
  <conditionalFormatting sqref="H104">
    <cfRule type="containsText" dxfId="6" priority="178" operator="containsText" text="INSTALACION">
      <formula>NOT(ISERROR(SEARCH(("INSTALACION"),(H104))))</formula>
    </cfRule>
  </conditionalFormatting>
  <conditionalFormatting sqref="H104">
    <cfRule type="containsText" dxfId="4" priority="179" operator="containsText" text="REINSTALACION">
      <formula>NOT(ISERROR(SEARCH(("REINSTALACION"),(H104))))</formula>
    </cfRule>
  </conditionalFormatting>
  <conditionalFormatting sqref="H104">
    <cfRule type="containsText" dxfId="1" priority="180" operator="containsText" text="DESINTALACION">
      <formula>NOT(ISERROR(SEARCH(("DESINTALACION"),(H104))))</formula>
    </cfRule>
  </conditionalFormatting>
  <conditionalFormatting sqref="H104">
    <cfRule type="containsText" dxfId="3" priority="181" operator="containsText" text="REVISION">
      <formula>NOT(ISERROR(SEARCH(("REVISION"),(H104))))</formula>
    </cfRule>
  </conditionalFormatting>
  <conditionalFormatting sqref="H104: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2" priority="182" operator="containsText" text="DESINSTALACION">
      <formula>NOT(ISERROR(SEARCH(("DESINSTALACION"),(H104))))</formula>
    </cfRule>
  </conditionalFormatting>
  <conditionalFormatting sqref="H105">
    <cfRule type="containsText" dxfId="2" priority="183" operator="containsText" text="DESINSTALACION">
      <formula>NOT(ISERROR(SEARCH(("DESINSTALACION"),(H105))))</formula>
    </cfRule>
  </conditionalFormatting>
  <conditionalFormatting sqref="H105">
    <cfRule type="containsText" dxfId="4" priority="184" operator="containsText" text="REINSTALACION">
      <formula>NOT(ISERROR(SEARCH(("REINSTALACION"),(H105))))</formula>
    </cfRule>
  </conditionalFormatting>
  <conditionalFormatting sqref="H105">
    <cfRule type="containsText" dxfId="6" priority="185" operator="containsText" text="INSTALACION">
      <formula>NOT(ISERROR(SEARCH(("INSTALACION"),(H105))))</formula>
    </cfRule>
  </conditionalFormatting>
  <conditionalFormatting sqref="H105">
    <cfRule type="containsText" dxfId="4" priority="186" operator="containsText" text="REINSTALACION">
      <formula>NOT(ISERROR(SEARCH(("REINSTALACION"),(H105))))</formula>
    </cfRule>
  </conditionalFormatting>
  <conditionalFormatting sqref="H105">
    <cfRule type="containsText" dxfId="1" priority="187" operator="containsText" text="DESINTALACION">
      <formula>NOT(ISERROR(SEARCH(("DESINTALACION"),(H105))))</formula>
    </cfRule>
  </conditionalFormatting>
  <conditionalFormatting sqref="H105">
    <cfRule type="containsText" dxfId="3" priority="188" operator="containsText" text="REVISION">
      <formula>NOT(ISERROR(SEARCH(("REVISION"),(H105))))</formula>
    </cfRule>
  </conditionalFormatting>
  <conditionalFormatting sqref="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189" operator="containsText" text="REINSTALACION">
      <formula>NOT(ISERROR(SEARCH(("REINSTALACION"),(H106))))</formula>
    </cfRule>
  </conditionalFormatting>
  <conditionalFormatting sqref="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6" priority="190" operator="containsText" text="INSTALACION">
      <formula>NOT(ISERROR(SEARCH(("INSTALACION"),(H106))))</formula>
    </cfRule>
  </conditionalFormatting>
  <conditionalFormatting sqref="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191" operator="containsText" text="REINSTALACION">
      <formula>NOT(ISERROR(SEARCH(("REINSTALACION"),(H106))))</formula>
    </cfRule>
  </conditionalFormatting>
  <conditionalFormatting sqref="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1" priority="192" operator="containsText" text="DESINTALACION">
      <formula>NOT(ISERROR(SEARCH(("DESINTALACION"),(H106))))</formula>
    </cfRule>
  </conditionalFormatting>
  <conditionalFormatting sqref="H106 H108 H113 H143 H146:H147 H149 H163 H193 H203:H204 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3" priority="193" operator="containsText" text="REVISION">
      <formula>NOT(ISERROR(SEARCH(("REVISION"),(H106))))</formula>
    </cfRule>
  </conditionalFormatting>
  <conditionalFormatting sqref="H110">
    <cfRule type="containsText" dxfId="2" priority="194" operator="containsText" text="DESINSTALACION">
      <formula>NOT(ISERROR(SEARCH(("DESINSTALACION"),(H110))))</formula>
    </cfRule>
  </conditionalFormatting>
  <conditionalFormatting sqref="H110">
    <cfRule type="containsText" dxfId="4" priority="195" operator="containsText" text="REINSTALACION">
      <formula>NOT(ISERROR(SEARCH(("REINSTALACION"),(H110))))</formula>
    </cfRule>
  </conditionalFormatting>
  <conditionalFormatting sqref="H110">
    <cfRule type="containsText" dxfId="6" priority="196" operator="containsText" text="INSTALACION">
      <formula>NOT(ISERROR(SEARCH(("INSTALACION"),(H110))))</formula>
    </cfRule>
  </conditionalFormatting>
  <conditionalFormatting sqref="H110">
    <cfRule type="containsText" dxfId="4" priority="197" operator="containsText" text="REINSTALACION">
      <formula>NOT(ISERROR(SEARCH(("REINSTALACION"),(H110))))</formula>
    </cfRule>
  </conditionalFormatting>
  <conditionalFormatting sqref="H110">
    <cfRule type="containsText" dxfId="1" priority="198" operator="containsText" text="DESINTALACION">
      <formula>NOT(ISERROR(SEARCH(("DESINTALACION"),(H110))))</formula>
    </cfRule>
  </conditionalFormatting>
  <conditionalFormatting sqref="H110">
    <cfRule type="containsText" dxfId="3" priority="199" operator="containsText" text="REVISION">
      <formula>NOT(ISERROR(SEARCH(("REVISION"),(H110))))</formula>
    </cfRule>
  </conditionalFormatting>
  <conditionalFormatting sqref="H110:H122">
    <cfRule type="containsText" dxfId="2" priority="200" operator="containsText" text="DESINSTALACION">
      <formula>NOT(ISERROR(SEARCH(("DESINSTALACION"),(H110))))</formula>
    </cfRule>
  </conditionalFormatting>
  <conditionalFormatting sqref="H115">
    <cfRule type="containsText" dxfId="2" priority="201" operator="containsText" text="DESINSTALACION">
      <formula>NOT(ISERROR(SEARCH(("DESINSTALACION"),(H115))))</formula>
    </cfRule>
  </conditionalFormatting>
  <conditionalFormatting sqref="H115">
    <cfRule type="containsText" dxfId="4" priority="202" operator="containsText" text="REINSTALACION">
      <formula>NOT(ISERROR(SEARCH(("REINSTALACION"),(H115))))</formula>
    </cfRule>
  </conditionalFormatting>
  <conditionalFormatting sqref="H115">
    <cfRule type="containsText" dxfId="6" priority="203" operator="containsText" text="INSTALACION">
      <formula>NOT(ISERROR(SEARCH(("INSTALACION"),(H115))))</formula>
    </cfRule>
  </conditionalFormatting>
  <conditionalFormatting sqref="H115">
    <cfRule type="containsText" dxfId="4" priority="204" operator="containsText" text="REINSTALACION">
      <formula>NOT(ISERROR(SEARCH(("REINSTALACION"),(H115))))</formula>
    </cfRule>
  </conditionalFormatting>
  <conditionalFormatting sqref="H115">
    <cfRule type="containsText" dxfId="1" priority="205" operator="containsText" text="DESINTALACION">
      <formula>NOT(ISERROR(SEARCH(("DESINTALACION"),(H115))))</formula>
    </cfRule>
  </conditionalFormatting>
  <conditionalFormatting sqref="H115">
    <cfRule type="containsText" dxfId="3" priority="206" operator="containsText" text="REVISION">
      <formula>NOT(ISERROR(SEARCH(("REVISION"),(H115))))</formula>
    </cfRule>
  </conditionalFormatting>
  <conditionalFormatting sqref="H123:H124">
    <cfRule type="containsText" dxfId="2" priority="207" operator="containsText" text="Visita en falso">
      <formula>NOT(ISERROR(SEARCH(("Visita en falso"),(H123))))</formula>
    </cfRule>
  </conditionalFormatting>
  <conditionalFormatting sqref="H123:H124">
    <cfRule type="containsText" dxfId="2" priority="208" operator="containsText" text="Visita en Falso ">
      <formula>NOT(ISERROR(SEARCH(("Visita en Falso "),(H123))))</formula>
    </cfRule>
  </conditionalFormatting>
  <conditionalFormatting sqref="H123:H124">
    <cfRule type="containsText" dxfId="0" priority="209" operator="containsText" text="Retiro de bloqueo ">
      <formula>NOT(ISERROR(SEARCH(("Retiro de bloqueo "),(H123))))</formula>
    </cfRule>
  </conditionalFormatting>
  <conditionalFormatting sqref="H123:H124">
    <cfRule type="containsText" dxfId="3" priority="210" operator="containsText" text="Revision">
      <formula>NOT(ISERROR(SEARCH(("Revision"),(H123))))</formula>
    </cfRule>
  </conditionalFormatting>
  <conditionalFormatting sqref="H123:H124">
    <cfRule type="containsText" dxfId="2" priority="211" operator="containsText" text="DES-INSTALACION">
      <formula>NOT(ISERROR(SEARCH(("DES-INSTALACION"),(H123))))</formula>
    </cfRule>
  </conditionalFormatting>
  <conditionalFormatting sqref="H123:H124">
    <cfRule type="containsText" dxfId="4" priority="212" operator="containsText" text="RE-INSTALACION">
      <formula>NOT(ISERROR(SEARCH(("RE-INSTALACION"),(H123))))</formula>
    </cfRule>
  </conditionalFormatting>
  <conditionalFormatting sqref="H123:H124">
    <cfRule type="containsText" dxfId="5" priority="213" operator="containsText" text="DES-INSTALACION">
      <formula>NOT(ISERROR(SEARCH(("DES-INSTALACION"),(H123))))</formula>
    </cfRule>
  </conditionalFormatting>
  <conditionalFormatting sqref="H123:H124">
    <cfRule type="containsText" dxfId="6" priority="214" operator="containsText" text="INSTALACION">
      <formula>NOT(ISERROR(SEARCH(("INSTALACION"),(H123))))</formula>
    </cfRule>
  </conditionalFormatting>
  <conditionalFormatting sqref="H133">
    <cfRule type="containsText" dxfId="2" priority="215" operator="containsText" text="DESINSTALACION">
      <formula>NOT(ISERROR(SEARCH(("DESINSTALACION"),(H133))))</formula>
    </cfRule>
  </conditionalFormatting>
  <conditionalFormatting sqref="H133">
    <cfRule type="containsText" dxfId="4" priority="216" operator="containsText" text="REINSTALACION">
      <formula>NOT(ISERROR(SEARCH(("REINSTALACION"),(H133))))</formula>
    </cfRule>
  </conditionalFormatting>
  <conditionalFormatting sqref="H133">
    <cfRule type="containsText" dxfId="6" priority="217" operator="containsText" text="INSTALACION">
      <formula>NOT(ISERROR(SEARCH(("INSTALACION"),(H133))))</formula>
    </cfRule>
  </conditionalFormatting>
  <conditionalFormatting sqref="H133">
    <cfRule type="containsText" dxfId="4" priority="218" operator="containsText" text="REINSTALACION">
      <formula>NOT(ISERROR(SEARCH(("REINSTALACION"),(H133))))</formula>
    </cfRule>
  </conditionalFormatting>
  <conditionalFormatting sqref="H133">
    <cfRule type="containsText" dxfId="1" priority="219" operator="containsText" text="DESINTALACION">
      <formula>NOT(ISERROR(SEARCH(("DESINTALACION"),(H133))))</formula>
    </cfRule>
  </conditionalFormatting>
  <conditionalFormatting sqref="H133">
    <cfRule type="containsText" dxfId="3" priority="220" operator="containsText" text="REVISION">
      <formula>NOT(ISERROR(SEARCH(("REVISION"),(H133))))</formula>
    </cfRule>
  </conditionalFormatting>
  <conditionalFormatting sqref="H137">
    <cfRule type="containsText" dxfId="2" priority="221" operator="containsText" text="DESINSTALACION">
      <formula>NOT(ISERROR(SEARCH(("DESINSTALACION"),(H137))))</formula>
    </cfRule>
  </conditionalFormatting>
  <conditionalFormatting sqref="H137">
    <cfRule type="containsText" dxfId="4" priority="222" operator="containsText" text="REINSTALACION">
      <formula>NOT(ISERROR(SEARCH(("REINSTALACION"),(H137))))</formula>
    </cfRule>
  </conditionalFormatting>
  <conditionalFormatting sqref="H137">
    <cfRule type="containsText" dxfId="6" priority="223" operator="containsText" text="INSTALACION">
      <formula>NOT(ISERROR(SEARCH(("INSTALACION"),(H137))))</formula>
    </cfRule>
  </conditionalFormatting>
  <conditionalFormatting sqref="H137">
    <cfRule type="containsText" dxfId="4" priority="224" operator="containsText" text="REINSTALACION">
      <formula>NOT(ISERROR(SEARCH(("REINSTALACION"),(H137))))</formula>
    </cfRule>
  </conditionalFormatting>
  <conditionalFormatting sqref="H137">
    <cfRule type="containsText" dxfId="1" priority="225" operator="containsText" text="DESINTALACION">
      <formula>NOT(ISERROR(SEARCH(("DESINTALACION"),(H137))))</formula>
    </cfRule>
  </conditionalFormatting>
  <conditionalFormatting sqref="H137">
    <cfRule type="containsText" dxfId="3" priority="226" operator="containsText" text="REVISION">
      <formula>NOT(ISERROR(SEARCH(("REVISION"),(H137))))</formula>
    </cfRule>
  </conditionalFormatting>
  <conditionalFormatting sqref="H146">
    <cfRule type="containsText" dxfId="6" priority="227" operator="containsText" text="INSTALACION">
      <formula>NOT(ISERROR(SEARCH(("INSTALACION"),(H146))))</formula>
    </cfRule>
  </conditionalFormatting>
  <conditionalFormatting sqref="H146">
    <cfRule type="containsText" dxfId="4" priority="228" operator="containsText" text="REINSTALACION">
      <formula>NOT(ISERROR(SEARCH(("REINSTALACION"),(H146))))</formula>
    </cfRule>
  </conditionalFormatting>
  <conditionalFormatting sqref="H146">
    <cfRule type="containsText" dxfId="1" priority="229" operator="containsText" text="DESINTALACION">
      <formula>NOT(ISERROR(SEARCH(("DESINTALACION"),(H146))))</formula>
    </cfRule>
  </conditionalFormatting>
  <conditionalFormatting sqref="H146">
    <cfRule type="containsText" dxfId="3" priority="230" operator="containsText" text="REVISION">
      <formula>NOT(ISERROR(SEARCH(("REVISION"),(H146))))</formula>
    </cfRule>
  </conditionalFormatting>
  <conditionalFormatting sqref="H146:H147">
    <cfRule type="containsText" dxfId="2" priority="231" operator="containsText" text="DESINSTALACION">
      <formula>NOT(ISERROR(SEARCH(("DESINSTALACION"),(H146))))</formula>
    </cfRule>
  </conditionalFormatting>
  <conditionalFormatting sqref="H146:H147">
    <cfRule type="containsText" dxfId="4" priority="232" operator="containsText" text="REINSTALACION">
      <formula>NOT(ISERROR(SEARCH(("REINSTALACION"),(H146))))</formula>
    </cfRule>
  </conditionalFormatting>
  <conditionalFormatting sqref="H146:H170">
    <cfRule type="containsText" dxfId="2" priority="233" operator="containsText" text="DESINSTALACION">
      <formula>NOT(ISERROR(SEARCH(("DESINSTALACION"),(H146))))</formula>
    </cfRule>
  </conditionalFormatting>
  <conditionalFormatting sqref="H147">
    <cfRule type="containsText" dxfId="4" priority="234" operator="containsText" text="REINSTALACION">
      <formula>NOT(ISERROR(SEARCH(("REINSTALACION"),(H147))))</formula>
    </cfRule>
  </conditionalFormatting>
  <conditionalFormatting sqref="H147">
    <cfRule type="containsText" dxfId="6" priority="235" operator="containsText" text="INSTALACION">
      <formula>NOT(ISERROR(SEARCH(("INSTALACION"),(H147))))</formula>
    </cfRule>
  </conditionalFormatting>
  <conditionalFormatting sqref="H147">
    <cfRule type="containsText" dxfId="1" priority="236" operator="containsText" text="DESINTALACION">
      <formula>NOT(ISERROR(SEARCH(("DESINTALACION"),(H147))))</formula>
    </cfRule>
  </conditionalFormatting>
  <conditionalFormatting sqref="H147">
    <cfRule type="containsText" dxfId="3" priority="237" operator="containsText" text="REVISION">
      <formula>NOT(ISERROR(SEARCH(("REVISION"),(H147))))</formula>
    </cfRule>
  </conditionalFormatting>
  <conditionalFormatting sqref="H161">
    <cfRule type="containsText" dxfId="2" priority="238" operator="containsText" text="DESINSTALACION">
      <formula>NOT(ISERROR(SEARCH(("DESINSTALACION"),(H161))))</formula>
    </cfRule>
  </conditionalFormatting>
  <conditionalFormatting sqref="H161">
    <cfRule type="containsText" dxfId="4" priority="239" operator="containsText" text="REINSTALACION">
      <formula>NOT(ISERROR(SEARCH(("REINSTALACION"),(H161))))</formula>
    </cfRule>
  </conditionalFormatting>
  <conditionalFormatting sqref="H161">
    <cfRule type="containsText" dxfId="6" priority="240" operator="containsText" text="INSTALACION">
      <formula>NOT(ISERROR(SEARCH(("INSTALACION"),(H161))))</formula>
    </cfRule>
  </conditionalFormatting>
  <conditionalFormatting sqref="H161">
    <cfRule type="containsText" dxfId="4" priority="241" operator="containsText" text="REINSTALACION">
      <formula>NOT(ISERROR(SEARCH(("REINSTALACION"),(H161))))</formula>
    </cfRule>
  </conditionalFormatting>
  <conditionalFormatting sqref="H161">
    <cfRule type="containsText" dxfId="1" priority="242" operator="containsText" text="DESINTALACION">
      <formula>NOT(ISERROR(SEARCH(("DESINTALACION"),(H161))))</formula>
    </cfRule>
  </conditionalFormatting>
  <conditionalFormatting sqref="H161">
    <cfRule type="containsText" dxfId="3" priority="243" operator="containsText" text="REVISION">
      <formula>NOT(ISERROR(SEARCH(("REVISION"),(H161))))</formula>
    </cfRule>
  </conditionalFormatting>
  <conditionalFormatting sqref="H171">
    <cfRule type="containsText" dxfId="2" priority="244" operator="containsText" text="DESINSTALACION">
      <formula>NOT(ISERROR(SEARCH(("DESINSTALACION"),(H171))))</formula>
    </cfRule>
  </conditionalFormatting>
  <conditionalFormatting sqref="H171">
    <cfRule type="containsText" dxfId="4" priority="245" operator="containsText" text="REINSTALACION">
      <formula>NOT(ISERROR(SEARCH(("REINSTALACION"),(H171))))</formula>
    </cfRule>
  </conditionalFormatting>
  <conditionalFormatting sqref="H171">
    <cfRule type="containsText" dxfId="6" priority="246" operator="containsText" text="INSTALACION">
      <formula>NOT(ISERROR(SEARCH(("INSTALACION"),(H171))))</formula>
    </cfRule>
  </conditionalFormatting>
  <conditionalFormatting sqref="H171">
    <cfRule type="containsText" dxfId="4" priority="247" operator="containsText" text="REINSTALACION">
      <formula>NOT(ISERROR(SEARCH(("REINSTALACION"),(H171))))</formula>
    </cfRule>
  </conditionalFormatting>
  <conditionalFormatting sqref="H171">
    <cfRule type="containsText" dxfId="1" priority="248" operator="containsText" text="DESINTALACION">
      <formula>NOT(ISERROR(SEARCH(("DESINTALACION"),(H171))))</formula>
    </cfRule>
  </conditionalFormatting>
  <conditionalFormatting sqref="H171">
    <cfRule type="containsText" dxfId="3" priority="249" operator="containsText" text="REVISION">
      <formula>NOT(ISERROR(SEARCH(("REVISION"),(H171))))</formula>
    </cfRule>
  </conditionalFormatting>
  <conditionalFormatting sqref="H171:H195">
    <cfRule type="containsText" dxfId="2" priority="250" operator="containsText" text="DESINSTALACION">
      <formula>NOT(ISERROR(SEARCH(("DESINSTALACION"),(H171))))</formula>
    </cfRule>
  </conditionalFormatting>
  <conditionalFormatting sqref="H174">
    <cfRule type="containsText" dxfId="2" priority="251" operator="containsText" text="DESINSTALACION">
      <formula>NOT(ISERROR(SEARCH(("DESINSTALACION"),(H174))))</formula>
    </cfRule>
  </conditionalFormatting>
  <conditionalFormatting sqref="H174">
    <cfRule type="containsText" dxfId="4" priority="252" operator="containsText" text="REINSTALACION">
      <formula>NOT(ISERROR(SEARCH(("REINSTALACION"),(H174))))</formula>
    </cfRule>
  </conditionalFormatting>
  <conditionalFormatting sqref="H174">
    <cfRule type="containsText" dxfId="6" priority="253" operator="containsText" text="INSTALACION">
      <formula>NOT(ISERROR(SEARCH(("INSTALACION"),(H174))))</formula>
    </cfRule>
  </conditionalFormatting>
  <conditionalFormatting sqref="H174">
    <cfRule type="containsText" dxfId="4" priority="254" operator="containsText" text="REINSTALACION">
      <formula>NOT(ISERROR(SEARCH(("REINSTALACION"),(H174))))</formula>
    </cfRule>
  </conditionalFormatting>
  <conditionalFormatting sqref="H174">
    <cfRule type="containsText" dxfId="1" priority="255" operator="containsText" text="DESINTALACION">
      <formula>NOT(ISERROR(SEARCH(("DESINTALACION"),(H174))))</formula>
    </cfRule>
  </conditionalFormatting>
  <conditionalFormatting sqref="H174">
    <cfRule type="containsText" dxfId="3" priority="256" operator="containsText" text="REVISION">
      <formula>NOT(ISERROR(SEARCH(("REVISION"),(H174))))</formula>
    </cfRule>
  </conditionalFormatting>
  <conditionalFormatting sqref="H188:H189">
    <cfRule type="containsText" dxfId="2" priority="257" operator="containsText" text="DESINSTALACION">
      <formula>NOT(ISERROR(SEARCH(("DESINSTALACION"),(H188))))</formula>
    </cfRule>
  </conditionalFormatting>
  <conditionalFormatting sqref="H188:H189">
    <cfRule type="containsText" dxfId="4" priority="258" operator="containsText" text="REINSTALACION">
      <formula>NOT(ISERROR(SEARCH(("REINSTALACION"),(H188))))</formula>
    </cfRule>
  </conditionalFormatting>
  <conditionalFormatting sqref="H188:H189">
    <cfRule type="containsText" dxfId="6" priority="259" operator="containsText" text="INSTALACION">
      <formula>NOT(ISERROR(SEARCH(("INSTALACION"),(H188))))</formula>
    </cfRule>
  </conditionalFormatting>
  <conditionalFormatting sqref="H188:H189">
    <cfRule type="containsText" dxfId="4" priority="260" operator="containsText" text="REINSTALACION">
      <formula>NOT(ISERROR(SEARCH(("REINSTALACION"),(H188))))</formula>
    </cfRule>
  </conditionalFormatting>
  <conditionalFormatting sqref="H188:H189">
    <cfRule type="containsText" dxfId="1" priority="261" operator="containsText" text="DESINTALACION">
      <formula>NOT(ISERROR(SEARCH(("DESINTALACION"),(H188))))</formula>
    </cfRule>
  </conditionalFormatting>
  <conditionalFormatting sqref="H188:H189">
    <cfRule type="containsText" dxfId="3" priority="262" operator="containsText" text="REVISION">
      <formula>NOT(ISERROR(SEARCH(("REVISION"),(H188))))</formula>
    </cfRule>
  </conditionalFormatting>
  <conditionalFormatting sqref="H196">
    <cfRule type="containsText" dxfId="2" priority="263" operator="containsText" text="DESINSTALACION">
      <formula>NOT(ISERROR(SEARCH(("DESINSTALACION"),(H196))))</formula>
    </cfRule>
  </conditionalFormatting>
  <conditionalFormatting sqref="H196">
    <cfRule type="containsText" dxfId="4" priority="264" operator="containsText" text="REINSTALACION">
      <formula>NOT(ISERROR(SEARCH(("REINSTALACION"),(H196))))</formula>
    </cfRule>
  </conditionalFormatting>
  <conditionalFormatting sqref="H196">
    <cfRule type="containsText" dxfId="6" priority="265" operator="containsText" text="INSTALACION">
      <formula>NOT(ISERROR(SEARCH(("INSTALACION"),(H196))))</formula>
    </cfRule>
  </conditionalFormatting>
  <conditionalFormatting sqref="H196">
    <cfRule type="containsText" dxfId="4" priority="266" operator="containsText" text="REINSTALACION">
      <formula>NOT(ISERROR(SEARCH(("REINSTALACION"),(H196))))</formula>
    </cfRule>
  </conditionalFormatting>
  <conditionalFormatting sqref="H196">
    <cfRule type="containsText" dxfId="1" priority="267" operator="containsText" text="DESINTALACION">
      <formula>NOT(ISERROR(SEARCH(("DESINTALACION"),(H196))))</formula>
    </cfRule>
  </conditionalFormatting>
  <conditionalFormatting sqref="H196">
    <cfRule type="containsText" dxfId="3" priority="268" operator="containsText" text="REVISION">
      <formula>NOT(ISERROR(SEARCH(("REVISION"),(H196))))</formula>
    </cfRule>
  </conditionalFormatting>
  <conditionalFormatting sqref="H196:H199">
    <cfRule type="containsText" dxfId="2" priority="269" operator="containsText" text="DESINSTALACION">
      <formula>NOT(ISERROR(SEARCH(("DESINSTALACION"),(H196))))</formula>
    </cfRule>
  </conditionalFormatting>
  <conditionalFormatting sqref="H200">
    <cfRule type="containsText" dxfId="2" priority="270" operator="containsText" text="DESINSTALACION">
      <formula>NOT(ISERROR(SEARCH(("DESINSTALACION"),(H200))))</formula>
    </cfRule>
  </conditionalFormatting>
  <conditionalFormatting sqref="H200">
    <cfRule type="containsText" dxfId="4" priority="271" operator="containsText" text="REINSTALACION">
      <formula>NOT(ISERROR(SEARCH(("REINSTALACION"),(H200))))</formula>
    </cfRule>
  </conditionalFormatting>
  <conditionalFormatting sqref="H200">
    <cfRule type="containsText" dxfId="6" priority="272" operator="containsText" text="INSTALACION">
      <formula>NOT(ISERROR(SEARCH(("INSTALACION"),(H200))))</formula>
    </cfRule>
  </conditionalFormatting>
  <conditionalFormatting sqref="H200">
    <cfRule type="containsText" dxfId="4" priority="273" operator="containsText" text="REINSTALACION">
      <formula>NOT(ISERROR(SEARCH(("REINSTALACION"),(H200))))</formula>
    </cfRule>
  </conditionalFormatting>
  <conditionalFormatting sqref="H200">
    <cfRule type="containsText" dxfId="1" priority="274" operator="containsText" text="DESINTALACION">
      <formula>NOT(ISERROR(SEARCH(("DESINTALACION"),(H200))))</formula>
    </cfRule>
  </conditionalFormatting>
  <conditionalFormatting sqref="H200">
    <cfRule type="containsText" dxfId="3" priority="275" operator="containsText" text="REVISION">
      <formula>NOT(ISERROR(SEARCH(("REVISION"),(H200))))</formula>
    </cfRule>
  </conditionalFormatting>
  <conditionalFormatting sqref="H200:H201">
    <cfRule type="containsText" dxfId="2" priority="276" operator="containsText" text="DESINSTALACION">
      <formula>NOT(ISERROR(SEARCH(("DESINSTALACION"),(H200))))</formula>
    </cfRule>
  </conditionalFormatting>
  <conditionalFormatting sqref="H201">
    <cfRule type="containsText" dxfId="4" priority="277" operator="containsText" text="REINSTALACION">
      <formula>NOT(ISERROR(SEARCH(("REINSTALACION"),(H201))))</formula>
    </cfRule>
  </conditionalFormatting>
  <conditionalFormatting sqref="H201">
    <cfRule type="containsText" dxfId="6" priority="278" operator="containsText" text="INSTALACION">
      <formula>NOT(ISERROR(SEARCH(("INSTALACION"),(H201))))</formula>
    </cfRule>
  </conditionalFormatting>
  <conditionalFormatting sqref="H201">
    <cfRule type="containsText" dxfId="4" priority="279" operator="containsText" text="REINSTALACION">
      <formula>NOT(ISERROR(SEARCH(("REINSTALACION"),(H201))))</formula>
    </cfRule>
  </conditionalFormatting>
  <conditionalFormatting sqref="H201">
    <cfRule type="containsText" dxfId="1" priority="280" operator="containsText" text="DESINTALACION">
      <formula>NOT(ISERROR(SEARCH(("DESINTALACION"),(H201))))</formula>
    </cfRule>
  </conditionalFormatting>
  <conditionalFormatting sqref="H201">
    <cfRule type="containsText" dxfId="3" priority="281" operator="containsText" text="REVISION">
      <formula>NOT(ISERROR(SEARCH(("REVISION"),(H201))))</formula>
    </cfRule>
  </conditionalFormatting>
  <conditionalFormatting sqref="H201:H202">
    <cfRule type="containsText" dxfId="2" priority="282" operator="containsText" text="DESINSTALACION">
      <formula>NOT(ISERROR(SEARCH(("DESINSTALACION"),(H201))))</formula>
    </cfRule>
  </conditionalFormatting>
  <conditionalFormatting sqref="H202">
    <cfRule type="containsText" dxfId="4" priority="283" operator="containsText" text="REINSTALACION">
      <formula>NOT(ISERROR(SEARCH(("REINSTALACION"),(H202))))</formula>
    </cfRule>
  </conditionalFormatting>
  <conditionalFormatting sqref="H202">
    <cfRule type="containsText" dxfId="6" priority="284" operator="containsText" text="INSTALACION">
      <formula>NOT(ISERROR(SEARCH(("INSTALACION"),(H202))))</formula>
    </cfRule>
  </conditionalFormatting>
  <conditionalFormatting sqref="H202">
    <cfRule type="containsText" dxfId="4" priority="285" operator="containsText" text="REINSTALACION">
      <formula>NOT(ISERROR(SEARCH(("REINSTALACION"),(H202))))</formula>
    </cfRule>
  </conditionalFormatting>
  <conditionalFormatting sqref="H202">
    <cfRule type="containsText" dxfId="2" priority="286" operator="containsText" text="DESINSTALACION">
      <formula>NOT(ISERROR(SEARCH(("DESINSTALACION"),(H202))))</formula>
    </cfRule>
  </conditionalFormatting>
  <conditionalFormatting sqref="H202">
    <cfRule type="containsText" dxfId="1" priority="287" operator="containsText" text="DESINTALACION">
      <formula>NOT(ISERROR(SEARCH(("DESINTALACION"),(H202))))</formula>
    </cfRule>
  </conditionalFormatting>
  <conditionalFormatting sqref="H202">
    <cfRule type="containsText" dxfId="3" priority="288" operator="containsText" text="REVISION">
      <formula>NOT(ISERROR(SEARCH(("REVISION"),(H202))))</formula>
    </cfRule>
  </conditionalFormatting>
  <conditionalFormatting sqref="H203">
    <cfRule type="containsText" dxfId="2" priority="289" operator="containsText" text="DESINSTALACION">
      <formula>NOT(ISERROR(SEARCH(("DESINSTALACION"),(H203))))</formula>
    </cfRule>
  </conditionalFormatting>
  <conditionalFormatting sqref="H203">
    <cfRule type="containsText" dxfId="4" priority="290" operator="containsText" text="REINSTALACION">
      <formula>NOT(ISERROR(SEARCH(("REINSTALACION"),(H203))))</formula>
    </cfRule>
  </conditionalFormatting>
  <conditionalFormatting sqref="H203">
    <cfRule type="containsText" dxfId="6" priority="291" operator="containsText" text="INSTALACION">
      <formula>NOT(ISERROR(SEARCH(("INSTALACION"),(H203))))</formula>
    </cfRule>
  </conditionalFormatting>
  <conditionalFormatting sqref="H203">
    <cfRule type="containsText" dxfId="4" priority="292" operator="containsText" text="REINSTALACION">
      <formula>NOT(ISERROR(SEARCH(("REINSTALACION"),(H203))))</formula>
    </cfRule>
  </conditionalFormatting>
  <conditionalFormatting sqref="H203">
    <cfRule type="containsText" dxfId="2" priority="293" operator="containsText" text="DESINSTALACION">
      <formula>NOT(ISERROR(SEARCH(("DESINSTALACION"),(H203))))</formula>
    </cfRule>
  </conditionalFormatting>
  <conditionalFormatting sqref="H203">
    <cfRule type="containsText" dxfId="1" priority="294" operator="containsText" text="DESINTALACION">
      <formula>NOT(ISERROR(SEARCH(("DESINTALACION"),(H203))))</formula>
    </cfRule>
  </conditionalFormatting>
  <conditionalFormatting sqref="H203">
    <cfRule type="containsText" dxfId="3" priority="295" operator="containsText" text="REVISION">
      <formula>NOT(ISERROR(SEARCH(("REVISION"),(H203))))</formula>
    </cfRule>
  </conditionalFormatting>
  <conditionalFormatting sqref="H206: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296" operator="containsText" text="REINSTALACION">
      <formula>NOT(ISERROR(SEARCH(("REINSTALACION"),(H206))))</formula>
    </cfRule>
  </conditionalFormatting>
  <conditionalFormatting sqref="H206: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6" priority="297" operator="containsText" text="INSTALACION">
      <formula>NOT(ISERROR(SEARCH(("INSTALACION"),(H206))))</formula>
    </cfRule>
  </conditionalFormatting>
  <conditionalFormatting sqref="H206: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4" priority="298" operator="containsText" text="REINSTALACION">
      <formula>NOT(ISERROR(SEARCH(("REINSTALACION"),(H206))))</formula>
    </cfRule>
  </conditionalFormatting>
  <conditionalFormatting sqref="H206: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1" priority="299" operator="containsText" text="DESINTALACION">
      <formula>NOT(ISERROR(SEARCH(("DESINTALACION"),(H206))))</formula>
    </cfRule>
  </conditionalFormatting>
  <conditionalFormatting sqref="H206:H208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3" priority="300" operator="containsText" text="REVISION">
      <formula>NOT(ISERROR(SEARCH(("REVISION"),(H206))))</formula>
    </cfRule>
  </conditionalFormatting>
  <conditionalFormatting sqref="H206:H211 H223 H234 H238 H257 H280 H293 H298 H332 H351:H352 H382 H384 H392:H393 H398 H411 H433 H452 H458 H467 H502 H513 H521 H562:H563 H565 H579 H624 H659 H684 H713 H720 H732 H746 H756 H766 H787 H796 H813 H824 H885 H925 H935 H939 H969 H983 H1028 H1039:H1040 H1057 H1059:H1060 H1135 H1138">
    <cfRule type="containsText" dxfId="2" priority="301" operator="containsText" text="DESINSTALACION">
      <formula>NOT(ISERROR(SEARCH(("DESINSTALACION"),(H206))))</formula>
    </cfRule>
  </conditionalFormatting>
  <conditionalFormatting sqref="H209:H211">
    <cfRule type="containsText" dxfId="2" priority="302" operator="containsText" text="DESINSTALACION">
      <formula>NOT(ISERROR(SEARCH(("DESINSTALACION"),(H209))))</formula>
    </cfRule>
  </conditionalFormatting>
  <conditionalFormatting sqref="H209:H211">
    <cfRule type="containsText" dxfId="4" priority="303" operator="containsText" text="REINSTALACION">
      <formula>NOT(ISERROR(SEARCH(("REINSTALACION"),(H209))))</formula>
    </cfRule>
  </conditionalFormatting>
  <conditionalFormatting sqref="H209:H211">
    <cfRule type="containsText" dxfId="6" priority="304" operator="containsText" text="INSTALACION">
      <formula>NOT(ISERROR(SEARCH(("INSTALACION"),(H209))))</formula>
    </cfRule>
  </conditionalFormatting>
  <conditionalFormatting sqref="H209:H211">
    <cfRule type="containsText" dxfId="4" priority="305" operator="containsText" text="REINSTALACION">
      <formula>NOT(ISERROR(SEARCH(("REINSTALACION"),(H209))))</formula>
    </cfRule>
  </conditionalFormatting>
  <conditionalFormatting sqref="H209:H211">
    <cfRule type="containsText" dxfId="1" priority="306" operator="containsText" text="DESINTALACION">
      <formula>NOT(ISERROR(SEARCH(("DESINTALACION"),(H209))))</formula>
    </cfRule>
  </conditionalFormatting>
  <conditionalFormatting sqref="H209:H211">
    <cfRule type="containsText" dxfId="3" priority="307" operator="containsText" text="REVISION">
      <formula>NOT(ISERROR(SEARCH(("REVISION"),(H209))))</formula>
    </cfRule>
  </conditionalFormatting>
  <conditionalFormatting sqref="H226:H227">
    <cfRule type="containsText" dxfId="2" priority="308" operator="containsText" text="DESINSTALACION">
      <formula>NOT(ISERROR(SEARCH(("DESINSTALACION"),(H226))))</formula>
    </cfRule>
  </conditionalFormatting>
  <conditionalFormatting sqref="H226:H227">
    <cfRule type="containsText" dxfId="4" priority="309" operator="containsText" text="REINSTALACION">
      <formula>NOT(ISERROR(SEARCH(("REINSTALACION"),(H226))))</formula>
    </cfRule>
  </conditionalFormatting>
  <conditionalFormatting sqref="H226:H227">
    <cfRule type="containsText" dxfId="6" priority="310" operator="containsText" text="INSTALACION">
      <formula>NOT(ISERROR(SEARCH(("INSTALACION"),(H226))))</formula>
    </cfRule>
  </conditionalFormatting>
  <conditionalFormatting sqref="H226:H227">
    <cfRule type="containsText" dxfId="4" priority="311" operator="containsText" text="REINSTALACION">
      <formula>NOT(ISERROR(SEARCH(("REINSTALACION"),(H226))))</formula>
    </cfRule>
  </conditionalFormatting>
  <conditionalFormatting sqref="H226:H227">
    <cfRule type="containsText" dxfId="1" priority="312" operator="containsText" text="DESINTALACION">
      <formula>NOT(ISERROR(SEARCH(("DESINTALACION"),(H226))))</formula>
    </cfRule>
  </conditionalFormatting>
  <conditionalFormatting sqref="H226:H227">
    <cfRule type="containsText" dxfId="3" priority="313" operator="containsText" text="REVISION">
      <formula>NOT(ISERROR(SEARCH(("REVISION"),(H226))))</formula>
    </cfRule>
  </conditionalFormatting>
  <conditionalFormatting sqref="H236">
    <cfRule type="containsText" dxfId="2" priority="314" operator="containsText" text="DESINSTALACION">
      <formula>NOT(ISERROR(SEARCH(("DESINSTALACION"),(H236))))</formula>
    </cfRule>
  </conditionalFormatting>
  <conditionalFormatting sqref="H236">
    <cfRule type="containsText" dxfId="4" priority="315" operator="containsText" text="REINSTALACION">
      <formula>NOT(ISERROR(SEARCH(("REINSTALACION"),(H236))))</formula>
    </cfRule>
  </conditionalFormatting>
  <conditionalFormatting sqref="H236">
    <cfRule type="containsText" dxfId="6" priority="316" operator="containsText" text="INSTALACION">
      <formula>NOT(ISERROR(SEARCH(("INSTALACION"),(H236))))</formula>
    </cfRule>
  </conditionalFormatting>
  <conditionalFormatting sqref="H236">
    <cfRule type="containsText" dxfId="4" priority="317" operator="containsText" text="REINSTALACION">
      <formula>NOT(ISERROR(SEARCH(("REINSTALACION"),(H236))))</formula>
    </cfRule>
  </conditionalFormatting>
  <conditionalFormatting sqref="H236">
    <cfRule type="containsText" dxfId="1" priority="318" operator="containsText" text="DESINTALACION">
      <formula>NOT(ISERROR(SEARCH(("DESINTALACION"),(H236))))</formula>
    </cfRule>
  </conditionalFormatting>
  <conditionalFormatting sqref="H236">
    <cfRule type="containsText" dxfId="3" priority="319" operator="containsText" text="REVISION">
      <formula>NOT(ISERROR(SEARCH(("REVISION"),(H236))))</formula>
    </cfRule>
  </conditionalFormatting>
  <conditionalFormatting sqref="H244">
    <cfRule type="containsText" dxfId="2" priority="320" operator="containsText" text="DESINSTALACION">
      <formula>NOT(ISERROR(SEARCH(("DESINSTALACION"),(H244))))</formula>
    </cfRule>
  </conditionalFormatting>
  <conditionalFormatting sqref="H244">
    <cfRule type="containsText" dxfId="4" priority="321" operator="containsText" text="REINSTALACION">
      <formula>NOT(ISERROR(SEARCH(("REINSTALACION"),(H244))))</formula>
    </cfRule>
  </conditionalFormatting>
  <conditionalFormatting sqref="H244">
    <cfRule type="containsText" dxfId="6" priority="322" operator="containsText" text="INSTALACION">
      <formula>NOT(ISERROR(SEARCH(("INSTALACION"),(H244))))</formula>
    </cfRule>
  </conditionalFormatting>
  <conditionalFormatting sqref="H244">
    <cfRule type="containsText" dxfId="4" priority="323" operator="containsText" text="REINSTALACION">
      <formula>NOT(ISERROR(SEARCH(("REINSTALACION"),(H244))))</formula>
    </cfRule>
  </conditionalFormatting>
  <conditionalFormatting sqref="H244">
    <cfRule type="containsText" dxfId="1" priority="324" operator="containsText" text="DESINTALACION">
      <formula>NOT(ISERROR(SEARCH(("DESINTALACION"),(H244))))</formula>
    </cfRule>
  </conditionalFormatting>
  <conditionalFormatting sqref="H244">
    <cfRule type="containsText" dxfId="3" priority="325" operator="containsText" text="REVISION">
      <formula>NOT(ISERROR(SEARCH(("REVISION"),(H244))))</formula>
    </cfRule>
  </conditionalFormatting>
  <conditionalFormatting sqref="H244:H246">
    <cfRule type="containsText" dxfId="2" priority="326" operator="containsText" text="DESINSTALACION">
      <formula>NOT(ISERROR(SEARCH(("DESINSTALACION"),(H244))))</formula>
    </cfRule>
  </conditionalFormatting>
  <conditionalFormatting sqref="H249:H2317 O1199:P1199">
    <cfRule type="containsText" dxfId="4" priority="327" operator="containsText" text="SENSOR">
      <formula>NOT(ISERROR(SEARCH(("SENSOR"),(H249))))</formula>
    </cfRule>
  </conditionalFormatting>
  <conditionalFormatting sqref="H249:H2317 O1199:P1199">
    <cfRule type="containsText" dxfId="4" priority="328" operator="containsText" text="CAMBIO DE SIM">
      <formula>NOT(ISERROR(SEARCH(("CAMBIO DE SIM"),(H249))))</formula>
    </cfRule>
  </conditionalFormatting>
  <conditionalFormatting sqref="H249:H2317 O1199:P1199">
    <cfRule type="containsText" dxfId="1" priority="329" operator="containsText" text="VISITA EN FALSO">
      <formula>NOT(ISERROR(SEARCH(("VISITA EN FALSO"),(H249))))</formula>
    </cfRule>
  </conditionalFormatting>
  <conditionalFormatting sqref="H249:H2317 O1199:P1199">
    <cfRule type="containsText" dxfId="0" priority="330" operator="containsText" text="CANCELADO">
      <formula>NOT(ISERROR(SEARCH(("CANCELADO"),(H249))))</formula>
    </cfRule>
  </conditionalFormatting>
  <conditionalFormatting sqref="H252">
    <cfRule type="containsText" dxfId="6" priority="331" operator="containsText" text="INSTALACION">
      <formula>NOT(ISERROR(SEARCH(("INSTALACION"),(H252))))</formula>
    </cfRule>
  </conditionalFormatting>
  <conditionalFormatting sqref="H252">
    <cfRule type="containsText" dxfId="4" priority="332" operator="containsText" text="REINSTALACION">
      <formula>NOT(ISERROR(SEARCH(("REINSTALACION"),(H252))))</formula>
    </cfRule>
  </conditionalFormatting>
  <conditionalFormatting sqref="H252">
    <cfRule type="containsText" dxfId="1" priority="333" operator="containsText" text="DESINTALACION">
      <formula>NOT(ISERROR(SEARCH(("DESINTALACION"),(H252))))</formula>
    </cfRule>
  </conditionalFormatting>
  <conditionalFormatting sqref="H252">
    <cfRule type="containsText" dxfId="3" priority="334" operator="containsText" text="REVISION">
      <formula>NOT(ISERROR(SEARCH(("REVISION"),(H252))))</formula>
    </cfRule>
  </conditionalFormatting>
  <conditionalFormatting sqref="H252:H253">
    <cfRule type="containsText" dxfId="2" priority="335" operator="containsText" text="DESINSTALACION">
      <formula>NOT(ISERROR(SEARCH(("DESINSTALACION"),(H252))))</formula>
    </cfRule>
  </conditionalFormatting>
  <conditionalFormatting sqref="H252:H253">
    <cfRule type="containsText" dxfId="4" priority="336" operator="containsText" text="REINSTALACION">
      <formula>NOT(ISERROR(SEARCH(("REINSTALACION"),(H252))))</formula>
    </cfRule>
  </conditionalFormatting>
  <conditionalFormatting sqref="H253">
    <cfRule type="containsText" dxfId="4" priority="337" operator="containsText" text="REINSTALACION">
      <formula>NOT(ISERROR(SEARCH(("REINSTALACION"),(H253))))</formula>
    </cfRule>
  </conditionalFormatting>
  <conditionalFormatting sqref="H253">
    <cfRule type="containsText" dxfId="6" priority="338" operator="containsText" text="INSTALACION">
      <formula>NOT(ISERROR(SEARCH(("INSTALACION"),(H253))))</formula>
    </cfRule>
  </conditionalFormatting>
  <conditionalFormatting sqref="H253">
    <cfRule type="containsText" dxfId="1" priority="339" operator="containsText" text="DESINTALACION">
      <formula>NOT(ISERROR(SEARCH(("DESINTALACION"),(H253))))</formula>
    </cfRule>
  </conditionalFormatting>
  <conditionalFormatting sqref="H253">
    <cfRule type="containsText" dxfId="3" priority="340" operator="containsText" text="REVISION">
      <formula>NOT(ISERROR(SEARCH(("REVISION"),(H253))))</formula>
    </cfRule>
  </conditionalFormatting>
  <conditionalFormatting sqref="H260:H261">
    <cfRule type="containsText" dxfId="2" priority="341" operator="containsText" text="DESINSTALACION">
      <formula>NOT(ISERROR(SEARCH(("DESINSTALACION"),(H260))))</formula>
    </cfRule>
  </conditionalFormatting>
  <conditionalFormatting sqref="H260:H261">
    <cfRule type="containsText" dxfId="4" priority="342" operator="containsText" text="REINSTALACION">
      <formula>NOT(ISERROR(SEARCH(("REINSTALACION"),(H260))))</formula>
    </cfRule>
  </conditionalFormatting>
  <conditionalFormatting sqref="H260:H261">
    <cfRule type="containsText" dxfId="6" priority="343" operator="containsText" text="INSTALACION">
      <formula>NOT(ISERROR(SEARCH(("INSTALACION"),(H260))))</formula>
    </cfRule>
  </conditionalFormatting>
  <conditionalFormatting sqref="H260:H261">
    <cfRule type="containsText" dxfId="4" priority="344" operator="containsText" text="REINSTALACION">
      <formula>NOT(ISERROR(SEARCH(("REINSTALACION"),(H260))))</formula>
    </cfRule>
  </conditionalFormatting>
  <conditionalFormatting sqref="H260:H261">
    <cfRule type="containsText" dxfId="1" priority="345" operator="containsText" text="DESINTALACION">
      <formula>NOT(ISERROR(SEARCH(("DESINTALACION"),(H260))))</formula>
    </cfRule>
  </conditionalFormatting>
  <conditionalFormatting sqref="H260:H261">
    <cfRule type="containsText" dxfId="3" priority="346" operator="containsText" text="REVISION">
      <formula>NOT(ISERROR(SEARCH(("REVISION"),(H260))))</formula>
    </cfRule>
  </conditionalFormatting>
  <conditionalFormatting sqref="H264">
    <cfRule type="containsText" dxfId="2" priority="347" operator="containsText" text="DESINSTALACION">
      <formula>NOT(ISERROR(SEARCH(("DESINSTALACION"),(H264))))</formula>
    </cfRule>
  </conditionalFormatting>
  <conditionalFormatting sqref="H264">
    <cfRule type="containsText" dxfId="4" priority="348" operator="containsText" text="REINSTALACION">
      <formula>NOT(ISERROR(SEARCH(("REINSTALACION"),(H264))))</formula>
    </cfRule>
  </conditionalFormatting>
  <conditionalFormatting sqref="H264">
    <cfRule type="containsText" dxfId="6" priority="349" operator="containsText" text="INSTALACION">
      <formula>NOT(ISERROR(SEARCH(("INSTALACION"),(H264))))</formula>
    </cfRule>
  </conditionalFormatting>
  <conditionalFormatting sqref="H264">
    <cfRule type="containsText" dxfId="4" priority="350" operator="containsText" text="REINSTALACION">
      <formula>NOT(ISERROR(SEARCH(("REINSTALACION"),(H264))))</formula>
    </cfRule>
  </conditionalFormatting>
  <conditionalFormatting sqref="H264">
    <cfRule type="containsText" dxfId="1" priority="351" operator="containsText" text="DESINTALACION">
      <formula>NOT(ISERROR(SEARCH(("DESINTALACION"),(H264))))</formula>
    </cfRule>
  </conditionalFormatting>
  <conditionalFormatting sqref="H264">
    <cfRule type="containsText" dxfId="3" priority="352" operator="containsText" text="REVISION">
      <formula>NOT(ISERROR(SEARCH(("REVISION"),(H264))))</formula>
    </cfRule>
  </conditionalFormatting>
  <conditionalFormatting sqref="H264:H267">
    <cfRule type="containsText" dxfId="2" priority="353" operator="containsText" text="DESINSTALACION">
      <formula>NOT(ISERROR(SEARCH(("DESINSTALACION"),(H264))))</formula>
    </cfRule>
  </conditionalFormatting>
  <conditionalFormatting sqref="H265:H267">
    <cfRule type="containsText" dxfId="4" priority="354" operator="containsText" text="REINSTALACION">
      <formula>NOT(ISERROR(SEARCH(("REINSTALACION"),(H265))))</formula>
    </cfRule>
  </conditionalFormatting>
  <conditionalFormatting sqref="H265:H267">
    <cfRule type="containsText" dxfId="6" priority="355" operator="containsText" text="INSTALACION">
      <formula>NOT(ISERROR(SEARCH(("INSTALACION"),(H265))))</formula>
    </cfRule>
  </conditionalFormatting>
  <conditionalFormatting sqref="H265:H267">
    <cfRule type="containsText" dxfId="4" priority="356" operator="containsText" text="REINSTALACION">
      <formula>NOT(ISERROR(SEARCH(("REINSTALACION"),(H265))))</formula>
    </cfRule>
  </conditionalFormatting>
  <conditionalFormatting sqref="H265:H267">
    <cfRule type="containsText" dxfId="1" priority="357" operator="containsText" text="DESINTALACION">
      <formula>NOT(ISERROR(SEARCH(("DESINTALACION"),(H265))))</formula>
    </cfRule>
  </conditionalFormatting>
  <conditionalFormatting sqref="H265:H267">
    <cfRule type="containsText" dxfId="3" priority="358" operator="containsText" text="REVISION">
      <formula>NOT(ISERROR(SEARCH(("REVISION"),(H265))))</formula>
    </cfRule>
  </conditionalFormatting>
  <conditionalFormatting sqref="H276">
    <cfRule type="containsText" dxfId="2" priority="359" operator="containsText" text="DESINSTALACION">
      <formula>NOT(ISERROR(SEARCH(("DESINSTALACION"),(H276))))</formula>
    </cfRule>
  </conditionalFormatting>
  <conditionalFormatting sqref="H276">
    <cfRule type="containsText" dxfId="4" priority="360" operator="containsText" text="REINSTALACION">
      <formula>NOT(ISERROR(SEARCH(("REINSTALACION"),(H276))))</formula>
    </cfRule>
  </conditionalFormatting>
  <conditionalFormatting sqref="H276">
    <cfRule type="containsText" dxfId="6" priority="361" operator="containsText" text="INSTALACION">
      <formula>NOT(ISERROR(SEARCH(("INSTALACION"),(H276))))</formula>
    </cfRule>
  </conditionalFormatting>
  <conditionalFormatting sqref="H276">
    <cfRule type="containsText" dxfId="4" priority="362" operator="containsText" text="REINSTALACION">
      <formula>NOT(ISERROR(SEARCH(("REINSTALACION"),(H276))))</formula>
    </cfRule>
  </conditionalFormatting>
  <conditionalFormatting sqref="H276">
    <cfRule type="containsText" dxfId="1" priority="363" operator="containsText" text="DESINTALACION">
      <formula>NOT(ISERROR(SEARCH(("DESINTALACION"),(H276))))</formula>
    </cfRule>
  </conditionalFormatting>
  <conditionalFormatting sqref="H276">
    <cfRule type="containsText" dxfId="3" priority="364" operator="containsText" text="REVISION">
      <formula>NOT(ISERROR(SEARCH(("REVISION"),(H276))))</formula>
    </cfRule>
  </conditionalFormatting>
  <conditionalFormatting sqref="H292">
    <cfRule type="containsText" dxfId="2" priority="365" operator="containsText" text="DESINSTALACION">
      <formula>NOT(ISERROR(SEARCH(("DESINSTALACION"),(H292))))</formula>
    </cfRule>
  </conditionalFormatting>
  <conditionalFormatting sqref="H292">
    <cfRule type="containsText" dxfId="4" priority="366" operator="containsText" text="REINSTALACION">
      <formula>NOT(ISERROR(SEARCH(("REINSTALACION"),(H292))))</formula>
    </cfRule>
  </conditionalFormatting>
  <conditionalFormatting sqref="H292">
    <cfRule type="containsText" dxfId="6" priority="367" operator="containsText" text="INSTALACION">
      <formula>NOT(ISERROR(SEARCH(("INSTALACION"),(H292))))</formula>
    </cfRule>
  </conditionalFormatting>
  <conditionalFormatting sqref="H292">
    <cfRule type="containsText" dxfId="4" priority="368" operator="containsText" text="REINSTALACION">
      <formula>NOT(ISERROR(SEARCH(("REINSTALACION"),(H292))))</formula>
    </cfRule>
  </conditionalFormatting>
  <conditionalFormatting sqref="H292">
    <cfRule type="containsText" dxfId="1" priority="369" operator="containsText" text="DESINTALACION">
      <formula>NOT(ISERROR(SEARCH(("DESINTALACION"),(H292))))</formula>
    </cfRule>
  </conditionalFormatting>
  <conditionalFormatting sqref="H292">
    <cfRule type="containsText" dxfId="3" priority="370" operator="containsText" text="REVISION">
      <formula>NOT(ISERROR(SEARCH(("REVISION"),(H292))))</formula>
    </cfRule>
  </conditionalFormatting>
  <conditionalFormatting sqref="H292:H293 H352 H392 H433 H467 H521 H579 H659 H684 H732 H766 H813 H885 H1040 H1059 H1138">
    <cfRule type="containsText" dxfId="2" priority="371" operator="containsText" text="DESINSTALACION">
      <formula>NOT(ISERROR(SEARCH(("DESINSTALACION"),(H292))))</formula>
    </cfRule>
  </conditionalFormatting>
  <conditionalFormatting sqref="H293 H352 H392 H433 H467 H521 H579 H659 H684 H732 H766 H813 H885 H1040 H1059 H1138">
    <cfRule type="containsText" dxfId="4" priority="372" operator="containsText" text="REINSTALACION">
      <formula>NOT(ISERROR(SEARCH(("REINSTALACION"),(H293))))</formula>
    </cfRule>
  </conditionalFormatting>
  <conditionalFormatting sqref="H293 H352 H392 H433 H467 H521 H579 H659 H684 H732 H766 H813 H885 H1040 H1059 H1138">
    <cfRule type="containsText" dxfId="6" priority="373" operator="containsText" text="INSTALACION">
      <formula>NOT(ISERROR(SEARCH(("INSTALACION"),(H293))))</formula>
    </cfRule>
  </conditionalFormatting>
  <conditionalFormatting sqref="H293 H352 H392 H433 H467 H521 H579 H659 H684 H732 H766 H813 H885 H1040 H1059 H1138">
    <cfRule type="containsText" dxfId="4" priority="374" operator="containsText" text="REINSTALACION">
      <formula>NOT(ISERROR(SEARCH(("REINSTALACION"),(H293))))</formula>
    </cfRule>
  </conditionalFormatting>
  <conditionalFormatting sqref="H293 H352 H392 H433 H467 H521 H579 H659 H684 H732 H766 H813 H885 H1040 H1059 H1138">
    <cfRule type="containsText" dxfId="2" priority="375" operator="containsText" text="DESINSTALACION">
      <formula>NOT(ISERROR(SEARCH(("DESINSTALACION"),(H293))))</formula>
    </cfRule>
  </conditionalFormatting>
  <conditionalFormatting sqref="H293 H352 H392 H433 H467 H521 H579 H659 H684 H732 H766 H813 H885 H1040 H1059 H1138">
    <cfRule type="containsText" dxfId="1" priority="376" operator="containsText" text="DESINTALACION">
      <formula>NOT(ISERROR(SEARCH(("DESINTALACION"),(H293))))</formula>
    </cfRule>
  </conditionalFormatting>
  <conditionalFormatting sqref="H293 H352 H392 H433 H467 H521 H579 H659 H684 H732 H766 H813 H885 H1040 H1059 H1138">
    <cfRule type="containsText" dxfId="3" priority="377" operator="containsText" text="REVISION">
      <formula>NOT(ISERROR(SEARCH(("REVISION"),(H293))))</formula>
    </cfRule>
  </conditionalFormatting>
  <conditionalFormatting sqref="H294">
    <cfRule type="containsText" dxfId="2" priority="378" operator="containsText" text="DESINSTALACION">
      <formula>NOT(ISERROR(SEARCH(("DESINSTALACION"),(H294))))</formula>
    </cfRule>
  </conditionalFormatting>
  <conditionalFormatting sqref="H294">
    <cfRule type="containsText" dxfId="4" priority="379" operator="containsText" text="REINSTALACION">
      <formula>NOT(ISERROR(SEARCH(("REINSTALACION"),(H294))))</formula>
    </cfRule>
  </conditionalFormatting>
  <conditionalFormatting sqref="H294">
    <cfRule type="containsText" dxfId="6" priority="380" operator="containsText" text="INSTALACION">
      <formula>NOT(ISERROR(SEARCH(("INSTALACION"),(H294))))</formula>
    </cfRule>
  </conditionalFormatting>
  <conditionalFormatting sqref="H294">
    <cfRule type="containsText" dxfId="4" priority="381" operator="containsText" text="REINSTALACION">
      <formula>NOT(ISERROR(SEARCH(("REINSTALACION"),(H294))))</formula>
    </cfRule>
  </conditionalFormatting>
  <conditionalFormatting sqref="H294">
    <cfRule type="containsText" dxfId="1" priority="382" operator="containsText" text="DESINTALACION">
      <formula>NOT(ISERROR(SEARCH(("DESINTALACION"),(H294))))</formula>
    </cfRule>
  </conditionalFormatting>
  <conditionalFormatting sqref="H294">
    <cfRule type="containsText" dxfId="3" priority="383" operator="containsText" text="REVISION">
      <formula>NOT(ISERROR(SEARCH(("REVISION"),(H294))))</formula>
    </cfRule>
  </conditionalFormatting>
  <conditionalFormatting sqref="H294:H298">
    <cfRule type="containsText" dxfId="2" priority="384" operator="containsText" text="DESINSTALACION">
      <formula>NOT(ISERROR(SEARCH(("DESINSTALACION"),(H294))))</formula>
    </cfRule>
  </conditionalFormatting>
  <conditionalFormatting sqref="H299">
    <cfRule type="containsText" dxfId="2" priority="385" operator="containsText" text="DESINSTALACION">
      <formula>NOT(ISERROR(SEARCH(("DESINSTALACION"),(H299))))</formula>
    </cfRule>
  </conditionalFormatting>
  <conditionalFormatting sqref="H299">
    <cfRule type="containsText" dxfId="4" priority="386" operator="containsText" text="REINSTALACION">
      <formula>NOT(ISERROR(SEARCH(("REINSTALACION"),(H299))))</formula>
    </cfRule>
  </conditionalFormatting>
  <conditionalFormatting sqref="H299">
    <cfRule type="containsText" dxfId="6" priority="387" operator="containsText" text="INSTALACION">
      <formula>NOT(ISERROR(SEARCH(("INSTALACION"),(H299))))</formula>
    </cfRule>
  </conditionalFormatting>
  <conditionalFormatting sqref="H299">
    <cfRule type="containsText" dxfId="4" priority="388" operator="containsText" text="REINSTALACION">
      <formula>NOT(ISERROR(SEARCH(("REINSTALACION"),(H299))))</formula>
    </cfRule>
  </conditionalFormatting>
  <conditionalFormatting sqref="H299">
    <cfRule type="containsText" dxfId="1" priority="389" operator="containsText" text="DESINTALACION">
      <formula>NOT(ISERROR(SEARCH(("DESINTALACION"),(H299))))</formula>
    </cfRule>
  </conditionalFormatting>
  <conditionalFormatting sqref="H299">
    <cfRule type="containsText" dxfId="3" priority="390" operator="containsText" text="REVISION">
      <formula>NOT(ISERROR(SEARCH(("REVISION"),(H299))))</formula>
    </cfRule>
  </conditionalFormatting>
  <conditionalFormatting sqref="H299:H300">
    <cfRule type="containsText" dxfId="2" priority="391" operator="containsText" text="DESINSTALACION">
      <formula>NOT(ISERROR(SEARCH(("DESINSTALACION"),(H299))))</formula>
    </cfRule>
  </conditionalFormatting>
  <conditionalFormatting sqref="H300">
    <cfRule type="containsText" dxfId="4" priority="392" operator="containsText" text="REINSTALACION">
      <formula>NOT(ISERROR(SEARCH(("REINSTALACION"),(H300))))</formula>
    </cfRule>
  </conditionalFormatting>
  <conditionalFormatting sqref="H300">
    <cfRule type="containsText" dxfId="6" priority="393" operator="containsText" text="INSTALACION">
      <formula>NOT(ISERROR(SEARCH(("INSTALACION"),(H300))))</formula>
    </cfRule>
  </conditionalFormatting>
  <conditionalFormatting sqref="H300">
    <cfRule type="containsText" dxfId="4" priority="394" operator="containsText" text="REINSTALACION">
      <formula>NOT(ISERROR(SEARCH(("REINSTALACION"),(H300))))</formula>
    </cfRule>
  </conditionalFormatting>
  <conditionalFormatting sqref="H300">
    <cfRule type="containsText" dxfId="1" priority="395" operator="containsText" text="DESINTALACION">
      <formula>NOT(ISERROR(SEARCH(("DESINTALACION"),(H300))))</formula>
    </cfRule>
  </conditionalFormatting>
  <conditionalFormatting sqref="H300">
    <cfRule type="containsText" dxfId="3" priority="396" operator="containsText" text="REVISION">
      <formula>NOT(ISERROR(SEARCH(("REVISION"),(H300))))</formula>
    </cfRule>
  </conditionalFormatting>
  <conditionalFormatting sqref="H300:H310 H1148">
    <cfRule type="containsText" dxfId="2" priority="397" operator="containsText" text="DESINSTALACION">
      <formula>NOT(ISERROR(SEARCH(("DESINSTALACION"),(H300))))</formula>
    </cfRule>
  </conditionalFormatting>
  <conditionalFormatting sqref="H301">
    <cfRule type="containsText" dxfId="2" priority="398" operator="containsText" text="DESINSTALACION">
      <formula>NOT(ISERROR(SEARCH(("DESINSTALACION"),(H301))))</formula>
    </cfRule>
  </conditionalFormatting>
  <conditionalFormatting sqref="H301">
    <cfRule type="containsText" dxfId="4" priority="399" operator="containsText" text="REINSTALACION">
      <formula>NOT(ISERROR(SEARCH(("REINSTALACION"),(H301))))</formula>
    </cfRule>
  </conditionalFormatting>
  <conditionalFormatting sqref="H301">
    <cfRule type="containsText" dxfId="6" priority="400" operator="containsText" text="INSTALACION">
      <formula>NOT(ISERROR(SEARCH(("INSTALACION"),(H301))))</formula>
    </cfRule>
  </conditionalFormatting>
  <conditionalFormatting sqref="H301">
    <cfRule type="containsText" dxfId="4" priority="401" operator="containsText" text="REINSTALACION">
      <formula>NOT(ISERROR(SEARCH(("REINSTALACION"),(H301))))</formula>
    </cfRule>
  </conditionalFormatting>
  <conditionalFormatting sqref="H301">
    <cfRule type="containsText" dxfId="1" priority="402" operator="containsText" text="DESINTALACION">
      <formula>NOT(ISERROR(SEARCH(("DESINTALACION"),(H301))))</formula>
    </cfRule>
  </conditionalFormatting>
  <conditionalFormatting sqref="H301">
    <cfRule type="containsText" dxfId="3" priority="403" operator="containsText" text="REVISION">
      <formula>NOT(ISERROR(SEARCH(("REVISION"),(H301))))</formula>
    </cfRule>
  </conditionalFormatting>
  <conditionalFormatting sqref="H306">
    <cfRule type="containsText" dxfId="2" priority="404" operator="containsText" text="DESINSTALACION">
      <formula>NOT(ISERROR(SEARCH(("DESINSTALACION"),(H306))))</formula>
    </cfRule>
  </conditionalFormatting>
  <conditionalFormatting sqref="H306">
    <cfRule type="containsText" dxfId="4" priority="405" operator="containsText" text="REINSTALACION">
      <formula>NOT(ISERROR(SEARCH(("REINSTALACION"),(H306))))</formula>
    </cfRule>
  </conditionalFormatting>
  <conditionalFormatting sqref="H306">
    <cfRule type="containsText" dxfId="6" priority="406" operator="containsText" text="INSTALACION">
      <formula>NOT(ISERROR(SEARCH(("INSTALACION"),(H306))))</formula>
    </cfRule>
  </conditionalFormatting>
  <conditionalFormatting sqref="H306">
    <cfRule type="containsText" dxfId="4" priority="407" operator="containsText" text="REINSTALACION">
      <formula>NOT(ISERROR(SEARCH(("REINSTALACION"),(H306))))</formula>
    </cfRule>
  </conditionalFormatting>
  <conditionalFormatting sqref="H306">
    <cfRule type="containsText" dxfId="1" priority="408" operator="containsText" text="DESINTALACION">
      <formula>NOT(ISERROR(SEARCH(("DESINTALACION"),(H306))))</formula>
    </cfRule>
  </conditionalFormatting>
  <conditionalFormatting sqref="H306">
    <cfRule type="containsText" dxfId="3" priority="409" operator="containsText" text="REVISION">
      <formula>NOT(ISERROR(SEARCH(("REVISION"),(H306))))</formula>
    </cfRule>
  </conditionalFormatting>
  <conditionalFormatting sqref="H311">
    <cfRule type="containsText" dxfId="2" priority="410" operator="containsText" text="DESINSTALACION">
      <formula>NOT(ISERROR(SEARCH(("DESINSTALACION"),(H311))))</formula>
    </cfRule>
  </conditionalFormatting>
  <conditionalFormatting sqref="H311">
    <cfRule type="containsText" dxfId="4" priority="411" operator="containsText" text="REINSTALACION">
      <formula>NOT(ISERROR(SEARCH(("REINSTALACION"),(H311))))</formula>
    </cfRule>
  </conditionalFormatting>
  <conditionalFormatting sqref="H311">
    <cfRule type="containsText" dxfId="6" priority="412" operator="containsText" text="INSTALACION">
      <formula>NOT(ISERROR(SEARCH(("INSTALACION"),(H311))))</formula>
    </cfRule>
  </conditionalFormatting>
  <conditionalFormatting sqref="H311">
    <cfRule type="containsText" dxfId="4" priority="413" operator="containsText" text="REINSTALACION">
      <formula>NOT(ISERROR(SEARCH(("REINSTALACION"),(H311))))</formula>
    </cfRule>
  </conditionalFormatting>
  <conditionalFormatting sqref="H311">
    <cfRule type="containsText" dxfId="1" priority="414" operator="containsText" text="DESINTALACION">
      <formula>NOT(ISERROR(SEARCH(("DESINTALACION"),(H311))))</formula>
    </cfRule>
  </conditionalFormatting>
  <conditionalFormatting sqref="H311">
    <cfRule type="containsText" dxfId="3" priority="415" operator="containsText" text="REVISION">
      <formula>NOT(ISERROR(SEARCH(("REVISION"),(H311))))</formula>
    </cfRule>
  </conditionalFormatting>
  <conditionalFormatting sqref="H311:H312">
    <cfRule type="containsText" dxfId="2" priority="416" operator="containsText" text="DESINSTALACION">
      <formula>NOT(ISERROR(SEARCH(("DESINSTALACION"),(H311))))</formula>
    </cfRule>
  </conditionalFormatting>
  <conditionalFormatting sqref="H312">
    <cfRule type="containsText" dxfId="4" priority="417" operator="containsText" text="REINSTALACION">
      <formula>NOT(ISERROR(SEARCH(("REINSTALACION"),(H312))))</formula>
    </cfRule>
  </conditionalFormatting>
  <conditionalFormatting sqref="H312">
    <cfRule type="containsText" dxfId="6" priority="418" operator="containsText" text="INSTALACION">
      <formula>NOT(ISERROR(SEARCH(("INSTALACION"),(H312))))</formula>
    </cfRule>
  </conditionalFormatting>
  <conditionalFormatting sqref="H312">
    <cfRule type="containsText" dxfId="4" priority="419" operator="containsText" text="REINSTALACION">
      <formula>NOT(ISERROR(SEARCH(("REINSTALACION"),(H312))))</formula>
    </cfRule>
  </conditionalFormatting>
  <conditionalFormatting sqref="H312">
    <cfRule type="containsText" dxfId="2" priority="420" operator="containsText" text="DESINSTALACION">
      <formula>NOT(ISERROR(SEARCH(("DESINSTALACION"),(H312))))</formula>
    </cfRule>
  </conditionalFormatting>
  <conditionalFormatting sqref="H312">
    <cfRule type="containsText" dxfId="1" priority="421" operator="containsText" text="DESINTALACION">
      <formula>NOT(ISERROR(SEARCH(("DESINTALACION"),(H312))))</formula>
    </cfRule>
  </conditionalFormatting>
  <conditionalFormatting sqref="H312">
    <cfRule type="containsText" dxfId="3" priority="422" operator="containsText" text="REVISION">
      <formula>NOT(ISERROR(SEARCH(("REVISION"),(H312))))</formula>
    </cfRule>
  </conditionalFormatting>
  <conditionalFormatting sqref="H313">
    <cfRule type="containsText" dxfId="2" priority="423" operator="containsText" text="DESINSTALACION">
      <formula>NOT(ISERROR(SEARCH(("DESINSTALACION"),(H313))))</formula>
    </cfRule>
  </conditionalFormatting>
  <conditionalFormatting sqref="H313">
    <cfRule type="containsText" dxfId="4" priority="424" operator="containsText" text="REINSTALACION">
      <formula>NOT(ISERROR(SEARCH(("REINSTALACION"),(H313))))</formula>
    </cfRule>
  </conditionalFormatting>
  <conditionalFormatting sqref="H313">
    <cfRule type="containsText" dxfId="6" priority="425" operator="containsText" text="INSTALACION">
      <formula>NOT(ISERROR(SEARCH(("INSTALACION"),(H313))))</formula>
    </cfRule>
  </conditionalFormatting>
  <conditionalFormatting sqref="H313">
    <cfRule type="containsText" dxfId="4" priority="426" operator="containsText" text="REINSTALACION">
      <formula>NOT(ISERROR(SEARCH(("REINSTALACION"),(H313))))</formula>
    </cfRule>
  </conditionalFormatting>
  <conditionalFormatting sqref="H313">
    <cfRule type="containsText" dxfId="2" priority="427" operator="containsText" text="DESINSTALACION">
      <formula>NOT(ISERROR(SEARCH(("DESINSTALACION"),(H313))))</formula>
    </cfRule>
  </conditionalFormatting>
  <conditionalFormatting sqref="H313">
    <cfRule type="containsText" dxfId="1" priority="428" operator="containsText" text="DESINTALACION">
      <formula>NOT(ISERROR(SEARCH(("DESINTALACION"),(H313))))</formula>
    </cfRule>
  </conditionalFormatting>
  <conditionalFormatting sqref="H313">
    <cfRule type="containsText" dxfId="3" priority="429" operator="containsText" text="REVISION">
      <formula>NOT(ISERROR(SEARCH(("REVISION"),(H313))))</formula>
    </cfRule>
  </conditionalFormatting>
  <conditionalFormatting sqref="H314:H315">
    <cfRule type="containsText" dxfId="2" priority="430" operator="containsText" text="DESINSTALACION">
      <formula>NOT(ISERROR(SEARCH(("DESINSTALACION"),(H314))))</formula>
    </cfRule>
  </conditionalFormatting>
  <conditionalFormatting sqref="H315">
    <cfRule type="containsText" dxfId="4" priority="431" operator="containsText" text="REINSTALACION">
      <formula>NOT(ISERROR(SEARCH(("REINSTALACION"),(H315))))</formula>
    </cfRule>
  </conditionalFormatting>
  <conditionalFormatting sqref="H315">
    <cfRule type="containsText" dxfId="6" priority="432" operator="containsText" text="INSTALACION">
      <formula>NOT(ISERROR(SEARCH(("INSTALACION"),(H315))))</formula>
    </cfRule>
  </conditionalFormatting>
  <conditionalFormatting sqref="H315">
    <cfRule type="containsText" dxfId="4" priority="433" operator="containsText" text="REINSTALACION">
      <formula>NOT(ISERROR(SEARCH(("REINSTALACION"),(H315))))</formula>
    </cfRule>
  </conditionalFormatting>
  <conditionalFormatting sqref="H315">
    <cfRule type="containsText" dxfId="1" priority="434" operator="containsText" text="DESINTALACION">
      <formula>NOT(ISERROR(SEARCH(("DESINTALACION"),(H315))))</formula>
    </cfRule>
  </conditionalFormatting>
  <conditionalFormatting sqref="H315">
    <cfRule type="containsText" dxfId="3" priority="435" operator="containsText" text="REVISION">
      <formula>NOT(ISERROR(SEARCH(("REVISION"),(H315))))</formula>
    </cfRule>
  </conditionalFormatting>
  <conditionalFormatting sqref="H315:H320">
    <cfRule type="containsText" dxfId="2" priority="436" operator="containsText" text="DESINSTALACION">
      <formula>NOT(ISERROR(SEARCH(("DESINSTALACION"),(H315))))</formula>
    </cfRule>
  </conditionalFormatting>
  <conditionalFormatting sqref="H316">
    <cfRule type="containsText" dxfId="2" priority="437" operator="containsText" text="DESINSTALACION">
      <formula>NOT(ISERROR(SEARCH(("DESINSTALACION"),(H316))))</formula>
    </cfRule>
  </conditionalFormatting>
  <conditionalFormatting sqref="H316">
    <cfRule type="containsText" dxfId="4" priority="438" operator="containsText" text="REINSTALACION">
      <formula>NOT(ISERROR(SEARCH(("REINSTALACION"),(H316))))</formula>
    </cfRule>
  </conditionalFormatting>
  <conditionalFormatting sqref="H316">
    <cfRule type="containsText" dxfId="6" priority="439" operator="containsText" text="INSTALACION">
      <formula>NOT(ISERROR(SEARCH(("INSTALACION"),(H316))))</formula>
    </cfRule>
  </conditionalFormatting>
  <conditionalFormatting sqref="H316">
    <cfRule type="containsText" dxfId="4" priority="440" operator="containsText" text="REINSTALACION">
      <formula>NOT(ISERROR(SEARCH(("REINSTALACION"),(H316))))</formula>
    </cfRule>
  </conditionalFormatting>
  <conditionalFormatting sqref="H316">
    <cfRule type="containsText" dxfId="1" priority="441" operator="containsText" text="DESINTALACION">
      <formula>NOT(ISERROR(SEARCH(("DESINTALACION"),(H316))))</formula>
    </cfRule>
  </conditionalFormatting>
  <conditionalFormatting sqref="H316">
    <cfRule type="containsText" dxfId="3" priority="442" operator="containsText" text="REVISION">
      <formula>NOT(ISERROR(SEARCH(("REVISION"),(H316))))</formula>
    </cfRule>
  </conditionalFormatting>
  <conditionalFormatting sqref="H318">
    <cfRule type="containsText" dxfId="2" priority="443" operator="containsText" text="DESINSTALACION">
      <formula>NOT(ISERROR(SEARCH(("DESINSTALACION"),(H318))))</formula>
    </cfRule>
  </conditionalFormatting>
  <conditionalFormatting sqref="H318">
    <cfRule type="containsText" dxfId="4" priority="444" operator="containsText" text="REINSTALACION">
      <formula>NOT(ISERROR(SEARCH(("REINSTALACION"),(H318))))</formula>
    </cfRule>
  </conditionalFormatting>
  <conditionalFormatting sqref="H318">
    <cfRule type="containsText" dxfId="6" priority="445" operator="containsText" text="INSTALACION">
      <formula>NOT(ISERROR(SEARCH(("INSTALACION"),(H318))))</formula>
    </cfRule>
  </conditionalFormatting>
  <conditionalFormatting sqref="H318">
    <cfRule type="containsText" dxfId="4" priority="446" operator="containsText" text="REINSTALACION">
      <formula>NOT(ISERROR(SEARCH(("REINSTALACION"),(H318))))</formula>
    </cfRule>
  </conditionalFormatting>
  <conditionalFormatting sqref="H318">
    <cfRule type="containsText" dxfId="1" priority="447" operator="containsText" text="DESINTALACION">
      <formula>NOT(ISERROR(SEARCH(("DESINTALACION"),(H318))))</formula>
    </cfRule>
  </conditionalFormatting>
  <conditionalFormatting sqref="H318">
    <cfRule type="containsText" dxfId="3" priority="448" operator="containsText" text="REVISION">
      <formula>NOT(ISERROR(SEARCH(("REVISION"),(H318))))</formula>
    </cfRule>
  </conditionalFormatting>
  <conditionalFormatting sqref="H321">
    <cfRule type="containsText" dxfId="4" priority="449" operator="containsText" text="REINSTALACION">
      <formula>NOT(ISERROR(SEARCH(("REINSTALACION"),(H321))))</formula>
    </cfRule>
  </conditionalFormatting>
  <conditionalFormatting sqref="H321">
    <cfRule type="containsText" dxfId="6" priority="450" operator="containsText" text="INSTALACION">
      <formula>NOT(ISERROR(SEARCH(("INSTALACION"),(H321))))</formula>
    </cfRule>
  </conditionalFormatting>
  <conditionalFormatting sqref="H321">
    <cfRule type="containsText" dxfId="4" priority="451" operator="containsText" text="REINSTALACION">
      <formula>NOT(ISERROR(SEARCH(("REINSTALACION"),(H321))))</formula>
    </cfRule>
  </conditionalFormatting>
  <conditionalFormatting sqref="H321">
    <cfRule type="containsText" dxfId="2" priority="452" operator="containsText" text="DESINSTALACION">
      <formula>NOT(ISERROR(SEARCH(("DESINSTALACION"),(H321))))</formula>
    </cfRule>
  </conditionalFormatting>
  <conditionalFormatting sqref="H321">
    <cfRule type="containsText" dxfId="1" priority="453" operator="containsText" text="DESINTALACION">
      <formula>NOT(ISERROR(SEARCH(("DESINTALACION"),(H321))))</formula>
    </cfRule>
  </conditionalFormatting>
  <conditionalFormatting sqref="H321">
    <cfRule type="containsText" dxfId="3" priority="454" operator="containsText" text="REVISION">
      <formula>NOT(ISERROR(SEARCH(("REVISION"),(H321))))</formula>
    </cfRule>
  </conditionalFormatting>
  <conditionalFormatting sqref="H321:H323">
    <cfRule type="containsText" dxfId="2" priority="455" operator="containsText" text="DESINSTALACION">
      <formula>NOT(ISERROR(SEARCH(("DESINSTALACION"),(H321))))</formula>
    </cfRule>
  </conditionalFormatting>
  <conditionalFormatting sqref="H322">
    <cfRule type="containsText" dxfId="2" priority="456" operator="containsText" text="DESINSTALACION">
      <formula>NOT(ISERROR(SEARCH(("DESINSTALACION"),(H322))))</formula>
    </cfRule>
  </conditionalFormatting>
  <conditionalFormatting sqref="H322">
    <cfRule type="containsText" dxfId="4" priority="457" operator="containsText" text="REINSTALACION">
      <formula>NOT(ISERROR(SEARCH(("REINSTALACION"),(H322))))</formula>
    </cfRule>
  </conditionalFormatting>
  <conditionalFormatting sqref="H322">
    <cfRule type="containsText" dxfId="6" priority="458" operator="containsText" text="INSTALACION">
      <formula>NOT(ISERROR(SEARCH(("INSTALACION"),(H322))))</formula>
    </cfRule>
  </conditionalFormatting>
  <conditionalFormatting sqref="H322">
    <cfRule type="containsText" dxfId="4" priority="459" operator="containsText" text="REINSTALACION">
      <formula>NOT(ISERROR(SEARCH(("REINSTALACION"),(H322))))</formula>
    </cfRule>
  </conditionalFormatting>
  <conditionalFormatting sqref="H322">
    <cfRule type="containsText" dxfId="1" priority="460" operator="containsText" text="DESINTALACION">
      <formula>NOT(ISERROR(SEARCH(("DESINTALACION"),(H322))))</formula>
    </cfRule>
  </conditionalFormatting>
  <conditionalFormatting sqref="H322">
    <cfRule type="containsText" dxfId="3" priority="461" operator="containsText" text="REVISION">
      <formula>NOT(ISERROR(SEARCH(("REVISION"),(H322))))</formula>
    </cfRule>
  </conditionalFormatting>
  <conditionalFormatting sqref="H323">
    <cfRule type="containsText" dxfId="4" priority="462" operator="containsText" text="REINSTALACION">
      <formula>NOT(ISERROR(SEARCH(("REINSTALACION"),(H323))))</formula>
    </cfRule>
  </conditionalFormatting>
  <conditionalFormatting sqref="H323">
    <cfRule type="containsText" dxfId="6" priority="463" operator="containsText" text="INSTALACION">
      <formula>NOT(ISERROR(SEARCH(("INSTALACION"),(H323))))</formula>
    </cfRule>
  </conditionalFormatting>
  <conditionalFormatting sqref="H323">
    <cfRule type="containsText" dxfId="4" priority="464" operator="containsText" text="REINSTALACION">
      <formula>NOT(ISERROR(SEARCH(("REINSTALACION"),(H323))))</formula>
    </cfRule>
  </conditionalFormatting>
  <conditionalFormatting sqref="H323">
    <cfRule type="containsText" dxfId="1" priority="465" operator="containsText" text="DESINTALACION">
      <formula>NOT(ISERROR(SEARCH(("DESINTALACION"),(H323))))</formula>
    </cfRule>
  </conditionalFormatting>
  <conditionalFormatting sqref="H323">
    <cfRule type="containsText" dxfId="3" priority="466" operator="containsText" text="REVISION">
      <formula>NOT(ISERROR(SEARCH(("REVISION"),(H323))))</formula>
    </cfRule>
  </conditionalFormatting>
  <conditionalFormatting sqref="H323:H324">
    <cfRule type="containsText" dxfId="2" priority="467" operator="containsText" text="DESINSTALACION">
      <formula>NOT(ISERROR(SEARCH(("DESINSTALACION"),(H323))))</formula>
    </cfRule>
  </conditionalFormatting>
  <conditionalFormatting sqref="H324">
    <cfRule type="containsText" dxfId="4" priority="468" operator="containsText" text="REINSTALACION">
      <formula>NOT(ISERROR(SEARCH(("REINSTALACION"),(H324))))</formula>
    </cfRule>
  </conditionalFormatting>
  <conditionalFormatting sqref="H324">
    <cfRule type="containsText" dxfId="6" priority="469" operator="containsText" text="INSTALACION">
      <formula>NOT(ISERROR(SEARCH(("INSTALACION"),(H324))))</formula>
    </cfRule>
  </conditionalFormatting>
  <conditionalFormatting sqref="H324">
    <cfRule type="containsText" dxfId="4" priority="470" operator="containsText" text="REINSTALACION">
      <formula>NOT(ISERROR(SEARCH(("REINSTALACION"),(H324))))</formula>
    </cfRule>
  </conditionalFormatting>
  <conditionalFormatting sqref="H324">
    <cfRule type="containsText" dxfId="1" priority="471" operator="containsText" text="DESINTALACION">
      <formula>NOT(ISERROR(SEARCH(("DESINTALACION"),(H324))))</formula>
    </cfRule>
  </conditionalFormatting>
  <conditionalFormatting sqref="H324">
    <cfRule type="containsText" dxfId="3" priority="472" operator="containsText" text="REVISION">
      <formula>NOT(ISERROR(SEARCH(("REVISION"),(H324))))</formula>
    </cfRule>
  </conditionalFormatting>
  <conditionalFormatting sqref="H331">
    <cfRule type="containsText" dxfId="2" priority="473" operator="containsText" text="DESINSTALACION">
      <formula>NOT(ISERROR(SEARCH(("DESINSTALACION"),(H331))))</formula>
    </cfRule>
  </conditionalFormatting>
  <conditionalFormatting sqref="H331">
    <cfRule type="containsText" dxfId="4" priority="474" operator="containsText" text="REINSTALACION">
      <formula>NOT(ISERROR(SEARCH(("REINSTALACION"),(H331))))</formula>
    </cfRule>
  </conditionalFormatting>
  <conditionalFormatting sqref="H331">
    <cfRule type="containsText" dxfId="6" priority="475" operator="containsText" text="INSTALACION">
      <formula>NOT(ISERROR(SEARCH(("INSTALACION"),(H331))))</formula>
    </cfRule>
  </conditionalFormatting>
  <conditionalFormatting sqref="H331">
    <cfRule type="containsText" dxfId="4" priority="476" operator="containsText" text="REINSTALACION">
      <formula>NOT(ISERROR(SEARCH(("REINSTALACION"),(H331))))</formula>
    </cfRule>
  </conditionalFormatting>
  <conditionalFormatting sqref="H331">
    <cfRule type="containsText" dxfId="1" priority="477" operator="containsText" text="DESINTALACION">
      <formula>NOT(ISERROR(SEARCH(("DESINTALACION"),(H331))))</formula>
    </cfRule>
  </conditionalFormatting>
  <conditionalFormatting sqref="H331">
    <cfRule type="containsText" dxfId="3" priority="478" operator="containsText" text="REVISION">
      <formula>NOT(ISERROR(SEARCH(("REVISION"),(H331))))</formula>
    </cfRule>
  </conditionalFormatting>
  <conditionalFormatting sqref="H331:H335">
    <cfRule type="containsText" dxfId="2" priority="479" operator="containsText" text="DESINSTALACION">
      <formula>NOT(ISERROR(SEARCH(("DESINSTALACION"),(H331))))</formula>
    </cfRule>
  </conditionalFormatting>
  <conditionalFormatting sqref="H336">
    <cfRule type="containsText" dxfId="2" priority="480" operator="containsText" text="DESINSTALACION">
      <formula>NOT(ISERROR(SEARCH(("DESINSTALACION"),(H336))))</formula>
    </cfRule>
  </conditionalFormatting>
  <conditionalFormatting sqref="H336">
    <cfRule type="containsText" dxfId="4" priority="481" operator="containsText" text="REINSTALACION">
      <formula>NOT(ISERROR(SEARCH(("REINSTALACION"),(H336))))</formula>
    </cfRule>
  </conditionalFormatting>
  <conditionalFormatting sqref="H336">
    <cfRule type="containsText" dxfId="6" priority="482" operator="containsText" text="INSTALACION">
      <formula>NOT(ISERROR(SEARCH(("INSTALACION"),(H336))))</formula>
    </cfRule>
  </conditionalFormatting>
  <conditionalFormatting sqref="H336">
    <cfRule type="containsText" dxfId="4" priority="483" operator="containsText" text="REINSTALACION">
      <formula>NOT(ISERROR(SEARCH(("REINSTALACION"),(H336))))</formula>
    </cfRule>
  </conditionalFormatting>
  <conditionalFormatting sqref="H336">
    <cfRule type="containsText" dxfId="1" priority="484" operator="containsText" text="DESINTALACION">
      <formula>NOT(ISERROR(SEARCH(("DESINTALACION"),(H336))))</formula>
    </cfRule>
  </conditionalFormatting>
  <conditionalFormatting sqref="H336">
    <cfRule type="containsText" dxfId="3" priority="485" operator="containsText" text="REVISION">
      <formula>NOT(ISERROR(SEARCH(("REVISION"),(H336))))</formula>
    </cfRule>
  </conditionalFormatting>
  <conditionalFormatting sqref="H336:H345 H360">
    <cfRule type="containsText" dxfId="2" priority="486" operator="containsText" text="DESINSTALACION">
      <formula>NOT(ISERROR(SEARCH(("DESINSTALACION"),(H336))))</formula>
    </cfRule>
  </conditionalFormatting>
  <conditionalFormatting sqref="H346">
    <cfRule type="containsText" dxfId="2" priority="487" operator="containsText" text="DESINSTALACION">
      <formula>NOT(ISERROR(SEARCH(("DESINSTALACION"),(H346))))</formula>
    </cfRule>
  </conditionalFormatting>
  <conditionalFormatting sqref="H346">
    <cfRule type="containsText" dxfId="4" priority="488" operator="containsText" text="REINSTALACION">
      <formula>NOT(ISERROR(SEARCH(("REINSTALACION"),(H346))))</formula>
    </cfRule>
  </conditionalFormatting>
  <conditionalFormatting sqref="H346">
    <cfRule type="containsText" dxfId="6" priority="489" operator="containsText" text="INSTALACION">
      <formula>NOT(ISERROR(SEARCH(("INSTALACION"),(H346))))</formula>
    </cfRule>
  </conditionalFormatting>
  <conditionalFormatting sqref="H346">
    <cfRule type="containsText" dxfId="4" priority="490" operator="containsText" text="REINSTALACION">
      <formula>NOT(ISERROR(SEARCH(("REINSTALACION"),(H346))))</formula>
    </cfRule>
  </conditionalFormatting>
  <conditionalFormatting sqref="H346">
    <cfRule type="containsText" dxfId="1" priority="491" operator="containsText" text="DESINTALACION">
      <formula>NOT(ISERROR(SEARCH(("DESINTALACION"),(H346))))</formula>
    </cfRule>
  </conditionalFormatting>
  <conditionalFormatting sqref="H346">
    <cfRule type="containsText" dxfId="3" priority="492" operator="containsText" text="REVISION">
      <formula>NOT(ISERROR(SEARCH(("REVISION"),(H346))))</formula>
    </cfRule>
  </conditionalFormatting>
  <conditionalFormatting sqref="H346:H366 H392 H433 H467 H521 H579 H659 H684 H732 H766 H813 H885 H1040 H1059 H1138">
    <cfRule type="containsText" dxfId="2" priority="493" operator="containsText" text="DESINSTALACION">
      <formula>NOT(ISERROR(SEARCH(("DESINSTALACION"),(H346))))</formula>
    </cfRule>
  </conditionalFormatting>
  <conditionalFormatting sqref="H350">
    <cfRule type="containsText" dxfId="2" priority="494" operator="containsText" text="DESINSTALACION">
      <formula>NOT(ISERROR(SEARCH(("DESINSTALACION"),(H350))))</formula>
    </cfRule>
  </conditionalFormatting>
  <conditionalFormatting sqref="H350">
    <cfRule type="containsText" dxfId="4" priority="495" operator="containsText" text="REINSTALACION">
      <formula>NOT(ISERROR(SEARCH(("REINSTALACION"),(H350))))</formula>
    </cfRule>
  </conditionalFormatting>
  <conditionalFormatting sqref="H350">
    <cfRule type="containsText" dxfId="6" priority="496" operator="containsText" text="INSTALACION">
      <formula>NOT(ISERROR(SEARCH(("INSTALACION"),(H350))))</formula>
    </cfRule>
  </conditionalFormatting>
  <conditionalFormatting sqref="H350">
    <cfRule type="containsText" dxfId="4" priority="497" operator="containsText" text="REINSTALACION">
      <formula>NOT(ISERROR(SEARCH(("REINSTALACION"),(H350))))</formula>
    </cfRule>
  </conditionalFormatting>
  <conditionalFormatting sqref="H350">
    <cfRule type="containsText" dxfId="1" priority="498" operator="containsText" text="DESINTALACION">
      <formula>NOT(ISERROR(SEARCH(("DESINTALACION"),(H350))))</formula>
    </cfRule>
  </conditionalFormatting>
  <conditionalFormatting sqref="H350">
    <cfRule type="containsText" dxfId="3" priority="499" operator="containsText" text="REVISION">
      <formula>NOT(ISERROR(SEARCH(("REVISION"),(H350))))</formula>
    </cfRule>
  </conditionalFormatting>
  <conditionalFormatting sqref="H367">
    <cfRule type="containsText" dxfId="2" priority="500" operator="containsText" text="DESINSTALACION">
      <formula>NOT(ISERROR(SEARCH(("DESINSTALACION"),(H367))))</formula>
    </cfRule>
  </conditionalFormatting>
  <conditionalFormatting sqref="H367">
    <cfRule type="containsText" dxfId="4" priority="501" operator="containsText" text="REINSTALACION">
      <formula>NOT(ISERROR(SEARCH(("REINSTALACION"),(H367))))</formula>
    </cfRule>
  </conditionalFormatting>
  <conditionalFormatting sqref="H367">
    <cfRule type="containsText" dxfId="6" priority="502" operator="containsText" text="INSTALACION">
      <formula>NOT(ISERROR(SEARCH(("INSTALACION"),(H367))))</formula>
    </cfRule>
  </conditionalFormatting>
  <conditionalFormatting sqref="H367">
    <cfRule type="containsText" dxfId="4" priority="503" operator="containsText" text="REINSTALACION">
      <formula>NOT(ISERROR(SEARCH(("REINSTALACION"),(H367))))</formula>
    </cfRule>
  </conditionalFormatting>
  <conditionalFormatting sqref="H367">
    <cfRule type="containsText" dxfId="2" priority="504" operator="containsText" text="DESINSTALACION">
      <formula>NOT(ISERROR(SEARCH(("DESINSTALACION"),(H367))))</formula>
    </cfRule>
  </conditionalFormatting>
  <conditionalFormatting sqref="H367">
    <cfRule type="containsText" dxfId="1" priority="505" operator="containsText" text="DESINTALACION">
      <formula>NOT(ISERROR(SEARCH(("DESINTALACION"),(H367))))</formula>
    </cfRule>
  </conditionalFormatting>
  <conditionalFormatting sqref="H367">
    <cfRule type="containsText" dxfId="3" priority="506" operator="containsText" text="REVISION">
      <formula>NOT(ISERROR(SEARCH(("REVISION"),(H367))))</formula>
    </cfRule>
  </conditionalFormatting>
  <conditionalFormatting sqref="H370">
    <cfRule type="containsText" dxfId="6" priority="507" operator="containsText" text="INSTALACION">
      <formula>NOT(ISERROR(SEARCH(("INSTALACION"),(H370))))</formula>
    </cfRule>
  </conditionalFormatting>
  <conditionalFormatting sqref="H370">
    <cfRule type="containsText" dxfId="4" priority="508" operator="containsText" text="REINSTALACION">
      <formula>NOT(ISERROR(SEARCH(("REINSTALACION"),(H370))))</formula>
    </cfRule>
  </conditionalFormatting>
  <conditionalFormatting sqref="H370">
    <cfRule type="containsText" dxfId="1" priority="509" operator="containsText" text="DESINTALACION">
      <formula>NOT(ISERROR(SEARCH(("DESINTALACION"),(H370))))</formula>
    </cfRule>
  </conditionalFormatting>
  <conditionalFormatting sqref="H370">
    <cfRule type="containsText" dxfId="3" priority="510" operator="containsText" text="REVISION">
      <formula>NOT(ISERROR(SEARCH(("REVISION"),(H370))))</formula>
    </cfRule>
  </conditionalFormatting>
  <conditionalFormatting sqref="H370:H371">
    <cfRule type="containsText" dxfId="2" priority="511" operator="containsText" text="DESINSTALACION">
      <formula>NOT(ISERROR(SEARCH(("DESINSTALACION"),(H370))))</formula>
    </cfRule>
  </conditionalFormatting>
  <conditionalFormatting sqref="H370:H371">
    <cfRule type="containsText" dxfId="4" priority="512" operator="containsText" text="REINSTALACION">
      <formula>NOT(ISERROR(SEARCH(("REINSTALACION"),(H370))))</formula>
    </cfRule>
  </conditionalFormatting>
  <conditionalFormatting sqref="H371">
    <cfRule type="containsText" dxfId="4" priority="513" operator="containsText" text="REINSTALACION">
      <formula>NOT(ISERROR(SEARCH(("REINSTALACION"),(H371))))</formula>
    </cfRule>
  </conditionalFormatting>
  <conditionalFormatting sqref="H371">
    <cfRule type="containsText" dxfId="6" priority="514" operator="containsText" text="INSTALACION">
      <formula>NOT(ISERROR(SEARCH(("INSTALACION"),(H371))))</formula>
    </cfRule>
  </conditionalFormatting>
  <conditionalFormatting sqref="H371">
    <cfRule type="containsText" dxfId="1" priority="515" operator="containsText" text="DESINTALACION">
      <formula>NOT(ISERROR(SEARCH(("DESINTALACION"),(H371))))</formula>
    </cfRule>
  </conditionalFormatting>
  <conditionalFormatting sqref="H371">
    <cfRule type="containsText" dxfId="3" priority="516" operator="containsText" text="REVISION">
      <formula>NOT(ISERROR(SEARCH(("REVISION"),(H371))))</formula>
    </cfRule>
  </conditionalFormatting>
  <conditionalFormatting sqref="H373">
    <cfRule type="containsText" dxfId="2" priority="517" operator="containsText" text="DESINSTALACION">
      <formula>NOT(ISERROR(SEARCH(("DESINSTALACION"),(H373))))</formula>
    </cfRule>
  </conditionalFormatting>
  <conditionalFormatting sqref="H373">
    <cfRule type="containsText" dxfId="4" priority="518" operator="containsText" text="REINSTALACION">
      <formula>NOT(ISERROR(SEARCH(("REINSTALACION"),(H373))))</formula>
    </cfRule>
  </conditionalFormatting>
  <conditionalFormatting sqref="H373">
    <cfRule type="containsText" dxfId="6" priority="519" operator="containsText" text="INSTALACION">
      <formula>NOT(ISERROR(SEARCH(("INSTALACION"),(H373))))</formula>
    </cfRule>
  </conditionalFormatting>
  <conditionalFormatting sqref="H373">
    <cfRule type="containsText" dxfId="4" priority="520" operator="containsText" text="REINSTALACION">
      <formula>NOT(ISERROR(SEARCH(("REINSTALACION"),(H373))))</formula>
    </cfRule>
  </conditionalFormatting>
  <conditionalFormatting sqref="H373">
    <cfRule type="containsText" dxfId="1" priority="521" operator="containsText" text="DESINTALACION">
      <formula>NOT(ISERROR(SEARCH(("DESINTALACION"),(H373))))</formula>
    </cfRule>
  </conditionalFormatting>
  <conditionalFormatting sqref="H373">
    <cfRule type="containsText" dxfId="3" priority="522" operator="containsText" text="REVISION">
      <formula>NOT(ISERROR(SEARCH(("REVISION"),(H373))))</formula>
    </cfRule>
  </conditionalFormatting>
  <conditionalFormatting sqref="H378">
    <cfRule type="containsText" dxfId="2" priority="523" operator="containsText" text="DESINSTALACION">
      <formula>NOT(ISERROR(SEARCH(("DESINSTALACION"),(H378))))</formula>
    </cfRule>
  </conditionalFormatting>
  <conditionalFormatting sqref="H378">
    <cfRule type="containsText" dxfId="4" priority="524" operator="containsText" text="REINSTALACION">
      <formula>NOT(ISERROR(SEARCH(("REINSTALACION"),(H378))))</formula>
    </cfRule>
  </conditionalFormatting>
  <conditionalFormatting sqref="H378">
    <cfRule type="containsText" dxfId="6" priority="525" operator="containsText" text="INSTALACION">
      <formula>NOT(ISERROR(SEARCH(("INSTALACION"),(H378))))</formula>
    </cfRule>
  </conditionalFormatting>
  <conditionalFormatting sqref="H378">
    <cfRule type="containsText" dxfId="4" priority="526" operator="containsText" text="REINSTALACION">
      <formula>NOT(ISERROR(SEARCH(("REINSTALACION"),(H378))))</formula>
    </cfRule>
  </conditionalFormatting>
  <conditionalFormatting sqref="H378">
    <cfRule type="containsText" dxfId="2" priority="527" operator="containsText" text="DESINSTALACION">
      <formula>NOT(ISERROR(SEARCH(("DESINSTALACION"),(H378))))</formula>
    </cfRule>
  </conditionalFormatting>
  <conditionalFormatting sqref="H378">
    <cfRule type="containsText" dxfId="1" priority="528" operator="containsText" text="DESINTALACION">
      <formula>NOT(ISERROR(SEARCH(("DESINTALACION"),(H378))))</formula>
    </cfRule>
  </conditionalFormatting>
  <conditionalFormatting sqref="H378">
    <cfRule type="containsText" dxfId="3" priority="529" operator="containsText" text="REVISION">
      <formula>NOT(ISERROR(SEARCH(("REVISION"),(H378))))</formula>
    </cfRule>
  </conditionalFormatting>
  <conditionalFormatting sqref="H379:H383">
    <cfRule type="containsText" dxfId="2" priority="530" operator="containsText" text="DESINSTALACION">
      <formula>NOT(ISERROR(SEARCH(("DESINSTALACION"),(H379))))</formula>
    </cfRule>
  </conditionalFormatting>
  <conditionalFormatting sqref="H383">
    <cfRule type="containsText" dxfId="4" priority="531" operator="containsText" text="REINSTALACION">
      <formula>NOT(ISERROR(SEARCH(("REINSTALACION"),(H383))))</formula>
    </cfRule>
  </conditionalFormatting>
  <conditionalFormatting sqref="H383">
    <cfRule type="containsText" dxfId="6" priority="532" operator="containsText" text="INSTALACION">
      <formula>NOT(ISERROR(SEARCH(("INSTALACION"),(H383))))</formula>
    </cfRule>
  </conditionalFormatting>
  <conditionalFormatting sqref="H383">
    <cfRule type="containsText" dxfId="4" priority="533" operator="containsText" text="REINSTALACION">
      <formula>NOT(ISERROR(SEARCH(("REINSTALACION"),(H383))))</formula>
    </cfRule>
  </conditionalFormatting>
  <conditionalFormatting sqref="H383">
    <cfRule type="containsText" dxfId="1" priority="534" operator="containsText" text="DESINTALACION">
      <formula>NOT(ISERROR(SEARCH(("DESINTALACION"),(H383))))</formula>
    </cfRule>
  </conditionalFormatting>
  <conditionalFormatting sqref="H383">
    <cfRule type="containsText" dxfId="3" priority="535" operator="containsText" text="REVISION">
      <formula>NOT(ISERROR(SEARCH(("REVISION"),(H383))))</formula>
    </cfRule>
  </conditionalFormatting>
  <conditionalFormatting sqref="H383:H403 H433 H467 H521 H579 H659 H684 H732 H766 H813 H885 H1040 H1059 H1138">
    <cfRule type="containsText" dxfId="2" priority="536" operator="containsText" text="DESINSTALACION">
      <formula>NOT(ISERROR(SEARCH(("DESINSTALACION"),(H383))))</formula>
    </cfRule>
  </conditionalFormatting>
  <conditionalFormatting sqref="H384">
    <cfRule type="containsText" dxfId="2" priority="537" operator="containsText" text="DESINSTALACION">
      <formula>NOT(ISERROR(SEARCH(("DESINSTALACION"),(H384))))</formula>
    </cfRule>
  </conditionalFormatting>
  <conditionalFormatting sqref="H384">
    <cfRule type="containsText" dxfId="4" priority="538" operator="containsText" text="REINSTALACION">
      <formula>NOT(ISERROR(SEARCH(("REINSTALACION"),(H384))))</formula>
    </cfRule>
  </conditionalFormatting>
  <conditionalFormatting sqref="H384">
    <cfRule type="containsText" dxfId="6" priority="539" operator="containsText" text="INSTALACION">
      <formula>NOT(ISERROR(SEARCH(("INSTALACION"),(H384))))</formula>
    </cfRule>
  </conditionalFormatting>
  <conditionalFormatting sqref="H384">
    <cfRule type="containsText" dxfId="4" priority="540" operator="containsText" text="REINSTALACION">
      <formula>NOT(ISERROR(SEARCH(("REINSTALACION"),(H384))))</formula>
    </cfRule>
  </conditionalFormatting>
  <conditionalFormatting sqref="H384">
    <cfRule type="containsText" dxfId="1" priority="541" operator="containsText" text="DESINTALACION">
      <formula>NOT(ISERROR(SEARCH(("DESINTALACION"),(H384))))</formula>
    </cfRule>
  </conditionalFormatting>
  <conditionalFormatting sqref="H384">
    <cfRule type="containsText" dxfId="3" priority="542" operator="containsText" text="REVISION">
      <formula>NOT(ISERROR(SEARCH(("REVISION"),(H384))))</formula>
    </cfRule>
  </conditionalFormatting>
  <conditionalFormatting sqref="H404">
    <cfRule type="containsText" dxfId="2" priority="543" operator="containsText" text="DESINSTALACION">
      <formula>NOT(ISERROR(SEARCH(("DESINSTALACION"),(H404))))</formula>
    </cfRule>
  </conditionalFormatting>
  <conditionalFormatting sqref="H404">
    <cfRule type="containsText" dxfId="4" priority="544" operator="containsText" text="REINSTALACION">
      <formula>NOT(ISERROR(SEARCH(("REINSTALACION"),(H404))))</formula>
    </cfRule>
  </conditionalFormatting>
  <conditionalFormatting sqref="H404">
    <cfRule type="containsText" dxfId="6" priority="545" operator="containsText" text="INSTALACION">
      <formula>NOT(ISERROR(SEARCH(("INSTALACION"),(H404))))</formula>
    </cfRule>
  </conditionalFormatting>
  <conditionalFormatting sqref="H404">
    <cfRule type="containsText" dxfId="4" priority="546" operator="containsText" text="REINSTALACION">
      <formula>NOT(ISERROR(SEARCH(("REINSTALACION"),(H404))))</formula>
    </cfRule>
  </conditionalFormatting>
  <conditionalFormatting sqref="H404">
    <cfRule type="containsText" dxfId="1" priority="547" operator="containsText" text="DESINTALACION">
      <formula>NOT(ISERROR(SEARCH(("DESINTALACION"),(H404))))</formula>
    </cfRule>
  </conditionalFormatting>
  <conditionalFormatting sqref="H404">
    <cfRule type="containsText" dxfId="3" priority="548" operator="containsText" text="REVISION">
      <formula>NOT(ISERROR(SEARCH(("REVISION"),(H404))))</formula>
    </cfRule>
  </conditionalFormatting>
  <conditionalFormatting sqref="H404:H405">
    <cfRule type="containsText" dxfId="2" priority="549" operator="containsText" text="DESINSTALACION">
      <formula>NOT(ISERROR(SEARCH(("DESINSTALACION"),(H404))))</formula>
    </cfRule>
  </conditionalFormatting>
  <conditionalFormatting sqref="H405">
    <cfRule type="containsText" dxfId="4" priority="550" operator="containsText" text="REINSTALACION">
      <formula>NOT(ISERROR(SEARCH(("REINSTALACION"),(H405))))</formula>
    </cfRule>
  </conditionalFormatting>
  <conditionalFormatting sqref="H405">
    <cfRule type="containsText" dxfId="6" priority="551" operator="containsText" text="INSTALACION">
      <formula>NOT(ISERROR(SEARCH(("INSTALACION"),(H405))))</formula>
    </cfRule>
  </conditionalFormatting>
  <conditionalFormatting sqref="H405">
    <cfRule type="containsText" dxfId="4" priority="552" operator="containsText" text="REINSTALACION">
      <formula>NOT(ISERROR(SEARCH(("REINSTALACION"),(H405))))</formula>
    </cfRule>
  </conditionalFormatting>
  <conditionalFormatting sqref="H405">
    <cfRule type="containsText" dxfId="2" priority="553" operator="containsText" text="DESINSTALACION">
      <formula>NOT(ISERROR(SEARCH(("DESINSTALACION"),(H405))))</formula>
    </cfRule>
  </conditionalFormatting>
  <conditionalFormatting sqref="H405">
    <cfRule type="containsText" dxfId="1" priority="554" operator="containsText" text="DESINTALACION">
      <formula>NOT(ISERROR(SEARCH(("DESINTALACION"),(H405))))</formula>
    </cfRule>
  </conditionalFormatting>
  <conditionalFormatting sqref="H405">
    <cfRule type="containsText" dxfId="3" priority="555" operator="containsText" text="REVISION">
      <formula>NOT(ISERROR(SEARCH(("REVISION"),(H405))))</formula>
    </cfRule>
  </conditionalFormatting>
  <conditionalFormatting sqref="H407">
    <cfRule type="containsText" dxfId="6" priority="556" operator="containsText" text="INSTALACION">
      <formula>NOT(ISERROR(SEARCH(("INSTALACION"),(H407))))</formula>
    </cfRule>
  </conditionalFormatting>
  <conditionalFormatting sqref="H407">
    <cfRule type="containsText" dxfId="4" priority="557" operator="containsText" text="REINSTALACION">
      <formula>NOT(ISERROR(SEARCH(("REINSTALACION"),(H407))))</formula>
    </cfRule>
  </conditionalFormatting>
  <conditionalFormatting sqref="H407">
    <cfRule type="containsText" dxfId="1" priority="558" operator="containsText" text="DESINTALACION">
      <formula>NOT(ISERROR(SEARCH(("DESINTALACION"),(H407))))</formula>
    </cfRule>
  </conditionalFormatting>
  <conditionalFormatting sqref="H407">
    <cfRule type="containsText" dxfId="3" priority="559" operator="containsText" text="REVISION">
      <formula>NOT(ISERROR(SEARCH(("REVISION"),(H407))))</formula>
    </cfRule>
  </conditionalFormatting>
  <conditionalFormatting sqref="H407:H408">
    <cfRule type="containsText" dxfId="2" priority="560" operator="containsText" text="DESINSTALACION">
      <formula>NOT(ISERROR(SEARCH(("DESINSTALACION"),(H407))))</formula>
    </cfRule>
  </conditionalFormatting>
  <conditionalFormatting sqref="H407:H408">
    <cfRule type="containsText" dxfId="4" priority="561" operator="containsText" text="REINSTALACION">
      <formula>NOT(ISERROR(SEARCH(("REINSTALACION"),(H407))))</formula>
    </cfRule>
  </conditionalFormatting>
  <conditionalFormatting sqref="H408">
    <cfRule type="containsText" dxfId="4" priority="562" operator="containsText" text="REINSTALACION">
      <formula>NOT(ISERROR(SEARCH(("REINSTALACION"),(H408))))</formula>
    </cfRule>
  </conditionalFormatting>
  <conditionalFormatting sqref="H408">
    <cfRule type="containsText" dxfId="6" priority="563" operator="containsText" text="INSTALACION">
      <formula>NOT(ISERROR(SEARCH(("INSTALACION"),(H408))))</formula>
    </cfRule>
  </conditionalFormatting>
  <conditionalFormatting sqref="H408">
    <cfRule type="containsText" dxfId="1" priority="564" operator="containsText" text="DESINTALACION">
      <formula>NOT(ISERROR(SEARCH(("DESINTALACION"),(H408))))</formula>
    </cfRule>
  </conditionalFormatting>
  <conditionalFormatting sqref="H408">
    <cfRule type="containsText" dxfId="3" priority="565" operator="containsText" text="REVISION">
      <formula>NOT(ISERROR(SEARCH(("REVISION"),(H408))))</formula>
    </cfRule>
  </conditionalFormatting>
  <conditionalFormatting sqref="H418">
    <cfRule type="containsText" dxfId="2" priority="566" operator="containsText" text="DESINSTALACION">
      <formula>NOT(ISERROR(SEARCH(("DESINSTALACION"),(H418))))</formula>
    </cfRule>
  </conditionalFormatting>
  <conditionalFormatting sqref="H418">
    <cfRule type="containsText" dxfId="4" priority="567" operator="containsText" text="REINSTALACION">
      <formula>NOT(ISERROR(SEARCH(("REINSTALACION"),(H418))))</formula>
    </cfRule>
  </conditionalFormatting>
  <conditionalFormatting sqref="H418">
    <cfRule type="containsText" dxfId="6" priority="568" operator="containsText" text="INSTALACION">
      <formula>NOT(ISERROR(SEARCH(("INSTALACION"),(H418))))</formula>
    </cfRule>
  </conditionalFormatting>
  <conditionalFormatting sqref="H418">
    <cfRule type="containsText" dxfId="4" priority="569" operator="containsText" text="REINSTALACION">
      <formula>NOT(ISERROR(SEARCH(("REINSTALACION"),(H418))))</formula>
    </cfRule>
  </conditionalFormatting>
  <conditionalFormatting sqref="H418">
    <cfRule type="containsText" dxfId="1" priority="570" operator="containsText" text="DESINTALACION">
      <formula>NOT(ISERROR(SEARCH(("DESINTALACION"),(H418))))</formula>
    </cfRule>
  </conditionalFormatting>
  <conditionalFormatting sqref="H418">
    <cfRule type="containsText" dxfId="3" priority="571" operator="containsText" text="REVISION">
      <formula>NOT(ISERROR(SEARCH(("REVISION"),(H418))))</formula>
    </cfRule>
  </conditionalFormatting>
  <conditionalFormatting sqref="H418:H419">
    <cfRule type="containsText" dxfId="2" priority="572" operator="containsText" text="DESINSTALACION">
      <formula>NOT(ISERROR(SEARCH(("DESINSTALACION"),(H418))))</formula>
    </cfRule>
  </conditionalFormatting>
  <conditionalFormatting sqref="H420">
    <cfRule type="containsText" dxfId="4" priority="573" operator="containsText" text="REINSTALACION">
      <formula>NOT(ISERROR(SEARCH(("REINSTALACION"),(H420))))</formula>
    </cfRule>
  </conditionalFormatting>
  <conditionalFormatting sqref="H420">
    <cfRule type="containsText" dxfId="6" priority="574" operator="containsText" text="INSTALACION">
      <formula>NOT(ISERROR(SEARCH(("INSTALACION"),(H420))))</formula>
    </cfRule>
  </conditionalFormatting>
  <conditionalFormatting sqref="H420">
    <cfRule type="containsText" dxfId="4" priority="575" operator="containsText" text="REINSTALACION">
      <formula>NOT(ISERROR(SEARCH(("REINSTALACION"),(H420))))</formula>
    </cfRule>
  </conditionalFormatting>
  <conditionalFormatting sqref="H420">
    <cfRule type="containsText" dxfId="2" priority="576" operator="containsText" text="DESINSTALACION">
      <formula>NOT(ISERROR(SEARCH(("DESINSTALACION"),(H420))))</formula>
    </cfRule>
  </conditionalFormatting>
  <conditionalFormatting sqref="H420">
    <cfRule type="containsText" dxfId="1" priority="577" operator="containsText" text="DESINTALACION">
      <formula>NOT(ISERROR(SEARCH(("DESINTALACION"),(H420))))</formula>
    </cfRule>
  </conditionalFormatting>
  <conditionalFormatting sqref="H420">
    <cfRule type="containsText" dxfId="3" priority="578" operator="containsText" text="REVISION">
      <formula>NOT(ISERROR(SEARCH(("REVISION"),(H420))))</formula>
    </cfRule>
  </conditionalFormatting>
  <conditionalFormatting sqref="H420:H422">
    <cfRule type="containsText" dxfId="2" priority="579" operator="containsText" text="DESINSTALACION">
      <formula>NOT(ISERROR(SEARCH(("DESINSTALACION"),(H420))))</formula>
    </cfRule>
  </conditionalFormatting>
  <conditionalFormatting sqref="H421">
    <cfRule type="containsText" dxfId="2" priority="580" operator="containsText" text="DESINSTALACION">
      <formula>NOT(ISERROR(SEARCH(("DESINSTALACION"),(H421))))</formula>
    </cfRule>
  </conditionalFormatting>
  <conditionalFormatting sqref="H421">
    <cfRule type="containsText" dxfId="4" priority="581" operator="containsText" text="REINSTALACION">
      <formula>NOT(ISERROR(SEARCH(("REINSTALACION"),(H421))))</formula>
    </cfRule>
  </conditionalFormatting>
  <conditionalFormatting sqref="H421">
    <cfRule type="containsText" dxfId="6" priority="582" operator="containsText" text="INSTALACION">
      <formula>NOT(ISERROR(SEARCH(("INSTALACION"),(H421))))</formula>
    </cfRule>
  </conditionalFormatting>
  <conditionalFormatting sqref="H421">
    <cfRule type="containsText" dxfId="4" priority="583" operator="containsText" text="REINSTALACION">
      <formula>NOT(ISERROR(SEARCH(("REINSTALACION"),(H421))))</formula>
    </cfRule>
  </conditionalFormatting>
  <conditionalFormatting sqref="H421">
    <cfRule type="containsText" dxfId="1" priority="584" operator="containsText" text="DESINTALACION">
      <formula>NOT(ISERROR(SEARCH(("DESINTALACION"),(H421))))</formula>
    </cfRule>
  </conditionalFormatting>
  <conditionalFormatting sqref="H421">
    <cfRule type="containsText" dxfId="3" priority="585" operator="containsText" text="REVISION">
      <formula>NOT(ISERROR(SEARCH(("REVISION"),(H421))))</formula>
    </cfRule>
  </conditionalFormatting>
  <conditionalFormatting sqref="H422">
    <cfRule type="containsText" dxfId="4" priority="586" operator="containsText" text="REINSTALACION">
      <formula>NOT(ISERROR(SEARCH(("REINSTALACION"),(H422))))</formula>
    </cfRule>
  </conditionalFormatting>
  <conditionalFormatting sqref="H422">
    <cfRule type="containsText" dxfId="6" priority="587" operator="containsText" text="INSTALACION">
      <formula>NOT(ISERROR(SEARCH(("INSTALACION"),(H422))))</formula>
    </cfRule>
  </conditionalFormatting>
  <conditionalFormatting sqref="H422">
    <cfRule type="containsText" dxfId="4" priority="588" operator="containsText" text="REINSTALACION">
      <formula>NOT(ISERROR(SEARCH(("REINSTALACION"),(H422))))</formula>
    </cfRule>
  </conditionalFormatting>
  <conditionalFormatting sqref="H422">
    <cfRule type="containsText" dxfId="1" priority="589" operator="containsText" text="DESINTALACION">
      <formula>NOT(ISERROR(SEARCH(("DESINTALACION"),(H422))))</formula>
    </cfRule>
  </conditionalFormatting>
  <conditionalFormatting sqref="H422">
    <cfRule type="containsText" dxfId="3" priority="590" operator="containsText" text="REVISION">
      <formula>NOT(ISERROR(SEARCH(("REVISION"),(H422))))</formula>
    </cfRule>
  </conditionalFormatting>
  <conditionalFormatting sqref="H426">
    <cfRule type="containsText" dxfId="2" priority="591" operator="containsText" text="DESINSTALACION">
      <formula>NOT(ISERROR(SEARCH(("DESINSTALACION"),(H426))))</formula>
    </cfRule>
  </conditionalFormatting>
  <conditionalFormatting sqref="H426">
    <cfRule type="containsText" dxfId="4" priority="592" operator="containsText" text="REINSTALACION">
      <formula>NOT(ISERROR(SEARCH(("REINSTALACION"),(H426))))</formula>
    </cfRule>
  </conditionalFormatting>
  <conditionalFormatting sqref="H426">
    <cfRule type="containsText" dxfId="6" priority="593" operator="containsText" text="INSTALACION">
      <formula>NOT(ISERROR(SEARCH(("INSTALACION"),(H426))))</formula>
    </cfRule>
  </conditionalFormatting>
  <conditionalFormatting sqref="H426">
    <cfRule type="containsText" dxfId="4" priority="594" operator="containsText" text="REINSTALACION">
      <formula>NOT(ISERROR(SEARCH(("REINSTALACION"),(H426))))</formula>
    </cfRule>
  </conditionalFormatting>
  <conditionalFormatting sqref="H426">
    <cfRule type="containsText" dxfId="1" priority="595" operator="containsText" text="DESINTALACION">
      <formula>NOT(ISERROR(SEARCH(("DESINTALACION"),(H426))))</formula>
    </cfRule>
  </conditionalFormatting>
  <conditionalFormatting sqref="H426">
    <cfRule type="containsText" dxfId="3" priority="596" operator="containsText" text="REVISION">
      <formula>NOT(ISERROR(SEARCH(("REVISION"),(H426))))</formula>
    </cfRule>
  </conditionalFormatting>
  <conditionalFormatting sqref="H426:H430">
    <cfRule type="containsText" dxfId="2" priority="597" operator="containsText" text="DESINSTALACION">
      <formula>NOT(ISERROR(SEARCH(("DESINSTALACION"),(H426))))</formula>
    </cfRule>
  </conditionalFormatting>
  <conditionalFormatting sqref="H431">
    <cfRule type="containsText" dxfId="4" priority="598" operator="containsText" text="REINSTALACION">
      <formula>NOT(ISERROR(SEARCH(("REINSTALACION"),(H431))))</formula>
    </cfRule>
  </conditionalFormatting>
  <conditionalFormatting sqref="H431">
    <cfRule type="containsText" dxfId="6" priority="599" operator="containsText" text="INSTALACION">
      <formula>NOT(ISERROR(SEARCH(("INSTALACION"),(H431))))</formula>
    </cfRule>
  </conditionalFormatting>
  <conditionalFormatting sqref="H431">
    <cfRule type="containsText" dxfId="4" priority="600" operator="containsText" text="REINSTALACION">
      <formula>NOT(ISERROR(SEARCH(("REINSTALACION"),(H431))))</formula>
    </cfRule>
  </conditionalFormatting>
  <conditionalFormatting sqref="H431">
    <cfRule type="containsText" dxfId="2" priority="601" operator="containsText" text="DESINSTALACION">
      <formula>NOT(ISERROR(SEARCH(("DESINSTALACION"),(H431))))</formula>
    </cfRule>
  </conditionalFormatting>
  <conditionalFormatting sqref="H431">
    <cfRule type="containsText" dxfId="1" priority="602" operator="containsText" text="DESINTALACION">
      <formula>NOT(ISERROR(SEARCH(("DESINTALACION"),(H431))))</formula>
    </cfRule>
  </conditionalFormatting>
  <conditionalFormatting sqref="H431">
    <cfRule type="containsText" dxfId="3" priority="603" operator="containsText" text="REVISION">
      <formula>NOT(ISERROR(SEARCH(("REVISION"),(H431))))</formula>
    </cfRule>
  </conditionalFormatting>
  <conditionalFormatting sqref="H431:H432">
    <cfRule type="containsText" dxfId="2" priority="604" operator="containsText" text="DESINSTALACION">
      <formula>NOT(ISERROR(SEARCH(("DESINSTALACION"),(H431))))</formula>
    </cfRule>
  </conditionalFormatting>
  <conditionalFormatting sqref="H432">
    <cfRule type="containsText" dxfId="2" priority="605" operator="containsText" text="DESINSTALACION">
      <formula>NOT(ISERROR(SEARCH(("DESINSTALACION"),(H432))))</formula>
    </cfRule>
  </conditionalFormatting>
  <conditionalFormatting sqref="H432">
    <cfRule type="containsText" dxfId="4" priority="606" operator="containsText" text="REINSTALACION">
      <formula>NOT(ISERROR(SEARCH(("REINSTALACION"),(H432))))</formula>
    </cfRule>
  </conditionalFormatting>
  <conditionalFormatting sqref="H432">
    <cfRule type="containsText" dxfId="6" priority="607" operator="containsText" text="INSTALACION">
      <formula>NOT(ISERROR(SEARCH(("INSTALACION"),(H432))))</formula>
    </cfRule>
  </conditionalFormatting>
  <conditionalFormatting sqref="H432">
    <cfRule type="containsText" dxfId="4" priority="608" operator="containsText" text="REINSTALACION">
      <formula>NOT(ISERROR(SEARCH(("REINSTALACION"),(H432))))</formula>
    </cfRule>
  </conditionalFormatting>
  <conditionalFormatting sqref="H432">
    <cfRule type="containsText" dxfId="1" priority="609" operator="containsText" text="DESINTALACION">
      <formula>NOT(ISERROR(SEARCH(("DESINTALACION"),(H432))))</formula>
    </cfRule>
  </conditionalFormatting>
  <conditionalFormatting sqref="H432">
    <cfRule type="containsText" dxfId="3" priority="610" operator="containsText" text="REVISION">
      <formula>NOT(ISERROR(SEARCH(("REVISION"),(H432))))</formula>
    </cfRule>
  </conditionalFormatting>
  <conditionalFormatting sqref="H439">
    <cfRule type="containsText" dxfId="2" priority="611" operator="containsText" text="DESINSTALACION">
      <formula>NOT(ISERROR(SEARCH(("DESINSTALACION"),(H439))))</formula>
    </cfRule>
  </conditionalFormatting>
  <conditionalFormatting sqref="H439">
    <cfRule type="containsText" dxfId="4" priority="612" operator="containsText" text="REINSTALACION">
      <formula>NOT(ISERROR(SEARCH(("REINSTALACION"),(H439))))</formula>
    </cfRule>
  </conditionalFormatting>
  <conditionalFormatting sqref="H439">
    <cfRule type="containsText" dxfId="6" priority="613" operator="containsText" text="INSTALACION">
      <formula>NOT(ISERROR(SEARCH(("INSTALACION"),(H439))))</formula>
    </cfRule>
  </conditionalFormatting>
  <conditionalFormatting sqref="H439">
    <cfRule type="containsText" dxfId="4" priority="614" operator="containsText" text="REINSTALACION">
      <formula>NOT(ISERROR(SEARCH(("REINSTALACION"),(H439))))</formula>
    </cfRule>
  </conditionalFormatting>
  <conditionalFormatting sqref="H439">
    <cfRule type="containsText" dxfId="1" priority="615" operator="containsText" text="DESINTALACION">
      <formula>NOT(ISERROR(SEARCH(("DESINTALACION"),(H439))))</formula>
    </cfRule>
  </conditionalFormatting>
  <conditionalFormatting sqref="H439">
    <cfRule type="containsText" dxfId="3" priority="616" operator="containsText" text="REVISION">
      <formula>NOT(ISERROR(SEARCH(("REVISION"),(H439))))</formula>
    </cfRule>
  </conditionalFormatting>
  <conditionalFormatting sqref="H442:H443">
    <cfRule type="containsText" dxfId="2" priority="617" operator="containsText" text="DESINSTALACION">
      <formula>NOT(ISERROR(SEARCH(("DESINSTALACION"),(H442))))</formula>
    </cfRule>
  </conditionalFormatting>
  <conditionalFormatting sqref="H442:H443">
    <cfRule type="containsText" dxfId="4" priority="618" operator="containsText" text="REINSTALACION">
      <formula>NOT(ISERROR(SEARCH(("REINSTALACION"),(H442))))</formula>
    </cfRule>
  </conditionalFormatting>
  <conditionalFormatting sqref="H442:H443">
    <cfRule type="containsText" dxfId="6" priority="619" operator="containsText" text="INSTALACION">
      <formula>NOT(ISERROR(SEARCH(("INSTALACION"),(H442))))</formula>
    </cfRule>
  </conditionalFormatting>
  <conditionalFormatting sqref="H442:H443">
    <cfRule type="containsText" dxfId="4" priority="620" operator="containsText" text="REINSTALACION">
      <formula>NOT(ISERROR(SEARCH(("REINSTALACION"),(H442))))</formula>
    </cfRule>
  </conditionalFormatting>
  <conditionalFormatting sqref="H442:H443">
    <cfRule type="containsText" dxfId="1" priority="621" operator="containsText" text="DESINTALACION">
      <formula>NOT(ISERROR(SEARCH(("DESINTALACION"),(H442))))</formula>
    </cfRule>
  </conditionalFormatting>
  <conditionalFormatting sqref="H442:H443">
    <cfRule type="containsText" dxfId="3" priority="622" operator="containsText" text="REVISION">
      <formula>NOT(ISERROR(SEARCH(("REVISION"),(H442))))</formula>
    </cfRule>
  </conditionalFormatting>
  <conditionalFormatting sqref="H448">
    <cfRule type="containsText" dxfId="4" priority="623" operator="containsText" text="REINSTALACION">
      <formula>NOT(ISERROR(SEARCH(("REINSTALACION"),(H448))))</formula>
    </cfRule>
  </conditionalFormatting>
  <conditionalFormatting sqref="H448">
    <cfRule type="containsText" dxfId="6" priority="624" operator="containsText" text="INSTALACION">
      <formula>NOT(ISERROR(SEARCH(("INSTALACION"),(H448))))</formula>
    </cfRule>
  </conditionalFormatting>
  <conditionalFormatting sqref="H448">
    <cfRule type="containsText" dxfId="4" priority="625" operator="containsText" text="REINSTALACION">
      <formula>NOT(ISERROR(SEARCH(("REINSTALACION"),(H448))))</formula>
    </cfRule>
  </conditionalFormatting>
  <conditionalFormatting sqref="H448">
    <cfRule type="containsText" dxfId="1" priority="626" operator="containsText" text="DESINTALACION">
      <formula>NOT(ISERROR(SEARCH(("DESINTALACION"),(H448))))</formula>
    </cfRule>
  </conditionalFormatting>
  <conditionalFormatting sqref="H448">
    <cfRule type="containsText" dxfId="3" priority="627" operator="containsText" text="REVISION">
      <formula>NOT(ISERROR(SEARCH(("REVISION"),(H448))))</formula>
    </cfRule>
  </conditionalFormatting>
  <conditionalFormatting sqref="H448:H455">
    <cfRule type="containsText" dxfId="2" priority="628" operator="containsText" text="DESINSTALACION">
      <formula>NOT(ISERROR(SEARCH(("DESINSTALACION"),(H448))))</formula>
    </cfRule>
  </conditionalFormatting>
  <conditionalFormatting sqref="H449">
    <cfRule type="containsText" dxfId="2" priority="629" operator="containsText" text="DESINSTALACION">
      <formula>NOT(ISERROR(SEARCH(("DESINSTALACION"),(H449))))</formula>
    </cfRule>
  </conditionalFormatting>
  <conditionalFormatting sqref="H449">
    <cfRule type="containsText" dxfId="4" priority="630" operator="containsText" text="REINSTALACION">
      <formula>NOT(ISERROR(SEARCH(("REINSTALACION"),(H449))))</formula>
    </cfRule>
  </conditionalFormatting>
  <conditionalFormatting sqref="H449">
    <cfRule type="containsText" dxfId="6" priority="631" operator="containsText" text="INSTALACION">
      <formula>NOT(ISERROR(SEARCH(("INSTALACION"),(H449))))</formula>
    </cfRule>
  </conditionalFormatting>
  <conditionalFormatting sqref="H449">
    <cfRule type="containsText" dxfId="4" priority="632" operator="containsText" text="REINSTALACION">
      <formula>NOT(ISERROR(SEARCH(("REINSTALACION"),(H449))))</formula>
    </cfRule>
  </conditionalFormatting>
  <conditionalFormatting sqref="H449">
    <cfRule type="containsText" dxfId="1" priority="633" operator="containsText" text="DESINTALACION">
      <formula>NOT(ISERROR(SEARCH(("DESINTALACION"),(H449))))</formula>
    </cfRule>
  </conditionalFormatting>
  <conditionalFormatting sqref="H449">
    <cfRule type="containsText" dxfId="3" priority="634" operator="containsText" text="REVISION">
      <formula>NOT(ISERROR(SEARCH(("REVISION"),(H449))))</formula>
    </cfRule>
  </conditionalFormatting>
  <conditionalFormatting sqref="H452">
    <cfRule type="containsText" dxfId="6" priority="635" operator="containsText" text="INSTALACION">
      <formula>NOT(ISERROR(SEARCH(("INSTALACION"),(H452))))</formula>
    </cfRule>
  </conditionalFormatting>
  <conditionalFormatting sqref="H452">
    <cfRule type="containsText" dxfId="4" priority="636" operator="containsText" text="REINSTALACION">
      <formula>NOT(ISERROR(SEARCH(("REINSTALACION"),(H452))))</formula>
    </cfRule>
  </conditionalFormatting>
  <conditionalFormatting sqref="H452">
    <cfRule type="containsText" dxfId="2" priority="637" operator="containsText" text="DESINSTALACION">
      <formula>NOT(ISERROR(SEARCH(("DESINSTALACION"),(H452))))</formula>
    </cfRule>
  </conditionalFormatting>
  <conditionalFormatting sqref="H452">
    <cfRule type="containsText" dxfId="1" priority="638" operator="containsText" text="DESINTALACION">
      <formula>NOT(ISERROR(SEARCH(("DESINTALACION"),(H452))))</formula>
    </cfRule>
  </conditionalFormatting>
  <conditionalFormatting sqref="H452">
    <cfRule type="containsText" dxfId="3" priority="639" operator="containsText" text="REVISION">
      <formula>NOT(ISERROR(SEARCH(("REVISION"),(H452))))</formula>
    </cfRule>
  </conditionalFormatting>
  <conditionalFormatting sqref="H452:H453">
    <cfRule type="containsText" dxfId="4" priority="640" operator="containsText" text="REINSTALACION">
      <formula>NOT(ISERROR(SEARCH(("REINSTALACION"),(H452))))</formula>
    </cfRule>
  </conditionalFormatting>
  <conditionalFormatting sqref="H453">
    <cfRule type="containsText" dxfId="2" priority="641" operator="containsText" text="DESINSTALACION">
      <formula>NOT(ISERROR(SEARCH(("DESINSTALACION"),(H453))))</formula>
    </cfRule>
  </conditionalFormatting>
  <conditionalFormatting sqref="H453">
    <cfRule type="containsText" dxfId="4" priority="642" operator="containsText" text="REINSTALACION">
      <formula>NOT(ISERROR(SEARCH(("REINSTALACION"),(H453))))</formula>
    </cfRule>
  </conditionalFormatting>
  <conditionalFormatting sqref="H453">
    <cfRule type="containsText" dxfId="6" priority="643" operator="containsText" text="INSTALACION">
      <formula>NOT(ISERROR(SEARCH(("INSTALACION"),(H453))))</formula>
    </cfRule>
  </conditionalFormatting>
  <conditionalFormatting sqref="H453">
    <cfRule type="containsText" dxfId="1" priority="644" operator="containsText" text="DESINTALACION">
      <formula>NOT(ISERROR(SEARCH(("DESINTALACION"),(H453))))</formula>
    </cfRule>
  </conditionalFormatting>
  <conditionalFormatting sqref="H453">
    <cfRule type="containsText" dxfId="3" priority="645" operator="containsText" text="REVISION">
      <formula>NOT(ISERROR(SEARCH(("REVISION"),(H453))))</formula>
    </cfRule>
  </conditionalFormatting>
  <conditionalFormatting sqref="H456">
    <cfRule type="containsText" dxfId="2" priority="646" operator="containsText" text="DESINSTALACION">
      <formula>NOT(ISERROR(SEARCH(("DESINSTALACION"),(H456))))</formula>
    </cfRule>
  </conditionalFormatting>
  <conditionalFormatting sqref="H456">
    <cfRule type="containsText" dxfId="4" priority="647" operator="containsText" text="REINSTALACION">
      <formula>NOT(ISERROR(SEARCH(("REINSTALACION"),(H456))))</formula>
    </cfRule>
  </conditionalFormatting>
  <conditionalFormatting sqref="H456">
    <cfRule type="containsText" dxfId="6" priority="648" operator="containsText" text="INSTALACION">
      <formula>NOT(ISERROR(SEARCH(("INSTALACION"),(H456))))</formula>
    </cfRule>
  </conditionalFormatting>
  <conditionalFormatting sqref="H456">
    <cfRule type="containsText" dxfId="4" priority="649" operator="containsText" text="REINSTALACION">
      <formula>NOT(ISERROR(SEARCH(("REINSTALACION"),(H456))))</formula>
    </cfRule>
  </conditionalFormatting>
  <conditionalFormatting sqref="H456">
    <cfRule type="containsText" dxfId="1" priority="650" operator="containsText" text="DESINTALACION">
      <formula>NOT(ISERROR(SEARCH(("DESINTALACION"),(H456))))</formula>
    </cfRule>
  </conditionalFormatting>
  <conditionalFormatting sqref="H456">
    <cfRule type="containsText" dxfId="3" priority="651" operator="containsText" text="REVISION">
      <formula>NOT(ISERROR(SEARCH(("REVISION"),(H456))))</formula>
    </cfRule>
  </conditionalFormatting>
  <conditionalFormatting sqref="H456:H458">
    <cfRule type="containsText" dxfId="2" priority="652" operator="containsText" text="DESINSTALACION">
      <formula>NOT(ISERROR(SEARCH(("DESINSTALACION"),(H456))))</formula>
    </cfRule>
  </conditionalFormatting>
  <conditionalFormatting sqref="H457:H458">
    <cfRule type="containsText" dxfId="4" priority="653" operator="containsText" text="REINSTALACION">
      <formula>NOT(ISERROR(SEARCH(("REINSTALACION"),(H457))))</formula>
    </cfRule>
  </conditionalFormatting>
  <conditionalFormatting sqref="H457:H458">
    <cfRule type="containsText" dxfId="6" priority="654" operator="containsText" text="INSTALACION">
      <formula>NOT(ISERROR(SEARCH(("INSTALACION"),(H457))))</formula>
    </cfRule>
  </conditionalFormatting>
  <conditionalFormatting sqref="H457:H458">
    <cfRule type="containsText" dxfId="4" priority="655" operator="containsText" text="REINSTALACION">
      <formula>NOT(ISERROR(SEARCH(("REINSTALACION"),(H457))))</formula>
    </cfRule>
  </conditionalFormatting>
  <conditionalFormatting sqref="H457:H458">
    <cfRule type="containsText" dxfId="1" priority="656" operator="containsText" text="DESINTALACION">
      <formula>NOT(ISERROR(SEARCH(("DESINTALACION"),(H457))))</formula>
    </cfRule>
  </conditionalFormatting>
  <conditionalFormatting sqref="H457:H458">
    <cfRule type="containsText" dxfId="3" priority="657" operator="containsText" text="REVISION">
      <formula>NOT(ISERROR(SEARCH(("REVISION"),(H457))))</formula>
    </cfRule>
  </conditionalFormatting>
  <conditionalFormatting sqref="H457:H474 H521 H579 H659 H684 H732 H766 H813 H885 H1040 H1059 H1138">
    <cfRule type="containsText" dxfId="2" priority="658" operator="containsText" text="DESINSTALACION">
      <formula>NOT(ISERROR(SEARCH(("DESINSTALACION"),(H457))))</formula>
    </cfRule>
  </conditionalFormatting>
  <conditionalFormatting sqref="H463">
    <cfRule type="containsText" dxfId="2" priority="659" operator="containsText" text="DESINSTALACION">
      <formula>NOT(ISERROR(SEARCH(("DESINSTALACION"),(H463))))</formula>
    </cfRule>
  </conditionalFormatting>
  <conditionalFormatting sqref="H463">
    <cfRule type="containsText" dxfId="4" priority="660" operator="containsText" text="REINSTALACION">
      <formula>NOT(ISERROR(SEARCH(("REINSTALACION"),(H463))))</formula>
    </cfRule>
  </conditionalFormatting>
  <conditionalFormatting sqref="H463">
    <cfRule type="containsText" dxfId="6" priority="661" operator="containsText" text="INSTALACION">
      <formula>NOT(ISERROR(SEARCH(("INSTALACION"),(H463))))</formula>
    </cfRule>
  </conditionalFormatting>
  <conditionalFormatting sqref="H463">
    <cfRule type="containsText" dxfId="4" priority="662" operator="containsText" text="REINSTALACION">
      <formula>NOT(ISERROR(SEARCH(("REINSTALACION"),(H463))))</formula>
    </cfRule>
  </conditionalFormatting>
  <conditionalFormatting sqref="H463">
    <cfRule type="containsText" dxfId="1" priority="663" operator="containsText" text="DESINTALACION">
      <formula>NOT(ISERROR(SEARCH(("DESINTALACION"),(H463))))</formula>
    </cfRule>
  </conditionalFormatting>
  <conditionalFormatting sqref="H463">
    <cfRule type="containsText" dxfId="3" priority="664" operator="containsText" text="REVISION">
      <formula>NOT(ISERROR(SEARCH(("REVISION"),(H463))))</formula>
    </cfRule>
  </conditionalFormatting>
  <conditionalFormatting sqref="H465">
    <cfRule type="containsText" dxfId="6" priority="665" operator="containsText" text="INSTALACION">
      <formula>NOT(ISERROR(SEARCH(("INSTALACION"),(H465))))</formula>
    </cfRule>
  </conditionalFormatting>
  <conditionalFormatting sqref="H465">
    <cfRule type="containsText" dxfId="4" priority="666" operator="containsText" text="REINSTALACION">
      <formula>NOT(ISERROR(SEARCH(("REINSTALACION"),(H465))))</formula>
    </cfRule>
  </conditionalFormatting>
  <conditionalFormatting sqref="H465">
    <cfRule type="containsText" dxfId="2" priority="667" operator="containsText" text="DESINSTALACION">
      <formula>NOT(ISERROR(SEARCH(("DESINSTALACION"),(H465))))</formula>
    </cfRule>
  </conditionalFormatting>
  <conditionalFormatting sqref="H465">
    <cfRule type="containsText" dxfId="1" priority="668" operator="containsText" text="DESINTALACION">
      <formula>NOT(ISERROR(SEARCH(("DESINTALACION"),(H465))))</formula>
    </cfRule>
  </conditionalFormatting>
  <conditionalFormatting sqref="H465">
    <cfRule type="containsText" dxfId="3" priority="669" operator="containsText" text="REVISION">
      <formula>NOT(ISERROR(SEARCH(("REVISION"),(H465))))</formula>
    </cfRule>
  </conditionalFormatting>
  <conditionalFormatting sqref="H465:H466">
    <cfRule type="containsText" dxfId="4" priority="670" operator="containsText" text="REINSTALACION">
      <formula>NOT(ISERROR(SEARCH(("REINSTALACION"),(H465))))</formula>
    </cfRule>
  </conditionalFormatting>
  <conditionalFormatting sqref="H466">
    <cfRule type="containsText" dxfId="2" priority="671" operator="containsText" text="DESINSTALACION">
      <formula>NOT(ISERROR(SEARCH(("DESINSTALACION"),(H466))))</formula>
    </cfRule>
  </conditionalFormatting>
  <conditionalFormatting sqref="H466">
    <cfRule type="containsText" dxfId="4" priority="672" operator="containsText" text="REINSTALACION">
      <formula>NOT(ISERROR(SEARCH(("REINSTALACION"),(H466))))</formula>
    </cfRule>
  </conditionalFormatting>
  <conditionalFormatting sqref="H466">
    <cfRule type="containsText" dxfId="6" priority="673" operator="containsText" text="INSTALACION">
      <formula>NOT(ISERROR(SEARCH(("INSTALACION"),(H466))))</formula>
    </cfRule>
  </conditionalFormatting>
  <conditionalFormatting sqref="H466">
    <cfRule type="containsText" dxfId="1" priority="674" operator="containsText" text="DESINTALACION">
      <formula>NOT(ISERROR(SEARCH(("DESINTALACION"),(H466))))</formula>
    </cfRule>
  </conditionalFormatting>
  <conditionalFormatting sqref="H466">
    <cfRule type="containsText" dxfId="3" priority="675" operator="containsText" text="REVISION">
      <formula>NOT(ISERROR(SEARCH(("REVISION"),(H466))))</formula>
    </cfRule>
  </conditionalFormatting>
  <conditionalFormatting sqref="H475">
    <cfRule type="containsText" dxfId="2" priority="676" operator="containsText" text="DESINSTALACION">
      <formula>NOT(ISERROR(SEARCH(("DESINSTALACION"),(H475))))</formula>
    </cfRule>
  </conditionalFormatting>
  <conditionalFormatting sqref="H475">
    <cfRule type="containsText" dxfId="4" priority="677" operator="containsText" text="REINSTALACION">
      <formula>NOT(ISERROR(SEARCH(("REINSTALACION"),(H475))))</formula>
    </cfRule>
  </conditionalFormatting>
  <conditionalFormatting sqref="H475">
    <cfRule type="containsText" dxfId="6" priority="678" operator="containsText" text="INSTALACION">
      <formula>NOT(ISERROR(SEARCH(("INSTALACION"),(H475))))</formula>
    </cfRule>
  </conditionalFormatting>
  <conditionalFormatting sqref="H475">
    <cfRule type="containsText" dxfId="4" priority="679" operator="containsText" text="REINSTALACION">
      <formula>NOT(ISERROR(SEARCH(("REINSTALACION"),(H475))))</formula>
    </cfRule>
  </conditionalFormatting>
  <conditionalFormatting sqref="H475">
    <cfRule type="containsText" dxfId="2" priority="680" operator="containsText" text="DESINSTALACION">
      <formula>NOT(ISERROR(SEARCH(("DESINSTALACION"),(H475))))</formula>
    </cfRule>
  </conditionalFormatting>
  <conditionalFormatting sqref="H475">
    <cfRule type="containsText" dxfId="1" priority="681" operator="containsText" text="DESINTALACION">
      <formula>NOT(ISERROR(SEARCH(("DESINTALACION"),(H475))))</formula>
    </cfRule>
  </conditionalFormatting>
  <conditionalFormatting sqref="H475">
    <cfRule type="containsText" dxfId="3" priority="682" operator="containsText" text="REVISION">
      <formula>NOT(ISERROR(SEARCH(("REVISION"),(H475))))</formula>
    </cfRule>
  </conditionalFormatting>
  <conditionalFormatting sqref="H476:H480">
    <cfRule type="containsText" dxfId="2" priority="683" operator="containsText" text="DESINSTALACION">
      <formula>NOT(ISERROR(SEARCH(("DESINSTALACION"),(H476))))</formula>
    </cfRule>
  </conditionalFormatting>
  <conditionalFormatting sqref="H480">
    <cfRule type="containsText" dxfId="2" priority="684" operator="containsText" text="DESINSTALACION">
      <formula>NOT(ISERROR(SEARCH(("DESINSTALACION"),(H480))))</formula>
    </cfRule>
  </conditionalFormatting>
  <conditionalFormatting sqref="H480">
    <cfRule type="containsText" dxfId="4" priority="685" operator="containsText" text="REINSTALACION">
      <formula>NOT(ISERROR(SEARCH(("REINSTALACION"),(H480))))</formula>
    </cfRule>
  </conditionalFormatting>
  <conditionalFormatting sqref="H480">
    <cfRule type="containsText" dxfId="6" priority="686" operator="containsText" text="INSTALACION">
      <formula>NOT(ISERROR(SEARCH(("INSTALACION"),(H480))))</formula>
    </cfRule>
  </conditionalFormatting>
  <conditionalFormatting sqref="H480">
    <cfRule type="containsText" dxfId="4" priority="687" operator="containsText" text="REINSTALACION">
      <formula>NOT(ISERROR(SEARCH(("REINSTALACION"),(H480))))</formula>
    </cfRule>
  </conditionalFormatting>
  <conditionalFormatting sqref="H480">
    <cfRule type="containsText" dxfId="1" priority="688" operator="containsText" text="DESINTALACION">
      <formula>NOT(ISERROR(SEARCH(("DESINTALACION"),(H480))))</formula>
    </cfRule>
  </conditionalFormatting>
  <conditionalFormatting sqref="H480">
    <cfRule type="containsText" dxfId="3" priority="689" operator="containsText" text="REVISION">
      <formula>NOT(ISERROR(SEARCH(("REVISION"),(H480))))</formula>
    </cfRule>
  </conditionalFormatting>
  <conditionalFormatting sqref="H483">
    <cfRule type="containsText" dxfId="2" priority="690" operator="containsText" text="DESINSTALACION">
      <formula>NOT(ISERROR(SEARCH(("DESINSTALACION"),(H483))))</formula>
    </cfRule>
  </conditionalFormatting>
  <conditionalFormatting sqref="H483">
    <cfRule type="containsText" dxfId="4" priority="691" operator="containsText" text="REINSTALACION">
      <formula>NOT(ISERROR(SEARCH(("REINSTALACION"),(H483))))</formula>
    </cfRule>
  </conditionalFormatting>
  <conditionalFormatting sqref="H483">
    <cfRule type="containsText" dxfId="6" priority="692" operator="containsText" text="INSTALACION">
      <formula>NOT(ISERROR(SEARCH(("INSTALACION"),(H483))))</formula>
    </cfRule>
  </conditionalFormatting>
  <conditionalFormatting sqref="H483">
    <cfRule type="containsText" dxfId="4" priority="693" operator="containsText" text="REINSTALACION">
      <formula>NOT(ISERROR(SEARCH(("REINSTALACION"),(H483))))</formula>
    </cfRule>
  </conditionalFormatting>
  <conditionalFormatting sqref="H483">
    <cfRule type="containsText" dxfId="1" priority="694" operator="containsText" text="DESINTALACION">
      <formula>NOT(ISERROR(SEARCH(("DESINTALACION"),(H483))))</formula>
    </cfRule>
  </conditionalFormatting>
  <conditionalFormatting sqref="H483">
    <cfRule type="containsText" dxfId="3" priority="695" operator="containsText" text="REVISION">
      <formula>NOT(ISERROR(SEARCH(("REVISION"),(H483))))</formula>
    </cfRule>
  </conditionalFormatting>
  <conditionalFormatting sqref="H503">
    <cfRule type="containsText" dxfId="2" priority="696" operator="containsText" text="DESINSTALACION">
      <formula>NOT(ISERROR(SEARCH(("DESINSTALACION"),(H503))))</formula>
    </cfRule>
  </conditionalFormatting>
  <conditionalFormatting sqref="H503">
    <cfRule type="containsText" dxfId="4" priority="697" operator="containsText" text="REINSTALACION">
      <formula>NOT(ISERROR(SEARCH(("REINSTALACION"),(H503))))</formula>
    </cfRule>
  </conditionalFormatting>
  <conditionalFormatting sqref="H503">
    <cfRule type="containsText" dxfId="6" priority="698" operator="containsText" text="INSTALACION">
      <formula>NOT(ISERROR(SEARCH(("INSTALACION"),(H503))))</formula>
    </cfRule>
  </conditionalFormatting>
  <conditionalFormatting sqref="H503">
    <cfRule type="containsText" dxfId="4" priority="699" operator="containsText" text="REINSTALACION">
      <formula>NOT(ISERROR(SEARCH(("REINSTALACION"),(H503))))</formula>
    </cfRule>
  </conditionalFormatting>
  <conditionalFormatting sqref="H503">
    <cfRule type="containsText" dxfId="1" priority="700" operator="containsText" text="DESINTALACION">
      <formula>NOT(ISERROR(SEARCH(("DESINTALACION"),(H503))))</formula>
    </cfRule>
  </conditionalFormatting>
  <conditionalFormatting sqref="H503">
    <cfRule type="containsText" dxfId="3" priority="701" operator="containsText" text="REVISION">
      <formula>NOT(ISERROR(SEARCH(("REVISION"),(H503))))</formula>
    </cfRule>
  </conditionalFormatting>
  <conditionalFormatting sqref="H511">
    <cfRule type="containsText" dxfId="2" priority="702" operator="containsText" text="DESINSTALACION">
      <formula>NOT(ISERROR(SEARCH(("DESINSTALACION"),(H511))))</formula>
    </cfRule>
  </conditionalFormatting>
  <conditionalFormatting sqref="H511">
    <cfRule type="containsText" dxfId="4" priority="703" operator="containsText" text="REINSTALACION">
      <formula>NOT(ISERROR(SEARCH(("REINSTALACION"),(H511))))</formula>
    </cfRule>
  </conditionalFormatting>
  <conditionalFormatting sqref="H511">
    <cfRule type="containsText" dxfId="6" priority="704" operator="containsText" text="INSTALACION">
      <formula>NOT(ISERROR(SEARCH(("INSTALACION"),(H511))))</formula>
    </cfRule>
  </conditionalFormatting>
  <conditionalFormatting sqref="H511">
    <cfRule type="containsText" dxfId="4" priority="705" operator="containsText" text="REINSTALACION">
      <formula>NOT(ISERROR(SEARCH(("REINSTALACION"),(H511))))</formula>
    </cfRule>
  </conditionalFormatting>
  <conditionalFormatting sqref="H511">
    <cfRule type="containsText" dxfId="2" priority="706" operator="containsText" text="DESINSTALACION">
      <formula>NOT(ISERROR(SEARCH(("DESINSTALACION"),(H511))))</formula>
    </cfRule>
  </conditionalFormatting>
  <conditionalFormatting sqref="H511">
    <cfRule type="containsText" dxfId="1" priority="707" operator="containsText" text="DESINTALACION">
      <formula>NOT(ISERROR(SEARCH(("DESINTALACION"),(H511))))</formula>
    </cfRule>
  </conditionalFormatting>
  <conditionalFormatting sqref="H511">
    <cfRule type="containsText" dxfId="3" priority="708" operator="containsText" text="REVISION">
      <formula>NOT(ISERROR(SEARCH(("REVISION"),(H511))))</formula>
    </cfRule>
  </conditionalFormatting>
  <conditionalFormatting sqref="H514:H515">
    <cfRule type="containsText" dxfId="2" priority="709" operator="containsText" text="DESINSTALACION">
      <formula>NOT(ISERROR(SEARCH(("DESINSTALACION"),(H514))))</formula>
    </cfRule>
  </conditionalFormatting>
  <conditionalFormatting sqref="H514:H515">
    <cfRule type="containsText" dxfId="4" priority="710" operator="containsText" text="REINSTALACION">
      <formula>NOT(ISERROR(SEARCH(("REINSTALACION"),(H514))))</formula>
    </cfRule>
  </conditionalFormatting>
  <conditionalFormatting sqref="H514:H515">
    <cfRule type="containsText" dxfId="6" priority="711" operator="containsText" text="INSTALACION">
      <formula>NOT(ISERROR(SEARCH(("INSTALACION"),(H514))))</formula>
    </cfRule>
  </conditionalFormatting>
  <conditionalFormatting sqref="H514:H515">
    <cfRule type="containsText" dxfId="4" priority="712" operator="containsText" text="REINSTALACION">
      <formula>NOT(ISERROR(SEARCH(("REINSTALACION"),(H514))))</formula>
    </cfRule>
  </conditionalFormatting>
  <conditionalFormatting sqref="H514:H515">
    <cfRule type="containsText" dxfId="1" priority="713" operator="containsText" text="DESINTALACION">
      <formula>NOT(ISERROR(SEARCH(("DESINTALACION"),(H514))))</formula>
    </cfRule>
  </conditionalFormatting>
  <conditionalFormatting sqref="H514:H515">
    <cfRule type="containsText" dxfId="3" priority="714" operator="containsText" text="REVISION">
      <formula>NOT(ISERROR(SEARCH(("REVISION"),(H514))))</formula>
    </cfRule>
  </conditionalFormatting>
  <conditionalFormatting sqref="H533">
    <cfRule type="containsText" dxfId="2" priority="715" operator="containsText" text="DESINSTALACION">
      <formula>NOT(ISERROR(SEARCH(("DESINSTALACION"),(H533))))</formula>
    </cfRule>
  </conditionalFormatting>
  <conditionalFormatting sqref="H533">
    <cfRule type="containsText" dxfId="4" priority="716" operator="containsText" text="REINSTALACION">
      <formula>NOT(ISERROR(SEARCH(("REINSTALACION"),(H533))))</formula>
    </cfRule>
  </conditionalFormatting>
  <conditionalFormatting sqref="H533">
    <cfRule type="containsText" dxfId="6" priority="717" operator="containsText" text="INSTALACION">
      <formula>NOT(ISERROR(SEARCH(("INSTALACION"),(H533))))</formula>
    </cfRule>
  </conditionalFormatting>
  <conditionalFormatting sqref="H533">
    <cfRule type="containsText" dxfId="4" priority="718" operator="containsText" text="REINSTALACION">
      <formula>NOT(ISERROR(SEARCH(("REINSTALACION"),(H533))))</formula>
    </cfRule>
  </conditionalFormatting>
  <conditionalFormatting sqref="H533">
    <cfRule type="containsText" dxfId="2" priority="719" operator="containsText" text="DESINSTALACION">
      <formula>NOT(ISERROR(SEARCH(("DESINSTALACION"),(H533))))</formula>
    </cfRule>
  </conditionalFormatting>
  <conditionalFormatting sqref="H533">
    <cfRule type="containsText" dxfId="1" priority="720" operator="containsText" text="DESINTALACION">
      <formula>NOT(ISERROR(SEARCH(("DESINTALACION"),(H533))))</formula>
    </cfRule>
  </conditionalFormatting>
  <conditionalFormatting sqref="H533">
    <cfRule type="containsText" dxfId="3" priority="721" operator="containsText" text="REVISION">
      <formula>NOT(ISERROR(SEARCH(("REVISION"),(H533))))</formula>
    </cfRule>
  </conditionalFormatting>
  <conditionalFormatting sqref="H537">
    <cfRule type="containsText" dxfId="2" priority="722" operator="containsText" text="DESINSTALACION">
      <formula>NOT(ISERROR(SEARCH(("DESINSTALACION"),(H537))))</formula>
    </cfRule>
  </conditionalFormatting>
  <conditionalFormatting sqref="H537">
    <cfRule type="containsText" dxfId="4" priority="723" operator="containsText" text="REINSTALACION">
      <formula>NOT(ISERROR(SEARCH(("REINSTALACION"),(H537))))</formula>
    </cfRule>
  </conditionalFormatting>
  <conditionalFormatting sqref="H537">
    <cfRule type="containsText" dxfId="6" priority="724" operator="containsText" text="INSTALACION">
      <formula>NOT(ISERROR(SEARCH(("INSTALACION"),(H537))))</formula>
    </cfRule>
  </conditionalFormatting>
  <conditionalFormatting sqref="H537">
    <cfRule type="containsText" dxfId="4" priority="725" operator="containsText" text="REINSTALACION">
      <formula>NOT(ISERROR(SEARCH(("REINSTALACION"),(H537))))</formula>
    </cfRule>
  </conditionalFormatting>
  <conditionalFormatting sqref="H537">
    <cfRule type="containsText" dxfId="1" priority="726" operator="containsText" text="DESINTALACION">
      <formula>NOT(ISERROR(SEARCH(("DESINTALACION"),(H537))))</formula>
    </cfRule>
  </conditionalFormatting>
  <conditionalFormatting sqref="H537">
    <cfRule type="containsText" dxfId="3" priority="727" operator="containsText" text="REVISION">
      <formula>NOT(ISERROR(SEARCH(("REVISION"),(H537))))</formula>
    </cfRule>
  </conditionalFormatting>
  <conditionalFormatting sqref="H540">
    <cfRule type="containsText" dxfId="2" priority="728" operator="containsText" text="DESINSTALACION">
      <formula>NOT(ISERROR(SEARCH(("DESINSTALACION"),(H540))))</formula>
    </cfRule>
  </conditionalFormatting>
  <conditionalFormatting sqref="H540">
    <cfRule type="containsText" dxfId="4" priority="729" operator="containsText" text="REINSTALACION">
      <formula>NOT(ISERROR(SEARCH(("REINSTALACION"),(H540))))</formula>
    </cfRule>
  </conditionalFormatting>
  <conditionalFormatting sqref="H540">
    <cfRule type="containsText" dxfId="6" priority="730" operator="containsText" text="INSTALACION">
      <formula>NOT(ISERROR(SEARCH(("INSTALACION"),(H540))))</formula>
    </cfRule>
  </conditionalFormatting>
  <conditionalFormatting sqref="H540">
    <cfRule type="containsText" dxfId="4" priority="731" operator="containsText" text="REINSTALACION">
      <formula>NOT(ISERROR(SEARCH(("REINSTALACION"),(H540))))</formula>
    </cfRule>
  </conditionalFormatting>
  <conditionalFormatting sqref="H540">
    <cfRule type="containsText" dxfId="1" priority="732" operator="containsText" text="DESINTALACION">
      <formula>NOT(ISERROR(SEARCH(("DESINTALACION"),(H540))))</formula>
    </cfRule>
  </conditionalFormatting>
  <conditionalFormatting sqref="H540">
    <cfRule type="containsText" dxfId="3" priority="733" operator="containsText" text="REVISION">
      <formula>NOT(ISERROR(SEARCH(("REVISION"),(H540))))</formula>
    </cfRule>
  </conditionalFormatting>
  <conditionalFormatting sqref="H545">
    <cfRule type="containsText" dxfId="6" priority="734" operator="containsText" text="INSTALACION">
      <formula>NOT(ISERROR(SEARCH(("INSTALACION"),(H545))))</formula>
    </cfRule>
  </conditionalFormatting>
  <conditionalFormatting sqref="H545">
    <cfRule type="containsText" dxfId="4" priority="735" operator="containsText" text="REINSTALACION">
      <formula>NOT(ISERROR(SEARCH(("REINSTALACION"),(H545))))</formula>
    </cfRule>
  </conditionalFormatting>
  <conditionalFormatting sqref="H545">
    <cfRule type="containsText" dxfId="2" priority="736" operator="containsText" text="DESINSTALACION">
      <formula>NOT(ISERROR(SEARCH(("DESINSTALACION"),(H545))))</formula>
    </cfRule>
  </conditionalFormatting>
  <conditionalFormatting sqref="H545">
    <cfRule type="containsText" dxfId="1" priority="737" operator="containsText" text="DESINTALACION">
      <formula>NOT(ISERROR(SEARCH(("DESINTALACION"),(H545))))</formula>
    </cfRule>
  </conditionalFormatting>
  <conditionalFormatting sqref="H545">
    <cfRule type="containsText" dxfId="3" priority="738" operator="containsText" text="REVISION">
      <formula>NOT(ISERROR(SEARCH(("REVISION"),(H545))))</formula>
    </cfRule>
  </conditionalFormatting>
  <conditionalFormatting sqref="H545:H546">
    <cfRule type="containsText" dxfId="4" priority="739" operator="containsText" text="REINSTALACION">
      <formula>NOT(ISERROR(SEARCH(("REINSTALACION"),(H545))))</formula>
    </cfRule>
  </conditionalFormatting>
  <conditionalFormatting sqref="H546">
    <cfRule type="containsText" dxfId="2" priority="740" operator="containsText" text="DESINSTALACION">
      <formula>NOT(ISERROR(SEARCH(("DESINSTALACION"),(H546))))</formula>
    </cfRule>
  </conditionalFormatting>
  <conditionalFormatting sqref="H546">
    <cfRule type="containsText" dxfId="4" priority="741" operator="containsText" text="REINSTALACION">
      <formula>NOT(ISERROR(SEARCH(("REINSTALACION"),(H546))))</formula>
    </cfRule>
  </conditionalFormatting>
  <conditionalFormatting sqref="H546">
    <cfRule type="containsText" dxfId="6" priority="742" operator="containsText" text="INSTALACION">
      <formula>NOT(ISERROR(SEARCH(("INSTALACION"),(H546))))</formula>
    </cfRule>
  </conditionalFormatting>
  <conditionalFormatting sqref="H546">
    <cfRule type="containsText" dxfId="1" priority="743" operator="containsText" text="DESINTALACION">
      <formula>NOT(ISERROR(SEARCH(("DESINTALACION"),(H546))))</formula>
    </cfRule>
  </conditionalFormatting>
  <conditionalFormatting sqref="H546">
    <cfRule type="containsText" dxfId="3" priority="744" operator="containsText" text="REVISION">
      <formula>NOT(ISERROR(SEARCH(("REVISION"),(H546))))</formula>
    </cfRule>
  </conditionalFormatting>
  <conditionalFormatting sqref="H550">
    <cfRule type="containsText" dxfId="2" priority="745" operator="containsText" text="DESINSTALACION">
      <formula>NOT(ISERROR(SEARCH(("DESINSTALACION"),(H550))))</formula>
    </cfRule>
  </conditionalFormatting>
  <conditionalFormatting sqref="H550">
    <cfRule type="containsText" dxfId="4" priority="746" operator="containsText" text="REINSTALACION">
      <formula>NOT(ISERROR(SEARCH(("REINSTALACION"),(H550))))</formula>
    </cfRule>
  </conditionalFormatting>
  <conditionalFormatting sqref="H550">
    <cfRule type="containsText" dxfId="6" priority="747" operator="containsText" text="INSTALACION">
      <formula>NOT(ISERROR(SEARCH(("INSTALACION"),(H550))))</formula>
    </cfRule>
  </conditionalFormatting>
  <conditionalFormatting sqref="H550">
    <cfRule type="containsText" dxfId="4" priority="748" operator="containsText" text="REINSTALACION">
      <formula>NOT(ISERROR(SEARCH(("REINSTALACION"),(H550))))</formula>
    </cfRule>
  </conditionalFormatting>
  <conditionalFormatting sqref="H550">
    <cfRule type="containsText" dxfId="1" priority="749" operator="containsText" text="DESINTALACION">
      <formula>NOT(ISERROR(SEARCH(("DESINTALACION"),(H550))))</formula>
    </cfRule>
  </conditionalFormatting>
  <conditionalFormatting sqref="H550">
    <cfRule type="containsText" dxfId="3" priority="750" operator="containsText" text="REVISION">
      <formula>NOT(ISERROR(SEARCH(("REVISION"),(H550))))</formula>
    </cfRule>
  </conditionalFormatting>
  <conditionalFormatting sqref="H554">
    <cfRule type="containsText" dxfId="2" priority="751" operator="containsText" text="DESINSTALACION">
      <formula>NOT(ISERROR(SEARCH(("DESINSTALACION"),(H554))))</formula>
    </cfRule>
  </conditionalFormatting>
  <conditionalFormatting sqref="H554">
    <cfRule type="containsText" dxfId="4" priority="752" operator="containsText" text="REINSTALACION">
      <formula>NOT(ISERROR(SEARCH(("REINSTALACION"),(H554))))</formula>
    </cfRule>
  </conditionalFormatting>
  <conditionalFormatting sqref="H554">
    <cfRule type="containsText" dxfId="6" priority="753" operator="containsText" text="INSTALACION">
      <formula>NOT(ISERROR(SEARCH(("INSTALACION"),(H554))))</formula>
    </cfRule>
  </conditionalFormatting>
  <conditionalFormatting sqref="H554">
    <cfRule type="containsText" dxfId="4" priority="754" operator="containsText" text="REINSTALACION">
      <formula>NOT(ISERROR(SEARCH(("REINSTALACION"),(H554))))</formula>
    </cfRule>
  </conditionalFormatting>
  <conditionalFormatting sqref="H554">
    <cfRule type="containsText" dxfId="2" priority="755" operator="containsText" text="DESINSTALACION">
      <formula>NOT(ISERROR(SEARCH(("DESINSTALACION"),(H554))))</formula>
    </cfRule>
  </conditionalFormatting>
  <conditionalFormatting sqref="H554">
    <cfRule type="containsText" dxfId="1" priority="756" operator="containsText" text="DESINTALACION">
      <formula>NOT(ISERROR(SEARCH(("DESINTALACION"),(H554))))</formula>
    </cfRule>
  </conditionalFormatting>
  <conditionalFormatting sqref="H554">
    <cfRule type="containsText" dxfId="3" priority="757" operator="containsText" text="REVISION">
      <formula>NOT(ISERROR(SEARCH(("REVISION"),(H554))))</formula>
    </cfRule>
  </conditionalFormatting>
  <conditionalFormatting sqref="H557">
    <cfRule type="containsText" dxfId="2" priority="758" operator="containsText" text="DESINSTALACION">
      <formula>NOT(ISERROR(SEARCH(("DESINSTALACION"),(H557))))</formula>
    </cfRule>
  </conditionalFormatting>
  <conditionalFormatting sqref="H557">
    <cfRule type="containsText" dxfId="4" priority="759" operator="containsText" text="REINSTALACION">
      <formula>NOT(ISERROR(SEARCH(("REINSTALACION"),(H557))))</formula>
    </cfRule>
  </conditionalFormatting>
  <conditionalFormatting sqref="H557">
    <cfRule type="containsText" dxfId="6" priority="760" operator="containsText" text="INSTALACION">
      <formula>NOT(ISERROR(SEARCH(("INSTALACION"),(H557))))</formula>
    </cfRule>
  </conditionalFormatting>
  <conditionalFormatting sqref="H557">
    <cfRule type="containsText" dxfId="4" priority="761" operator="containsText" text="REINSTALACION">
      <formula>NOT(ISERROR(SEARCH(("REINSTALACION"),(H557))))</formula>
    </cfRule>
  </conditionalFormatting>
  <conditionalFormatting sqref="H557">
    <cfRule type="containsText" dxfId="1" priority="762" operator="containsText" text="DESINTALACION">
      <formula>NOT(ISERROR(SEARCH(("DESINTALACION"),(H557))))</formula>
    </cfRule>
  </conditionalFormatting>
  <conditionalFormatting sqref="H557">
    <cfRule type="containsText" dxfId="3" priority="763" operator="containsText" text="REVISION">
      <formula>NOT(ISERROR(SEARCH(("REVISION"),(H557))))</formula>
    </cfRule>
  </conditionalFormatting>
  <conditionalFormatting sqref="H568">
    <cfRule type="containsText" dxfId="2" priority="764" operator="containsText" text="DESINSTALACION">
      <formula>NOT(ISERROR(SEARCH(("DESINSTALACION"),(H568))))</formula>
    </cfRule>
  </conditionalFormatting>
  <conditionalFormatting sqref="H568">
    <cfRule type="containsText" dxfId="4" priority="765" operator="containsText" text="REINSTALACION">
      <formula>NOT(ISERROR(SEARCH(("REINSTALACION"),(H568))))</formula>
    </cfRule>
  </conditionalFormatting>
  <conditionalFormatting sqref="H568">
    <cfRule type="containsText" dxfId="6" priority="766" operator="containsText" text="INSTALACION">
      <formula>NOT(ISERROR(SEARCH(("INSTALACION"),(H568))))</formula>
    </cfRule>
  </conditionalFormatting>
  <conditionalFormatting sqref="H568">
    <cfRule type="containsText" dxfId="4" priority="767" operator="containsText" text="REINSTALACION">
      <formula>NOT(ISERROR(SEARCH(("REINSTALACION"),(H568))))</formula>
    </cfRule>
  </conditionalFormatting>
  <conditionalFormatting sqref="H568">
    <cfRule type="containsText" dxfId="2" priority="768" operator="containsText" text="DESINSTALACION">
      <formula>NOT(ISERROR(SEARCH(("DESINSTALACION"),(H568))))</formula>
    </cfRule>
  </conditionalFormatting>
  <conditionalFormatting sqref="H568">
    <cfRule type="containsText" dxfId="1" priority="769" operator="containsText" text="DESINTALACION">
      <formula>NOT(ISERROR(SEARCH(("DESINTALACION"),(H568))))</formula>
    </cfRule>
  </conditionalFormatting>
  <conditionalFormatting sqref="H568">
    <cfRule type="containsText" dxfId="3" priority="770" operator="containsText" text="REVISION">
      <formula>NOT(ISERROR(SEARCH(("REVISION"),(H568))))</formula>
    </cfRule>
  </conditionalFormatting>
  <conditionalFormatting sqref="H571">
    <cfRule type="containsText" dxfId="2" priority="771" operator="containsText" text="DESINSTALACION">
      <formula>NOT(ISERROR(SEARCH(("DESINSTALACION"),(H571))))</formula>
    </cfRule>
  </conditionalFormatting>
  <conditionalFormatting sqref="H571">
    <cfRule type="containsText" dxfId="4" priority="772" operator="containsText" text="REINSTALACION">
      <formula>NOT(ISERROR(SEARCH(("REINSTALACION"),(H571))))</formula>
    </cfRule>
  </conditionalFormatting>
  <conditionalFormatting sqref="H571">
    <cfRule type="containsText" dxfId="6" priority="773" operator="containsText" text="INSTALACION">
      <formula>NOT(ISERROR(SEARCH(("INSTALACION"),(H571))))</formula>
    </cfRule>
  </conditionalFormatting>
  <conditionalFormatting sqref="H571">
    <cfRule type="containsText" dxfId="4" priority="774" operator="containsText" text="REINSTALACION">
      <formula>NOT(ISERROR(SEARCH(("REINSTALACION"),(H571))))</formula>
    </cfRule>
  </conditionalFormatting>
  <conditionalFormatting sqref="H571">
    <cfRule type="containsText" dxfId="1" priority="775" operator="containsText" text="DESINTALACION">
      <formula>NOT(ISERROR(SEARCH(("DESINTALACION"),(H571))))</formula>
    </cfRule>
  </conditionalFormatting>
  <conditionalFormatting sqref="H571">
    <cfRule type="containsText" dxfId="3" priority="776" operator="containsText" text="REVISION">
      <formula>NOT(ISERROR(SEARCH(("REVISION"),(H571))))</formula>
    </cfRule>
  </conditionalFormatting>
  <conditionalFormatting sqref="H580">
    <cfRule type="containsText" dxfId="2" priority="777" operator="containsText" text="DESINSTALACION">
      <formula>NOT(ISERROR(SEARCH(("DESINSTALACION"),(H580))))</formula>
    </cfRule>
  </conditionalFormatting>
  <conditionalFormatting sqref="H580">
    <cfRule type="containsText" dxfId="4" priority="778" operator="containsText" text="REINSTALACION">
      <formula>NOT(ISERROR(SEARCH(("REINSTALACION"),(H580))))</formula>
    </cfRule>
  </conditionalFormatting>
  <conditionalFormatting sqref="H580">
    <cfRule type="containsText" dxfId="6" priority="779" operator="containsText" text="INSTALACION">
      <formula>NOT(ISERROR(SEARCH(("INSTALACION"),(H580))))</formula>
    </cfRule>
  </conditionalFormatting>
  <conditionalFormatting sqref="H580">
    <cfRule type="containsText" dxfId="4" priority="780" operator="containsText" text="REINSTALACION">
      <formula>NOT(ISERROR(SEARCH(("REINSTALACION"),(H580))))</formula>
    </cfRule>
  </conditionalFormatting>
  <conditionalFormatting sqref="H580">
    <cfRule type="containsText" dxfId="1" priority="781" operator="containsText" text="DESINTALACION">
      <formula>NOT(ISERROR(SEARCH(("DESINTALACION"),(H580))))</formula>
    </cfRule>
  </conditionalFormatting>
  <conditionalFormatting sqref="H580">
    <cfRule type="containsText" dxfId="3" priority="782" operator="containsText" text="REVISION">
      <formula>NOT(ISERROR(SEARCH(("REVISION"),(H580))))</formula>
    </cfRule>
  </conditionalFormatting>
  <conditionalFormatting sqref="H587">
    <cfRule type="containsText" dxfId="6" priority="783" operator="containsText" text="INSTALACION">
      <formula>NOT(ISERROR(SEARCH(("INSTALACION"),(H587))))</formula>
    </cfRule>
  </conditionalFormatting>
  <conditionalFormatting sqref="H587">
    <cfRule type="containsText" dxfId="4" priority="784" operator="containsText" text="REINSTALACION">
      <formula>NOT(ISERROR(SEARCH(("REINSTALACION"),(H587))))</formula>
    </cfRule>
  </conditionalFormatting>
  <conditionalFormatting sqref="H587">
    <cfRule type="containsText" dxfId="2" priority="785" operator="containsText" text="DESINSTALACION">
      <formula>NOT(ISERROR(SEARCH(("DESINSTALACION"),(H587))))</formula>
    </cfRule>
  </conditionalFormatting>
  <conditionalFormatting sqref="H587">
    <cfRule type="containsText" dxfId="1" priority="786" operator="containsText" text="DESINTALACION">
      <formula>NOT(ISERROR(SEARCH(("DESINTALACION"),(H587))))</formula>
    </cfRule>
  </conditionalFormatting>
  <conditionalFormatting sqref="H587">
    <cfRule type="containsText" dxfId="3" priority="787" operator="containsText" text="REVISION">
      <formula>NOT(ISERROR(SEARCH(("REVISION"),(H587))))</formula>
    </cfRule>
  </conditionalFormatting>
  <conditionalFormatting sqref="H587:H588">
    <cfRule type="containsText" dxfId="4" priority="788" operator="containsText" text="REINSTALACION">
      <formula>NOT(ISERROR(SEARCH(("REINSTALACION"),(H587))))</formula>
    </cfRule>
  </conditionalFormatting>
  <conditionalFormatting sqref="H588">
    <cfRule type="containsText" dxfId="2" priority="789" operator="containsText" text="DESINSTALACION">
      <formula>NOT(ISERROR(SEARCH(("DESINSTALACION"),(H588))))</formula>
    </cfRule>
  </conditionalFormatting>
  <conditionalFormatting sqref="H588">
    <cfRule type="containsText" dxfId="4" priority="790" operator="containsText" text="REINSTALACION">
      <formula>NOT(ISERROR(SEARCH(("REINSTALACION"),(H588))))</formula>
    </cfRule>
  </conditionalFormatting>
  <conditionalFormatting sqref="H588">
    <cfRule type="containsText" dxfId="6" priority="791" operator="containsText" text="INSTALACION">
      <formula>NOT(ISERROR(SEARCH(("INSTALACION"),(H588))))</formula>
    </cfRule>
  </conditionalFormatting>
  <conditionalFormatting sqref="H588">
    <cfRule type="containsText" dxfId="1" priority="792" operator="containsText" text="DESINTALACION">
      <formula>NOT(ISERROR(SEARCH(("DESINTALACION"),(H588))))</formula>
    </cfRule>
  </conditionalFormatting>
  <conditionalFormatting sqref="H588">
    <cfRule type="containsText" dxfId="3" priority="793" operator="containsText" text="REVISION">
      <formula>NOT(ISERROR(SEARCH(("REVISION"),(H588))))</formula>
    </cfRule>
  </conditionalFormatting>
  <conditionalFormatting sqref="H593">
    <cfRule type="containsText" dxfId="2" priority="794" operator="containsText" text="DESINSTALACION">
      <formula>NOT(ISERROR(SEARCH(("DESINSTALACION"),(H593))))</formula>
    </cfRule>
  </conditionalFormatting>
  <conditionalFormatting sqref="H593">
    <cfRule type="containsText" dxfId="4" priority="795" operator="containsText" text="REINSTALACION">
      <formula>NOT(ISERROR(SEARCH(("REINSTALACION"),(H593))))</formula>
    </cfRule>
  </conditionalFormatting>
  <conditionalFormatting sqref="H593">
    <cfRule type="containsText" dxfId="6" priority="796" operator="containsText" text="INSTALACION">
      <formula>NOT(ISERROR(SEARCH(("INSTALACION"),(H593))))</formula>
    </cfRule>
  </conditionalFormatting>
  <conditionalFormatting sqref="H593">
    <cfRule type="containsText" dxfId="2" priority="797" operator="containsText" text="DESINSTALACION">
      <formula>NOT(ISERROR(SEARCH(("DESINSTALACION"),(H593))))</formula>
    </cfRule>
  </conditionalFormatting>
  <conditionalFormatting sqref="H593">
    <cfRule type="containsText" dxfId="1" priority="798" operator="containsText" text="DESINTALACION">
      <formula>NOT(ISERROR(SEARCH(("DESINTALACION"),(H593))))</formula>
    </cfRule>
  </conditionalFormatting>
  <conditionalFormatting sqref="H593">
    <cfRule type="containsText" dxfId="3" priority="799" operator="containsText" text="REVISION">
      <formula>NOT(ISERROR(SEARCH(("REVISION"),(H593))))</formula>
    </cfRule>
  </conditionalFormatting>
  <conditionalFormatting sqref="H593:H594">
    <cfRule type="containsText" dxfId="4" priority="800" operator="containsText" text="REINSTALACION">
      <formula>NOT(ISERROR(SEARCH(("REINSTALACION"),(H593))))</formula>
    </cfRule>
  </conditionalFormatting>
  <conditionalFormatting sqref="H594">
    <cfRule type="containsText" dxfId="6" priority="801" operator="containsText" text="INSTALACION">
      <formula>NOT(ISERROR(SEARCH(("INSTALACION"),(H594))))</formula>
    </cfRule>
  </conditionalFormatting>
  <conditionalFormatting sqref="H594">
    <cfRule type="containsText" dxfId="4" priority="802" operator="containsText" text="REINSTALACION">
      <formula>NOT(ISERROR(SEARCH(("REINSTALACION"),(H594))))</formula>
    </cfRule>
  </conditionalFormatting>
  <conditionalFormatting sqref="H594">
    <cfRule type="containsText" dxfId="2" priority="803" operator="containsText" text="DESINSTALACION">
      <formula>NOT(ISERROR(SEARCH(("DESINSTALACION"),(H594))))</formula>
    </cfRule>
  </conditionalFormatting>
  <conditionalFormatting sqref="H594">
    <cfRule type="containsText" dxfId="1" priority="804" operator="containsText" text="DESINTALACION">
      <formula>NOT(ISERROR(SEARCH(("DESINTALACION"),(H594))))</formula>
    </cfRule>
  </conditionalFormatting>
  <conditionalFormatting sqref="H594">
    <cfRule type="containsText" dxfId="3" priority="805" operator="containsText" text="REVISION">
      <formula>NOT(ISERROR(SEARCH(("REVISION"),(H594))))</formula>
    </cfRule>
  </conditionalFormatting>
  <conditionalFormatting sqref="H597">
    <cfRule type="containsText" dxfId="2" priority="806" operator="containsText" text="DESINSTALACION">
      <formula>NOT(ISERROR(SEARCH(("DESINSTALACION"),(H597))))</formula>
    </cfRule>
  </conditionalFormatting>
  <conditionalFormatting sqref="H597">
    <cfRule type="containsText" dxfId="4" priority="807" operator="containsText" text="REINSTALACION">
      <formula>NOT(ISERROR(SEARCH(("REINSTALACION"),(H597))))</formula>
    </cfRule>
  </conditionalFormatting>
  <conditionalFormatting sqref="H597">
    <cfRule type="containsText" dxfId="6" priority="808" operator="containsText" text="INSTALACION">
      <formula>NOT(ISERROR(SEARCH(("INSTALACION"),(H597))))</formula>
    </cfRule>
  </conditionalFormatting>
  <conditionalFormatting sqref="H597">
    <cfRule type="containsText" dxfId="4" priority="809" operator="containsText" text="REINSTALACION">
      <formula>NOT(ISERROR(SEARCH(("REINSTALACION"),(H597))))</formula>
    </cfRule>
  </conditionalFormatting>
  <conditionalFormatting sqref="H597">
    <cfRule type="containsText" dxfId="2" priority="810" operator="containsText" text="DESINSTALACION">
      <formula>NOT(ISERROR(SEARCH(("DESINSTALACION"),(H597))))</formula>
    </cfRule>
  </conditionalFormatting>
  <conditionalFormatting sqref="H597">
    <cfRule type="containsText" dxfId="1" priority="811" operator="containsText" text="DESINTALACION">
      <formula>NOT(ISERROR(SEARCH(("DESINTALACION"),(H597))))</formula>
    </cfRule>
  </conditionalFormatting>
  <conditionalFormatting sqref="H597">
    <cfRule type="containsText" dxfId="3" priority="812" operator="containsText" text="REVISION">
      <formula>NOT(ISERROR(SEARCH(("REVISION"),(H597))))</formula>
    </cfRule>
  </conditionalFormatting>
  <conditionalFormatting sqref="H599">
    <cfRule type="containsText" dxfId="4" priority="813" operator="containsText" text="REINSTALACION">
      <formula>NOT(ISERROR(SEARCH(("REINSTALACION"),(H599))))</formula>
    </cfRule>
  </conditionalFormatting>
  <conditionalFormatting sqref="H599">
    <cfRule type="containsText" dxfId="6" priority="814" operator="containsText" text="INSTALACION">
      <formula>NOT(ISERROR(SEARCH(("INSTALACION"),(H599))))</formula>
    </cfRule>
  </conditionalFormatting>
  <conditionalFormatting sqref="H599">
    <cfRule type="containsText" dxfId="4" priority="815" operator="containsText" text="REINSTALACION">
      <formula>NOT(ISERROR(SEARCH(("REINSTALACION"),(H599))))</formula>
    </cfRule>
  </conditionalFormatting>
  <conditionalFormatting sqref="H599">
    <cfRule type="containsText" dxfId="1" priority="816" operator="containsText" text="DESINTALACION">
      <formula>NOT(ISERROR(SEARCH(("DESINTALACION"),(H599))))</formula>
    </cfRule>
  </conditionalFormatting>
  <conditionalFormatting sqref="H599">
    <cfRule type="containsText" dxfId="3" priority="817" operator="containsText" text="REVISION">
      <formula>NOT(ISERROR(SEARCH(("REVISION"),(H599))))</formula>
    </cfRule>
  </conditionalFormatting>
  <conditionalFormatting sqref="H599:H608">
    <cfRule type="containsText" dxfId="2" priority="818" operator="containsText" text="DESINSTALACION">
      <formula>NOT(ISERROR(SEARCH(("DESINSTALACION"),(H599))))</formula>
    </cfRule>
  </conditionalFormatting>
  <conditionalFormatting sqref="H600">
    <cfRule type="containsText" dxfId="2" priority="819" operator="containsText" text="DESINSTALACION">
      <formula>NOT(ISERROR(SEARCH(("DESINSTALACION"),(H600))))</formula>
    </cfRule>
  </conditionalFormatting>
  <conditionalFormatting sqref="H600">
    <cfRule type="containsText" dxfId="4" priority="820" operator="containsText" text="REINSTALACION">
      <formula>NOT(ISERROR(SEARCH(("REINSTALACION"),(H600))))</formula>
    </cfRule>
  </conditionalFormatting>
  <conditionalFormatting sqref="H600">
    <cfRule type="containsText" dxfId="6" priority="821" operator="containsText" text="INSTALACION">
      <formula>NOT(ISERROR(SEARCH(("INSTALACION"),(H600))))</formula>
    </cfRule>
  </conditionalFormatting>
  <conditionalFormatting sqref="H600">
    <cfRule type="containsText" dxfId="4" priority="822" operator="containsText" text="REINSTALACION">
      <formula>NOT(ISERROR(SEARCH(("REINSTALACION"),(H600))))</formula>
    </cfRule>
  </conditionalFormatting>
  <conditionalFormatting sqref="H600">
    <cfRule type="containsText" dxfId="1" priority="823" operator="containsText" text="DESINTALACION">
      <formula>NOT(ISERROR(SEARCH(("DESINTALACION"),(H600))))</formula>
    </cfRule>
  </conditionalFormatting>
  <conditionalFormatting sqref="H600">
    <cfRule type="containsText" dxfId="3" priority="824" operator="containsText" text="REVISION">
      <formula>NOT(ISERROR(SEARCH(("REVISION"),(H600))))</formula>
    </cfRule>
  </conditionalFormatting>
  <conditionalFormatting sqref="H603">
    <cfRule type="containsText" dxfId="2" priority="825" operator="containsText" text="DESINSTALACION">
      <formula>NOT(ISERROR(SEARCH(("DESINSTALACION"),(H603))))</formula>
    </cfRule>
  </conditionalFormatting>
  <conditionalFormatting sqref="H603">
    <cfRule type="containsText" dxfId="4" priority="826" operator="containsText" text="REINSTALACION">
      <formula>NOT(ISERROR(SEARCH(("REINSTALACION"),(H603))))</formula>
    </cfRule>
  </conditionalFormatting>
  <conditionalFormatting sqref="H603">
    <cfRule type="containsText" dxfId="6" priority="827" operator="containsText" text="INSTALACION">
      <formula>NOT(ISERROR(SEARCH(("INSTALACION"),(H603))))</formula>
    </cfRule>
  </conditionalFormatting>
  <conditionalFormatting sqref="H603">
    <cfRule type="containsText" dxfId="4" priority="828" operator="containsText" text="REINSTALACION">
      <formula>NOT(ISERROR(SEARCH(("REINSTALACION"),(H603))))</formula>
    </cfRule>
  </conditionalFormatting>
  <conditionalFormatting sqref="H603">
    <cfRule type="containsText" dxfId="1" priority="829" operator="containsText" text="DESINTALACION">
      <formula>NOT(ISERROR(SEARCH(("DESINTALACION"),(H603))))</formula>
    </cfRule>
  </conditionalFormatting>
  <conditionalFormatting sqref="H603">
    <cfRule type="containsText" dxfId="3" priority="830" operator="containsText" text="REVISION">
      <formula>NOT(ISERROR(SEARCH(("REVISION"),(H603))))</formula>
    </cfRule>
  </conditionalFormatting>
  <conditionalFormatting sqref="H609:H610">
    <cfRule type="containsText" dxfId="4" priority="831" operator="containsText" text="REINSTALACION">
      <formula>NOT(ISERROR(SEARCH(("REINSTALACION"),(H609))))</formula>
    </cfRule>
  </conditionalFormatting>
  <conditionalFormatting sqref="H609:H610">
    <cfRule type="containsText" dxfId="6" priority="832" operator="containsText" text="INSTALACION">
      <formula>NOT(ISERROR(SEARCH(("INSTALACION"),(H609))))</formula>
    </cfRule>
  </conditionalFormatting>
  <conditionalFormatting sqref="H609:H610">
    <cfRule type="containsText" dxfId="4" priority="833" operator="containsText" text="REINSTALACION">
      <formula>NOT(ISERROR(SEARCH(("REINSTALACION"),(H609))))</formula>
    </cfRule>
  </conditionalFormatting>
  <conditionalFormatting sqref="H609:H610">
    <cfRule type="containsText" dxfId="2" priority="834" operator="containsText" text="DESINSTALACION">
      <formula>NOT(ISERROR(SEARCH(("DESINSTALACION"),(H609))))</formula>
    </cfRule>
  </conditionalFormatting>
  <conditionalFormatting sqref="H609:H610">
    <cfRule type="containsText" dxfId="1" priority="835" operator="containsText" text="DESINTALACION">
      <formula>NOT(ISERROR(SEARCH(("DESINTALACION"),(H609))))</formula>
    </cfRule>
  </conditionalFormatting>
  <conditionalFormatting sqref="H609:H610">
    <cfRule type="containsText" dxfId="3" priority="836" operator="containsText" text="REVISION">
      <formula>NOT(ISERROR(SEARCH(("REVISION"),(H609))))</formula>
    </cfRule>
  </conditionalFormatting>
  <conditionalFormatting sqref="H609:H612">
    <cfRule type="containsText" dxfId="2" priority="837" operator="containsText" text="DESINSTALACION">
      <formula>NOT(ISERROR(SEARCH(("DESINSTALACION"),(H609))))</formula>
    </cfRule>
  </conditionalFormatting>
  <conditionalFormatting sqref="H611">
    <cfRule type="containsText" dxfId="2" priority="838" operator="containsText" text="DESINSTALACION">
      <formula>NOT(ISERROR(SEARCH(("DESINSTALACION"),(H611))))</formula>
    </cfRule>
  </conditionalFormatting>
  <conditionalFormatting sqref="H611">
    <cfRule type="containsText" dxfId="4" priority="839" operator="containsText" text="REINSTALACION">
      <formula>NOT(ISERROR(SEARCH(("REINSTALACION"),(H611))))</formula>
    </cfRule>
  </conditionalFormatting>
  <conditionalFormatting sqref="H611">
    <cfRule type="containsText" dxfId="6" priority="840" operator="containsText" text="INSTALACION">
      <formula>NOT(ISERROR(SEARCH(("INSTALACION"),(H611))))</formula>
    </cfRule>
  </conditionalFormatting>
  <conditionalFormatting sqref="H611">
    <cfRule type="containsText" dxfId="4" priority="841" operator="containsText" text="REINSTALACION">
      <formula>NOT(ISERROR(SEARCH(("REINSTALACION"),(H611))))</formula>
    </cfRule>
  </conditionalFormatting>
  <conditionalFormatting sqref="H611">
    <cfRule type="containsText" dxfId="1" priority="842" operator="containsText" text="DESINTALACION">
      <formula>NOT(ISERROR(SEARCH(("DESINTALACION"),(H611))))</formula>
    </cfRule>
  </conditionalFormatting>
  <conditionalFormatting sqref="H611">
    <cfRule type="containsText" dxfId="3" priority="843" operator="containsText" text="REVISION">
      <formula>NOT(ISERROR(SEARCH(("REVISION"),(H611))))</formula>
    </cfRule>
  </conditionalFormatting>
  <conditionalFormatting sqref="H612">
    <cfRule type="containsText" dxfId="4" priority="844" operator="containsText" text="REINSTALACION">
      <formula>NOT(ISERROR(SEARCH(("REINSTALACION"),(H612))))</formula>
    </cfRule>
  </conditionalFormatting>
  <conditionalFormatting sqref="H612">
    <cfRule type="containsText" dxfId="6" priority="845" operator="containsText" text="INSTALACION">
      <formula>NOT(ISERROR(SEARCH(("INSTALACION"),(H612))))</formula>
    </cfRule>
  </conditionalFormatting>
  <conditionalFormatting sqref="H612">
    <cfRule type="containsText" dxfId="4" priority="846" operator="containsText" text="REINSTALACION">
      <formula>NOT(ISERROR(SEARCH(("REINSTALACION"),(H612))))</formula>
    </cfRule>
  </conditionalFormatting>
  <conditionalFormatting sqref="H612">
    <cfRule type="containsText" dxfId="2" priority="847" operator="containsText" text="DESINSTALACION">
      <formula>NOT(ISERROR(SEARCH(("DESINSTALACION"),(H612))))</formula>
    </cfRule>
  </conditionalFormatting>
  <conditionalFormatting sqref="H612">
    <cfRule type="containsText" dxfId="1" priority="848" operator="containsText" text="DESINTALACION">
      <formula>NOT(ISERROR(SEARCH(("DESINTALACION"),(H612))))</formula>
    </cfRule>
  </conditionalFormatting>
  <conditionalFormatting sqref="H612">
    <cfRule type="containsText" dxfId="3" priority="849" operator="containsText" text="REVISION">
      <formula>NOT(ISERROR(SEARCH(("REVISION"),(H612))))</formula>
    </cfRule>
  </conditionalFormatting>
  <conditionalFormatting sqref="H613">
    <cfRule type="containsText" dxfId="4" priority="850" operator="containsText" text="REINSTALACION">
      <formula>NOT(ISERROR(SEARCH(("REINSTALACION"),(H613))))</formula>
    </cfRule>
  </conditionalFormatting>
  <conditionalFormatting sqref="H613">
    <cfRule type="containsText" dxfId="6" priority="851" operator="containsText" text="INSTALACION">
      <formula>NOT(ISERROR(SEARCH(("INSTALACION"),(H613))))</formula>
    </cfRule>
  </conditionalFormatting>
  <conditionalFormatting sqref="H613">
    <cfRule type="containsText" dxfId="4" priority="852" operator="containsText" text="REINSTALACION">
      <formula>NOT(ISERROR(SEARCH(("REINSTALACION"),(H613))))</formula>
    </cfRule>
  </conditionalFormatting>
  <conditionalFormatting sqref="H613">
    <cfRule type="containsText" dxfId="2" priority="853" operator="containsText" text="DESINSTALACION">
      <formula>NOT(ISERROR(SEARCH(("DESINSTALACION"),(H613))))</formula>
    </cfRule>
  </conditionalFormatting>
  <conditionalFormatting sqref="H613">
    <cfRule type="containsText" dxfId="1" priority="854" operator="containsText" text="DESINTALACION">
      <formula>NOT(ISERROR(SEARCH(("DESINTALACION"),(H613))))</formula>
    </cfRule>
  </conditionalFormatting>
  <conditionalFormatting sqref="H613">
    <cfRule type="containsText" dxfId="3" priority="855" operator="containsText" text="REVISION">
      <formula>NOT(ISERROR(SEARCH(("REVISION"),(H613))))</formula>
    </cfRule>
  </conditionalFormatting>
  <conditionalFormatting sqref="H613:H615">
    <cfRule type="containsText" dxfId="2" priority="856" operator="containsText" text="DESINSTALACION">
      <formula>NOT(ISERROR(SEARCH(("DESINSTALACION"),(H613))))</formula>
    </cfRule>
  </conditionalFormatting>
  <conditionalFormatting sqref="H614">
    <cfRule type="containsText" dxfId="2" priority="857" operator="containsText" text="DESINSTALACION">
      <formula>NOT(ISERROR(SEARCH(("DESINSTALACION"),(H614))))</formula>
    </cfRule>
  </conditionalFormatting>
  <conditionalFormatting sqref="H614">
    <cfRule type="containsText" dxfId="4" priority="858" operator="containsText" text="REINSTALACION">
      <formula>NOT(ISERROR(SEARCH(("REINSTALACION"),(H614))))</formula>
    </cfRule>
  </conditionalFormatting>
  <conditionalFormatting sqref="H614">
    <cfRule type="containsText" dxfId="6" priority="859" operator="containsText" text="INSTALACION">
      <formula>NOT(ISERROR(SEARCH(("INSTALACION"),(H614))))</formula>
    </cfRule>
  </conditionalFormatting>
  <conditionalFormatting sqref="H614">
    <cfRule type="containsText" dxfId="4" priority="860" operator="containsText" text="REINSTALACION">
      <formula>NOT(ISERROR(SEARCH(("REINSTALACION"),(H614))))</formula>
    </cfRule>
  </conditionalFormatting>
  <conditionalFormatting sqref="H614">
    <cfRule type="containsText" dxfId="1" priority="861" operator="containsText" text="DESINTALACION">
      <formula>NOT(ISERROR(SEARCH(("DESINTALACION"),(H614))))</formula>
    </cfRule>
  </conditionalFormatting>
  <conditionalFormatting sqref="H614">
    <cfRule type="containsText" dxfId="3" priority="862" operator="containsText" text="REVISION">
      <formula>NOT(ISERROR(SEARCH(("REVISION"),(H614))))</formula>
    </cfRule>
  </conditionalFormatting>
  <conditionalFormatting sqref="H615 H617:H618">
    <cfRule type="containsText" dxfId="4" priority="863" operator="containsText" text="REINSTALACION">
      <formula>NOT(ISERROR(SEARCH(("REINSTALACION"),(H615))))</formula>
    </cfRule>
  </conditionalFormatting>
  <conditionalFormatting sqref="H615 H617:H618">
    <cfRule type="containsText" dxfId="6" priority="864" operator="containsText" text="INSTALACION">
      <formula>NOT(ISERROR(SEARCH(("INSTALACION"),(H615))))</formula>
    </cfRule>
  </conditionalFormatting>
  <conditionalFormatting sqref="H615 H617:H618">
    <cfRule type="containsText" dxfId="4" priority="865" operator="containsText" text="REINSTALACION">
      <formula>NOT(ISERROR(SEARCH(("REINSTALACION"),(H615))))</formula>
    </cfRule>
  </conditionalFormatting>
  <conditionalFormatting sqref="H615 H617:H618">
    <cfRule type="containsText" dxfId="1" priority="866" operator="containsText" text="DESINTALACION">
      <formula>NOT(ISERROR(SEARCH(("DESINTALACION"),(H615))))</formula>
    </cfRule>
  </conditionalFormatting>
  <conditionalFormatting sqref="H615 H617:H618">
    <cfRule type="containsText" dxfId="3" priority="867" operator="containsText" text="REVISION">
      <formula>NOT(ISERROR(SEARCH(("REVISION"),(H615))))</formula>
    </cfRule>
  </conditionalFormatting>
  <conditionalFormatting sqref="H615 H617:H619">
    <cfRule type="containsText" dxfId="2" priority="868" operator="containsText" text="DESINSTALACION">
      <formula>NOT(ISERROR(SEARCH(("DESINSTALACION"),(H615))))</formula>
    </cfRule>
  </conditionalFormatting>
  <conditionalFormatting sqref="H616">
    <cfRule type="containsText" dxfId="2" priority="869" operator="containsText" text="DESINSTALACION">
      <formula>NOT(ISERROR(SEARCH(("DESINSTALACION"),(H616))))</formula>
    </cfRule>
  </conditionalFormatting>
  <conditionalFormatting sqref="H616">
    <cfRule type="containsText" dxfId="4" priority="870" operator="containsText" text="REINSTALACION">
      <formula>NOT(ISERROR(SEARCH(("REINSTALACION"),(H616))))</formula>
    </cfRule>
  </conditionalFormatting>
  <conditionalFormatting sqref="H616">
    <cfRule type="containsText" dxfId="6" priority="871" operator="containsText" text="INSTALACION">
      <formula>NOT(ISERROR(SEARCH(("INSTALACION"),(H616))))</formula>
    </cfRule>
  </conditionalFormatting>
  <conditionalFormatting sqref="H616">
    <cfRule type="containsText" dxfId="4" priority="872" operator="containsText" text="REINSTALACION">
      <formula>NOT(ISERROR(SEARCH(("REINSTALACION"),(H616))))</formula>
    </cfRule>
  </conditionalFormatting>
  <conditionalFormatting sqref="H616">
    <cfRule type="containsText" dxfId="1" priority="873" operator="containsText" text="DESINTALACION">
      <formula>NOT(ISERROR(SEARCH(("DESINTALACION"),(H616))))</formula>
    </cfRule>
  </conditionalFormatting>
  <conditionalFormatting sqref="H616">
    <cfRule type="containsText" dxfId="3" priority="874" operator="containsText" text="REVISION">
      <formula>NOT(ISERROR(SEARCH(("REVISION"),(H616))))</formula>
    </cfRule>
  </conditionalFormatting>
  <conditionalFormatting sqref="H616:H618">
    <cfRule type="containsText" dxfId="2" priority="875" operator="containsText" text="DESINSTALACION">
      <formula>NOT(ISERROR(SEARCH(("DESINSTALACION"),(H616))))</formula>
    </cfRule>
  </conditionalFormatting>
  <conditionalFormatting sqref="H620">
    <cfRule type="containsText" dxfId="4" priority="876" operator="containsText" text="REINSTALACION">
      <formula>NOT(ISERROR(SEARCH(("REINSTALACION"),(H620))))</formula>
    </cfRule>
  </conditionalFormatting>
  <conditionalFormatting sqref="H620">
    <cfRule type="containsText" dxfId="6" priority="877" operator="containsText" text="INSTALACION">
      <formula>NOT(ISERROR(SEARCH(("INSTALACION"),(H620))))</formula>
    </cfRule>
  </conditionalFormatting>
  <conditionalFormatting sqref="H620">
    <cfRule type="containsText" dxfId="4" priority="878" operator="containsText" text="REINSTALACION">
      <formula>NOT(ISERROR(SEARCH(("REINSTALACION"),(H620))))</formula>
    </cfRule>
  </conditionalFormatting>
  <conditionalFormatting sqref="H620">
    <cfRule type="containsText" dxfId="2" priority="879" operator="containsText" text="DESINSTALACION">
      <formula>NOT(ISERROR(SEARCH(("DESINSTALACION"),(H620))))</formula>
    </cfRule>
  </conditionalFormatting>
  <conditionalFormatting sqref="H620">
    <cfRule type="containsText" dxfId="1" priority="880" operator="containsText" text="DESINTALACION">
      <formula>NOT(ISERROR(SEARCH(("DESINTALACION"),(H620))))</formula>
    </cfRule>
  </conditionalFormatting>
  <conditionalFormatting sqref="H620">
    <cfRule type="containsText" dxfId="3" priority="881" operator="containsText" text="REVISION">
      <formula>NOT(ISERROR(SEARCH(("REVISION"),(H620))))</formula>
    </cfRule>
  </conditionalFormatting>
  <conditionalFormatting sqref="H620:H622">
    <cfRule type="containsText" dxfId="2" priority="882" operator="containsText" text="DESINSTALACION">
      <formula>NOT(ISERROR(SEARCH(("DESINSTALACION"),(H620))))</formula>
    </cfRule>
  </conditionalFormatting>
  <conditionalFormatting sqref="H621">
    <cfRule type="containsText" dxfId="2" priority="883" operator="containsText" text="DESINSTALACION">
      <formula>NOT(ISERROR(SEARCH(("DESINSTALACION"),(H621))))</formula>
    </cfRule>
  </conditionalFormatting>
  <conditionalFormatting sqref="H621">
    <cfRule type="containsText" dxfId="4" priority="884" operator="containsText" text="REINSTALACION">
      <formula>NOT(ISERROR(SEARCH(("REINSTALACION"),(H621))))</formula>
    </cfRule>
  </conditionalFormatting>
  <conditionalFormatting sqref="H621">
    <cfRule type="containsText" dxfId="6" priority="885" operator="containsText" text="INSTALACION">
      <formula>NOT(ISERROR(SEARCH(("INSTALACION"),(H621))))</formula>
    </cfRule>
  </conditionalFormatting>
  <conditionalFormatting sqref="H621">
    <cfRule type="containsText" dxfId="4" priority="886" operator="containsText" text="REINSTALACION">
      <formula>NOT(ISERROR(SEARCH(("REINSTALACION"),(H621))))</formula>
    </cfRule>
  </conditionalFormatting>
  <conditionalFormatting sqref="H621">
    <cfRule type="containsText" dxfId="1" priority="887" operator="containsText" text="DESINTALACION">
      <formula>NOT(ISERROR(SEARCH(("DESINTALACION"),(H621))))</formula>
    </cfRule>
  </conditionalFormatting>
  <conditionalFormatting sqref="H621">
    <cfRule type="containsText" dxfId="3" priority="888" operator="containsText" text="REVISION">
      <formula>NOT(ISERROR(SEARCH(("REVISION"),(H621))))</formula>
    </cfRule>
  </conditionalFormatting>
  <conditionalFormatting sqref="H622">
    <cfRule type="containsText" dxfId="4" priority="889" operator="containsText" text="REINSTALACION">
      <formula>NOT(ISERROR(SEARCH(("REINSTALACION"),(H622))))</formula>
    </cfRule>
  </conditionalFormatting>
  <conditionalFormatting sqref="H622">
    <cfRule type="containsText" dxfId="6" priority="890" operator="containsText" text="INSTALACION">
      <formula>NOT(ISERROR(SEARCH(("INSTALACION"),(H622))))</formula>
    </cfRule>
  </conditionalFormatting>
  <conditionalFormatting sqref="H622">
    <cfRule type="containsText" dxfId="4" priority="891" operator="containsText" text="REINSTALACION">
      <formula>NOT(ISERROR(SEARCH(("REINSTALACION"),(H622))))</formula>
    </cfRule>
  </conditionalFormatting>
  <conditionalFormatting sqref="H622">
    <cfRule type="containsText" dxfId="2" priority="892" operator="containsText" text="DESINSTALACION">
      <formula>NOT(ISERROR(SEARCH(("DESINSTALACION"),(H622))))</formula>
    </cfRule>
  </conditionalFormatting>
  <conditionalFormatting sqref="H622">
    <cfRule type="containsText" dxfId="1" priority="893" operator="containsText" text="DESINTALACION">
      <formula>NOT(ISERROR(SEARCH(("DESINTALACION"),(H622))))</formula>
    </cfRule>
  </conditionalFormatting>
  <conditionalFormatting sqref="H622">
    <cfRule type="containsText" dxfId="3" priority="894" operator="containsText" text="REVISION">
      <formula>NOT(ISERROR(SEARCH(("REVISION"),(H622))))</formula>
    </cfRule>
  </conditionalFormatting>
  <conditionalFormatting sqref="H635">
    <cfRule type="containsText" dxfId="2" priority="895" operator="containsText" text="DESINSTALACION">
      <formula>NOT(ISERROR(SEARCH(("DESINSTALACION"),(H635))))</formula>
    </cfRule>
  </conditionalFormatting>
  <conditionalFormatting sqref="H635">
    <cfRule type="containsText" dxfId="4" priority="896" operator="containsText" text="REINSTALACION">
      <formula>NOT(ISERROR(SEARCH(("REINSTALACION"),(H635))))</formula>
    </cfRule>
  </conditionalFormatting>
  <conditionalFormatting sqref="H635">
    <cfRule type="containsText" dxfId="6" priority="897" operator="containsText" text="INSTALACION">
      <formula>NOT(ISERROR(SEARCH(("INSTALACION"),(H635))))</formula>
    </cfRule>
  </conditionalFormatting>
  <conditionalFormatting sqref="H635">
    <cfRule type="containsText" dxfId="4" priority="898" operator="containsText" text="REINSTALACION">
      <formula>NOT(ISERROR(SEARCH(("REINSTALACION"),(H635))))</formula>
    </cfRule>
  </conditionalFormatting>
  <conditionalFormatting sqref="H635">
    <cfRule type="containsText" dxfId="1" priority="899" operator="containsText" text="DESINTALACION">
      <formula>NOT(ISERROR(SEARCH(("DESINTALACION"),(H635))))</formula>
    </cfRule>
  </conditionalFormatting>
  <conditionalFormatting sqref="H635">
    <cfRule type="containsText" dxfId="3" priority="900" operator="containsText" text="REVISION">
      <formula>NOT(ISERROR(SEARCH(("REVISION"),(H635))))</formula>
    </cfRule>
  </conditionalFormatting>
  <conditionalFormatting sqref="H650">
    <cfRule type="containsText" dxfId="2" priority="901" operator="containsText" text="DESINSTALACION">
      <formula>NOT(ISERROR(SEARCH(("DESINSTALACION"),(H650))))</formula>
    </cfRule>
  </conditionalFormatting>
  <conditionalFormatting sqref="H650">
    <cfRule type="containsText" dxfId="4" priority="902" operator="containsText" text="REINSTALACION">
      <formula>NOT(ISERROR(SEARCH(("REINSTALACION"),(H650))))</formula>
    </cfRule>
  </conditionalFormatting>
  <conditionalFormatting sqref="H650">
    <cfRule type="containsText" dxfId="6" priority="903" operator="containsText" text="INSTALACION">
      <formula>NOT(ISERROR(SEARCH(("INSTALACION"),(H650))))</formula>
    </cfRule>
  </conditionalFormatting>
  <conditionalFormatting sqref="H650">
    <cfRule type="containsText" dxfId="4" priority="904" operator="containsText" text="REINSTALACION">
      <formula>NOT(ISERROR(SEARCH(("REINSTALACION"),(H650))))</formula>
    </cfRule>
  </conditionalFormatting>
  <conditionalFormatting sqref="H650">
    <cfRule type="containsText" dxfId="1" priority="905" operator="containsText" text="DESINTALACION">
      <formula>NOT(ISERROR(SEARCH(("DESINTALACION"),(H650))))</formula>
    </cfRule>
  </conditionalFormatting>
  <conditionalFormatting sqref="H650">
    <cfRule type="containsText" dxfId="3" priority="906" operator="containsText" text="REVISION">
      <formula>NOT(ISERROR(SEARCH(("REVISION"),(H650))))</formula>
    </cfRule>
  </conditionalFormatting>
  <conditionalFormatting sqref="H650:H652">
    <cfRule type="containsText" dxfId="2" priority="907" operator="containsText" text="DESINSTALACION">
      <formula>NOT(ISERROR(SEARCH(("DESINSTALACION"),(H650))))</formula>
    </cfRule>
  </conditionalFormatting>
  <conditionalFormatting sqref="H653">
    <cfRule type="containsText" dxfId="2" priority="908" operator="containsText" text="DESINSTALACION">
      <formula>NOT(ISERROR(SEARCH(("DESINSTALACION"),(H653))))</formula>
    </cfRule>
  </conditionalFormatting>
  <conditionalFormatting sqref="H653">
    <cfRule type="containsText" dxfId="4" priority="909" operator="containsText" text="REINSTALACION">
      <formula>NOT(ISERROR(SEARCH(("REINSTALACION"),(H653))))</formula>
    </cfRule>
  </conditionalFormatting>
  <conditionalFormatting sqref="H653">
    <cfRule type="containsText" dxfId="6" priority="910" operator="containsText" text="INSTALACION">
      <formula>NOT(ISERROR(SEARCH(("INSTALACION"),(H653))))</formula>
    </cfRule>
  </conditionalFormatting>
  <conditionalFormatting sqref="H653">
    <cfRule type="containsText" dxfId="4" priority="911" operator="containsText" text="REINSTALACION">
      <formula>NOT(ISERROR(SEARCH(("REINSTALACION"),(H653))))</formula>
    </cfRule>
  </conditionalFormatting>
  <conditionalFormatting sqref="H653">
    <cfRule type="containsText" dxfId="1" priority="912" operator="containsText" text="DESINTALACION">
      <formula>NOT(ISERROR(SEARCH(("DESINTALACION"),(H653))))</formula>
    </cfRule>
  </conditionalFormatting>
  <conditionalFormatting sqref="H653">
    <cfRule type="containsText" dxfId="3" priority="913" operator="containsText" text="REVISION">
      <formula>NOT(ISERROR(SEARCH(("REVISION"),(H653))))</formula>
    </cfRule>
  </conditionalFormatting>
  <conditionalFormatting sqref="H653:H666 H684 H713 H720 H732 H746 H756 H766 H787 H796 H813 H824 H885 H925 H935 H939 H969 H983 H1028 H1039:H1040 H1057 H1059:H1060 H1135 H1138">
    <cfRule type="containsText" dxfId="2" priority="914" operator="containsText" text="DESINSTALACION">
      <formula>NOT(ISERROR(SEARCH(("DESINSTALACION"),(H653))))</formula>
    </cfRule>
  </conditionalFormatting>
  <conditionalFormatting sqref="H665">
    <cfRule type="containsText" dxfId="2" priority="915" operator="containsText" text="DESINSTALACION">
      <formula>NOT(ISERROR(SEARCH(("DESINSTALACION"),(H665))))</formula>
    </cfRule>
  </conditionalFormatting>
  <conditionalFormatting sqref="H665">
    <cfRule type="containsText" dxfId="4" priority="916" operator="containsText" text="REINSTALACION">
      <formula>NOT(ISERROR(SEARCH(("REINSTALACION"),(H665))))</formula>
    </cfRule>
  </conditionalFormatting>
  <conditionalFormatting sqref="H665">
    <cfRule type="containsText" dxfId="6" priority="917" operator="containsText" text="INSTALACION">
      <formula>NOT(ISERROR(SEARCH(("INSTALACION"),(H665))))</formula>
    </cfRule>
  </conditionalFormatting>
  <conditionalFormatting sqref="H665">
    <cfRule type="containsText" dxfId="4" priority="918" operator="containsText" text="REINSTALACION">
      <formula>NOT(ISERROR(SEARCH(("REINSTALACION"),(H665))))</formula>
    </cfRule>
  </conditionalFormatting>
  <conditionalFormatting sqref="H665">
    <cfRule type="containsText" dxfId="1" priority="919" operator="containsText" text="DESINTALACION">
      <formula>NOT(ISERROR(SEARCH(("DESINTALACION"),(H665))))</formula>
    </cfRule>
  </conditionalFormatting>
  <conditionalFormatting sqref="H665">
    <cfRule type="containsText" dxfId="3" priority="920" operator="containsText" text="REVISION">
      <formula>NOT(ISERROR(SEARCH(("REVISION"),(H665))))</formula>
    </cfRule>
  </conditionalFormatting>
  <conditionalFormatting sqref="H667">
    <cfRule type="containsText" dxfId="4" priority="921" operator="containsText" text="REINSTALACION">
      <formula>NOT(ISERROR(SEARCH(("REINSTALACION"),(H667))))</formula>
    </cfRule>
  </conditionalFormatting>
  <conditionalFormatting sqref="H667">
    <cfRule type="containsText" dxfId="6" priority="922" operator="containsText" text="INSTALACION">
      <formula>NOT(ISERROR(SEARCH(("INSTALACION"),(H667))))</formula>
    </cfRule>
  </conditionalFormatting>
  <conditionalFormatting sqref="H667">
    <cfRule type="containsText" dxfId="4" priority="923" operator="containsText" text="REINSTALACION">
      <formula>NOT(ISERROR(SEARCH(("REINSTALACION"),(H667))))</formula>
    </cfRule>
  </conditionalFormatting>
  <conditionalFormatting sqref="H667">
    <cfRule type="containsText" dxfId="2" priority="924" operator="containsText" text="DESINSTALACION">
      <formula>NOT(ISERROR(SEARCH(("DESINSTALACION"),(H667))))</formula>
    </cfRule>
  </conditionalFormatting>
  <conditionalFormatting sqref="H667">
    <cfRule type="containsText" dxfId="1" priority="925" operator="containsText" text="DESINTALACION">
      <formula>NOT(ISERROR(SEARCH(("DESINTALACION"),(H667))))</formula>
    </cfRule>
  </conditionalFormatting>
  <conditionalFormatting sqref="H667">
    <cfRule type="containsText" dxfId="3" priority="926" operator="containsText" text="REVISION">
      <formula>NOT(ISERROR(SEARCH(("REVISION"),(H667))))</formula>
    </cfRule>
  </conditionalFormatting>
  <conditionalFormatting sqref="H667:H668">
    <cfRule type="containsText" dxfId="2" priority="927" operator="containsText" text="DESINSTALACION">
      <formula>NOT(ISERROR(SEARCH(("DESINSTALACION"),(H667))))</formula>
    </cfRule>
  </conditionalFormatting>
  <conditionalFormatting sqref="H668">
    <cfRule type="containsText" dxfId="4" priority="928" operator="containsText" text="REINSTALACION">
      <formula>NOT(ISERROR(SEARCH(("REINSTALACION"),(H668))))</formula>
    </cfRule>
  </conditionalFormatting>
  <conditionalFormatting sqref="H668">
    <cfRule type="containsText" dxfId="6" priority="929" operator="containsText" text="INSTALACION">
      <formula>NOT(ISERROR(SEARCH(("INSTALACION"),(H668))))</formula>
    </cfRule>
  </conditionalFormatting>
  <conditionalFormatting sqref="H668">
    <cfRule type="containsText" dxfId="4" priority="930" operator="containsText" text="REINSTALACION">
      <formula>NOT(ISERROR(SEARCH(("REINSTALACION"),(H668))))</formula>
    </cfRule>
  </conditionalFormatting>
  <conditionalFormatting sqref="H668">
    <cfRule type="containsText" dxfId="1" priority="931" operator="containsText" text="DESINTALACION">
      <formula>NOT(ISERROR(SEARCH(("DESINTALACION"),(H668))))</formula>
    </cfRule>
  </conditionalFormatting>
  <conditionalFormatting sqref="H668">
    <cfRule type="containsText" dxfId="3" priority="932" operator="containsText" text="REVISION">
      <formula>NOT(ISERROR(SEARCH(("REVISION"),(H668))))</formula>
    </cfRule>
  </conditionalFormatting>
  <conditionalFormatting sqref="H668:H669">
    <cfRule type="containsText" dxfId="2" priority="933" operator="containsText" text="DESINSTALACION">
      <formula>NOT(ISERROR(SEARCH(("DESINSTALACION"),(H668))))</formula>
    </cfRule>
  </conditionalFormatting>
  <conditionalFormatting sqref="H669">
    <cfRule type="containsText" dxfId="2" priority="934" operator="containsText" text="DESINSTALACION">
      <formula>NOT(ISERROR(SEARCH(("DESINSTALACION"),(H669))))</formula>
    </cfRule>
  </conditionalFormatting>
  <conditionalFormatting sqref="H669">
    <cfRule type="containsText" dxfId="4" priority="935" operator="containsText" text="REINSTALACION">
      <formula>NOT(ISERROR(SEARCH(("REINSTALACION"),(H669))))</formula>
    </cfRule>
  </conditionalFormatting>
  <conditionalFormatting sqref="H669">
    <cfRule type="containsText" dxfId="6" priority="936" operator="containsText" text="INSTALACION">
      <formula>NOT(ISERROR(SEARCH(("INSTALACION"),(H669))))</formula>
    </cfRule>
  </conditionalFormatting>
  <conditionalFormatting sqref="H669">
    <cfRule type="containsText" dxfId="4" priority="937" operator="containsText" text="REINSTALACION">
      <formula>NOT(ISERROR(SEARCH(("REINSTALACION"),(H669))))</formula>
    </cfRule>
  </conditionalFormatting>
  <conditionalFormatting sqref="H669">
    <cfRule type="containsText" dxfId="1" priority="938" operator="containsText" text="DESINTALACION">
      <formula>NOT(ISERROR(SEARCH(("DESINTALACION"),(H669))))</formula>
    </cfRule>
  </conditionalFormatting>
  <conditionalFormatting sqref="H669">
    <cfRule type="containsText" dxfId="3" priority="939" operator="containsText" text="REVISION">
      <formula>NOT(ISERROR(SEARCH(("REVISION"),(H669))))</formula>
    </cfRule>
  </conditionalFormatting>
  <conditionalFormatting sqref="H671">
    <cfRule type="containsText" dxfId="2" priority="940" operator="containsText" text="DESINSTALACION">
      <formula>NOT(ISERROR(SEARCH(("DESINSTALACION"),(H671))))</formula>
    </cfRule>
  </conditionalFormatting>
  <conditionalFormatting sqref="H671">
    <cfRule type="containsText" dxfId="4" priority="941" operator="containsText" text="REINSTALACION">
      <formula>NOT(ISERROR(SEARCH(("REINSTALACION"),(H671))))</formula>
    </cfRule>
  </conditionalFormatting>
  <conditionalFormatting sqref="H671">
    <cfRule type="containsText" dxfId="6" priority="942" operator="containsText" text="INSTALACION">
      <formula>NOT(ISERROR(SEARCH(("INSTALACION"),(H671))))</formula>
    </cfRule>
  </conditionalFormatting>
  <conditionalFormatting sqref="H671">
    <cfRule type="containsText" dxfId="4" priority="943" operator="containsText" text="REINSTALACION">
      <formula>NOT(ISERROR(SEARCH(("REINSTALACION"),(H671))))</formula>
    </cfRule>
  </conditionalFormatting>
  <conditionalFormatting sqref="H671">
    <cfRule type="containsText" dxfId="1" priority="944" operator="containsText" text="DESINTALACION">
      <formula>NOT(ISERROR(SEARCH(("DESINTALACION"),(H671))))</formula>
    </cfRule>
  </conditionalFormatting>
  <conditionalFormatting sqref="H671">
    <cfRule type="containsText" dxfId="3" priority="945" operator="containsText" text="REVISION">
      <formula>NOT(ISERROR(SEARCH(("REVISION"),(H671))))</formula>
    </cfRule>
  </conditionalFormatting>
  <conditionalFormatting sqref="H684 H732 H766 H813 H885 H1040 H1059 H1138">
    <cfRule type="containsText" dxfId="2" priority="946" operator="containsText" text="DESINSTALACION">
      <formula>NOT(ISERROR(SEARCH(("DESINSTALACION"),(H684))))</formula>
    </cfRule>
  </conditionalFormatting>
  <conditionalFormatting sqref="H684 H732 H766 H813 H885 H1040 H1059 H1138">
    <cfRule type="containsText" dxfId="4" priority="947" operator="containsText" text="REINSTALACION">
      <formula>NOT(ISERROR(SEARCH(("REINSTALACION"),(H684))))</formula>
    </cfRule>
  </conditionalFormatting>
  <conditionalFormatting sqref="H684 H732 H766 H813 H885 H1040 H1059 H1138">
    <cfRule type="containsText" dxfId="6" priority="948" operator="containsText" text="INSTALACION">
      <formula>NOT(ISERROR(SEARCH(("INSTALACION"),(H684))))</formula>
    </cfRule>
  </conditionalFormatting>
  <conditionalFormatting sqref="H684 H732 H766 H813 H885 H1040 H1059 H1138">
    <cfRule type="containsText" dxfId="4" priority="949" operator="containsText" text="REINSTALACION">
      <formula>NOT(ISERROR(SEARCH(("REINSTALACION"),(H684))))</formula>
    </cfRule>
  </conditionalFormatting>
  <conditionalFormatting sqref="H684 H732 H766 H813 H885 H1040 H1059 H1138">
    <cfRule type="containsText" dxfId="1" priority="950" operator="containsText" text="DESINTALACION">
      <formula>NOT(ISERROR(SEARCH(("DESINTALACION"),(H684))))</formula>
    </cfRule>
  </conditionalFormatting>
  <conditionalFormatting sqref="H684 H732 H766 H813 H885 H1040 H1059 H1138">
    <cfRule type="containsText" dxfId="3" priority="951" operator="containsText" text="REVISION">
      <formula>NOT(ISERROR(SEARCH(("REVISION"),(H684))))</formula>
    </cfRule>
  </conditionalFormatting>
  <conditionalFormatting sqref="H684:H685 H732 H766 H813 H885 H1040 H1059 H1138">
    <cfRule type="containsText" dxfId="2" priority="952" operator="containsText" text="DESINSTALACION">
      <formula>NOT(ISERROR(SEARCH(("DESINSTALACION"),(H684))))</formula>
    </cfRule>
  </conditionalFormatting>
  <conditionalFormatting sqref="H685">
    <cfRule type="containsText" dxfId="4" priority="953" operator="containsText" text="REINSTALACION">
      <formula>NOT(ISERROR(SEARCH(("REINSTALACION"),(H685))))</formula>
    </cfRule>
  </conditionalFormatting>
  <conditionalFormatting sqref="H685">
    <cfRule type="containsText" dxfId="6" priority="954" operator="containsText" text="INSTALACION">
      <formula>NOT(ISERROR(SEARCH(("INSTALACION"),(H685))))</formula>
    </cfRule>
  </conditionalFormatting>
  <conditionalFormatting sqref="H685">
    <cfRule type="containsText" dxfId="1" priority="955" operator="containsText" text="DESINTALACION">
      <formula>NOT(ISERROR(SEARCH(("DESINTALACION"),(H685))))</formula>
    </cfRule>
  </conditionalFormatting>
  <conditionalFormatting sqref="H685">
    <cfRule type="containsText" dxfId="3" priority="956" operator="containsText" text="REVISION">
      <formula>NOT(ISERROR(SEARCH(("REVISION"),(H685))))</formula>
    </cfRule>
  </conditionalFormatting>
  <conditionalFormatting sqref="H685:H687">
    <cfRule type="containsText" dxfId="4" priority="957" operator="containsText" text="REINSTALACION">
      <formula>NOT(ISERROR(SEARCH(("REINSTALACION"),(H685))))</formula>
    </cfRule>
  </conditionalFormatting>
  <conditionalFormatting sqref="H686:H687">
    <cfRule type="containsText" dxfId="6" priority="958" operator="containsText" text="INSTALACION">
      <formula>NOT(ISERROR(SEARCH(("INSTALACION"),(H686))))</formula>
    </cfRule>
  </conditionalFormatting>
  <conditionalFormatting sqref="H686:H687">
    <cfRule type="containsText" dxfId="4" priority="959" operator="containsText" text="REINSTALACION">
      <formula>NOT(ISERROR(SEARCH(("REINSTALACION"),(H686))))</formula>
    </cfRule>
  </conditionalFormatting>
  <conditionalFormatting sqref="H686:H687">
    <cfRule type="containsText" dxfId="1" priority="960" operator="containsText" text="DESINTALACION">
      <formula>NOT(ISERROR(SEARCH(("DESINTALACION"),(H686))))</formula>
    </cfRule>
  </conditionalFormatting>
  <conditionalFormatting sqref="H686:H687">
    <cfRule type="containsText" dxfId="3" priority="961" operator="containsText" text="REVISION">
      <formula>NOT(ISERROR(SEARCH(("REVISION"),(H686))))</formula>
    </cfRule>
  </conditionalFormatting>
  <conditionalFormatting sqref="H686:H689">
    <cfRule type="containsText" dxfId="2" priority="962" operator="containsText" text="DESINSTALACION">
      <formula>NOT(ISERROR(SEARCH(("DESINSTALACION"),(H686))))</formula>
    </cfRule>
  </conditionalFormatting>
  <conditionalFormatting sqref="H688:H689">
    <cfRule type="containsText" dxfId="2" priority="963" operator="containsText" text="DESINSTALACION">
      <formula>NOT(ISERROR(SEARCH(("DESINSTALACION"),(H688))))</formula>
    </cfRule>
  </conditionalFormatting>
  <conditionalFormatting sqref="H688:H689">
    <cfRule type="containsText" dxfId="4" priority="964" operator="containsText" text="REINSTALACION">
      <formula>NOT(ISERROR(SEARCH(("REINSTALACION"),(H688))))</formula>
    </cfRule>
  </conditionalFormatting>
  <conditionalFormatting sqref="H688:H689">
    <cfRule type="containsText" dxfId="6" priority="965" operator="containsText" text="INSTALACION">
      <formula>NOT(ISERROR(SEARCH(("INSTALACION"),(H688))))</formula>
    </cfRule>
  </conditionalFormatting>
  <conditionalFormatting sqref="H688:H689">
    <cfRule type="containsText" dxfId="4" priority="966" operator="containsText" text="REINSTALACION">
      <formula>NOT(ISERROR(SEARCH(("REINSTALACION"),(H688))))</formula>
    </cfRule>
  </conditionalFormatting>
  <conditionalFormatting sqref="H688:H689">
    <cfRule type="containsText" dxfId="1" priority="967" operator="containsText" text="DESINTALACION">
      <formula>NOT(ISERROR(SEARCH(("DESINTALACION"),(H688))))</formula>
    </cfRule>
  </conditionalFormatting>
  <conditionalFormatting sqref="H688:H689">
    <cfRule type="containsText" dxfId="3" priority="968" operator="containsText" text="REVISION">
      <formula>NOT(ISERROR(SEARCH(("REVISION"),(H688))))</formula>
    </cfRule>
  </conditionalFormatting>
  <conditionalFormatting sqref="H691">
    <cfRule type="containsText" dxfId="2" priority="969" operator="containsText" text="DESINSTALACION">
      <formula>NOT(ISERROR(SEARCH(("DESINSTALACION"),(H691))))</formula>
    </cfRule>
  </conditionalFormatting>
  <conditionalFormatting sqref="H691">
    <cfRule type="containsText" dxfId="4" priority="970" operator="containsText" text="REINSTALACION">
      <formula>NOT(ISERROR(SEARCH(("REINSTALACION"),(H691))))</formula>
    </cfRule>
  </conditionalFormatting>
  <conditionalFormatting sqref="H691">
    <cfRule type="containsText" dxfId="6" priority="971" operator="containsText" text="INSTALACION">
      <formula>NOT(ISERROR(SEARCH(("INSTALACION"),(H691))))</formula>
    </cfRule>
  </conditionalFormatting>
  <conditionalFormatting sqref="H691">
    <cfRule type="containsText" dxfId="4" priority="972" operator="containsText" text="REINSTALACION">
      <formula>NOT(ISERROR(SEARCH(("REINSTALACION"),(H691))))</formula>
    </cfRule>
  </conditionalFormatting>
  <conditionalFormatting sqref="H691">
    <cfRule type="containsText" dxfId="1" priority="973" operator="containsText" text="DESINTALACION">
      <formula>NOT(ISERROR(SEARCH(("DESINTALACION"),(H691))))</formula>
    </cfRule>
  </conditionalFormatting>
  <conditionalFormatting sqref="H691">
    <cfRule type="containsText" dxfId="3" priority="974" operator="containsText" text="REVISION">
      <formula>NOT(ISERROR(SEARCH(("REVISION"),(H691))))</formula>
    </cfRule>
  </conditionalFormatting>
  <conditionalFormatting sqref="H694">
    <cfRule type="containsText" dxfId="2" priority="975" operator="containsText" text="DESINSTALACION">
      <formula>NOT(ISERROR(SEARCH(("DESINSTALACION"),(H694))))</formula>
    </cfRule>
  </conditionalFormatting>
  <conditionalFormatting sqref="H694">
    <cfRule type="containsText" dxfId="4" priority="976" operator="containsText" text="REINSTALACION">
      <formula>NOT(ISERROR(SEARCH(("REINSTALACION"),(H694))))</formula>
    </cfRule>
  </conditionalFormatting>
  <conditionalFormatting sqref="H694">
    <cfRule type="containsText" dxfId="6" priority="977" operator="containsText" text="INSTALACION">
      <formula>NOT(ISERROR(SEARCH(("INSTALACION"),(H694))))</formula>
    </cfRule>
  </conditionalFormatting>
  <conditionalFormatting sqref="H694">
    <cfRule type="containsText" dxfId="4" priority="978" operator="containsText" text="REINSTALACION">
      <formula>NOT(ISERROR(SEARCH(("REINSTALACION"),(H694))))</formula>
    </cfRule>
  </conditionalFormatting>
  <conditionalFormatting sqref="H694">
    <cfRule type="containsText" dxfId="2" priority="979" operator="containsText" text="DESINSTALACION">
      <formula>NOT(ISERROR(SEARCH(("DESINSTALACION"),(H694))))</formula>
    </cfRule>
  </conditionalFormatting>
  <conditionalFormatting sqref="H694">
    <cfRule type="containsText" dxfId="1" priority="980" operator="containsText" text="DESINTALACION">
      <formula>NOT(ISERROR(SEARCH(("DESINTALACION"),(H694))))</formula>
    </cfRule>
  </conditionalFormatting>
  <conditionalFormatting sqref="H694">
    <cfRule type="containsText" dxfId="3" priority="981" operator="containsText" text="REVISION">
      <formula>NOT(ISERROR(SEARCH(("REVISION"),(H694))))</formula>
    </cfRule>
  </conditionalFormatting>
  <conditionalFormatting sqref="H697">
    <cfRule type="containsText" dxfId="2" priority="982" operator="containsText" text="DESINSTALACION">
      <formula>NOT(ISERROR(SEARCH(("DESINSTALACION"),(H697))))</formula>
    </cfRule>
  </conditionalFormatting>
  <conditionalFormatting sqref="H697">
    <cfRule type="containsText" dxfId="4" priority="983" operator="containsText" text="REINSTALACION">
      <formula>NOT(ISERROR(SEARCH(("REINSTALACION"),(H697))))</formula>
    </cfRule>
  </conditionalFormatting>
  <conditionalFormatting sqref="H697">
    <cfRule type="containsText" dxfId="6" priority="984" operator="containsText" text="INSTALACION">
      <formula>NOT(ISERROR(SEARCH(("INSTALACION"),(H697))))</formula>
    </cfRule>
  </conditionalFormatting>
  <conditionalFormatting sqref="H697">
    <cfRule type="containsText" dxfId="4" priority="985" operator="containsText" text="REINSTALACION">
      <formula>NOT(ISERROR(SEARCH(("REINSTALACION"),(H697))))</formula>
    </cfRule>
  </conditionalFormatting>
  <conditionalFormatting sqref="H697">
    <cfRule type="containsText" dxfId="1" priority="986" operator="containsText" text="DESINTALACION">
      <formula>NOT(ISERROR(SEARCH(("DESINTALACION"),(H697))))</formula>
    </cfRule>
  </conditionalFormatting>
  <conditionalFormatting sqref="H697">
    <cfRule type="containsText" dxfId="3" priority="987" operator="containsText" text="REVISION">
      <formula>NOT(ISERROR(SEARCH(("REVISION"),(H697))))</formula>
    </cfRule>
  </conditionalFormatting>
  <conditionalFormatting sqref="H700">
    <cfRule type="containsText" dxfId="2" priority="988" operator="containsText" text="DESINSTALACION">
      <formula>NOT(ISERROR(SEARCH(("DESINSTALACION"),(H700))))</formula>
    </cfRule>
  </conditionalFormatting>
  <conditionalFormatting sqref="H700">
    <cfRule type="containsText" dxfId="4" priority="989" operator="containsText" text="REINSTALACION">
      <formula>NOT(ISERROR(SEARCH(("REINSTALACION"),(H700))))</formula>
    </cfRule>
  </conditionalFormatting>
  <conditionalFormatting sqref="H700">
    <cfRule type="containsText" dxfId="6" priority="990" operator="containsText" text="INSTALACION">
      <formula>NOT(ISERROR(SEARCH(("INSTALACION"),(H700))))</formula>
    </cfRule>
  </conditionalFormatting>
  <conditionalFormatting sqref="H700">
    <cfRule type="containsText" dxfId="4" priority="991" operator="containsText" text="REINSTALACION">
      <formula>NOT(ISERROR(SEARCH(("REINSTALACION"),(H700))))</formula>
    </cfRule>
  </conditionalFormatting>
  <conditionalFormatting sqref="H700">
    <cfRule type="containsText" dxfId="1" priority="992" operator="containsText" text="DESINTALACION">
      <formula>NOT(ISERROR(SEARCH(("DESINTALACION"),(H700))))</formula>
    </cfRule>
  </conditionalFormatting>
  <conditionalFormatting sqref="H700">
    <cfRule type="containsText" dxfId="3" priority="993" operator="containsText" text="REVISION">
      <formula>NOT(ISERROR(SEARCH(("REVISION"),(H700))))</formula>
    </cfRule>
  </conditionalFormatting>
  <conditionalFormatting sqref="H705">
    <cfRule type="containsText" dxfId="2" priority="994" operator="containsText" text="DESINSTALACION">
      <formula>NOT(ISERROR(SEARCH(("DESINSTALACION"),(H705))))</formula>
    </cfRule>
  </conditionalFormatting>
  <conditionalFormatting sqref="H705">
    <cfRule type="containsText" dxfId="4" priority="995" operator="containsText" text="REINSTALACION">
      <formula>NOT(ISERROR(SEARCH(("REINSTALACION"),(H705))))</formula>
    </cfRule>
  </conditionalFormatting>
  <conditionalFormatting sqref="H705">
    <cfRule type="containsText" dxfId="6" priority="996" operator="containsText" text="INSTALACION">
      <formula>NOT(ISERROR(SEARCH(("INSTALACION"),(H705))))</formula>
    </cfRule>
  </conditionalFormatting>
  <conditionalFormatting sqref="H705">
    <cfRule type="containsText" dxfId="4" priority="997" operator="containsText" text="REINSTALACION">
      <formula>NOT(ISERROR(SEARCH(("REINSTALACION"),(H705))))</formula>
    </cfRule>
  </conditionalFormatting>
  <conditionalFormatting sqref="H705">
    <cfRule type="containsText" dxfId="1" priority="998" operator="containsText" text="DESINTALACION">
      <formula>NOT(ISERROR(SEARCH(("DESINTALACION"),(H705))))</formula>
    </cfRule>
  </conditionalFormatting>
  <conditionalFormatting sqref="H705">
    <cfRule type="containsText" dxfId="3" priority="999" operator="containsText" text="REVISION">
      <formula>NOT(ISERROR(SEARCH(("REVISION"),(H705))))</formula>
    </cfRule>
  </conditionalFormatting>
  <conditionalFormatting sqref="H708">
    <cfRule type="containsText" dxfId="2" priority="1000" operator="containsText" text="DESINSTALACION">
      <formula>NOT(ISERROR(SEARCH(("DESINSTALACION"),(H708))))</formula>
    </cfRule>
  </conditionalFormatting>
  <conditionalFormatting sqref="H708">
    <cfRule type="containsText" dxfId="4" priority="1001" operator="containsText" text="REINSTALACION">
      <formula>NOT(ISERROR(SEARCH(("REINSTALACION"),(H708))))</formula>
    </cfRule>
  </conditionalFormatting>
  <conditionalFormatting sqref="H708">
    <cfRule type="containsText" dxfId="6" priority="1002" operator="containsText" text="INSTALACION">
      <formula>NOT(ISERROR(SEARCH(("INSTALACION"),(H708))))</formula>
    </cfRule>
  </conditionalFormatting>
  <conditionalFormatting sqref="H708">
    <cfRule type="containsText" dxfId="1" priority="1003" operator="containsText" text="DESINTALACION">
      <formula>NOT(ISERROR(SEARCH(("DESINTALACION"),(H708))))</formula>
    </cfRule>
  </conditionalFormatting>
  <conditionalFormatting sqref="H708">
    <cfRule type="containsText" dxfId="3" priority="1004" operator="containsText" text="REVISION">
      <formula>NOT(ISERROR(SEARCH(("REVISION"),(H708))))</formula>
    </cfRule>
  </conditionalFormatting>
  <conditionalFormatting sqref="H708:H709">
    <cfRule type="containsText" dxfId="4" priority="1005" operator="containsText" text="REINSTALACION">
      <formula>NOT(ISERROR(SEARCH(("REINSTALACION"),(H708))))</formula>
    </cfRule>
  </conditionalFormatting>
  <conditionalFormatting sqref="H709">
    <cfRule type="containsText" dxfId="6" priority="1006" operator="containsText" text="INSTALACION">
      <formula>NOT(ISERROR(SEARCH(("INSTALACION"),(H709))))</formula>
    </cfRule>
  </conditionalFormatting>
  <conditionalFormatting sqref="H709">
    <cfRule type="containsText" dxfId="4" priority="1007" operator="containsText" text="REINSTALACION">
      <formula>NOT(ISERROR(SEARCH(("REINSTALACION"),(H709))))</formula>
    </cfRule>
  </conditionalFormatting>
  <conditionalFormatting sqref="H709">
    <cfRule type="containsText" dxfId="1" priority="1008" operator="containsText" text="DESINTALACION">
      <formula>NOT(ISERROR(SEARCH(("DESINTALACION"),(H709))))</formula>
    </cfRule>
  </conditionalFormatting>
  <conditionalFormatting sqref="H709">
    <cfRule type="containsText" dxfId="3" priority="1009" operator="containsText" text="REVISION">
      <formula>NOT(ISERROR(SEARCH(("REVISION"),(H709))))</formula>
    </cfRule>
  </conditionalFormatting>
  <conditionalFormatting sqref="H719">
    <cfRule type="containsText" dxfId="4" priority="1010" operator="containsText" text="REINSTALACION">
      <formula>NOT(ISERROR(SEARCH(("REINSTALACION"),(H719))))</formula>
    </cfRule>
  </conditionalFormatting>
  <conditionalFormatting sqref="H719">
    <cfRule type="containsText" dxfId="6" priority="1011" operator="containsText" text="INSTALACION">
      <formula>NOT(ISERROR(SEARCH(("INSTALACION"),(H719))))</formula>
    </cfRule>
  </conditionalFormatting>
  <conditionalFormatting sqref="H719">
    <cfRule type="containsText" dxfId="4" priority="1012" operator="containsText" text="REINSTALACION">
      <formula>NOT(ISERROR(SEARCH(("REINSTALACION"),(H719))))</formula>
    </cfRule>
  </conditionalFormatting>
  <conditionalFormatting sqref="H719">
    <cfRule type="containsText" dxfId="2" priority="1013" operator="containsText" text="DESINSTALACION">
      <formula>NOT(ISERROR(SEARCH(("DESINSTALACION"),(H719))))</formula>
    </cfRule>
  </conditionalFormatting>
  <conditionalFormatting sqref="H719">
    <cfRule type="containsText" dxfId="1" priority="1014" operator="containsText" text="DESINTALACION">
      <formula>NOT(ISERROR(SEARCH(("DESINTALACION"),(H719))))</formula>
    </cfRule>
  </conditionalFormatting>
  <conditionalFormatting sqref="H719">
    <cfRule type="containsText" dxfId="3" priority="1015" operator="containsText" text="REVISION">
      <formula>NOT(ISERROR(SEARCH(("REVISION"),(H719))))</formula>
    </cfRule>
  </conditionalFormatting>
  <conditionalFormatting sqref="H719:H723">
    <cfRule type="containsText" dxfId="2" priority="1016" operator="containsText" text="DESINSTALACION">
      <formula>NOT(ISERROR(SEARCH(("DESINSTALACION"),(H719))))</formula>
    </cfRule>
  </conditionalFormatting>
  <conditionalFormatting sqref="H720">
    <cfRule type="containsText" dxfId="2" priority="1017" operator="containsText" text="DESINSTALACION">
      <formula>NOT(ISERROR(SEARCH(("DESINSTALACION"),(H720))))</formula>
    </cfRule>
  </conditionalFormatting>
  <conditionalFormatting sqref="H720">
    <cfRule type="containsText" dxfId="4" priority="1018" operator="containsText" text="REINSTALACION">
      <formula>NOT(ISERROR(SEARCH(("REINSTALACION"),(H720))))</formula>
    </cfRule>
  </conditionalFormatting>
  <conditionalFormatting sqref="H720">
    <cfRule type="containsText" dxfId="6" priority="1019" operator="containsText" text="INSTALACION">
      <formula>NOT(ISERROR(SEARCH(("INSTALACION"),(H720))))</formula>
    </cfRule>
  </conditionalFormatting>
  <conditionalFormatting sqref="H720">
    <cfRule type="containsText" dxfId="4" priority="1020" operator="containsText" text="REINSTALACION">
      <formula>NOT(ISERROR(SEARCH(("REINSTALACION"),(H720))))</formula>
    </cfRule>
  </conditionalFormatting>
  <conditionalFormatting sqref="H720">
    <cfRule type="containsText" dxfId="1" priority="1021" operator="containsText" text="DESINTALACION">
      <formula>NOT(ISERROR(SEARCH(("DESINTALACION"),(H720))))</formula>
    </cfRule>
  </conditionalFormatting>
  <conditionalFormatting sqref="H720">
    <cfRule type="containsText" dxfId="3" priority="1022" operator="containsText" text="REVISION">
      <formula>NOT(ISERROR(SEARCH(("REVISION"),(H720))))</formula>
    </cfRule>
  </conditionalFormatting>
  <conditionalFormatting sqref="H724">
    <cfRule type="containsText" dxfId="4" priority="1023" operator="containsText" text="REINSTALACION">
      <formula>NOT(ISERROR(SEARCH(("REINSTALACION"),(H724))))</formula>
    </cfRule>
  </conditionalFormatting>
  <conditionalFormatting sqref="H724">
    <cfRule type="containsText" dxfId="6" priority="1024" operator="containsText" text="INSTALACION">
      <formula>NOT(ISERROR(SEARCH(("INSTALACION"),(H724))))</formula>
    </cfRule>
  </conditionalFormatting>
  <conditionalFormatting sqref="H724">
    <cfRule type="containsText" dxfId="4" priority="1025" operator="containsText" text="REINSTALACION">
      <formula>NOT(ISERROR(SEARCH(("REINSTALACION"),(H724))))</formula>
    </cfRule>
  </conditionalFormatting>
  <conditionalFormatting sqref="H724">
    <cfRule type="containsText" dxfId="2" priority="1026" operator="containsText" text="DESINSTALACION">
      <formula>NOT(ISERROR(SEARCH(("DESINSTALACION"),(H724))))</formula>
    </cfRule>
  </conditionalFormatting>
  <conditionalFormatting sqref="H724">
    <cfRule type="containsText" dxfId="1" priority="1027" operator="containsText" text="DESINTALACION">
      <formula>NOT(ISERROR(SEARCH(("DESINTALACION"),(H724))))</formula>
    </cfRule>
  </conditionalFormatting>
  <conditionalFormatting sqref="H724">
    <cfRule type="containsText" dxfId="3" priority="1028" operator="containsText" text="REVISION">
      <formula>NOT(ISERROR(SEARCH(("REVISION"),(H724))))</formula>
    </cfRule>
  </conditionalFormatting>
  <conditionalFormatting sqref="H724:H726">
    <cfRule type="containsText" dxfId="2" priority="1029" operator="containsText" text="DESINSTALACION">
      <formula>NOT(ISERROR(SEARCH(("DESINSTALACION"),(H724))))</formula>
    </cfRule>
  </conditionalFormatting>
  <conditionalFormatting sqref="H725">
    <cfRule type="containsText" dxfId="2" priority="1030" operator="containsText" text="DESINSTALACION">
      <formula>NOT(ISERROR(SEARCH(("DESINSTALACION"),(H725))))</formula>
    </cfRule>
  </conditionalFormatting>
  <conditionalFormatting sqref="H725">
    <cfRule type="containsText" dxfId="4" priority="1031" operator="containsText" text="REINSTALACION">
      <formula>NOT(ISERROR(SEARCH(("REINSTALACION"),(H725))))</formula>
    </cfRule>
  </conditionalFormatting>
  <conditionalFormatting sqref="H725">
    <cfRule type="containsText" dxfId="6" priority="1032" operator="containsText" text="INSTALACION">
      <formula>NOT(ISERROR(SEARCH(("INSTALACION"),(H725))))</formula>
    </cfRule>
  </conditionalFormatting>
  <conditionalFormatting sqref="H725">
    <cfRule type="containsText" dxfId="4" priority="1033" operator="containsText" text="REINSTALACION">
      <formula>NOT(ISERROR(SEARCH(("REINSTALACION"),(H725))))</formula>
    </cfRule>
  </conditionalFormatting>
  <conditionalFormatting sqref="H725">
    <cfRule type="containsText" dxfId="1" priority="1034" operator="containsText" text="DESINTALACION">
      <formula>NOT(ISERROR(SEARCH(("DESINTALACION"),(H725))))</formula>
    </cfRule>
  </conditionalFormatting>
  <conditionalFormatting sqref="H725">
    <cfRule type="containsText" dxfId="3" priority="1035" operator="containsText" text="REVISION">
      <formula>NOT(ISERROR(SEARCH(("REVISION"),(H725))))</formula>
    </cfRule>
  </conditionalFormatting>
  <conditionalFormatting sqref="H727">
    <cfRule type="containsText" dxfId="2" priority="1036" operator="containsText" text="DESINSTALACION">
      <formula>NOT(ISERROR(SEARCH(("DESINSTALACION"),(H727))))</formula>
    </cfRule>
  </conditionalFormatting>
  <conditionalFormatting sqref="H727">
    <cfRule type="containsText" dxfId="4" priority="1037" operator="containsText" text="REINSTALACION">
      <formula>NOT(ISERROR(SEARCH(("REINSTALACION"),(H727))))</formula>
    </cfRule>
  </conditionalFormatting>
  <conditionalFormatting sqref="H727">
    <cfRule type="containsText" dxfId="6" priority="1038" operator="containsText" text="INSTALACION">
      <formula>NOT(ISERROR(SEARCH(("INSTALACION"),(H727))))</formula>
    </cfRule>
  </conditionalFormatting>
  <conditionalFormatting sqref="H727">
    <cfRule type="containsText" dxfId="4" priority="1039" operator="containsText" text="REINSTALACION">
      <formula>NOT(ISERROR(SEARCH(("REINSTALACION"),(H727))))</formula>
    </cfRule>
  </conditionalFormatting>
  <conditionalFormatting sqref="H727">
    <cfRule type="containsText" dxfId="1" priority="1040" operator="containsText" text="DESINTALACION">
      <formula>NOT(ISERROR(SEARCH(("DESINTALACION"),(H727))))</formula>
    </cfRule>
  </conditionalFormatting>
  <conditionalFormatting sqref="H727">
    <cfRule type="containsText" dxfId="3" priority="1041" operator="containsText" text="REVISION">
      <formula>NOT(ISERROR(SEARCH(("REVISION"),(H727))))</formula>
    </cfRule>
  </conditionalFormatting>
  <conditionalFormatting sqref="H727:H728">
    <cfRule type="containsText" dxfId="2" priority="1042" operator="containsText" text="DESINSTALACION">
      <formula>NOT(ISERROR(SEARCH(("DESINSTALACION"),(H727))))</formula>
    </cfRule>
  </conditionalFormatting>
  <conditionalFormatting sqref="H729">
    <cfRule type="containsText" dxfId="4" priority="1043" operator="containsText" text="REINSTALACION">
      <formula>NOT(ISERROR(SEARCH(("REINSTALACION"),(H729))))</formula>
    </cfRule>
  </conditionalFormatting>
  <conditionalFormatting sqref="H729">
    <cfRule type="containsText" dxfId="6" priority="1044" operator="containsText" text="INSTALACION">
      <formula>NOT(ISERROR(SEARCH(("INSTALACION"),(H729))))</formula>
    </cfRule>
  </conditionalFormatting>
  <conditionalFormatting sqref="H729">
    <cfRule type="containsText" dxfId="4" priority="1045" operator="containsText" text="REINSTALACION">
      <formula>NOT(ISERROR(SEARCH(("REINSTALACION"),(H729))))</formula>
    </cfRule>
  </conditionalFormatting>
  <conditionalFormatting sqref="H729">
    <cfRule type="containsText" dxfId="1" priority="1046" operator="containsText" text="DESINTALACION">
      <formula>NOT(ISERROR(SEARCH(("DESINTALACION"),(H729))))</formula>
    </cfRule>
  </conditionalFormatting>
  <conditionalFormatting sqref="H729">
    <cfRule type="containsText" dxfId="3" priority="1047" operator="containsText" text="REVISION">
      <formula>NOT(ISERROR(SEARCH(("REVISION"),(H729))))</formula>
    </cfRule>
  </conditionalFormatting>
  <conditionalFormatting sqref="H729:H730">
    <cfRule type="containsText" dxfId="2" priority="1048" operator="containsText" text="DESINSTALACION">
      <formula>NOT(ISERROR(SEARCH(("DESINSTALACION"),(H729))))</formula>
    </cfRule>
  </conditionalFormatting>
  <conditionalFormatting sqref="H729:H735 H766 H813 H885 H1040 H1059 H1138">
    <cfRule type="containsText" dxfId="2" priority="1049" operator="containsText" text="DESINSTALACION">
      <formula>NOT(ISERROR(SEARCH(("DESINSTALACION"),(H729))))</formula>
    </cfRule>
  </conditionalFormatting>
  <conditionalFormatting sqref="H730">
    <cfRule type="containsText" dxfId="6" priority="1050" operator="containsText" text="INSTALACION">
      <formula>NOT(ISERROR(SEARCH(("INSTALACION"),(H730))))</formula>
    </cfRule>
  </conditionalFormatting>
  <conditionalFormatting sqref="H730">
    <cfRule type="containsText" dxfId="4" priority="1051" operator="containsText" text="REINSTALACION">
      <formula>NOT(ISERROR(SEARCH(("REINSTALACION"),(H730))))</formula>
    </cfRule>
  </conditionalFormatting>
  <conditionalFormatting sqref="H730">
    <cfRule type="containsText" dxfId="1" priority="1052" operator="containsText" text="DESINTALACION">
      <formula>NOT(ISERROR(SEARCH(("DESINTALACION"),(H730))))</formula>
    </cfRule>
  </conditionalFormatting>
  <conditionalFormatting sqref="H730">
    <cfRule type="containsText" dxfId="3" priority="1053" operator="containsText" text="REVISION">
      <formula>NOT(ISERROR(SEARCH(("REVISION"),(H730))))</formula>
    </cfRule>
  </conditionalFormatting>
  <conditionalFormatting sqref="H730:H731">
    <cfRule type="containsText" dxfId="4" priority="1054" operator="containsText" text="REINSTALACION">
      <formula>NOT(ISERROR(SEARCH(("REINSTALACION"),(H730))))</formula>
    </cfRule>
  </conditionalFormatting>
  <conditionalFormatting sqref="H731">
    <cfRule type="containsText" dxfId="2" priority="1055" operator="containsText" text="DESINSTALACION">
      <formula>NOT(ISERROR(SEARCH(("DESINSTALACION"),(H731))))</formula>
    </cfRule>
  </conditionalFormatting>
  <conditionalFormatting sqref="H731">
    <cfRule type="containsText" dxfId="4" priority="1056" operator="containsText" text="REINSTALACION">
      <formula>NOT(ISERROR(SEARCH(("REINSTALACION"),(H731))))</formula>
    </cfRule>
  </conditionalFormatting>
  <conditionalFormatting sqref="H731">
    <cfRule type="containsText" dxfId="6" priority="1057" operator="containsText" text="INSTALACION">
      <formula>NOT(ISERROR(SEARCH(("INSTALACION"),(H731))))</formula>
    </cfRule>
  </conditionalFormatting>
  <conditionalFormatting sqref="H731">
    <cfRule type="containsText" dxfId="1" priority="1058" operator="containsText" text="DESINTALACION">
      <formula>NOT(ISERROR(SEARCH(("DESINTALACION"),(H731))))</formula>
    </cfRule>
  </conditionalFormatting>
  <conditionalFormatting sqref="H731">
    <cfRule type="containsText" dxfId="3" priority="1059" operator="containsText" text="REVISION">
      <formula>NOT(ISERROR(SEARCH(("REVISION"),(H731))))</formula>
    </cfRule>
  </conditionalFormatting>
  <conditionalFormatting sqref="H736">
    <cfRule type="containsText" dxfId="2" priority="1060" operator="containsText" text="DESINSTALACION">
      <formula>NOT(ISERROR(SEARCH(("DESINSTALACION"),(H736))))</formula>
    </cfRule>
  </conditionalFormatting>
  <conditionalFormatting sqref="H736">
    <cfRule type="containsText" dxfId="4" priority="1061" operator="containsText" text="REINSTALACION">
      <formula>NOT(ISERROR(SEARCH(("REINSTALACION"),(H736))))</formula>
    </cfRule>
  </conditionalFormatting>
  <conditionalFormatting sqref="H736">
    <cfRule type="containsText" dxfId="6" priority="1062" operator="containsText" text="INSTALACION">
      <formula>NOT(ISERROR(SEARCH(("INSTALACION"),(H736))))</formula>
    </cfRule>
  </conditionalFormatting>
  <conditionalFormatting sqref="H736">
    <cfRule type="containsText" dxfId="4" priority="1063" operator="containsText" text="REINSTALACION">
      <formula>NOT(ISERROR(SEARCH(("REINSTALACION"),(H736))))</formula>
    </cfRule>
  </conditionalFormatting>
  <conditionalFormatting sqref="H736">
    <cfRule type="containsText" dxfId="1" priority="1064" operator="containsText" text="DESINTALACION">
      <formula>NOT(ISERROR(SEARCH(("DESINTALACION"),(H736))))</formula>
    </cfRule>
  </conditionalFormatting>
  <conditionalFormatting sqref="H736">
    <cfRule type="containsText" dxfId="3" priority="1065" operator="containsText" text="REVISION">
      <formula>NOT(ISERROR(SEARCH(("REVISION"),(H736))))</formula>
    </cfRule>
  </conditionalFormatting>
  <conditionalFormatting sqref="H736:H737">
    <cfRule type="containsText" dxfId="2" priority="1066" operator="containsText" text="DESINSTALACION">
      <formula>NOT(ISERROR(SEARCH(("DESINSTALACION"),(H736))))</formula>
    </cfRule>
  </conditionalFormatting>
  <conditionalFormatting sqref="H737">
    <cfRule type="containsText" dxfId="4" priority="1067" operator="containsText" text="REINSTALACION">
      <formula>NOT(ISERROR(SEARCH(("REINSTALACION"),(H737))))</formula>
    </cfRule>
  </conditionalFormatting>
  <conditionalFormatting sqref="H737">
    <cfRule type="containsText" dxfId="6" priority="1068" operator="containsText" text="INSTALACION">
      <formula>NOT(ISERROR(SEARCH(("INSTALACION"),(H737))))</formula>
    </cfRule>
  </conditionalFormatting>
  <conditionalFormatting sqref="H737">
    <cfRule type="containsText" dxfId="4" priority="1069" operator="containsText" text="REINSTALACION">
      <formula>NOT(ISERROR(SEARCH(("REINSTALACION"),(H737))))</formula>
    </cfRule>
  </conditionalFormatting>
  <conditionalFormatting sqref="H737">
    <cfRule type="containsText" dxfId="1" priority="1070" operator="containsText" text="DESINTALACION">
      <formula>NOT(ISERROR(SEARCH(("DESINTALACION"),(H737))))</formula>
    </cfRule>
  </conditionalFormatting>
  <conditionalFormatting sqref="H737">
    <cfRule type="containsText" dxfId="3" priority="1071" operator="containsText" text="REVISION">
      <formula>NOT(ISERROR(SEARCH(("REVISION"),(H737))))</formula>
    </cfRule>
  </conditionalFormatting>
  <conditionalFormatting sqref="H742">
    <cfRule type="containsText" dxfId="2" priority="1072" operator="containsText" text="DESINSTALACION">
      <formula>NOT(ISERROR(SEARCH(("DESINSTALACION"),(H742))))</formula>
    </cfRule>
  </conditionalFormatting>
  <conditionalFormatting sqref="H742">
    <cfRule type="containsText" dxfId="4" priority="1073" operator="containsText" text="REINSTALACION">
      <formula>NOT(ISERROR(SEARCH(("REINSTALACION"),(H742))))</formula>
    </cfRule>
  </conditionalFormatting>
  <conditionalFormatting sqref="H742">
    <cfRule type="containsText" dxfId="6" priority="1074" operator="containsText" text="INSTALACION">
      <formula>NOT(ISERROR(SEARCH(("INSTALACION"),(H742))))</formula>
    </cfRule>
  </conditionalFormatting>
  <conditionalFormatting sqref="H742">
    <cfRule type="containsText" dxfId="4" priority="1075" operator="containsText" text="REINSTALACION">
      <formula>NOT(ISERROR(SEARCH(("REINSTALACION"),(H742))))</formula>
    </cfRule>
  </conditionalFormatting>
  <conditionalFormatting sqref="H742">
    <cfRule type="containsText" dxfId="1" priority="1076" operator="containsText" text="DESINTALACION">
      <formula>NOT(ISERROR(SEARCH(("DESINTALACION"),(H742))))</formula>
    </cfRule>
  </conditionalFormatting>
  <conditionalFormatting sqref="H742">
    <cfRule type="containsText" dxfId="3" priority="1077" operator="containsText" text="REVISION">
      <formula>NOT(ISERROR(SEARCH(("REVISION"),(H742))))</formula>
    </cfRule>
  </conditionalFormatting>
  <conditionalFormatting sqref="H745">
    <cfRule type="containsText" dxfId="2" priority="1078" operator="containsText" text="DESINSTALACION">
      <formula>NOT(ISERROR(SEARCH(("DESINSTALACION"),(H745))))</formula>
    </cfRule>
  </conditionalFormatting>
  <conditionalFormatting sqref="H745">
    <cfRule type="containsText" dxfId="4" priority="1079" operator="containsText" text="REINSTALACION">
      <formula>NOT(ISERROR(SEARCH(("REINSTALACION"),(H745))))</formula>
    </cfRule>
  </conditionalFormatting>
  <conditionalFormatting sqref="H745">
    <cfRule type="containsText" dxfId="6" priority="1080" operator="containsText" text="INSTALACION">
      <formula>NOT(ISERROR(SEARCH(("INSTALACION"),(H745))))</formula>
    </cfRule>
  </conditionalFormatting>
  <conditionalFormatting sqref="H745">
    <cfRule type="containsText" dxfId="4" priority="1081" operator="containsText" text="REINSTALACION">
      <formula>NOT(ISERROR(SEARCH(("REINSTALACION"),(H745))))</formula>
    </cfRule>
  </conditionalFormatting>
  <conditionalFormatting sqref="H745">
    <cfRule type="containsText" dxfId="1" priority="1082" operator="containsText" text="DESINTALACION">
      <formula>NOT(ISERROR(SEARCH(("DESINTALACION"),(H745))))</formula>
    </cfRule>
  </conditionalFormatting>
  <conditionalFormatting sqref="H745">
    <cfRule type="containsText" dxfId="3" priority="1083" operator="containsText" text="REVISION">
      <formula>NOT(ISERROR(SEARCH(("REVISION"),(H745))))</formula>
    </cfRule>
  </conditionalFormatting>
  <conditionalFormatting sqref="H748:H749">
    <cfRule type="containsText" dxfId="2" priority="1084" operator="containsText" text="DESINSTALACION">
      <formula>NOT(ISERROR(SEARCH(("DESINSTALACION"),(H748))))</formula>
    </cfRule>
  </conditionalFormatting>
  <conditionalFormatting sqref="H748:H749">
    <cfRule type="containsText" dxfId="4" priority="1085" operator="containsText" text="REINSTALACION">
      <formula>NOT(ISERROR(SEARCH(("REINSTALACION"),(H748))))</formula>
    </cfRule>
  </conditionalFormatting>
  <conditionalFormatting sqref="H748:H749">
    <cfRule type="containsText" dxfId="10" priority="1086" operator="containsText" text="INSTALACION">
      <formula>NOT(ISERROR(SEARCH(("INSTALACION"),(H748))))</formula>
    </cfRule>
  </conditionalFormatting>
  <conditionalFormatting sqref="H748:H749">
    <cfRule type="containsText" dxfId="4" priority="1087" operator="containsText" text="REINSTALACION">
      <formula>NOT(ISERROR(SEARCH(("REINSTALACION"),(H748))))</formula>
    </cfRule>
  </conditionalFormatting>
  <conditionalFormatting sqref="H748:H749">
    <cfRule type="containsText" dxfId="1" priority="1088" operator="containsText" text="DESINTALACION">
      <formula>NOT(ISERROR(SEARCH(("DESINTALACION"),(H748))))</formula>
    </cfRule>
  </conditionalFormatting>
  <conditionalFormatting sqref="H748:H749">
    <cfRule type="containsText" dxfId="3" priority="1089" operator="containsText" text="REVISION">
      <formula>NOT(ISERROR(SEARCH(("REVISION"),(H748))))</formula>
    </cfRule>
  </conditionalFormatting>
  <conditionalFormatting sqref="H780">
    <cfRule type="containsText" dxfId="2" priority="1090" operator="containsText" text="DESINSTALACION">
      <formula>NOT(ISERROR(SEARCH(("DESINSTALACION"),(H780))))</formula>
    </cfRule>
  </conditionalFormatting>
  <conditionalFormatting sqref="H811">
    <cfRule type="containsText" dxfId="2" priority="1091" operator="containsText" text="DESINSTALACION">
      <formula>NOT(ISERROR(SEARCH(("DESINSTALACION"),(H811))))</formula>
    </cfRule>
  </conditionalFormatting>
  <conditionalFormatting sqref="H855">
    <cfRule type="containsText" dxfId="2" priority="1092" operator="containsText" text="DESINSTALACION">
      <formula>NOT(ISERROR(SEARCH(("DESINSTALACION"),(H855))))</formula>
    </cfRule>
  </conditionalFormatting>
  <conditionalFormatting sqref="H875:H878">
    <cfRule type="containsText" dxfId="2" priority="1093" operator="containsText" text="DESINSTALACION">
      <formula>NOT(ISERROR(SEARCH(("DESINSTALACION"),(H875))))</formula>
    </cfRule>
  </conditionalFormatting>
  <conditionalFormatting sqref="H1024">
    <cfRule type="containsText" dxfId="2" priority="1094" operator="containsText" text="DESINSTALACION">
      <formula>NOT(ISERROR(SEARCH(("DESINSTALACION"),(H1024))))</formula>
    </cfRule>
  </conditionalFormatting>
  <conditionalFormatting sqref="H1064">
    <cfRule type="containsText" dxfId="2" priority="1095" operator="containsText" text="DESINSTALACION">
      <formula>NOT(ISERROR(SEARCH(("DESINSTALACION"),(H1064))))</formula>
    </cfRule>
  </conditionalFormatting>
  <conditionalFormatting sqref="H1111:H1112">
    <cfRule type="containsText" dxfId="2" priority="1096" operator="containsText" text="DESINSTALACION">
      <formula>NOT(ISERROR(SEARCH(("DESINSTALACION"),(H1111))))</formula>
    </cfRule>
  </conditionalFormatting>
  <conditionalFormatting sqref="H1146">
    <cfRule type="containsText" dxfId="2" priority="1097" operator="containsText" text="DESINSTALACION">
      <formula>NOT(ISERROR(SEARCH(("DESINSTALACION"),(H1146))))</formula>
    </cfRule>
  </conditionalFormatting>
  <conditionalFormatting sqref="H1196 H1255:H1258 H1290:H1300 H1360 H1371:H1374 H1419:H1422 H1425:H1432 H1437:H1441 H1478:H1479 H1563:H1565 H1604 H1634:H1637 H1685:H1689 H1720:H1723 H1760 H1819:H1821 H1883:H1887 H1941:H1944 H2005 H2057 H2119 H2163 H2201 H2228 H2271 H2302">
    <cfRule type="containsText" dxfId="2" priority="1098" operator="containsText" text="DESINSTALACION">
      <formula>NOT(ISERROR(SEARCH(("DESINSTALACION"),(H1196))))</formula>
    </cfRule>
  </conditionalFormatting>
  <conditionalFormatting sqref="H1255:H1258 H1290:H1300 H1360 H1371:H1374 H1419:H1422 H1425:H1432 H1437:H1441 H1478:H1479 H1563:H1565 H1604 H1634:H1637 H1685:H1689 H1720:H1723 H1760 H1819:H1821 H1883:H1887 H1941:H1944 H2005 H2057 H2119 H2163 H2201 H2228 H2271 H2302">
    <cfRule type="containsText" dxfId="2" priority="1099" operator="containsText" text="DESINSTALACION">
      <formula>NOT(ISERROR(SEARCH(("DESINSTALACION"),(H1255))))</formula>
    </cfRule>
  </conditionalFormatting>
  <conditionalFormatting sqref="H1290:H1300 H1360 H1371:H1374 H1419:H1422 H1425:H1432 H1437:H1441 H1478:H1479 H1563:H1565 H1604 H1634:H1637 H1685:H1689 H1720:H1723 H1760 H1819:H1821 H1883:H1887 H1941:H1944 H2005 H2057 H2119 H2163 H2201 H2228 H2271 H2302">
    <cfRule type="containsText" dxfId="2" priority="1100" operator="containsText" text="DESINSTALACION">
      <formula>NOT(ISERROR(SEARCH(("DESINSTALACION"),(H1290))))</formula>
    </cfRule>
  </conditionalFormatting>
  <conditionalFormatting sqref="H1360 H1371:H1374 H1419:H1422 H1425:H1432 H1437:H1441 H1478:H1479 H1563:H1565 H1604 H1634:H1637 H1685:H1689 H1720:H1723 H1760 H1819:H1821 H1883:H1887 H1941:H1944 H2005 H2057 H2119 H2163 H2201 H2228 H2271 H2302">
    <cfRule type="containsText" dxfId="2" priority="1101" operator="containsText" text="DESINSTALACION">
      <formula>NOT(ISERROR(SEARCH(("DESINSTALACION"),(H1360))))</formula>
    </cfRule>
  </conditionalFormatting>
  <conditionalFormatting sqref="H1419:H1422 H1425:H1432 H1437:H1441 H1478:H1479 H1563:H1565 H1604 H1634:H1637 H1685:H1689 H1720:H1723 H1760 H1819:H1821 H1883:H1887 H1941:H1944 H2005 H2057 H2119 H2163 H2201 H2228 H2271 H2302">
    <cfRule type="containsText" dxfId="2" priority="1102" operator="containsText" text="DESINSTALACION">
      <formula>NOT(ISERROR(SEARCH(("DESINSTALACION"),(H1419))))</formula>
    </cfRule>
  </conditionalFormatting>
  <conditionalFormatting sqref="H1478:H1479 H1563:H1565 H1604 H1634:H1637 H1685:H1689 H1720:H1723 H1760 H1819:H1821 H1883:H1887 H1941:H1944 H2005 H2057 H2119 H2163 H2201 H2228 H2271 H2302">
    <cfRule type="containsText" dxfId="2" priority="1103" operator="containsText" text="DESINSTALACION">
      <formula>NOT(ISERROR(SEARCH(("DESINSTALACION"),(H1478))))</formula>
    </cfRule>
  </conditionalFormatting>
  <conditionalFormatting sqref="H1563:H1565 H1604 H1634:H1637 H1685:H1689 H1720:H1723 H1760 H1819:H1821 H1883:H1887 H1941:H1944 H2005 H2057 H2119 H2163 H2201 H2228 H2271 H2302">
    <cfRule type="containsText" dxfId="2" priority="1104" operator="containsText" text="DESINSTALACION">
      <formula>NOT(ISERROR(SEARCH(("DESINSTALACION"),(H1563))))</formula>
    </cfRule>
  </conditionalFormatting>
  <conditionalFormatting sqref="O94 Q94">
    <cfRule type="containsText" dxfId="2" priority="1105" operator="containsText" text="INSERVIBLE">
      <formula>NOT(ISERROR(SEARCH(("INSERVIBLE"),(O94))))</formula>
    </cfRule>
  </conditionalFormatting>
  <conditionalFormatting sqref="O94 Q94">
    <cfRule type="containsText" dxfId="11" priority="1106" operator="containsText" text="INSERVIBLE ">
      <formula>NOT(ISERROR(SEARCH(("INSERVIBLE "),(O94))))</formula>
    </cfRule>
  </conditionalFormatting>
  <conditionalFormatting sqref="O94 Q94">
    <cfRule type="containsText" dxfId="0" priority="1107" operator="containsText" text="BAJA">
      <formula>NOT(ISERROR(SEARCH(("BAJA"),(O94))))</formula>
    </cfRule>
  </conditionalFormatting>
  <conditionalFormatting sqref="O392 Q392">
    <cfRule type="containsText" dxfId="2" priority="1108" operator="containsText" text="INSERVIBLE">
      <formula>NOT(ISERROR(SEARCH(("INSERVIBLE"),(O392))))</formula>
    </cfRule>
  </conditionalFormatting>
  <conditionalFormatting sqref="O392 Q392">
    <cfRule type="containsText" dxfId="11" priority="1109" operator="containsText" text="INSERVIBLE ">
      <formula>NOT(ISERROR(SEARCH(("INSERVIBLE "),(O392))))</formula>
    </cfRule>
  </conditionalFormatting>
  <conditionalFormatting sqref="O392 Q392">
    <cfRule type="containsText" dxfId="0" priority="1110" operator="containsText" text="BAJA">
      <formula>NOT(ISERROR(SEARCH(("BAJA"),(O392))))</formula>
    </cfRule>
  </conditionalFormatting>
  <conditionalFormatting sqref="O433 Q433">
    <cfRule type="containsText" dxfId="2" priority="1111" operator="containsText" text="INSERVIBLE">
      <formula>NOT(ISERROR(SEARCH(("INSERVIBLE"),(O433))))</formula>
    </cfRule>
  </conditionalFormatting>
  <conditionalFormatting sqref="O433 Q433">
    <cfRule type="containsText" dxfId="11" priority="1112" operator="containsText" text="INSERVIBLE ">
      <formula>NOT(ISERROR(SEARCH(("INSERVIBLE "),(O433))))</formula>
    </cfRule>
  </conditionalFormatting>
  <conditionalFormatting sqref="O433 Q433">
    <cfRule type="containsText" dxfId="0" priority="1113" operator="containsText" text="BAJA">
      <formula>NOT(ISERROR(SEARCH(("BAJA"),(O433))))</formula>
    </cfRule>
  </conditionalFormatting>
  <conditionalFormatting sqref="R1107">
    <cfRule type="containsText" dxfId="0" priority="1114" operator="containsText" text="SIN REFERENCIA">
      <formula>NOT(ISERROR(SEARCH(("SIN REFERENCIA"),(R1107))))</formula>
    </cfRule>
  </conditionalFormatting>
  <conditionalFormatting sqref="R1116">
    <cfRule type="containsText" dxfId="0" priority="1115" operator="containsText" text="SIN REFERENCIA">
      <formula>NOT(ISERROR(SEARCH(("SIN REFERENCIA"),(R1116))))</formula>
    </cfRule>
  </conditionalFormatting>
  <conditionalFormatting sqref="H1:H2317 O1199:P1199">
    <cfRule type="containsText" dxfId="12" priority="1116" operator="containsText" text="REINSTALACION">
      <formula>NOT(ISERROR(SEARCH(("REINSTALACION"),(H1))))</formula>
    </cfRule>
  </conditionalFormatting>
  <conditionalFormatting sqref="H1:H2317 O1199:P1199">
    <cfRule type="cellIs" dxfId="13" priority="1117" operator="equal">
      <formula>"DES-INSTALACION"</formula>
    </cfRule>
  </conditionalFormatting>
  <conditionalFormatting sqref="D2:D2317">
    <cfRule type="containsText" dxfId="14" priority="1118" operator="containsText" text="PENDIENTE">
      <formula>NOT(ISERROR(SEARCH(("PENDIENTE"),(D2))))</formula>
    </cfRule>
  </conditionalFormatting>
  <conditionalFormatting sqref="H1:H2317">
    <cfRule type="containsText" dxfId="15" priority="1119" operator="containsText" text="DES">
      <formula>NOT(ISERROR(SEARCH(("DES"),(H1))))</formula>
    </cfRule>
  </conditionalFormatting>
  <conditionalFormatting sqref="H1:H2317">
    <cfRule type="containsText" dxfId="15" priority="1120" operator="containsText" text="INSTALACION">
      <formula>NOT(ISERROR(SEARCH(("INSTALACION"),(H1))))</formula>
    </cfRule>
  </conditionalFormatting>
  <conditionalFormatting sqref="H1:H2317">
    <cfRule type="containsText" dxfId="16" priority="1121" operator="containsText" text="NO SE REALIZO">
      <formula>NOT(ISERROR(SEARCH(("NO SE REALIZO"),(H1))))</formula>
    </cfRule>
  </conditionalFormatting>
  <conditionalFormatting sqref="H1:H2317">
    <cfRule type="containsText" dxfId="17" priority="1122" operator="containsText" text="CAMBIO DE GPS">
      <formula>NOT(ISERROR(SEARCH(("CAMBIO DE GPS"),(H1))))</formula>
    </cfRule>
  </conditionalFormatting>
  <conditionalFormatting sqref="C2:C2317">
    <cfRule type="containsText" dxfId="18" priority="1123" operator="containsText" text="Martes">
      <formula>NOT(ISERROR(SEARCH(("Martes"),(C2))))</formula>
    </cfRule>
  </conditionalFormatting>
  <conditionalFormatting sqref="C2:C2317">
    <cfRule type="containsText" dxfId="19" priority="1124" operator="containsText" text="Miércoles">
      <formula>NOT(ISERROR(SEARCH(("Miércoles"),(C2))))</formula>
    </cfRule>
  </conditionalFormatting>
  <conditionalFormatting sqref="C2:C2317">
    <cfRule type="containsText" dxfId="20" priority="1125" operator="containsText" text="Jueves">
      <formula>NOT(ISERROR(SEARCH(("Jueves"),(C2))))</formula>
    </cfRule>
  </conditionalFormatting>
  <conditionalFormatting sqref="C2:C2317">
    <cfRule type="containsText" dxfId="21" priority="1126" operator="containsText" text="Viernes">
      <formula>NOT(ISERROR(SEARCH(("Viernes"),(C2))))</formula>
    </cfRule>
  </conditionalFormatting>
  <conditionalFormatting sqref="C2:C2317">
    <cfRule type="containsText" dxfId="22" priority="1127" operator="containsText" text="Sábado">
      <formula>NOT(ISERROR(SEARCH(("Sábado"),(C2))))</formula>
    </cfRule>
  </conditionalFormatting>
  <conditionalFormatting sqref="C2:C2317">
    <cfRule type="containsText" dxfId="23" priority="1128" operator="containsText" text="Domingo">
      <formula>NOT(ISERROR(SEARCH(("Domingo"),(C2))))</formula>
    </cfRule>
  </conditionalFormatting>
  <conditionalFormatting sqref="O1:O239 O241:O2317">
    <cfRule type="containsText" dxfId="24" priority="1129" operator="containsText" text="NO ASISTE">
      <formula>NOT(ISERROR(SEARCH(("NO ASISTE"),(O1))))</formula>
    </cfRule>
  </conditionalFormatting>
  <conditionalFormatting sqref="V1:V2317">
    <cfRule type="containsText" dxfId="25" priority="1130" operator="containsText" text="SIN COSTO">
      <formula>NOT(ISERROR(SEARCH(("SIN COSTO"),(V1))))</formula>
    </cfRule>
  </conditionalFormatting>
  <conditionalFormatting sqref="V1:V2317">
    <cfRule type="containsText" dxfId="26" priority="1131" operator="containsText" text="NO SE REALIZO">
      <formula>NOT(ISERROR(SEARCH(("NO SE REALIZO"),(V1))))</formula>
    </cfRule>
  </conditionalFormatting>
  <conditionalFormatting sqref="V1:V2317">
    <cfRule type="containsText" dxfId="24" priority="1132" operator="containsText" text="CANCELADO">
      <formula>NOT(ISERROR(SEARCH(("CANCELADO"),(V1))))</formula>
    </cfRule>
  </conditionalFormatting>
  <conditionalFormatting sqref="V1:V2317">
    <cfRule type="containsText" dxfId="2" priority="1133" operator="containsText" text="VISITA EN FALSO">
      <formula>NOT(ISERROR(SEARCH(("VISITA EN FALSO"),(V1))))</formula>
    </cfRule>
  </conditionalFormatting>
  <hyperlinks>
    <hyperlink r:id="rId2" ref="M4"/>
    <hyperlink r:id="rId3" ref="M9"/>
    <hyperlink r:id="rId4" ref="M14"/>
    <hyperlink r:id="rId5" ref="M15"/>
    <hyperlink r:id="rId6" ref="M17"/>
    <hyperlink r:id="rId7" ref="M18"/>
    <hyperlink r:id="rId8" ref="M21"/>
    <hyperlink r:id="rId9" ref="M22"/>
    <hyperlink r:id="rId10" ref="M28"/>
    <hyperlink r:id="rId11" ref="M29"/>
    <hyperlink r:id="rId12" ref="M30"/>
    <hyperlink r:id="rId13" ref="M32"/>
    <hyperlink r:id="rId14" ref="M33"/>
    <hyperlink r:id="rId15" ref="M34"/>
    <hyperlink r:id="rId16" ref="M35"/>
    <hyperlink r:id="rId17" ref="M38"/>
    <hyperlink r:id="rId18" ref="M39"/>
    <hyperlink r:id="rId19" ref="M40"/>
    <hyperlink r:id="rId20" ref="M45"/>
    <hyperlink r:id="rId21" ref="M46"/>
    <hyperlink r:id="rId22" ref="M50"/>
    <hyperlink r:id="rId23" ref="M53"/>
    <hyperlink r:id="rId24" ref="M54"/>
    <hyperlink r:id="rId25" ref="M58"/>
    <hyperlink r:id="rId26" ref="M59"/>
    <hyperlink r:id="rId27" ref="M60"/>
    <hyperlink r:id="rId28" ref="M61"/>
    <hyperlink r:id="rId29" ref="M66"/>
    <hyperlink r:id="rId30" ref="M70"/>
    <hyperlink r:id="rId31" ref="M71"/>
    <hyperlink r:id="rId32" ref="M72"/>
    <hyperlink r:id="rId33" ref="M73"/>
    <hyperlink r:id="rId34" ref="M76"/>
    <hyperlink r:id="rId35" ref="M78"/>
    <hyperlink r:id="rId36" ref="M79"/>
    <hyperlink r:id="rId37" ref="M82"/>
    <hyperlink r:id="rId38" ref="M85"/>
    <hyperlink r:id="rId39" ref="M86"/>
    <hyperlink r:id="rId40" ref="M87"/>
    <hyperlink r:id="rId41" ref="M89"/>
    <hyperlink r:id="rId42" ref="M94"/>
    <hyperlink r:id="rId43" ref="M95"/>
    <hyperlink r:id="rId44" ref="M97"/>
    <hyperlink r:id="rId45" ref="M103"/>
    <hyperlink r:id="rId46" ref="M104"/>
    <hyperlink r:id="rId47" ref="M105"/>
    <hyperlink r:id="rId48" ref="M108"/>
    <hyperlink r:id="rId49" ref="M112"/>
    <hyperlink r:id="rId50" ref="M114"/>
    <hyperlink r:id="rId51" ref="M118"/>
    <hyperlink r:id="rId52" ref="M120"/>
    <hyperlink r:id="rId53" ref="M121"/>
    <hyperlink r:id="rId54" ref="M122"/>
    <hyperlink r:id="rId55" ref="M123"/>
    <hyperlink r:id="rId56" ref="M124"/>
    <hyperlink r:id="rId57" ref="M127"/>
    <hyperlink r:id="rId58" ref="M132"/>
    <hyperlink r:id="rId59" ref="M133"/>
    <hyperlink r:id="rId60" ref="M135"/>
    <hyperlink r:id="rId61" ref="M136"/>
    <hyperlink r:id="rId62" ref="M137"/>
    <hyperlink r:id="rId63" ref="M140"/>
    <hyperlink r:id="rId64" ref="M144"/>
    <hyperlink r:id="rId65" ref="M148"/>
    <hyperlink r:id="rId66" ref="M157"/>
    <hyperlink r:id="rId67" ref="M158"/>
    <hyperlink r:id="rId68" ref="M163"/>
    <hyperlink r:id="rId69" ref="M172"/>
    <hyperlink r:id="rId70" ref="M177"/>
    <hyperlink r:id="rId71" ref="M178"/>
    <hyperlink r:id="rId72" ref="M179"/>
    <hyperlink r:id="rId73" ref="M180"/>
    <hyperlink r:id="rId74" ref="M181"/>
    <hyperlink r:id="rId75" ref="M182"/>
    <hyperlink r:id="rId76" ref="M184"/>
    <hyperlink r:id="rId77" ref="M185"/>
    <hyperlink r:id="rId78" ref="M186"/>
    <hyperlink r:id="rId79" ref="M187"/>
    <hyperlink r:id="rId80" ref="M188"/>
    <hyperlink r:id="rId81" ref="M189"/>
    <hyperlink r:id="rId82" ref="M190"/>
    <hyperlink r:id="rId83" ref="M192"/>
    <hyperlink r:id="rId84" ref="M193"/>
    <hyperlink r:id="rId85" ref="M195"/>
    <hyperlink r:id="rId86" ref="M196"/>
    <hyperlink r:id="rId87" ref="M197"/>
    <hyperlink r:id="rId88" ref="M199"/>
    <hyperlink r:id="rId89" ref="M200"/>
    <hyperlink r:id="rId90" ref="M204"/>
    <hyperlink r:id="rId91" ref="M207"/>
    <hyperlink r:id="rId92" ref="M208"/>
    <hyperlink r:id="rId93" ref="M209"/>
    <hyperlink r:id="rId94" ref="M210"/>
    <hyperlink r:id="rId95" ref="M211"/>
    <hyperlink r:id="rId96" ref="M214"/>
    <hyperlink r:id="rId97" ref="M216"/>
    <hyperlink r:id="rId98" ref="M218"/>
    <hyperlink r:id="rId99" ref="M221"/>
    <hyperlink r:id="rId100" ref="M222"/>
    <hyperlink r:id="rId101" ref="M223"/>
    <hyperlink r:id="rId102" ref="M224"/>
    <hyperlink r:id="rId103" ref="M225"/>
    <hyperlink r:id="rId104" ref="M228"/>
    <hyperlink r:id="rId105" ref="M231"/>
    <hyperlink r:id="rId106" ref="M233"/>
    <hyperlink r:id="rId107" ref="M234"/>
    <hyperlink r:id="rId108" ref="M236"/>
    <hyperlink r:id="rId109" ref="M241"/>
    <hyperlink r:id="rId110" ref="M242"/>
    <hyperlink r:id="rId111" ref="M264"/>
    <hyperlink r:id="rId112" ref="M265"/>
    <hyperlink r:id="rId113" ref="M269"/>
    <hyperlink r:id="rId114" ref="M270"/>
    <hyperlink r:id="rId115" ref="M271"/>
    <hyperlink r:id="rId116" ref="M288"/>
    <hyperlink r:id="rId117" ref="M289"/>
    <hyperlink r:id="rId118" ref="M290"/>
    <hyperlink r:id="rId119" ref="M292"/>
    <hyperlink r:id="rId120" ref="M293"/>
    <hyperlink r:id="rId121" ref="M307"/>
    <hyperlink r:id="rId122" ref="M313"/>
    <hyperlink r:id="rId123" ref="M317"/>
    <hyperlink r:id="rId124" ref="M327"/>
    <hyperlink r:id="rId125" ref="M330"/>
    <hyperlink r:id="rId126" ref="M331"/>
    <hyperlink r:id="rId127" ref="M332"/>
    <hyperlink r:id="rId128" ref="M333"/>
    <hyperlink r:id="rId129" ref="M334"/>
    <hyperlink r:id="rId130" ref="M344"/>
    <hyperlink r:id="rId131" ref="M348"/>
    <hyperlink r:id="rId132" ref="M351"/>
    <hyperlink r:id="rId133" ref="M352"/>
    <hyperlink r:id="rId134" ref="M355"/>
    <hyperlink r:id="rId135" ref="M363"/>
    <hyperlink r:id="rId136" ref="M366"/>
    <hyperlink r:id="rId137" ref="M368"/>
    <hyperlink r:id="rId138" ref="M370"/>
    <hyperlink r:id="rId139" ref="M371"/>
    <hyperlink r:id="rId140" ref="M376"/>
    <hyperlink r:id="rId141" ref="M381"/>
    <hyperlink r:id="rId142" ref="M382"/>
    <hyperlink r:id="rId143" ref="M384"/>
    <hyperlink r:id="rId144" ref="M392"/>
    <hyperlink r:id="rId145" ref="M393"/>
    <hyperlink r:id="rId146" ref="M396"/>
    <hyperlink r:id="rId147" ref="M397"/>
    <hyperlink r:id="rId148" ref="M398"/>
    <hyperlink r:id="rId149" ref="M406"/>
    <hyperlink r:id="rId150" ref="M411"/>
    <hyperlink r:id="rId151" ref="M413"/>
    <hyperlink r:id="rId152" ref="M415"/>
    <hyperlink r:id="rId153" ref="M417"/>
    <hyperlink r:id="rId154" ref="M418"/>
    <hyperlink r:id="rId155" ref="M419"/>
    <hyperlink r:id="rId156" ref="M420"/>
    <hyperlink r:id="rId157" ref="M421"/>
    <hyperlink r:id="rId158" ref="M425"/>
    <hyperlink r:id="rId159" ref="M426"/>
    <hyperlink r:id="rId160" ref="M433"/>
    <hyperlink r:id="rId161" ref="M436"/>
    <hyperlink r:id="rId162" ref="M439"/>
    <hyperlink r:id="rId163" ref="M441"/>
    <hyperlink r:id="rId164" ref="M445"/>
    <hyperlink r:id="rId165" ref="M446"/>
    <hyperlink r:id="rId166" ref="M447"/>
    <hyperlink r:id="rId167" ref="M449"/>
    <hyperlink r:id="rId168" ref="M450"/>
    <hyperlink r:id="rId169" ref="M451"/>
    <hyperlink r:id="rId170" ref="M452"/>
    <hyperlink r:id="rId171" ref="M453"/>
    <hyperlink r:id="rId172" ref="M457"/>
    <hyperlink r:id="rId173" ref="M458"/>
    <hyperlink r:id="rId174" ref="M461"/>
    <hyperlink r:id="rId175" ref="M462"/>
    <hyperlink r:id="rId176" ref="M463"/>
    <hyperlink r:id="rId177" ref="M464"/>
    <hyperlink r:id="rId178" ref="M465"/>
    <hyperlink r:id="rId179" ref="M466"/>
    <hyperlink r:id="rId180" ref="M467"/>
    <hyperlink r:id="rId181" ref="M469"/>
    <hyperlink r:id="rId182" ref="M471"/>
    <hyperlink r:id="rId183" ref="M472"/>
    <hyperlink r:id="rId184" ref="M473"/>
    <hyperlink r:id="rId185" ref="M474"/>
    <hyperlink r:id="rId186" ref="M476"/>
    <hyperlink r:id="rId187" ref="M483"/>
    <hyperlink r:id="rId188" ref="M484"/>
    <hyperlink r:id="rId189" ref="M486"/>
    <hyperlink r:id="rId190" ref="M491"/>
    <hyperlink r:id="rId191" ref="M494"/>
    <hyperlink r:id="rId192" ref="M506"/>
    <hyperlink r:id="rId193" ref="M507"/>
    <hyperlink r:id="rId194" ref="M508"/>
    <hyperlink r:id="rId195" ref="M511"/>
    <hyperlink r:id="rId196" ref="M512"/>
    <hyperlink r:id="rId197" ref="M520"/>
    <hyperlink r:id="rId198" ref="M521"/>
    <hyperlink r:id="rId199" ref="M522"/>
    <hyperlink r:id="rId200" ref="M528"/>
    <hyperlink r:id="rId201" ref="M529"/>
    <hyperlink r:id="rId202" ref="M532"/>
    <hyperlink r:id="rId203" ref="M533"/>
    <hyperlink r:id="rId204" ref="M534"/>
    <hyperlink r:id="rId205" ref="M535"/>
    <hyperlink r:id="rId206" ref="M536"/>
    <hyperlink r:id="rId207" ref="M540"/>
    <hyperlink r:id="rId208" ref="M541"/>
    <hyperlink r:id="rId209" ref="M544"/>
    <hyperlink r:id="rId210" ref="M545"/>
    <hyperlink r:id="rId211" ref="M546"/>
    <hyperlink r:id="rId212" ref="M548"/>
    <hyperlink r:id="rId213" ref="M553"/>
    <hyperlink r:id="rId214" ref="M554"/>
    <hyperlink r:id="rId215" ref="M558"/>
    <hyperlink r:id="rId216" ref="M560"/>
    <hyperlink r:id="rId217" ref="M564"/>
    <hyperlink r:id="rId218" ref="M565"/>
    <hyperlink r:id="rId219" ref="M566"/>
    <hyperlink r:id="rId220" ref="M567"/>
    <hyperlink r:id="rId221" ref="M570"/>
    <hyperlink r:id="rId222" ref="M571"/>
    <hyperlink r:id="rId223" ref="M575"/>
    <hyperlink r:id="rId224" ref="M578"/>
    <hyperlink r:id="rId225" ref="M579"/>
    <hyperlink r:id="rId226" ref="M580"/>
    <hyperlink r:id="rId227" ref="M588"/>
    <hyperlink r:id="rId228" ref="M589"/>
    <hyperlink r:id="rId229" ref="M595"/>
    <hyperlink r:id="rId230" ref="M597"/>
    <hyperlink r:id="rId231" ref="M598"/>
    <hyperlink r:id="rId232" ref="M603"/>
    <hyperlink r:id="rId233" ref="M606"/>
    <hyperlink r:id="rId234" ref="M607"/>
    <hyperlink r:id="rId235" ref="M608"/>
    <hyperlink r:id="rId236" ref="M623"/>
    <hyperlink r:id="rId237" ref="M624"/>
    <hyperlink r:id="rId238" ref="M625"/>
    <hyperlink r:id="rId239" ref="M632"/>
    <hyperlink r:id="rId240" ref="M633"/>
    <hyperlink r:id="rId241" ref="M634"/>
    <hyperlink r:id="rId242" ref="M636"/>
    <hyperlink r:id="rId243" ref="M638"/>
    <hyperlink r:id="rId244" ref="M639"/>
    <hyperlink r:id="rId245" ref="M640"/>
    <hyperlink r:id="rId246" ref="M641"/>
    <hyperlink r:id="rId247" ref="M643"/>
    <hyperlink r:id="rId248" ref="M644"/>
    <hyperlink r:id="rId249" ref="M645"/>
    <hyperlink r:id="rId250" ref="M659"/>
    <hyperlink r:id="rId251" ref="M660"/>
    <hyperlink r:id="rId252" ref="M679"/>
    <hyperlink r:id="rId253" ref="M680"/>
    <hyperlink r:id="rId254" ref="M682"/>
    <hyperlink r:id="rId255" ref="M684"/>
    <hyperlink r:id="rId256" ref="M685"/>
    <hyperlink r:id="rId257" ref="M687"/>
    <hyperlink r:id="rId258" ref="M693"/>
    <hyperlink r:id="rId259" ref="M696"/>
    <hyperlink r:id="rId260" ref="M698"/>
    <hyperlink r:id="rId261" ref="M700"/>
    <hyperlink r:id="rId262" ref="M701"/>
    <hyperlink r:id="rId263" ref="M711"/>
    <hyperlink r:id="rId264" ref="M726"/>
    <hyperlink r:id="rId265" ref="M732"/>
    <hyperlink r:id="rId266" ref="M733"/>
    <hyperlink r:id="rId267" ref="M738"/>
    <hyperlink r:id="rId268" ref="M743"/>
    <hyperlink r:id="rId269" ref="M746"/>
    <hyperlink r:id="rId270" ref="M747"/>
    <hyperlink r:id="rId271" ref="M748"/>
    <hyperlink r:id="rId272" ref="M749"/>
    <hyperlink r:id="rId273" ref="M750"/>
    <hyperlink r:id="rId274" ref="M751"/>
    <hyperlink r:id="rId275" ref="M752"/>
    <hyperlink r:id="rId276" ref="M754"/>
    <hyperlink r:id="rId277" ref="M755"/>
    <hyperlink r:id="rId278" ref="M756"/>
    <hyperlink r:id="rId279" ref="M757"/>
    <hyperlink r:id="rId280" ref="M759"/>
    <hyperlink r:id="rId281" ref="M761"/>
    <hyperlink r:id="rId282" ref="M762"/>
    <hyperlink r:id="rId283" ref="M763"/>
    <hyperlink r:id="rId284" ref="M764"/>
    <hyperlink r:id="rId285" ref="M765"/>
    <hyperlink r:id="rId286" ref="M766"/>
    <hyperlink r:id="rId287" ref="M768"/>
    <hyperlink r:id="rId288" ref="M769"/>
    <hyperlink r:id="rId289" ref="M770"/>
    <hyperlink r:id="rId290" ref="M771"/>
    <hyperlink r:id="rId291" ref="M774"/>
    <hyperlink r:id="rId292" ref="M775"/>
    <hyperlink r:id="rId293" ref="M776"/>
    <hyperlink r:id="rId294" ref="M777"/>
    <hyperlink r:id="rId295" ref="M778"/>
    <hyperlink r:id="rId296" ref="M779"/>
    <hyperlink r:id="rId297" ref="M781"/>
    <hyperlink r:id="rId298" ref="M786"/>
    <hyperlink r:id="rId299" ref="M787"/>
    <hyperlink r:id="rId300" ref="M788"/>
    <hyperlink r:id="rId301" ref="M789"/>
    <hyperlink r:id="rId302" ref="M790"/>
    <hyperlink r:id="rId303" ref="M791"/>
    <hyperlink r:id="rId304" ref="M792"/>
    <hyperlink r:id="rId305" ref="M793"/>
    <hyperlink r:id="rId306" ref="M794"/>
    <hyperlink r:id="rId307" ref="M795"/>
    <hyperlink r:id="rId308" ref="M796"/>
    <hyperlink r:id="rId309" ref="M801"/>
    <hyperlink r:id="rId310" ref="M802"/>
    <hyperlink r:id="rId311" ref="M803"/>
    <hyperlink r:id="rId312" ref="M804"/>
    <hyperlink r:id="rId313" ref="M807"/>
    <hyperlink r:id="rId314" ref="Q807"/>
    <hyperlink r:id="rId315" ref="M808"/>
    <hyperlink r:id="rId316" ref="M810"/>
    <hyperlink r:id="rId317" ref="M813"/>
    <hyperlink r:id="rId318" ref="M814"/>
    <hyperlink r:id="rId319" ref="M815"/>
    <hyperlink r:id="rId320" ref="M816"/>
    <hyperlink r:id="rId321" ref="M817"/>
    <hyperlink r:id="rId322" ref="M818"/>
    <hyperlink r:id="rId323" ref="M819"/>
    <hyperlink r:id="rId324" ref="M820"/>
    <hyperlink r:id="rId325" ref="M821"/>
    <hyperlink r:id="rId326" ref="M822"/>
    <hyperlink r:id="rId327" ref="M823"/>
    <hyperlink r:id="rId328" ref="M824"/>
    <hyperlink r:id="rId329" ref="M825"/>
    <hyperlink r:id="rId330" ref="M826"/>
    <hyperlink r:id="rId331" ref="M827"/>
    <hyperlink r:id="rId332" ref="M828"/>
    <hyperlink r:id="rId333" ref="M829"/>
    <hyperlink r:id="rId334" ref="M830"/>
    <hyperlink r:id="rId335" ref="M831"/>
    <hyperlink r:id="rId336" ref="M832"/>
    <hyperlink r:id="rId337" ref="M833"/>
    <hyperlink r:id="rId338" ref="M835"/>
    <hyperlink r:id="rId339" ref="M836"/>
    <hyperlink r:id="rId340" ref="M837"/>
    <hyperlink r:id="rId341" ref="M838"/>
    <hyperlink r:id="rId342" ref="M839"/>
    <hyperlink r:id="rId343" ref="M840"/>
    <hyperlink r:id="rId344" ref="M841"/>
    <hyperlink r:id="rId345" ref="M842"/>
    <hyperlink r:id="rId346" ref="M843"/>
    <hyperlink r:id="rId347" ref="M844"/>
    <hyperlink r:id="rId348" ref="M845"/>
    <hyperlink r:id="rId349" ref="M848"/>
    <hyperlink r:id="rId350" ref="M849"/>
    <hyperlink r:id="rId351" ref="M850"/>
    <hyperlink r:id="rId352" ref="M851"/>
    <hyperlink r:id="rId353" ref="M852"/>
    <hyperlink r:id="rId354" ref="M853"/>
    <hyperlink r:id="rId355" ref="M854"/>
    <hyperlink r:id="rId356" ref="M856"/>
    <hyperlink r:id="rId357" ref="M857"/>
    <hyperlink r:id="rId358" ref="M858"/>
    <hyperlink r:id="rId359" ref="M859"/>
    <hyperlink r:id="rId360" ref="M860"/>
    <hyperlink r:id="rId361" ref="M861"/>
    <hyperlink r:id="rId362" ref="M862"/>
    <hyperlink r:id="rId363" ref="M863"/>
    <hyperlink r:id="rId364" ref="M865"/>
    <hyperlink r:id="rId365" ref="M866"/>
    <hyperlink r:id="rId366" ref="M867"/>
    <hyperlink r:id="rId367" ref="M868"/>
    <hyperlink r:id="rId368" ref="M869"/>
    <hyperlink r:id="rId369" ref="M870"/>
    <hyperlink r:id="rId370" ref="M871"/>
    <hyperlink r:id="rId371" ref="M872"/>
    <hyperlink r:id="rId372" ref="M873"/>
    <hyperlink r:id="rId373" ref="M875"/>
    <hyperlink r:id="rId374" ref="M880"/>
    <hyperlink r:id="rId375" ref="M882"/>
    <hyperlink r:id="rId376" ref="M883"/>
    <hyperlink r:id="rId377" ref="M884"/>
    <hyperlink r:id="rId378" ref="M885"/>
    <hyperlink r:id="rId379" ref="M886"/>
    <hyperlink r:id="rId380" ref="M887"/>
    <hyperlink r:id="rId381" ref="M888"/>
    <hyperlink r:id="rId382" ref="M889"/>
    <hyperlink r:id="rId383" ref="M890"/>
    <hyperlink r:id="rId384" ref="M892"/>
    <hyperlink r:id="rId385" ref="M893"/>
    <hyperlink r:id="rId386" ref="M895"/>
    <hyperlink r:id="rId387" ref="M896"/>
    <hyperlink r:id="rId388" ref="M897"/>
    <hyperlink r:id="rId389" ref="M898"/>
    <hyperlink r:id="rId390" ref="M899"/>
    <hyperlink r:id="rId391" ref="M900"/>
    <hyperlink r:id="rId392" ref="M901"/>
    <hyperlink r:id="rId393" ref="M902"/>
    <hyperlink r:id="rId394" ref="M904"/>
    <hyperlink r:id="rId395" ref="M905"/>
    <hyperlink r:id="rId396" ref="M906"/>
    <hyperlink r:id="rId397" ref="M908"/>
    <hyperlink r:id="rId398" ref="M910"/>
    <hyperlink r:id="rId399" ref="M911"/>
    <hyperlink r:id="rId400" ref="M912"/>
    <hyperlink r:id="rId401" ref="M913"/>
    <hyperlink r:id="rId402" ref="M914"/>
    <hyperlink r:id="rId403" ref="M915"/>
    <hyperlink r:id="rId404" ref="M916"/>
    <hyperlink r:id="rId405" ref="M917"/>
    <hyperlink r:id="rId406" ref="M918"/>
    <hyperlink r:id="rId407" ref="M919"/>
    <hyperlink r:id="rId408" ref="M920"/>
    <hyperlink r:id="rId409" ref="M921"/>
    <hyperlink r:id="rId410" ref="I922"/>
    <hyperlink r:id="rId411" ref="M922"/>
    <hyperlink r:id="rId412" ref="M923"/>
    <hyperlink r:id="rId413" ref="M924"/>
    <hyperlink r:id="rId414" ref="M927"/>
    <hyperlink r:id="rId415" ref="M928"/>
    <hyperlink r:id="rId416" ref="M929"/>
    <hyperlink r:id="rId417" ref="M930"/>
    <hyperlink r:id="rId418" ref="M932"/>
    <hyperlink r:id="rId419" ref="M933"/>
    <hyperlink r:id="rId420" ref="M934"/>
    <hyperlink r:id="rId421" ref="M935"/>
    <hyperlink r:id="rId422" ref="M936"/>
    <hyperlink r:id="rId423" ref="M937"/>
    <hyperlink r:id="rId424" ref="M938"/>
    <hyperlink r:id="rId425" ref="M939"/>
    <hyperlink r:id="rId426" ref="M940"/>
    <hyperlink r:id="rId427" ref="M941"/>
    <hyperlink r:id="rId428" ref="M942"/>
    <hyperlink r:id="rId429" ref="M943"/>
    <hyperlink r:id="rId430" ref="M944"/>
    <hyperlink r:id="rId431" ref="M945"/>
    <hyperlink r:id="rId432" ref="M946"/>
    <hyperlink r:id="rId433" ref="M947"/>
    <hyperlink r:id="rId434" ref="M948"/>
    <hyperlink r:id="rId435" ref="M949"/>
    <hyperlink r:id="rId436" ref="M950"/>
    <hyperlink r:id="rId437" ref="M951"/>
    <hyperlink r:id="rId438" ref="M952"/>
    <hyperlink r:id="rId439" ref="M953"/>
    <hyperlink r:id="rId440" ref="M954"/>
    <hyperlink r:id="rId441" ref="M955"/>
    <hyperlink r:id="rId442" ref="M956"/>
    <hyperlink r:id="rId443" ref="M957"/>
    <hyperlink r:id="rId444" ref="M958"/>
    <hyperlink r:id="rId445" ref="M959"/>
    <hyperlink r:id="rId446" ref="M960"/>
    <hyperlink r:id="rId447" ref="M961"/>
    <hyperlink r:id="rId448" ref="M962"/>
    <hyperlink r:id="rId449" ref="M964"/>
    <hyperlink r:id="rId450" ref="M965"/>
    <hyperlink r:id="rId451" ref="M966"/>
    <hyperlink r:id="rId452" ref="M967"/>
    <hyperlink r:id="rId453" ref="M968"/>
    <hyperlink r:id="rId454" ref="M969"/>
    <hyperlink r:id="rId455" ref="M970"/>
    <hyperlink r:id="rId456" ref="M971"/>
    <hyperlink r:id="rId457" ref="M972"/>
    <hyperlink r:id="rId458" ref="M973"/>
    <hyperlink r:id="rId459" ref="M974"/>
    <hyperlink r:id="rId460" ref="M975"/>
    <hyperlink r:id="rId461" ref="M976"/>
    <hyperlink r:id="rId462" ref="M977"/>
    <hyperlink r:id="rId463" ref="M978"/>
    <hyperlink r:id="rId464" ref="M979"/>
    <hyperlink r:id="rId465" ref="M980"/>
    <hyperlink r:id="rId466" ref="M981"/>
    <hyperlink r:id="rId467" ref="M982"/>
    <hyperlink r:id="rId468" ref="M983"/>
    <hyperlink r:id="rId469" ref="M984"/>
    <hyperlink r:id="rId470" ref="M985"/>
    <hyperlink r:id="rId471" ref="M986"/>
    <hyperlink r:id="rId472" ref="M987"/>
    <hyperlink r:id="rId473" ref="M988"/>
    <hyperlink r:id="rId474" ref="M989"/>
    <hyperlink r:id="rId475" ref="M990"/>
    <hyperlink r:id="rId476" ref="M991"/>
    <hyperlink r:id="rId477" ref="M994"/>
    <hyperlink r:id="rId478" ref="M995"/>
    <hyperlink r:id="rId479" ref="M996"/>
    <hyperlink r:id="rId480" ref="M997"/>
    <hyperlink r:id="rId481" ref="M998"/>
    <hyperlink r:id="rId482" ref="M999"/>
    <hyperlink r:id="rId483" ref="M1000"/>
    <hyperlink r:id="rId484" ref="M1001"/>
    <hyperlink r:id="rId485" ref="M1002"/>
    <hyperlink r:id="rId486" ref="M1003"/>
    <hyperlink r:id="rId487" ref="M1005"/>
    <hyperlink r:id="rId488" ref="M1006"/>
    <hyperlink r:id="rId489" ref="M1007"/>
    <hyperlink r:id="rId490" ref="M1008"/>
    <hyperlink r:id="rId491" ref="M1009"/>
    <hyperlink r:id="rId492" ref="M1010"/>
    <hyperlink r:id="rId493" ref="M1011"/>
    <hyperlink r:id="rId494" ref="M1012"/>
    <hyperlink r:id="rId495" ref="M1013"/>
    <hyperlink r:id="rId496" ref="M1014"/>
    <hyperlink r:id="rId497" ref="M1015"/>
    <hyperlink r:id="rId498" ref="M1016"/>
    <hyperlink r:id="rId499" ref="M1017"/>
    <hyperlink r:id="rId500" ref="M1018"/>
    <hyperlink r:id="rId501" ref="M1019"/>
    <hyperlink r:id="rId502" ref="M1020"/>
    <hyperlink r:id="rId503" ref="M1021"/>
    <hyperlink r:id="rId504" ref="M1022"/>
    <hyperlink r:id="rId505" ref="M1023"/>
    <hyperlink r:id="rId506" ref="M1029"/>
    <hyperlink r:id="rId507" ref="M1030"/>
    <hyperlink r:id="rId508" ref="M1031"/>
    <hyperlink r:id="rId509" ref="M1032"/>
    <hyperlink r:id="rId510" ref="M1034"/>
    <hyperlink r:id="rId511" ref="M1036"/>
    <hyperlink r:id="rId512" ref="M1037"/>
    <hyperlink r:id="rId513" ref="M1038"/>
    <hyperlink r:id="rId514" ref="M1039"/>
    <hyperlink r:id="rId515" ref="M1040"/>
    <hyperlink r:id="rId516" ref="M1041"/>
    <hyperlink r:id="rId517" ref="M1044"/>
    <hyperlink r:id="rId518" ref="M1045"/>
    <hyperlink r:id="rId519" ref="M1046"/>
    <hyperlink r:id="rId520" ref="M1047"/>
    <hyperlink r:id="rId521" ref="M1048"/>
    <hyperlink r:id="rId522" ref="M1050"/>
    <hyperlink r:id="rId523" ref="M1051"/>
    <hyperlink r:id="rId524" ref="M1053"/>
    <hyperlink r:id="rId525" ref="M1054"/>
    <hyperlink r:id="rId526" ref="M1055"/>
    <hyperlink r:id="rId527" ref="M1056"/>
    <hyperlink r:id="rId528" ref="M1057"/>
    <hyperlink r:id="rId529" ref="M1058"/>
    <hyperlink r:id="rId530" ref="M1059"/>
    <hyperlink r:id="rId531" ref="M1060"/>
    <hyperlink r:id="rId532" ref="M1061"/>
    <hyperlink r:id="rId533" ref="M1062"/>
    <hyperlink r:id="rId534" ref="M1063"/>
    <hyperlink r:id="rId535" ref="M1067"/>
    <hyperlink r:id="rId536" ref="M1068"/>
    <hyperlink r:id="rId537" ref="M1069"/>
    <hyperlink r:id="rId538" ref="M1070"/>
    <hyperlink r:id="rId539" ref="M1071"/>
    <hyperlink r:id="rId540" ref="M1072"/>
    <hyperlink r:id="rId541" ref="M1073"/>
    <hyperlink r:id="rId542" ref="M1074"/>
    <hyperlink r:id="rId543" ref="M1076"/>
    <hyperlink r:id="rId544" ref="M1077"/>
    <hyperlink r:id="rId545" ref="M1078"/>
    <hyperlink r:id="rId546" ref="M1079"/>
    <hyperlink r:id="rId547" ref="M1080"/>
    <hyperlink r:id="rId548" ref="M1081"/>
    <hyperlink r:id="rId549" ref="M1082"/>
    <hyperlink r:id="rId550" ref="M1083"/>
    <hyperlink r:id="rId551" ref="M1084"/>
    <hyperlink r:id="rId552" ref="M1085"/>
    <hyperlink r:id="rId553" ref="M1086"/>
    <hyperlink r:id="rId554" ref="M1087"/>
    <hyperlink r:id="rId555" ref="M1088"/>
    <hyperlink r:id="rId556" ref="M1089"/>
    <hyperlink r:id="rId557" ref="M1090"/>
    <hyperlink r:id="rId558" ref="M1091"/>
    <hyperlink r:id="rId559" ref="M1092"/>
    <hyperlink r:id="rId560" ref="M1093"/>
    <hyperlink r:id="rId561" ref="M1096"/>
    <hyperlink r:id="rId562" ref="M1097"/>
    <hyperlink r:id="rId563" ref="M1098"/>
    <hyperlink r:id="rId564" ref="M1099"/>
    <hyperlink r:id="rId565" ref="M1100"/>
    <hyperlink r:id="rId566" ref="M1101"/>
    <hyperlink r:id="rId567" ref="M1102"/>
    <hyperlink r:id="rId568" ref="M1103"/>
    <hyperlink r:id="rId569" ref="M1104"/>
    <hyperlink r:id="rId570" ref="M1105"/>
    <hyperlink r:id="rId571" ref="M1106"/>
    <hyperlink r:id="rId572" ref="M1107"/>
    <hyperlink r:id="rId573" ref="M1112"/>
    <hyperlink r:id="rId574" ref="M1113"/>
    <hyperlink r:id="rId575" ref="M1114"/>
    <hyperlink r:id="rId576" ref="M1115"/>
    <hyperlink r:id="rId577" ref="M1116"/>
    <hyperlink r:id="rId578" ref="M1117"/>
    <hyperlink r:id="rId579" ref="M1118"/>
    <hyperlink r:id="rId580" ref="M1119"/>
    <hyperlink r:id="rId581" ref="M1120"/>
    <hyperlink r:id="rId582" ref="M1121"/>
    <hyperlink r:id="rId583" ref="M1122"/>
    <hyperlink r:id="rId584" ref="M1123"/>
    <hyperlink r:id="rId585" ref="M1124"/>
    <hyperlink r:id="rId586" ref="M1125"/>
    <hyperlink r:id="rId587" ref="M1126"/>
    <hyperlink r:id="rId588" ref="M1127"/>
    <hyperlink r:id="rId589" ref="M1128"/>
    <hyperlink r:id="rId590" ref="M1131"/>
    <hyperlink r:id="rId591" ref="M1132"/>
    <hyperlink r:id="rId592" ref="M1133"/>
    <hyperlink r:id="rId593" ref="M1134"/>
    <hyperlink r:id="rId594" ref="M1135"/>
    <hyperlink r:id="rId595" ref="M1136"/>
    <hyperlink r:id="rId596" ref="M1137"/>
    <hyperlink r:id="rId597" ref="M1138"/>
    <hyperlink r:id="rId598" ref="M1139"/>
    <hyperlink r:id="rId599" ref="M1140"/>
    <hyperlink r:id="rId600" ref="M1141"/>
    <hyperlink r:id="rId601" ref="M1142"/>
    <hyperlink r:id="rId602" ref="M1143"/>
    <hyperlink r:id="rId603" ref="M1144"/>
    <hyperlink r:id="rId604" ref="M1147"/>
    <hyperlink r:id="rId605" ref="M1148"/>
    <hyperlink r:id="rId606" ref="M1149"/>
    <hyperlink r:id="rId607" ref="M1150"/>
    <hyperlink r:id="rId608" ref="M1151"/>
    <hyperlink r:id="rId609" ref="M1152"/>
    <hyperlink r:id="rId610" ref="M1153"/>
    <hyperlink r:id="rId611" ref="M1154"/>
    <hyperlink r:id="rId612" ref="M1155"/>
    <hyperlink r:id="rId613" ref="M1156"/>
    <hyperlink r:id="rId614" ref="M1157"/>
    <hyperlink r:id="rId615" ref="M1158"/>
    <hyperlink r:id="rId616" ref="M1159"/>
    <hyperlink r:id="rId617" ref="M1160"/>
    <hyperlink r:id="rId618" ref="M1161"/>
    <hyperlink r:id="rId619" ref="M1162"/>
    <hyperlink r:id="rId620" ref="M1163"/>
    <hyperlink r:id="rId621" ref="M1164"/>
    <hyperlink r:id="rId622" ref="M1165"/>
    <hyperlink r:id="rId623" ref="M1166"/>
    <hyperlink r:id="rId624" ref="M1167"/>
    <hyperlink r:id="rId625" ref="M1168"/>
    <hyperlink r:id="rId626" ref="M1169"/>
    <hyperlink r:id="rId627" ref="M1170"/>
    <hyperlink r:id="rId628" ref="M1171"/>
    <hyperlink r:id="rId629" ref="M1173"/>
    <hyperlink r:id="rId630" ref="M1174"/>
    <hyperlink r:id="rId631" ref="M1175"/>
    <hyperlink r:id="rId632" ref="M1176"/>
    <hyperlink r:id="rId633" ref="M1177"/>
    <hyperlink r:id="rId634" ref="M1178"/>
    <hyperlink r:id="rId635" ref="M1179"/>
    <hyperlink r:id="rId636" ref="M1180"/>
    <hyperlink r:id="rId637" ref="M1181"/>
    <hyperlink r:id="rId638" ref="M1182"/>
    <hyperlink r:id="rId639" ref="M1183"/>
    <hyperlink r:id="rId640" ref="M1184"/>
    <hyperlink r:id="rId641" ref="M1185"/>
    <hyperlink r:id="rId642" ref="M1188"/>
    <hyperlink r:id="rId643" ref="M1189"/>
    <hyperlink r:id="rId644" ref="M1190"/>
    <hyperlink r:id="rId645" ref="M1192"/>
    <hyperlink r:id="rId646" ref="M1193"/>
    <hyperlink r:id="rId647" ref="M1194"/>
    <hyperlink r:id="rId648" ref="M1195"/>
    <hyperlink r:id="rId649" ref="M1197"/>
    <hyperlink r:id="rId650" ref="M1198"/>
    <hyperlink r:id="rId651" ref="M1199"/>
    <hyperlink r:id="rId652" ref="M1200"/>
    <hyperlink r:id="rId653" ref="M1201"/>
    <hyperlink r:id="rId654" ref="M1202"/>
    <hyperlink r:id="rId655" ref="M1203"/>
    <hyperlink r:id="rId656" ref="M1204"/>
    <hyperlink r:id="rId657" ref="M1205"/>
    <hyperlink r:id="rId658" ref="M1207"/>
    <hyperlink r:id="rId659" ref="M1208"/>
    <hyperlink r:id="rId660" ref="M1209"/>
    <hyperlink r:id="rId661" ref="M1210"/>
    <hyperlink r:id="rId662" ref="M1211"/>
    <hyperlink r:id="rId663" ref="M1212"/>
    <hyperlink r:id="rId664" ref="M1213"/>
    <hyperlink r:id="rId665" ref="M1214"/>
    <hyperlink r:id="rId666" ref="M1215"/>
    <hyperlink r:id="rId667" ref="M1216"/>
    <hyperlink r:id="rId668" ref="M1218"/>
    <hyperlink r:id="rId669" ref="M1219"/>
    <hyperlink r:id="rId670" ref="M1220"/>
    <hyperlink r:id="rId671" ref="M1221"/>
    <hyperlink r:id="rId672" ref="M1222"/>
    <hyperlink r:id="rId673" ref="M1223"/>
    <hyperlink r:id="rId674" ref="M1224"/>
    <hyperlink r:id="rId675" ref="M1225"/>
    <hyperlink r:id="rId676" ref="M1226"/>
    <hyperlink r:id="rId677" ref="M1227"/>
    <hyperlink r:id="rId678" ref="M1228"/>
    <hyperlink r:id="rId679" ref="M1229"/>
    <hyperlink r:id="rId680" ref="M1230"/>
    <hyperlink r:id="rId681" ref="M1231"/>
    <hyperlink r:id="rId682" ref="M1232"/>
    <hyperlink r:id="rId683" ref="M1233"/>
    <hyperlink r:id="rId684" ref="M1234"/>
    <hyperlink r:id="rId685" ref="M1235"/>
    <hyperlink r:id="rId686" ref="M1236"/>
    <hyperlink r:id="rId687" ref="M1237"/>
    <hyperlink r:id="rId688" ref="M1238"/>
    <hyperlink r:id="rId689" ref="M1239"/>
    <hyperlink r:id="rId690" ref="M1240"/>
    <hyperlink r:id="rId691" ref="M1241"/>
    <hyperlink r:id="rId692" ref="M1242"/>
    <hyperlink r:id="rId693" ref="M1243"/>
    <hyperlink r:id="rId694" ref="M1244"/>
    <hyperlink r:id="rId695" ref="M1245"/>
    <hyperlink r:id="rId696" ref="M1246"/>
    <hyperlink r:id="rId697" ref="M1247"/>
    <hyperlink r:id="rId698" ref="M1248"/>
    <hyperlink r:id="rId699" ref="M1249"/>
    <hyperlink r:id="rId700" ref="M1250"/>
    <hyperlink r:id="rId701" ref="M1251"/>
    <hyperlink r:id="rId702" ref="M1252"/>
    <hyperlink r:id="rId703" ref="M1253"/>
    <hyperlink r:id="rId704" ref="M1254"/>
    <hyperlink r:id="rId705" ref="M1255"/>
    <hyperlink r:id="rId706" ref="M1256"/>
    <hyperlink r:id="rId707" ref="M1257"/>
    <hyperlink r:id="rId708" ref="M1259"/>
    <hyperlink r:id="rId709" ref="M1260"/>
    <hyperlink r:id="rId710" ref="M1261"/>
    <hyperlink r:id="rId711" ref="M1262"/>
    <hyperlink r:id="rId712" ref="M1263"/>
    <hyperlink r:id="rId713" ref="M1264"/>
    <hyperlink r:id="rId714" ref="M1265"/>
    <hyperlink r:id="rId715" ref="M1266"/>
    <hyperlink r:id="rId716" ref="M1267"/>
    <hyperlink r:id="rId717" ref="M1268"/>
    <hyperlink r:id="rId718" ref="M1269"/>
    <hyperlink r:id="rId719" ref="M1270"/>
    <hyperlink r:id="rId720" ref="M1271"/>
    <hyperlink r:id="rId721" ref="M1272"/>
    <hyperlink r:id="rId722" ref="M1273"/>
    <hyperlink r:id="rId723" ref="M1274"/>
    <hyperlink r:id="rId724" ref="M1275"/>
    <hyperlink r:id="rId725" ref="M1276"/>
    <hyperlink r:id="rId726" ref="M1277"/>
    <hyperlink r:id="rId727" ref="M1278"/>
    <hyperlink r:id="rId728" ref="M1279"/>
    <hyperlink r:id="rId729" ref="M1280"/>
    <hyperlink r:id="rId730" ref="M1281"/>
    <hyperlink r:id="rId731" ref="M1282"/>
    <hyperlink r:id="rId732" ref="M1283"/>
    <hyperlink r:id="rId733" ref="M1284"/>
    <hyperlink r:id="rId734" ref="M1285"/>
    <hyperlink r:id="rId735" ref="M1286"/>
    <hyperlink r:id="rId736" ref="M1287"/>
    <hyperlink r:id="rId737" ref="M1288"/>
    <hyperlink r:id="rId738" ref="M1289"/>
    <hyperlink r:id="rId739" ref="M1290"/>
    <hyperlink r:id="rId740" ref="M1291"/>
    <hyperlink r:id="rId741" ref="M1292"/>
    <hyperlink r:id="rId742" ref="M1293"/>
    <hyperlink r:id="rId743" ref="M1294"/>
    <hyperlink r:id="rId744" ref="M1295"/>
    <hyperlink r:id="rId745" ref="M1296"/>
    <hyperlink r:id="rId746" ref="M1297"/>
    <hyperlink r:id="rId747" ref="M1298"/>
    <hyperlink r:id="rId748" ref="M1299"/>
    <hyperlink r:id="rId749" ref="M1301"/>
    <hyperlink r:id="rId750" ref="M1302"/>
    <hyperlink r:id="rId751" ref="M1303"/>
    <hyperlink r:id="rId752" ref="M1304"/>
    <hyperlink r:id="rId753" ref="M1305"/>
    <hyperlink r:id="rId754" ref="M1306"/>
    <hyperlink r:id="rId755" ref="M1307"/>
    <hyperlink r:id="rId756" ref="M1308"/>
    <hyperlink r:id="rId757" ref="M1309"/>
    <hyperlink r:id="rId758" ref="M1310"/>
    <hyperlink r:id="rId759" ref="M1311"/>
    <hyperlink r:id="rId760" ref="M1312"/>
    <hyperlink r:id="rId761" ref="M1313"/>
    <hyperlink r:id="rId762" ref="M1314"/>
    <hyperlink r:id="rId763" ref="M1315"/>
    <hyperlink r:id="rId764" ref="M1316"/>
    <hyperlink r:id="rId765" ref="M1317"/>
    <hyperlink r:id="rId766" ref="M1318"/>
    <hyperlink r:id="rId767" ref="M1319"/>
    <hyperlink r:id="rId768" ref="M1320"/>
    <hyperlink r:id="rId769" ref="M1321"/>
    <hyperlink r:id="rId770" ref="M1322"/>
    <hyperlink r:id="rId771" ref="M1323"/>
    <hyperlink r:id="rId772" ref="M1324"/>
    <hyperlink r:id="rId773" ref="M1325"/>
    <hyperlink r:id="rId774" ref="M1326"/>
    <hyperlink r:id="rId775" ref="M1327"/>
    <hyperlink r:id="rId776" ref="M1328"/>
    <hyperlink r:id="rId777" ref="M1329"/>
    <hyperlink r:id="rId778" ref="M1330"/>
    <hyperlink r:id="rId779" ref="M1331"/>
    <hyperlink r:id="rId780" ref="M1332"/>
    <hyperlink r:id="rId781" ref="M1333"/>
    <hyperlink r:id="rId782" ref="M1334"/>
    <hyperlink r:id="rId783" ref="M1335"/>
    <hyperlink r:id="rId784" ref="M1336"/>
    <hyperlink r:id="rId785" ref="M1337"/>
    <hyperlink r:id="rId786" ref="M1338"/>
    <hyperlink r:id="rId787" ref="M1339"/>
    <hyperlink r:id="rId788" ref="M1340"/>
    <hyperlink r:id="rId789" ref="M1341"/>
    <hyperlink r:id="rId790" ref="M1342"/>
    <hyperlink r:id="rId791" ref="M1343"/>
    <hyperlink r:id="rId792" ref="M1344"/>
    <hyperlink r:id="rId793" ref="M1345"/>
    <hyperlink r:id="rId794" ref="M1346"/>
    <hyperlink r:id="rId795" ref="M1347"/>
    <hyperlink r:id="rId796" ref="M1348"/>
    <hyperlink r:id="rId797" ref="M1349"/>
    <hyperlink r:id="rId798" ref="M1350"/>
    <hyperlink r:id="rId799" ref="M1351"/>
    <hyperlink r:id="rId800" ref="M1352"/>
    <hyperlink r:id="rId801" ref="M1353"/>
    <hyperlink r:id="rId802" ref="M1354"/>
    <hyperlink r:id="rId803" ref="M1355"/>
    <hyperlink r:id="rId804" ref="M1356"/>
    <hyperlink r:id="rId805" ref="M1357"/>
    <hyperlink r:id="rId806" ref="M1358"/>
    <hyperlink r:id="rId807" ref="M1359"/>
    <hyperlink r:id="rId808" ref="M1360"/>
    <hyperlink r:id="rId809" ref="M1361"/>
    <hyperlink r:id="rId810" ref="M1362"/>
    <hyperlink r:id="rId811" ref="M1363"/>
    <hyperlink r:id="rId812" ref="M1364"/>
    <hyperlink r:id="rId813" ref="M1365"/>
    <hyperlink r:id="rId814" ref="M1366"/>
    <hyperlink r:id="rId815" ref="M1367"/>
    <hyperlink r:id="rId816" ref="M1368"/>
    <hyperlink r:id="rId817" ref="M1369"/>
    <hyperlink r:id="rId818" ref="M1370"/>
    <hyperlink r:id="rId819" ref="M1371"/>
    <hyperlink r:id="rId820" ref="M1372"/>
    <hyperlink r:id="rId821" ref="M1373"/>
    <hyperlink r:id="rId822" ref="M1375"/>
    <hyperlink r:id="rId823" ref="M1376"/>
    <hyperlink r:id="rId824" ref="M1377"/>
    <hyperlink r:id="rId825" ref="M1378"/>
    <hyperlink r:id="rId826" ref="M1380"/>
    <hyperlink r:id="rId827" ref="M1381"/>
    <hyperlink r:id="rId828" ref="M1382"/>
    <hyperlink r:id="rId829" ref="M1383"/>
    <hyperlink r:id="rId830" ref="M1384"/>
    <hyperlink r:id="rId831" ref="M1385"/>
    <hyperlink r:id="rId832" ref="M1386"/>
    <hyperlink r:id="rId833" ref="M1387"/>
    <hyperlink r:id="rId834" ref="M1388"/>
    <hyperlink r:id="rId835" ref="M1389"/>
    <hyperlink r:id="rId836" ref="M1390"/>
    <hyperlink r:id="rId837" ref="M1391"/>
    <hyperlink r:id="rId838" ref="M1392"/>
    <hyperlink r:id="rId839" ref="M1393"/>
    <hyperlink r:id="rId840" ref="M1394"/>
    <hyperlink r:id="rId841" ref="M1395"/>
    <hyperlink r:id="rId842" ref="M1396"/>
    <hyperlink r:id="rId843" ref="M1397"/>
    <hyperlink r:id="rId844" ref="M1398"/>
    <hyperlink r:id="rId845" ref="M1399"/>
    <hyperlink r:id="rId846" ref="M1400"/>
    <hyperlink r:id="rId847" ref="M1401"/>
    <hyperlink r:id="rId848" ref="M1402"/>
    <hyperlink r:id="rId849" ref="M1403"/>
    <hyperlink r:id="rId850" ref="M1404"/>
    <hyperlink r:id="rId851" ref="M1405"/>
    <hyperlink r:id="rId852" ref="M1406"/>
    <hyperlink r:id="rId853" ref="M1407"/>
    <hyperlink r:id="rId854" ref="M1408"/>
    <hyperlink r:id="rId855" ref="M1409"/>
    <hyperlink r:id="rId856" ref="M1410"/>
    <hyperlink r:id="rId857" ref="M1411"/>
    <hyperlink r:id="rId858" ref="M1412"/>
    <hyperlink r:id="rId859" ref="M1413"/>
    <hyperlink r:id="rId860" ref="M1414"/>
    <hyperlink r:id="rId861" ref="M1415"/>
    <hyperlink r:id="rId862" ref="M1416"/>
    <hyperlink r:id="rId863" ref="M1417"/>
    <hyperlink r:id="rId864" ref="M1418"/>
    <hyperlink r:id="rId865" ref="M1419"/>
    <hyperlink r:id="rId866" ref="M1420"/>
    <hyperlink r:id="rId867" ref="M1421"/>
    <hyperlink r:id="rId868" ref="M1422"/>
    <hyperlink r:id="rId869" ref="M1427"/>
    <hyperlink r:id="rId870" ref="M1428"/>
    <hyperlink r:id="rId871" ref="M1429"/>
    <hyperlink r:id="rId872" ref="M1430"/>
    <hyperlink r:id="rId873" ref="M1431"/>
    <hyperlink r:id="rId874" ref="M1433"/>
    <hyperlink r:id="rId875" ref="M1434"/>
    <hyperlink r:id="rId876" ref="M1435"/>
    <hyperlink r:id="rId877" ref="M1436"/>
    <hyperlink r:id="rId878" ref="M1437"/>
    <hyperlink r:id="rId879" ref="M1438"/>
    <hyperlink r:id="rId880" ref="M1439"/>
    <hyperlink r:id="rId881" ref="M1440"/>
    <hyperlink r:id="rId882" ref="M1441"/>
    <hyperlink r:id="rId883" ref="M1442"/>
    <hyperlink r:id="rId884" ref="M1443"/>
    <hyperlink r:id="rId885" ref="M1444"/>
    <hyperlink r:id="rId886" ref="M1445"/>
    <hyperlink r:id="rId887" ref="M1446"/>
    <hyperlink r:id="rId888" ref="M1447"/>
    <hyperlink r:id="rId889" ref="M1448"/>
    <hyperlink r:id="rId890" ref="M1449"/>
    <hyperlink r:id="rId891" ref="M1450"/>
    <hyperlink r:id="rId892" ref="M1451"/>
    <hyperlink r:id="rId893" ref="M1452"/>
    <hyperlink r:id="rId894" ref="M1453"/>
    <hyperlink r:id="rId895" ref="M1454"/>
    <hyperlink r:id="rId896" ref="M1455"/>
    <hyperlink r:id="rId897" ref="M1456"/>
    <hyperlink r:id="rId898" ref="M1457"/>
    <hyperlink r:id="rId899" ref="M1458"/>
    <hyperlink r:id="rId900" ref="M1459"/>
    <hyperlink r:id="rId901" ref="M1460"/>
    <hyperlink r:id="rId902" ref="M1461"/>
    <hyperlink r:id="rId903" ref="M1462"/>
    <hyperlink r:id="rId904" ref="M1471"/>
    <hyperlink r:id="rId905" ref="M1472"/>
    <hyperlink r:id="rId906" ref="M1473"/>
    <hyperlink r:id="rId907" ref="M1474"/>
    <hyperlink r:id="rId908" ref="M1475"/>
    <hyperlink r:id="rId909" ref="M1476"/>
    <hyperlink r:id="rId910" ref="M1478"/>
    <hyperlink r:id="rId911" ref="M1480"/>
    <hyperlink r:id="rId912" ref="M1485"/>
    <hyperlink r:id="rId913" ref="M1486"/>
    <hyperlink r:id="rId914" ref="M1487"/>
    <hyperlink r:id="rId915" ref="M1488"/>
    <hyperlink r:id="rId916" ref="M1489"/>
    <hyperlink r:id="rId917" ref="M1490"/>
    <hyperlink r:id="rId918" ref="M1491"/>
    <hyperlink r:id="rId919" ref="M1492"/>
    <hyperlink r:id="rId920" ref="M1493"/>
    <hyperlink r:id="rId921" ref="M1494"/>
    <hyperlink r:id="rId922" ref="M1496"/>
    <hyperlink r:id="rId923" ref="M1497"/>
    <hyperlink r:id="rId924" ref="M1498"/>
    <hyperlink r:id="rId925" ref="M1499"/>
    <hyperlink r:id="rId926" ref="M1500"/>
    <hyperlink r:id="rId927" ref="M1501"/>
    <hyperlink r:id="rId928" ref="M1502"/>
    <hyperlink r:id="rId929" ref="M1503"/>
    <hyperlink r:id="rId930" ref="M1504"/>
    <hyperlink r:id="rId931" ref="M1505"/>
    <hyperlink r:id="rId932" ref="M1506"/>
    <hyperlink r:id="rId933" ref="M1507"/>
    <hyperlink r:id="rId934" ref="M1508"/>
    <hyperlink r:id="rId935" ref="M1509"/>
    <hyperlink r:id="rId936" ref="M1510"/>
    <hyperlink r:id="rId937" ref="M1511"/>
    <hyperlink r:id="rId938" ref="M1517"/>
    <hyperlink r:id="rId939" ref="M1518"/>
    <hyperlink r:id="rId940" ref="M1519"/>
    <hyperlink r:id="rId941" ref="M1520"/>
    <hyperlink r:id="rId942" ref="M1521"/>
    <hyperlink r:id="rId943" ref="M1522"/>
    <hyperlink r:id="rId944" ref="M1523"/>
    <hyperlink r:id="rId945" ref="M1524"/>
    <hyperlink r:id="rId946" ref="M1525"/>
    <hyperlink r:id="rId947" ref="M1526"/>
    <hyperlink r:id="rId948" ref="M1527"/>
    <hyperlink r:id="rId949" ref="M1528"/>
    <hyperlink r:id="rId950" ref="M1529"/>
    <hyperlink r:id="rId951" ref="M1530"/>
    <hyperlink r:id="rId952" ref="M1531"/>
    <hyperlink r:id="rId953" ref="M1532"/>
    <hyperlink r:id="rId954" ref="M1533"/>
    <hyperlink r:id="rId955" ref="M1534"/>
    <hyperlink r:id="rId956" ref="M1535"/>
    <hyperlink r:id="rId957" ref="M1536"/>
    <hyperlink r:id="rId958" ref="M1539"/>
    <hyperlink r:id="rId959" ref="M1540"/>
    <hyperlink r:id="rId960" ref="M1541"/>
    <hyperlink r:id="rId961" ref="M1542"/>
    <hyperlink r:id="rId962" ref="M1543"/>
    <hyperlink r:id="rId963" ref="M1544"/>
    <hyperlink r:id="rId964" ref="M1545"/>
    <hyperlink r:id="rId965" ref="M1546"/>
    <hyperlink r:id="rId966" ref="M1547"/>
    <hyperlink r:id="rId967" ref="M1548"/>
    <hyperlink r:id="rId968" ref="M1549"/>
    <hyperlink r:id="rId969" ref="M1550"/>
    <hyperlink r:id="rId970" ref="M1551"/>
    <hyperlink r:id="rId971" ref="M1552"/>
    <hyperlink r:id="rId972" ref="M1553"/>
    <hyperlink r:id="rId973" ref="M1554"/>
    <hyperlink r:id="rId974" ref="M1555"/>
    <hyperlink r:id="rId975" ref="M1556"/>
    <hyperlink r:id="rId976" ref="M1557"/>
    <hyperlink r:id="rId977" ref="M1558"/>
    <hyperlink r:id="rId978" ref="M1559"/>
    <hyperlink r:id="rId979" ref="M1563"/>
    <hyperlink r:id="rId980" ref="M1565"/>
    <hyperlink r:id="rId981" ref="M1566"/>
    <hyperlink r:id="rId982" ref="M1567"/>
    <hyperlink r:id="rId983" ref="M1568"/>
    <hyperlink r:id="rId984" ref="M1569"/>
    <hyperlink r:id="rId985" ref="M1570"/>
    <hyperlink r:id="rId986" ref="M1571"/>
    <hyperlink r:id="rId987" ref="M1572"/>
    <hyperlink r:id="rId988" ref="M1573"/>
    <hyperlink r:id="rId989" ref="M1574"/>
    <hyperlink r:id="rId990" ref="M1575"/>
    <hyperlink r:id="rId991" ref="M1576"/>
    <hyperlink r:id="rId992" ref="M1577"/>
    <hyperlink r:id="rId993" ref="M1578"/>
    <hyperlink r:id="rId994" ref="M1579"/>
    <hyperlink r:id="rId995" ref="M1580"/>
    <hyperlink r:id="rId996" ref="M1581"/>
    <hyperlink r:id="rId997" ref="M1582"/>
    <hyperlink r:id="rId998" ref="M1583"/>
    <hyperlink r:id="rId999" ref="M1584"/>
    <hyperlink r:id="rId1000" ref="M1585"/>
    <hyperlink r:id="rId1001" ref="M1586"/>
    <hyperlink r:id="rId1002" ref="M1587"/>
    <hyperlink r:id="rId1003" ref="M1588"/>
    <hyperlink r:id="rId1004" ref="M1589"/>
    <hyperlink r:id="rId1005" ref="M1590"/>
    <hyperlink r:id="rId1006" ref="M1591"/>
    <hyperlink r:id="rId1007" ref="M1592"/>
    <hyperlink r:id="rId1008" ref="M1593"/>
    <hyperlink r:id="rId1009" ref="M1594"/>
    <hyperlink r:id="rId1010" ref="M1595"/>
    <hyperlink r:id="rId1011" ref="M1596"/>
    <hyperlink r:id="rId1012" ref="M1598"/>
    <hyperlink r:id="rId1013" ref="M1599"/>
    <hyperlink r:id="rId1014" ref="M1600"/>
    <hyperlink r:id="rId1015" ref="M1601"/>
    <hyperlink r:id="rId1016" ref="M1602"/>
    <hyperlink r:id="rId1017" ref="M1603"/>
    <hyperlink r:id="rId1018" ref="M1605"/>
    <hyperlink r:id="rId1019" ref="M1606"/>
    <hyperlink r:id="rId1020" ref="M1607"/>
    <hyperlink r:id="rId1021" ref="M1608"/>
    <hyperlink r:id="rId1022" ref="M1609"/>
    <hyperlink r:id="rId1023" ref="M1611"/>
    <hyperlink r:id="rId1024" ref="M1612"/>
    <hyperlink r:id="rId1025" ref="M1613"/>
    <hyperlink r:id="rId1026" ref="M1614"/>
    <hyperlink r:id="rId1027" ref="M1615"/>
    <hyperlink r:id="rId1028" ref="M1616"/>
    <hyperlink r:id="rId1029" ref="M1617"/>
    <hyperlink r:id="rId1030" ref="M1618"/>
    <hyperlink r:id="rId1031" ref="M1619"/>
    <hyperlink r:id="rId1032" ref="M1620"/>
    <hyperlink r:id="rId1033" ref="M1621"/>
    <hyperlink r:id="rId1034" ref="M1622"/>
    <hyperlink r:id="rId1035" ref="M1623"/>
    <hyperlink r:id="rId1036" ref="M1624"/>
    <hyperlink r:id="rId1037" ref="M1625"/>
    <hyperlink r:id="rId1038" ref="M1626"/>
    <hyperlink r:id="rId1039" ref="M1627"/>
    <hyperlink r:id="rId1040" ref="M1628"/>
    <hyperlink r:id="rId1041" ref="M1629"/>
    <hyperlink r:id="rId1042" ref="M1630"/>
    <hyperlink r:id="rId1043" ref="M1631"/>
    <hyperlink r:id="rId1044" ref="M1632"/>
    <hyperlink r:id="rId1045" ref="M1633"/>
    <hyperlink r:id="rId1046" ref="M1634"/>
    <hyperlink r:id="rId1047" ref="M1635"/>
    <hyperlink r:id="rId1048" ref="M1636"/>
    <hyperlink r:id="rId1049" ref="M1638"/>
    <hyperlink r:id="rId1050" ref="M1639"/>
    <hyperlink r:id="rId1051" ref="M1640"/>
    <hyperlink r:id="rId1052" ref="M1641"/>
    <hyperlink r:id="rId1053" ref="M1642"/>
    <hyperlink r:id="rId1054" ref="M1643"/>
    <hyperlink r:id="rId1055" ref="M1644"/>
    <hyperlink r:id="rId1056" ref="M1645"/>
    <hyperlink r:id="rId1057" ref="M1646"/>
    <hyperlink r:id="rId1058" ref="M1647"/>
    <hyperlink r:id="rId1059" ref="M1648"/>
    <hyperlink r:id="rId1060" ref="M1649"/>
    <hyperlink r:id="rId1061" ref="M1650"/>
    <hyperlink r:id="rId1062" ref="M1651"/>
    <hyperlink r:id="rId1063" ref="M1652"/>
    <hyperlink r:id="rId1064" ref="M1653"/>
    <hyperlink r:id="rId1065" ref="M1654"/>
    <hyperlink r:id="rId1066" ref="M1655"/>
    <hyperlink r:id="rId1067" ref="M1656"/>
    <hyperlink r:id="rId1068" ref="M1657"/>
    <hyperlink r:id="rId1069" ref="M1658"/>
    <hyperlink r:id="rId1070" ref="M1659"/>
    <hyperlink r:id="rId1071" ref="M1660"/>
    <hyperlink r:id="rId1072" ref="M1661"/>
    <hyperlink r:id="rId1073" ref="M1662"/>
    <hyperlink r:id="rId1074" ref="M1663"/>
    <hyperlink r:id="rId1075" ref="M1664"/>
    <hyperlink r:id="rId1076" ref="M1665"/>
    <hyperlink r:id="rId1077" ref="M1666"/>
    <hyperlink r:id="rId1078" ref="M1667"/>
    <hyperlink r:id="rId1079" ref="M1668"/>
    <hyperlink r:id="rId1080" ref="M1669"/>
    <hyperlink r:id="rId1081" ref="M1670"/>
    <hyperlink r:id="rId1082" ref="M1671"/>
    <hyperlink r:id="rId1083" ref="M1672"/>
    <hyperlink r:id="rId1084" ref="M1673"/>
    <hyperlink r:id="rId1085" ref="M1674"/>
    <hyperlink r:id="rId1086" ref="M1675"/>
    <hyperlink r:id="rId1087" ref="M1676"/>
    <hyperlink r:id="rId1088" ref="M1677"/>
    <hyperlink r:id="rId1089" ref="M1678"/>
    <hyperlink r:id="rId1090" ref="M1679"/>
    <hyperlink r:id="rId1091" ref="M1680"/>
    <hyperlink r:id="rId1092" ref="M1681"/>
    <hyperlink r:id="rId1093" ref="M1682"/>
    <hyperlink r:id="rId1094" ref="M1683"/>
    <hyperlink r:id="rId1095" ref="M1684"/>
    <hyperlink r:id="rId1096" ref="M1685"/>
    <hyperlink r:id="rId1097" ref="M1686"/>
    <hyperlink r:id="rId1098" ref="M1687"/>
    <hyperlink r:id="rId1099" ref="M1688"/>
    <hyperlink r:id="rId1100" ref="M1690"/>
    <hyperlink r:id="rId1101" ref="M1691"/>
    <hyperlink r:id="rId1102" ref="M1692"/>
    <hyperlink r:id="rId1103" ref="M1693"/>
    <hyperlink r:id="rId1104" ref="M1694"/>
    <hyperlink r:id="rId1105" ref="M1695"/>
    <hyperlink r:id="rId1106" ref="M1696"/>
    <hyperlink r:id="rId1107" ref="M1697"/>
    <hyperlink r:id="rId1108" ref="M1698"/>
    <hyperlink r:id="rId1109" ref="M1699"/>
    <hyperlink r:id="rId1110" ref="M1700"/>
    <hyperlink r:id="rId1111" ref="M1701"/>
    <hyperlink r:id="rId1112" ref="M1702"/>
    <hyperlink r:id="rId1113" ref="M1703"/>
    <hyperlink r:id="rId1114" ref="M1704"/>
    <hyperlink r:id="rId1115" ref="M1705"/>
    <hyperlink r:id="rId1116" ref="M1706"/>
    <hyperlink r:id="rId1117" ref="M1707"/>
    <hyperlink r:id="rId1118" ref="M1708"/>
    <hyperlink r:id="rId1119" ref="M1709"/>
    <hyperlink r:id="rId1120" ref="M1710"/>
    <hyperlink r:id="rId1121" ref="M1711"/>
    <hyperlink r:id="rId1122" ref="M1712"/>
    <hyperlink r:id="rId1123" ref="M1713"/>
    <hyperlink r:id="rId1124" ref="M1714"/>
    <hyperlink r:id="rId1125" ref="M1715"/>
    <hyperlink r:id="rId1126" ref="M1716"/>
    <hyperlink r:id="rId1127" ref="M1717"/>
    <hyperlink r:id="rId1128" ref="M1718"/>
    <hyperlink r:id="rId1129" ref="M1719"/>
    <hyperlink r:id="rId1130" ref="M1720"/>
    <hyperlink r:id="rId1131" ref="M1721"/>
    <hyperlink r:id="rId1132" ref="M1722"/>
    <hyperlink r:id="rId1133" ref="M1724"/>
    <hyperlink r:id="rId1134" ref="M1725"/>
    <hyperlink r:id="rId1135" ref="M1726"/>
    <hyperlink r:id="rId1136" ref="M1727"/>
    <hyperlink r:id="rId1137" ref="M1728"/>
    <hyperlink r:id="rId1138" ref="M1729"/>
    <hyperlink r:id="rId1139" ref="M1730"/>
    <hyperlink r:id="rId1140" ref="M1731"/>
    <hyperlink r:id="rId1141" ref="M1732"/>
    <hyperlink r:id="rId1142" ref="M1733"/>
    <hyperlink r:id="rId1143" ref="M1734"/>
    <hyperlink r:id="rId1144" ref="M1735"/>
    <hyperlink r:id="rId1145" ref="M1736"/>
    <hyperlink r:id="rId1146" ref="M1737"/>
    <hyperlink r:id="rId1147" ref="M1738"/>
    <hyperlink r:id="rId1148" ref="M1739"/>
    <hyperlink r:id="rId1149" ref="M1740"/>
    <hyperlink r:id="rId1150" ref="M1741"/>
    <hyperlink r:id="rId1151" ref="M1742"/>
    <hyperlink r:id="rId1152" ref="M1743"/>
    <hyperlink r:id="rId1153" ref="M1744"/>
    <hyperlink r:id="rId1154" ref="M1745"/>
    <hyperlink r:id="rId1155" ref="M1746"/>
    <hyperlink r:id="rId1156" ref="M1747"/>
    <hyperlink r:id="rId1157" ref="M1748"/>
    <hyperlink r:id="rId1158" ref="M1749"/>
    <hyperlink r:id="rId1159" ref="M1750"/>
    <hyperlink r:id="rId1160" ref="M1751"/>
    <hyperlink r:id="rId1161" ref="M1752"/>
    <hyperlink r:id="rId1162" ref="M1753"/>
    <hyperlink r:id="rId1163" ref="M1754"/>
    <hyperlink r:id="rId1164" ref="M1755"/>
    <hyperlink r:id="rId1165" ref="M1756"/>
    <hyperlink r:id="rId1166" ref="M1757"/>
    <hyperlink r:id="rId1167" ref="M1758"/>
    <hyperlink r:id="rId1168" ref="M1759"/>
    <hyperlink r:id="rId1169" ref="M1761"/>
    <hyperlink r:id="rId1170" ref="M1762"/>
    <hyperlink r:id="rId1171" ref="M1763"/>
    <hyperlink r:id="rId1172" ref="M1764"/>
    <hyperlink r:id="rId1173" ref="M1765"/>
    <hyperlink r:id="rId1174" ref="M1766"/>
    <hyperlink r:id="rId1175" ref="M1767"/>
    <hyperlink r:id="rId1176" ref="M1768"/>
    <hyperlink r:id="rId1177" ref="M1769"/>
    <hyperlink r:id="rId1178" ref="M1770"/>
    <hyperlink r:id="rId1179" ref="M1771"/>
    <hyperlink r:id="rId1180" ref="M1772"/>
    <hyperlink r:id="rId1181" ref="M1773"/>
    <hyperlink r:id="rId1182" ref="M1774"/>
    <hyperlink r:id="rId1183" ref="M1775"/>
    <hyperlink r:id="rId1184" ref="M1776"/>
    <hyperlink r:id="rId1185" ref="M1777"/>
    <hyperlink r:id="rId1186" ref="M1778"/>
    <hyperlink r:id="rId1187" ref="M1779"/>
    <hyperlink r:id="rId1188" ref="M1780"/>
    <hyperlink r:id="rId1189" ref="M1781"/>
    <hyperlink r:id="rId1190" ref="M1782"/>
    <hyperlink r:id="rId1191" ref="M1783"/>
    <hyperlink r:id="rId1192" ref="M1784"/>
    <hyperlink r:id="rId1193" ref="M1785"/>
    <hyperlink r:id="rId1194" ref="M1786"/>
    <hyperlink r:id="rId1195" ref="M1787"/>
    <hyperlink r:id="rId1196" ref="M1788"/>
    <hyperlink r:id="rId1197" ref="M1789"/>
    <hyperlink r:id="rId1198" ref="M1790"/>
    <hyperlink r:id="rId1199" ref="M1791"/>
    <hyperlink r:id="rId1200" ref="M1792"/>
    <hyperlink r:id="rId1201" ref="M1793"/>
    <hyperlink r:id="rId1202" ref="M1794"/>
    <hyperlink r:id="rId1203" ref="M1795"/>
    <hyperlink r:id="rId1204" ref="M1796"/>
    <hyperlink r:id="rId1205" ref="M1797"/>
    <hyperlink r:id="rId1206" ref="M1798"/>
    <hyperlink r:id="rId1207" ref="M1799"/>
    <hyperlink r:id="rId1208" ref="M1800"/>
    <hyperlink r:id="rId1209" ref="M1801"/>
    <hyperlink r:id="rId1210" ref="M1802"/>
    <hyperlink r:id="rId1211" ref="M1803"/>
    <hyperlink r:id="rId1212" ref="M1804"/>
    <hyperlink r:id="rId1213" ref="M1805"/>
    <hyperlink r:id="rId1214" ref="M1806"/>
    <hyperlink r:id="rId1215" ref="M1807"/>
    <hyperlink r:id="rId1216" ref="M1808"/>
    <hyperlink r:id="rId1217" ref="M1809"/>
    <hyperlink r:id="rId1218" ref="M1810"/>
    <hyperlink r:id="rId1219" ref="M1811"/>
    <hyperlink r:id="rId1220" ref="M1812"/>
    <hyperlink r:id="rId1221" ref="M1813"/>
    <hyperlink r:id="rId1222" ref="M1814"/>
    <hyperlink r:id="rId1223" ref="M1815"/>
    <hyperlink r:id="rId1224" ref="M1816"/>
    <hyperlink r:id="rId1225" ref="M1817"/>
    <hyperlink r:id="rId1226" ref="M1818"/>
    <hyperlink r:id="rId1227" ref="M1819"/>
    <hyperlink r:id="rId1228" ref="M1820"/>
    <hyperlink r:id="rId1229" ref="M1822"/>
    <hyperlink r:id="rId1230" ref="M1823"/>
    <hyperlink r:id="rId1231" ref="M1824"/>
    <hyperlink r:id="rId1232" ref="M1825"/>
    <hyperlink r:id="rId1233" ref="M1826"/>
    <hyperlink r:id="rId1234" ref="M1827"/>
    <hyperlink r:id="rId1235" ref="M1828"/>
    <hyperlink r:id="rId1236" ref="M1829"/>
    <hyperlink r:id="rId1237" ref="M1830"/>
    <hyperlink r:id="rId1238" ref="M1831"/>
    <hyperlink r:id="rId1239" ref="M1847"/>
    <hyperlink r:id="rId1240" ref="M1848"/>
    <hyperlink r:id="rId1241" ref="M1849"/>
    <hyperlink r:id="rId1242" ref="M1850"/>
    <hyperlink r:id="rId1243" ref="M1851"/>
    <hyperlink r:id="rId1244" ref="M1852"/>
    <hyperlink r:id="rId1245" ref="M1853"/>
    <hyperlink r:id="rId1246" ref="M1854"/>
    <hyperlink r:id="rId1247" ref="M1855"/>
    <hyperlink r:id="rId1248" ref="M1856"/>
    <hyperlink r:id="rId1249" ref="M1857"/>
    <hyperlink r:id="rId1250" ref="M1858"/>
    <hyperlink r:id="rId1251" ref="M1859"/>
    <hyperlink r:id="rId1252" ref="M1860"/>
    <hyperlink r:id="rId1253" ref="M1861"/>
    <hyperlink r:id="rId1254" ref="M1862"/>
    <hyperlink r:id="rId1255" ref="M1863"/>
    <hyperlink r:id="rId1256" ref="M1864"/>
    <hyperlink r:id="rId1257" ref="M1865"/>
    <hyperlink r:id="rId1258" ref="M1866"/>
    <hyperlink r:id="rId1259" ref="M1867"/>
    <hyperlink r:id="rId1260" ref="M1868"/>
    <hyperlink r:id="rId1261" ref="M1869"/>
    <hyperlink r:id="rId1262" ref="M1870"/>
    <hyperlink r:id="rId1263" ref="M1871"/>
    <hyperlink r:id="rId1264" ref="M1872"/>
    <hyperlink r:id="rId1265" ref="M1873"/>
    <hyperlink r:id="rId1266" ref="M1874"/>
    <hyperlink r:id="rId1267" ref="M1875"/>
    <hyperlink r:id="rId1268" ref="M1876"/>
    <hyperlink r:id="rId1269" ref="M1877"/>
    <hyperlink r:id="rId1270" ref="M1878"/>
    <hyperlink r:id="rId1271" ref="M1879"/>
    <hyperlink r:id="rId1272" ref="M1881"/>
    <hyperlink r:id="rId1273" ref="M1883"/>
    <hyperlink r:id="rId1274" ref="M1884"/>
    <hyperlink r:id="rId1275" ref="M1885"/>
    <hyperlink r:id="rId1276" ref="M1886"/>
    <hyperlink r:id="rId1277" ref="M1888"/>
    <hyperlink r:id="rId1278" ref="M1889"/>
    <hyperlink r:id="rId1279" ref="M1890"/>
    <hyperlink r:id="rId1280" ref="M1891"/>
    <hyperlink r:id="rId1281" ref="M1892"/>
    <hyperlink r:id="rId1282" ref="M1893"/>
    <hyperlink r:id="rId1283" ref="M1894"/>
    <hyperlink r:id="rId1284" ref="M1895"/>
    <hyperlink r:id="rId1285" ref="M1896"/>
    <hyperlink r:id="rId1286" ref="M1897"/>
    <hyperlink r:id="rId1287" ref="M1898"/>
    <hyperlink r:id="rId1288" ref="M1899"/>
    <hyperlink r:id="rId1289" ref="M1900"/>
    <hyperlink r:id="rId1290" ref="M1901"/>
    <hyperlink r:id="rId1291" ref="M1902"/>
    <hyperlink r:id="rId1292" ref="M1903"/>
    <hyperlink r:id="rId1293" ref="M1904"/>
    <hyperlink r:id="rId1294" ref="M1905"/>
    <hyperlink r:id="rId1295" ref="M1906"/>
    <hyperlink r:id="rId1296" ref="M1907"/>
    <hyperlink r:id="rId1297" ref="M1908"/>
    <hyperlink r:id="rId1298" ref="M1909"/>
    <hyperlink r:id="rId1299" ref="M1910"/>
    <hyperlink r:id="rId1300" ref="M1911"/>
    <hyperlink r:id="rId1301" ref="M1912"/>
    <hyperlink r:id="rId1302" ref="M1913"/>
    <hyperlink r:id="rId1303" ref="M1914"/>
    <hyperlink r:id="rId1304" ref="M1915"/>
    <hyperlink r:id="rId1305" ref="M1916"/>
    <hyperlink r:id="rId1306" ref="M1917"/>
    <hyperlink r:id="rId1307" ref="M1918"/>
    <hyperlink r:id="rId1308" ref="M1919"/>
    <hyperlink r:id="rId1309" ref="M1920"/>
    <hyperlink r:id="rId1310" ref="M1921"/>
    <hyperlink r:id="rId1311" ref="M1922"/>
    <hyperlink r:id="rId1312" ref="M1923"/>
    <hyperlink r:id="rId1313" ref="M1924"/>
    <hyperlink r:id="rId1314" ref="M1925"/>
    <hyperlink r:id="rId1315" ref="M1926"/>
    <hyperlink r:id="rId1316" ref="M1927"/>
    <hyperlink r:id="rId1317" ref="M1928"/>
    <hyperlink r:id="rId1318" ref="M1929"/>
    <hyperlink r:id="rId1319" ref="M1930"/>
    <hyperlink r:id="rId1320" ref="M1931"/>
    <hyperlink r:id="rId1321" ref="M1932"/>
    <hyperlink r:id="rId1322" ref="M1933"/>
    <hyperlink r:id="rId1323" ref="M1934"/>
    <hyperlink r:id="rId1324" ref="M1935"/>
    <hyperlink r:id="rId1325" ref="M1936"/>
    <hyperlink r:id="rId1326" ref="M1937"/>
    <hyperlink r:id="rId1327" ref="M1938"/>
    <hyperlink r:id="rId1328" ref="M1939"/>
    <hyperlink r:id="rId1329" ref="M1940"/>
    <hyperlink r:id="rId1330" ref="M1941"/>
    <hyperlink r:id="rId1331" ref="M1942"/>
    <hyperlink r:id="rId1332" ref="M1943"/>
    <hyperlink r:id="rId1333" ref="M1945"/>
    <hyperlink r:id="rId1334" ref="M1946"/>
    <hyperlink r:id="rId1335" ref="M1947"/>
    <hyperlink r:id="rId1336" ref="M1948"/>
    <hyperlink r:id="rId1337" ref="M1949"/>
    <hyperlink r:id="rId1338" ref="M1950"/>
    <hyperlink r:id="rId1339" ref="M1951"/>
    <hyperlink r:id="rId1340" ref="M1952"/>
    <hyperlink r:id="rId1341" ref="M1953"/>
    <hyperlink r:id="rId1342" ref="M1954"/>
    <hyperlink r:id="rId1343" ref="M1955"/>
    <hyperlink r:id="rId1344" ref="M1956"/>
    <hyperlink r:id="rId1345" ref="M1957"/>
    <hyperlink r:id="rId1346" ref="M1958"/>
    <hyperlink r:id="rId1347" ref="M1959"/>
    <hyperlink r:id="rId1348" ref="M1960"/>
    <hyperlink r:id="rId1349" ref="M1961"/>
    <hyperlink r:id="rId1350" ref="M1962"/>
    <hyperlink r:id="rId1351" ref="M1963"/>
    <hyperlink r:id="rId1352" ref="M1964"/>
    <hyperlink r:id="rId1353" ref="M1965"/>
    <hyperlink r:id="rId1354" ref="M1966"/>
    <hyperlink r:id="rId1355" ref="M1967"/>
    <hyperlink r:id="rId1356" ref="M1968"/>
    <hyperlink r:id="rId1357" ref="M1969"/>
    <hyperlink r:id="rId1358" ref="M1970"/>
    <hyperlink r:id="rId1359" ref="M1971"/>
    <hyperlink r:id="rId1360" ref="M1972"/>
    <hyperlink r:id="rId1361" ref="M1973"/>
    <hyperlink r:id="rId1362" ref="M1974"/>
    <hyperlink r:id="rId1363" ref="M1975"/>
    <hyperlink r:id="rId1364" ref="M1976"/>
    <hyperlink r:id="rId1365" ref="M1977"/>
    <hyperlink r:id="rId1366" ref="M1978"/>
    <hyperlink r:id="rId1367" ref="M1979"/>
    <hyperlink r:id="rId1368" ref="M1980"/>
    <hyperlink r:id="rId1369" ref="M1981"/>
    <hyperlink r:id="rId1370" ref="M1982"/>
    <hyperlink r:id="rId1371" ref="M1983"/>
    <hyperlink r:id="rId1372" ref="M1984"/>
    <hyperlink r:id="rId1373" ref="M1985"/>
    <hyperlink r:id="rId1374" ref="M1986"/>
    <hyperlink r:id="rId1375" ref="M1987"/>
    <hyperlink r:id="rId1376" ref="M1988"/>
    <hyperlink r:id="rId1377" ref="M1989"/>
    <hyperlink r:id="rId1378" ref="M1990"/>
    <hyperlink r:id="rId1379" ref="M1991"/>
    <hyperlink r:id="rId1380" ref="M1992"/>
    <hyperlink r:id="rId1381" ref="M1993"/>
    <hyperlink r:id="rId1382" ref="M1994"/>
    <hyperlink r:id="rId1383" ref="M1995"/>
    <hyperlink r:id="rId1384" ref="M1996"/>
    <hyperlink r:id="rId1385" ref="M1997"/>
    <hyperlink r:id="rId1386" ref="M1998"/>
    <hyperlink r:id="rId1387" ref="M1999"/>
    <hyperlink r:id="rId1388" ref="M2000"/>
    <hyperlink r:id="rId1389" ref="M2001"/>
    <hyperlink r:id="rId1390" ref="M2002"/>
    <hyperlink r:id="rId1391" ref="M2003"/>
    <hyperlink r:id="rId1392" ref="M2004"/>
    <hyperlink r:id="rId1393" ref="M2006"/>
    <hyperlink r:id="rId1394" ref="M2007"/>
    <hyperlink r:id="rId1395" ref="M2008"/>
    <hyperlink r:id="rId1396" ref="M2009"/>
    <hyperlink r:id="rId1397" ref="M2010"/>
    <hyperlink r:id="rId1398" ref="M2011"/>
    <hyperlink r:id="rId1399" ref="M2012"/>
    <hyperlink r:id="rId1400" ref="M2013"/>
    <hyperlink r:id="rId1401" ref="M2014"/>
    <hyperlink r:id="rId1402" ref="M2015"/>
    <hyperlink r:id="rId1403" ref="M2016"/>
    <hyperlink r:id="rId1404" ref="M2017"/>
    <hyperlink r:id="rId1405" ref="M2018"/>
    <hyperlink r:id="rId1406" ref="M2019"/>
    <hyperlink r:id="rId1407" ref="M2020"/>
    <hyperlink r:id="rId1408" ref="M2021"/>
    <hyperlink r:id="rId1409" ref="M2022"/>
    <hyperlink r:id="rId1410" ref="M2023"/>
    <hyperlink r:id="rId1411" ref="M2024"/>
    <hyperlink r:id="rId1412" ref="M2025"/>
    <hyperlink r:id="rId1413" ref="M2026"/>
    <hyperlink r:id="rId1414" ref="M2027"/>
    <hyperlink r:id="rId1415" ref="M2028"/>
    <hyperlink r:id="rId1416" ref="M2029"/>
    <hyperlink r:id="rId1417" ref="M2030"/>
    <hyperlink r:id="rId1418" ref="M2031"/>
    <hyperlink r:id="rId1419" ref="M2032"/>
    <hyperlink r:id="rId1420" ref="M2033"/>
    <hyperlink r:id="rId1421" ref="M2034"/>
    <hyperlink r:id="rId1422" ref="M2035"/>
    <hyperlink r:id="rId1423" ref="M2036"/>
    <hyperlink r:id="rId1424" ref="M2037"/>
    <hyperlink r:id="rId1425" ref="M2038"/>
    <hyperlink r:id="rId1426" ref="M2039"/>
    <hyperlink r:id="rId1427" ref="M2040"/>
    <hyperlink r:id="rId1428" ref="M2041"/>
    <hyperlink r:id="rId1429" ref="M2042"/>
    <hyperlink r:id="rId1430" ref="M2043"/>
    <hyperlink r:id="rId1431" ref="M2044"/>
    <hyperlink r:id="rId1432" ref="M2045"/>
    <hyperlink r:id="rId1433" ref="M2046"/>
    <hyperlink r:id="rId1434" ref="M2047"/>
    <hyperlink r:id="rId1435" ref="M2048"/>
    <hyperlink r:id="rId1436" ref="M2049"/>
    <hyperlink r:id="rId1437" ref="M2050"/>
    <hyperlink r:id="rId1438" ref="M2051"/>
    <hyperlink r:id="rId1439" ref="M2052"/>
    <hyperlink r:id="rId1440" ref="M2053"/>
    <hyperlink r:id="rId1441" ref="M2054"/>
    <hyperlink r:id="rId1442" ref="M2055"/>
    <hyperlink r:id="rId1443" ref="M2056"/>
    <hyperlink r:id="rId1444" ref="M2059"/>
    <hyperlink r:id="rId1445" ref="M2060"/>
    <hyperlink r:id="rId1446" ref="M2061"/>
    <hyperlink r:id="rId1447" ref="M2062"/>
    <hyperlink r:id="rId1448" ref="M2063"/>
    <hyperlink r:id="rId1449" ref="M2064"/>
    <hyperlink r:id="rId1450" ref="M2065"/>
    <hyperlink r:id="rId1451" ref="M2066"/>
    <hyperlink r:id="rId1452" ref="M2067"/>
    <hyperlink r:id="rId1453" ref="M2068"/>
    <hyperlink r:id="rId1454" ref="M2069"/>
    <hyperlink r:id="rId1455" ref="M2070"/>
    <hyperlink r:id="rId1456" ref="M2071"/>
    <hyperlink r:id="rId1457" ref="M2072"/>
    <hyperlink r:id="rId1458" ref="M2073"/>
    <hyperlink r:id="rId1459" ref="M2074"/>
    <hyperlink r:id="rId1460" ref="M2075"/>
    <hyperlink r:id="rId1461" ref="M2076"/>
    <hyperlink r:id="rId1462" ref="M2087"/>
    <hyperlink r:id="rId1463" ref="M2088"/>
    <hyperlink r:id="rId1464" ref="M2089"/>
    <hyperlink r:id="rId1465" ref="M2090"/>
    <hyperlink r:id="rId1466" ref="M2091"/>
    <hyperlink r:id="rId1467" ref="M2092"/>
    <hyperlink r:id="rId1468" ref="M2093"/>
    <hyperlink r:id="rId1469" ref="M2094"/>
    <hyperlink r:id="rId1470" ref="M2095"/>
    <hyperlink r:id="rId1471" ref="M2096"/>
    <hyperlink r:id="rId1472" ref="M2097"/>
    <hyperlink r:id="rId1473" ref="M2098"/>
    <hyperlink r:id="rId1474" ref="M2099"/>
    <hyperlink r:id="rId1475" ref="M2100"/>
    <hyperlink r:id="rId1476" ref="M2101"/>
    <hyperlink r:id="rId1477" ref="M2102"/>
    <hyperlink r:id="rId1478" ref="M2103"/>
    <hyperlink r:id="rId1479" ref="M2104"/>
    <hyperlink r:id="rId1480" ref="M2105"/>
    <hyperlink r:id="rId1481" ref="M2106"/>
    <hyperlink r:id="rId1482" ref="M2107"/>
    <hyperlink r:id="rId1483" ref="M2108"/>
    <hyperlink r:id="rId1484" ref="M2109"/>
    <hyperlink r:id="rId1485" ref="M2110"/>
    <hyperlink r:id="rId1486" ref="M2111"/>
    <hyperlink r:id="rId1487" ref="M2112"/>
    <hyperlink r:id="rId1488" ref="M2113"/>
    <hyperlink r:id="rId1489" ref="M2114"/>
    <hyperlink r:id="rId1490" ref="M2115"/>
    <hyperlink r:id="rId1491" ref="M2116"/>
    <hyperlink r:id="rId1492" ref="M2117"/>
    <hyperlink r:id="rId1493" ref="M2118"/>
    <hyperlink r:id="rId1494" ref="M2120"/>
    <hyperlink r:id="rId1495" ref="M2122"/>
    <hyperlink r:id="rId1496" ref="M2123"/>
    <hyperlink r:id="rId1497" ref="M2124"/>
    <hyperlink r:id="rId1498" ref="M2125"/>
    <hyperlink r:id="rId1499" ref="M2126"/>
    <hyperlink r:id="rId1500" ref="M2127"/>
    <hyperlink r:id="rId1501" ref="M2128"/>
    <hyperlink r:id="rId1502" ref="M2129"/>
    <hyperlink r:id="rId1503" ref="M2130"/>
    <hyperlink r:id="rId1504" ref="M2131"/>
    <hyperlink r:id="rId1505" ref="M2132"/>
    <hyperlink r:id="rId1506" ref="M2133"/>
    <hyperlink r:id="rId1507" ref="M2134"/>
    <hyperlink r:id="rId1508" ref="M2135"/>
    <hyperlink r:id="rId1509" ref="M2136"/>
    <hyperlink r:id="rId1510" ref="M2137"/>
    <hyperlink r:id="rId1511" ref="M2138"/>
    <hyperlink r:id="rId1512" ref="M2139"/>
    <hyperlink r:id="rId1513" ref="M2140"/>
    <hyperlink r:id="rId1514" ref="M2141"/>
    <hyperlink r:id="rId1515" ref="M2142"/>
    <hyperlink r:id="rId1516" ref="M2143"/>
    <hyperlink r:id="rId1517" ref="M2144"/>
    <hyperlink r:id="rId1518" ref="M2145"/>
    <hyperlink r:id="rId1519" ref="M2146"/>
    <hyperlink r:id="rId1520" ref="M2147"/>
    <hyperlink r:id="rId1521" ref="M2148"/>
    <hyperlink r:id="rId1522" ref="M2149"/>
    <hyperlink r:id="rId1523" ref="M2150"/>
    <hyperlink r:id="rId1524" ref="M2151"/>
    <hyperlink r:id="rId1525" ref="M2152"/>
    <hyperlink r:id="rId1526" ref="M2153"/>
    <hyperlink r:id="rId1527" ref="M2154"/>
    <hyperlink r:id="rId1528" ref="M2155"/>
    <hyperlink r:id="rId1529" ref="M2156"/>
    <hyperlink r:id="rId1530" ref="M2157"/>
    <hyperlink r:id="rId1531" ref="M2158"/>
    <hyperlink r:id="rId1532" ref="M2159"/>
    <hyperlink r:id="rId1533" ref="M2160"/>
    <hyperlink r:id="rId1534" ref="M2162"/>
    <hyperlink r:id="rId1535" ref="M2164"/>
    <hyperlink r:id="rId1536" ref="M2165"/>
    <hyperlink r:id="rId1537" ref="M2166"/>
    <hyperlink r:id="rId1538" ref="M2167"/>
    <hyperlink r:id="rId1539" ref="M2168"/>
    <hyperlink r:id="rId1540" ref="M2169"/>
    <hyperlink r:id="rId1541" ref="M2170"/>
    <hyperlink r:id="rId1542" ref="M2171"/>
    <hyperlink r:id="rId1543" ref="M2172"/>
    <hyperlink r:id="rId1544" ref="M2173"/>
    <hyperlink r:id="rId1545" ref="M2174"/>
    <hyperlink r:id="rId1546" ref="M2175"/>
    <hyperlink r:id="rId1547" ref="M2176"/>
    <hyperlink r:id="rId1548" ref="M2177"/>
    <hyperlink r:id="rId1549" ref="M2179"/>
    <hyperlink r:id="rId1550" ref="M2180"/>
    <hyperlink r:id="rId1551" ref="M2181"/>
    <hyperlink r:id="rId1552" ref="M2182"/>
    <hyperlink r:id="rId1553" ref="M2183"/>
    <hyperlink r:id="rId1554" ref="M2184"/>
    <hyperlink r:id="rId1555" ref="M2185"/>
    <hyperlink r:id="rId1556" ref="M2186"/>
    <hyperlink r:id="rId1557" ref="M2187"/>
    <hyperlink r:id="rId1558" ref="M2188"/>
    <hyperlink r:id="rId1559" ref="M2189"/>
    <hyperlink r:id="rId1560" ref="M2190"/>
    <hyperlink r:id="rId1561" ref="M2192"/>
    <hyperlink r:id="rId1562" ref="M2193"/>
    <hyperlink r:id="rId1563" ref="M2194"/>
    <hyperlink r:id="rId1564" ref="M2195"/>
    <hyperlink r:id="rId1565" ref="M2196"/>
    <hyperlink r:id="rId1566" ref="M2197"/>
    <hyperlink r:id="rId1567" ref="M2198"/>
    <hyperlink r:id="rId1568" ref="M2199"/>
    <hyperlink r:id="rId1569" ref="M2200"/>
    <hyperlink r:id="rId1570" ref="M2202"/>
    <hyperlink r:id="rId1571" ref="M2203"/>
    <hyperlink r:id="rId1572" ref="M2204"/>
    <hyperlink r:id="rId1573" ref="M2205"/>
    <hyperlink r:id="rId1574" ref="M2206"/>
    <hyperlink r:id="rId1575" ref="M2207"/>
    <hyperlink r:id="rId1576" ref="M2208"/>
    <hyperlink r:id="rId1577" ref="M2209"/>
    <hyperlink r:id="rId1578" ref="M2210"/>
    <hyperlink r:id="rId1579" ref="M2211"/>
    <hyperlink r:id="rId1580" ref="M2212"/>
    <hyperlink r:id="rId1581" ref="M2213"/>
    <hyperlink r:id="rId1582" ref="M2214"/>
    <hyperlink r:id="rId1583" ref="M2215"/>
    <hyperlink r:id="rId1584" ref="M2216"/>
    <hyperlink r:id="rId1585" ref="M2217"/>
    <hyperlink r:id="rId1586" ref="M2218"/>
    <hyperlink r:id="rId1587" ref="M2219"/>
    <hyperlink r:id="rId1588" ref="M2220"/>
    <hyperlink r:id="rId1589" ref="M2221"/>
    <hyperlink r:id="rId1590" ref="M2222"/>
    <hyperlink r:id="rId1591" ref="M2223"/>
    <hyperlink r:id="rId1592" ref="M2224"/>
    <hyperlink r:id="rId1593" ref="M2225"/>
    <hyperlink r:id="rId1594" ref="M2226"/>
    <hyperlink r:id="rId1595" ref="M2229"/>
    <hyperlink r:id="rId1596" ref="M2230"/>
    <hyperlink r:id="rId1597" ref="M2231"/>
    <hyperlink r:id="rId1598" ref="M2232"/>
    <hyperlink r:id="rId1599" ref="M2233"/>
    <hyperlink r:id="rId1600" ref="M2234"/>
    <hyperlink r:id="rId1601" ref="M2235"/>
    <hyperlink r:id="rId1602" ref="M2236"/>
    <hyperlink r:id="rId1603" ref="M2237"/>
    <hyperlink r:id="rId1604" ref="M2238"/>
    <hyperlink r:id="rId1605" ref="M2239"/>
    <hyperlink r:id="rId1606" ref="M2240"/>
    <hyperlink r:id="rId1607" ref="M2241"/>
    <hyperlink r:id="rId1608" ref="M2242"/>
    <hyperlink r:id="rId1609" ref="M2243"/>
    <hyperlink r:id="rId1610" ref="M2244"/>
    <hyperlink r:id="rId1611" ref="M2245"/>
    <hyperlink r:id="rId1612" ref="M2246"/>
    <hyperlink r:id="rId1613" ref="M2247"/>
    <hyperlink r:id="rId1614" ref="M2248"/>
    <hyperlink r:id="rId1615" ref="M2249"/>
    <hyperlink r:id="rId1616" ref="M2260"/>
    <hyperlink r:id="rId1617" ref="M2261"/>
    <hyperlink r:id="rId1618" ref="M2262"/>
    <hyperlink r:id="rId1619" ref="M2263"/>
    <hyperlink r:id="rId1620" ref="M2264"/>
    <hyperlink r:id="rId1621" ref="M2265"/>
    <hyperlink r:id="rId1622" ref="M2266"/>
    <hyperlink r:id="rId1623" ref="M2267"/>
    <hyperlink r:id="rId1624" ref="M2268"/>
    <hyperlink r:id="rId1625" ref="M2270"/>
    <hyperlink r:id="rId1626" ref="M2272"/>
    <hyperlink r:id="rId1627" ref="M2273"/>
    <hyperlink r:id="rId1628" ref="M2274"/>
    <hyperlink r:id="rId1629" ref="M2275"/>
    <hyperlink r:id="rId1630" ref="M2276"/>
    <hyperlink r:id="rId1631" ref="M2277"/>
    <hyperlink r:id="rId1632" ref="M2278"/>
    <hyperlink r:id="rId1633" ref="M2279"/>
    <hyperlink r:id="rId1634" ref="M2280"/>
    <hyperlink r:id="rId1635" ref="M2281"/>
    <hyperlink r:id="rId1636" ref="M2282"/>
    <hyperlink r:id="rId1637" ref="M2283"/>
    <hyperlink r:id="rId1638" ref="M2284"/>
    <hyperlink r:id="rId1639" ref="M2285"/>
    <hyperlink r:id="rId1640" ref="M2286"/>
    <hyperlink r:id="rId1641" ref="M2287"/>
    <hyperlink r:id="rId1642" ref="M2288"/>
    <hyperlink r:id="rId1643" ref="M2289"/>
    <hyperlink r:id="rId1644" ref="M2290"/>
    <hyperlink r:id="rId1645" ref="M2291"/>
    <hyperlink r:id="rId1646" ref="M2292"/>
    <hyperlink r:id="rId1647" ref="M2293"/>
    <hyperlink r:id="rId1648" ref="M2294"/>
    <hyperlink r:id="rId1649" ref="M2295"/>
    <hyperlink r:id="rId1650" ref="M2297"/>
    <hyperlink r:id="rId1651" ref="M2298"/>
    <hyperlink r:id="rId1652" ref="M2299"/>
    <hyperlink r:id="rId1653" ref="M2300"/>
    <hyperlink r:id="rId1654" ref="M2303"/>
    <hyperlink r:id="rId1655" ref="M2304"/>
    <hyperlink r:id="rId1656" ref="M2305"/>
    <hyperlink r:id="rId1657" ref="M2306"/>
    <hyperlink r:id="rId1658" ref="M2307"/>
    <hyperlink r:id="rId1659" ref="M2308"/>
    <hyperlink r:id="rId1660" ref="M2309"/>
    <hyperlink r:id="rId1661" ref="M2310"/>
    <hyperlink r:id="rId1662" ref="M2311"/>
    <hyperlink r:id="rId1663" ref="M2312"/>
    <hyperlink r:id="rId1664" ref="M2313"/>
    <hyperlink r:id="rId1665" ref="M2314"/>
    <hyperlink r:id="rId1666" ref="M2315"/>
    <hyperlink r:id="rId1667" ref="M2316"/>
  </hyperlinks>
  <printOptions/>
  <pageMargins bottom="0.75" footer="0.0" header="0.0" left="0.7" right="0.7" top="0.75"/>
  <pageSetup orientation="portrait"/>
  <drawing r:id="rId1668"/>
  <legacyDrawing r:id="rId166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1.29"/>
    <col customWidth="1" min="2" max="2" width="12.14"/>
    <col customWidth="1" min="3" max="3" width="9.43"/>
    <col customWidth="1" min="4" max="4" width="12.0"/>
    <col customWidth="1" min="5" max="5" width="14.86"/>
    <col customWidth="1" min="6" max="6" width="28.29"/>
    <col customWidth="1" min="7" max="7" width="7.86"/>
    <col customWidth="1" min="8" max="8" width="16.57"/>
    <col customWidth="1" min="9" max="9" width="28.86"/>
    <col customWidth="1" min="10" max="10" width="49.0"/>
    <col customWidth="1" min="11" max="11" width="27.86"/>
    <col customWidth="1" min="12" max="12" width="35.71"/>
    <col customWidth="1" min="13" max="13" width="79.29"/>
    <col customWidth="1" min="14" max="14" width="14.71"/>
    <col customWidth="1" min="15" max="15" width="11.86"/>
    <col customWidth="1" min="16" max="16" width="46.57"/>
    <col customWidth="1" min="17" max="17" width="44.57"/>
    <col customWidth="1" min="18" max="18" width="18.14"/>
    <col customWidth="1" min="19" max="19" width="21.0"/>
    <col customWidth="1" min="20" max="20" width="24.86"/>
    <col customWidth="1" min="21" max="21" width="11.71"/>
    <col customWidth="1" min="22" max="22" width="16.14"/>
    <col customWidth="1" min="23" max="23" width="16.57"/>
    <col customWidth="1" min="24" max="24" width="22.43"/>
    <col customWidth="1" min="25" max="25" width="9.71"/>
    <col customWidth="1" min="26" max="26" width="11.71"/>
    <col customWidth="1" min="27" max="27" width="13.86"/>
  </cols>
  <sheetData>
    <row r="1">
      <c r="A1" s="299" t="s">
        <v>9948</v>
      </c>
      <c r="B1" s="3"/>
      <c r="C1" s="3"/>
      <c r="D1" s="3"/>
      <c r="E1" s="300"/>
      <c r="F1" s="301"/>
      <c r="G1" s="302"/>
      <c r="H1" s="302"/>
      <c r="I1" s="303"/>
      <c r="J1" s="303"/>
      <c r="K1" s="303"/>
      <c r="L1" s="303"/>
      <c r="M1" s="303"/>
      <c r="N1" s="303"/>
      <c r="O1" s="304"/>
      <c r="P1" s="305"/>
      <c r="Q1" s="303"/>
      <c r="R1" s="306"/>
      <c r="S1" s="306"/>
      <c r="T1" s="303"/>
      <c r="U1" s="303"/>
      <c r="V1" s="303"/>
      <c r="W1" s="307" t="s">
        <v>9949</v>
      </c>
      <c r="X1" s="307" t="s">
        <v>9949</v>
      </c>
      <c r="Y1" s="308"/>
      <c r="Z1" s="308"/>
      <c r="AA1" s="308"/>
    </row>
    <row r="2">
      <c r="A2" s="309" t="s">
        <v>9950</v>
      </c>
      <c r="B2" s="310" t="s">
        <v>9951</v>
      </c>
      <c r="C2" s="311" t="s">
        <v>2479</v>
      </c>
      <c r="D2" s="310" t="s">
        <v>9952</v>
      </c>
      <c r="E2" s="312" t="s">
        <v>2480</v>
      </c>
      <c r="F2" s="310" t="s">
        <v>2481</v>
      </c>
      <c r="G2" s="313" t="s">
        <v>807</v>
      </c>
      <c r="H2" s="314" t="s">
        <v>808</v>
      </c>
      <c r="I2" s="315" t="s">
        <v>809</v>
      </c>
      <c r="J2" s="315" t="s">
        <v>810</v>
      </c>
      <c r="K2" s="315" t="s">
        <v>811</v>
      </c>
      <c r="L2" s="315" t="s">
        <v>812</v>
      </c>
      <c r="M2" s="315" t="s">
        <v>2482</v>
      </c>
      <c r="N2" s="315" t="s">
        <v>813</v>
      </c>
      <c r="O2" s="316" t="s">
        <v>2483</v>
      </c>
      <c r="P2" s="317" t="s">
        <v>815</v>
      </c>
      <c r="Q2" s="315" t="s">
        <v>814</v>
      </c>
      <c r="R2" s="318" t="s">
        <v>2484</v>
      </c>
      <c r="S2" s="318" t="s">
        <v>2485</v>
      </c>
      <c r="T2" s="315" t="s">
        <v>2486</v>
      </c>
      <c r="U2" s="315" t="s">
        <v>2487</v>
      </c>
      <c r="V2" s="315" t="s">
        <v>2488</v>
      </c>
      <c r="W2" s="319" t="s">
        <v>9953</v>
      </c>
      <c r="X2" s="319" t="s">
        <v>9954</v>
      </c>
      <c r="Y2" s="320" t="s">
        <v>2490</v>
      </c>
      <c r="Z2" s="320" t="s">
        <v>2491</v>
      </c>
      <c r="AA2" s="321" t="s">
        <v>9955</v>
      </c>
    </row>
    <row r="3">
      <c r="A3" s="322">
        <v>46023.0</v>
      </c>
      <c r="B3" s="245" t="s">
        <v>2492</v>
      </c>
      <c r="C3" s="245" t="s">
        <v>2966</v>
      </c>
      <c r="D3" s="245" t="s">
        <v>68</v>
      </c>
      <c r="E3" s="245" t="s">
        <v>68</v>
      </c>
      <c r="F3" s="76" t="s">
        <v>2494</v>
      </c>
      <c r="G3" s="245" t="s">
        <v>68</v>
      </c>
      <c r="H3" s="245" t="s">
        <v>2493</v>
      </c>
      <c r="I3" s="323" t="s">
        <v>68</v>
      </c>
      <c r="J3" s="323" t="s">
        <v>9956</v>
      </c>
      <c r="K3" s="323" t="s">
        <v>68</v>
      </c>
      <c r="L3" s="323" t="s">
        <v>68</v>
      </c>
      <c r="M3" s="324" t="s">
        <v>68</v>
      </c>
      <c r="N3" s="323" t="s">
        <v>68</v>
      </c>
      <c r="O3" s="323" t="s">
        <v>68</v>
      </c>
      <c r="P3" s="323" t="s">
        <v>68</v>
      </c>
      <c r="Q3" s="323" t="s">
        <v>68</v>
      </c>
      <c r="R3" s="323" t="s">
        <v>68</v>
      </c>
      <c r="S3" s="323" t="s">
        <v>68</v>
      </c>
      <c r="T3" s="323" t="s">
        <v>68</v>
      </c>
      <c r="U3" s="323" t="s">
        <v>68</v>
      </c>
      <c r="V3" s="323" t="str">
        <f t="shared" ref="V3:V4" si="1">H3</f>
        <v>ASUETO</v>
      </c>
      <c r="W3" s="325">
        <v>0.0</v>
      </c>
      <c r="X3" s="325">
        <v>0.0</v>
      </c>
      <c r="Y3" s="326">
        <f t="shared" ref="Y3:Y31" si="2">(W3+X3)*0.16</f>
        <v>0</v>
      </c>
      <c r="Z3" s="326">
        <f t="shared" ref="Z3:Z31" si="3">W3+X3+Y3</f>
        <v>0</v>
      </c>
      <c r="AA3" s="325" t="s">
        <v>68</v>
      </c>
    </row>
    <row r="4">
      <c r="A4" s="322">
        <v>46024.0</v>
      </c>
      <c r="B4" s="245" t="s">
        <v>2492</v>
      </c>
      <c r="C4" s="327" t="s">
        <v>2817</v>
      </c>
      <c r="D4" s="328">
        <v>0.5208333333333334</v>
      </c>
      <c r="E4" s="245" t="s">
        <v>9957</v>
      </c>
      <c r="F4" s="245" t="s">
        <v>498</v>
      </c>
      <c r="G4" s="245">
        <v>1.0</v>
      </c>
      <c r="H4" s="329" t="s">
        <v>2449</v>
      </c>
      <c r="I4" s="193" t="s">
        <v>9925</v>
      </c>
      <c r="J4" s="193" t="s">
        <v>9926</v>
      </c>
      <c r="K4" s="193" t="s">
        <v>9927</v>
      </c>
      <c r="L4" s="193" t="s">
        <v>9928</v>
      </c>
      <c r="M4" s="330" t="s">
        <v>9929</v>
      </c>
      <c r="N4" s="323" t="s">
        <v>706</v>
      </c>
      <c r="O4" s="331">
        <v>0.5</v>
      </c>
      <c r="P4" s="323" t="s">
        <v>9958</v>
      </c>
      <c r="Q4" s="323" t="s">
        <v>9959</v>
      </c>
      <c r="R4" s="323">
        <v>8.62667083407323E14</v>
      </c>
      <c r="S4" s="323">
        <v>8.112761479E9</v>
      </c>
      <c r="T4" s="323" t="s">
        <v>6660</v>
      </c>
      <c r="U4" s="323" t="s">
        <v>68</v>
      </c>
      <c r="V4" s="323" t="str">
        <f t="shared" si="1"/>
        <v>REVISION</v>
      </c>
      <c r="W4" s="325">
        <v>0.0</v>
      </c>
      <c r="X4" s="325">
        <v>350.0</v>
      </c>
      <c r="Y4" s="326">
        <f t="shared" si="2"/>
        <v>56</v>
      </c>
      <c r="Z4" s="326">
        <f t="shared" si="3"/>
        <v>406</v>
      </c>
      <c r="AA4" s="325" t="s">
        <v>68</v>
      </c>
    </row>
    <row r="5">
      <c r="A5" s="322">
        <v>46024.0</v>
      </c>
      <c r="B5" s="245" t="s">
        <v>2492</v>
      </c>
      <c r="C5" s="245" t="s">
        <v>2966</v>
      </c>
      <c r="D5" s="328">
        <v>0.5208333333333334</v>
      </c>
      <c r="E5" s="245" t="s">
        <v>9957</v>
      </c>
      <c r="F5" s="245" t="s">
        <v>498</v>
      </c>
      <c r="G5" s="245">
        <v>1.0</v>
      </c>
      <c r="H5" s="245" t="s">
        <v>2467</v>
      </c>
      <c r="I5" s="193" t="s">
        <v>9925</v>
      </c>
      <c r="J5" s="193" t="s">
        <v>9960</v>
      </c>
      <c r="K5" s="193" t="s">
        <v>9927</v>
      </c>
      <c r="L5" s="193" t="s">
        <v>9928</v>
      </c>
      <c r="M5" s="330" t="s">
        <v>9929</v>
      </c>
      <c r="N5" s="323" t="s">
        <v>706</v>
      </c>
      <c r="O5" s="331">
        <v>0.5</v>
      </c>
      <c r="P5" s="323" t="s">
        <v>9958</v>
      </c>
      <c r="Q5" s="323" t="s">
        <v>2472</v>
      </c>
      <c r="R5" s="323">
        <v>8.6266708935197E14</v>
      </c>
      <c r="S5" s="323">
        <v>8.182059008E9</v>
      </c>
      <c r="T5" s="323" t="s">
        <v>6660</v>
      </c>
      <c r="U5" s="323" t="s">
        <v>68</v>
      </c>
      <c r="V5" s="323" t="s">
        <v>762</v>
      </c>
      <c r="W5" s="325">
        <v>0.0</v>
      </c>
      <c r="X5" s="325">
        <v>0.0</v>
      </c>
      <c r="Y5" s="326">
        <f t="shared" si="2"/>
        <v>0</v>
      </c>
      <c r="Z5" s="326">
        <f t="shared" si="3"/>
        <v>0</v>
      </c>
      <c r="AA5" s="325" t="s">
        <v>68</v>
      </c>
    </row>
    <row r="6">
      <c r="A6" s="322">
        <v>46024.0</v>
      </c>
      <c r="B6" s="245" t="s">
        <v>2492</v>
      </c>
      <c r="C6" s="332" t="s">
        <v>2966</v>
      </c>
      <c r="D6" s="328">
        <v>0.5833333333333334</v>
      </c>
      <c r="E6" s="245" t="s">
        <v>7885</v>
      </c>
      <c r="F6" s="245" t="s">
        <v>3489</v>
      </c>
      <c r="G6" s="245">
        <v>1.0</v>
      </c>
      <c r="H6" s="245" t="s">
        <v>2449</v>
      </c>
      <c r="I6" s="323" t="s">
        <v>9961</v>
      </c>
      <c r="J6" s="323" t="s">
        <v>9962</v>
      </c>
      <c r="K6" s="323" t="s">
        <v>6955</v>
      </c>
      <c r="L6" s="323" t="s">
        <v>9569</v>
      </c>
      <c r="M6" s="333" t="s">
        <v>2670</v>
      </c>
      <c r="N6" s="323" t="s">
        <v>706</v>
      </c>
      <c r="O6" s="331">
        <v>0.5861111111111111</v>
      </c>
      <c r="P6" s="323" t="str">
        <f t="shared" ref="P6:P996" si="4">J6</f>
        <v>REVISION DE UNIDAD
Motivo de revisión 
(El mismo de la vez pasada, no reporta.
Yo creo que hay que cambiarlo)
Equipo Corte 863767070854252
(Real GV20 359857081693038)</v>
      </c>
      <c r="Q6" s="323" t="s">
        <v>9963</v>
      </c>
      <c r="R6" s="323">
        <v>3.59857081693038E14</v>
      </c>
      <c r="S6" s="323" t="s">
        <v>68</v>
      </c>
      <c r="T6" s="323" t="s">
        <v>8808</v>
      </c>
      <c r="U6" s="323" t="s">
        <v>8809</v>
      </c>
      <c r="V6" s="323" t="s">
        <v>762</v>
      </c>
      <c r="W6" s="325">
        <v>0.0</v>
      </c>
      <c r="X6" s="325">
        <v>0.0</v>
      </c>
      <c r="Y6" s="326">
        <f t="shared" si="2"/>
        <v>0</v>
      </c>
      <c r="Z6" s="326">
        <f t="shared" si="3"/>
        <v>0</v>
      </c>
      <c r="AA6" s="325" t="s">
        <v>68</v>
      </c>
    </row>
    <row r="7">
      <c r="A7" s="322">
        <v>46024.0</v>
      </c>
      <c r="B7" s="245" t="s">
        <v>2492</v>
      </c>
      <c r="C7" s="327" t="s">
        <v>2817</v>
      </c>
      <c r="D7" s="328">
        <v>0.5833333333333334</v>
      </c>
      <c r="E7" s="245" t="s">
        <v>7885</v>
      </c>
      <c r="F7" s="245" t="s">
        <v>3489</v>
      </c>
      <c r="G7" s="245">
        <v>1.0</v>
      </c>
      <c r="H7" s="245" t="s">
        <v>2467</v>
      </c>
      <c r="I7" s="323" t="s">
        <v>9964</v>
      </c>
      <c r="J7" s="323" t="s">
        <v>9965</v>
      </c>
      <c r="K7" s="323" t="s">
        <v>6955</v>
      </c>
      <c r="L7" s="323" t="s">
        <v>9569</v>
      </c>
      <c r="M7" s="333" t="s">
        <v>2670</v>
      </c>
      <c r="N7" s="323" t="s">
        <v>706</v>
      </c>
      <c r="O7" s="331">
        <v>0.5861111111111111</v>
      </c>
      <c r="P7" s="323" t="str">
        <f t="shared" si="4"/>
        <v>CAMBIO DE GPS 
(No funciona el equipo)
Equipo Corte 86376707842679</v>
      </c>
      <c r="Q7" s="323" t="s">
        <v>9966</v>
      </c>
      <c r="R7" s="323">
        <v>8.63767070842679E14</v>
      </c>
      <c r="S7" s="323" t="s">
        <v>68</v>
      </c>
      <c r="T7" s="323" t="s">
        <v>8808</v>
      </c>
      <c r="U7" s="323" t="s">
        <v>8809</v>
      </c>
      <c r="V7" s="323" t="str">
        <f t="shared" ref="V7:V9" si="5">H7</f>
        <v>CAMBIO DE GPS</v>
      </c>
      <c r="W7" s="325">
        <v>700.0</v>
      </c>
      <c r="X7" s="325">
        <v>0.0</v>
      </c>
      <c r="Y7" s="326">
        <f t="shared" si="2"/>
        <v>112</v>
      </c>
      <c r="Z7" s="326">
        <f t="shared" si="3"/>
        <v>812</v>
      </c>
      <c r="AA7" s="325" t="s">
        <v>68</v>
      </c>
    </row>
    <row r="8">
      <c r="A8" s="322">
        <v>46025.0</v>
      </c>
      <c r="B8" s="245" t="s">
        <v>2492</v>
      </c>
      <c r="C8" s="215" t="s">
        <v>2817</v>
      </c>
      <c r="D8" s="328">
        <v>0.4166666666666667</v>
      </c>
      <c r="E8" s="245" t="s">
        <v>7700</v>
      </c>
      <c r="F8" s="245" t="s">
        <v>9967</v>
      </c>
      <c r="G8" s="245">
        <v>1.0</v>
      </c>
      <c r="H8" s="245" t="s">
        <v>3527</v>
      </c>
      <c r="I8" s="323" t="s">
        <v>9968</v>
      </c>
      <c r="J8" s="323" t="s">
        <v>9969</v>
      </c>
      <c r="K8" s="323" t="s">
        <v>8285</v>
      </c>
      <c r="L8" s="323" t="s">
        <v>8286</v>
      </c>
      <c r="M8" s="333" t="s">
        <v>8287</v>
      </c>
      <c r="N8" s="323" t="s">
        <v>9970</v>
      </c>
      <c r="O8" s="331">
        <v>0.6229166666666667</v>
      </c>
      <c r="P8" s="323" t="str">
        <f t="shared" si="4"/>
        <v>INSTALACION DE SENSOR DE DIESEL</v>
      </c>
      <c r="Q8" s="323" t="s">
        <v>9971</v>
      </c>
      <c r="R8" s="323">
        <v>8.60896050900901E14</v>
      </c>
      <c r="S8" s="323">
        <v>8.182075268E9</v>
      </c>
      <c r="T8" s="323" t="s">
        <v>9910</v>
      </c>
      <c r="U8" s="323" t="s">
        <v>9911</v>
      </c>
      <c r="V8" s="323" t="str">
        <f t="shared" si="5"/>
        <v>CALIBRACION</v>
      </c>
      <c r="W8" s="325">
        <v>0.0</v>
      </c>
      <c r="X8" s="325">
        <v>0.0</v>
      </c>
      <c r="Y8" s="326">
        <f t="shared" si="2"/>
        <v>0</v>
      </c>
      <c r="Z8" s="326">
        <f t="shared" si="3"/>
        <v>0</v>
      </c>
      <c r="AA8" s="326"/>
    </row>
    <row r="9">
      <c r="A9" s="322">
        <v>46025.0</v>
      </c>
      <c r="B9" s="245" t="s">
        <v>2492</v>
      </c>
      <c r="C9" s="215" t="s">
        <v>2817</v>
      </c>
      <c r="D9" s="328">
        <v>0.4166666666666667</v>
      </c>
      <c r="E9" s="245" t="s">
        <v>7700</v>
      </c>
      <c r="F9" s="245" t="s">
        <v>9967</v>
      </c>
      <c r="G9" s="245">
        <v>1.0</v>
      </c>
      <c r="H9" s="245" t="s">
        <v>3527</v>
      </c>
      <c r="I9" s="323" t="s">
        <v>9968</v>
      </c>
      <c r="J9" s="323" t="s">
        <v>9969</v>
      </c>
      <c r="K9" s="323" t="s">
        <v>8285</v>
      </c>
      <c r="L9" s="323" t="s">
        <v>8286</v>
      </c>
      <c r="M9" s="333" t="s">
        <v>8287</v>
      </c>
      <c r="N9" s="323" t="s">
        <v>9970</v>
      </c>
      <c r="O9" s="331">
        <v>0.6229166666666667</v>
      </c>
      <c r="P9" s="323" t="str">
        <f t="shared" si="4"/>
        <v>INSTALACION DE SENSOR DE DIESEL</v>
      </c>
      <c r="Q9" s="323" t="s">
        <v>9971</v>
      </c>
      <c r="R9" s="323">
        <v>8.60896050900901E14</v>
      </c>
      <c r="S9" s="323">
        <v>8.182075268E9</v>
      </c>
      <c r="T9" s="323" t="s">
        <v>9910</v>
      </c>
      <c r="U9" s="323" t="s">
        <v>9911</v>
      </c>
      <c r="V9" s="323" t="str">
        <f t="shared" si="5"/>
        <v>CALIBRACION</v>
      </c>
      <c r="W9" s="325">
        <v>0.0</v>
      </c>
      <c r="X9" s="325">
        <v>0.0</v>
      </c>
      <c r="Y9" s="326">
        <f t="shared" si="2"/>
        <v>0</v>
      </c>
      <c r="Z9" s="326">
        <f t="shared" si="3"/>
        <v>0</v>
      </c>
      <c r="AA9" s="326"/>
    </row>
    <row r="10">
      <c r="A10" s="322">
        <v>46025.0</v>
      </c>
      <c r="B10" s="245" t="s">
        <v>2492</v>
      </c>
      <c r="C10" s="245" t="s">
        <v>2966</v>
      </c>
      <c r="D10" s="328">
        <v>0.4166666666666667</v>
      </c>
      <c r="E10" s="245" t="s">
        <v>145</v>
      </c>
      <c r="F10" s="245" t="s">
        <v>145</v>
      </c>
      <c r="G10" s="245">
        <v>1.0</v>
      </c>
      <c r="H10" s="245" t="s">
        <v>2449</v>
      </c>
      <c r="I10" s="323" t="s">
        <v>9972</v>
      </c>
      <c r="J10" s="323" t="s">
        <v>9973</v>
      </c>
      <c r="K10" s="323" t="s">
        <v>9974</v>
      </c>
      <c r="L10" s="323" t="s">
        <v>9975</v>
      </c>
      <c r="M10" s="333" t="s">
        <v>9976</v>
      </c>
      <c r="N10" s="323" t="s">
        <v>9970</v>
      </c>
      <c r="O10" s="331">
        <v>0.44166666666666665</v>
      </c>
      <c r="P10" s="323" t="str">
        <f t="shared" si="4"/>
        <v>REVISION DE UNIDAD 
(DEJO DE ACTUALIZAR LA POSICION)</v>
      </c>
      <c r="Q10" s="323" t="s">
        <v>9977</v>
      </c>
      <c r="R10" s="323">
        <v>8.64893035594152E14</v>
      </c>
      <c r="S10" s="323">
        <v>8.122025007E9</v>
      </c>
      <c r="T10" s="323" t="s">
        <v>68</v>
      </c>
      <c r="U10" s="323" t="s">
        <v>9978</v>
      </c>
      <c r="V10" s="323" t="s">
        <v>3050</v>
      </c>
      <c r="W10" s="325">
        <v>0.0</v>
      </c>
      <c r="X10" s="325">
        <v>0.0</v>
      </c>
      <c r="Y10" s="326">
        <f t="shared" si="2"/>
        <v>0</v>
      </c>
      <c r="Z10" s="326">
        <f t="shared" si="3"/>
        <v>0</v>
      </c>
      <c r="AA10" s="326"/>
    </row>
    <row r="11">
      <c r="A11" s="322">
        <v>46025.0</v>
      </c>
      <c r="B11" s="245" t="s">
        <v>2492</v>
      </c>
      <c r="C11" s="327" t="s">
        <v>2817</v>
      </c>
      <c r="D11" s="328">
        <v>0.5833333333333334</v>
      </c>
      <c r="E11" s="245" t="s">
        <v>7700</v>
      </c>
      <c r="F11" s="245" t="s">
        <v>669</v>
      </c>
      <c r="G11" s="245">
        <v>1.0</v>
      </c>
      <c r="H11" s="245" t="s">
        <v>888</v>
      </c>
      <c r="I11" s="323" t="s">
        <v>9979</v>
      </c>
      <c r="J11" s="323" t="s">
        <v>9980</v>
      </c>
      <c r="K11" s="323" t="s">
        <v>9981</v>
      </c>
      <c r="L11" s="323" t="s">
        <v>9982</v>
      </c>
      <c r="M11" s="333" t="s">
        <v>9983</v>
      </c>
      <c r="N11" s="323" t="s">
        <v>706</v>
      </c>
      <c r="O11" s="331">
        <v>0.5951388888888889</v>
      </c>
      <c r="P11" s="323" t="str">
        <f t="shared" si="4"/>
        <v>INSTALACION GPS</v>
      </c>
      <c r="Q11" s="323" t="s">
        <v>68</v>
      </c>
      <c r="R11" s="323">
        <v>8.62667089398351E14</v>
      </c>
      <c r="S11" s="323">
        <v>8.18205906E9</v>
      </c>
      <c r="T11" s="323" t="s">
        <v>68</v>
      </c>
      <c r="U11" s="323" t="s">
        <v>9984</v>
      </c>
      <c r="V11" s="323" t="str">
        <f t="shared" ref="V11:V14" si="6">H11</f>
        <v>INSTALACION</v>
      </c>
      <c r="W11" s="325">
        <v>0.0</v>
      </c>
      <c r="X11" s="325">
        <v>0.0</v>
      </c>
      <c r="Y11" s="326">
        <f t="shared" si="2"/>
        <v>0</v>
      </c>
      <c r="Z11" s="326">
        <f t="shared" si="3"/>
        <v>0</v>
      </c>
      <c r="AA11" s="326"/>
    </row>
    <row r="12">
      <c r="A12" s="322">
        <v>46025.0</v>
      </c>
      <c r="B12" s="245" t="s">
        <v>2533</v>
      </c>
      <c r="C12" s="334" t="s">
        <v>2817</v>
      </c>
      <c r="D12" s="328">
        <v>0.6458333333333334</v>
      </c>
      <c r="E12" s="245" t="s">
        <v>9173</v>
      </c>
      <c r="F12" s="245" t="s">
        <v>625</v>
      </c>
      <c r="G12" s="245">
        <v>1.0</v>
      </c>
      <c r="H12" s="245" t="s">
        <v>2513</v>
      </c>
      <c r="I12" s="323" t="s">
        <v>9985</v>
      </c>
      <c r="J12" s="323" t="s">
        <v>2514</v>
      </c>
      <c r="K12" s="323" t="s">
        <v>9175</v>
      </c>
      <c r="L12" s="323" t="s">
        <v>9176</v>
      </c>
      <c r="M12" s="333" t="s">
        <v>9177</v>
      </c>
      <c r="N12" s="323" t="s">
        <v>9970</v>
      </c>
      <c r="O12" s="331">
        <v>0.6666666666666666</v>
      </c>
      <c r="P12" s="323" t="str">
        <f t="shared" si="4"/>
        <v>DESINSTALACION DE EQUIPO</v>
      </c>
      <c r="Q12" s="323" t="s">
        <v>9986</v>
      </c>
      <c r="R12" s="323">
        <v>8.62667089379542E14</v>
      </c>
      <c r="S12" s="323">
        <v>8.110441264E9</v>
      </c>
      <c r="T12" s="323" t="s">
        <v>9853</v>
      </c>
      <c r="U12" s="323" t="s">
        <v>9854</v>
      </c>
      <c r="V12" s="323" t="str">
        <f t="shared" si="6"/>
        <v>DESINSTALACION</v>
      </c>
      <c r="W12" s="325">
        <v>431.04</v>
      </c>
      <c r="X12" s="325">
        <v>0.0</v>
      </c>
      <c r="Y12" s="326">
        <f t="shared" si="2"/>
        <v>68.9664</v>
      </c>
      <c r="Z12" s="326">
        <f t="shared" si="3"/>
        <v>500.0064</v>
      </c>
      <c r="AA12" s="326"/>
    </row>
    <row r="13">
      <c r="A13" s="335">
        <v>46025.0</v>
      </c>
      <c r="B13" s="336" t="s">
        <v>2533</v>
      </c>
      <c r="C13" s="337" t="s">
        <v>2817</v>
      </c>
      <c r="D13" s="338">
        <v>0.6458333333333334</v>
      </c>
      <c r="E13" s="336" t="s">
        <v>9173</v>
      </c>
      <c r="F13" s="336" t="s">
        <v>625</v>
      </c>
      <c r="G13" s="336">
        <v>1.0</v>
      </c>
      <c r="H13" s="336" t="s">
        <v>2812</v>
      </c>
      <c r="I13" s="339" t="s">
        <v>9987</v>
      </c>
      <c r="J13" s="339" t="s">
        <v>2521</v>
      </c>
      <c r="K13" s="339" t="s">
        <v>9175</v>
      </c>
      <c r="L13" s="339" t="s">
        <v>9176</v>
      </c>
      <c r="M13" s="340" t="s">
        <v>9177</v>
      </c>
      <c r="N13" s="339" t="s">
        <v>9970</v>
      </c>
      <c r="O13" s="341">
        <v>0.6840277777777778</v>
      </c>
      <c r="P13" s="339" t="str">
        <f t="shared" si="4"/>
        <v>REINSTALACION DE EQUIPO </v>
      </c>
      <c r="Q13" s="339" t="s">
        <v>9988</v>
      </c>
      <c r="R13" s="339">
        <v>8.62667089379542E14</v>
      </c>
      <c r="S13" s="339">
        <v>8.110441264E9</v>
      </c>
      <c r="T13" s="339" t="s">
        <v>68</v>
      </c>
      <c r="U13" s="339" t="s">
        <v>9989</v>
      </c>
      <c r="V13" s="339" t="str">
        <f t="shared" si="6"/>
        <v>REINSTALACION</v>
      </c>
      <c r="W13" s="342">
        <v>431.04</v>
      </c>
      <c r="X13" s="342">
        <v>0.0</v>
      </c>
      <c r="Y13" s="326">
        <f t="shared" si="2"/>
        <v>68.9664</v>
      </c>
      <c r="Z13" s="326">
        <f t="shared" si="3"/>
        <v>500.0064</v>
      </c>
      <c r="AA13" s="326"/>
    </row>
    <row r="14">
      <c r="A14" s="322">
        <v>46026.0</v>
      </c>
      <c r="B14" s="245" t="s">
        <v>2533</v>
      </c>
      <c r="C14" s="245" t="s">
        <v>2966</v>
      </c>
      <c r="D14" s="245" t="s">
        <v>68</v>
      </c>
      <c r="E14" s="245" t="s">
        <v>68</v>
      </c>
      <c r="F14" s="245" t="s">
        <v>2458</v>
      </c>
      <c r="G14" s="245" t="s">
        <v>68</v>
      </c>
      <c r="H14" s="245" t="s">
        <v>68</v>
      </c>
      <c r="I14" s="323" t="s">
        <v>68</v>
      </c>
      <c r="J14" s="323" t="s">
        <v>68</v>
      </c>
      <c r="K14" s="323" t="s">
        <v>68</v>
      </c>
      <c r="L14" s="323" t="s">
        <v>68</v>
      </c>
      <c r="M14" s="324" t="s">
        <v>68</v>
      </c>
      <c r="N14" s="323" t="s">
        <v>68</v>
      </c>
      <c r="O14" s="323" t="s">
        <v>68</v>
      </c>
      <c r="P14" s="323" t="str">
        <f t="shared" si="4"/>
        <v>-</v>
      </c>
      <c r="Q14" s="323" t="s">
        <v>68</v>
      </c>
      <c r="R14" s="323" t="s">
        <v>68</v>
      </c>
      <c r="S14" s="323" t="s">
        <v>68</v>
      </c>
      <c r="T14" s="323" t="s">
        <v>68</v>
      </c>
      <c r="U14" s="323" t="s">
        <v>68</v>
      </c>
      <c r="V14" s="323" t="str">
        <f t="shared" si="6"/>
        <v>-</v>
      </c>
      <c r="W14" s="325">
        <v>0.0</v>
      </c>
      <c r="X14" s="325">
        <v>0.0</v>
      </c>
      <c r="Y14" s="326">
        <f t="shared" si="2"/>
        <v>0</v>
      </c>
      <c r="Z14" s="326">
        <f t="shared" si="3"/>
        <v>0</v>
      </c>
      <c r="AA14" s="326"/>
    </row>
    <row r="15">
      <c r="A15" s="322">
        <v>46027.0</v>
      </c>
      <c r="B15" s="245" t="s">
        <v>2533</v>
      </c>
      <c r="C15" s="245" t="s">
        <v>2966</v>
      </c>
      <c r="D15" s="328">
        <v>0.3958333333333333</v>
      </c>
      <c r="E15" s="245" t="s">
        <v>9990</v>
      </c>
      <c r="F15" s="191" t="s">
        <v>2527</v>
      </c>
      <c r="G15" s="191">
        <v>1.0</v>
      </c>
      <c r="H15" s="191" t="s">
        <v>569</v>
      </c>
      <c r="I15" s="193" t="s">
        <v>5844</v>
      </c>
      <c r="J15" s="193" t="s">
        <v>9991</v>
      </c>
      <c r="K15" s="193" t="s">
        <v>9245</v>
      </c>
      <c r="L15" s="193" t="s">
        <v>3014</v>
      </c>
      <c r="M15" s="330" t="s">
        <v>7696</v>
      </c>
      <c r="N15" s="323" t="s">
        <v>9970</v>
      </c>
      <c r="O15" s="331">
        <v>0.425</v>
      </c>
      <c r="P15" s="323" t="str">
        <f t="shared" si="4"/>
        <v>CAMBIO DE DASH CAM
(CAMBIO DE BASE)</v>
      </c>
      <c r="Q15" s="323" t="s">
        <v>9992</v>
      </c>
      <c r="R15" s="323">
        <v>8.63240070022957E14</v>
      </c>
      <c r="S15" s="323">
        <v>8.110441867E9</v>
      </c>
      <c r="T15" s="323" t="s">
        <v>5843</v>
      </c>
      <c r="U15" s="323" t="s">
        <v>5844</v>
      </c>
      <c r="V15" s="323" t="s">
        <v>762</v>
      </c>
      <c r="W15" s="325">
        <v>0.0</v>
      </c>
      <c r="X15" s="325">
        <v>0.0</v>
      </c>
      <c r="Y15" s="326">
        <f t="shared" si="2"/>
        <v>0</v>
      </c>
      <c r="Z15" s="326">
        <f t="shared" si="3"/>
        <v>0</v>
      </c>
      <c r="AA15" s="326"/>
    </row>
    <row r="16">
      <c r="A16" s="322">
        <v>46027.0</v>
      </c>
      <c r="B16" s="245" t="s">
        <v>2533</v>
      </c>
      <c r="C16" s="245" t="s">
        <v>2966</v>
      </c>
      <c r="D16" s="328">
        <v>0.3958333333333333</v>
      </c>
      <c r="E16" s="245" t="s">
        <v>9990</v>
      </c>
      <c r="F16" s="191" t="s">
        <v>2527</v>
      </c>
      <c r="G16" s="191">
        <v>1.0</v>
      </c>
      <c r="H16" s="191" t="s">
        <v>569</v>
      </c>
      <c r="I16" s="193" t="s">
        <v>5844</v>
      </c>
      <c r="J16" s="193" t="s">
        <v>9993</v>
      </c>
      <c r="K16" s="193" t="s">
        <v>9245</v>
      </c>
      <c r="L16" s="193" t="s">
        <v>3014</v>
      </c>
      <c r="M16" s="330" t="s">
        <v>7696</v>
      </c>
      <c r="N16" s="323" t="s">
        <v>9970</v>
      </c>
      <c r="O16" s="331">
        <v>0.425</v>
      </c>
      <c r="P16" s="323" t="str">
        <f t="shared" si="4"/>
        <v>DASHCAM
REMPLAZO  DE EQUIPO Y SIM</v>
      </c>
      <c r="Q16" s="323" t="s">
        <v>9994</v>
      </c>
      <c r="R16" s="323">
        <v>8.64993060467546E14</v>
      </c>
      <c r="S16" s="323">
        <v>8.126012368E9</v>
      </c>
      <c r="T16" s="323" t="s">
        <v>5843</v>
      </c>
      <c r="U16" s="323" t="s">
        <v>5844</v>
      </c>
      <c r="V16" s="323" t="s">
        <v>762</v>
      </c>
      <c r="W16" s="325">
        <v>0.0</v>
      </c>
      <c r="X16" s="325">
        <v>0.0</v>
      </c>
      <c r="Y16" s="326">
        <f t="shared" si="2"/>
        <v>0</v>
      </c>
      <c r="Z16" s="326">
        <f t="shared" si="3"/>
        <v>0</v>
      </c>
      <c r="AA16" s="326"/>
    </row>
    <row r="17">
      <c r="A17" s="322">
        <v>46027.0</v>
      </c>
      <c r="B17" s="245" t="s">
        <v>2533</v>
      </c>
      <c r="C17" s="245" t="s">
        <v>68</v>
      </c>
      <c r="D17" s="328">
        <v>0.5861111111111111</v>
      </c>
      <c r="E17" s="245" t="s">
        <v>3418</v>
      </c>
      <c r="F17" s="245" t="s">
        <v>9648</v>
      </c>
      <c r="G17" s="245">
        <v>1.0</v>
      </c>
      <c r="H17" s="245" t="s">
        <v>888</v>
      </c>
      <c r="I17" s="323" t="s">
        <v>9995</v>
      </c>
      <c r="J17" s="323" t="s">
        <v>9980</v>
      </c>
      <c r="K17" s="193" t="s">
        <v>9655</v>
      </c>
      <c r="L17" s="193" t="s">
        <v>9996</v>
      </c>
      <c r="M17" s="330" t="s">
        <v>2970</v>
      </c>
      <c r="N17" s="323" t="s">
        <v>706</v>
      </c>
      <c r="O17" s="331">
        <v>0.6229166666666667</v>
      </c>
      <c r="P17" s="323" t="str">
        <f t="shared" si="4"/>
        <v>INSTALACION GPS</v>
      </c>
      <c r="Q17" s="323" t="s">
        <v>5247</v>
      </c>
      <c r="R17" s="323">
        <v>8.62667089246766E14</v>
      </c>
      <c r="S17" s="323">
        <v>8.1820627E9</v>
      </c>
      <c r="T17" s="323" t="s">
        <v>9997</v>
      </c>
      <c r="U17" s="323" t="s">
        <v>9998</v>
      </c>
      <c r="V17" s="323" t="str">
        <f>H17</f>
        <v>INSTALACION</v>
      </c>
      <c r="W17" s="325">
        <v>0.0</v>
      </c>
      <c r="X17" s="325">
        <v>0.0</v>
      </c>
      <c r="Y17" s="326">
        <f t="shared" si="2"/>
        <v>0</v>
      </c>
      <c r="Z17" s="326">
        <f t="shared" si="3"/>
        <v>0</v>
      </c>
      <c r="AA17" s="326"/>
    </row>
    <row r="18">
      <c r="A18" s="322">
        <v>46027.0</v>
      </c>
      <c r="B18" s="245" t="s">
        <v>2533</v>
      </c>
      <c r="C18" s="245" t="s">
        <v>2966</v>
      </c>
      <c r="D18" s="328">
        <v>0.6458333333333334</v>
      </c>
      <c r="E18" s="245" t="s">
        <v>7700</v>
      </c>
      <c r="F18" s="245" t="s">
        <v>6019</v>
      </c>
      <c r="G18" s="245">
        <v>1.0</v>
      </c>
      <c r="H18" s="245" t="s">
        <v>2449</v>
      </c>
      <c r="I18" s="323" t="s">
        <v>9999</v>
      </c>
      <c r="J18" s="323" t="s">
        <v>10000</v>
      </c>
      <c r="K18" s="193" t="s">
        <v>10001</v>
      </c>
      <c r="L18" s="193" t="s">
        <v>10002</v>
      </c>
      <c r="M18" s="330" t="s">
        <v>10003</v>
      </c>
      <c r="N18" s="323" t="s">
        <v>706</v>
      </c>
      <c r="O18" s="331">
        <v>0.7145833333333333</v>
      </c>
      <c r="P18" s="323" t="str">
        <f t="shared" si="4"/>
        <v>REVISION DE SENSOR DE TEMPERATURA</v>
      </c>
      <c r="Q18" s="323" t="s">
        <v>10004</v>
      </c>
      <c r="R18" s="323">
        <v>8.63257062165925E14</v>
      </c>
      <c r="S18" s="323">
        <v>8.11820287E9</v>
      </c>
      <c r="T18" s="323" t="s">
        <v>10005</v>
      </c>
      <c r="U18" s="323" t="s">
        <v>8345</v>
      </c>
      <c r="V18" s="323" t="s">
        <v>3050</v>
      </c>
      <c r="W18" s="325">
        <v>0.0</v>
      </c>
      <c r="X18" s="325">
        <v>0.0</v>
      </c>
      <c r="Y18" s="326">
        <f t="shared" si="2"/>
        <v>0</v>
      </c>
      <c r="Z18" s="326">
        <f t="shared" si="3"/>
        <v>0</v>
      </c>
      <c r="AA18" s="326"/>
    </row>
    <row r="19">
      <c r="A19" s="322">
        <v>46027.0</v>
      </c>
      <c r="B19" s="245" t="s">
        <v>2533</v>
      </c>
      <c r="C19" s="215" t="s">
        <v>2817</v>
      </c>
      <c r="D19" s="328">
        <v>0.6666666666666666</v>
      </c>
      <c r="E19" s="245" t="s">
        <v>3761</v>
      </c>
      <c r="F19" s="245" t="s">
        <v>2592</v>
      </c>
      <c r="G19" s="245">
        <v>1.0</v>
      </c>
      <c r="H19" s="245" t="s">
        <v>888</v>
      </c>
      <c r="I19" s="323" t="s">
        <v>10006</v>
      </c>
      <c r="J19" s="323" t="s">
        <v>9980</v>
      </c>
      <c r="K19" s="193" t="s">
        <v>10007</v>
      </c>
      <c r="L19" s="193" t="s">
        <v>9767</v>
      </c>
      <c r="M19" s="330" t="s">
        <v>2649</v>
      </c>
      <c r="N19" s="323" t="s">
        <v>9970</v>
      </c>
      <c r="O19" s="331">
        <v>0.6854166666666667</v>
      </c>
      <c r="P19" s="323" t="str">
        <f t="shared" si="4"/>
        <v>INSTALACION GPS</v>
      </c>
      <c r="Q19" s="323" t="s">
        <v>5247</v>
      </c>
      <c r="R19" s="323">
        <v>8.62667089364544E14</v>
      </c>
      <c r="S19" s="323">
        <v>8.182069186E9</v>
      </c>
      <c r="T19" s="323" t="s">
        <v>10008</v>
      </c>
      <c r="U19" s="323" t="s">
        <v>68</v>
      </c>
      <c r="V19" s="323" t="str">
        <f t="shared" ref="V19:V24" si="7">H19</f>
        <v>INSTALACION</v>
      </c>
      <c r="W19" s="325">
        <v>1724.0</v>
      </c>
      <c r="X19" s="325">
        <f>150</f>
        <v>150</v>
      </c>
      <c r="Y19" s="326">
        <f t="shared" si="2"/>
        <v>299.84</v>
      </c>
      <c r="Z19" s="326">
        <f t="shared" si="3"/>
        <v>2173.84</v>
      </c>
      <c r="AA19" s="326"/>
    </row>
    <row r="20">
      <c r="A20" s="322">
        <v>46027.0</v>
      </c>
      <c r="B20" s="245" t="s">
        <v>2533</v>
      </c>
      <c r="C20" s="245" t="s">
        <v>2966</v>
      </c>
      <c r="D20" s="328">
        <v>0.7083333333333334</v>
      </c>
      <c r="E20" s="245" t="s">
        <v>2548</v>
      </c>
      <c r="F20" s="245" t="s">
        <v>10009</v>
      </c>
      <c r="G20" s="245">
        <v>1.0</v>
      </c>
      <c r="H20" s="245" t="s">
        <v>6980</v>
      </c>
      <c r="I20" s="323" t="s">
        <v>10010</v>
      </c>
      <c r="J20" s="323" t="s">
        <v>2514</v>
      </c>
      <c r="K20" s="193" t="s">
        <v>9455</v>
      </c>
      <c r="L20" s="193" t="s">
        <v>2833</v>
      </c>
      <c r="M20" s="330" t="s">
        <v>2552</v>
      </c>
      <c r="N20" s="323" t="s">
        <v>9970</v>
      </c>
      <c r="O20" s="323" t="s">
        <v>68</v>
      </c>
      <c r="P20" s="323" t="str">
        <f t="shared" si="4"/>
        <v>DESINSTALACION DE EQUIPO</v>
      </c>
      <c r="Q20" s="323" t="s">
        <v>10011</v>
      </c>
      <c r="R20" s="323" t="s">
        <v>68</v>
      </c>
      <c r="S20" s="323" t="s">
        <v>68</v>
      </c>
      <c r="T20" s="323" t="s">
        <v>68</v>
      </c>
      <c r="U20" s="323" t="s">
        <v>68</v>
      </c>
      <c r="V20" s="323" t="str">
        <f t="shared" si="7"/>
        <v>NO SE REALIZO</v>
      </c>
      <c r="W20" s="325">
        <v>0.0</v>
      </c>
      <c r="X20" s="325">
        <v>0.0</v>
      </c>
      <c r="Y20" s="326">
        <f t="shared" si="2"/>
        <v>0</v>
      </c>
      <c r="Z20" s="326">
        <f t="shared" si="3"/>
        <v>0</v>
      </c>
      <c r="AA20" s="326"/>
    </row>
    <row r="21">
      <c r="A21" s="322">
        <v>46027.0</v>
      </c>
      <c r="B21" s="245" t="s">
        <v>2533</v>
      </c>
      <c r="C21" s="327" t="s">
        <v>2817</v>
      </c>
      <c r="D21" s="328">
        <v>0.7291666666666666</v>
      </c>
      <c r="E21" s="245" t="s">
        <v>5113</v>
      </c>
      <c r="F21" s="245" t="s">
        <v>2523</v>
      </c>
      <c r="G21" s="245">
        <v>1.0</v>
      </c>
      <c r="H21" s="245" t="s">
        <v>888</v>
      </c>
      <c r="I21" s="323" t="s">
        <v>10012</v>
      </c>
      <c r="J21" s="323" t="s">
        <v>9980</v>
      </c>
      <c r="K21" s="323" t="s">
        <v>3545</v>
      </c>
      <c r="L21" s="323" t="s">
        <v>2614</v>
      </c>
      <c r="M21" s="333" t="s">
        <v>9286</v>
      </c>
      <c r="N21" s="323" t="s">
        <v>9970</v>
      </c>
      <c r="O21" s="331">
        <v>0.7444444444444445</v>
      </c>
      <c r="P21" s="343" t="str">
        <f t="shared" si="4"/>
        <v>INSTALACION GPS</v>
      </c>
      <c r="Q21" s="323" t="s">
        <v>5247</v>
      </c>
      <c r="R21" s="323">
        <v>8.62667089247137E14</v>
      </c>
      <c r="S21" s="323">
        <v>8.182067292E9</v>
      </c>
      <c r="T21" s="323" t="s">
        <v>10013</v>
      </c>
      <c r="U21" s="323" t="s">
        <v>68</v>
      </c>
      <c r="V21" s="343" t="str">
        <f t="shared" si="7"/>
        <v>INSTALACION</v>
      </c>
      <c r="W21" s="325">
        <v>1900.0</v>
      </c>
      <c r="X21" s="325">
        <v>120.0</v>
      </c>
      <c r="Y21" s="326">
        <f t="shared" si="2"/>
        <v>323.2</v>
      </c>
      <c r="Z21" s="326">
        <f t="shared" si="3"/>
        <v>2343.2</v>
      </c>
      <c r="AA21" s="326"/>
    </row>
    <row r="22">
      <c r="A22" s="322">
        <v>46027.0</v>
      </c>
      <c r="B22" s="245" t="s">
        <v>2533</v>
      </c>
      <c r="C22" s="327" t="s">
        <v>2817</v>
      </c>
      <c r="D22" s="328">
        <v>0.7083333333333334</v>
      </c>
      <c r="E22" s="245" t="s">
        <v>2548</v>
      </c>
      <c r="F22" s="245" t="s">
        <v>10009</v>
      </c>
      <c r="G22" s="245">
        <v>1.0</v>
      </c>
      <c r="H22" s="245" t="s">
        <v>2513</v>
      </c>
      <c r="I22" s="323" t="s">
        <v>10010</v>
      </c>
      <c r="J22" s="323" t="s">
        <v>2514</v>
      </c>
      <c r="K22" s="193" t="s">
        <v>10014</v>
      </c>
      <c r="L22" s="193" t="s">
        <v>10015</v>
      </c>
      <c r="M22" s="330" t="s">
        <v>10016</v>
      </c>
      <c r="N22" s="323" t="s">
        <v>9970</v>
      </c>
      <c r="O22" s="331">
        <v>0.7631944444444444</v>
      </c>
      <c r="P22" s="323" t="str">
        <f t="shared" si="4"/>
        <v>DESINSTALACION DE EQUIPO</v>
      </c>
      <c r="Q22" s="323" t="s">
        <v>5067</v>
      </c>
      <c r="R22" s="323">
        <v>8.65011033831521E14</v>
      </c>
      <c r="S22" s="323">
        <v>8.126212643E9</v>
      </c>
      <c r="T22" s="323" t="s">
        <v>10017</v>
      </c>
      <c r="U22" s="323" t="s">
        <v>10018</v>
      </c>
      <c r="V22" s="323" t="str">
        <f t="shared" si="7"/>
        <v>DESINSTALACION</v>
      </c>
      <c r="W22" s="325">
        <v>350.0</v>
      </c>
      <c r="X22" s="325">
        <v>0.0</v>
      </c>
      <c r="Y22" s="326">
        <f t="shared" si="2"/>
        <v>56</v>
      </c>
      <c r="Z22" s="326">
        <f t="shared" si="3"/>
        <v>406</v>
      </c>
      <c r="AA22" s="326"/>
    </row>
    <row r="23">
      <c r="A23" s="322">
        <v>46027.0</v>
      </c>
      <c r="B23" s="245" t="s">
        <v>2533</v>
      </c>
      <c r="C23" s="245" t="s">
        <v>2817</v>
      </c>
      <c r="D23" s="328">
        <v>0.7708333333333334</v>
      </c>
      <c r="E23" s="245" t="s">
        <v>3659</v>
      </c>
      <c r="F23" s="245" t="s">
        <v>3172</v>
      </c>
      <c r="G23" s="245">
        <v>1.0</v>
      </c>
      <c r="H23" s="245" t="s">
        <v>2449</v>
      </c>
      <c r="I23" s="323" t="s">
        <v>10019</v>
      </c>
      <c r="J23" s="323" t="s">
        <v>9973</v>
      </c>
      <c r="K23" s="323" t="s">
        <v>9591</v>
      </c>
      <c r="L23" s="323" t="s">
        <v>3176</v>
      </c>
      <c r="M23" s="333" t="s">
        <v>9593</v>
      </c>
      <c r="N23" s="323" t="s">
        <v>706</v>
      </c>
      <c r="O23" s="331">
        <v>0.8173611111111111</v>
      </c>
      <c r="P23" s="343" t="str">
        <f t="shared" si="4"/>
        <v>REVISION DE UNIDAD 
(DEJO DE ACTUALIZAR LA POSICION)</v>
      </c>
      <c r="Q23" s="323" t="s">
        <v>10020</v>
      </c>
      <c r="R23" s="323">
        <v>8.63844050696183E14</v>
      </c>
      <c r="S23" s="323">
        <v>8.110801807E9</v>
      </c>
      <c r="T23" s="323" t="s">
        <v>10021</v>
      </c>
      <c r="U23" s="323" t="s">
        <v>10022</v>
      </c>
      <c r="V23" s="343" t="str">
        <f t="shared" si="7"/>
        <v>REVISION</v>
      </c>
      <c r="W23" s="325">
        <v>500.0</v>
      </c>
      <c r="X23" s="325">
        <v>0.0</v>
      </c>
      <c r="Y23" s="326">
        <f t="shared" si="2"/>
        <v>80</v>
      </c>
      <c r="Z23" s="326">
        <f t="shared" si="3"/>
        <v>580</v>
      </c>
      <c r="AA23" s="326"/>
    </row>
    <row r="24">
      <c r="A24" s="322">
        <v>46028.0</v>
      </c>
      <c r="B24" s="245" t="s">
        <v>2533</v>
      </c>
      <c r="C24" s="327" t="s">
        <v>2817</v>
      </c>
      <c r="D24" s="328">
        <v>0.4791666666666667</v>
      </c>
      <c r="E24" s="245" t="s">
        <v>6218</v>
      </c>
      <c r="F24" s="245" t="s">
        <v>9727</v>
      </c>
      <c r="G24" s="245">
        <v>1.0</v>
      </c>
      <c r="H24" s="245" t="s">
        <v>2449</v>
      </c>
      <c r="I24" s="323" t="s">
        <v>10023</v>
      </c>
      <c r="J24" s="323" t="s">
        <v>10024</v>
      </c>
      <c r="K24" s="323" t="s">
        <v>9729</v>
      </c>
      <c r="L24" s="323" t="s">
        <v>9730</v>
      </c>
      <c r="M24" s="333" t="s">
        <v>7046</v>
      </c>
      <c r="N24" s="323" t="s">
        <v>706</v>
      </c>
      <c r="O24" s="331">
        <v>0.49166666666666664</v>
      </c>
      <c r="P24" s="343" t="str">
        <f t="shared" si="4"/>
        <v>REVISION DE UNIDAD
(Equipo dejo de reportar 2025-12-30 03:56:20
TELTONIKA / MIGRADO))</v>
      </c>
      <c r="Q24" s="323" t="s">
        <v>10025</v>
      </c>
      <c r="R24" s="323">
        <v>8.60896052695491E14</v>
      </c>
      <c r="S24" s="323">
        <v>8.110441022E9</v>
      </c>
      <c r="T24" s="323" t="s">
        <v>5589</v>
      </c>
      <c r="U24" s="323" t="s">
        <v>10026</v>
      </c>
      <c r="V24" s="343" t="str">
        <f t="shared" si="7"/>
        <v>REVISION</v>
      </c>
      <c r="W24" s="325">
        <v>0.0</v>
      </c>
      <c r="X24" s="325">
        <v>400.0</v>
      </c>
      <c r="Y24" s="326">
        <f t="shared" si="2"/>
        <v>64</v>
      </c>
      <c r="Z24" s="326">
        <f t="shared" si="3"/>
        <v>464</v>
      </c>
      <c r="AA24" s="326"/>
    </row>
    <row r="25">
      <c r="A25" s="322">
        <v>46028.0</v>
      </c>
      <c r="B25" s="245" t="s">
        <v>2533</v>
      </c>
      <c r="C25" s="245" t="s">
        <v>2966</v>
      </c>
      <c r="D25" s="328">
        <v>0.4791666666666667</v>
      </c>
      <c r="E25" s="245" t="s">
        <v>6218</v>
      </c>
      <c r="F25" s="245" t="s">
        <v>9727</v>
      </c>
      <c r="G25" s="245">
        <v>1.0</v>
      </c>
      <c r="H25" s="245" t="s">
        <v>10027</v>
      </c>
      <c r="I25" s="323" t="s">
        <v>10023</v>
      </c>
      <c r="J25" s="323" t="s">
        <v>10028</v>
      </c>
      <c r="K25" s="323" t="s">
        <v>9729</v>
      </c>
      <c r="L25" s="323" t="s">
        <v>9730</v>
      </c>
      <c r="M25" s="333" t="s">
        <v>7046</v>
      </c>
      <c r="N25" s="323" t="s">
        <v>706</v>
      </c>
      <c r="O25" s="331">
        <v>0.5027777777777778</v>
      </c>
      <c r="P25" s="343" t="str">
        <f t="shared" si="4"/>
        <v>ENTREGAN GPS PARA MIGRACION</v>
      </c>
      <c r="Q25" s="323" t="s">
        <v>10029</v>
      </c>
      <c r="R25" s="323">
        <v>8.68789021056774E14</v>
      </c>
      <c r="S25" s="323" t="s">
        <v>68</v>
      </c>
      <c r="T25" s="323" t="s">
        <v>5589</v>
      </c>
      <c r="U25" s="323" t="s">
        <v>5590</v>
      </c>
      <c r="V25" s="323" t="s">
        <v>762</v>
      </c>
      <c r="W25" s="325">
        <v>0.0</v>
      </c>
      <c r="X25" s="325">
        <v>0.0</v>
      </c>
      <c r="Y25" s="326">
        <f t="shared" si="2"/>
        <v>0</v>
      </c>
      <c r="Z25" s="326">
        <f t="shared" si="3"/>
        <v>0</v>
      </c>
      <c r="AA25" s="326"/>
    </row>
    <row r="26">
      <c r="A26" s="322">
        <v>46028.0</v>
      </c>
      <c r="B26" s="245" t="s">
        <v>2533</v>
      </c>
      <c r="C26" s="245" t="s">
        <v>2966</v>
      </c>
      <c r="D26" s="328">
        <v>0.5416666666666666</v>
      </c>
      <c r="E26" s="245" t="s">
        <v>145</v>
      </c>
      <c r="F26" s="245" t="s">
        <v>145</v>
      </c>
      <c r="G26" s="245">
        <v>1.0</v>
      </c>
      <c r="H26" s="245" t="s">
        <v>846</v>
      </c>
      <c r="I26" s="323" t="s">
        <v>9972</v>
      </c>
      <c r="J26" s="323" t="s">
        <v>10030</v>
      </c>
      <c r="K26" s="323" t="s">
        <v>10031</v>
      </c>
      <c r="L26" s="323" t="s">
        <v>10032</v>
      </c>
      <c r="M26" s="333" t="s">
        <v>10033</v>
      </c>
      <c r="N26" s="323" t="s">
        <v>9970</v>
      </c>
      <c r="O26" s="331">
        <v>0.5222222222222223</v>
      </c>
      <c r="P26" s="343" t="str">
        <f t="shared" si="4"/>
        <v>REVISION DE UNIDAD
DEJO DE REPORTAR NUEVAMENTE </v>
      </c>
      <c r="Q26" s="323" t="s">
        <v>3202</v>
      </c>
      <c r="R26" s="323">
        <v>8.64893035594152E14</v>
      </c>
      <c r="S26" s="323">
        <v>8.122025007E9</v>
      </c>
      <c r="T26" s="323" t="s">
        <v>68</v>
      </c>
      <c r="U26" s="323" t="s">
        <v>9978</v>
      </c>
      <c r="V26" s="343" t="str">
        <f>H26</f>
        <v>CANCELADO</v>
      </c>
      <c r="W26" s="325">
        <v>0.0</v>
      </c>
      <c r="X26" s="325">
        <v>0.0</v>
      </c>
      <c r="Y26" s="326">
        <f t="shared" si="2"/>
        <v>0</v>
      </c>
      <c r="Z26" s="326">
        <f t="shared" si="3"/>
        <v>0</v>
      </c>
      <c r="AA26" s="326"/>
    </row>
    <row r="27">
      <c r="A27" s="322">
        <v>46028.0</v>
      </c>
      <c r="B27" s="245" t="s">
        <v>2533</v>
      </c>
      <c r="C27" s="245" t="s">
        <v>2966</v>
      </c>
      <c r="D27" s="328">
        <v>0.5416666666666666</v>
      </c>
      <c r="E27" s="245" t="s">
        <v>145</v>
      </c>
      <c r="F27" s="245" t="s">
        <v>145</v>
      </c>
      <c r="G27" s="245">
        <v>1.0</v>
      </c>
      <c r="H27" s="245" t="s">
        <v>2449</v>
      </c>
      <c r="I27" s="323" t="s">
        <v>9972</v>
      </c>
      <c r="J27" s="323" t="s">
        <v>10030</v>
      </c>
      <c r="K27" s="323" t="s">
        <v>10034</v>
      </c>
      <c r="L27" s="323" t="s">
        <v>10035</v>
      </c>
      <c r="M27" s="333" t="s">
        <v>10036</v>
      </c>
      <c r="N27" s="323" t="s">
        <v>9970</v>
      </c>
      <c r="O27" s="331">
        <v>0.55625</v>
      </c>
      <c r="P27" s="343" t="str">
        <f t="shared" si="4"/>
        <v>REVISION DE UNIDAD
DEJO DE REPORTAR NUEVAMENTE </v>
      </c>
      <c r="Q27" s="323" t="s">
        <v>9977</v>
      </c>
      <c r="R27" s="323">
        <v>8.64893035594152E14</v>
      </c>
      <c r="S27" s="323">
        <v>8.122025007E9</v>
      </c>
      <c r="T27" s="323" t="s">
        <v>68</v>
      </c>
      <c r="U27" s="323" t="s">
        <v>9978</v>
      </c>
      <c r="V27" s="323" t="s">
        <v>762</v>
      </c>
      <c r="W27" s="325">
        <v>0.0</v>
      </c>
      <c r="X27" s="325">
        <v>0.0</v>
      </c>
      <c r="Y27" s="326">
        <f t="shared" si="2"/>
        <v>0</v>
      </c>
      <c r="Z27" s="326">
        <f t="shared" si="3"/>
        <v>0</v>
      </c>
      <c r="AA27" s="326"/>
    </row>
    <row r="28">
      <c r="A28" s="322">
        <v>46028.0</v>
      </c>
      <c r="B28" s="245" t="s">
        <v>2533</v>
      </c>
      <c r="C28" s="245" t="s">
        <v>68</v>
      </c>
      <c r="D28" s="328">
        <v>0.5833333333333334</v>
      </c>
      <c r="E28" s="245" t="s">
        <v>3418</v>
      </c>
      <c r="F28" s="245" t="s">
        <v>9648</v>
      </c>
      <c r="G28" s="245">
        <v>1.0</v>
      </c>
      <c r="H28" s="245" t="s">
        <v>2449</v>
      </c>
      <c r="I28" s="323" t="s">
        <v>5804</v>
      </c>
      <c r="J28" s="323" t="s">
        <v>10037</v>
      </c>
      <c r="K28" s="193" t="s">
        <v>9655</v>
      </c>
      <c r="L28" s="193" t="s">
        <v>9996</v>
      </c>
      <c r="M28" s="330" t="s">
        <v>2970</v>
      </c>
      <c r="N28" s="323" t="s">
        <v>706</v>
      </c>
      <c r="O28" s="331">
        <v>0.5902777777777778</v>
      </c>
      <c r="P28" s="343" t="str">
        <f t="shared" si="4"/>
        <v>REVISION DE UNIDAD
(TENIA UN EQUIPO 2G MICODUS Y NO ACTUALUZA LA POSICION)</v>
      </c>
      <c r="Q28" s="323" t="s">
        <v>5068</v>
      </c>
      <c r="R28" s="323">
        <v>8.64943048789495E14</v>
      </c>
      <c r="S28" s="323">
        <v>8.11044089E9</v>
      </c>
      <c r="T28" s="323" t="s">
        <v>10038</v>
      </c>
      <c r="U28" s="323" t="s">
        <v>5806</v>
      </c>
      <c r="V28" s="343" t="str">
        <f t="shared" ref="V28:V37" si="8">H28</f>
        <v>REVISION</v>
      </c>
      <c r="W28" s="325">
        <v>0.0</v>
      </c>
      <c r="X28" s="325">
        <v>0.0</v>
      </c>
      <c r="Y28" s="326">
        <f t="shared" si="2"/>
        <v>0</v>
      </c>
      <c r="Z28" s="326">
        <f t="shared" si="3"/>
        <v>0</v>
      </c>
      <c r="AA28" s="326"/>
    </row>
    <row r="29">
      <c r="A29" s="322">
        <v>46028.0</v>
      </c>
      <c r="B29" s="245" t="s">
        <v>2533</v>
      </c>
      <c r="C29" s="245" t="s">
        <v>68</v>
      </c>
      <c r="D29" s="328">
        <v>0.5833333333333334</v>
      </c>
      <c r="E29" s="245" t="s">
        <v>3418</v>
      </c>
      <c r="F29" s="245" t="s">
        <v>9648</v>
      </c>
      <c r="G29" s="245">
        <v>1.0</v>
      </c>
      <c r="H29" s="245" t="s">
        <v>2467</v>
      </c>
      <c r="I29" s="323" t="s">
        <v>5804</v>
      </c>
      <c r="J29" s="323" t="s">
        <v>10039</v>
      </c>
      <c r="K29" s="193" t="s">
        <v>9655</v>
      </c>
      <c r="L29" s="193" t="s">
        <v>9996</v>
      </c>
      <c r="M29" s="330" t="s">
        <v>2970</v>
      </c>
      <c r="N29" s="323" t="s">
        <v>706</v>
      </c>
      <c r="O29" s="331">
        <v>0.5909722222222222</v>
      </c>
      <c r="P29" s="343" t="str">
        <f t="shared" si="4"/>
        <v>CAMBIO DE GPS
(TENIA UN EQUIPO 2G MICODUS Y NO ACTUALUZA LA POSICION)</v>
      </c>
      <c r="Q29" s="323" t="s">
        <v>68</v>
      </c>
      <c r="R29" s="323">
        <v>8.62667089364601E14</v>
      </c>
      <c r="S29" s="323">
        <v>8.182071397E9</v>
      </c>
      <c r="T29" s="323" t="s">
        <v>10038</v>
      </c>
      <c r="U29" s="323" t="s">
        <v>5806</v>
      </c>
      <c r="V29" s="343" t="str">
        <f t="shared" si="8"/>
        <v>CAMBIO DE GPS</v>
      </c>
      <c r="W29" s="325">
        <v>0.0</v>
      </c>
      <c r="X29" s="325">
        <v>0.0</v>
      </c>
      <c r="Y29" s="326">
        <f t="shared" si="2"/>
        <v>0</v>
      </c>
      <c r="Z29" s="326">
        <f t="shared" si="3"/>
        <v>0</v>
      </c>
      <c r="AA29" s="326"/>
    </row>
    <row r="30">
      <c r="A30" s="322">
        <v>46029.0</v>
      </c>
      <c r="B30" s="245" t="s">
        <v>2533</v>
      </c>
      <c r="C30" s="327" t="s">
        <v>2817</v>
      </c>
      <c r="D30" s="328">
        <v>0.3541666666666667</v>
      </c>
      <c r="E30" s="245" t="s">
        <v>4493</v>
      </c>
      <c r="F30" s="245" t="s">
        <v>2542</v>
      </c>
      <c r="G30" s="245">
        <v>1.0</v>
      </c>
      <c r="H30" s="245" t="s">
        <v>2513</v>
      </c>
      <c r="I30" s="323" t="s">
        <v>10040</v>
      </c>
      <c r="J30" s="323" t="s">
        <v>2514</v>
      </c>
      <c r="K30" s="323" t="s">
        <v>10041</v>
      </c>
      <c r="L30" s="323" t="s">
        <v>2545</v>
      </c>
      <c r="M30" s="333" t="s">
        <v>10042</v>
      </c>
      <c r="N30" s="323" t="s">
        <v>9970</v>
      </c>
      <c r="O30" s="331">
        <v>0.3770833333333333</v>
      </c>
      <c r="P30" s="343" t="str">
        <f t="shared" si="4"/>
        <v>DESINSTALACION DE EQUIPO</v>
      </c>
      <c r="Q30" s="323" t="s">
        <v>5067</v>
      </c>
      <c r="R30" s="323">
        <v>8.65011031935241E14</v>
      </c>
      <c r="S30" s="323">
        <v>8.182051076E9</v>
      </c>
      <c r="T30" s="323" t="s">
        <v>10043</v>
      </c>
      <c r="U30" s="323" t="s">
        <v>10044</v>
      </c>
      <c r="V30" s="343" t="str">
        <f t="shared" si="8"/>
        <v>DESINSTALACION</v>
      </c>
      <c r="W30" s="325">
        <v>0.0</v>
      </c>
      <c r="X30" s="325">
        <v>0.0</v>
      </c>
      <c r="Y30" s="326">
        <f t="shared" si="2"/>
        <v>0</v>
      </c>
      <c r="Z30" s="326">
        <f t="shared" si="3"/>
        <v>0</v>
      </c>
      <c r="AA30" s="326"/>
    </row>
    <row r="31">
      <c r="A31" s="322">
        <v>46029.0</v>
      </c>
      <c r="B31" s="245" t="s">
        <v>2533</v>
      </c>
      <c r="C31" s="327" t="s">
        <v>2817</v>
      </c>
      <c r="D31" s="328">
        <v>0.4166666666666667</v>
      </c>
      <c r="E31" s="245" t="s">
        <v>7700</v>
      </c>
      <c r="F31" s="245" t="s">
        <v>7860</v>
      </c>
      <c r="G31" s="245">
        <v>1.0</v>
      </c>
      <c r="H31" s="245" t="s">
        <v>37</v>
      </c>
      <c r="I31" s="323" t="s">
        <v>10045</v>
      </c>
      <c r="J31" s="323" t="s">
        <v>10046</v>
      </c>
      <c r="K31" s="323" t="s">
        <v>10047</v>
      </c>
      <c r="L31" s="323" t="s">
        <v>10048</v>
      </c>
      <c r="M31" s="333" t="s">
        <v>10049</v>
      </c>
      <c r="N31" s="323" t="s">
        <v>9970</v>
      </c>
      <c r="O31" s="331">
        <v>0.4618055555555556</v>
      </c>
      <c r="P31" s="343" t="str">
        <f t="shared" si="4"/>
        <v>INSTALACION COMODATO GPS</v>
      </c>
      <c r="Q31" s="323" t="s">
        <v>5247</v>
      </c>
      <c r="R31" s="323">
        <v>8.62667089364627E14</v>
      </c>
      <c r="S31" s="323">
        <v>8.182068054E9</v>
      </c>
      <c r="T31" s="323" t="s">
        <v>10050</v>
      </c>
      <c r="U31" s="323" t="s">
        <v>10051</v>
      </c>
      <c r="V31" s="343" t="str">
        <f t="shared" si="8"/>
        <v>COMODATO</v>
      </c>
      <c r="W31" s="325">
        <v>549.0</v>
      </c>
      <c r="X31" s="325">
        <v>300.0</v>
      </c>
      <c r="Y31" s="326">
        <f t="shared" si="2"/>
        <v>135.84</v>
      </c>
      <c r="Z31" s="326">
        <f t="shared" si="3"/>
        <v>984.84</v>
      </c>
      <c r="AA31" s="326"/>
    </row>
    <row r="32">
      <c r="A32" s="322">
        <v>46029.0</v>
      </c>
      <c r="B32" s="245" t="s">
        <v>2533</v>
      </c>
      <c r="C32" s="327" t="s">
        <v>2817</v>
      </c>
      <c r="D32" s="328">
        <v>0.5</v>
      </c>
      <c r="E32" s="245" t="s">
        <v>2504</v>
      </c>
      <c r="F32" s="245" t="s">
        <v>2504</v>
      </c>
      <c r="G32" s="245">
        <v>1.0</v>
      </c>
      <c r="H32" s="245" t="s">
        <v>888</v>
      </c>
      <c r="I32" s="323" t="s">
        <v>10052</v>
      </c>
      <c r="J32" s="323" t="s">
        <v>9980</v>
      </c>
      <c r="K32" s="323" t="s">
        <v>10053</v>
      </c>
      <c r="L32" s="323" t="s">
        <v>9398</v>
      </c>
      <c r="M32" s="333" t="s">
        <v>10054</v>
      </c>
      <c r="N32" s="323" t="s">
        <v>706</v>
      </c>
      <c r="O32" s="331">
        <v>0.4826388888888889</v>
      </c>
      <c r="P32" s="343" t="str">
        <f t="shared" si="4"/>
        <v>INSTALACION GPS</v>
      </c>
      <c r="Q32" s="323" t="s">
        <v>5247</v>
      </c>
      <c r="R32" s="323">
        <v>8.62667089231313E14</v>
      </c>
      <c r="S32" s="323">
        <v>8.18207065E9</v>
      </c>
      <c r="T32" s="323" t="s">
        <v>10055</v>
      </c>
      <c r="U32" s="323" t="s">
        <v>10056</v>
      </c>
      <c r="V32" s="343" t="str">
        <f t="shared" si="8"/>
        <v>INSTALACION</v>
      </c>
      <c r="W32" s="325">
        <v>1900.0</v>
      </c>
      <c r="X32" s="325">
        <v>100.0</v>
      </c>
      <c r="Y32" s="325" t="s">
        <v>9949</v>
      </c>
      <c r="Z32" s="326">
        <f t="shared" ref="Z32:Z33" si="9">W32+X32</f>
        <v>2000</v>
      </c>
      <c r="AA32" s="326"/>
    </row>
    <row r="33">
      <c r="A33" s="322">
        <v>46029.0</v>
      </c>
      <c r="B33" s="245" t="s">
        <v>2533</v>
      </c>
      <c r="C33" s="327" t="s">
        <v>2817</v>
      </c>
      <c r="D33" s="328">
        <v>0.4791666666666667</v>
      </c>
      <c r="E33" s="245" t="s">
        <v>2504</v>
      </c>
      <c r="F33" s="245" t="s">
        <v>2504</v>
      </c>
      <c r="G33" s="245">
        <v>1.0</v>
      </c>
      <c r="H33" s="245" t="s">
        <v>888</v>
      </c>
      <c r="I33" s="323" t="s">
        <v>10057</v>
      </c>
      <c r="J33" s="323" t="s">
        <v>9980</v>
      </c>
      <c r="K33" s="323" t="s">
        <v>10053</v>
      </c>
      <c r="L33" s="323" t="s">
        <v>9398</v>
      </c>
      <c r="M33" s="344" t="s">
        <v>10054</v>
      </c>
      <c r="N33" s="323" t="s">
        <v>706</v>
      </c>
      <c r="O33" s="331">
        <v>0.5208333333333334</v>
      </c>
      <c r="P33" s="343" t="str">
        <f t="shared" si="4"/>
        <v>INSTALACION GPS</v>
      </c>
      <c r="Q33" s="323" t="s">
        <v>5247</v>
      </c>
      <c r="R33" s="323">
        <v>8.62667089247046E14</v>
      </c>
      <c r="S33" s="323">
        <v>8.182069948E9</v>
      </c>
      <c r="T33" s="323" t="s">
        <v>10058</v>
      </c>
      <c r="U33" s="323" t="s">
        <v>10059</v>
      </c>
      <c r="V33" s="343" t="str">
        <f t="shared" si="8"/>
        <v>INSTALACION</v>
      </c>
      <c r="W33" s="325">
        <v>1900.0</v>
      </c>
      <c r="X33" s="325">
        <v>100.0</v>
      </c>
      <c r="Y33" s="325" t="s">
        <v>9949</v>
      </c>
      <c r="Z33" s="326">
        <f t="shared" si="9"/>
        <v>2000</v>
      </c>
      <c r="AA33" s="326"/>
    </row>
    <row r="34">
      <c r="A34" s="322">
        <v>46029.0</v>
      </c>
      <c r="B34" s="245" t="s">
        <v>2533</v>
      </c>
      <c r="C34" s="245" t="s">
        <v>2966</v>
      </c>
      <c r="D34" s="328">
        <v>0.5</v>
      </c>
      <c r="E34" s="245" t="s">
        <v>7700</v>
      </c>
      <c r="F34" s="245" t="s">
        <v>3978</v>
      </c>
      <c r="G34" s="245">
        <v>1.0</v>
      </c>
      <c r="H34" s="245" t="s">
        <v>846</v>
      </c>
      <c r="I34" s="323" t="s">
        <v>68</v>
      </c>
      <c r="J34" s="323" t="s">
        <v>2514</v>
      </c>
      <c r="K34" s="323" t="s">
        <v>10060</v>
      </c>
      <c r="L34" s="72" t="s">
        <v>2530</v>
      </c>
      <c r="M34" s="345" t="s">
        <v>2531</v>
      </c>
      <c r="N34" s="323" t="s">
        <v>706</v>
      </c>
      <c r="O34" s="331">
        <v>0.53125</v>
      </c>
      <c r="P34" s="343" t="str">
        <f t="shared" si="4"/>
        <v>DESINSTALACION DE EQUIPO</v>
      </c>
      <c r="Q34" s="323" t="s">
        <v>10061</v>
      </c>
      <c r="R34" s="323" t="s">
        <v>68</v>
      </c>
      <c r="S34" s="323" t="s">
        <v>68</v>
      </c>
      <c r="T34" s="323" t="s">
        <v>68</v>
      </c>
      <c r="U34" s="323" t="s">
        <v>68</v>
      </c>
      <c r="V34" s="343" t="str">
        <f t="shared" si="8"/>
        <v>CANCELADO</v>
      </c>
      <c r="W34" s="325">
        <v>0.0</v>
      </c>
      <c r="X34" s="325">
        <v>0.0</v>
      </c>
      <c r="Y34" s="326">
        <f t="shared" ref="Y34:Y49" si="10">(W34+X34)*0.16</f>
        <v>0</v>
      </c>
      <c r="Z34" s="326">
        <f t="shared" ref="Z34:Z49" si="11">W34+X34+Y34</f>
        <v>0</v>
      </c>
      <c r="AA34" s="326"/>
    </row>
    <row r="35">
      <c r="A35" s="322">
        <v>46029.0</v>
      </c>
      <c r="B35" s="245" t="s">
        <v>2533</v>
      </c>
      <c r="C35" s="327" t="s">
        <v>2817</v>
      </c>
      <c r="D35" s="328">
        <v>0.5416666666666666</v>
      </c>
      <c r="E35" s="245" t="s">
        <v>7700</v>
      </c>
      <c r="F35" s="245" t="s">
        <v>8955</v>
      </c>
      <c r="G35" s="245">
        <v>1.0</v>
      </c>
      <c r="H35" s="245" t="s">
        <v>888</v>
      </c>
      <c r="I35" s="323" t="s">
        <v>10062</v>
      </c>
      <c r="J35" s="323" t="s">
        <v>6970</v>
      </c>
      <c r="K35" s="193" t="s">
        <v>8956</v>
      </c>
      <c r="L35" s="193" t="s">
        <v>10063</v>
      </c>
      <c r="M35" s="346" t="s">
        <v>8958</v>
      </c>
      <c r="N35" s="323" t="s">
        <v>9970</v>
      </c>
      <c r="O35" s="331">
        <v>0.5486111111111112</v>
      </c>
      <c r="P35" s="343" t="str">
        <f t="shared" si="4"/>
        <v>INSTALACION PREPAGO</v>
      </c>
      <c r="Q35" s="323" t="s">
        <v>5247</v>
      </c>
      <c r="R35" s="323">
        <v>8.69706062756194E14</v>
      </c>
      <c r="S35" s="323">
        <v>8.186042729E9</v>
      </c>
      <c r="T35" s="323" t="s">
        <v>10064</v>
      </c>
      <c r="U35" s="323" t="s">
        <v>10065</v>
      </c>
      <c r="V35" s="343" t="str">
        <f t="shared" si="8"/>
        <v>INSTALACION</v>
      </c>
      <c r="W35" s="325">
        <v>1600.0</v>
      </c>
      <c r="X35" s="325">
        <v>0.0</v>
      </c>
      <c r="Y35" s="326">
        <f t="shared" si="10"/>
        <v>256</v>
      </c>
      <c r="Z35" s="326">
        <f t="shared" si="11"/>
        <v>1856</v>
      </c>
      <c r="AA35" s="326"/>
    </row>
    <row r="36">
      <c r="A36" s="322">
        <v>46029.0</v>
      </c>
      <c r="B36" s="245" t="s">
        <v>2533</v>
      </c>
      <c r="C36" s="327" t="s">
        <v>2817</v>
      </c>
      <c r="D36" s="328">
        <v>0.6875</v>
      </c>
      <c r="E36" s="245" t="s">
        <v>7700</v>
      </c>
      <c r="F36" s="245" t="s">
        <v>10066</v>
      </c>
      <c r="G36" s="245">
        <v>1.0</v>
      </c>
      <c r="H36" s="245" t="s">
        <v>888</v>
      </c>
      <c r="I36" s="323" t="s">
        <v>10067</v>
      </c>
      <c r="J36" s="323" t="s">
        <v>6970</v>
      </c>
      <c r="K36" s="323" t="s">
        <v>10068</v>
      </c>
      <c r="L36" s="72" t="s">
        <v>2530</v>
      </c>
      <c r="M36" s="345" t="s">
        <v>2531</v>
      </c>
      <c r="N36" s="323" t="s">
        <v>706</v>
      </c>
      <c r="O36" s="331">
        <v>0.7013888888888888</v>
      </c>
      <c r="P36" s="343" t="str">
        <f t="shared" si="4"/>
        <v>INSTALACION PREPAGO</v>
      </c>
      <c r="Q36" s="323" t="s">
        <v>10069</v>
      </c>
      <c r="R36" s="323">
        <v>8.62667089231271E14</v>
      </c>
      <c r="S36" s="323">
        <v>8.128749566E9</v>
      </c>
      <c r="T36" s="323" t="s">
        <v>10070</v>
      </c>
      <c r="U36" s="323" t="s">
        <v>10071</v>
      </c>
      <c r="V36" s="343" t="str">
        <f t="shared" si="8"/>
        <v>INSTALACION</v>
      </c>
      <c r="W36" s="325">
        <v>0.0</v>
      </c>
      <c r="X36" s="325">
        <v>1600.0</v>
      </c>
      <c r="Y36" s="326">
        <f t="shared" si="10"/>
        <v>256</v>
      </c>
      <c r="Z36" s="326">
        <f t="shared" si="11"/>
        <v>1856</v>
      </c>
      <c r="AA36" s="326"/>
    </row>
    <row r="37">
      <c r="A37" s="322">
        <v>46029.0</v>
      </c>
      <c r="B37" s="245" t="s">
        <v>2533</v>
      </c>
      <c r="C37" s="327" t="s">
        <v>2817</v>
      </c>
      <c r="D37" s="328">
        <v>0.6875</v>
      </c>
      <c r="E37" s="245" t="s">
        <v>2933</v>
      </c>
      <c r="F37" s="245" t="s">
        <v>2933</v>
      </c>
      <c r="G37" s="245">
        <v>1.0</v>
      </c>
      <c r="H37" s="245" t="s">
        <v>2449</v>
      </c>
      <c r="I37" s="323" t="s">
        <v>10072</v>
      </c>
      <c r="J37" s="323" t="s">
        <v>2957</v>
      </c>
      <c r="K37" s="323" t="s">
        <v>10073</v>
      </c>
      <c r="L37" s="323" t="s">
        <v>10074</v>
      </c>
      <c r="M37" s="333" t="s">
        <v>10075</v>
      </c>
      <c r="N37" s="323" t="s">
        <v>9970</v>
      </c>
      <c r="O37" s="331">
        <v>0.76875</v>
      </c>
      <c r="P37" s="343" t="str">
        <f t="shared" si="4"/>
        <v>REVISION DE UNIDAD</v>
      </c>
      <c r="Q37" s="323" t="s">
        <v>10076</v>
      </c>
      <c r="R37" s="323">
        <v>8.69220040534095E14</v>
      </c>
      <c r="S37" s="323">
        <v>8.123213076E9</v>
      </c>
      <c r="T37" s="323" t="s">
        <v>68</v>
      </c>
      <c r="U37" s="323" t="s">
        <v>10077</v>
      </c>
      <c r="V37" s="343" t="str">
        <f t="shared" si="8"/>
        <v>REVISION</v>
      </c>
      <c r="W37" s="325">
        <v>0.0</v>
      </c>
      <c r="X37" s="325">
        <v>450.0</v>
      </c>
      <c r="Y37" s="326">
        <f t="shared" si="10"/>
        <v>72</v>
      </c>
      <c r="Z37" s="326">
        <f t="shared" si="11"/>
        <v>522</v>
      </c>
      <c r="AA37" s="326"/>
    </row>
    <row r="38">
      <c r="A38" s="322">
        <v>46029.0</v>
      </c>
      <c r="B38" s="245" t="s">
        <v>2533</v>
      </c>
      <c r="C38" s="245" t="s">
        <v>2966</v>
      </c>
      <c r="D38" s="328">
        <v>0.6875</v>
      </c>
      <c r="E38" s="245" t="s">
        <v>2933</v>
      </c>
      <c r="F38" s="245" t="s">
        <v>2933</v>
      </c>
      <c r="G38" s="245">
        <v>1.0</v>
      </c>
      <c r="H38" s="245" t="s">
        <v>2819</v>
      </c>
      <c r="I38" s="323" t="s">
        <v>10072</v>
      </c>
      <c r="J38" s="323" t="s">
        <v>2957</v>
      </c>
      <c r="K38" s="323" t="s">
        <v>10073</v>
      </c>
      <c r="L38" s="323" t="s">
        <v>10074</v>
      </c>
      <c r="M38" s="333" t="s">
        <v>10075</v>
      </c>
      <c r="N38" s="323" t="s">
        <v>9970</v>
      </c>
      <c r="O38" s="331">
        <v>0.76875</v>
      </c>
      <c r="P38" s="343" t="str">
        <f t="shared" si="4"/>
        <v>REVISION DE UNIDAD</v>
      </c>
      <c r="Q38" s="323" t="s">
        <v>10076</v>
      </c>
      <c r="R38" s="323">
        <v>8.69220040534095E14</v>
      </c>
      <c r="S38" s="323">
        <v>8.126174272E9</v>
      </c>
      <c r="T38" s="323" t="s">
        <v>68</v>
      </c>
      <c r="U38" s="323" t="s">
        <v>10077</v>
      </c>
      <c r="V38" s="323" t="s">
        <v>762</v>
      </c>
      <c r="W38" s="325">
        <v>0.0</v>
      </c>
      <c r="X38" s="325">
        <v>0.0</v>
      </c>
      <c r="Y38" s="326">
        <f t="shared" si="10"/>
        <v>0</v>
      </c>
      <c r="Z38" s="326">
        <f t="shared" si="11"/>
        <v>0</v>
      </c>
      <c r="AA38" s="326"/>
    </row>
    <row r="39">
      <c r="A39" s="322">
        <v>46029.0</v>
      </c>
      <c r="B39" s="245" t="s">
        <v>2533</v>
      </c>
      <c r="C39" s="327" t="s">
        <v>2817</v>
      </c>
      <c r="D39" s="328">
        <v>0.6875</v>
      </c>
      <c r="E39" s="245" t="s">
        <v>2933</v>
      </c>
      <c r="F39" s="245" t="s">
        <v>2933</v>
      </c>
      <c r="G39" s="245">
        <v>1.0</v>
      </c>
      <c r="H39" s="245" t="s">
        <v>2449</v>
      </c>
      <c r="I39" s="323" t="s">
        <v>10078</v>
      </c>
      <c r="J39" s="323" t="s">
        <v>2957</v>
      </c>
      <c r="K39" s="323" t="s">
        <v>10073</v>
      </c>
      <c r="L39" s="323" t="s">
        <v>10074</v>
      </c>
      <c r="M39" s="333" t="s">
        <v>10075</v>
      </c>
      <c r="N39" s="323" t="s">
        <v>9970</v>
      </c>
      <c r="O39" s="331">
        <v>0.8173611111111111</v>
      </c>
      <c r="P39" s="343" t="str">
        <f t="shared" si="4"/>
        <v>REVISION DE UNIDAD</v>
      </c>
      <c r="Q39" s="323" t="s">
        <v>10079</v>
      </c>
      <c r="R39" s="323">
        <v>8.64035051994524E14</v>
      </c>
      <c r="S39" s="323">
        <v>8.13551083E9</v>
      </c>
      <c r="T39" s="323" t="s">
        <v>68</v>
      </c>
      <c r="U39" s="323" t="s">
        <v>10080</v>
      </c>
      <c r="V39" s="343" t="str">
        <f t="shared" ref="V39:V40" si="12">H39</f>
        <v>REVISION</v>
      </c>
      <c r="W39" s="325">
        <v>0.0</v>
      </c>
      <c r="X39" s="325">
        <v>450.0</v>
      </c>
      <c r="Y39" s="326">
        <f t="shared" si="10"/>
        <v>72</v>
      </c>
      <c r="Z39" s="326">
        <f t="shared" si="11"/>
        <v>522</v>
      </c>
      <c r="AA39" s="326"/>
    </row>
    <row r="40">
      <c r="A40" s="322">
        <v>46030.0</v>
      </c>
      <c r="B40" s="245" t="s">
        <v>2533</v>
      </c>
      <c r="C40" s="327" t="s">
        <v>2817</v>
      </c>
      <c r="D40" s="328">
        <v>0.3958333333333333</v>
      </c>
      <c r="E40" s="245" t="s">
        <v>10081</v>
      </c>
      <c r="F40" s="245" t="s">
        <v>672</v>
      </c>
      <c r="G40" s="245">
        <v>1.0</v>
      </c>
      <c r="H40" s="245" t="s">
        <v>888</v>
      </c>
      <c r="I40" s="323" t="s">
        <v>10082</v>
      </c>
      <c r="J40" s="323" t="s">
        <v>9980</v>
      </c>
      <c r="K40" s="323" t="s">
        <v>10083</v>
      </c>
      <c r="L40" s="323" t="s">
        <v>10084</v>
      </c>
      <c r="M40" s="333" t="s">
        <v>10085</v>
      </c>
      <c r="N40" s="323" t="s">
        <v>9970</v>
      </c>
      <c r="O40" s="331">
        <v>0.41041666666666665</v>
      </c>
      <c r="P40" s="343" t="str">
        <f t="shared" si="4"/>
        <v>INSTALACION GPS</v>
      </c>
      <c r="Q40" s="323" t="s">
        <v>5247</v>
      </c>
      <c r="R40" s="323">
        <v>8.62667089218971E14</v>
      </c>
      <c r="S40" s="323">
        <v>8.182077348E9</v>
      </c>
      <c r="T40" s="323" t="s">
        <v>10086</v>
      </c>
      <c r="U40" s="323" t="s">
        <v>68</v>
      </c>
      <c r="V40" s="343" t="str">
        <f t="shared" si="12"/>
        <v>INSTALACION</v>
      </c>
      <c r="W40" s="325">
        <v>0.0</v>
      </c>
      <c r="X40" s="325">
        <f>1550+3600-600</f>
        <v>4550</v>
      </c>
      <c r="Y40" s="326">
        <f t="shared" si="10"/>
        <v>728</v>
      </c>
      <c r="Z40" s="326">
        <f t="shared" si="11"/>
        <v>5278</v>
      </c>
      <c r="AA40" s="326"/>
    </row>
    <row r="41">
      <c r="A41" s="322">
        <v>46030.0</v>
      </c>
      <c r="B41" s="245" t="s">
        <v>2533</v>
      </c>
      <c r="C41" s="327" t="s">
        <v>2817</v>
      </c>
      <c r="D41" s="328">
        <v>0.625</v>
      </c>
      <c r="E41" s="245" t="s">
        <v>297</v>
      </c>
      <c r="F41" s="245" t="s">
        <v>297</v>
      </c>
      <c r="G41" s="245">
        <v>1.0</v>
      </c>
      <c r="H41" s="245" t="s">
        <v>2716</v>
      </c>
      <c r="I41" s="323" t="s">
        <v>7564</v>
      </c>
      <c r="J41" s="323" t="s">
        <v>9980</v>
      </c>
      <c r="K41" s="323" t="s">
        <v>10087</v>
      </c>
      <c r="L41" s="323" t="s">
        <v>4293</v>
      </c>
      <c r="M41" s="333" t="s">
        <v>10088</v>
      </c>
      <c r="N41" s="323" t="s">
        <v>706</v>
      </c>
      <c r="O41" s="331">
        <v>0.6243055555555556</v>
      </c>
      <c r="P41" s="343" t="str">
        <f t="shared" si="4"/>
        <v>INSTALACION GPS</v>
      </c>
      <c r="Q41" s="323" t="s">
        <v>10089</v>
      </c>
      <c r="R41" s="323" t="s">
        <v>68</v>
      </c>
      <c r="S41" s="323" t="s">
        <v>68</v>
      </c>
      <c r="T41" s="323" t="s">
        <v>68</v>
      </c>
      <c r="U41" s="323" t="s">
        <v>68</v>
      </c>
      <c r="V41" s="323" t="s">
        <v>762</v>
      </c>
      <c r="W41" s="325">
        <v>0.0</v>
      </c>
      <c r="X41" s="325">
        <v>0.0</v>
      </c>
      <c r="Y41" s="326">
        <f t="shared" si="10"/>
        <v>0</v>
      </c>
      <c r="Z41" s="326">
        <f t="shared" si="11"/>
        <v>0</v>
      </c>
      <c r="AA41" s="326"/>
    </row>
    <row r="42">
      <c r="A42" s="322">
        <v>46030.0</v>
      </c>
      <c r="B42" s="245" t="s">
        <v>2533</v>
      </c>
      <c r="C42" s="327" t="s">
        <v>2817</v>
      </c>
      <c r="D42" s="328">
        <v>0.6875</v>
      </c>
      <c r="E42" s="245" t="s">
        <v>297</v>
      </c>
      <c r="F42" s="245" t="s">
        <v>297</v>
      </c>
      <c r="G42" s="245">
        <v>1.0</v>
      </c>
      <c r="H42" s="245" t="s">
        <v>37</v>
      </c>
      <c r="I42" s="323" t="s">
        <v>10090</v>
      </c>
      <c r="J42" s="323" t="s">
        <v>10046</v>
      </c>
      <c r="K42" s="323" t="s">
        <v>10087</v>
      </c>
      <c r="L42" s="323" t="s">
        <v>4293</v>
      </c>
      <c r="M42" s="333" t="s">
        <v>10088</v>
      </c>
      <c r="N42" s="323" t="s">
        <v>9970</v>
      </c>
      <c r="O42" s="331">
        <v>0.6861111111111111</v>
      </c>
      <c r="P42" s="343" t="str">
        <f t="shared" si="4"/>
        <v>INSTALACION COMODATO GPS</v>
      </c>
      <c r="Q42" s="323" t="s">
        <v>5247</v>
      </c>
      <c r="R42" s="323">
        <v>8.62667089393147E14</v>
      </c>
      <c r="S42" s="323">
        <v>8.182083014E9</v>
      </c>
      <c r="T42" s="323" t="s">
        <v>10091</v>
      </c>
      <c r="U42" s="323" t="s">
        <v>10092</v>
      </c>
      <c r="V42" s="343" t="str">
        <f t="shared" ref="V42:V52" si="13">H42</f>
        <v>COMODATO</v>
      </c>
      <c r="W42" s="325">
        <v>550.0</v>
      </c>
      <c r="X42" s="325">
        <v>300.0</v>
      </c>
      <c r="Y42" s="326">
        <f t="shared" si="10"/>
        <v>136</v>
      </c>
      <c r="Z42" s="326">
        <f t="shared" si="11"/>
        <v>986</v>
      </c>
      <c r="AA42" s="326"/>
    </row>
    <row r="43">
      <c r="A43" s="322">
        <v>46031.0</v>
      </c>
      <c r="B43" s="245" t="s">
        <v>2533</v>
      </c>
      <c r="C43" s="327" t="s">
        <v>2817</v>
      </c>
      <c r="D43" s="328">
        <v>0.375</v>
      </c>
      <c r="E43" s="245" t="s">
        <v>2548</v>
      </c>
      <c r="F43" s="245" t="s">
        <v>10009</v>
      </c>
      <c r="G43" s="245">
        <v>1.0</v>
      </c>
      <c r="H43" s="245" t="s">
        <v>2513</v>
      </c>
      <c r="I43" s="323" t="s">
        <v>10093</v>
      </c>
      <c r="J43" s="323" t="s">
        <v>2514</v>
      </c>
      <c r="K43" s="323" t="s">
        <v>9455</v>
      </c>
      <c r="L43" s="193" t="s">
        <v>2833</v>
      </c>
      <c r="M43" s="330" t="s">
        <v>2552</v>
      </c>
      <c r="N43" s="323" t="s">
        <v>706</v>
      </c>
      <c r="O43" s="331">
        <v>0.375</v>
      </c>
      <c r="P43" s="343" t="str">
        <f t="shared" si="4"/>
        <v>DESINSTALACION DE EQUIPO</v>
      </c>
      <c r="Q43" s="323" t="s">
        <v>8935</v>
      </c>
      <c r="R43" s="323">
        <v>8.68166058822909E14</v>
      </c>
      <c r="S43" s="323">
        <v>8.119168079E9</v>
      </c>
      <c r="T43" s="323" t="s">
        <v>10094</v>
      </c>
      <c r="U43" s="323" t="s">
        <v>68</v>
      </c>
      <c r="V43" s="343" t="str">
        <f t="shared" si="13"/>
        <v>DESINSTALACION</v>
      </c>
      <c r="W43" s="325">
        <v>350.0</v>
      </c>
      <c r="X43" s="325">
        <v>0.0</v>
      </c>
      <c r="Y43" s="326">
        <f t="shared" si="10"/>
        <v>56</v>
      </c>
      <c r="Z43" s="326">
        <f t="shared" si="11"/>
        <v>406</v>
      </c>
      <c r="AA43" s="326"/>
    </row>
    <row r="44">
      <c r="A44" s="322">
        <v>46031.0</v>
      </c>
      <c r="B44" s="245" t="s">
        <v>2533</v>
      </c>
      <c r="C44" s="327" t="s">
        <v>2817</v>
      </c>
      <c r="D44" s="328">
        <v>0.375</v>
      </c>
      <c r="E44" s="245" t="s">
        <v>2548</v>
      </c>
      <c r="F44" s="245" t="s">
        <v>10009</v>
      </c>
      <c r="G44" s="245">
        <v>1.0</v>
      </c>
      <c r="H44" s="245" t="s">
        <v>2513</v>
      </c>
      <c r="I44" s="323" t="s">
        <v>10095</v>
      </c>
      <c r="J44" s="323" t="s">
        <v>2514</v>
      </c>
      <c r="K44" s="323" t="s">
        <v>9455</v>
      </c>
      <c r="L44" s="193" t="s">
        <v>2833</v>
      </c>
      <c r="M44" s="330" t="s">
        <v>2552</v>
      </c>
      <c r="N44" s="323" t="s">
        <v>706</v>
      </c>
      <c r="O44" s="331">
        <v>0.3958333333333333</v>
      </c>
      <c r="P44" s="343" t="str">
        <f t="shared" si="4"/>
        <v>DESINSTALACION DE EQUIPO</v>
      </c>
      <c r="Q44" s="323" t="s">
        <v>8935</v>
      </c>
      <c r="R44" s="323">
        <v>8.65011034399114E14</v>
      </c>
      <c r="S44" s="323">
        <v>8.126203014E9</v>
      </c>
      <c r="T44" s="323" t="s">
        <v>10096</v>
      </c>
      <c r="U44" s="323" t="s">
        <v>10097</v>
      </c>
      <c r="V44" s="343" t="str">
        <f t="shared" si="13"/>
        <v>DESINSTALACION</v>
      </c>
      <c r="W44" s="325">
        <v>350.0</v>
      </c>
      <c r="X44" s="325">
        <v>0.0</v>
      </c>
      <c r="Y44" s="326">
        <f t="shared" si="10"/>
        <v>56</v>
      </c>
      <c r="Z44" s="326">
        <f t="shared" si="11"/>
        <v>406</v>
      </c>
      <c r="AA44" s="326"/>
    </row>
    <row r="45">
      <c r="A45" s="322">
        <v>46031.0</v>
      </c>
      <c r="B45" s="245" t="s">
        <v>2533</v>
      </c>
      <c r="C45" s="327" t="s">
        <v>2817</v>
      </c>
      <c r="D45" s="328">
        <v>0.4166666666666667</v>
      </c>
      <c r="E45" s="245" t="s">
        <v>3993</v>
      </c>
      <c r="F45" s="245" t="s">
        <v>5930</v>
      </c>
      <c r="G45" s="245">
        <v>1.0</v>
      </c>
      <c r="H45" s="245" t="s">
        <v>2449</v>
      </c>
      <c r="I45" s="323" t="s">
        <v>10098</v>
      </c>
      <c r="J45" s="323" t="s">
        <v>10099</v>
      </c>
      <c r="K45" s="323" t="s">
        <v>10100</v>
      </c>
      <c r="L45" s="323" t="s">
        <v>10101</v>
      </c>
      <c r="M45" s="333" t="s">
        <v>10102</v>
      </c>
      <c r="N45" s="323" t="s">
        <v>706</v>
      </c>
      <c r="O45" s="331">
        <v>0.41388888888888886</v>
      </c>
      <c r="P45" s="347" t="str">
        <f t="shared" si="4"/>
        <v>REVISION DE UNIDAD 
(El motivo de la revisión es porque el cliente nos comenta que la unidad no encendía, lo llevó a un taller pero le dicen que no es nada mecánico, lo revisó tambien con un electrico que le comento que era tema del GPS, de igual manera no nos da señal a nosotros)</v>
      </c>
      <c r="Q45" s="323" t="s">
        <v>10103</v>
      </c>
      <c r="R45" s="323">
        <v>8.65011032921216E14</v>
      </c>
      <c r="S45" s="323">
        <v>8.181794754E9</v>
      </c>
      <c r="T45" s="323" t="s">
        <v>68</v>
      </c>
      <c r="U45" s="323" t="s">
        <v>10104</v>
      </c>
      <c r="V45" s="343" t="str">
        <f t="shared" si="13"/>
        <v>REVISION</v>
      </c>
      <c r="W45" s="325">
        <v>650.0</v>
      </c>
      <c r="X45" s="325">
        <v>0.0</v>
      </c>
      <c r="Y45" s="326">
        <f t="shared" si="10"/>
        <v>104</v>
      </c>
      <c r="Z45" s="326">
        <f t="shared" si="11"/>
        <v>754</v>
      </c>
      <c r="AA45" s="326"/>
    </row>
    <row r="46">
      <c r="A46" s="322">
        <v>46031.0</v>
      </c>
      <c r="B46" s="245" t="s">
        <v>2533</v>
      </c>
      <c r="C46" s="245" t="s">
        <v>68</v>
      </c>
      <c r="D46" s="328">
        <v>0.5416666666666666</v>
      </c>
      <c r="E46" s="245" t="s">
        <v>3418</v>
      </c>
      <c r="F46" s="245" t="s">
        <v>9648</v>
      </c>
      <c r="G46" s="245">
        <v>1.0</v>
      </c>
      <c r="H46" s="245" t="s">
        <v>2449</v>
      </c>
      <c r="I46" s="323" t="s">
        <v>10105</v>
      </c>
      <c r="J46" s="323" t="s">
        <v>10106</v>
      </c>
      <c r="K46" s="193" t="s">
        <v>9655</v>
      </c>
      <c r="L46" s="193" t="s">
        <v>10107</v>
      </c>
      <c r="M46" s="330" t="s">
        <v>2970</v>
      </c>
      <c r="N46" s="323" t="s">
        <v>9970</v>
      </c>
      <c r="O46" s="331">
        <v>0.5451388888888888</v>
      </c>
      <c r="P46" s="343" t="str">
        <f t="shared" si="4"/>
        <v>REVISION DE UNIDAD
(TENIA UN EQUIPO TELTONIKA FMC130 Y NO ACTUALUZA LA POSICION)</v>
      </c>
      <c r="Q46" s="323" t="s">
        <v>10108</v>
      </c>
      <c r="R46" s="323">
        <v>8.63719067170077E14</v>
      </c>
      <c r="S46" s="323">
        <v>8.123218036E9</v>
      </c>
      <c r="T46" s="323" t="s">
        <v>10109</v>
      </c>
      <c r="U46" s="323" t="s">
        <v>10110</v>
      </c>
      <c r="V46" s="343" t="str">
        <f t="shared" si="13"/>
        <v>REVISION</v>
      </c>
      <c r="W46" s="325">
        <v>0.0</v>
      </c>
      <c r="X46" s="325">
        <v>0.0</v>
      </c>
      <c r="Y46" s="326">
        <f t="shared" si="10"/>
        <v>0</v>
      </c>
      <c r="Z46" s="326">
        <f t="shared" si="11"/>
        <v>0</v>
      </c>
      <c r="AA46" s="326"/>
    </row>
    <row r="47">
      <c r="A47" s="322">
        <v>46031.0</v>
      </c>
      <c r="B47" s="245" t="s">
        <v>2533</v>
      </c>
      <c r="C47" s="215" t="s">
        <v>2817</v>
      </c>
      <c r="D47" s="328">
        <v>0.6041666666666666</v>
      </c>
      <c r="E47" s="245" t="s">
        <v>3761</v>
      </c>
      <c r="F47" s="245" t="s">
        <v>2592</v>
      </c>
      <c r="G47" s="245">
        <v>1.0</v>
      </c>
      <c r="H47" s="245" t="s">
        <v>888</v>
      </c>
      <c r="I47" s="323" t="s">
        <v>10111</v>
      </c>
      <c r="J47" s="323" t="s">
        <v>9980</v>
      </c>
      <c r="K47" s="323" t="s">
        <v>10112</v>
      </c>
      <c r="L47" s="323" t="s">
        <v>10113</v>
      </c>
      <c r="M47" s="333" t="s">
        <v>10114</v>
      </c>
      <c r="N47" s="323" t="s">
        <v>9970</v>
      </c>
      <c r="O47" s="331">
        <v>0.6</v>
      </c>
      <c r="P47" s="343" t="str">
        <f t="shared" si="4"/>
        <v>INSTALACION GPS</v>
      </c>
      <c r="Q47" s="323" t="s">
        <v>5247</v>
      </c>
      <c r="R47" s="323">
        <v>8.62667089382215E14</v>
      </c>
      <c r="S47" s="323">
        <v>8.182084966E9</v>
      </c>
      <c r="T47" s="323" t="s">
        <v>10115</v>
      </c>
      <c r="U47" s="323" t="s">
        <v>10116</v>
      </c>
      <c r="V47" s="343" t="str">
        <f t="shared" si="13"/>
        <v>INSTALACION</v>
      </c>
      <c r="W47" s="325">
        <v>1724.0</v>
      </c>
      <c r="X47" s="325">
        <v>150.0</v>
      </c>
      <c r="Y47" s="326">
        <f t="shared" si="10"/>
        <v>299.84</v>
      </c>
      <c r="Z47" s="326">
        <f t="shared" si="11"/>
        <v>2173.84</v>
      </c>
      <c r="AA47" s="326"/>
    </row>
    <row r="48" ht="36.0" customHeight="1">
      <c r="A48" s="322">
        <v>46031.0</v>
      </c>
      <c r="B48" s="245" t="s">
        <v>2533</v>
      </c>
      <c r="C48" s="215" t="s">
        <v>2817</v>
      </c>
      <c r="D48" s="328">
        <v>0.6666666666666666</v>
      </c>
      <c r="E48" s="245" t="s">
        <v>3761</v>
      </c>
      <c r="F48" s="245" t="s">
        <v>2592</v>
      </c>
      <c r="G48" s="245">
        <v>1.0</v>
      </c>
      <c r="H48" s="245" t="s">
        <v>888</v>
      </c>
      <c r="I48" s="323" t="s">
        <v>10117</v>
      </c>
      <c r="J48" s="323" t="s">
        <v>9980</v>
      </c>
      <c r="K48" s="323" t="s">
        <v>10118</v>
      </c>
      <c r="L48" s="323" t="s">
        <v>4219</v>
      </c>
      <c r="M48" s="333" t="s">
        <v>10119</v>
      </c>
      <c r="N48" s="323" t="s">
        <v>706</v>
      </c>
      <c r="O48" s="331">
        <v>0.6604166666666667</v>
      </c>
      <c r="P48" s="343" t="str">
        <f t="shared" si="4"/>
        <v>INSTALACION GPS</v>
      </c>
      <c r="Q48" s="323" t="s">
        <v>5247</v>
      </c>
      <c r="R48" s="323">
        <v>8.62667089264629E14</v>
      </c>
      <c r="S48" s="323">
        <v>8.182084078E9</v>
      </c>
      <c r="T48" s="323" t="s">
        <v>68</v>
      </c>
      <c r="U48" s="323" t="s">
        <v>10120</v>
      </c>
      <c r="V48" s="343" t="str">
        <f t="shared" si="13"/>
        <v>INSTALACION</v>
      </c>
      <c r="W48" s="325">
        <v>1724.0</v>
      </c>
      <c r="X48" s="325">
        <v>150.0</v>
      </c>
      <c r="Y48" s="326">
        <f t="shared" si="10"/>
        <v>299.84</v>
      </c>
      <c r="Z48" s="326">
        <f t="shared" si="11"/>
        <v>2173.84</v>
      </c>
      <c r="AA48" s="326"/>
    </row>
    <row r="49">
      <c r="A49" s="322">
        <v>46031.0</v>
      </c>
      <c r="B49" s="245" t="s">
        <v>2533</v>
      </c>
      <c r="C49" s="215" t="s">
        <v>2817</v>
      </c>
      <c r="D49" s="328">
        <v>0.6875</v>
      </c>
      <c r="E49" s="245" t="s">
        <v>3761</v>
      </c>
      <c r="F49" s="245" t="s">
        <v>2592</v>
      </c>
      <c r="G49" s="245">
        <v>1.0</v>
      </c>
      <c r="H49" s="245" t="s">
        <v>888</v>
      </c>
      <c r="I49" s="323" t="s">
        <v>10121</v>
      </c>
      <c r="J49" s="323" t="s">
        <v>9980</v>
      </c>
      <c r="K49" s="323" t="s">
        <v>10122</v>
      </c>
      <c r="L49" s="323" t="s">
        <v>8514</v>
      </c>
      <c r="M49" s="333" t="s">
        <v>2649</v>
      </c>
      <c r="N49" s="323" t="s">
        <v>9970</v>
      </c>
      <c r="O49" s="331">
        <v>0.6875</v>
      </c>
      <c r="P49" s="343" t="str">
        <f t="shared" si="4"/>
        <v>INSTALACION GPS</v>
      </c>
      <c r="Q49" s="323" t="s">
        <v>5247</v>
      </c>
      <c r="R49" s="323">
        <v>8.62667089263159E14</v>
      </c>
      <c r="S49" s="323">
        <v>8.182082152E9</v>
      </c>
      <c r="T49" s="323" t="s">
        <v>10123</v>
      </c>
      <c r="U49" s="323" t="s">
        <v>68</v>
      </c>
      <c r="V49" s="343" t="str">
        <f t="shared" si="13"/>
        <v>INSTALACION</v>
      </c>
      <c r="W49" s="325">
        <v>1724.0</v>
      </c>
      <c r="X49" s="325">
        <v>150.0</v>
      </c>
      <c r="Y49" s="326">
        <f t="shared" si="10"/>
        <v>299.84</v>
      </c>
      <c r="Z49" s="326">
        <f t="shared" si="11"/>
        <v>2173.84</v>
      </c>
      <c r="AA49" s="326"/>
    </row>
    <row r="50">
      <c r="A50" s="322">
        <v>46031.0</v>
      </c>
      <c r="B50" s="245" t="s">
        <v>2533</v>
      </c>
      <c r="C50" s="327" t="s">
        <v>2817</v>
      </c>
      <c r="D50" s="328">
        <v>0.7083333333333334</v>
      </c>
      <c r="E50" s="245" t="s">
        <v>2504</v>
      </c>
      <c r="F50" s="245" t="s">
        <v>2504</v>
      </c>
      <c r="G50" s="245">
        <v>1.0</v>
      </c>
      <c r="H50" s="245" t="s">
        <v>888</v>
      </c>
      <c r="I50" s="323" t="s">
        <v>10124</v>
      </c>
      <c r="J50" s="323" t="s">
        <v>9980</v>
      </c>
      <c r="K50" s="323" t="s">
        <v>10125</v>
      </c>
      <c r="L50" s="323" t="s">
        <v>10126</v>
      </c>
      <c r="M50" s="333" t="s">
        <v>10127</v>
      </c>
      <c r="N50" s="323" t="s">
        <v>9970</v>
      </c>
      <c r="O50" s="331">
        <v>0.7152777777777778</v>
      </c>
      <c r="P50" s="343" t="str">
        <f t="shared" si="4"/>
        <v>INSTALACION GPS</v>
      </c>
      <c r="Q50" s="323" t="s">
        <v>5247</v>
      </c>
      <c r="R50" s="323">
        <v>8.62667089352309E14</v>
      </c>
      <c r="S50" s="323">
        <v>8.182090713E9</v>
      </c>
      <c r="T50" s="323" t="s">
        <v>10128</v>
      </c>
      <c r="U50" s="323" t="s">
        <v>10129</v>
      </c>
      <c r="V50" s="343" t="str">
        <f t="shared" si="13"/>
        <v>INSTALACION</v>
      </c>
      <c r="W50" s="325">
        <v>1900.0</v>
      </c>
      <c r="X50" s="325">
        <v>100.0</v>
      </c>
      <c r="Y50" s="325" t="s">
        <v>9949</v>
      </c>
      <c r="Z50" s="326">
        <f>W50+X50</f>
        <v>2000</v>
      </c>
      <c r="AA50" s="326"/>
    </row>
    <row r="51">
      <c r="A51" s="322">
        <v>46032.0</v>
      </c>
      <c r="B51" s="245" t="s">
        <v>2717</v>
      </c>
      <c r="C51" s="327" t="s">
        <v>2817</v>
      </c>
      <c r="D51" s="328">
        <v>0.375</v>
      </c>
      <c r="E51" s="245" t="s">
        <v>10130</v>
      </c>
      <c r="F51" s="245" t="s">
        <v>10131</v>
      </c>
      <c r="G51" s="245" t="s">
        <v>68</v>
      </c>
      <c r="H51" s="245" t="s">
        <v>888</v>
      </c>
      <c r="I51" s="323" t="s">
        <v>10132</v>
      </c>
      <c r="J51" s="323" t="s">
        <v>9980</v>
      </c>
      <c r="K51" s="323" t="s">
        <v>10133</v>
      </c>
      <c r="L51" s="323" t="s">
        <v>10074</v>
      </c>
      <c r="M51" s="333" t="s">
        <v>10075</v>
      </c>
      <c r="N51" s="323" t="s">
        <v>9970</v>
      </c>
      <c r="O51" s="331">
        <v>0.43333333333333335</v>
      </c>
      <c r="P51" s="343" t="str">
        <f t="shared" si="4"/>
        <v>INSTALACION GPS</v>
      </c>
      <c r="Q51" s="323" t="s">
        <v>6065</v>
      </c>
      <c r="R51" s="323">
        <v>8.62667089379526E14</v>
      </c>
      <c r="S51" s="323">
        <v>8.126034109E9</v>
      </c>
      <c r="T51" s="323" t="s">
        <v>10134</v>
      </c>
      <c r="U51" s="323" t="s">
        <v>10135</v>
      </c>
      <c r="V51" s="343" t="str">
        <f t="shared" si="13"/>
        <v>INSTALACION</v>
      </c>
      <c r="W51" s="325">
        <v>0.0</v>
      </c>
      <c r="X51" s="325">
        <v>0.0</v>
      </c>
      <c r="Y51" s="326">
        <f t="shared" ref="Y51:Y94" si="14">(W51+X51)*0.16</f>
        <v>0</v>
      </c>
      <c r="Z51" s="326">
        <f t="shared" ref="Z51:Z94" si="15">W51+X51+Y51</f>
        <v>0</v>
      </c>
      <c r="AA51" s="326"/>
    </row>
    <row r="52">
      <c r="A52" s="322">
        <v>46032.0</v>
      </c>
      <c r="B52" s="245" t="s">
        <v>2533</v>
      </c>
      <c r="C52" s="327" t="s">
        <v>2817</v>
      </c>
      <c r="D52" s="328">
        <v>0.375</v>
      </c>
      <c r="E52" s="245" t="s">
        <v>2548</v>
      </c>
      <c r="F52" s="245" t="s">
        <v>10009</v>
      </c>
      <c r="G52" s="245">
        <v>1.0</v>
      </c>
      <c r="H52" s="245" t="s">
        <v>2513</v>
      </c>
      <c r="I52" s="323" t="s">
        <v>10136</v>
      </c>
      <c r="J52" s="323" t="s">
        <v>2514</v>
      </c>
      <c r="K52" s="323" t="s">
        <v>9455</v>
      </c>
      <c r="L52" s="193" t="s">
        <v>2833</v>
      </c>
      <c r="M52" s="330" t="s">
        <v>2552</v>
      </c>
      <c r="N52" s="323" t="s">
        <v>706</v>
      </c>
      <c r="O52" s="331">
        <v>0.38125</v>
      </c>
      <c r="P52" s="343" t="str">
        <f t="shared" si="4"/>
        <v>DESINSTALACION DE EQUIPO</v>
      </c>
      <c r="Q52" s="323" t="s">
        <v>8935</v>
      </c>
      <c r="R52" s="323">
        <v>8.65011033830069E14</v>
      </c>
      <c r="S52" s="323">
        <v>8.184662838E9</v>
      </c>
      <c r="T52" s="323" t="s">
        <v>10137</v>
      </c>
      <c r="U52" s="323" t="s">
        <v>10138</v>
      </c>
      <c r="V52" s="343" t="str">
        <f t="shared" si="13"/>
        <v>DESINSTALACION</v>
      </c>
      <c r="W52" s="325">
        <v>350.0</v>
      </c>
      <c r="X52" s="325">
        <v>0.0</v>
      </c>
      <c r="Y52" s="326">
        <f t="shared" si="14"/>
        <v>56</v>
      </c>
      <c r="Z52" s="326">
        <f t="shared" si="15"/>
        <v>406</v>
      </c>
      <c r="AA52" s="326"/>
    </row>
    <row r="53">
      <c r="A53" s="322">
        <v>46032.0</v>
      </c>
      <c r="B53" s="245" t="s">
        <v>2533</v>
      </c>
      <c r="C53" s="245" t="s">
        <v>2966</v>
      </c>
      <c r="D53" s="328">
        <v>0.4375</v>
      </c>
      <c r="E53" s="245" t="s">
        <v>10139</v>
      </c>
      <c r="F53" s="245" t="s">
        <v>10140</v>
      </c>
      <c r="G53" s="245">
        <v>1.0</v>
      </c>
      <c r="H53" s="245" t="s">
        <v>2449</v>
      </c>
      <c r="I53" s="323">
        <v>8.0</v>
      </c>
      <c r="J53" s="323" t="s">
        <v>10141</v>
      </c>
      <c r="K53" s="323" t="s">
        <v>8865</v>
      </c>
      <c r="L53" s="323" t="s">
        <v>8866</v>
      </c>
      <c r="M53" s="333" t="s">
        <v>10142</v>
      </c>
      <c r="N53" s="323" t="s">
        <v>706</v>
      </c>
      <c r="O53" s="331">
        <v>0.3958333333333333</v>
      </c>
      <c r="P53" s="343" t="str">
        <f t="shared" si="4"/>
        <v>REVISION DE UNIDAD 
(Dejo de reportar 2025-12-28 04:09:15)</v>
      </c>
      <c r="Q53" s="323" t="s">
        <v>10143</v>
      </c>
      <c r="R53" s="323">
        <v>8.69706060877505E14</v>
      </c>
      <c r="S53" s="323">
        <v>2.215751105E9</v>
      </c>
      <c r="T53" s="323" t="s">
        <v>10144</v>
      </c>
      <c r="U53" s="323" t="s">
        <v>10145</v>
      </c>
      <c r="V53" s="323" t="s">
        <v>762</v>
      </c>
      <c r="W53" s="325">
        <v>0.0</v>
      </c>
      <c r="X53" s="325">
        <v>0.0</v>
      </c>
      <c r="Y53" s="326">
        <f t="shared" si="14"/>
        <v>0</v>
      </c>
      <c r="Z53" s="326">
        <f t="shared" si="15"/>
        <v>0</v>
      </c>
      <c r="AA53" s="326"/>
    </row>
    <row r="54">
      <c r="A54" s="322">
        <v>46032.0</v>
      </c>
      <c r="B54" s="245" t="s">
        <v>2533</v>
      </c>
      <c r="C54" s="245" t="s">
        <v>2966</v>
      </c>
      <c r="D54" s="328">
        <v>0.4375</v>
      </c>
      <c r="E54" s="245" t="s">
        <v>10139</v>
      </c>
      <c r="F54" s="245" t="s">
        <v>10140</v>
      </c>
      <c r="G54" s="245">
        <v>1.0</v>
      </c>
      <c r="H54" s="245" t="s">
        <v>2467</v>
      </c>
      <c r="I54" s="323">
        <v>8.0</v>
      </c>
      <c r="J54" s="323" t="s">
        <v>10146</v>
      </c>
      <c r="K54" s="323" t="s">
        <v>8865</v>
      </c>
      <c r="L54" s="323" t="s">
        <v>8866</v>
      </c>
      <c r="M54" s="333" t="s">
        <v>10142</v>
      </c>
      <c r="N54" s="323" t="s">
        <v>706</v>
      </c>
      <c r="O54" s="331">
        <v>0.4097222222222222</v>
      </c>
      <c r="P54" s="343" t="str">
        <f t="shared" si="4"/>
        <v>REMPLAZO DE EQUIPO GPS</v>
      </c>
      <c r="Q54" s="323" t="s">
        <v>3050</v>
      </c>
      <c r="R54" s="323">
        <v>8.62667089254943E14</v>
      </c>
      <c r="S54" s="323">
        <v>8.182080916E9</v>
      </c>
      <c r="T54" s="323" t="s">
        <v>10144</v>
      </c>
      <c r="U54" s="323" t="s">
        <v>10145</v>
      </c>
      <c r="V54" s="323" t="s">
        <v>762</v>
      </c>
      <c r="W54" s="325">
        <v>0.0</v>
      </c>
      <c r="X54" s="325">
        <v>0.0</v>
      </c>
      <c r="Y54" s="326">
        <f t="shared" si="14"/>
        <v>0</v>
      </c>
      <c r="Z54" s="326">
        <f t="shared" si="15"/>
        <v>0</v>
      </c>
      <c r="AA54" s="326"/>
    </row>
    <row r="55">
      <c r="A55" s="322">
        <v>46032.0</v>
      </c>
      <c r="B55" s="245" t="s">
        <v>2533</v>
      </c>
      <c r="C55" s="245" t="s">
        <v>2966</v>
      </c>
      <c r="D55" s="328">
        <v>0.4375</v>
      </c>
      <c r="E55" s="245" t="s">
        <v>10139</v>
      </c>
      <c r="F55" s="245" t="s">
        <v>10140</v>
      </c>
      <c r="G55" s="245">
        <v>1.0</v>
      </c>
      <c r="H55" s="245" t="s">
        <v>2449</v>
      </c>
      <c r="I55" s="323">
        <v>11.0</v>
      </c>
      <c r="J55" s="323" t="s">
        <v>10141</v>
      </c>
      <c r="K55" s="323" t="s">
        <v>8865</v>
      </c>
      <c r="L55" s="323" t="s">
        <v>8866</v>
      </c>
      <c r="M55" s="333" t="s">
        <v>10142</v>
      </c>
      <c r="N55" s="323" t="s">
        <v>706</v>
      </c>
      <c r="O55" s="331">
        <v>0.42986111111111114</v>
      </c>
      <c r="P55" s="343" t="str">
        <f t="shared" si="4"/>
        <v>REVISION DE UNIDAD 
(Dejo de reportar 2025-12-28 04:09:15)</v>
      </c>
      <c r="Q55" s="323" t="s">
        <v>10143</v>
      </c>
      <c r="R55" s="323">
        <v>8.69706060876986E14</v>
      </c>
      <c r="S55" s="323">
        <v>2.222801041E9</v>
      </c>
      <c r="T55" s="323" t="s">
        <v>10147</v>
      </c>
      <c r="U55" s="323" t="s">
        <v>10148</v>
      </c>
      <c r="V55" s="323" t="s">
        <v>762</v>
      </c>
      <c r="W55" s="325">
        <v>0.0</v>
      </c>
      <c r="X55" s="325">
        <v>0.0</v>
      </c>
      <c r="Y55" s="326">
        <f t="shared" si="14"/>
        <v>0</v>
      </c>
      <c r="Z55" s="326">
        <f t="shared" si="15"/>
        <v>0</v>
      </c>
      <c r="AA55" s="326"/>
    </row>
    <row r="56">
      <c r="A56" s="322">
        <v>46032.0</v>
      </c>
      <c r="B56" s="245" t="s">
        <v>2533</v>
      </c>
      <c r="C56" s="245" t="s">
        <v>2966</v>
      </c>
      <c r="D56" s="328">
        <v>0.4375</v>
      </c>
      <c r="E56" s="245" t="s">
        <v>10139</v>
      </c>
      <c r="F56" s="245" t="s">
        <v>10140</v>
      </c>
      <c r="G56" s="245">
        <v>1.0</v>
      </c>
      <c r="H56" s="245" t="s">
        <v>2467</v>
      </c>
      <c r="I56" s="323">
        <v>10.0</v>
      </c>
      <c r="J56" s="323" t="s">
        <v>10146</v>
      </c>
      <c r="K56" s="323" t="s">
        <v>8865</v>
      </c>
      <c r="L56" s="323" t="s">
        <v>8866</v>
      </c>
      <c r="M56" s="333" t="s">
        <v>10142</v>
      </c>
      <c r="N56" s="323" t="s">
        <v>706</v>
      </c>
      <c r="O56" s="331">
        <v>0.4388888888888889</v>
      </c>
      <c r="P56" s="343" t="str">
        <f t="shared" si="4"/>
        <v>REMPLAZO DE EQUIPO GPS</v>
      </c>
      <c r="Q56" s="323" t="s">
        <v>3050</v>
      </c>
      <c r="R56" s="323">
        <v>8.62667089359072E14</v>
      </c>
      <c r="S56" s="323">
        <v>8.18208832E9</v>
      </c>
      <c r="T56" s="323" t="s">
        <v>10147</v>
      </c>
      <c r="U56" s="323" t="s">
        <v>10148</v>
      </c>
      <c r="V56" s="323" t="s">
        <v>762</v>
      </c>
      <c r="W56" s="325">
        <v>0.0</v>
      </c>
      <c r="X56" s="325">
        <v>0.0</v>
      </c>
      <c r="Y56" s="326">
        <f t="shared" si="14"/>
        <v>0</v>
      </c>
      <c r="Z56" s="326">
        <f t="shared" si="15"/>
        <v>0</v>
      </c>
      <c r="AA56" s="326"/>
    </row>
    <row r="57">
      <c r="A57" s="322">
        <v>46032.0</v>
      </c>
      <c r="B57" s="245" t="s">
        <v>2717</v>
      </c>
      <c r="C57" s="327" t="s">
        <v>2817</v>
      </c>
      <c r="D57" s="328">
        <v>0.5</v>
      </c>
      <c r="E57" s="245" t="s">
        <v>2548</v>
      </c>
      <c r="F57" s="245" t="s">
        <v>10009</v>
      </c>
      <c r="G57" s="245">
        <v>1.0</v>
      </c>
      <c r="H57" s="245" t="s">
        <v>2513</v>
      </c>
      <c r="I57" s="323" t="s">
        <v>10149</v>
      </c>
      <c r="J57" s="323" t="s">
        <v>2514</v>
      </c>
      <c r="K57" s="323" t="s">
        <v>9455</v>
      </c>
      <c r="L57" s="193" t="s">
        <v>2833</v>
      </c>
      <c r="M57" s="330" t="s">
        <v>2552</v>
      </c>
      <c r="N57" s="323" t="s">
        <v>706</v>
      </c>
      <c r="O57" s="331">
        <v>0.48680555555555555</v>
      </c>
      <c r="P57" s="343" t="str">
        <f t="shared" si="4"/>
        <v>DESINSTALACION DE EQUIPO</v>
      </c>
      <c r="Q57" s="323" t="s">
        <v>8935</v>
      </c>
      <c r="R57" s="323">
        <v>8.63844053082506E14</v>
      </c>
      <c r="S57" s="323">
        <v>8.116090552E9</v>
      </c>
      <c r="T57" s="323" t="s">
        <v>10150</v>
      </c>
      <c r="U57" s="323" t="s">
        <v>10151</v>
      </c>
      <c r="V57" s="343" t="str">
        <f t="shared" ref="V57:V62" si="16">H57</f>
        <v>DESINSTALACION</v>
      </c>
      <c r="W57" s="325">
        <v>350.0</v>
      </c>
      <c r="X57" s="325">
        <v>0.0</v>
      </c>
      <c r="Y57" s="326">
        <f t="shared" si="14"/>
        <v>56</v>
      </c>
      <c r="Z57" s="326">
        <f t="shared" si="15"/>
        <v>406</v>
      </c>
      <c r="AA57" s="326"/>
    </row>
    <row r="58">
      <c r="A58" s="335">
        <v>46032.0</v>
      </c>
      <c r="B58" s="336" t="s">
        <v>2533</v>
      </c>
      <c r="C58" s="348" t="s">
        <v>2817</v>
      </c>
      <c r="D58" s="338">
        <v>0.5</v>
      </c>
      <c r="E58" s="336" t="s">
        <v>7700</v>
      </c>
      <c r="F58" s="336" t="s">
        <v>676</v>
      </c>
      <c r="G58" s="336">
        <v>1.0</v>
      </c>
      <c r="H58" s="336" t="s">
        <v>888</v>
      </c>
      <c r="I58" s="339" t="s">
        <v>10152</v>
      </c>
      <c r="J58" s="339" t="s">
        <v>9980</v>
      </c>
      <c r="K58" s="339" t="s">
        <v>10153</v>
      </c>
      <c r="L58" s="339" t="s">
        <v>10154</v>
      </c>
      <c r="M58" s="340" t="s">
        <v>10155</v>
      </c>
      <c r="N58" s="339" t="s">
        <v>9970</v>
      </c>
      <c r="O58" s="341">
        <v>0.4798611111111111</v>
      </c>
      <c r="P58" s="349" t="str">
        <f t="shared" si="4"/>
        <v>INSTALACION GPS</v>
      </c>
      <c r="Q58" s="339" t="s">
        <v>10156</v>
      </c>
      <c r="R58" s="339">
        <v>8.62667089242856E14</v>
      </c>
      <c r="S58" s="339">
        <v>8.18208489E9</v>
      </c>
      <c r="T58" s="339" t="s">
        <v>68</v>
      </c>
      <c r="U58" s="339" t="s">
        <v>10157</v>
      </c>
      <c r="V58" s="349" t="str">
        <f t="shared" si="16"/>
        <v>INSTALACION</v>
      </c>
      <c r="W58" s="342">
        <v>0.0</v>
      </c>
      <c r="X58" s="342">
        <f>1850+300</f>
        <v>2150</v>
      </c>
      <c r="Y58" s="326">
        <f t="shared" si="14"/>
        <v>344</v>
      </c>
      <c r="Z58" s="326">
        <f t="shared" si="15"/>
        <v>2494</v>
      </c>
      <c r="AA58" s="326"/>
    </row>
    <row r="59">
      <c r="A59" s="322">
        <v>46033.0</v>
      </c>
      <c r="B59" s="245" t="s">
        <v>2717</v>
      </c>
      <c r="C59" s="245" t="s">
        <v>2966</v>
      </c>
      <c r="D59" s="245" t="s">
        <v>68</v>
      </c>
      <c r="E59" s="245" t="s">
        <v>68</v>
      </c>
      <c r="F59" s="245" t="s">
        <v>2458</v>
      </c>
      <c r="G59" s="245" t="s">
        <v>68</v>
      </c>
      <c r="H59" s="245" t="s">
        <v>68</v>
      </c>
      <c r="I59" s="323" t="s">
        <v>68</v>
      </c>
      <c r="J59" s="323" t="s">
        <v>68</v>
      </c>
      <c r="K59" s="323" t="s">
        <v>68</v>
      </c>
      <c r="L59" s="323" t="s">
        <v>68</v>
      </c>
      <c r="M59" s="324" t="s">
        <v>68</v>
      </c>
      <c r="N59" s="323" t="s">
        <v>68</v>
      </c>
      <c r="O59" s="323" t="s">
        <v>68</v>
      </c>
      <c r="P59" s="343" t="str">
        <f t="shared" si="4"/>
        <v>-</v>
      </c>
      <c r="Q59" s="323" t="s">
        <v>68</v>
      </c>
      <c r="R59" s="323" t="s">
        <v>68</v>
      </c>
      <c r="S59" s="323" t="s">
        <v>68</v>
      </c>
      <c r="T59" s="323" t="s">
        <v>68</v>
      </c>
      <c r="U59" s="323" t="s">
        <v>68</v>
      </c>
      <c r="V59" s="343" t="str">
        <f t="shared" si="16"/>
        <v>-</v>
      </c>
      <c r="W59" s="325">
        <v>0.0</v>
      </c>
      <c r="X59" s="325">
        <v>0.0</v>
      </c>
      <c r="Y59" s="326">
        <f t="shared" si="14"/>
        <v>0</v>
      </c>
      <c r="Z59" s="326">
        <f t="shared" si="15"/>
        <v>0</v>
      </c>
      <c r="AA59" s="326"/>
    </row>
    <row r="60">
      <c r="A60" s="322">
        <v>46034.0</v>
      </c>
      <c r="B60" s="245" t="s">
        <v>2717</v>
      </c>
      <c r="C60" s="327" t="s">
        <v>2817</v>
      </c>
      <c r="D60" s="328">
        <v>0.4166666666666667</v>
      </c>
      <c r="E60" s="245" t="s">
        <v>7860</v>
      </c>
      <c r="F60" s="245" t="s">
        <v>7860</v>
      </c>
      <c r="G60" s="245">
        <v>1.0</v>
      </c>
      <c r="H60" s="245" t="s">
        <v>37</v>
      </c>
      <c r="I60" s="323" t="s">
        <v>10158</v>
      </c>
      <c r="J60" s="323" t="s">
        <v>10046</v>
      </c>
      <c r="K60" s="323" t="s">
        <v>10047</v>
      </c>
      <c r="L60" s="323" t="s">
        <v>10048</v>
      </c>
      <c r="M60" s="333" t="s">
        <v>10159</v>
      </c>
      <c r="N60" s="323" t="s">
        <v>9970</v>
      </c>
      <c r="O60" s="331">
        <v>0.48125</v>
      </c>
      <c r="P60" s="343" t="str">
        <f t="shared" si="4"/>
        <v>INSTALACION COMODATO GPS</v>
      </c>
      <c r="Q60" s="323" t="s">
        <v>5247</v>
      </c>
      <c r="R60" s="323">
        <v>8.62667089242849E14</v>
      </c>
      <c r="S60" s="323">
        <v>8.182082214E9</v>
      </c>
      <c r="T60" s="323" t="s">
        <v>10160</v>
      </c>
      <c r="U60" s="323" t="s">
        <v>10161</v>
      </c>
      <c r="V60" s="343" t="str">
        <f t="shared" si="16"/>
        <v>COMODATO</v>
      </c>
      <c r="W60" s="325">
        <v>549.0</v>
      </c>
      <c r="X60" s="325">
        <v>300.0</v>
      </c>
      <c r="Y60" s="326">
        <f t="shared" si="14"/>
        <v>135.84</v>
      </c>
      <c r="Z60" s="326">
        <f t="shared" si="15"/>
        <v>984.84</v>
      </c>
      <c r="AA60" s="326"/>
    </row>
    <row r="61">
      <c r="A61" s="322">
        <v>46034.0</v>
      </c>
      <c r="B61" s="245" t="s">
        <v>2717</v>
      </c>
      <c r="C61" s="327" t="s">
        <v>2817</v>
      </c>
      <c r="D61" s="328">
        <v>0.5625</v>
      </c>
      <c r="E61" s="245" t="s">
        <v>10162</v>
      </c>
      <c r="F61" s="245" t="s">
        <v>10163</v>
      </c>
      <c r="G61" s="245">
        <v>1.0</v>
      </c>
      <c r="H61" s="245" t="s">
        <v>888</v>
      </c>
      <c r="I61" s="323" t="s">
        <v>10164</v>
      </c>
      <c r="J61" s="323" t="s">
        <v>9980</v>
      </c>
      <c r="K61" s="323" t="s">
        <v>10165</v>
      </c>
      <c r="L61" s="323" t="s">
        <v>10166</v>
      </c>
      <c r="M61" s="333" t="s">
        <v>10167</v>
      </c>
      <c r="N61" s="323" t="s">
        <v>9970</v>
      </c>
      <c r="O61" s="331">
        <v>0.5534722222222223</v>
      </c>
      <c r="P61" s="343" t="str">
        <f t="shared" si="4"/>
        <v>INSTALACION GPS</v>
      </c>
      <c r="Q61" s="323" t="s">
        <v>5247</v>
      </c>
      <c r="R61" s="323">
        <v>8.65011033831521E14</v>
      </c>
      <c r="S61" s="323">
        <v>8.126212643E9</v>
      </c>
      <c r="T61" s="323" t="s">
        <v>10168</v>
      </c>
      <c r="U61" s="323" t="s">
        <v>10169</v>
      </c>
      <c r="V61" s="343" t="str">
        <f t="shared" si="16"/>
        <v>INSTALACION</v>
      </c>
      <c r="W61" s="325">
        <v>0.0</v>
      </c>
      <c r="X61" s="325">
        <v>0.0</v>
      </c>
      <c r="Y61" s="326">
        <f t="shared" si="14"/>
        <v>0</v>
      </c>
      <c r="Z61" s="326">
        <f t="shared" si="15"/>
        <v>0</v>
      </c>
      <c r="AA61" s="326"/>
    </row>
    <row r="62">
      <c r="A62" s="322">
        <v>46034.0</v>
      </c>
      <c r="B62" s="245" t="s">
        <v>2717</v>
      </c>
      <c r="C62" s="215" t="s">
        <v>2817</v>
      </c>
      <c r="D62" s="328">
        <v>0.625</v>
      </c>
      <c r="E62" s="245" t="s">
        <v>3761</v>
      </c>
      <c r="F62" s="245" t="s">
        <v>2592</v>
      </c>
      <c r="G62" s="245">
        <v>1.0</v>
      </c>
      <c r="H62" s="245" t="s">
        <v>888</v>
      </c>
      <c r="I62" s="323" t="s">
        <v>10170</v>
      </c>
      <c r="J62" s="323" t="s">
        <v>9980</v>
      </c>
      <c r="K62" s="323" t="s">
        <v>10171</v>
      </c>
      <c r="L62" s="323" t="s">
        <v>8514</v>
      </c>
      <c r="M62" s="333" t="s">
        <v>2649</v>
      </c>
      <c r="N62" s="323" t="s">
        <v>706</v>
      </c>
      <c r="O62" s="331">
        <v>0.54375</v>
      </c>
      <c r="P62" s="343" t="str">
        <f t="shared" si="4"/>
        <v>INSTALACION GPS</v>
      </c>
      <c r="Q62" s="323" t="s">
        <v>5247</v>
      </c>
      <c r="R62" s="323">
        <v>8.62667089297363E14</v>
      </c>
      <c r="S62" s="323">
        <v>8.182087756E9</v>
      </c>
      <c r="T62" s="323" t="s">
        <v>10172</v>
      </c>
      <c r="U62" s="323" t="s">
        <v>68</v>
      </c>
      <c r="V62" s="343" t="str">
        <f t="shared" si="16"/>
        <v>INSTALACION</v>
      </c>
      <c r="W62" s="325">
        <v>1724.0</v>
      </c>
      <c r="X62" s="325">
        <v>150.0</v>
      </c>
      <c r="Y62" s="326">
        <f t="shared" si="14"/>
        <v>299.84</v>
      </c>
      <c r="Z62" s="326">
        <f t="shared" si="15"/>
        <v>2173.84</v>
      </c>
      <c r="AA62" s="326"/>
    </row>
    <row r="63">
      <c r="A63" s="322">
        <v>46034.0</v>
      </c>
      <c r="B63" s="245" t="s">
        <v>2717</v>
      </c>
      <c r="C63" s="245" t="s">
        <v>2966</v>
      </c>
      <c r="D63" s="328">
        <v>0.7138888888888889</v>
      </c>
      <c r="E63" s="245" t="s">
        <v>7700</v>
      </c>
      <c r="F63" s="245" t="s">
        <v>2527</v>
      </c>
      <c r="G63" s="245">
        <v>1.0</v>
      </c>
      <c r="H63" s="245" t="s">
        <v>2449</v>
      </c>
      <c r="I63" s="323" t="s">
        <v>10173</v>
      </c>
      <c r="J63" s="323" t="s">
        <v>7427</v>
      </c>
      <c r="K63" s="193" t="s">
        <v>8856</v>
      </c>
      <c r="L63" s="193" t="s">
        <v>3014</v>
      </c>
      <c r="M63" s="330" t="s">
        <v>7696</v>
      </c>
      <c r="N63" s="323" t="s">
        <v>9970</v>
      </c>
      <c r="O63" s="331">
        <v>0.7138888888888889</v>
      </c>
      <c r="P63" s="343" t="str">
        <f t="shared" si="4"/>
        <v>REVISION DE DASHCAM</v>
      </c>
      <c r="Q63" s="323" t="s">
        <v>10174</v>
      </c>
      <c r="R63" s="323">
        <v>8.64993060473403E14</v>
      </c>
      <c r="S63" s="323">
        <v>8.126174253E9</v>
      </c>
      <c r="T63" s="323" t="s">
        <v>68</v>
      </c>
      <c r="U63" s="323" t="s">
        <v>9337</v>
      </c>
      <c r="V63" s="323" t="s">
        <v>762</v>
      </c>
      <c r="W63" s="325">
        <v>0.0</v>
      </c>
      <c r="X63" s="325">
        <v>0.0</v>
      </c>
      <c r="Y63" s="326">
        <f t="shared" si="14"/>
        <v>0</v>
      </c>
      <c r="Z63" s="326">
        <f t="shared" si="15"/>
        <v>0</v>
      </c>
      <c r="AA63" s="326"/>
    </row>
    <row r="64">
      <c r="A64" s="322">
        <v>46034.0</v>
      </c>
      <c r="B64" s="245" t="s">
        <v>2717</v>
      </c>
      <c r="C64" s="245" t="s">
        <v>2966</v>
      </c>
      <c r="D64" s="328">
        <v>0.7138888888888889</v>
      </c>
      <c r="E64" s="245" t="s">
        <v>7700</v>
      </c>
      <c r="F64" s="245" t="s">
        <v>2527</v>
      </c>
      <c r="G64" s="245">
        <v>1.0</v>
      </c>
      <c r="H64" s="245" t="s">
        <v>2449</v>
      </c>
      <c r="I64" s="323" t="s">
        <v>10175</v>
      </c>
      <c r="J64" s="323" t="s">
        <v>7427</v>
      </c>
      <c r="K64" s="193" t="s">
        <v>8856</v>
      </c>
      <c r="L64" s="193" t="s">
        <v>3014</v>
      </c>
      <c r="M64" s="330" t="s">
        <v>7696</v>
      </c>
      <c r="N64" s="323" t="s">
        <v>9970</v>
      </c>
      <c r="O64" s="331">
        <v>0.7145833333333333</v>
      </c>
      <c r="P64" s="343" t="str">
        <f t="shared" si="4"/>
        <v>REVISION DE DASHCAM</v>
      </c>
      <c r="Q64" s="323" t="s">
        <v>10176</v>
      </c>
      <c r="R64" s="323">
        <v>8.63240070017437E14</v>
      </c>
      <c r="S64" s="323">
        <v>8.110441297E9</v>
      </c>
      <c r="T64" s="323" t="s">
        <v>68</v>
      </c>
      <c r="U64" s="323" t="s">
        <v>2621</v>
      </c>
      <c r="V64" s="323" t="s">
        <v>762</v>
      </c>
      <c r="W64" s="325">
        <v>0.0</v>
      </c>
      <c r="X64" s="325">
        <v>0.0</v>
      </c>
      <c r="Y64" s="326">
        <f t="shared" si="14"/>
        <v>0</v>
      </c>
      <c r="Z64" s="326">
        <f t="shared" si="15"/>
        <v>0</v>
      </c>
      <c r="AA64" s="326"/>
    </row>
    <row r="65">
      <c r="A65" s="322">
        <v>46034.0</v>
      </c>
      <c r="B65" s="245" t="s">
        <v>2717</v>
      </c>
      <c r="C65" s="245" t="s">
        <v>2966</v>
      </c>
      <c r="D65" s="328">
        <v>0.7138888888888889</v>
      </c>
      <c r="E65" s="245" t="s">
        <v>7700</v>
      </c>
      <c r="F65" s="245" t="s">
        <v>2527</v>
      </c>
      <c r="G65" s="245">
        <v>1.0</v>
      </c>
      <c r="H65" s="245" t="s">
        <v>2449</v>
      </c>
      <c r="I65" s="323" t="s">
        <v>10177</v>
      </c>
      <c r="J65" s="323" t="s">
        <v>7427</v>
      </c>
      <c r="K65" s="193" t="s">
        <v>8856</v>
      </c>
      <c r="L65" s="193" t="s">
        <v>3014</v>
      </c>
      <c r="M65" s="330" t="s">
        <v>7696</v>
      </c>
      <c r="N65" s="323" t="s">
        <v>9970</v>
      </c>
      <c r="O65" s="331">
        <v>0.7152777777777778</v>
      </c>
      <c r="P65" s="343" t="str">
        <f t="shared" si="4"/>
        <v>REVISION DE DASHCAM</v>
      </c>
      <c r="Q65" s="323" t="s">
        <v>10178</v>
      </c>
      <c r="R65" s="323">
        <v>8.64993060467546E14</v>
      </c>
      <c r="S65" s="323">
        <v>8.126012368E9</v>
      </c>
      <c r="T65" s="323" t="s">
        <v>68</v>
      </c>
      <c r="U65" s="323" t="s">
        <v>10179</v>
      </c>
      <c r="V65" s="323" t="s">
        <v>762</v>
      </c>
      <c r="W65" s="325">
        <v>0.0</v>
      </c>
      <c r="X65" s="325">
        <v>0.0</v>
      </c>
      <c r="Y65" s="326">
        <f t="shared" si="14"/>
        <v>0</v>
      </c>
      <c r="Z65" s="326">
        <f t="shared" si="15"/>
        <v>0</v>
      </c>
      <c r="AA65" s="326"/>
    </row>
    <row r="66">
      <c r="A66" s="322">
        <v>46034.0</v>
      </c>
      <c r="B66" s="245" t="s">
        <v>2717</v>
      </c>
      <c r="C66" s="245" t="s">
        <v>2966</v>
      </c>
      <c r="D66" s="328">
        <v>0.7138888888888889</v>
      </c>
      <c r="E66" s="245" t="s">
        <v>7700</v>
      </c>
      <c r="F66" s="245" t="s">
        <v>2527</v>
      </c>
      <c r="G66" s="245">
        <v>1.0</v>
      </c>
      <c r="H66" s="245" t="s">
        <v>2449</v>
      </c>
      <c r="I66" s="323" t="s">
        <v>10180</v>
      </c>
      <c r="J66" s="323" t="s">
        <v>7427</v>
      </c>
      <c r="K66" s="193" t="s">
        <v>8856</v>
      </c>
      <c r="L66" s="193" t="s">
        <v>3014</v>
      </c>
      <c r="M66" s="330" t="s">
        <v>7696</v>
      </c>
      <c r="N66" s="323" t="s">
        <v>9970</v>
      </c>
      <c r="O66" s="331">
        <v>0.7159722222222222</v>
      </c>
      <c r="P66" s="343" t="str">
        <f t="shared" si="4"/>
        <v>REVISION DE DASHCAM</v>
      </c>
      <c r="Q66" s="323" t="s">
        <v>10181</v>
      </c>
      <c r="R66" s="323">
        <v>8.63240070018393E14</v>
      </c>
      <c r="S66" s="323">
        <v>8.11044126E9</v>
      </c>
      <c r="T66" s="323" t="s">
        <v>68</v>
      </c>
      <c r="U66" s="323" t="s">
        <v>10182</v>
      </c>
      <c r="V66" s="323" t="s">
        <v>762</v>
      </c>
      <c r="W66" s="325">
        <v>0.0</v>
      </c>
      <c r="X66" s="325">
        <v>0.0</v>
      </c>
      <c r="Y66" s="326">
        <f t="shared" si="14"/>
        <v>0</v>
      </c>
      <c r="Z66" s="326">
        <f t="shared" si="15"/>
        <v>0</v>
      </c>
      <c r="AA66" s="326"/>
    </row>
    <row r="67">
      <c r="A67" s="322">
        <v>46034.0</v>
      </c>
      <c r="B67" s="245" t="s">
        <v>2717</v>
      </c>
      <c r="C67" s="245" t="s">
        <v>2966</v>
      </c>
      <c r="D67" s="328">
        <v>0.7138888888888889</v>
      </c>
      <c r="E67" s="245" t="s">
        <v>7700</v>
      </c>
      <c r="F67" s="245" t="s">
        <v>2527</v>
      </c>
      <c r="G67" s="245">
        <v>1.0</v>
      </c>
      <c r="H67" s="245" t="s">
        <v>2449</v>
      </c>
      <c r="I67" s="323" t="s">
        <v>10183</v>
      </c>
      <c r="J67" s="323" t="s">
        <v>7427</v>
      </c>
      <c r="K67" s="193" t="s">
        <v>8856</v>
      </c>
      <c r="L67" s="193" t="s">
        <v>3014</v>
      </c>
      <c r="M67" s="330" t="s">
        <v>7696</v>
      </c>
      <c r="N67" s="323" t="s">
        <v>9970</v>
      </c>
      <c r="O67" s="331">
        <v>0.7166666666666667</v>
      </c>
      <c r="P67" s="343" t="str">
        <f t="shared" si="4"/>
        <v>REVISION DE DASHCAM</v>
      </c>
      <c r="Q67" s="323" t="s">
        <v>10184</v>
      </c>
      <c r="R67" s="323">
        <v>8.64993060463222E14</v>
      </c>
      <c r="S67" s="323">
        <v>8.180884151E9</v>
      </c>
      <c r="T67" s="323" t="s">
        <v>68</v>
      </c>
      <c r="U67" s="323" t="s">
        <v>2468</v>
      </c>
      <c r="V67" s="323" t="s">
        <v>762</v>
      </c>
      <c r="W67" s="325">
        <v>0.0</v>
      </c>
      <c r="X67" s="325">
        <v>0.0</v>
      </c>
      <c r="Y67" s="326">
        <f t="shared" si="14"/>
        <v>0</v>
      </c>
      <c r="Z67" s="326">
        <f t="shared" si="15"/>
        <v>0</v>
      </c>
      <c r="AA67" s="326"/>
    </row>
    <row r="68">
      <c r="A68" s="322">
        <v>46035.0</v>
      </c>
      <c r="B68" s="245" t="s">
        <v>2717</v>
      </c>
      <c r="C68" s="245" t="s">
        <v>2966</v>
      </c>
      <c r="D68" s="328">
        <v>0.4583333333333333</v>
      </c>
      <c r="E68" s="245" t="s">
        <v>7700</v>
      </c>
      <c r="F68" s="245" t="s">
        <v>2527</v>
      </c>
      <c r="G68" s="245">
        <v>1.0</v>
      </c>
      <c r="H68" s="245" t="s">
        <v>10185</v>
      </c>
      <c r="I68" s="323" t="s">
        <v>68</v>
      </c>
      <c r="J68" s="323" t="s">
        <v>10186</v>
      </c>
      <c r="K68" s="193" t="s">
        <v>8856</v>
      </c>
      <c r="L68" s="193" t="s">
        <v>3014</v>
      </c>
      <c r="M68" s="330" t="s">
        <v>7696</v>
      </c>
      <c r="N68" s="323" t="s">
        <v>10187</v>
      </c>
      <c r="O68" s="331">
        <v>0.625</v>
      </c>
      <c r="P68" s="343" t="str">
        <f t="shared" si="4"/>
        <v>RESOLUCION DE SERVICIOS</v>
      </c>
      <c r="Q68" s="323" t="s">
        <v>10188</v>
      </c>
      <c r="R68" s="323" t="s">
        <v>68</v>
      </c>
      <c r="S68" s="323" t="s">
        <v>68</v>
      </c>
      <c r="T68" s="323" t="s">
        <v>68</v>
      </c>
      <c r="U68" s="323" t="s">
        <v>68</v>
      </c>
      <c r="V68" s="323" t="s">
        <v>762</v>
      </c>
      <c r="W68" s="325">
        <v>0.0</v>
      </c>
      <c r="X68" s="325">
        <v>0.0</v>
      </c>
      <c r="Y68" s="326">
        <f t="shared" si="14"/>
        <v>0</v>
      </c>
      <c r="Z68" s="326">
        <f t="shared" si="15"/>
        <v>0</v>
      </c>
      <c r="AA68" s="326"/>
    </row>
    <row r="69">
      <c r="A69" s="322">
        <v>46035.0</v>
      </c>
      <c r="B69" s="245" t="s">
        <v>2717</v>
      </c>
      <c r="C69" s="327" t="s">
        <v>2817</v>
      </c>
      <c r="D69" s="328">
        <v>0.5</v>
      </c>
      <c r="E69" s="245" t="s">
        <v>2638</v>
      </c>
      <c r="F69" s="245" t="s">
        <v>2638</v>
      </c>
      <c r="G69" s="245">
        <v>1.0</v>
      </c>
      <c r="H69" s="245" t="s">
        <v>37</v>
      </c>
      <c r="I69" s="323" t="s">
        <v>10189</v>
      </c>
      <c r="J69" s="323" t="s">
        <v>10046</v>
      </c>
      <c r="K69" s="323" t="s">
        <v>9646</v>
      </c>
      <c r="L69" s="323" t="s">
        <v>7502</v>
      </c>
      <c r="M69" s="333" t="s">
        <v>10190</v>
      </c>
      <c r="N69" s="323" t="s">
        <v>706</v>
      </c>
      <c r="O69" s="331">
        <v>0.5048611111111111</v>
      </c>
      <c r="P69" s="343" t="str">
        <f t="shared" si="4"/>
        <v>INSTALACION COMODATO GPS</v>
      </c>
      <c r="Q69" s="323" t="s">
        <v>5247</v>
      </c>
      <c r="R69" s="323">
        <v>8.62667089269636E14</v>
      </c>
      <c r="S69" s="323">
        <v>8.112761479E9</v>
      </c>
      <c r="T69" s="323" t="s">
        <v>68</v>
      </c>
      <c r="U69" s="323" t="s">
        <v>10191</v>
      </c>
      <c r="V69" s="343" t="str">
        <f t="shared" ref="V69:V73" si="17">H69</f>
        <v>COMODATO</v>
      </c>
      <c r="W69" s="325">
        <v>0.0</v>
      </c>
      <c r="X69" s="325">
        <v>0.0</v>
      </c>
      <c r="Y69" s="326">
        <f t="shared" si="14"/>
        <v>0</v>
      </c>
      <c r="Z69" s="326">
        <f t="shared" si="15"/>
        <v>0</v>
      </c>
      <c r="AA69" s="326"/>
    </row>
    <row r="70">
      <c r="A70" s="322">
        <v>46035.0</v>
      </c>
      <c r="B70" s="245" t="s">
        <v>2717</v>
      </c>
      <c r="C70" s="327" t="s">
        <v>2817</v>
      </c>
      <c r="D70" s="328">
        <v>0.5625</v>
      </c>
      <c r="E70" s="245" t="s">
        <v>10192</v>
      </c>
      <c r="F70" s="245" t="s">
        <v>10192</v>
      </c>
      <c r="G70" s="245">
        <v>1.0</v>
      </c>
      <c r="H70" s="245" t="s">
        <v>2716</v>
      </c>
      <c r="I70" s="323" t="s">
        <v>10193</v>
      </c>
      <c r="J70" s="323" t="s">
        <v>2514</v>
      </c>
      <c r="K70" s="323" t="s">
        <v>10194</v>
      </c>
      <c r="L70" s="323" t="s">
        <v>10195</v>
      </c>
      <c r="M70" s="333" t="s">
        <v>10196</v>
      </c>
      <c r="N70" s="323" t="s">
        <v>706</v>
      </c>
      <c r="O70" s="323" t="s">
        <v>68</v>
      </c>
      <c r="P70" s="343" t="str">
        <f t="shared" si="4"/>
        <v>DESINSTALACION DE EQUIPO</v>
      </c>
      <c r="Q70" s="323" t="s">
        <v>68</v>
      </c>
      <c r="R70" s="323" t="s">
        <v>68</v>
      </c>
      <c r="S70" s="323" t="s">
        <v>68</v>
      </c>
      <c r="T70" s="323" t="s">
        <v>68</v>
      </c>
      <c r="U70" s="323" t="s">
        <v>68</v>
      </c>
      <c r="V70" s="343" t="str">
        <f t="shared" si="17"/>
        <v>VISITA EN FALSO</v>
      </c>
      <c r="W70" s="325">
        <v>0.0</v>
      </c>
      <c r="X70" s="325">
        <v>250.0</v>
      </c>
      <c r="Y70" s="326">
        <f t="shared" si="14"/>
        <v>40</v>
      </c>
      <c r="Z70" s="326">
        <f t="shared" si="15"/>
        <v>290</v>
      </c>
      <c r="AA70" s="326"/>
    </row>
    <row r="71">
      <c r="A71" s="322">
        <v>46035.0</v>
      </c>
      <c r="B71" s="245" t="s">
        <v>2717</v>
      </c>
      <c r="C71" s="327" t="s">
        <v>2817</v>
      </c>
      <c r="D71" s="328">
        <v>0.625</v>
      </c>
      <c r="E71" s="245" t="s">
        <v>4992</v>
      </c>
      <c r="F71" s="37" t="s">
        <v>4992</v>
      </c>
      <c r="G71" s="72">
        <v>1.0</v>
      </c>
      <c r="H71" s="245" t="s">
        <v>888</v>
      </c>
      <c r="I71" s="323" t="s">
        <v>10197</v>
      </c>
      <c r="J71" s="323" t="s">
        <v>9980</v>
      </c>
      <c r="K71" s="193" t="s">
        <v>10198</v>
      </c>
      <c r="L71" s="72" t="s">
        <v>4996</v>
      </c>
      <c r="M71" s="345" t="s">
        <v>4997</v>
      </c>
      <c r="N71" s="323" t="s">
        <v>706</v>
      </c>
      <c r="O71" s="331">
        <v>0.6013888888888889</v>
      </c>
      <c r="P71" s="343" t="str">
        <f t="shared" si="4"/>
        <v>INSTALACION GPS</v>
      </c>
      <c r="Q71" s="323" t="s">
        <v>5247</v>
      </c>
      <c r="R71" s="323">
        <v>8.62667089224623E14</v>
      </c>
      <c r="S71" s="323">
        <v>8.116008253E9</v>
      </c>
      <c r="T71" s="323" t="s">
        <v>10199</v>
      </c>
      <c r="U71" s="323" t="s">
        <v>68</v>
      </c>
      <c r="V71" s="343" t="str">
        <f t="shared" si="17"/>
        <v>INSTALACION</v>
      </c>
      <c r="W71" s="325">
        <v>0.0</v>
      </c>
      <c r="X71" s="325">
        <v>0.0</v>
      </c>
      <c r="Y71" s="326">
        <f t="shared" si="14"/>
        <v>0</v>
      </c>
      <c r="Z71" s="326">
        <f t="shared" si="15"/>
        <v>0</v>
      </c>
      <c r="AA71" s="326"/>
    </row>
    <row r="72">
      <c r="A72" s="322">
        <v>46035.0</v>
      </c>
      <c r="B72" s="245" t="s">
        <v>2717</v>
      </c>
      <c r="C72" s="327" t="s">
        <v>2817</v>
      </c>
      <c r="D72" s="328">
        <v>0.625</v>
      </c>
      <c r="E72" s="245" t="s">
        <v>10192</v>
      </c>
      <c r="F72" s="245" t="s">
        <v>10192</v>
      </c>
      <c r="G72" s="245">
        <v>1.0</v>
      </c>
      <c r="H72" s="245" t="s">
        <v>2513</v>
      </c>
      <c r="I72" s="323" t="s">
        <v>10200</v>
      </c>
      <c r="J72" s="323" t="s">
        <v>2514</v>
      </c>
      <c r="K72" s="323" t="s">
        <v>10194</v>
      </c>
      <c r="L72" s="323" t="s">
        <v>10195</v>
      </c>
      <c r="M72" s="333" t="s">
        <v>10196</v>
      </c>
      <c r="N72" s="323" t="s">
        <v>706</v>
      </c>
      <c r="O72" s="331">
        <v>0.6284722222222222</v>
      </c>
      <c r="P72" s="343" t="str">
        <f t="shared" si="4"/>
        <v>DESINSTALACION DE EQUIPO</v>
      </c>
      <c r="Q72" s="323" t="s">
        <v>10201</v>
      </c>
      <c r="R72" s="323">
        <v>8.68166059173211E14</v>
      </c>
      <c r="S72" s="323">
        <v>8.120392524E9</v>
      </c>
      <c r="T72" s="323" t="s">
        <v>10202</v>
      </c>
      <c r="U72" s="323" t="s">
        <v>10203</v>
      </c>
      <c r="V72" s="343" t="str">
        <f t="shared" si="17"/>
        <v>DESINSTALACION</v>
      </c>
      <c r="W72" s="325">
        <v>0.0</v>
      </c>
      <c r="X72" s="325">
        <v>500.0</v>
      </c>
      <c r="Y72" s="326">
        <f t="shared" si="14"/>
        <v>80</v>
      </c>
      <c r="Z72" s="326">
        <f t="shared" si="15"/>
        <v>580</v>
      </c>
      <c r="AA72" s="326"/>
    </row>
    <row r="73">
      <c r="A73" s="322">
        <v>46035.0</v>
      </c>
      <c r="B73" s="245" t="s">
        <v>2717</v>
      </c>
      <c r="C73" s="327" t="s">
        <v>2817</v>
      </c>
      <c r="D73" s="328">
        <v>0.625</v>
      </c>
      <c r="E73" s="245" t="s">
        <v>10192</v>
      </c>
      <c r="F73" s="245" t="s">
        <v>10192</v>
      </c>
      <c r="G73" s="245">
        <v>1.0</v>
      </c>
      <c r="H73" s="245" t="s">
        <v>2513</v>
      </c>
      <c r="I73" s="323" t="s">
        <v>10193</v>
      </c>
      <c r="J73" s="323" t="s">
        <v>2514</v>
      </c>
      <c r="K73" s="323" t="s">
        <v>10194</v>
      </c>
      <c r="L73" s="323" t="s">
        <v>10195</v>
      </c>
      <c r="M73" s="333" t="s">
        <v>10196</v>
      </c>
      <c r="N73" s="323" t="s">
        <v>706</v>
      </c>
      <c r="O73" s="331">
        <v>0.6347222222222222</v>
      </c>
      <c r="P73" s="343" t="str">
        <f t="shared" si="4"/>
        <v>DESINSTALACION DE EQUIPO</v>
      </c>
      <c r="Q73" s="323" t="s">
        <v>10201</v>
      </c>
      <c r="R73" s="323">
        <v>8.68166058820473E14</v>
      </c>
      <c r="S73" s="323">
        <v>8.119121154E9</v>
      </c>
      <c r="T73" s="323" t="s">
        <v>68</v>
      </c>
      <c r="U73" s="323" t="s">
        <v>10204</v>
      </c>
      <c r="V73" s="343" t="str">
        <f t="shared" si="17"/>
        <v>DESINSTALACION</v>
      </c>
      <c r="W73" s="325">
        <v>0.0</v>
      </c>
      <c r="X73" s="325">
        <v>500.0</v>
      </c>
      <c r="Y73" s="326">
        <f t="shared" si="14"/>
        <v>80</v>
      </c>
      <c r="Z73" s="326">
        <f t="shared" si="15"/>
        <v>580</v>
      </c>
      <c r="AA73" s="326"/>
    </row>
    <row r="74">
      <c r="A74" s="322">
        <v>46035.0</v>
      </c>
      <c r="B74" s="245" t="s">
        <v>2717</v>
      </c>
      <c r="C74" s="245" t="s">
        <v>2966</v>
      </c>
      <c r="D74" s="328">
        <v>0.625</v>
      </c>
      <c r="E74" s="245" t="s">
        <v>4296</v>
      </c>
      <c r="F74" s="245" t="s">
        <v>10205</v>
      </c>
      <c r="G74" s="245">
        <v>1.0</v>
      </c>
      <c r="H74" s="245" t="s">
        <v>2449</v>
      </c>
      <c r="I74" s="323">
        <v>20102.0</v>
      </c>
      <c r="J74" s="323" t="s">
        <v>10206</v>
      </c>
      <c r="K74" s="323" t="s">
        <v>8261</v>
      </c>
      <c r="L74" s="323" t="s">
        <v>10207</v>
      </c>
      <c r="M74" s="333" t="s">
        <v>8263</v>
      </c>
      <c r="N74" s="323" t="s">
        <v>10208</v>
      </c>
      <c r="O74" s="331">
        <v>0.6402777777777777</v>
      </c>
      <c r="P74" s="343" t="str">
        <f t="shared" si="4"/>
        <v>REVISION DE UNIDAD
(Dejo de reportar 2025-12-31 00:32:09
Equipo Coban)</v>
      </c>
      <c r="Q74" s="323" t="s">
        <v>10209</v>
      </c>
      <c r="R74" s="323">
        <v>8.69706060878404E14</v>
      </c>
      <c r="S74" s="323">
        <v>8.332087773E9</v>
      </c>
      <c r="T74" s="323" t="s">
        <v>5708</v>
      </c>
      <c r="U74" s="323" t="s">
        <v>10210</v>
      </c>
      <c r="V74" s="323" t="s">
        <v>762</v>
      </c>
      <c r="W74" s="325">
        <v>0.0</v>
      </c>
      <c r="X74" s="325">
        <v>0.0</v>
      </c>
      <c r="Y74" s="326">
        <f t="shared" si="14"/>
        <v>0</v>
      </c>
      <c r="Z74" s="326">
        <f t="shared" si="15"/>
        <v>0</v>
      </c>
      <c r="AA74" s="326"/>
    </row>
    <row r="75">
      <c r="A75" s="322">
        <v>46035.0</v>
      </c>
      <c r="B75" s="245" t="s">
        <v>2717</v>
      </c>
      <c r="C75" s="327" t="s">
        <v>2817</v>
      </c>
      <c r="D75" s="328">
        <v>0.6875</v>
      </c>
      <c r="E75" s="245" t="s">
        <v>5113</v>
      </c>
      <c r="F75" s="245" t="s">
        <v>2523</v>
      </c>
      <c r="G75" s="245">
        <v>1.0</v>
      </c>
      <c r="H75" s="245" t="s">
        <v>888</v>
      </c>
      <c r="I75" s="323" t="s">
        <v>10211</v>
      </c>
      <c r="J75" s="323" t="s">
        <v>9980</v>
      </c>
      <c r="K75" s="323" t="s">
        <v>10212</v>
      </c>
      <c r="L75" s="323" t="s">
        <v>2614</v>
      </c>
      <c r="M75" s="333" t="s">
        <v>9286</v>
      </c>
      <c r="N75" s="323" t="s">
        <v>706</v>
      </c>
      <c r="O75" s="331">
        <v>0.6895833333333333</v>
      </c>
      <c r="P75" s="343" t="str">
        <f t="shared" si="4"/>
        <v>INSTALACION GPS</v>
      </c>
      <c r="Q75" s="323" t="s">
        <v>5247</v>
      </c>
      <c r="R75" s="323">
        <v>8.6266708932486E14</v>
      </c>
      <c r="S75" s="323">
        <v>8.116008481E9</v>
      </c>
      <c r="T75" s="323" t="s">
        <v>10213</v>
      </c>
      <c r="U75" s="323" t="s">
        <v>68</v>
      </c>
      <c r="V75" s="343" t="str">
        <f>H75</f>
        <v>INSTALACION</v>
      </c>
      <c r="W75" s="325">
        <v>1900.0</v>
      </c>
      <c r="X75" s="325">
        <v>120.0</v>
      </c>
      <c r="Y75" s="326">
        <f t="shared" si="14"/>
        <v>323.2</v>
      </c>
      <c r="Z75" s="326">
        <f t="shared" si="15"/>
        <v>2343.2</v>
      </c>
      <c r="AA75" s="326"/>
    </row>
    <row r="76">
      <c r="A76" s="322">
        <v>46036.0</v>
      </c>
      <c r="B76" s="245" t="s">
        <v>2717</v>
      </c>
      <c r="C76" s="245" t="s">
        <v>2966</v>
      </c>
      <c r="D76" s="328">
        <v>0.4166666666666667</v>
      </c>
      <c r="E76" s="245" t="s">
        <v>10214</v>
      </c>
      <c r="F76" s="245" t="s">
        <v>390</v>
      </c>
      <c r="G76" s="245">
        <v>1.0</v>
      </c>
      <c r="H76" s="245" t="s">
        <v>2716</v>
      </c>
      <c r="I76" s="323" t="s">
        <v>6486</v>
      </c>
      <c r="J76" s="323" t="s">
        <v>10215</v>
      </c>
      <c r="K76" s="323" t="s">
        <v>10216</v>
      </c>
      <c r="L76" s="323" t="s">
        <v>9234</v>
      </c>
      <c r="M76" s="333" t="s">
        <v>10217</v>
      </c>
      <c r="N76" s="323" t="s">
        <v>9970</v>
      </c>
      <c r="O76" s="331">
        <v>0.4305555555555556</v>
      </c>
      <c r="P76" s="343" t="str">
        <f t="shared" si="4"/>
        <v>REVISION DE UNIDAD 
(DEJO DE REPORTAR 2026-01-07 20:12:51)</v>
      </c>
      <c r="Q76" s="323" t="s">
        <v>10218</v>
      </c>
      <c r="R76" s="323">
        <v>8.64943048870519E14</v>
      </c>
      <c r="S76" s="323">
        <v>8.118247945E9</v>
      </c>
      <c r="T76" s="323" t="s">
        <v>9347</v>
      </c>
      <c r="U76" s="323" t="s">
        <v>9348</v>
      </c>
      <c r="V76" s="323" t="s">
        <v>762</v>
      </c>
      <c r="W76" s="325">
        <v>0.0</v>
      </c>
      <c r="X76" s="325">
        <v>0.0</v>
      </c>
      <c r="Y76" s="326">
        <f t="shared" si="14"/>
        <v>0</v>
      </c>
      <c r="Z76" s="326">
        <f t="shared" si="15"/>
        <v>0</v>
      </c>
      <c r="AA76" s="326"/>
    </row>
    <row r="77">
      <c r="A77" s="322">
        <v>46036.0</v>
      </c>
      <c r="B77" s="245" t="s">
        <v>2717</v>
      </c>
      <c r="C77" s="327" t="s">
        <v>2817</v>
      </c>
      <c r="D77" s="328">
        <v>0.5</v>
      </c>
      <c r="E77" s="245" t="s">
        <v>7700</v>
      </c>
      <c r="F77" s="245" t="s">
        <v>10219</v>
      </c>
      <c r="G77" s="245">
        <v>1.0</v>
      </c>
      <c r="H77" s="245" t="s">
        <v>888</v>
      </c>
      <c r="I77" s="323" t="s">
        <v>10220</v>
      </c>
      <c r="J77" s="323" t="s">
        <v>9980</v>
      </c>
      <c r="K77" s="323" t="s">
        <v>10221</v>
      </c>
      <c r="L77" s="323" t="s">
        <v>10222</v>
      </c>
      <c r="M77" s="344" t="s">
        <v>10223</v>
      </c>
      <c r="N77" s="323" t="s">
        <v>9970</v>
      </c>
      <c r="O77" s="331">
        <v>0.5</v>
      </c>
      <c r="P77" s="343" t="str">
        <f t="shared" si="4"/>
        <v>INSTALACION GPS</v>
      </c>
      <c r="Q77" s="323" t="s">
        <v>5247</v>
      </c>
      <c r="R77" s="323">
        <v>8.62667089325198E14</v>
      </c>
      <c r="S77" s="323">
        <v>8.116066878E9</v>
      </c>
      <c r="T77" s="323" t="s">
        <v>10224</v>
      </c>
      <c r="U77" s="323" t="s">
        <v>68</v>
      </c>
      <c r="V77" s="343" t="str">
        <f t="shared" ref="V77:V83" si="18">H77</f>
        <v>INSTALACION</v>
      </c>
      <c r="W77" s="325">
        <v>0.0</v>
      </c>
      <c r="X77" s="325">
        <v>0.0</v>
      </c>
      <c r="Y77" s="326">
        <f t="shared" si="14"/>
        <v>0</v>
      </c>
      <c r="Z77" s="326">
        <f t="shared" si="15"/>
        <v>0</v>
      </c>
      <c r="AA77" s="326"/>
    </row>
    <row r="78">
      <c r="A78" s="322">
        <v>46036.0</v>
      </c>
      <c r="B78" s="245" t="s">
        <v>2717</v>
      </c>
      <c r="C78" s="327" t="s">
        <v>2817</v>
      </c>
      <c r="D78" s="328">
        <v>0.5</v>
      </c>
      <c r="E78" s="245" t="s">
        <v>7700</v>
      </c>
      <c r="F78" s="245" t="s">
        <v>10219</v>
      </c>
      <c r="G78" s="245">
        <v>1.0</v>
      </c>
      <c r="H78" s="245" t="s">
        <v>888</v>
      </c>
      <c r="I78" s="323" t="s">
        <v>10225</v>
      </c>
      <c r="J78" s="323" t="s">
        <v>9980</v>
      </c>
      <c r="K78" s="323" t="s">
        <v>10221</v>
      </c>
      <c r="L78" s="323" t="s">
        <v>10222</v>
      </c>
      <c r="M78" s="333" t="s">
        <v>10223</v>
      </c>
      <c r="N78" s="323" t="s">
        <v>9970</v>
      </c>
      <c r="O78" s="331">
        <v>0.5631944444444444</v>
      </c>
      <c r="P78" s="343" t="str">
        <f t="shared" si="4"/>
        <v>INSTALACION GPS</v>
      </c>
      <c r="Q78" s="323" t="s">
        <v>5247</v>
      </c>
      <c r="R78" s="323">
        <v>8.62667089342664E14</v>
      </c>
      <c r="S78" s="323">
        <v>8.116046583E9</v>
      </c>
      <c r="T78" s="323" t="s">
        <v>10226</v>
      </c>
      <c r="U78" s="323" t="s">
        <v>68</v>
      </c>
      <c r="V78" s="343" t="str">
        <f t="shared" si="18"/>
        <v>INSTALACION</v>
      </c>
      <c r="W78" s="325">
        <v>0.0</v>
      </c>
      <c r="X78" s="325">
        <v>0.0</v>
      </c>
      <c r="Y78" s="326">
        <f t="shared" si="14"/>
        <v>0</v>
      </c>
      <c r="Z78" s="326">
        <f t="shared" si="15"/>
        <v>0</v>
      </c>
      <c r="AA78" s="326"/>
    </row>
    <row r="79">
      <c r="A79" s="322">
        <v>46036.0</v>
      </c>
      <c r="B79" s="245" t="s">
        <v>2717</v>
      </c>
      <c r="C79" s="327" t="s">
        <v>2817</v>
      </c>
      <c r="D79" s="328">
        <v>0.5</v>
      </c>
      <c r="E79" s="245" t="s">
        <v>7700</v>
      </c>
      <c r="F79" s="245" t="s">
        <v>10219</v>
      </c>
      <c r="G79" s="245">
        <v>1.0</v>
      </c>
      <c r="H79" s="245" t="s">
        <v>888</v>
      </c>
      <c r="I79" s="323" t="s">
        <v>10227</v>
      </c>
      <c r="J79" s="323" t="s">
        <v>9980</v>
      </c>
      <c r="K79" s="323" t="s">
        <v>10221</v>
      </c>
      <c r="L79" s="323" t="s">
        <v>10222</v>
      </c>
      <c r="M79" s="333" t="s">
        <v>10223</v>
      </c>
      <c r="N79" s="323" t="s">
        <v>9970</v>
      </c>
      <c r="O79" s="331">
        <v>0.5861111111111111</v>
      </c>
      <c r="P79" s="343" t="str">
        <f t="shared" si="4"/>
        <v>INSTALACION GPS</v>
      </c>
      <c r="Q79" s="323" t="s">
        <v>5247</v>
      </c>
      <c r="R79" s="323">
        <v>8.62667089359148E14</v>
      </c>
      <c r="S79" s="323">
        <v>8.116311382E9</v>
      </c>
      <c r="T79" s="323" t="s">
        <v>10228</v>
      </c>
      <c r="U79" s="323" t="s">
        <v>68</v>
      </c>
      <c r="V79" s="343" t="str">
        <f t="shared" si="18"/>
        <v>INSTALACION</v>
      </c>
      <c r="W79" s="325">
        <v>0.0</v>
      </c>
      <c r="X79" s="325">
        <v>0.0</v>
      </c>
      <c r="Y79" s="326">
        <f t="shared" si="14"/>
        <v>0</v>
      </c>
      <c r="Z79" s="326">
        <f t="shared" si="15"/>
        <v>0</v>
      </c>
      <c r="AA79" s="326"/>
    </row>
    <row r="80">
      <c r="A80" s="322">
        <v>46036.0</v>
      </c>
      <c r="B80" s="245" t="s">
        <v>2717</v>
      </c>
      <c r="C80" s="327" t="s">
        <v>2817</v>
      </c>
      <c r="D80" s="328">
        <v>0.5416666666666666</v>
      </c>
      <c r="E80" s="245" t="s">
        <v>9924</v>
      </c>
      <c r="F80" s="245" t="s">
        <v>498</v>
      </c>
      <c r="G80" s="245">
        <v>1.0</v>
      </c>
      <c r="H80" s="245" t="s">
        <v>2513</v>
      </c>
      <c r="I80" s="323" t="s">
        <v>10229</v>
      </c>
      <c r="J80" s="323" t="s">
        <v>2514</v>
      </c>
      <c r="K80" s="323" t="s">
        <v>10230</v>
      </c>
      <c r="L80" s="323" t="s">
        <v>10231</v>
      </c>
      <c r="M80" s="344" t="s">
        <v>10232</v>
      </c>
      <c r="N80" s="323" t="s">
        <v>706</v>
      </c>
      <c r="O80" s="331">
        <v>0.5409722222222222</v>
      </c>
      <c r="P80" s="343" t="str">
        <f t="shared" si="4"/>
        <v>DESINSTALACION DE EQUIPO</v>
      </c>
      <c r="Q80" s="323" t="s">
        <v>10233</v>
      </c>
      <c r="R80" s="323">
        <v>1.9176055378E10</v>
      </c>
      <c r="S80" s="323">
        <v>8.182541707E9</v>
      </c>
      <c r="T80" s="323" t="s">
        <v>10234</v>
      </c>
      <c r="U80" s="323" t="s">
        <v>68</v>
      </c>
      <c r="V80" s="343" t="str">
        <f t="shared" si="18"/>
        <v>DESINSTALACION</v>
      </c>
      <c r="W80" s="325">
        <v>0.0</v>
      </c>
      <c r="X80" s="325">
        <v>650.0</v>
      </c>
      <c r="Y80" s="326">
        <f t="shared" si="14"/>
        <v>104</v>
      </c>
      <c r="Z80" s="326">
        <f t="shared" si="15"/>
        <v>754</v>
      </c>
      <c r="AA80" s="326"/>
    </row>
    <row r="81">
      <c r="A81" s="322">
        <v>46036.0</v>
      </c>
      <c r="B81" s="245" t="s">
        <v>2717</v>
      </c>
      <c r="C81" s="327" t="s">
        <v>2817</v>
      </c>
      <c r="D81" s="328">
        <v>0.6041666666666666</v>
      </c>
      <c r="E81" s="245" t="s">
        <v>9924</v>
      </c>
      <c r="F81" s="245" t="s">
        <v>498</v>
      </c>
      <c r="G81" s="245">
        <v>1.0</v>
      </c>
      <c r="H81" s="245" t="s">
        <v>2812</v>
      </c>
      <c r="I81" s="323" t="s">
        <v>10235</v>
      </c>
      <c r="J81" s="323" t="s">
        <v>2521</v>
      </c>
      <c r="K81" s="323" t="s">
        <v>10236</v>
      </c>
      <c r="L81" s="323" t="s">
        <v>10237</v>
      </c>
      <c r="M81" s="344" t="s">
        <v>10238</v>
      </c>
      <c r="N81" s="323" t="s">
        <v>706</v>
      </c>
      <c r="O81" s="331">
        <v>0.6027777777777777</v>
      </c>
      <c r="P81" s="343" t="str">
        <f t="shared" si="4"/>
        <v>REINSTALACION DE EQUIPO </v>
      </c>
      <c r="Q81" s="323" t="s">
        <v>10239</v>
      </c>
      <c r="R81" s="323">
        <v>8.62667089257862E14</v>
      </c>
      <c r="S81" s="323">
        <v>8.116008613E9</v>
      </c>
      <c r="T81" s="323" t="s">
        <v>10240</v>
      </c>
      <c r="U81" s="323" t="s">
        <v>68</v>
      </c>
      <c r="V81" s="343" t="str">
        <f t="shared" si="18"/>
        <v>REINSTALACION</v>
      </c>
      <c r="W81" s="325">
        <v>0.0</v>
      </c>
      <c r="X81" s="325">
        <v>650.0</v>
      </c>
      <c r="Y81" s="326">
        <f t="shared" si="14"/>
        <v>104</v>
      </c>
      <c r="Z81" s="326">
        <f t="shared" si="15"/>
        <v>754</v>
      </c>
      <c r="AA81" s="326"/>
    </row>
    <row r="82">
      <c r="A82" s="322">
        <v>46036.0</v>
      </c>
      <c r="B82" s="245" t="s">
        <v>2717</v>
      </c>
      <c r="C82" s="245" t="s">
        <v>2966</v>
      </c>
      <c r="D82" s="328">
        <v>0.625</v>
      </c>
      <c r="E82" s="245" t="s">
        <v>7700</v>
      </c>
      <c r="F82" s="245" t="s">
        <v>10241</v>
      </c>
      <c r="G82" s="245">
        <v>1.0</v>
      </c>
      <c r="H82" s="245" t="s">
        <v>2449</v>
      </c>
      <c r="I82" s="323" t="s">
        <v>10242</v>
      </c>
      <c r="J82" s="323" t="s">
        <v>10243</v>
      </c>
      <c r="K82" s="323" t="s">
        <v>10244</v>
      </c>
      <c r="L82" s="323" t="s">
        <v>10245</v>
      </c>
      <c r="M82" s="333" t="s">
        <v>10246</v>
      </c>
      <c r="N82" s="323" t="s">
        <v>9970</v>
      </c>
      <c r="O82" s="331">
        <v>0.6111111111111112</v>
      </c>
      <c r="P82" s="343" t="str">
        <f t="shared" si="4"/>
        <v>REVISION DE UNIDAD
(Dejo de reportar el día 2026-01-12 06:28:19 - TELTONIKA 864403043508077)</v>
      </c>
      <c r="Q82" s="323" t="s">
        <v>10247</v>
      </c>
      <c r="R82" s="323">
        <v>8.64403043508077E14</v>
      </c>
      <c r="S82" s="323">
        <v>8.120013037E9</v>
      </c>
      <c r="T82" s="323" t="s">
        <v>10248</v>
      </c>
      <c r="U82" s="323" t="s">
        <v>10249</v>
      </c>
      <c r="V82" s="343" t="str">
        <f t="shared" si="18"/>
        <v>REVISION</v>
      </c>
      <c r="W82" s="325">
        <v>0.0</v>
      </c>
      <c r="X82" s="325">
        <v>0.0</v>
      </c>
      <c r="Y82" s="326">
        <f t="shared" si="14"/>
        <v>0</v>
      </c>
      <c r="Z82" s="326">
        <f t="shared" si="15"/>
        <v>0</v>
      </c>
      <c r="AA82" s="326"/>
    </row>
    <row r="83">
      <c r="A83" s="322">
        <v>46036.0</v>
      </c>
      <c r="B83" s="245" t="s">
        <v>2717</v>
      </c>
      <c r="C83" s="327" t="s">
        <v>2817</v>
      </c>
      <c r="D83" s="328">
        <v>0.6458333333333334</v>
      </c>
      <c r="E83" s="245" t="s">
        <v>6218</v>
      </c>
      <c r="F83" s="245" t="s">
        <v>9727</v>
      </c>
      <c r="G83" s="245">
        <v>1.0</v>
      </c>
      <c r="H83" s="245" t="s">
        <v>729</v>
      </c>
      <c r="I83" s="323" t="s">
        <v>10023</v>
      </c>
      <c r="J83" s="323" t="s">
        <v>6348</v>
      </c>
      <c r="K83" s="323" t="s">
        <v>9729</v>
      </c>
      <c r="L83" s="323" t="s">
        <v>9730</v>
      </c>
      <c r="M83" s="333" t="s">
        <v>7046</v>
      </c>
      <c r="N83" s="323" t="s">
        <v>706</v>
      </c>
      <c r="O83" s="331">
        <v>0.6715277777777777</v>
      </c>
      <c r="P83" s="343" t="str">
        <f t="shared" si="4"/>
        <v>MIGRACION DE EQUIPO</v>
      </c>
      <c r="Q83" s="323" t="s">
        <v>10250</v>
      </c>
      <c r="R83" s="323">
        <v>8.68789021056774E14</v>
      </c>
      <c r="S83" s="323">
        <v>8.117787799E9</v>
      </c>
      <c r="T83" s="323" t="s">
        <v>5589</v>
      </c>
      <c r="U83" s="323" t="s">
        <v>5590</v>
      </c>
      <c r="V83" s="343" t="str">
        <f t="shared" si="18"/>
        <v>MIGRACION</v>
      </c>
      <c r="W83" s="325">
        <v>0.0</v>
      </c>
      <c r="X83" s="325">
        <v>0.0</v>
      </c>
      <c r="Y83" s="326">
        <f t="shared" si="14"/>
        <v>0</v>
      </c>
      <c r="Z83" s="326">
        <f t="shared" si="15"/>
        <v>0</v>
      </c>
      <c r="AA83" s="326"/>
    </row>
    <row r="84">
      <c r="A84" s="322">
        <v>46036.0</v>
      </c>
      <c r="B84" s="245" t="s">
        <v>2717</v>
      </c>
      <c r="C84" s="245" t="s">
        <v>2966</v>
      </c>
      <c r="D84" s="328">
        <v>0.6458333333333334</v>
      </c>
      <c r="E84" s="245" t="s">
        <v>6218</v>
      </c>
      <c r="F84" s="245" t="s">
        <v>9727</v>
      </c>
      <c r="G84" s="245">
        <v>1.0</v>
      </c>
      <c r="H84" s="245" t="s">
        <v>888</v>
      </c>
      <c r="I84" s="323" t="s">
        <v>10023</v>
      </c>
      <c r="J84" s="323" t="s">
        <v>6348</v>
      </c>
      <c r="K84" s="323" t="s">
        <v>9729</v>
      </c>
      <c r="L84" s="323" t="s">
        <v>9730</v>
      </c>
      <c r="M84" s="333" t="s">
        <v>7046</v>
      </c>
      <c r="N84" s="323" t="s">
        <v>706</v>
      </c>
      <c r="O84" s="331">
        <v>0.6715277777777777</v>
      </c>
      <c r="P84" s="343" t="str">
        <f t="shared" si="4"/>
        <v>MIGRACION DE EQUIPO</v>
      </c>
      <c r="Q84" s="323" t="s">
        <v>10251</v>
      </c>
      <c r="R84" s="323">
        <v>8.62667089200193E14</v>
      </c>
      <c r="S84" s="323">
        <v>8.117785481E9</v>
      </c>
      <c r="T84" s="323" t="s">
        <v>5589</v>
      </c>
      <c r="U84" s="323" t="s">
        <v>5590</v>
      </c>
      <c r="V84" s="323" t="s">
        <v>762</v>
      </c>
      <c r="W84" s="325">
        <v>0.0</v>
      </c>
      <c r="X84" s="325">
        <v>0.0</v>
      </c>
      <c r="Y84" s="326">
        <f t="shared" si="14"/>
        <v>0</v>
      </c>
      <c r="Z84" s="326">
        <f t="shared" si="15"/>
        <v>0</v>
      </c>
      <c r="AA84" s="326"/>
    </row>
    <row r="85">
      <c r="A85" s="322">
        <v>46036.0</v>
      </c>
      <c r="B85" s="245" t="s">
        <v>2717</v>
      </c>
      <c r="C85" s="215" t="s">
        <v>2817</v>
      </c>
      <c r="D85" s="328">
        <v>0.7083333333333334</v>
      </c>
      <c r="E85" s="245" t="s">
        <v>3761</v>
      </c>
      <c r="F85" s="245" t="s">
        <v>2592</v>
      </c>
      <c r="G85" s="245">
        <v>1.0</v>
      </c>
      <c r="H85" s="245" t="s">
        <v>888</v>
      </c>
      <c r="I85" s="323" t="s">
        <v>10252</v>
      </c>
      <c r="J85" s="323" t="s">
        <v>9980</v>
      </c>
      <c r="K85" s="323" t="s">
        <v>10253</v>
      </c>
      <c r="L85" s="323" t="s">
        <v>8514</v>
      </c>
      <c r="M85" s="333" t="s">
        <v>2649</v>
      </c>
      <c r="N85" s="323" t="s">
        <v>9970</v>
      </c>
      <c r="O85" s="331">
        <v>0.6784722222222223</v>
      </c>
      <c r="P85" s="343" t="str">
        <f t="shared" si="4"/>
        <v>INSTALACION GPS</v>
      </c>
      <c r="Q85" s="323" t="s">
        <v>5247</v>
      </c>
      <c r="R85" s="323">
        <v>8.62667089264181E14</v>
      </c>
      <c r="S85" s="323">
        <v>8.116008877E9</v>
      </c>
      <c r="T85" s="323" t="s">
        <v>10254</v>
      </c>
      <c r="U85" s="323" t="s">
        <v>68</v>
      </c>
      <c r="V85" s="343" t="str">
        <f t="shared" ref="V85:V90" si="19">H85</f>
        <v>INSTALACION</v>
      </c>
      <c r="W85" s="325">
        <v>1724.0</v>
      </c>
      <c r="X85" s="325">
        <v>150.0</v>
      </c>
      <c r="Y85" s="326">
        <f t="shared" si="14"/>
        <v>299.84</v>
      </c>
      <c r="Z85" s="326">
        <f t="shared" si="15"/>
        <v>2173.84</v>
      </c>
      <c r="AA85" s="326"/>
    </row>
    <row r="86">
      <c r="A86" s="322">
        <v>46037.0</v>
      </c>
      <c r="B86" s="245" t="s">
        <v>2717</v>
      </c>
      <c r="C86" s="327" t="s">
        <v>2817</v>
      </c>
      <c r="D86" s="328">
        <v>0.375</v>
      </c>
      <c r="E86" s="245" t="s">
        <v>2548</v>
      </c>
      <c r="F86" s="245" t="s">
        <v>10009</v>
      </c>
      <c r="G86" s="245">
        <v>1.0</v>
      </c>
      <c r="H86" s="245" t="s">
        <v>2513</v>
      </c>
      <c r="I86" s="323" t="s">
        <v>10255</v>
      </c>
      <c r="J86" s="323" t="s">
        <v>2514</v>
      </c>
      <c r="K86" s="323" t="s">
        <v>9455</v>
      </c>
      <c r="L86" s="193" t="s">
        <v>2833</v>
      </c>
      <c r="M86" s="350" t="s">
        <v>2552</v>
      </c>
      <c r="N86" s="323" t="s">
        <v>9970</v>
      </c>
      <c r="O86" s="331">
        <v>0.38055555555555554</v>
      </c>
      <c r="P86" s="343" t="str">
        <f t="shared" si="4"/>
        <v>DESINSTALACION DE EQUIPO</v>
      </c>
      <c r="Q86" s="323" t="s">
        <v>5067</v>
      </c>
      <c r="R86" s="323">
        <v>8.63844053084114E14</v>
      </c>
      <c r="S86" s="323">
        <v>8.119110976E9</v>
      </c>
      <c r="T86" s="323" t="s">
        <v>10256</v>
      </c>
      <c r="U86" s="323" t="s">
        <v>10257</v>
      </c>
      <c r="V86" s="343" t="str">
        <f t="shared" si="19"/>
        <v>DESINSTALACION</v>
      </c>
      <c r="W86" s="325">
        <v>350.0</v>
      </c>
      <c r="X86" s="325">
        <v>0.0</v>
      </c>
      <c r="Y86" s="326">
        <f t="shared" si="14"/>
        <v>56</v>
      </c>
      <c r="Z86" s="326">
        <f t="shared" si="15"/>
        <v>406</v>
      </c>
      <c r="AA86" s="326"/>
    </row>
    <row r="87">
      <c r="A87" s="322">
        <v>46037.0</v>
      </c>
      <c r="B87" s="245" t="s">
        <v>2717</v>
      </c>
      <c r="C87" s="327" t="s">
        <v>2817</v>
      </c>
      <c r="D87" s="328">
        <v>0.3958333333333333</v>
      </c>
      <c r="E87" s="245" t="s">
        <v>5113</v>
      </c>
      <c r="F87" s="245" t="s">
        <v>2523</v>
      </c>
      <c r="G87" s="245">
        <v>1.0</v>
      </c>
      <c r="H87" s="245" t="s">
        <v>888</v>
      </c>
      <c r="I87" s="323" t="s">
        <v>10258</v>
      </c>
      <c r="J87" s="323" t="s">
        <v>9980</v>
      </c>
      <c r="K87" s="323" t="s">
        <v>3545</v>
      </c>
      <c r="L87" s="323" t="s">
        <v>10259</v>
      </c>
      <c r="M87" s="333" t="s">
        <v>2826</v>
      </c>
      <c r="N87" s="323" t="s">
        <v>9970</v>
      </c>
      <c r="O87" s="331">
        <v>0.90625</v>
      </c>
      <c r="P87" s="343" t="str">
        <f t="shared" si="4"/>
        <v>INSTALACION GPS</v>
      </c>
      <c r="Q87" s="323" t="s">
        <v>5247</v>
      </c>
      <c r="R87" s="323">
        <v>8.62667089285806E14</v>
      </c>
      <c r="S87" s="323">
        <v>8.116094339E9</v>
      </c>
      <c r="T87" s="323" t="s">
        <v>10260</v>
      </c>
      <c r="U87" s="323" t="s">
        <v>68</v>
      </c>
      <c r="V87" s="343" t="str">
        <f t="shared" si="19"/>
        <v>INSTALACION</v>
      </c>
      <c r="W87" s="325">
        <v>1900.0</v>
      </c>
      <c r="X87" s="325">
        <v>120.0</v>
      </c>
      <c r="Y87" s="326">
        <f t="shared" si="14"/>
        <v>323.2</v>
      </c>
      <c r="Z87" s="326">
        <f t="shared" si="15"/>
        <v>2343.2</v>
      </c>
      <c r="AA87" s="326"/>
    </row>
    <row r="88">
      <c r="A88" s="322">
        <v>46037.0</v>
      </c>
      <c r="B88" s="245" t="s">
        <v>2717</v>
      </c>
      <c r="C88" s="215" t="s">
        <v>2817</v>
      </c>
      <c r="D88" s="328">
        <v>0.5833333333333334</v>
      </c>
      <c r="E88" s="245" t="s">
        <v>3761</v>
      </c>
      <c r="F88" s="245" t="s">
        <v>2592</v>
      </c>
      <c r="G88" s="245">
        <v>1.0</v>
      </c>
      <c r="H88" s="245" t="s">
        <v>888</v>
      </c>
      <c r="I88" s="323" t="s">
        <v>10261</v>
      </c>
      <c r="J88" s="323" t="s">
        <v>9980</v>
      </c>
      <c r="K88" s="323" t="s">
        <v>10262</v>
      </c>
      <c r="L88" s="323" t="s">
        <v>8514</v>
      </c>
      <c r="M88" s="333" t="s">
        <v>2649</v>
      </c>
      <c r="N88" s="323" t="s">
        <v>706</v>
      </c>
      <c r="O88" s="331">
        <v>0.5833333333333334</v>
      </c>
      <c r="P88" s="343" t="str">
        <f t="shared" si="4"/>
        <v>INSTALACION GPS</v>
      </c>
      <c r="Q88" s="323" t="s">
        <v>5247</v>
      </c>
      <c r="R88" s="323">
        <v>8.62667089286192E14</v>
      </c>
      <c r="S88" s="323">
        <v>8.117786041E9</v>
      </c>
      <c r="T88" s="323" t="s">
        <v>10263</v>
      </c>
      <c r="U88" s="323" t="s">
        <v>68</v>
      </c>
      <c r="V88" s="343" t="str">
        <f t="shared" si="19"/>
        <v>INSTALACION</v>
      </c>
      <c r="W88" s="325">
        <v>1724.0</v>
      </c>
      <c r="X88" s="325">
        <v>150.0</v>
      </c>
      <c r="Y88" s="326">
        <f t="shared" si="14"/>
        <v>299.84</v>
      </c>
      <c r="Z88" s="326">
        <f t="shared" si="15"/>
        <v>2173.84</v>
      </c>
      <c r="AA88" s="326"/>
    </row>
    <row r="89">
      <c r="A89" s="322">
        <v>46037.0</v>
      </c>
      <c r="B89" s="245" t="s">
        <v>2717</v>
      </c>
      <c r="C89" s="215" t="s">
        <v>2817</v>
      </c>
      <c r="D89" s="328">
        <v>0.6041666666666666</v>
      </c>
      <c r="E89" s="245" t="s">
        <v>3761</v>
      </c>
      <c r="F89" s="245" t="s">
        <v>2592</v>
      </c>
      <c r="G89" s="245">
        <v>1.0</v>
      </c>
      <c r="H89" s="245" t="s">
        <v>888</v>
      </c>
      <c r="I89" s="323" t="s">
        <v>10264</v>
      </c>
      <c r="J89" s="323" t="s">
        <v>9980</v>
      </c>
      <c r="K89" s="323" t="s">
        <v>10265</v>
      </c>
      <c r="L89" s="323" t="s">
        <v>8514</v>
      </c>
      <c r="M89" s="333" t="s">
        <v>2649</v>
      </c>
      <c r="N89" s="323" t="s">
        <v>706</v>
      </c>
      <c r="O89" s="331">
        <v>0.5972222222222222</v>
      </c>
      <c r="P89" s="343" t="str">
        <f t="shared" si="4"/>
        <v>INSTALACION GPS</v>
      </c>
      <c r="Q89" s="323" t="s">
        <v>5247</v>
      </c>
      <c r="R89" s="323">
        <v>8.6266708928578E14</v>
      </c>
      <c r="S89" s="323">
        <v>8.117787176E9</v>
      </c>
      <c r="T89" s="323" t="s">
        <v>10266</v>
      </c>
      <c r="U89" s="323" t="s">
        <v>68</v>
      </c>
      <c r="V89" s="343" t="str">
        <f t="shared" si="19"/>
        <v>INSTALACION</v>
      </c>
      <c r="W89" s="325">
        <v>1724.0</v>
      </c>
      <c r="X89" s="325">
        <v>150.0</v>
      </c>
      <c r="Y89" s="326">
        <f t="shared" si="14"/>
        <v>299.84</v>
      </c>
      <c r="Z89" s="326">
        <f t="shared" si="15"/>
        <v>2173.84</v>
      </c>
      <c r="AA89" s="326"/>
    </row>
    <row r="90">
      <c r="A90" s="322">
        <v>46037.0</v>
      </c>
      <c r="B90" s="245" t="s">
        <v>2717</v>
      </c>
      <c r="C90" s="327" t="s">
        <v>2817</v>
      </c>
      <c r="D90" s="328">
        <v>0.625</v>
      </c>
      <c r="E90" s="245" t="s">
        <v>6019</v>
      </c>
      <c r="F90" s="245" t="s">
        <v>6019</v>
      </c>
      <c r="G90" s="245">
        <v>1.0</v>
      </c>
      <c r="H90" s="245" t="s">
        <v>888</v>
      </c>
      <c r="I90" s="323" t="s">
        <v>10267</v>
      </c>
      <c r="J90" s="323" t="s">
        <v>10268</v>
      </c>
      <c r="K90" s="323" t="s">
        <v>10001</v>
      </c>
      <c r="L90" s="323" t="s">
        <v>10269</v>
      </c>
      <c r="M90" s="333" t="s">
        <v>6024</v>
      </c>
      <c r="N90" s="323" t="s">
        <v>9970</v>
      </c>
      <c r="O90" s="331">
        <v>0.6194444444444445</v>
      </c>
      <c r="P90" s="343" t="str">
        <f t="shared" si="4"/>
        <v>INSTALACION DE GPS CON SENSOR DE TEMPERATURA</v>
      </c>
      <c r="Q90" s="323" t="s">
        <v>10270</v>
      </c>
      <c r="R90" s="323">
        <v>8.60896050835735E14</v>
      </c>
      <c r="S90" s="323">
        <v>8.182076191E9</v>
      </c>
      <c r="T90" s="323" t="s">
        <v>10271</v>
      </c>
      <c r="U90" s="323" t="s">
        <v>10272</v>
      </c>
      <c r="V90" s="343" t="str">
        <f t="shared" si="19"/>
        <v>INSTALACION</v>
      </c>
      <c r="W90" s="325">
        <v>0.0</v>
      </c>
      <c r="X90" s="325">
        <v>0.0</v>
      </c>
      <c r="Y90" s="326">
        <f t="shared" si="14"/>
        <v>0</v>
      </c>
      <c r="Z90" s="326">
        <f t="shared" si="15"/>
        <v>0</v>
      </c>
      <c r="AA90" s="326"/>
    </row>
    <row r="91">
      <c r="A91" s="322">
        <v>46037.0</v>
      </c>
      <c r="B91" s="245" t="s">
        <v>2717</v>
      </c>
      <c r="C91" s="245" t="s">
        <v>2966</v>
      </c>
      <c r="D91" s="328">
        <v>0.6805555555555556</v>
      </c>
      <c r="E91" s="245" t="s">
        <v>10214</v>
      </c>
      <c r="F91" s="245" t="s">
        <v>390</v>
      </c>
      <c r="G91" s="245">
        <v>1.0</v>
      </c>
      <c r="H91" s="245" t="s">
        <v>2449</v>
      </c>
      <c r="I91" s="323" t="s">
        <v>6486</v>
      </c>
      <c r="J91" s="323" t="s">
        <v>10215</v>
      </c>
      <c r="K91" s="323" t="s">
        <v>10216</v>
      </c>
      <c r="L91" s="323" t="s">
        <v>9234</v>
      </c>
      <c r="M91" s="333" t="s">
        <v>10217</v>
      </c>
      <c r="N91" s="323" t="s">
        <v>9970</v>
      </c>
      <c r="O91" s="331">
        <v>0.6722222222222223</v>
      </c>
      <c r="P91" s="343" t="str">
        <f t="shared" si="4"/>
        <v>REVISION DE UNIDAD 
(DEJO DE REPORTAR 2026-01-07 20:12:51)</v>
      </c>
      <c r="Q91" s="323" t="s">
        <v>10273</v>
      </c>
      <c r="R91" s="323">
        <v>8.64943048870519E14</v>
      </c>
      <c r="S91" s="323">
        <v>8.118247945E9</v>
      </c>
      <c r="T91" s="323" t="s">
        <v>9347</v>
      </c>
      <c r="U91" s="323" t="s">
        <v>10274</v>
      </c>
      <c r="V91" s="323" t="s">
        <v>762</v>
      </c>
      <c r="W91" s="325">
        <v>0.0</v>
      </c>
      <c r="X91" s="325">
        <v>0.0</v>
      </c>
      <c r="Y91" s="326">
        <f t="shared" si="14"/>
        <v>0</v>
      </c>
      <c r="Z91" s="326">
        <f t="shared" si="15"/>
        <v>0</v>
      </c>
      <c r="AA91" s="326"/>
    </row>
    <row r="92">
      <c r="A92" s="322">
        <v>46037.0</v>
      </c>
      <c r="B92" s="245" t="s">
        <v>2717</v>
      </c>
      <c r="C92" s="245" t="s">
        <v>2966</v>
      </c>
      <c r="D92" s="328">
        <v>0.7083333333333334</v>
      </c>
      <c r="E92" s="245" t="s">
        <v>7700</v>
      </c>
      <c r="F92" s="245" t="s">
        <v>390</v>
      </c>
      <c r="G92" s="245">
        <v>1.0</v>
      </c>
      <c r="H92" s="245" t="s">
        <v>2467</v>
      </c>
      <c r="I92" s="323" t="s">
        <v>6486</v>
      </c>
      <c r="J92" s="323" t="s">
        <v>10275</v>
      </c>
      <c r="K92" s="323" t="s">
        <v>10216</v>
      </c>
      <c r="L92" s="323" t="s">
        <v>9234</v>
      </c>
      <c r="M92" s="333" t="s">
        <v>10217</v>
      </c>
      <c r="N92" s="323" t="s">
        <v>9970</v>
      </c>
      <c r="O92" s="331">
        <v>0.7083333333333334</v>
      </c>
      <c r="P92" s="343" t="str">
        <f t="shared" si="4"/>
        <v>CAMBIO DE GPS 
AUTORIZA JOSE LUIS</v>
      </c>
      <c r="Q92" s="323" t="s">
        <v>68</v>
      </c>
      <c r="R92" s="323">
        <v>8.62667089342862E14</v>
      </c>
      <c r="S92" s="323">
        <v>8.117844976E9</v>
      </c>
      <c r="T92" s="323" t="s">
        <v>9347</v>
      </c>
      <c r="U92" s="323" t="s">
        <v>9348</v>
      </c>
      <c r="V92" s="323" t="s">
        <v>10276</v>
      </c>
      <c r="W92" s="325">
        <v>0.0</v>
      </c>
      <c r="X92" s="325">
        <v>0.0</v>
      </c>
      <c r="Y92" s="326">
        <f t="shared" si="14"/>
        <v>0</v>
      </c>
      <c r="Z92" s="326">
        <f t="shared" si="15"/>
        <v>0</v>
      </c>
      <c r="AA92" s="326"/>
    </row>
    <row r="93">
      <c r="A93" s="322">
        <v>46037.0</v>
      </c>
      <c r="B93" s="245" t="s">
        <v>2717</v>
      </c>
      <c r="C93" s="327" t="s">
        <v>2817</v>
      </c>
      <c r="D93" s="328">
        <v>0.75</v>
      </c>
      <c r="E93" s="245" t="s">
        <v>10162</v>
      </c>
      <c r="F93" s="245" t="s">
        <v>682</v>
      </c>
      <c r="G93" s="245">
        <v>1.0</v>
      </c>
      <c r="H93" s="245" t="s">
        <v>888</v>
      </c>
      <c r="I93" s="323" t="s">
        <v>10277</v>
      </c>
      <c r="J93" s="323" t="s">
        <v>9980</v>
      </c>
      <c r="K93" s="323" t="s">
        <v>10278</v>
      </c>
      <c r="L93" s="323" t="s">
        <v>10279</v>
      </c>
      <c r="M93" s="333" t="s">
        <v>10280</v>
      </c>
      <c r="N93" s="323" t="s">
        <v>706</v>
      </c>
      <c r="O93" s="331">
        <v>0.7430555555555556</v>
      </c>
      <c r="P93" s="343" t="str">
        <f t="shared" si="4"/>
        <v>INSTALACION GPS</v>
      </c>
      <c r="Q93" s="323" t="s">
        <v>10281</v>
      </c>
      <c r="R93" s="323">
        <v>8.62667089243441E14</v>
      </c>
      <c r="S93" s="323">
        <v>8.17782553E8</v>
      </c>
      <c r="T93" s="323" t="s">
        <v>68</v>
      </c>
      <c r="U93" s="323" t="s">
        <v>10282</v>
      </c>
      <c r="V93" s="343" t="str">
        <f t="shared" ref="V93:V102" si="20">H93</f>
        <v>INSTALACION</v>
      </c>
      <c r="W93" s="325">
        <v>0.0</v>
      </c>
      <c r="X93" s="325">
        <f>1850+250</f>
        <v>2100</v>
      </c>
      <c r="Y93" s="326">
        <f t="shared" si="14"/>
        <v>336</v>
      </c>
      <c r="Z93" s="326">
        <f t="shared" si="15"/>
        <v>2436</v>
      </c>
      <c r="AA93" s="326"/>
    </row>
    <row r="94">
      <c r="A94" s="322">
        <v>46037.0</v>
      </c>
      <c r="B94" s="245" t="s">
        <v>2717</v>
      </c>
      <c r="C94" s="327" t="s">
        <v>2817</v>
      </c>
      <c r="D94" s="328">
        <v>0.75</v>
      </c>
      <c r="E94" s="245" t="s">
        <v>10283</v>
      </c>
      <c r="F94" s="245" t="s">
        <v>684</v>
      </c>
      <c r="G94" s="245">
        <v>1.0</v>
      </c>
      <c r="H94" s="245" t="s">
        <v>888</v>
      </c>
      <c r="I94" s="323" t="s">
        <v>10284</v>
      </c>
      <c r="J94" s="323" t="s">
        <v>9980</v>
      </c>
      <c r="K94" s="323" t="s">
        <v>10285</v>
      </c>
      <c r="L94" s="323" t="s">
        <v>10286</v>
      </c>
      <c r="M94" s="333" t="s">
        <v>10287</v>
      </c>
      <c r="N94" s="323" t="s">
        <v>9970</v>
      </c>
      <c r="O94" s="331">
        <v>0.7576388888888889</v>
      </c>
      <c r="P94" s="343" t="str">
        <f t="shared" si="4"/>
        <v>INSTALACION GPS</v>
      </c>
      <c r="Q94" s="323" t="s">
        <v>5247</v>
      </c>
      <c r="R94" s="323">
        <v>8.62667089382207E14</v>
      </c>
      <c r="S94" s="323">
        <v>8.117883278E9</v>
      </c>
      <c r="T94" s="323" t="s">
        <v>10288</v>
      </c>
      <c r="U94" s="323" t="s">
        <v>10289</v>
      </c>
      <c r="V94" s="343" t="str">
        <f t="shared" si="20"/>
        <v>INSTALACION</v>
      </c>
      <c r="W94" s="325">
        <v>0.0</v>
      </c>
      <c r="X94" s="325">
        <f>2100+300</f>
        <v>2400</v>
      </c>
      <c r="Y94" s="326">
        <f t="shared" si="14"/>
        <v>384</v>
      </c>
      <c r="Z94" s="326">
        <f t="shared" si="15"/>
        <v>2784</v>
      </c>
      <c r="AA94" s="326"/>
    </row>
    <row r="95">
      <c r="A95" s="322">
        <v>46038.0</v>
      </c>
      <c r="B95" s="245" t="s">
        <v>2717</v>
      </c>
      <c r="C95" s="327" t="s">
        <v>2817</v>
      </c>
      <c r="D95" s="328">
        <v>0.4583333333333333</v>
      </c>
      <c r="E95" s="245" t="s">
        <v>2504</v>
      </c>
      <c r="F95" s="245" t="s">
        <v>2504</v>
      </c>
      <c r="G95" s="245">
        <v>1.0</v>
      </c>
      <c r="H95" s="245" t="s">
        <v>888</v>
      </c>
      <c r="I95" s="323" t="s">
        <v>10290</v>
      </c>
      <c r="J95" s="323" t="s">
        <v>9980</v>
      </c>
      <c r="K95" s="323" t="s">
        <v>9407</v>
      </c>
      <c r="L95" s="323" t="s">
        <v>9398</v>
      </c>
      <c r="M95" s="333" t="s">
        <v>10054</v>
      </c>
      <c r="N95" s="323" t="s">
        <v>9970</v>
      </c>
      <c r="O95" s="331">
        <v>0.4583333333333333</v>
      </c>
      <c r="P95" s="343" t="str">
        <f t="shared" si="4"/>
        <v>INSTALACION GPS</v>
      </c>
      <c r="Q95" s="323" t="s">
        <v>10291</v>
      </c>
      <c r="R95" s="323">
        <v>8.62667089240611E14</v>
      </c>
      <c r="S95" s="323">
        <v>8.117872927E9</v>
      </c>
      <c r="T95" s="323" t="s">
        <v>10292</v>
      </c>
      <c r="U95" s="323" t="s">
        <v>10293</v>
      </c>
      <c r="V95" s="343" t="str">
        <f t="shared" si="20"/>
        <v>INSTALACION</v>
      </c>
      <c r="W95" s="325">
        <v>1900.0</v>
      </c>
      <c r="X95" s="325">
        <v>100.0</v>
      </c>
      <c r="Y95" s="325" t="s">
        <v>9949</v>
      </c>
      <c r="Z95" s="326">
        <f t="shared" ref="Z95:Z96" si="21">W95+X95</f>
        <v>2000</v>
      </c>
      <c r="AA95" s="326"/>
    </row>
    <row r="96">
      <c r="A96" s="322">
        <v>46038.0</v>
      </c>
      <c r="B96" s="245" t="s">
        <v>2717</v>
      </c>
      <c r="C96" s="327" t="s">
        <v>2817</v>
      </c>
      <c r="D96" s="328">
        <v>0.4791666666666667</v>
      </c>
      <c r="E96" s="245" t="s">
        <v>2504</v>
      </c>
      <c r="F96" s="245" t="s">
        <v>2504</v>
      </c>
      <c r="G96" s="245">
        <v>1.0</v>
      </c>
      <c r="H96" s="245" t="s">
        <v>888</v>
      </c>
      <c r="I96" s="323" t="s">
        <v>10294</v>
      </c>
      <c r="J96" s="323" t="s">
        <v>9980</v>
      </c>
      <c r="K96" s="323" t="s">
        <v>9407</v>
      </c>
      <c r="L96" s="323" t="s">
        <v>9398</v>
      </c>
      <c r="M96" s="333" t="s">
        <v>10054</v>
      </c>
      <c r="N96" s="323" t="s">
        <v>9970</v>
      </c>
      <c r="O96" s="331">
        <v>0.5104166666666666</v>
      </c>
      <c r="P96" s="343" t="str">
        <f t="shared" si="4"/>
        <v>INSTALACION GPS</v>
      </c>
      <c r="Q96" s="323" t="s">
        <v>10291</v>
      </c>
      <c r="R96" s="323">
        <v>8.62667089370285E14</v>
      </c>
      <c r="S96" s="323">
        <v>8.11786912E9</v>
      </c>
      <c r="T96" s="323" t="s">
        <v>68</v>
      </c>
      <c r="U96" s="323" t="s">
        <v>10295</v>
      </c>
      <c r="V96" s="343" t="str">
        <f t="shared" si="20"/>
        <v>INSTALACION</v>
      </c>
      <c r="W96" s="325">
        <v>1900.0</v>
      </c>
      <c r="X96" s="325">
        <v>100.0</v>
      </c>
      <c r="Y96" s="325" t="s">
        <v>9949</v>
      </c>
      <c r="Z96" s="326">
        <f t="shared" si="21"/>
        <v>2000</v>
      </c>
      <c r="AA96" s="326"/>
    </row>
    <row r="97">
      <c r="A97" s="322">
        <v>46038.0</v>
      </c>
      <c r="B97" s="245" t="s">
        <v>2717</v>
      </c>
      <c r="C97" s="351" t="s">
        <v>2817</v>
      </c>
      <c r="D97" s="328">
        <v>0.625</v>
      </c>
      <c r="E97" s="245" t="s">
        <v>2574</v>
      </c>
      <c r="F97" s="245" t="s">
        <v>5930</v>
      </c>
      <c r="G97" s="245">
        <v>1.0</v>
      </c>
      <c r="H97" s="245" t="s">
        <v>2513</v>
      </c>
      <c r="I97" s="323" t="s">
        <v>9793</v>
      </c>
      <c r="J97" s="323" t="s">
        <v>2514</v>
      </c>
      <c r="K97" s="323" t="s">
        <v>3312</v>
      </c>
      <c r="L97" s="323" t="s">
        <v>2577</v>
      </c>
      <c r="M97" s="333" t="s">
        <v>2578</v>
      </c>
      <c r="N97" s="323" t="s">
        <v>9970</v>
      </c>
      <c r="O97" s="331">
        <v>0.63125</v>
      </c>
      <c r="P97" s="343" t="str">
        <f t="shared" si="4"/>
        <v>DESINSTALACION DE EQUIPO</v>
      </c>
      <c r="Q97" s="323" t="s">
        <v>2579</v>
      </c>
      <c r="R97" s="323">
        <v>3.53130090621457E14</v>
      </c>
      <c r="S97" s="323" t="s">
        <v>68</v>
      </c>
      <c r="T97" s="323" t="s">
        <v>10296</v>
      </c>
      <c r="U97" s="323" t="s">
        <v>10297</v>
      </c>
      <c r="V97" s="343" t="str">
        <f t="shared" si="20"/>
        <v>DESINSTALACION</v>
      </c>
      <c r="W97" s="325">
        <v>650.0</v>
      </c>
      <c r="X97" s="325">
        <v>0.0</v>
      </c>
      <c r="Y97" s="326">
        <f t="shared" ref="Y97:Y142" si="22">(W97+X97)*0.16</f>
        <v>104</v>
      </c>
      <c r="Z97" s="326">
        <f t="shared" ref="Z97:Z142" si="23">W97+X97+Y97</f>
        <v>754</v>
      </c>
      <c r="AA97" s="326"/>
    </row>
    <row r="98">
      <c r="A98" s="322">
        <v>46038.0</v>
      </c>
      <c r="B98" s="245" t="s">
        <v>2717</v>
      </c>
      <c r="C98" s="327" t="s">
        <v>2817</v>
      </c>
      <c r="D98" s="328">
        <v>0.6875</v>
      </c>
      <c r="E98" s="245" t="s">
        <v>7700</v>
      </c>
      <c r="F98" s="245" t="s">
        <v>518</v>
      </c>
      <c r="G98" s="245">
        <v>1.0</v>
      </c>
      <c r="H98" s="245" t="s">
        <v>888</v>
      </c>
      <c r="I98" s="323" t="s">
        <v>10298</v>
      </c>
      <c r="J98" s="323" t="s">
        <v>9980</v>
      </c>
      <c r="K98" s="323" t="s">
        <v>68</v>
      </c>
      <c r="L98" s="323" t="s">
        <v>10299</v>
      </c>
      <c r="M98" s="333" t="s">
        <v>10300</v>
      </c>
      <c r="N98" s="323" t="s">
        <v>706</v>
      </c>
      <c r="O98" s="331">
        <v>0.6881944444444444</v>
      </c>
      <c r="P98" s="343" t="str">
        <f t="shared" si="4"/>
        <v>INSTALACION GPS</v>
      </c>
      <c r="Q98" s="323" t="s">
        <v>10301</v>
      </c>
      <c r="R98" s="323">
        <v>8.6266708925787E14</v>
      </c>
      <c r="S98" s="323">
        <v>8.117852256E9</v>
      </c>
      <c r="T98" s="323" t="s">
        <v>10302</v>
      </c>
      <c r="U98" s="323" t="s">
        <v>10303</v>
      </c>
      <c r="V98" s="343" t="str">
        <f t="shared" si="20"/>
        <v>INSTALACION</v>
      </c>
      <c r="W98" s="325">
        <v>0.0</v>
      </c>
      <c r="X98" s="325">
        <f t="shared" ref="X98:X99" si="24">550+250</f>
        <v>800</v>
      </c>
      <c r="Y98" s="326">
        <f t="shared" si="22"/>
        <v>128</v>
      </c>
      <c r="Z98" s="326">
        <f t="shared" si="23"/>
        <v>928</v>
      </c>
      <c r="AA98" s="326"/>
    </row>
    <row r="99">
      <c r="A99" s="322">
        <v>46038.0</v>
      </c>
      <c r="B99" s="245" t="s">
        <v>2717</v>
      </c>
      <c r="C99" s="327" t="s">
        <v>2817</v>
      </c>
      <c r="D99" s="328">
        <v>0.6875</v>
      </c>
      <c r="E99" s="245" t="s">
        <v>7700</v>
      </c>
      <c r="F99" s="245" t="s">
        <v>518</v>
      </c>
      <c r="G99" s="245">
        <v>1.0</v>
      </c>
      <c r="H99" s="245" t="s">
        <v>888</v>
      </c>
      <c r="I99" s="323" t="s">
        <v>10304</v>
      </c>
      <c r="J99" s="323" t="s">
        <v>9980</v>
      </c>
      <c r="K99" s="323" t="s">
        <v>68</v>
      </c>
      <c r="L99" s="323" t="s">
        <v>10299</v>
      </c>
      <c r="M99" s="333" t="s">
        <v>10300</v>
      </c>
      <c r="N99" s="323" t="s">
        <v>706</v>
      </c>
      <c r="O99" s="331">
        <v>0.7159722222222222</v>
      </c>
      <c r="P99" s="343" t="str">
        <f t="shared" si="4"/>
        <v>INSTALACION GPS</v>
      </c>
      <c r="Q99" s="323" t="s">
        <v>10305</v>
      </c>
      <c r="R99" s="323">
        <v>8.62712070022154E14</v>
      </c>
      <c r="S99" s="323">
        <v>8.117885483E9</v>
      </c>
      <c r="T99" s="323" t="s">
        <v>10306</v>
      </c>
      <c r="U99" s="323" t="s">
        <v>68</v>
      </c>
      <c r="V99" s="343" t="str">
        <f t="shared" si="20"/>
        <v>INSTALACION</v>
      </c>
      <c r="W99" s="325">
        <v>0.0</v>
      </c>
      <c r="X99" s="325">
        <f t="shared" si="24"/>
        <v>800</v>
      </c>
      <c r="Y99" s="326">
        <f t="shared" si="22"/>
        <v>128</v>
      </c>
      <c r="Z99" s="326">
        <f t="shared" si="23"/>
        <v>928</v>
      </c>
      <c r="AA99" s="326"/>
    </row>
    <row r="100">
      <c r="A100" s="322">
        <v>46038.0</v>
      </c>
      <c r="B100" s="245" t="s">
        <v>2717</v>
      </c>
      <c r="C100" s="327" t="s">
        <v>2817</v>
      </c>
      <c r="D100" s="328">
        <v>0.7083333333333334</v>
      </c>
      <c r="E100" s="245" t="s">
        <v>7885</v>
      </c>
      <c r="F100" s="245" t="s">
        <v>3489</v>
      </c>
      <c r="G100" s="245">
        <v>1.0</v>
      </c>
      <c r="H100" s="245" t="s">
        <v>888</v>
      </c>
      <c r="I100" s="323" t="s">
        <v>10307</v>
      </c>
      <c r="J100" s="323" t="s">
        <v>10308</v>
      </c>
      <c r="K100" s="323" t="s">
        <v>6955</v>
      </c>
      <c r="L100" s="323" t="s">
        <v>2669</v>
      </c>
      <c r="M100" s="333" t="s">
        <v>2670</v>
      </c>
      <c r="N100" s="323" t="s">
        <v>9970</v>
      </c>
      <c r="O100" s="331">
        <v>0.7076388888888889</v>
      </c>
      <c r="P100" s="343" t="str">
        <f t="shared" si="4"/>
        <v>EQUIPO Corte 863767070884978</v>
      </c>
      <c r="Q100" s="323" t="s">
        <v>10309</v>
      </c>
      <c r="R100" s="323">
        <v>8.63767070884978E14</v>
      </c>
      <c r="S100" s="323" t="s">
        <v>6939</v>
      </c>
      <c r="T100" s="323" t="s">
        <v>68</v>
      </c>
      <c r="U100" s="323" t="s">
        <v>10310</v>
      </c>
      <c r="V100" s="343" t="str">
        <f t="shared" si="20"/>
        <v>INSTALACION</v>
      </c>
      <c r="W100" s="325">
        <v>700.0</v>
      </c>
      <c r="X100" s="325">
        <v>0.0</v>
      </c>
      <c r="Y100" s="326">
        <f t="shared" si="22"/>
        <v>112</v>
      </c>
      <c r="Z100" s="326">
        <f t="shared" si="23"/>
        <v>812</v>
      </c>
      <c r="AA100" s="326"/>
    </row>
    <row r="101">
      <c r="A101" s="322">
        <v>46038.0</v>
      </c>
      <c r="B101" s="245" t="s">
        <v>2717</v>
      </c>
      <c r="C101" s="327" t="s">
        <v>2817</v>
      </c>
      <c r="D101" s="328">
        <v>0.7083333333333334</v>
      </c>
      <c r="E101" s="245" t="s">
        <v>7885</v>
      </c>
      <c r="F101" s="245" t="s">
        <v>3489</v>
      </c>
      <c r="G101" s="245">
        <v>1.0</v>
      </c>
      <c r="H101" s="245" t="s">
        <v>888</v>
      </c>
      <c r="I101" s="323" t="s">
        <v>10307</v>
      </c>
      <c r="J101" s="323" t="s">
        <v>10311</v>
      </c>
      <c r="K101" s="323" t="s">
        <v>6955</v>
      </c>
      <c r="L101" s="323" t="s">
        <v>2669</v>
      </c>
      <c r="M101" s="333" t="s">
        <v>2670</v>
      </c>
      <c r="N101" s="323" t="s">
        <v>9970</v>
      </c>
      <c r="O101" s="331">
        <v>0.7076388888888889</v>
      </c>
      <c r="P101" s="343" t="str">
        <f t="shared" si="4"/>
        <v>EQUIPO Seguimiento 863767070884838</v>
      </c>
      <c r="Q101" s="323" t="s">
        <v>10312</v>
      </c>
      <c r="R101" s="323">
        <v>8.63767070884838E14</v>
      </c>
      <c r="S101" s="323" t="s">
        <v>6939</v>
      </c>
      <c r="T101" s="323" t="s">
        <v>68</v>
      </c>
      <c r="U101" s="323" t="s">
        <v>10310</v>
      </c>
      <c r="V101" s="343" t="str">
        <f t="shared" si="20"/>
        <v>INSTALACION</v>
      </c>
      <c r="W101" s="325">
        <v>700.0</v>
      </c>
      <c r="X101" s="325">
        <v>0.0</v>
      </c>
      <c r="Y101" s="326">
        <f t="shared" si="22"/>
        <v>112</v>
      </c>
      <c r="Z101" s="326">
        <f t="shared" si="23"/>
        <v>812</v>
      </c>
      <c r="AA101" s="326"/>
    </row>
    <row r="102">
      <c r="A102" s="322">
        <v>46039.0</v>
      </c>
      <c r="B102" s="245" t="s">
        <v>2717</v>
      </c>
      <c r="C102" s="351" t="s">
        <v>2817</v>
      </c>
      <c r="D102" s="328">
        <v>0.4166666666666667</v>
      </c>
      <c r="E102" s="245" t="s">
        <v>6804</v>
      </c>
      <c r="F102" s="245" t="s">
        <v>10313</v>
      </c>
      <c r="G102" s="245">
        <v>1.0</v>
      </c>
      <c r="H102" s="245" t="s">
        <v>3157</v>
      </c>
      <c r="I102" s="323" t="s">
        <v>10314</v>
      </c>
      <c r="J102" s="323" t="s">
        <v>10315</v>
      </c>
      <c r="K102" s="323" t="s">
        <v>10316</v>
      </c>
      <c r="L102" s="323" t="s">
        <v>10317</v>
      </c>
      <c r="M102" s="333" t="s">
        <v>10318</v>
      </c>
      <c r="N102" s="323" t="s">
        <v>9970</v>
      </c>
      <c r="O102" s="331">
        <v>0.45902777777777776</v>
      </c>
      <c r="P102" s="343" t="str">
        <f t="shared" si="4"/>
        <v>REACTIVACION DE GPS 
(CAMBIO DE SIM, RECONFIGURACION Y REVISION DE INSTALACION)</v>
      </c>
      <c r="Q102" s="323" t="s">
        <v>10319</v>
      </c>
      <c r="R102" s="323">
        <v>8.64943048881029E14</v>
      </c>
      <c r="S102" s="323">
        <v>8.110501879E9</v>
      </c>
      <c r="T102" s="323" t="s">
        <v>10320</v>
      </c>
      <c r="U102" s="323" t="s">
        <v>6811</v>
      </c>
      <c r="V102" s="343" t="str">
        <f t="shared" si="20"/>
        <v>REACTIVACION</v>
      </c>
      <c r="W102" s="325">
        <v>0.0</v>
      </c>
      <c r="X102" s="325">
        <v>550.0</v>
      </c>
      <c r="Y102" s="326">
        <f t="shared" si="22"/>
        <v>88</v>
      </c>
      <c r="Z102" s="326">
        <f t="shared" si="23"/>
        <v>638</v>
      </c>
      <c r="AA102" s="326"/>
    </row>
    <row r="103">
      <c r="A103" s="322">
        <v>46039.0</v>
      </c>
      <c r="B103" s="245" t="s">
        <v>2717</v>
      </c>
      <c r="C103" s="245" t="s">
        <v>2966</v>
      </c>
      <c r="D103" s="328">
        <v>0.4166666666666667</v>
      </c>
      <c r="E103" s="245" t="s">
        <v>6804</v>
      </c>
      <c r="F103" s="245" t="s">
        <v>10313</v>
      </c>
      <c r="G103" s="245">
        <v>1.0</v>
      </c>
      <c r="H103" s="245" t="s">
        <v>2467</v>
      </c>
      <c r="I103" s="323" t="s">
        <v>10321</v>
      </c>
      <c r="J103" s="323" t="s">
        <v>10315</v>
      </c>
      <c r="K103" s="323" t="s">
        <v>10316</v>
      </c>
      <c r="L103" s="323" t="s">
        <v>10317</v>
      </c>
      <c r="M103" s="333" t="s">
        <v>10318</v>
      </c>
      <c r="N103" s="323" t="s">
        <v>9970</v>
      </c>
      <c r="O103" s="331">
        <v>0.46944444444444444</v>
      </c>
      <c r="P103" s="343" t="str">
        <f t="shared" si="4"/>
        <v>REACTIVACION DE GPS 
(CAMBIO DE SIM, RECONFIGURACION Y REVISION DE INSTALACION)</v>
      </c>
      <c r="Q103" s="323" t="s">
        <v>10322</v>
      </c>
      <c r="R103" s="323">
        <v>8.62667089255163E14</v>
      </c>
      <c r="S103" s="323">
        <v>8.117789434E9</v>
      </c>
      <c r="T103" s="323" t="s">
        <v>10320</v>
      </c>
      <c r="U103" s="323" t="s">
        <v>68</v>
      </c>
      <c r="V103" s="323" t="s">
        <v>762</v>
      </c>
      <c r="W103" s="325">
        <v>0.0</v>
      </c>
      <c r="X103" s="325">
        <v>0.0</v>
      </c>
      <c r="Y103" s="326">
        <f t="shared" si="22"/>
        <v>0</v>
      </c>
      <c r="Z103" s="326">
        <f t="shared" si="23"/>
        <v>0</v>
      </c>
      <c r="AA103" s="326"/>
    </row>
    <row r="104">
      <c r="A104" s="322">
        <v>46039.0</v>
      </c>
      <c r="B104" s="245" t="s">
        <v>2717</v>
      </c>
      <c r="C104" s="351" t="s">
        <v>2817</v>
      </c>
      <c r="D104" s="328">
        <v>0.4166666666666667</v>
      </c>
      <c r="E104" s="245" t="s">
        <v>2933</v>
      </c>
      <c r="F104" s="245" t="s">
        <v>2933</v>
      </c>
      <c r="G104" s="245">
        <v>1.0</v>
      </c>
      <c r="H104" s="245" t="s">
        <v>2449</v>
      </c>
      <c r="I104" s="323" t="s">
        <v>10323</v>
      </c>
      <c r="J104" s="323" t="s">
        <v>10324</v>
      </c>
      <c r="K104" s="323" t="s">
        <v>10325</v>
      </c>
      <c r="L104" s="323" t="s">
        <v>10326</v>
      </c>
      <c r="M104" s="344" t="s">
        <v>10327</v>
      </c>
      <c r="N104" s="323" t="s">
        <v>9970</v>
      </c>
      <c r="O104" s="331">
        <v>0.5118055555555555</v>
      </c>
      <c r="P104" s="343" t="str">
        <f t="shared" si="4"/>
        <v>REVISION DE UNIDAD
(Dejo de reportar </v>
      </c>
      <c r="Q104" s="323" t="s">
        <v>10328</v>
      </c>
      <c r="R104" s="323">
        <v>8.69220040534095E14</v>
      </c>
      <c r="S104" s="323">
        <v>8.126174272E9</v>
      </c>
      <c r="T104" s="323" t="s">
        <v>68</v>
      </c>
      <c r="U104" s="323" t="s">
        <v>10077</v>
      </c>
      <c r="V104" s="343" t="str">
        <f t="shared" ref="V104:V115" si="25">H104</f>
        <v>REVISION</v>
      </c>
      <c r="W104" s="325">
        <v>0.0</v>
      </c>
      <c r="X104" s="325">
        <v>450.0</v>
      </c>
      <c r="Y104" s="326">
        <f t="shared" si="22"/>
        <v>72</v>
      </c>
      <c r="Z104" s="326">
        <f t="shared" si="23"/>
        <v>522</v>
      </c>
      <c r="AA104" s="326"/>
    </row>
    <row r="105">
      <c r="A105" s="322">
        <v>46039.0</v>
      </c>
      <c r="B105" s="245" t="s">
        <v>2717</v>
      </c>
      <c r="C105" s="351" t="s">
        <v>2817</v>
      </c>
      <c r="D105" s="328">
        <v>0.4166666666666667</v>
      </c>
      <c r="E105" s="245" t="s">
        <v>2933</v>
      </c>
      <c r="F105" s="245" t="s">
        <v>2933</v>
      </c>
      <c r="G105" s="245">
        <v>1.0</v>
      </c>
      <c r="H105" s="245" t="s">
        <v>888</v>
      </c>
      <c r="I105" s="323" t="s">
        <v>10329</v>
      </c>
      <c r="J105" s="323" t="s">
        <v>9980</v>
      </c>
      <c r="K105" s="323" t="s">
        <v>10325</v>
      </c>
      <c r="L105" s="323" t="s">
        <v>10326</v>
      </c>
      <c r="M105" s="333" t="s">
        <v>10327</v>
      </c>
      <c r="N105" s="323" t="s">
        <v>9970</v>
      </c>
      <c r="O105" s="331">
        <v>0.5375</v>
      </c>
      <c r="P105" s="343" t="str">
        <f t="shared" si="4"/>
        <v>INSTALACION GPS</v>
      </c>
      <c r="Q105" s="323" t="s">
        <v>5247</v>
      </c>
      <c r="R105" s="323">
        <v>8.62667089342946E14</v>
      </c>
      <c r="S105" s="323">
        <v>8.117883031E9</v>
      </c>
      <c r="T105" s="323" t="s">
        <v>10330</v>
      </c>
      <c r="U105" s="323" t="s">
        <v>10331</v>
      </c>
      <c r="V105" s="343" t="str">
        <f t="shared" si="25"/>
        <v>INSTALACION</v>
      </c>
      <c r="W105" s="325">
        <v>0.0</v>
      </c>
      <c r="X105" s="325">
        <v>0.0</v>
      </c>
      <c r="Y105" s="326">
        <f t="shared" si="22"/>
        <v>0</v>
      </c>
      <c r="Z105" s="326">
        <f t="shared" si="23"/>
        <v>0</v>
      </c>
      <c r="AA105" s="326"/>
    </row>
    <row r="106">
      <c r="A106" s="322">
        <v>46039.0</v>
      </c>
      <c r="B106" s="245" t="s">
        <v>2717</v>
      </c>
      <c r="C106" s="351" t="s">
        <v>2817</v>
      </c>
      <c r="D106" s="328">
        <v>0.4166666666666667</v>
      </c>
      <c r="E106" s="245" t="s">
        <v>7700</v>
      </c>
      <c r="F106" s="245" t="s">
        <v>686</v>
      </c>
      <c r="G106" s="245">
        <v>1.0</v>
      </c>
      <c r="H106" s="245" t="s">
        <v>888</v>
      </c>
      <c r="I106" s="323" t="s">
        <v>10332</v>
      </c>
      <c r="J106" s="323" t="s">
        <v>9980</v>
      </c>
      <c r="K106" s="323" t="s">
        <v>10333</v>
      </c>
      <c r="L106" s="323" t="s">
        <v>10334</v>
      </c>
      <c r="M106" s="333" t="s">
        <v>10335</v>
      </c>
      <c r="N106" s="323" t="s">
        <v>706</v>
      </c>
      <c r="O106" s="331">
        <v>0.44513888888888886</v>
      </c>
      <c r="P106" s="343" t="str">
        <f t="shared" si="4"/>
        <v>INSTALACION GPS</v>
      </c>
      <c r="Q106" s="323" t="s">
        <v>10336</v>
      </c>
      <c r="R106" s="323">
        <v>8.62667089219201E14</v>
      </c>
      <c r="S106" s="323">
        <v>8.117883248E9</v>
      </c>
      <c r="T106" s="323" t="s">
        <v>10337</v>
      </c>
      <c r="U106" s="323" t="s">
        <v>68</v>
      </c>
      <c r="V106" s="343" t="str">
        <f t="shared" si="25"/>
        <v>INSTALACION</v>
      </c>
      <c r="W106" s="325">
        <v>0.0</v>
      </c>
      <c r="X106" s="325">
        <v>1499.0</v>
      </c>
      <c r="Y106" s="326">
        <f t="shared" si="22"/>
        <v>239.84</v>
      </c>
      <c r="Z106" s="326">
        <f t="shared" si="23"/>
        <v>1738.84</v>
      </c>
      <c r="AA106" s="326"/>
    </row>
    <row r="107">
      <c r="A107" s="322">
        <v>46039.0</v>
      </c>
      <c r="B107" s="245" t="s">
        <v>2717</v>
      </c>
      <c r="C107" s="334" t="s">
        <v>2817</v>
      </c>
      <c r="D107" s="328">
        <v>0.5798611111111112</v>
      </c>
      <c r="E107" s="245" t="s">
        <v>10214</v>
      </c>
      <c r="F107" s="245" t="s">
        <v>390</v>
      </c>
      <c r="G107" s="245">
        <v>1.0</v>
      </c>
      <c r="H107" s="245" t="s">
        <v>2449</v>
      </c>
      <c r="I107" s="323" t="s">
        <v>7080</v>
      </c>
      <c r="J107" s="323" t="s">
        <v>10215</v>
      </c>
      <c r="K107" s="323" t="s">
        <v>10216</v>
      </c>
      <c r="L107" s="323" t="s">
        <v>9234</v>
      </c>
      <c r="M107" s="333" t="s">
        <v>10217</v>
      </c>
      <c r="N107" s="323" t="s">
        <v>9970</v>
      </c>
      <c r="O107" s="331">
        <v>0.6722222222222223</v>
      </c>
      <c r="P107" s="343" t="str">
        <f t="shared" si="4"/>
        <v>REVISION DE UNIDAD 
(DEJO DE REPORTAR 2026-01-07 20:12:51)</v>
      </c>
      <c r="Q107" s="323" t="s">
        <v>10338</v>
      </c>
      <c r="R107" s="323">
        <v>8.69066062067328E14</v>
      </c>
      <c r="S107" s="323">
        <v>8.115396025E9</v>
      </c>
      <c r="T107" s="323" t="s">
        <v>68</v>
      </c>
      <c r="U107" s="323" t="s">
        <v>7081</v>
      </c>
      <c r="V107" s="343" t="str">
        <f t="shared" si="25"/>
        <v>REVISION</v>
      </c>
      <c r="W107" s="325">
        <v>0.0</v>
      </c>
      <c r="X107" s="325">
        <v>0.0</v>
      </c>
      <c r="Y107" s="326">
        <f t="shared" si="22"/>
        <v>0</v>
      </c>
      <c r="Z107" s="326">
        <f t="shared" si="23"/>
        <v>0</v>
      </c>
      <c r="AA107" s="326"/>
    </row>
    <row r="108">
      <c r="A108" s="322">
        <v>46039.0</v>
      </c>
      <c r="B108" s="245" t="s">
        <v>2717</v>
      </c>
      <c r="C108" s="327" t="s">
        <v>2817</v>
      </c>
      <c r="D108" s="328">
        <v>0.6131944444444445</v>
      </c>
      <c r="E108" s="245" t="s">
        <v>7700</v>
      </c>
      <c r="F108" s="245" t="s">
        <v>10339</v>
      </c>
      <c r="G108" s="245">
        <v>1.0</v>
      </c>
      <c r="H108" s="245" t="s">
        <v>2513</v>
      </c>
      <c r="I108" s="323" t="s">
        <v>10340</v>
      </c>
      <c r="J108" s="323" t="s">
        <v>2514</v>
      </c>
      <c r="K108" s="323" t="s">
        <v>10341</v>
      </c>
      <c r="L108" s="323" t="s">
        <v>10342</v>
      </c>
      <c r="M108" s="333" t="s">
        <v>10343</v>
      </c>
      <c r="N108" s="323" t="s">
        <v>9970</v>
      </c>
      <c r="O108" s="331">
        <v>0.6131944444444445</v>
      </c>
      <c r="P108" s="343" t="str">
        <f t="shared" si="4"/>
        <v>DESINSTALACION DE EQUIPO</v>
      </c>
      <c r="Q108" s="323" t="s">
        <v>10344</v>
      </c>
      <c r="R108" s="323">
        <v>8.69706060877828E14</v>
      </c>
      <c r="S108" s="323">
        <v>8.331546705E9</v>
      </c>
      <c r="T108" s="323" t="s">
        <v>68</v>
      </c>
      <c r="U108" s="323" t="s">
        <v>10345</v>
      </c>
      <c r="V108" s="343" t="str">
        <f t="shared" si="25"/>
        <v>DESINSTALACION</v>
      </c>
      <c r="W108" s="325">
        <v>0.0</v>
      </c>
      <c r="X108" s="325">
        <v>431.04</v>
      </c>
      <c r="Y108" s="326">
        <f t="shared" si="22"/>
        <v>68.9664</v>
      </c>
      <c r="Z108" s="326">
        <f t="shared" si="23"/>
        <v>500.0064</v>
      </c>
      <c r="AA108" s="326"/>
    </row>
    <row r="109">
      <c r="A109" s="322">
        <v>46039.0</v>
      </c>
      <c r="B109" s="245" t="s">
        <v>2717</v>
      </c>
      <c r="C109" s="327" t="s">
        <v>2817</v>
      </c>
      <c r="D109" s="328">
        <v>0.6291666666666667</v>
      </c>
      <c r="E109" s="245" t="s">
        <v>7700</v>
      </c>
      <c r="F109" s="245" t="s">
        <v>10339</v>
      </c>
      <c r="G109" s="245">
        <v>1.0</v>
      </c>
      <c r="H109" s="245" t="s">
        <v>2812</v>
      </c>
      <c r="I109" s="323" t="s">
        <v>10346</v>
      </c>
      <c r="J109" s="323" t="s">
        <v>2521</v>
      </c>
      <c r="K109" s="323" t="s">
        <v>10341</v>
      </c>
      <c r="L109" s="323" t="s">
        <v>10342</v>
      </c>
      <c r="M109" s="333" t="s">
        <v>10343</v>
      </c>
      <c r="N109" s="323" t="s">
        <v>9970</v>
      </c>
      <c r="O109" s="331">
        <v>0.6284722222222222</v>
      </c>
      <c r="P109" s="343" t="str">
        <f t="shared" si="4"/>
        <v>REINSTALACION DE EQUIPO </v>
      </c>
      <c r="Q109" s="323" t="s">
        <v>2547</v>
      </c>
      <c r="R109" s="323">
        <v>8.69706060877828E14</v>
      </c>
      <c r="S109" s="323">
        <v>8.331546705E9</v>
      </c>
      <c r="T109" s="323" t="s">
        <v>68</v>
      </c>
      <c r="U109" s="323" t="s">
        <v>10347</v>
      </c>
      <c r="V109" s="343" t="str">
        <f t="shared" si="25"/>
        <v>REINSTALACION</v>
      </c>
      <c r="W109" s="325">
        <v>0.0</v>
      </c>
      <c r="X109" s="325">
        <v>431.04</v>
      </c>
      <c r="Y109" s="326">
        <f t="shared" si="22"/>
        <v>68.9664</v>
      </c>
      <c r="Z109" s="326">
        <f t="shared" si="23"/>
        <v>500.0064</v>
      </c>
      <c r="AA109" s="326"/>
    </row>
    <row r="110">
      <c r="A110" s="322">
        <v>46039.0</v>
      </c>
      <c r="B110" s="245" t="s">
        <v>2717</v>
      </c>
      <c r="C110" s="245" t="s">
        <v>2966</v>
      </c>
      <c r="D110" s="328">
        <v>0.7083333333333334</v>
      </c>
      <c r="E110" s="245" t="s">
        <v>3444</v>
      </c>
      <c r="F110" s="245" t="s">
        <v>3444</v>
      </c>
      <c r="G110" s="245">
        <v>1.0</v>
      </c>
      <c r="H110" s="245" t="s">
        <v>2449</v>
      </c>
      <c r="I110" s="323" t="s">
        <v>10348</v>
      </c>
      <c r="J110" s="323" t="s">
        <v>2877</v>
      </c>
      <c r="K110" s="323" t="s">
        <v>8872</v>
      </c>
      <c r="L110" s="323" t="s">
        <v>8873</v>
      </c>
      <c r="M110" s="333" t="s">
        <v>8874</v>
      </c>
      <c r="N110" s="323" t="s">
        <v>9970</v>
      </c>
      <c r="O110" s="331">
        <v>0.7020833333333333</v>
      </c>
      <c r="P110" s="343" t="str">
        <f t="shared" si="4"/>
        <v>REVISION DE UNIDAD </v>
      </c>
      <c r="Q110" s="323" t="s">
        <v>10349</v>
      </c>
      <c r="R110" s="323">
        <v>8.63719067742024E14</v>
      </c>
      <c r="S110" s="323">
        <v>8.128898692E9</v>
      </c>
      <c r="T110" s="323" t="s">
        <v>10350</v>
      </c>
      <c r="U110" s="323" t="s">
        <v>10351</v>
      </c>
      <c r="V110" s="343" t="str">
        <f t="shared" si="25"/>
        <v>REVISION</v>
      </c>
      <c r="W110" s="325">
        <v>0.0</v>
      </c>
      <c r="X110" s="325">
        <v>0.0</v>
      </c>
      <c r="Y110" s="326">
        <f t="shared" si="22"/>
        <v>0</v>
      </c>
      <c r="Z110" s="326">
        <f t="shared" si="23"/>
        <v>0</v>
      </c>
      <c r="AA110" s="326"/>
    </row>
    <row r="111">
      <c r="A111" s="322">
        <v>46039.0</v>
      </c>
      <c r="B111" s="245" t="s">
        <v>2717</v>
      </c>
      <c r="C111" s="327" t="s">
        <v>2817</v>
      </c>
      <c r="D111" s="328">
        <v>0.7083333333333334</v>
      </c>
      <c r="E111" s="245" t="s">
        <v>3444</v>
      </c>
      <c r="F111" s="245" t="s">
        <v>3444</v>
      </c>
      <c r="G111" s="245">
        <v>1.0</v>
      </c>
      <c r="H111" s="245" t="s">
        <v>2467</v>
      </c>
      <c r="I111" s="323" t="s">
        <v>10348</v>
      </c>
      <c r="J111" s="323" t="s">
        <v>6371</v>
      </c>
      <c r="K111" s="323" t="s">
        <v>8872</v>
      </c>
      <c r="L111" s="323" t="s">
        <v>8873</v>
      </c>
      <c r="M111" s="333" t="s">
        <v>8874</v>
      </c>
      <c r="N111" s="323" t="s">
        <v>9970</v>
      </c>
      <c r="O111" s="331">
        <v>0.7173611111111111</v>
      </c>
      <c r="P111" s="343" t="str">
        <f t="shared" si="4"/>
        <v>CAMBIO DE EQUIPO</v>
      </c>
      <c r="Q111" s="323" t="s">
        <v>10352</v>
      </c>
      <c r="R111" s="323">
        <v>8.62667089263134E14</v>
      </c>
      <c r="S111" s="323">
        <v>8.117780904E9</v>
      </c>
      <c r="T111" s="323" t="s">
        <v>10350</v>
      </c>
      <c r="U111" s="323" t="s">
        <v>10351</v>
      </c>
      <c r="V111" s="343" t="str">
        <f t="shared" si="25"/>
        <v>CAMBIO DE GPS</v>
      </c>
      <c r="W111" s="325">
        <v>0.0</v>
      </c>
      <c r="X111" s="325">
        <v>0.0</v>
      </c>
      <c r="Y111" s="326">
        <f t="shared" si="22"/>
        <v>0</v>
      </c>
      <c r="Z111" s="326">
        <f t="shared" si="23"/>
        <v>0</v>
      </c>
      <c r="AA111" s="326"/>
    </row>
    <row r="112">
      <c r="A112" s="322">
        <v>46039.0</v>
      </c>
      <c r="B112" s="245" t="s">
        <v>2717</v>
      </c>
      <c r="C112" s="245" t="s">
        <v>2966</v>
      </c>
      <c r="D112" s="328">
        <v>0.7083333333333334</v>
      </c>
      <c r="E112" s="245" t="s">
        <v>3444</v>
      </c>
      <c r="F112" s="245" t="s">
        <v>3444</v>
      </c>
      <c r="G112" s="245">
        <v>1.0</v>
      </c>
      <c r="H112" s="245" t="s">
        <v>2449</v>
      </c>
      <c r="I112" s="323" t="s">
        <v>10353</v>
      </c>
      <c r="J112" s="323" t="s">
        <v>2877</v>
      </c>
      <c r="K112" s="323" t="s">
        <v>8872</v>
      </c>
      <c r="L112" s="323" t="s">
        <v>10354</v>
      </c>
      <c r="M112" s="333" t="s">
        <v>10355</v>
      </c>
      <c r="N112" s="323" t="s">
        <v>9970</v>
      </c>
      <c r="O112" s="331">
        <v>0.7520833333333333</v>
      </c>
      <c r="P112" s="343" t="str">
        <f t="shared" si="4"/>
        <v>REVISION DE UNIDAD </v>
      </c>
      <c r="Q112" s="323" t="s">
        <v>10356</v>
      </c>
      <c r="R112" s="323">
        <v>8.63257067899619E14</v>
      </c>
      <c r="S112" s="323">
        <v>8.120020301E9</v>
      </c>
      <c r="T112" s="323" t="s">
        <v>10357</v>
      </c>
      <c r="U112" s="323" t="s">
        <v>10358</v>
      </c>
      <c r="V112" s="343" t="str">
        <f t="shared" si="25"/>
        <v>REVISION</v>
      </c>
      <c r="W112" s="325">
        <v>0.0</v>
      </c>
      <c r="X112" s="325">
        <v>0.0</v>
      </c>
      <c r="Y112" s="326">
        <f t="shared" si="22"/>
        <v>0</v>
      </c>
      <c r="Z112" s="326">
        <f t="shared" si="23"/>
        <v>0</v>
      </c>
      <c r="AA112" s="326"/>
    </row>
    <row r="113">
      <c r="A113" s="322">
        <v>46039.0</v>
      </c>
      <c r="B113" s="245" t="s">
        <v>2717</v>
      </c>
      <c r="C113" s="327" t="s">
        <v>2817</v>
      </c>
      <c r="D113" s="328">
        <v>0.7083333333333334</v>
      </c>
      <c r="E113" s="245" t="s">
        <v>3444</v>
      </c>
      <c r="F113" s="245" t="s">
        <v>3444</v>
      </c>
      <c r="G113" s="245">
        <v>1.0</v>
      </c>
      <c r="H113" s="245" t="s">
        <v>2467</v>
      </c>
      <c r="I113" s="323" t="s">
        <v>10353</v>
      </c>
      <c r="J113" s="323" t="s">
        <v>2877</v>
      </c>
      <c r="K113" s="323" t="s">
        <v>8872</v>
      </c>
      <c r="L113" s="323" t="s">
        <v>10354</v>
      </c>
      <c r="M113" s="333" t="s">
        <v>10355</v>
      </c>
      <c r="N113" s="323" t="s">
        <v>9970</v>
      </c>
      <c r="O113" s="331">
        <v>0.7638888888888888</v>
      </c>
      <c r="P113" s="343" t="str">
        <f t="shared" si="4"/>
        <v>REVISION DE UNIDAD </v>
      </c>
      <c r="Q113" s="323" t="s">
        <v>10352</v>
      </c>
      <c r="R113" s="323">
        <v>8.62667089352358E14</v>
      </c>
      <c r="S113" s="323">
        <v>8.116605011E9</v>
      </c>
      <c r="T113" s="323" t="s">
        <v>10357</v>
      </c>
      <c r="U113" s="323" t="s">
        <v>10358</v>
      </c>
      <c r="V113" s="343" t="str">
        <f t="shared" si="25"/>
        <v>CAMBIO DE GPS</v>
      </c>
      <c r="W113" s="325">
        <v>0.0</v>
      </c>
      <c r="X113" s="325">
        <v>0.0</v>
      </c>
      <c r="Y113" s="326">
        <f t="shared" si="22"/>
        <v>0</v>
      </c>
      <c r="Z113" s="326">
        <f t="shared" si="23"/>
        <v>0</v>
      </c>
      <c r="AA113" s="326"/>
    </row>
    <row r="114" ht="35.25" customHeight="1">
      <c r="A114" s="322">
        <v>46039.0</v>
      </c>
      <c r="B114" s="245" t="s">
        <v>2717</v>
      </c>
      <c r="C114" s="245" t="s">
        <v>2966</v>
      </c>
      <c r="D114" s="328">
        <v>0.6041666666666666</v>
      </c>
      <c r="E114" s="245" t="s">
        <v>7700</v>
      </c>
      <c r="F114" s="245" t="s">
        <v>10359</v>
      </c>
      <c r="G114" s="245">
        <v>1.0</v>
      </c>
      <c r="H114" s="245" t="s">
        <v>6980</v>
      </c>
      <c r="I114" s="323" t="s">
        <v>3766</v>
      </c>
      <c r="J114" s="323" t="s">
        <v>9980</v>
      </c>
      <c r="K114" s="323" t="s">
        <v>10360</v>
      </c>
      <c r="L114" s="323" t="s">
        <v>7638</v>
      </c>
      <c r="M114" s="333" t="s">
        <v>10361</v>
      </c>
      <c r="N114" s="323" t="s">
        <v>68</v>
      </c>
      <c r="O114" s="323" t="s">
        <v>68</v>
      </c>
      <c r="P114" s="343" t="str">
        <f t="shared" si="4"/>
        <v>INSTALACION GPS</v>
      </c>
      <c r="Q114" s="323" t="s">
        <v>10362</v>
      </c>
      <c r="R114" s="323" t="s">
        <v>68</v>
      </c>
      <c r="S114" s="323" t="s">
        <v>68</v>
      </c>
      <c r="T114" s="323" t="s">
        <v>68</v>
      </c>
      <c r="U114" s="323" t="s">
        <v>68</v>
      </c>
      <c r="V114" s="343" t="str">
        <f t="shared" si="25"/>
        <v>NO SE REALIZO</v>
      </c>
      <c r="W114" s="325">
        <v>0.0</v>
      </c>
      <c r="X114" s="325">
        <v>0.0</v>
      </c>
      <c r="Y114" s="326">
        <f t="shared" si="22"/>
        <v>0</v>
      </c>
      <c r="Z114" s="326">
        <f t="shared" si="23"/>
        <v>0</v>
      </c>
      <c r="AA114" s="326"/>
    </row>
    <row r="115">
      <c r="A115" s="322">
        <v>46040.0</v>
      </c>
      <c r="B115" s="245" t="s">
        <v>2838</v>
      </c>
      <c r="C115" s="245" t="s">
        <v>2966</v>
      </c>
      <c r="D115" s="245" t="s">
        <v>68</v>
      </c>
      <c r="E115" s="245" t="s">
        <v>68</v>
      </c>
      <c r="F115" s="245" t="s">
        <v>2458</v>
      </c>
      <c r="G115" s="245" t="s">
        <v>68</v>
      </c>
      <c r="H115" s="245" t="s">
        <v>68</v>
      </c>
      <c r="I115" s="323" t="s">
        <v>68</v>
      </c>
      <c r="J115" s="323" t="s">
        <v>68</v>
      </c>
      <c r="K115" s="323" t="s">
        <v>68</v>
      </c>
      <c r="L115" s="323" t="s">
        <v>68</v>
      </c>
      <c r="M115" s="324" t="s">
        <v>68</v>
      </c>
      <c r="N115" s="323" t="s">
        <v>68</v>
      </c>
      <c r="O115" s="323" t="s">
        <v>68</v>
      </c>
      <c r="P115" s="343" t="str">
        <f t="shared" si="4"/>
        <v>-</v>
      </c>
      <c r="Q115" s="323" t="s">
        <v>68</v>
      </c>
      <c r="R115" s="323" t="s">
        <v>68</v>
      </c>
      <c r="S115" s="323" t="s">
        <v>68</v>
      </c>
      <c r="T115" s="323" t="s">
        <v>68</v>
      </c>
      <c r="U115" s="323" t="s">
        <v>68</v>
      </c>
      <c r="V115" s="343" t="str">
        <f t="shared" si="25"/>
        <v>-</v>
      </c>
      <c r="W115" s="325">
        <v>0.0</v>
      </c>
      <c r="X115" s="325">
        <v>0.0</v>
      </c>
      <c r="Y115" s="326">
        <f t="shared" si="22"/>
        <v>0</v>
      </c>
      <c r="Z115" s="326">
        <f t="shared" si="23"/>
        <v>0</v>
      </c>
      <c r="AA115" s="326"/>
    </row>
    <row r="116">
      <c r="A116" s="322">
        <v>46041.0</v>
      </c>
      <c r="B116" s="245" t="s">
        <v>2838</v>
      </c>
      <c r="C116" s="245" t="s">
        <v>762</v>
      </c>
      <c r="D116" s="328">
        <v>0.5208333333333334</v>
      </c>
      <c r="E116" s="245" t="s">
        <v>7330</v>
      </c>
      <c r="F116" s="245" t="s">
        <v>4246</v>
      </c>
      <c r="G116" s="245">
        <v>1.0</v>
      </c>
      <c r="H116" s="245" t="s">
        <v>2449</v>
      </c>
      <c r="I116" s="323" t="s">
        <v>10363</v>
      </c>
      <c r="J116" s="323" t="s">
        <v>10364</v>
      </c>
      <c r="K116" s="323" t="s">
        <v>10365</v>
      </c>
      <c r="L116" s="323" t="s">
        <v>10366</v>
      </c>
      <c r="M116" s="344" t="s">
        <v>10367</v>
      </c>
      <c r="N116" s="323" t="s">
        <v>706</v>
      </c>
      <c r="O116" s="352">
        <v>0.5319444444444444</v>
      </c>
      <c r="P116" s="343" t="str">
        <f t="shared" si="4"/>
        <v>DEJO DE REPORTAR </v>
      </c>
      <c r="Q116" s="323" t="s">
        <v>10368</v>
      </c>
      <c r="R116" s="323">
        <v>8.69220041535612E14</v>
      </c>
      <c r="S116" s="323">
        <v>8.120018959E9</v>
      </c>
      <c r="T116" s="323" t="s">
        <v>10369</v>
      </c>
      <c r="U116" s="323" t="s">
        <v>10370</v>
      </c>
      <c r="V116" s="323" t="s">
        <v>762</v>
      </c>
      <c r="W116" s="325">
        <v>0.0</v>
      </c>
      <c r="X116" s="325">
        <v>0.0</v>
      </c>
      <c r="Y116" s="326">
        <f t="shared" si="22"/>
        <v>0</v>
      </c>
      <c r="Z116" s="326">
        <f t="shared" si="23"/>
        <v>0</v>
      </c>
      <c r="AA116" s="326"/>
    </row>
    <row r="117">
      <c r="A117" s="322">
        <v>46041.0</v>
      </c>
      <c r="B117" s="245" t="s">
        <v>2838</v>
      </c>
      <c r="C117" s="327" t="s">
        <v>2817</v>
      </c>
      <c r="D117" s="328">
        <v>0.625</v>
      </c>
      <c r="E117" s="245" t="s">
        <v>2548</v>
      </c>
      <c r="F117" s="245" t="s">
        <v>10009</v>
      </c>
      <c r="G117" s="245">
        <v>1.0</v>
      </c>
      <c r="H117" s="245" t="s">
        <v>2513</v>
      </c>
      <c r="I117" s="323" t="s">
        <v>10371</v>
      </c>
      <c r="J117" s="323" t="s">
        <v>2514</v>
      </c>
      <c r="K117" s="323" t="s">
        <v>9455</v>
      </c>
      <c r="L117" s="193" t="s">
        <v>2833</v>
      </c>
      <c r="M117" s="350" t="s">
        <v>2552</v>
      </c>
      <c r="N117" s="323" t="s">
        <v>706</v>
      </c>
      <c r="O117" s="331">
        <v>0.6152777777777778</v>
      </c>
      <c r="P117" s="343" t="str">
        <f t="shared" si="4"/>
        <v>DESINSTALACION DE EQUIPO</v>
      </c>
      <c r="Q117" s="323" t="s">
        <v>8935</v>
      </c>
      <c r="R117" s="323">
        <v>8.6816605331467E14</v>
      </c>
      <c r="S117" s="323">
        <v>8.112556522E9</v>
      </c>
      <c r="T117" s="323" t="s">
        <v>10372</v>
      </c>
      <c r="U117" s="323" t="s">
        <v>10373</v>
      </c>
      <c r="V117" s="343" t="str">
        <f t="shared" ref="V117:V118" si="26">H117</f>
        <v>DESINSTALACION</v>
      </c>
      <c r="W117" s="325">
        <v>350.0</v>
      </c>
      <c r="X117" s="325">
        <v>0.0</v>
      </c>
      <c r="Y117" s="326">
        <f t="shared" si="22"/>
        <v>56</v>
      </c>
      <c r="Z117" s="326">
        <f t="shared" si="23"/>
        <v>406</v>
      </c>
      <c r="AA117" s="326"/>
    </row>
    <row r="118">
      <c r="A118" s="322">
        <v>46042.0</v>
      </c>
      <c r="B118" s="245" t="s">
        <v>2838</v>
      </c>
      <c r="C118" s="327" t="s">
        <v>2817</v>
      </c>
      <c r="D118" s="328">
        <v>0.4166666666666667</v>
      </c>
      <c r="E118" s="245" t="s">
        <v>10374</v>
      </c>
      <c r="F118" s="245" t="s">
        <v>10375</v>
      </c>
      <c r="G118" s="245">
        <v>1.0</v>
      </c>
      <c r="H118" s="245" t="s">
        <v>2449</v>
      </c>
      <c r="I118" s="323" t="s">
        <v>10376</v>
      </c>
      <c r="J118" s="323" t="s">
        <v>10377</v>
      </c>
      <c r="K118" s="323" t="s">
        <v>10378</v>
      </c>
      <c r="L118" s="323" t="s">
        <v>3961</v>
      </c>
      <c r="M118" s="333" t="s">
        <v>10379</v>
      </c>
      <c r="N118" s="323" t="s">
        <v>706</v>
      </c>
      <c r="O118" s="331">
        <v>0.41944444444444445</v>
      </c>
      <c r="P118" s="343" t="str">
        <f t="shared" si="4"/>
        <v>REVISION DE UNIDAD 
(DEJO DE REPORTAR 2026-01-13 10:01:02)</v>
      </c>
      <c r="Q118" s="323" t="s">
        <v>10380</v>
      </c>
      <c r="R118" s="323">
        <v>8.69706060074236E14</v>
      </c>
      <c r="S118" s="323">
        <v>8.120104163E9</v>
      </c>
      <c r="T118" s="323" t="s">
        <v>68</v>
      </c>
      <c r="U118" s="323" t="s">
        <v>10381</v>
      </c>
      <c r="V118" s="343" t="str">
        <f t="shared" si="26"/>
        <v>REVISION</v>
      </c>
      <c r="W118" s="325">
        <v>0.0</v>
      </c>
      <c r="X118" s="325">
        <v>250.0</v>
      </c>
      <c r="Y118" s="326">
        <f t="shared" si="22"/>
        <v>40</v>
      </c>
      <c r="Z118" s="326">
        <f t="shared" si="23"/>
        <v>290</v>
      </c>
      <c r="AA118" s="326"/>
    </row>
    <row r="119">
      <c r="A119" s="322">
        <v>46042.0</v>
      </c>
      <c r="B119" s="245" t="s">
        <v>2838</v>
      </c>
      <c r="C119" s="245" t="s">
        <v>2966</v>
      </c>
      <c r="D119" s="328">
        <v>0.4166666666666667</v>
      </c>
      <c r="E119" s="245" t="s">
        <v>10374</v>
      </c>
      <c r="F119" s="245" t="s">
        <v>10375</v>
      </c>
      <c r="G119" s="245">
        <v>1.0</v>
      </c>
      <c r="H119" s="245" t="s">
        <v>2467</v>
      </c>
      <c r="I119" s="323" t="s">
        <v>10376</v>
      </c>
      <c r="J119" s="323" t="s">
        <v>10382</v>
      </c>
      <c r="K119" s="323" t="s">
        <v>10378</v>
      </c>
      <c r="L119" s="323" t="s">
        <v>3961</v>
      </c>
      <c r="M119" s="333" t="s">
        <v>10379</v>
      </c>
      <c r="N119" s="323" t="s">
        <v>706</v>
      </c>
      <c r="O119" s="331">
        <v>0.41944444444444445</v>
      </c>
      <c r="P119" s="343" t="str">
        <f t="shared" si="4"/>
        <v>CAMBIO DE GPS NO ENCIENDE EL EQUIPO</v>
      </c>
      <c r="Q119" s="323" t="s">
        <v>68</v>
      </c>
      <c r="R119" s="323">
        <v>8.6816605331467E14</v>
      </c>
      <c r="S119" s="323">
        <v>8.112556522E9</v>
      </c>
      <c r="T119" s="323" t="s">
        <v>68</v>
      </c>
      <c r="U119" s="323" t="s">
        <v>10381</v>
      </c>
      <c r="V119" s="323" t="s">
        <v>762</v>
      </c>
      <c r="W119" s="325">
        <v>0.0</v>
      </c>
      <c r="X119" s="325">
        <v>0.0</v>
      </c>
      <c r="Y119" s="326">
        <f t="shared" si="22"/>
        <v>0</v>
      </c>
      <c r="Z119" s="326">
        <f t="shared" si="23"/>
        <v>0</v>
      </c>
      <c r="AA119" s="326"/>
    </row>
    <row r="120">
      <c r="A120" s="322">
        <v>46042.0</v>
      </c>
      <c r="B120" s="245" t="s">
        <v>2838</v>
      </c>
      <c r="C120" s="327" t="s">
        <v>2817</v>
      </c>
      <c r="D120" s="328">
        <v>0.4375</v>
      </c>
      <c r="E120" s="245" t="s">
        <v>7700</v>
      </c>
      <c r="F120" s="245" t="s">
        <v>10383</v>
      </c>
      <c r="G120" s="245">
        <v>1.0</v>
      </c>
      <c r="H120" s="245" t="s">
        <v>2513</v>
      </c>
      <c r="I120" s="323" t="s">
        <v>10384</v>
      </c>
      <c r="J120" s="323" t="s">
        <v>2514</v>
      </c>
      <c r="K120" s="323" t="s">
        <v>10385</v>
      </c>
      <c r="L120" s="323" t="s">
        <v>10386</v>
      </c>
      <c r="M120" s="333" t="s">
        <v>10387</v>
      </c>
      <c r="N120" s="323" t="s">
        <v>9970</v>
      </c>
      <c r="O120" s="331">
        <v>0.4548611111111111</v>
      </c>
      <c r="P120" s="343" t="str">
        <f t="shared" si="4"/>
        <v>DESINSTALACION DE EQUIPO</v>
      </c>
      <c r="Q120" s="323" t="s">
        <v>10388</v>
      </c>
      <c r="R120" s="323">
        <v>3.56430077766417E14</v>
      </c>
      <c r="S120" s="323" t="s">
        <v>68</v>
      </c>
      <c r="T120" s="323" t="s">
        <v>10389</v>
      </c>
      <c r="U120" s="323" t="s">
        <v>10390</v>
      </c>
      <c r="V120" s="343" t="str">
        <f t="shared" ref="V120:V165" si="27">H120</f>
        <v>DESINSTALACION</v>
      </c>
      <c r="W120" s="325">
        <v>0.0</v>
      </c>
      <c r="X120" s="325">
        <v>431.035</v>
      </c>
      <c r="Y120" s="326">
        <f t="shared" si="22"/>
        <v>68.9656</v>
      </c>
      <c r="Z120" s="326">
        <f t="shared" si="23"/>
        <v>500.0006</v>
      </c>
      <c r="AA120" s="326"/>
    </row>
    <row r="121">
      <c r="A121" s="322">
        <v>46042.0</v>
      </c>
      <c r="B121" s="245" t="s">
        <v>2838</v>
      </c>
      <c r="C121" s="327" t="s">
        <v>2817</v>
      </c>
      <c r="D121" s="328">
        <v>0.4375</v>
      </c>
      <c r="E121" s="245" t="s">
        <v>7700</v>
      </c>
      <c r="F121" s="245" t="s">
        <v>10383</v>
      </c>
      <c r="G121" s="245">
        <v>1.0</v>
      </c>
      <c r="H121" s="245" t="s">
        <v>2513</v>
      </c>
      <c r="I121" s="323" t="s">
        <v>10384</v>
      </c>
      <c r="J121" s="323" t="s">
        <v>2514</v>
      </c>
      <c r="K121" s="323" t="s">
        <v>10385</v>
      </c>
      <c r="L121" s="323" t="s">
        <v>10386</v>
      </c>
      <c r="M121" s="333" t="s">
        <v>10387</v>
      </c>
      <c r="N121" s="323" t="s">
        <v>9970</v>
      </c>
      <c r="O121" s="331">
        <v>0.4548611111111111</v>
      </c>
      <c r="P121" s="343" t="str">
        <f t="shared" si="4"/>
        <v>DESINSTALACION DE EQUIPO</v>
      </c>
      <c r="Q121" s="323" t="s">
        <v>10388</v>
      </c>
      <c r="R121" s="323" t="s">
        <v>10391</v>
      </c>
      <c r="S121" s="323" t="s">
        <v>68</v>
      </c>
      <c r="T121" s="323" t="s">
        <v>10389</v>
      </c>
      <c r="U121" s="323" t="s">
        <v>10390</v>
      </c>
      <c r="V121" s="343" t="str">
        <f t="shared" si="27"/>
        <v>DESINSTALACION</v>
      </c>
      <c r="W121" s="325">
        <v>0.0</v>
      </c>
      <c r="X121" s="325">
        <v>431.035</v>
      </c>
      <c r="Y121" s="326">
        <f t="shared" si="22"/>
        <v>68.9656</v>
      </c>
      <c r="Z121" s="326">
        <f t="shared" si="23"/>
        <v>500.0006</v>
      </c>
      <c r="AA121" s="326"/>
    </row>
    <row r="122">
      <c r="A122" s="322">
        <v>46042.0</v>
      </c>
      <c r="B122" s="245" t="s">
        <v>2838</v>
      </c>
      <c r="C122" s="327" t="s">
        <v>2817</v>
      </c>
      <c r="D122" s="328">
        <v>0.5</v>
      </c>
      <c r="E122" s="245" t="s">
        <v>4571</v>
      </c>
      <c r="F122" s="245" t="s">
        <v>10392</v>
      </c>
      <c r="G122" s="245">
        <v>1.0</v>
      </c>
      <c r="H122" s="245" t="s">
        <v>888</v>
      </c>
      <c r="I122" s="323" t="s">
        <v>10393</v>
      </c>
      <c r="J122" s="323" t="s">
        <v>2725</v>
      </c>
      <c r="K122" s="323" t="s">
        <v>10394</v>
      </c>
      <c r="L122" s="323" t="s">
        <v>10395</v>
      </c>
      <c r="M122" s="333" t="s">
        <v>10396</v>
      </c>
      <c r="N122" s="323" t="s">
        <v>706</v>
      </c>
      <c r="O122" s="331">
        <v>0.4930555555555556</v>
      </c>
      <c r="P122" s="343" t="str">
        <f t="shared" si="4"/>
        <v>INSTALACION DE EQUIPO</v>
      </c>
      <c r="Q122" s="323" t="s">
        <v>2547</v>
      </c>
      <c r="R122" s="323">
        <v>8.62667089219193E14</v>
      </c>
      <c r="S122" s="323">
        <v>8.117789073E9</v>
      </c>
      <c r="T122" s="323" t="s">
        <v>68</v>
      </c>
      <c r="U122" s="323" t="s">
        <v>10397</v>
      </c>
      <c r="V122" s="343" t="str">
        <f t="shared" si="27"/>
        <v>INSTALACION</v>
      </c>
      <c r="W122" s="325">
        <v>0.0</v>
      </c>
      <c r="X122" s="325">
        <v>0.0</v>
      </c>
      <c r="Y122" s="326">
        <f t="shared" si="22"/>
        <v>0</v>
      </c>
      <c r="Z122" s="326">
        <f t="shared" si="23"/>
        <v>0</v>
      </c>
      <c r="AA122" s="326"/>
    </row>
    <row r="123">
      <c r="A123" s="322">
        <v>46042.0</v>
      </c>
      <c r="B123" s="245" t="s">
        <v>2838</v>
      </c>
      <c r="C123" s="327" t="s">
        <v>2817</v>
      </c>
      <c r="D123" s="328">
        <v>0.5</v>
      </c>
      <c r="E123" s="245" t="s">
        <v>10162</v>
      </c>
      <c r="F123" s="191" t="s">
        <v>10398</v>
      </c>
      <c r="G123" s="245">
        <v>1.0</v>
      </c>
      <c r="H123" s="245" t="s">
        <v>888</v>
      </c>
      <c r="I123" s="323" t="s">
        <v>10399</v>
      </c>
      <c r="J123" s="323" t="s">
        <v>10400</v>
      </c>
      <c r="K123" s="323" t="s">
        <v>10401</v>
      </c>
      <c r="L123" s="323" t="s">
        <v>10402</v>
      </c>
      <c r="M123" s="333" t="s">
        <v>10403</v>
      </c>
      <c r="N123" s="323" t="s">
        <v>9970</v>
      </c>
      <c r="O123" s="331">
        <v>0.5402777777777777</v>
      </c>
      <c r="P123" s="343" t="str">
        <f t="shared" si="4"/>
        <v>INSTALACION PORTATIL</v>
      </c>
      <c r="Q123" s="323" t="s">
        <v>68</v>
      </c>
      <c r="R123" s="323" t="s">
        <v>68</v>
      </c>
      <c r="S123" s="323" t="s">
        <v>68</v>
      </c>
      <c r="T123" s="323" t="s">
        <v>68</v>
      </c>
      <c r="U123" s="323" t="s">
        <v>68</v>
      </c>
      <c r="V123" s="343" t="str">
        <f t="shared" si="27"/>
        <v>INSTALACION</v>
      </c>
      <c r="W123" s="325">
        <v>0.0</v>
      </c>
      <c r="X123" s="325">
        <v>0.0</v>
      </c>
      <c r="Y123" s="326">
        <f t="shared" si="22"/>
        <v>0</v>
      </c>
      <c r="Z123" s="326">
        <f t="shared" si="23"/>
        <v>0</v>
      </c>
      <c r="AA123" s="326"/>
    </row>
    <row r="124">
      <c r="A124" s="322">
        <v>46042.0</v>
      </c>
      <c r="B124" s="245" t="s">
        <v>2838</v>
      </c>
      <c r="C124" s="327" t="s">
        <v>2817</v>
      </c>
      <c r="D124" s="328">
        <v>0.5</v>
      </c>
      <c r="E124" s="245" t="s">
        <v>10162</v>
      </c>
      <c r="F124" s="191" t="s">
        <v>10398</v>
      </c>
      <c r="G124" s="245">
        <v>1.0</v>
      </c>
      <c r="H124" s="245" t="s">
        <v>888</v>
      </c>
      <c r="I124" s="323" t="s">
        <v>10404</v>
      </c>
      <c r="J124" s="323" t="s">
        <v>10400</v>
      </c>
      <c r="K124" s="323" t="s">
        <v>10401</v>
      </c>
      <c r="L124" s="323" t="s">
        <v>10402</v>
      </c>
      <c r="M124" s="333" t="s">
        <v>10403</v>
      </c>
      <c r="N124" s="323" t="s">
        <v>9970</v>
      </c>
      <c r="O124" s="323" t="s">
        <v>68</v>
      </c>
      <c r="P124" s="343" t="str">
        <f t="shared" si="4"/>
        <v>INSTALACION PORTATIL</v>
      </c>
      <c r="Q124" s="323" t="s">
        <v>68</v>
      </c>
      <c r="R124" s="323" t="s">
        <v>68</v>
      </c>
      <c r="S124" s="323" t="s">
        <v>68</v>
      </c>
      <c r="T124" s="323" t="s">
        <v>68</v>
      </c>
      <c r="U124" s="323" t="s">
        <v>68</v>
      </c>
      <c r="V124" s="343" t="str">
        <f t="shared" si="27"/>
        <v>INSTALACION</v>
      </c>
      <c r="W124" s="325">
        <v>0.0</v>
      </c>
      <c r="X124" s="325">
        <v>0.0</v>
      </c>
      <c r="Y124" s="326">
        <f t="shared" si="22"/>
        <v>0</v>
      </c>
      <c r="Z124" s="326">
        <f t="shared" si="23"/>
        <v>0</v>
      </c>
      <c r="AA124" s="326"/>
    </row>
    <row r="125">
      <c r="A125" s="322">
        <v>46042.0</v>
      </c>
      <c r="B125" s="245" t="s">
        <v>2838</v>
      </c>
      <c r="C125" s="245" t="s">
        <v>2966</v>
      </c>
      <c r="D125" s="328">
        <v>0.5416666666666666</v>
      </c>
      <c r="E125" s="245" t="s">
        <v>297</v>
      </c>
      <c r="F125" s="245" t="s">
        <v>297</v>
      </c>
      <c r="G125" s="245">
        <v>1.0</v>
      </c>
      <c r="H125" s="245" t="s">
        <v>846</v>
      </c>
      <c r="I125" s="323" t="s">
        <v>5094</v>
      </c>
      <c r="J125" s="323" t="s">
        <v>9980</v>
      </c>
      <c r="K125" s="323" t="s">
        <v>10087</v>
      </c>
      <c r="L125" s="323" t="s">
        <v>4293</v>
      </c>
      <c r="M125" s="333" t="s">
        <v>10088</v>
      </c>
      <c r="N125" s="323" t="s">
        <v>9970</v>
      </c>
      <c r="O125" s="323" t="s">
        <v>68</v>
      </c>
      <c r="P125" s="343" t="str">
        <f t="shared" si="4"/>
        <v>INSTALACION GPS</v>
      </c>
      <c r="Q125" s="323" t="s">
        <v>10405</v>
      </c>
      <c r="R125" s="323" t="s">
        <v>68</v>
      </c>
      <c r="S125" s="323" t="s">
        <v>68</v>
      </c>
      <c r="T125" s="323" t="s">
        <v>68</v>
      </c>
      <c r="U125" s="323" t="s">
        <v>68</v>
      </c>
      <c r="V125" s="343" t="str">
        <f t="shared" si="27"/>
        <v>CANCELADO</v>
      </c>
      <c r="W125" s="325">
        <v>0.0</v>
      </c>
      <c r="X125" s="325">
        <v>0.0</v>
      </c>
      <c r="Y125" s="326">
        <f t="shared" si="22"/>
        <v>0</v>
      </c>
      <c r="Z125" s="326">
        <f t="shared" si="23"/>
        <v>0</v>
      </c>
      <c r="AA125" s="326"/>
    </row>
    <row r="126">
      <c r="A126" s="322">
        <v>46042.0</v>
      </c>
      <c r="B126" s="245" t="s">
        <v>2838</v>
      </c>
      <c r="C126" s="327" t="s">
        <v>2817</v>
      </c>
      <c r="D126" s="328">
        <v>0.5833333333333334</v>
      </c>
      <c r="E126" s="245" t="s">
        <v>7700</v>
      </c>
      <c r="F126" s="245" t="s">
        <v>10406</v>
      </c>
      <c r="G126" s="245">
        <v>1.0</v>
      </c>
      <c r="H126" s="245" t="s">
        <v>2513</v>
      </c>
      <c r="I126" s="323" t="s">
        <v>10407</v>
      </c>
      <c r="J126" s="323" t="s">
        <v>2514</v>
      </c>
      <c r="K126" s="323" t="s">
        <v>10408</v>
      </c>
      <c r="L126" s="323" t="s">
        <v>10409</v>
      </c>
      <c r="M126" s="333" t="s">
        <v>10410</v>
      </c>
      <c r="N126" s="323" t="s">
        <v>706</v>
      </c>
      <c r="O126" s="331">
        <v>0.5694444444444444</v>
      </c>
      <c r="P126" s="343" t="str">
        <f t="shared" si="4"/>
        <v>DESINSTALACION DE EQUIPO</v>
      </c>
      <c r="Q126" s="323" t="s">
        <v>8935</v>
      </c>
      <c r="R126" s="323">
        <v>8.69706060013028E14</v>
      </c>
      <c r="S126" s="323">
        <v>8.121991082E9</v>
      </c>
      <c r="T126" s="323" t="s">
        <v>68</v>
      </c>
      <c r="U126" s="323" t="s">
        <v>5955</v>
      </c>
      <c r="V126" s="343" t="str">
        <f t="shared" si="27"/>
        <v>DESINSTALACION</v>
      </c>
      <c r="W126" s="325">
        <v>0.0</v>
      </c>
      <c r="X126" s="325">
        <v>301.728</v>
      </c>
      <c r="Y126" s="326">
        <f t="shared" si="22"/>
        <v>48.27648</v>
      </c>
      <c r="Z126" s="326">
        <f t="shared" si="23"/>
        <v>350.00448</v>
      </c>
      <c r="AA126" s="326"/>
    </row>
    <row r="127">
      <c r="A127" s="322">
        <v>46043.0</v>
      </c>
      <c r="B127" s="245" t="s">
        <v>2838</v>
      </c>
      <c r="C127" s="327" t="s">
        <v>2817</v>
      </c>
      <c r="D127" s="328">
        <v>0.5416666666666666</v>
      </c>
      <c r="E127" s="245" t="s">
        <v>297</v>
      </c>
      <c r="F127" s="245" t="s">
        <v>297</v>
      </c>
      <c r="G127" s="245">
        <v>1.0</v>
      </c>
      <c r="H127" s="245" t="s">
        <v>37</v>
      </c>
      <c r="I127" s="323" t="s">
        <v>10411</v>
      </c>
      <c r="J127" s="323" t="s">
        <v>10046</v>
      </c>
      <c r="K127" s="323" t="s">
        <v>10087</v>
      </c>
      <c r="L127" s="323" t="s">
        <v>4293</v>
      </c>
      <c r="M127" s="333" t="s">
        <v>10088</v>
      </c>
      <c r="N127" s="323" t="s">
        <v>9970</v>
      </c>
      <c r="O127" s="331">
        <v>0.53125</v>
      </c>
      <c r="P127" s="343" t="str">
        <f t="shared" si="4"/>
        <v>INSTALACION COMODATO GPS</v>
      </c>
      <c r="Q127" s="323" t="s">
        <v>2547</v>
      </c>
      <c r="R127" s="323" t="s">
        <v>68</v>
      </c>
      <c r="S127" s="323" t="s">
        <v>68</v>
      </c>
      <c r="T127" s="323" t="s">
        <v>68</v>
      </c>
      <c r="U127" s="323" t="s">
        <v>68</v>
      </c>
      <c r="V127" s="343" t="str">
        <f t="shared" si="27"/>
        <v>COMODATO</v>
      </c>
      <c r="W127" s="325">
        <v>550.0</v>
      </c>
      <c r="X127" s="325">
        <f>300</f>
        <v>300</v>
      </c>
      <c r="Y127" s="326">
        <f t="shared" si="22"/>
        <v>136</v>
      </c>
      <c r="Z127" s="326">
        <f t="shared" si="23"/>
        <v>986</v>
      </c>
      <c r="AA127" s="326"/>
    </row>
    <row r="128">
      <c r="A128" s="322">
        <v>46043.0</v>
      </c>
      <c r="B128" s="245" t="s">
        <v>2838</v>
      </c>
      <c r="C128" s="327" t="s">
        <v>2817</v>
      </c>
      <c r="D128" s="328">
        <v>0.5625</v>
      </c>
      <c r="E128" s="245" t="s">
        <v>7700</v>
      </c>
      <c r="F128" s="245" t="s">
        <v>117</v>
      </c>
      <c r="G128" s="245">
        <v>1.0</v>
      </c>
      <c r="H128" s="245" t="s">
        <v>2513</v>
      </c>
      <c r="I128" s="323" t="s">
        <v>10412</v>
      </c>
      <c r="J128" s="323" t="s">
        <v>2514</v>
      </c>
      <c r="K128" s="323" t="s">
        <v>10413</v>
      </c>
      <c r="L128" s="323" t="s">
        <v>10414</v>
      </c>
      <c r="M128" s="333" t="s">
        <v>10415</v>
      </c>
      <c r="N128" s="323" t="s">
        <v>9970</v>
      </c>
      <c r="O128" s="331">
        <v>0.5743055555555555</v>
      </c>
      <c r="P128" s="343" t="str">
        <f t="shared" si="4"/>
        <v>DESINSTALACION DE EQUIPO</v>
      </c>
      <c r="Q128" s="323" t="s">
        <v>10344</v>
      </c>
      <c r="R128" s="323">
        <v>8.68166057577199E14</v>
      </c>
      <c r="S128" s="323">
        <v>8.333014109E9</v>
      </c>
      <c r="T128" s="323" t="s">
        <v>10416</v>
      </c>
      <c r="U128" s="323" t="s">
        <v>10417</v>
      </c>
      <c r="V128" s="343" t="str">
        <f t="shared" si="27"/>
        <v>DESINSTALACION</v>
      </c>
      <c r="W128" s="325">
        <v>0.0</v>
      </c>
      <c r="X128" s="325">
        <v>500.0</v>
      </c>
      <c r="Y128" s="326">
        <f t="shared" si="22"/>
        <v>80</v>
      </c>
      <c r="Z128" s="326">
        <f t="shared" si="23"/>
        <v>580</v>
      </c>
      <c r="AA128" s="326"/>
    </row>
    <row r="129">
      <c r="A129" s="322">
        <v>46043.0</v>
      </c>
      <c r="B129" s="245" t="s">
        <v>2838</v>
      </c>
      <c r="C129" s="327" t="s">
        <v>2817</v>
      </c>
      <c r="D129" s="328">
        <v>0.5625</v>
      </c>
      <c r="E129" s="245" t="s">
        <v>7700</v>
      </c>
      <c r="F129" s="245" t="s">
        <v>117</v>
      </c>
      <c r="G129" s="245">
        <v>1.0</v>
      </c>
      <c r="H129" s="245" t="s">
        <v>2812</v>
      </c>
      <c r="I129" s="323" t="s">
        <v>10418</v>
      </c>
      <c r="J129" s="323" t="s">
        <v>2514</v>
      </c>
      <c r="K129" s="323" t="s">
        <v>10413</v>
      </c>
      <c r="L129" s="323" t="s">
        <v>10414</v>
      </c>
      <c r="M129" s="333" t="s">
        <v>10415</v>
      </c>
      <c r="N129" s="323" t="s">
        <v>9970</v>
      </c>
      <c r="O129" s="331">
        <v>0.625</v>
      </c>
      <c r="P129" s="343" t="str">
        <f t="shared" si="4"/>
        <v>DESINSTALACION DE EQUIPO</v>
      </c>
      <c r="Q129" s="323" t="s">
        <v>2547</v>
      </c>
      <c r="R129" s="323">
        <v>8.68166057577199E14</v>
      </c>
      <c r="S129" s="323">
        <v>8.333014109E9</v>
      </c>
      <c r="T129" s="323" t="s">
        <v>10419</v>
      </c>
      <c r="U129" s="323" t="s">
        <v>10420</v>
      </c>
      <c r="V129" s="343" t="str">
        <f t="shared" si="27"/>
        <v>REINSTALACION</v>
      </c>
      <c r="W129" s="325">
        <v>0.0</v>
      </c>
      <c r="X129" s="325">
        <v>500.0</v>
      </c>
      <c r="Y129" s="326">
        <f t="shared" si="22"/>
        <v>80</v>
      </c>
      <c r="Z129" s="326">
        <f t="shared" si="23"/>
        <v>580</v>
      </c>
      <c r="AA129" s="326"/>
    </row>
    <row r="130">
      <c r="A130" s="322">
        <v>46043.0</v>
      </c>
      <c r="B130" s="245" t="s">
        <v>2838</v>
      </c>
      <c r="C130" s="327" t="s">
        <v>2817</v>
      </c>
      <c r="D130" s="328">
        <v>0.5625</v>
      </c>
      <c r="E130" s="245" t="s">
        <v>7700</v>
      </c>
      <c r="F130" s="245" t="s">
        <v>117</v>
      </c>
      <c r="G130" s="245">
        <v>1.0</v>
      </c>
      <c r="H130" s="245" t="s">
        <v>888</v>
      </c>
      <c r="I130" s="323" t="s">
        <v>10421</v>
      </c>
      <c r="J130" s="323" t="s">
        <v>9980</v>
      </c>
      <c r="K130" s="323" t="s">
        <v>10413</v>
      </c>
      <c r="L130" s="323" t="s">
        <v>10414</v>
      </c>
      <c r="M130" s="333" t="s">
        <v>10415</v>
      </c>
      <c r="N130" s="323" t="s">
        <v>9970</v>
      </c>
      <c r="O130" s="331">
        <v>0.6465277777777778</v>
      </c>
      <c r="P130" s="343" t="str">
        <f t="shared" si="4"/>
        <v>INSTALACION GPS</v>
      </c>
      <c r="Q130" s="323" t="s">
        <v>2547</v>
      </c>
      <c r="R130" s="323">
        <v>8.62667089398344E14</v>
      </c>
      <c r="S130" s="323">
        <v>8.117885484E9</v>
      </c>
      <c r="T130" s="323" t="s">
        <v>10422</v>
      </c>
      <c r="U130" s="323" t="s">
        <v>10423</v>
      </c>
      <c r="V130" s="343" t="str">
        <f t="shared" si="27"/>
        <v>INSTALACION</v>
      </c>
      <c r="W130" s="325">
        <v>0.0</v>
      </c>
      <c r="X130" s="325">
        <f>1850+250</f>
        <v>2100</v>
      </c>
      <c r="Y130" s="326">
        <f t="shared" si="22"/>
        <v>336</v>
      </c>
      <c r="Z130" s="326">
        <f t="shared" si="23"/>
        <v>2436</v>
      </c>
      <c r="AA130" s="326"/>
    </row>
    <row r="131">
      <c r="A131" s="322">
        <v>46043.0</v>
      </c>
      <c r="B131" s="245" t="s">
        <v>2838</v>
      </c>
      <c r="C131" s="327" t="s">
        <v>2817</v>
      </c>
      <c r="D131" s="328">
        <v>0.5833333333333334</v>
      </c>
      <c r="E131" s="245" t="s">
        <v>2534</v>
      </c>
      <c r="F131" s="245" t="s">
        <v>816</v>
      </c>
      <c r="G131" s="245">
        <v>1.0</v>
      </c>
      <c r="H131" s="245" t="s">
        <v>2513</v>
      </c>
      <c r="I131" s="323" t="s">
        <v>10424</v>
      </c>
      <c r="J131" s="323" t="s">
        <v>2514</v>
      </c>
      <c r="K131" s="323" t="s">
        <v>10425</v>
      </c>
      <c r="L131" s="323" t="s">
        <v>8409</v>
      </c>
      <c r="M131" s="333" t="s">
        <v>10426</v>
      </c>
      <c r="N131" s="323" t="s">
        <v>706</v>
      </c>
      <c r="O131" s="331">
        <v>0.6472222222222223</v>
      </c>
      <c r="P131" s="343" t="str">
        <f t="shared" si="4"/>
        <v>DESINSTALACION DE EQUIPO</v>
      </c>
      <c r="Q131" s="323" t="s">
        <v>8935</v>
      </c>
      <c r="R131" s="323">
        <v>3.1230915959E10</v>
      </c>
      <c r="S131" s="323" t="s">
        <v>68</v>
      </c>
      <c r="T131" s="323" t="s">
        <v>10427</v>
      </c>
      <c r="U131" s="323" t="s">
        <v>10428</v>
      </c>
      <c r="V131" s="343" t="str">
        <f t="shared" si="27"/>
        <v>DESINSTALACION</v>
      </c>
      <c r="W131" s="325">
        <v>0.0</v>
      </c>
      <c r="X131" s="325">
        <v>0.0</v>
      </c>
      <c r="Y131" s="326">
        <f t="shared" si="22"/>
        <v>0</v>
      </c>
      <c r="Z131" s="326">
        <f t="shared" si="23"/>
        <v>0</v>
      </c>
      <c r="AA131" s="326"/>
    </row>
    <row r="132">
      <c r="A132" s="322">
        <v>46043.0</v>
      </c>
      <c r="B132" s="245" t="s">
        <v>2838</v>
      </c>
      <c r="C132" s="327" t="s">
        <v>2817</v>
      </c>
      <c r="D132" s="328">
        <v>0.5833333333333334</v>
      </c>
      <c r="E132" s="245" t="s">
        <v>2534</v>
      </c>
      <c r="F132" s="245" t="s">
        <v>816</v>
      </c>
      <c r="G132" s="245">
        <v>1.0</v>
      </c>
      <c r="H132" s="245" t="s">
        <v>2513</v>
      </c>
      <c r="I132" s="323" t="s">
        <v>10429</v>
      </c>
      <c r="J132" s="323" t="s">
        <v>2514</v>
      </c>
      <c r="K132" s="323" t="s">
        <v>10425</v>
      </c>
      <c r="L132" s="323" t="s">
        <v>8409</v>
      </c>
      <c r="M132" s="333" t="s">
        <v>10426</v>
      </c>
      <c r="N132" s="323" t="s">
        <v>706</v>
      </c>
      <c r="O132" s="331">
        <v>0.6506944444444445</v>
      </c>
      <c r="P132" s="343" t="str">
        <f t="shared" si="4"/>
        <v>DESINSTALACION DE EQUIPO</v>
      </c>
      <c r="Q132" s="323" t="s">
        <v>8935</v>
      </c>
      <c r="R132" s="323">
        <v>8.69220041537279E14</v>
      </c>
      <c r="S132" s="323" t="s">
        <v>68</v>
      </c>
      <c r="T132" s="323" t="s">
        <v>68</v>
      </c>
      <c r="U132" s="323" t="s">
        <v>10430</v>
      </c>
      <c r="V132" s="343" t="str">
        <f t="shared" si="27"/>
        <v>DESINSTALACION</v>
      </c>
      <c r="W132" s="325">
        <v>0.0</v>
      </c>
      <c r="X132" s="325">
        <v>0.0</v>
      </c>
      <c r="Y132" s="326">
        <f t="shared" si="22"/>
        <v>0</v>
      </c>
      <c r="Z132" s="326">
        <f t="shared" si="23"/>
        <v>0</v>
      </c>
      <c r="AA132" s="326"/>
    </row>
    <row r="133">
      <c r="A133" s="322">
        <v>46043.0</v>
      </c>
      <c r="B133" s="245" t="s">
        <v>2838</v>
      </c>
      <c r="C133" s="327" t="s">
        <v>2817</v>
      </c>
      <c r="D133" s="328">
        <v>0.625</v>
      </c>
      <c r="E133" s="245" t="s">
        <v>3567</v>
      </c>
      <c r="F133" s="245" t="s">
        <v>10431</v>
      </c>
      <c r="G133" s="245">
        <v>1.0</v>
      </c>
      <c r="H133" s="245" t="s">
        <v>888</v>
      </c>
      <c r="I133" s="323" t="s">
        <v>10432</v>
      </c>
      <c r="J133" s="323" t="s">
        <v>9980</v>
      </c>
      <c r="K133" s="323" t="s">
        <v>10433</v>
      </c>
      <c r="L133" s="323" t="s">
        <v>10434</v>
      </c>
      <c r="M133" s="333" t="s">
        <v>10435</v>
      </c>
      <c r="N133" s="323" t="s">
        <v>9970</v>
      </c>
      <c r="O133" s="331">
        <v>0.6909722222222222</v>
      </c>
      <c r="P133" s="343" t="str">
        <f t="shared" si="4"/>
        <v>INSTALACION GPS</v>
      </c>
      <c r="Q133" s="323" t="s">
        <v>2547</v>
      </c>
      <c r="R133" s="323">
        <v>8.62667089245644E14</v>
      </c>
      <c r="S133" s="323">
        <v>8.117906162E9</v>
      </c>
      <c r="T133" s="323" t="s">
        <v>10436</v>
      </c>
      <c r="U133" s="323" t="s">
        <v>10437</v>
      </c>
      <c r="V133" s="343" t="str">
        <f t="shared" si="27"/>
        <v>INSTALACION</v>
      </c>
      <c r="W133" s="325">
        <v>0.0</v>
      </c>
      <c r="X133" s="325">
        <v>0.0</v>
      </c>
      <c r="Y133" s="326">
        <f t="shared" si="22"/>
        <v>0</v>
      </c>
      <c r="Z133" s="326">
        <f t="shared" si="23"/>
        <v>0</v>
      </c>
      <c r="AA133" s="326"/>
    </row>
    <row r="134">
      <c r="A134" s="322">
        <v>46043.0</v>
      </c>
      <c r="B134" s="245" t="s">
        <v>2838</v>
      </c>
      <c r="C134" s="327" t="s">
        <v>2817</v>
      </c>
      <c r="D134" s="328">
        <v>0.75</v>
      </c>
      <c r="E134" s="245" t="s">
        <v>7700</v>
      </c>
      <c r="F134" s="245" t="s">
        <v>10438</v>
      </c>
      <c r="G134" s="245">
        <v>1.0</v>
      </c>
      <c r="H134" s="245" t="s">
        <v>888</v>
      </c>
      <c r="I134" s="323" t="s">
        <v>10439</v>
      </c>
      <c r="J134" s="323" t="s">
        <v>9980</v>
      </c>
      <c r="K134" s="323" t="s">
        <v>10440</v>
      </c>
      <c r="L134" s="323" t="s">
        <v>10441</v>
      </c>
      <c r="M134" s="333" t="s">
        <v>10442</v>
      </c>
      <c r="N134" s="323" t="s">
        <v>706</v>
      </c>
      <c r="O134" s="331">
        <v>0.7777777777777778</v>
      </c>
      <c r="P134" s="343" t="str">
        <f t="shared" si="4"/>
        <v>INSTALACION GPS</v>
      </c>
      <c r="Q134" s="323" t="s">
        <v>68</v>
      </c>
      <c r="R134" s="323" t="s">
        <v>68</v>
      </c>
      <c r="S134" s="323" t="s">
        <v>68</v>
      </c>
      <c r="T134" s="323" t="s">
        <v>68</v>
      </c>
      <c r="U134" s="323" t="s">
        <v>68</v>
      </c>
      <c r="V134" s="343" t="str">
        <f t="shared" si="27"/>
        <v>INSTALACION</v>
      </c>
      <c r="W134" s="325">
        <v>0.0</v>
      </c>
      <c r="X134" s="325">
        <v>0.0</v>
      </c>
      <c r="Y134" s="326">
        <f t="shared" si="22"/>
        <v>0</v>
      </c>
      <c r="Z134" s="326">
        <f t="shared" si="23"/>
        <v>0</v>
      </c>
      <c r="AA134" s="326"/>
    </row>
    <row r="135">
      <c r="A135" s="322">
        <v>46044.0</v>
      </c>
      <c r="B135" s="245" t="s">
        <v>2838</v>
      </c>
      <c r="C135" s="327" t="s">
        <v>2817</v>
      </c>
      <c r="D135" s="328">
        <v>0.5555555555555556</v>
      </c>
      <c r="E135" s="245" t="s">
        <v>7700</v>
      </c>
      <c r="F135" s="245" t="s">
        <v>10443</v>
      </c>
      <c r="G135" s="245">
        <v>1.0</v>
      </c>
      <c r="H135" s="245" t="s">
        <v>888</v>
      </c>
      <c r="I135" s="323" t="s">
        <v>10444</v>
      </c>
      <c r="J135" s="323" t="s">
        <v>10445</v>
      </c>
      <c r="K135" s="323" t="s">
        <v>10446</v>
      </c>
      <c r="L135" s="323" t="s">
        <v>10447</v>
      </c>
      <c r="M135" s="333" t="s">
        <v>10448</v>
      </c>
      <c r="N135" s="323" t="s">
        <v>9970</v>
      </c>
      <c r="O135" s="331">
        <v>0.5902777777777778</v>
      </c>
      <c r="P135" s="343" t="str">
        <f t="shared" si="4"/>
        <v>INSTALACION EQUIPO PORTATIL</v>
      </c>
      <c r="Q135" s="323" t="s">
        <v>68</v>
      </c>
      <c r="R135" s="323">
        <v>8.62712070024333E14</v>
      </c>
      <c r="S135" s="323">
        <v>8.117780772E9</v>
      </c>
      <c r="T135" s="323" t="s">
        <v>68</v>
      </c>
      <c r="U135" s="323" t="s">
        <v>10449</v>
      </c>
      <c r="V135" s="343" t="str">
        <f t="shared" si="27"/>
        <v>INSTALACION</v>
      </c>
      <c r="W135" s="325">
        <v>0.0</v>
      </c>
      <c r="X135" s="325">
        <v>0.0</v>
      </c>
      <c r="Y135" s="326">
        <f t="shared" si="22"/>
        <v>0</v>
      </c>
      <c r="Z135" s="326">
        <f t="shared" si="23"/>
        <v>0</v>
      </c>
      <c r="AA135" s="326"/>
    </row>
    <row r="136">
      <c r="A136" s="322">
        <v>46044.0</v>
      </c>
      <c r="B136" s="245" t="s">
        <v>2838</v>
      </c>
      <c r="C136" s="327" t="s">
        <v>2817</v>
      </c>
      <c r="D136" s="328">
        <v>0.5833333333333334</v>
      </c>
      <c r="E136" s="245" t="s">
        <v>7700</v>
      </c>
      <c r="F136" s="245" t="s">
        <v>10443</v>
      </c>
      <c r="G136" s="245">
        <v>1.0</v>
      </c>
      <c r="H136" s="245" t="s">
        <v>888</v>
      </c>
      <c r="I136" s="323" t="s">
        <v>10450</v>
      </c>
      <c r="J136" s="323" t="s">
        <v>10445</v>
      </c>
      <c r="K136" s="323" t="s">
        <v>10451</v>
      </c>
      <c r="L136" s="323" t="s">
        <v>10447</v>
      </c>
      <c r="M136" s="333" t="s">
        <v>10448</v>
      </c>
      <c r="N136" s="323" t="s">
        <v>9970</v>
      </c>
      <c r="O136" s="331">
        <v>0.6618055555555555</v>
      </c>
      <c r="P136" s="343" t="str">
        <f t="shared" si="4"/>
        <v>INSTALACION EQUIPO PORTATIL</v>
      </c>
      <c r="Q136" s="323" t="s">
        <v>68</v>
      </c>
      <c r="R136" s="323">
        <v>8.62712070024226E14</v>
      </c>
      <c r="S136" s="323">
        <v>8.119165051E9</v>
      </c>
      <c r="T136" s="323" t="s">
        <v>68</v>
      </c>
      <c r="U136" s="323" t="s">
        <v>10452</v>
      </c>
      <c r="V136" s="343" t="str">
        <f t="shared" si="27"/>
        <v>INSTALACION</v>
      </c>
      <c r="W136" s="325">
        <v>0.0</v>
      </c>
      <c r="X136" s="325">
        <v>0.0</v>
      </c>
      <c r="Y136" s="326">
        <f t="shared" si="22"/>
        <v>0</v>
      </c>
      <c r="Z136" s="326">
        <f t="shared" si="23"/>
        <v>0</v>
      </c>
      <c r="AA136" s="326"/>
    </row>
    <row r="137" ht="24.75" customHeight="1">
      <c r="A137" s="322">
        <v>46045.0</v>
      </c>
      <c r="B137" s="245" t="s">
        <v>2838</v>
      </c>
      <c r="C137" s="245" t="s">
        <v>2966</v>
      </c>
      <c r="D137" s="328">
        <v>0.375</v>
      </c>
      <c r="E137" s="245" t="s">
        <v>7700</v>
      </c>
      <c r="F137" s="245" t="s">
        <v>561</v>
      </c>
      <c r="G137" s="245">
        <v>1.0</v>
      </c>
      <c r="H137" s="245" t="s">
        <v>846</v>
      </c>
      <c r="I137" s="323" t="s">
        <v>68</v>
      </c>
      <c r="J137" s="323" t="s">
        <v>7134</v>
      </c>
      <c r="K137" s="193" t="s">
        <v>8553</v>
      </c>
      <c r="L137" s="193" t="s">
        <v>8554</v>
      </c>
      <c r="M137" s="353" t="s">
        <v>8555</v>
      </c>
      <c r="N137" s="323" t="s">
        <v>706</v>
      </c>
      <c r="O137" s="323" t="s">
        <v>68</v>
      </c>
      <c r="P137" s="343" t="str">
        <f t="shared" si="4"/>
        <v>INSTALACION CON MICROFONO</v>
      </c>
      <c r="Q137" s="323" t="s">
        <v>10453</v>
      </c>
      <c r="R137" s="323" t="s">
        <v>68</v>
      </c>
      <c r="S137" s="323" t="s">
        <v>68</v>
      </c>
      <c r="T137" s="323" t="s">
        <v>68</v>
      </c>
      <c r="U137" s="323" t="s">
        <v>68</v>
      </c>
      <c r="V137" s="343" t="str">
        <f t="shared" si="27"/>
        <v>CANCELADO</v>
      </c>
      <c r="W137" s="325">
        <v>0.0</v>
      </c>
      <c r="X137" s="325">
        <v>0.0</v>
      </c>
      <c r="Y137" s="326">
        <f t="shared" si="22"/>
        <v>0</v>
      </c>
      <c r="Z137" s="326">
        <f t="shared" si="23"/>
        <v>0</v>
      </c>
      <c r="AA137" s="326"/>
    </row>
    <row r="138">
      <c r="A138" s="322">
        <v>46045.0</v>
      </c>
      <c r="B138" s="245" t="s">
        <v>2838</v>
      </c>
      <c r="C138" s="245" t="s">
        <v>68</v>
      </c>
      <c r="D138" s="328">
        <v>0.375</v>
      </c>
      <c r="E138" s="245" t="s">
        <v>7700</v>
      </c>
      <c r="F138" s="245" t="s">
        <v>10454</v>
      </c>
      <c r="G138" s="245">
        <v>1.0</v>
      </c>
      <c r="H138" s="245" t="s">
        <v>888</v>
      </c>
      <c r="I138" s="323" t="s">
        <v>10455</v>
      </c>
      <c r="J138" s="323" t="s">
        <v>10268</v>
      </c>
      <c r="K138" s="323" t="s">
        <v>68</v>
      </c>
      <c r="L138" s="323" t="s">
        <v>10456</v>
      </c>
      <c r="M138" s="333" t="s">
        <v>10457</v>
      </c>
      <c r="N138" s="323" t="s">
        <v>9970</v>
      </c>
      <c r="O138" s="331">
        <v>0.4479166666666667</v>
      </c>
      <c r="P138" s="343" t="str">
        <f t="shared" si="4"/>
        <v>INSTALACION DE GPS CON SENSOR DE TEMPERATURA</v>
      </c>
      <c r="Q138" s="323" t="s">
        <v>10458</v>
      </c>
      <c r="R138" s="323">
        <v>8.6089605080708E14</v>
      </c>
      <c r="S138" s="323" t="s">
        <v>10459</v>
      </c>
      <c r="T138" s="323" t="s">
        <v>10460</v>
      </c>
      <c r="U138" s="323" t="s">
        <v>10461</v>
      </c>
      <c r="V138" s="343" t="str">
        <f t="shared" si="27"/>
        <v>INSTALACION</v>
      </c>
      <c r="W138" s="325">
        <v>0.0</v>
      </c>
      <c r="X138" s="325">
        <v>0.0</v>
      </c>
      <c r="Y138" s="326">
        <f t="shared" si="22"/>
        <v>0</v>
      </c>
      <c r="Z138" s="326">
        <f t="shared" si="23"/>
        <v>0</v>
      </c>
      <c r="AA138" s="326"/>
    </row>
    <row r="139">
      <c r="A139" s="322">
        <v>46045.0</v>
      </c>
      <c r="B139" s="245" t="s">
        <v>2838</v>
      </c>
      <c r="C139" s="245" t="s">
        <v>68</v>
      </c>
      <c r="D139" s="328">
        <v>0.375</v>
      </c>
      <c r="E139" s="245" t="s">
        <v>7700</v>
      </c>
      <c r="F139" s="245" t="s">
        <v>10454</v>
      </c>
      <c r="G139" s="245">
        <v>1.0</v>
      </c>
      <c r="H139" s="245" t="s">
        <v>888</v>
      </c>
      <c r="I139" s="323" t="s">
        <v>10462</v>
      </c>
      <c r="J139" s="323" t="s">
        <v>10268</v>
      </c>
      <c r="K139" s="323" t="s">
        <v>68</v>
      </c>
      <c r="L139" s="323" t="s">
        <v>10456</v>
      </c>
      <c r="M139" s="333" t="s">
        <v>10457</v>
      </c>
      <c r="N139" s="323" t="s">
        <v>9970</v>
      </c>
      <c r="O139" s="331">
        <v>0.5520833333333334</v>
      </c>
      <c r="P139" s="343" t="str">
        <f t="shared" si="4"/>
        <v>INSTALACION DE GPS CON SENSOR DE TEMPERATURA</v>
      </c>
      <c r="Q139" s="323" t="s">
        <v>10458</v>
      </c>
      <c r="R139" s="323">
        <v>8.63719062625729E14</v>
      </c>
      <c r="S139" s="323" t="s">
        <v>10463</v>
      </c>
      <c r="T139" s="323" t="s">
        <v>10464</v>
      </c>
      <c r="U139" s="323" t="s">
        <v>10465</v>
      </c>
      <c r="V139" s="343" t="str">
        <f t="shared" si="27"/>
        <v>INSTALACION</v>
      </c>
      <c r="W139" s="325">
        <v>0.0</v>
      </c>
      <c r="X139" s="325">
        <v>0.0</v>
      </c>
      <c r="Y139" s="326">
        <f t="shared" si="22"/>
        <v>0</v>
      </c>
      <c r="Z139" s="326">
        <f t="shared" si="23"/>
        <v>0</v>
      </c>
      <c r="AA139" s="326"/>
    </row>
    <row r="140">
      <c r="A140" s="322">
        <v>46045.0</v>
      </c>
      <c r="B140" s="245" t="s">
        <v>2838</v>
      </c>
      <c r="C140" s="245" t="s">
        <v>68</v>
      </c>
      <c r="D140" s="328">
        <v>0.375</v>
      </c>
      <c r="E140" s="245" t="s">
        <v>7700</v>
      </c>
      <c r="F140" s="245" t="s">
        <v>10454</v>
      </c>
      <c r="G140" s="245">
        <v>1.0</v>
      </c>
      <c r="H140" s="245" t="s">
        <v>2467</v>
      </c>
      <c r="I140" s="323" t="s">
        <v>10466</v>
      </c>
      <c r="J140" s="323" t="s">
        <v>10268</v>
      </c>
      <c r="K140" s="323" t="s">
        <v>68</v>
      </c>
      <c r="L140" s="323" t="s">
        <v>10456</v>
      </c>
      <c r="M140" s="333" t="s">
        <v>10457</v>
      </c>
      <c r="N140" s="323" t="s">
        <v>9970</v>
      </c>
      <c r="O140" s="331">
        <v>0.6263888888888889</v>
      </c>
      <c r="P140" s="343" t="str">
        <f t="shared" si="4"/>
        <v>INSTALACION DE GPS CON SENSOR DE TEMPERATURA</v>
      </c>
      <c r="Q140" s="323" t="s">
        <v>10458</v>
      </c>
      <c r="R140" s="323">
        <v>8.60896052332459E14</v>
      </c>
      <c r="S140" s="323" t="s">
        <v>10467</v>
      </c>
      <c r="T140" s="323" t="s">
        <v>10468</v>
      </c>
      <c r="U140" s="323" t="s">
        <v>10469</v>
      </c>
      <c r="V140" s="343" t="str">
        <f t="shared" si="27"/>
        <v>CAMBIO DE GPS</v>
      </c>
      <c r="W140" s="325">
        <v>0.0</v>
      </c>
      <c r="X140" s="325">
        <v>0.0</v>
      </c>
      <c r="Y140" s="326">
        <f t="shared" si="22"/>
        <v>0</v>
      </c>
      <c r="Z140" s="326">
        <f t="shared" si="23"/>
        <v>0</v>
      </c>
      <c r="AA140" s="326"/>
    </row>
    <row r="141">
      <c r="A141" s="322">
        <v>46045.0</v>
      </c>
      <c r="B141" s="245" t="s">
        <v>2838</v>
      </c>
      <c r="C141" s="245" t="s">
        <v>68</v>
      </c>
      <c r="D141" s="328">
        <v>0.375</v>
      </c>
      <c r="E141" s="245" t="s">
        <v>7700</v>
      </c>
      <c r="F141" s="245" t="s">
        <v>10454</v>
      </c>
      <c r="G141" s="245">
        <v>1.0</v>
      </c>
      <c r="H141" s="245" t="s">
        <v>888</v>
      </c>
      <c r="I141" s="323" t="s">
        <v>10466</v>
      </c>
      <c r="J141" s="323" t="s">
        <v>10268</v>
      </c>
      <c r="K141" s="323" t="s">
        <v>68</v>
      </c>
      <c r="L141" s="323" t="s">
        <v>10456</v>
      </c>
      <c r="M141" s="333" t="s">
        <v>10457</v>
      </c>
      <c r="N141" s="323" t="s">
        <v>9970</v>
      </c>
      <c r="O141" s="331">
        <v>0.6263888888888889</v>
      </c>
      <c r="P141" s="343" t="str">
        <f t="shared" si="4"/>
        <v>INSTALACION DE GPS CON SENSOR DE TEMPERATURA</v>
      </c>
      <c r="Q141" s="323" t="s">
        <v>10458</v>
      </c>
      <c r="R141" s="323">
        <v>8.60896050882745E14</v>
      </c>
      <c r="S141" s="323" t="s">
        <v>10467</v>
      </c>
      <c r="T141" s="323" t="s">
        <v>10468</v>
      </c>
      <c r="U141" s="323" t="s">
        <v>10469</v>
      </c>
      <c r="V141" s="343" t="str">
        <f t="shared" si="27"/>
        <v>INSTALACION</v>
      </c>
      <c r="W141" s="325">
        <v>0.0</v>
      </c>
      <c r="X141" s="325">
        <v>0.0</v>
      </c>
      <c r="Y141" s="326">
        <f t="shared" si="22"/>
        <v>0</v>
      </c>
      <c r="Z141" s="326">
        <f t="shared" si="23"/>
        <v>0</v>
      </c>
      <c r="AA141" s="326"/>
    </row>
    <row r="142">
      <c r="A142" s="322">
        <v>46045.0</v>
      </c>
      <c r="B142" s="245" t="s">
        <v>2838</v>
      </c>
      <c r="C142" s="327" t="s">
        <v>2817</v>
      </c>
      <c r="D142" s="328">
        <v>0.4583333333333333</v>
      </c>
      <c r="E142" s="245" t="s">
        <v>2534</v>
      </c>
      <c r="F142" s="245" t="s">
        <v>816</v>
      </c>
      <c r="G142" s="245">
        <v>1.0</v>
      </c>
      <c r="H142" s="245" t="s">
        <v>2513</v>
      </c>
      <c r="I142" s="323" t="s">
        <v>3413</v>
      </c>
      <c r="J142" s="323" t="s">
        <v>2514</v>
      </c>
      <c r="K142" s="323" t="s">
        <v>68</v>
      </c>
      <c r="L142" s="323" t="s">
        <v>10470</v>
      </c>
      <c r="M142" s="333" t="s">
        <v>10471</v>
      </c>
      <c r="N142" s="323" t="s">
        <v>706</v>
      </c>
      <c r="O142" s="331">
        <v>0.46458333333333335</v>
      </c>
      <c r="P142" s="343" t="str">
        <f t="shared" si="4"/>
        <v>DESINSTALACION DE EQUIPO</v>
      </c>
      <c r="Q142" s="323" t="s">
        <v>10472</v>
      </c>
      <c r="R142" s="323">
        <v>8.68166057391971E14</v>
      </c>
      <c r="S142" s="323">
        <v>8.33301576E9</v>
      </c>
      <c r="T142" s="323" t="s">
        <v>10473</v>
      </c>
      <c r="U142" s="323" t="s">
        <v>10474</v>
      </c>
      <c r="V142" s="343" t="str">
        <f t="shared" si="27"/>
        <v>DESINSTALACION</v>
      </c>
      <c r="W142" s="325">
        <v>0.0</v>
      </c>
      <c r="X142" s="325">
        <v>0.0</v>
      </c>
      <c r="Y142" s="326">
        <f t="shared" si="22"/>
        <v>0</v>
      </c>
      <c r="Z142" s="326">
        <f t="shared" si="23"/>
        <v>0</v>
      </c>
      <c r="AA142" s="326"/>
    </row>
    <row r="143">
      <c r="A143" s="322">
        <v>46045.0</v>
      </c>
      <c r="B143" s="245" t="s">
        <v>2838</v>
      </c>
      <c r="C143" s="327" t="s">
        <v>2817</v>
      </c>
      <c r="D143" s="328">
        <v>0.5</v>
      </c>
      <c r="E143" s="245" t="s">
        <v>2504</v>
      </c>
      <c r="F143" s="245" t="s">
        <v>2504</v>
      </c>
      <c r="G143" s="245">
        <v>1.0</v>
      </c>
      <c r="H143" s="245" t="s">
        <v>888</v>
      </c>
      <c r="I143" s="323" t="s">
        <v>10475</v>
      </c>
      <c r="J143" s="323" t="s">
        <v>9980</v>
      </c>
      <c r="K143" s="323" t="s">
        <v>9407</v>
      </c>
      <c r="L143" s="323" t="s">
        <v>9398</v>
      </c>
      <c r="M143" s="333" t="s">
        <v>10054</v>
      </c>
      <c r="N143" s="323" t="s">
        <v>706</v>
      </c>
      <c r="O143" s="331">
        <v>0.46111111111111114</v>
      </c>
      <c r="P143" s="343" t="str">
        <f t="shared" si="4"/>
        <v>INSTALACION GPS</v>
      </c>
      <c r="Q143" s="323" t="s">
        <v>2547</v>
      </c>
      <c r="R143" s="323">
        <v>8.62667089200516E14</v>
      </c>
      <c r="S143" s="323">
        <v>8.117902485E9</v>
      </c>
      <c r="T143" s="323" t="s">
        <v>10476</v>
      </c>
      <c r="U143" s="323" t="s">
        <v>10477</v>
      </c>
      <c r="V143" s="343" t="str">
        <f t="shared" si="27"/>
        <v>INSTALACION</v>
      </c>
      <c r="W143" s="325">
        <v>1900.0</v>
      </c>
      <c r="X143" s="325">
        <v>100.0</v>
      </c>
      <c r="Y143" s="325" t="s">
        <v>9949</v>
      </c>
      <c r="Z143" s="326">
        <f>W143+X143</f>
        <v>2000</v>
      </c>
      <c r="AA143" s="326"/>
    </row>
    <row r="144">
      <c r="A144" s="322">
        <v>46045.0</v>
      </c>
      <c r="B144" s="245" t="s">
        <v>2838</v>
      </c>
      <c r="C144" s="327" t="s">
        <v>2817</v>
      </c>
      <c r="D144" s="328">
        <v>0.5416666666666666</v>
      </c>
      <c r="E144" s="245" t="s">
        <v>2548</v>
      </c>
      <c r="F144" s="245" t="s">
        <v>10009</v>
      </c>
      <c r="G144" s="245">
        <v>1.0</v>
      </c>
      <c r="H144" s="245" t="s">
        <v>2812</v>
      </c>
      <c r="I144" s="323" t="s">
        <v>10478</v>
      </c>
      <c r="J144" s="323" t="s">
        <v>2521</v>
      </c>
      <c r="K144" s="323" t="s">
        <v>9455</v>
      </c>
      <c r="L144" s="323" t="s">
        <v>10479</v>
      </c>
      <c r="M144" s="353" t="s">
        <v>2552</v>
      </c>
      <c r="N144" s="323" t="s">
        <v>706</v>
      </c>
      <c r="O144" s="331">
        <v>0.5256944444444445</v>
      </c>
      <c r="P144" s="343" t="str">
        <f t="shared" si="4"/>
        <v>REINSTALACION DE EQUIPO </v>
      </c>
      <c r="Q144" s="323" t="s">
        <v>2547</v>
      </c>
      <c r="R144" s="323">
        <v>8.63844053082506E14</v>
      </c>
      <c r="S144" s="323">
        <v>8.116090552E9</v>
      </c>
      <c r="T144" s="323" t="s">
        <v>10480</v>
      </c>
      <c r="U144" s="323" t="s">
        <v>68</v>
      </c>
      <c r="V144" s="343" t="str">
        <f t="shared" si="27"/>
        <v>REINSTALACION</v>
      </c>
      <c r="W144" s="325">
        <v>350.0</v>
      </c>
      <c r="X144" s="325">
        <v>0.0</v>
      </c>
      <c r="Y144" s="326">
        <f t="shared" ref="Y144:Y160" si="28">(W144+X144)*0.16</f>
        <v>56</v>
      </c>
      <c r="Z144" s="326">
        <f t="shared" ref="Z144:Z160" si="29">W144+X144+Y144</f>
        <v>406</v>
      </c>
      <c r="AA144" s="326"/>
    </row>
    <row r="145" ht="24.75" customHeight="1">
      <c r="A145" s="322">
        <v>46045.0</v>
      </c>
      <c r="B145" s="245" t="s">
        <v>2838</v>
      </c>
      <c r="C145" s="334" t="s">
        <v>2817</v>
      </c>
      <c r="D145" s="328">
        <v>0.5833333333333334</v>
      </c>
      <c r="E145" s="245" t="s">
        <v>7700</v>
      </c>
      <c r="F145" s="245" t="s">
        <v>561</v>
      </c>
      <c r="G145" s="245">
        <v>1.0</v>
      </c>
      <c r="H145" s="245" t="s">
        <v>888</v>
      </c>
      <c r="I145" s="323" t="s">
        <v>10481</v>
      </c>
      <c r="J145" s="323" t="s">
        <v>7134</v>
      </c>
      <c r="K145" s="193" t="s">
        <v>8553</v>
      </c>
      <c r="L145" s="193" t="s">
        <v>8554</v>
      </c>
      <c r="M145" s="353" t="s">
        <v>8555</v>
      </c>
      <c r="N145" s="323" t="s">
        <v>706</v>
      </c>
      <c r="O145" s="331">
        <v>0.5861111111111111</v>
      </c>
      <c r="P145" s="343" t="str">
        <f t="shared" si="4"/>
        <v>INSTALACION CON MICROFONO</v>
      </c>
      <c r="Q145" s="323" t="s">
        <v>10453</v>
      </c>
      <c r="R145" s="323">
        <v>8.69706060876986E14</v>
      </c>
      <c r="S145" s="323">
        <v>8.119119067E9</v>
      </c>
      <c r="T145" s="323" t="s">
        <v>68</v>
      </c>
      <c r="U145" s="323" t="s">
        <v>10482</v>
      </c>
      <c r="V145" s="343" t="str">
        <f t="shared" si="27"/>
        <v>INSTALACION</v>
      </c>
      <c r="W145" s="325">
        <v>1200.0</v>
      </c>
      <c r="X145" s="325">
        <f>3120-520</f>
        <v>2600</v>
      </c>
      <c r="Y145" s="326">
        <f t="shared" si="28"/>
        <v>608</v>
      </c>
      <c r="Z145" s="326">
        <f t="shared" si="29"/>
        <v>4408</v>
      </c>
      <c r="AA145" s="326"/>
    </row>
    <row r="146">
      <c r="A146" s="322">
        <v>46045.0</v>
      </c>
      <c r="B146" s="245" t="s">
        <v>2838</v>
      </c>
      <c r="C146" s="215" t="s">
        <v>2817</v>
      </c>
      <c r="D146" s="328">
        <v>0.6666666666666666</v>
      </c>
      <c r="E146" s="245" t="s">
        <v>3761</v>
      </c>
      <c r="F146" s="245" t="s">
        <v>2592</v>
      </c>
      <c r="G146" s="245">
        <v>1.0</v>
      </c>
      <c r="H146" s="245" t="s">
        <v>888</v>
      </c>
      <c r="I146" s="323" t="s">
        <v>10483</v>
      </c>
      <c r="J146" s="323" t="s">
        <v>9980</v>
      </c>
      <c r="K146" s="323" t="s">
        <v>10484</v>
      </c>
      <c r="L146" s="323" t="s">
        <v>8514</v>
      </c>
      <c r="M146" s="353" t="s">
        <v>2649</v>
      </c>
      <c r="N146" s="323" t="s">
        <v>706</v>
      </c>
      <c r="O146" s="331">
        <v>0.6583333333333333</v>
      </c>
      <c r="P146" s="343" t="str">
        <f t="shared" si="4"/>
        <v>INSTALACION GPS</v>
      </c>
      <c r="Q146" s="323" t="s">
        <v>2547</v>
      </c>
      <c r="R146" s="323">
        <v>8.62667089323193E14</v>
      </c>
      <c r="S146" s="323">
        <v>8.182087312E9</v>
      </c>
      <c r="T146" s="323" t="s">
        <v>10485</v>
      </c>
      <c r="U146" s="323" t="s">
        <v>68</v>
      </c>
      <c r="V146" s="343" t="str">
        <f t="shared" si="27"/>
        <v>INSTALACION</v>
      </c>
      <c r="W146" s="325">
        <v>1724.0</v>
      </c>
      <c r="X146" s="325">
        <v>150.0</v>
      </c>
      <c r="Y146" s="326">
        <f t="shared" si="28"/>
        <v>299.84</v>
      </c>
      <c r="Z146" s="326">
        <f t="shared" si="29"/>
        <v>2173.84</v>
      </c>
      <c r="AA146" s="326"/>
    </row>
    <row r="147">
      <c r="A147" s="322">
        <v>46045.0</v>
      </c>
      <c r="B147" s="245" t="s">
        <v>2838</v>
      </c>
      <c r="C147" s="327" t="s">
        <v>2817</v>
      </c>
      <c r="D147" s="328">
        <v>0.7083333333333334</v>
      </c>
      <c r="E147" s="245" t="s">
        <v>2548</v>
      </c>
      <c r="F147" s="245" t="s">
        <v>10009</v>
      </c>
      <c r="G147" s="245">
        <v>1.0</v>
      </c>
      <c r="H147" s="245" t="s">
        <v>2513</v>
      </c>
      <c r="I147" s="323" t="s">
        <v>8268</v>
      </c>
      <c r="J147" s="323" t="s">
        <v>2514</v>
      </c>
      <c r="K147" s="323" t="s">
        <v>9455</v>
      </c>
      <c r="L147" s="323" t="s">
        <v>2530</v>
      </c>
      <c r="M147" s="345" t="s">
        <v>2531</v>
      </c>
      <c r="N147" s="323" t="s">
        <v>706</v>
      </c>
      <c r="O147" s="331">
        <v>0.7152777777777778</v>
      </c>
      <c r="P147" s="343" t="str">
        <f t="shared" si="4"/>
        <v>DESINSTALACION DE EQUIPO</v>
      </c>
      <c r="Q147" s="323" t="s">
        <v>10486</v>
      </c>
      <c r="R147" s="323">
        <v>8.62667089380615E14</v>
      </c>
      <c r="S147" s="323">
        <v>8.110444875E9</v>
      </c>
      <c r="T147" s="323" t="s">
        <v>8270</v>
      </c>
      <c r="U147" s="323" t="s">
        <v>10487</v>
      </c>
      <c r="V147" s="343" t="str">
        <f t="shared" si="27"/>
        <v>DESINSTALACION</v>
      </c>
      <c r="W147" s="325">
        <v>350.0</v>
      </c>
      <c r="X147" s="325">
        <v>0.0</v>
      </c>
      <c r="Y147" s="326">
        <f t="shared" si="28"/>
        <v>56</v>
      </c>
      <c r="Z147" s="326">
        <f t="shared" si="29"/>
        <v>406</v>
      </c>
      <c r="AA147" s="326"/>
    </row>
    <row r="148">
      <c r="A148" s="322">
        <v>46046.0</v>
      </c>
      <c r="B148" s="245" t="s">
        <v>2838</v>
      </c>
      <c r="C148" s="327" t="s">
        <v>2817</v>
      </c>
      <c r="D148" s="328">
        <v>0.375</v>
      </c>
      <c r="E148" s="245" t="s">
        <v>7700</v>
      </c>
      <c r="F148" s="245" t="s">
        <v>10443</v>
      </c>
      <c r="G148" s="245">
        <v>1.0</v>
      </c>
      <c r="H148" s="245" t="s">
        <v>888</v>
      </c>
      <c r="I148" s="323" t="s">
        <v>10488</v>
      </c>
      <c r="J148" s="323" t="s">
        <v>9980</v>
      </c>
      <c r="K148" s="323" t="s">
        <v>10489</v>
      </c>
      <c r="L148" s="323" t="s">
        <v>10490</v>
      </c>
      <c r="M148" s="333" t="s">
        <v>10491</v>
      </c>
      <c r="N148" s="323" t="s">
        <v>706</v>
      </c>
      <c r="O148" s="331">
        <v>0.3902777777777778</v>
      </c>
      <c r="P148" s="343" t="str">
        <f t="shared" si="4"/>
        <v>INSTALACION GPS</v>
      </c>
      <c r="Q148" s="323" t="s">
        <v>68</v>
      </c>
      <c r="R148" s="323">
        <v>8.62712070024457E14</v>
      </c>
      <c r="S148" s="323">
        <v>8.126209045E9</v>
      </c>
      <c r="T148" s="323" t="s">
        <v>68</v>
      </c>
      <c r="U148" s="323" t="s">
        <v>10492</v>
      </c>
      <c r="V148" s="343" t="str">
        <f t="shared" si="27"/>
        <v>INSTALACION</v>
      </c>
      <c r="W148" s="325">
        <v>0.0</v>
      </c>
      <c r="X148" s="325">
        <f t="shared" ref="X148:X149" si="30">3600+250</f>
        <v>3850</v>
      </c>
      <c r="Y148" s="326">
        <f t="shared" si="28"/>
        <v>616</v>
      </c>
      <c r="Z148" s="326">
        <f t="shared" si="29"/>
        <v>4466</v>
      </c>
      <c r="AA148" s="326"/>
    </row>
    <row r="149">
      <c r="A149" s="335">
        <v>46046.0</v>
      </c>
      <c r="B149" s="336" t="s">
        <v>2838</v>
      </c>
      <c r="C149" s="348" t="s">
        <v>2817</v>
      </c>
      <c r="D149" s="338">
        <v>0.375</v>
      </c>
      <c r="E149" s="336" t="s">
        <v>7700</v>
      </c>
      <c r="F149" s="336" t="s">
        <v>10443</v>
      </c>
      <c r="G149" s="336">
        <v>1.0</v>
      </c>
      <c r="H149" s="336" t="s">
        <v>888</v>
      </c>
      <c r="I149" s="339" t="s">
        <v>10493</v>
      </c>
      <c r="J149" s="339" t="s">
        <v>9980</v>
      </c>
      <c r="K149" s="339" t="s">
        <v>10494</v>
      </c>
      <c r="L149" s="339" t="s">
        <v>10490</v>
      </c>
      <c r="M149" s="340" t="s">
        <v>10491</v>
      </c>
      <c r="N149" s="339" t="s">
        <v>706</v>
      </c>
      <c r="O149" s="341">
        <v>0.40625</v>
      </c>
      <c r="P149" s="349" t="str">
        <f t="shared" si="4"/>
        <v>INSTALACION GPS</v>
      </c>
      <c r="Q149" s="339" t="s">
        <v>68</v>
      </c>
      <c r="R149" s="339">
        <v>8.62712070023889E14</v>
      </c>
      <c r="S149" s="339">
        <v>8.126209037E9</v>
      </c>
      <c r="T149" s="339" t="s">
        <v>68</v>
      </c>
      <c r="U149" s="339" t="s">
        <v>10495</v>
      </c>
      <c r="V149" s="349" t="str">
        <f t="shared" si="27"/>
        <v>INSTALACION</v>
      </c>
      <c r="W149" s="342">
        <v>0.0</v>
      </c>
      <c r="X149" s="342">
        <f t="shared" si="30"/>
        <v>3850</v>
      </c>
      <c r="Y149" s="326">
        <f t="shared" si="28"/>
        <v>616</v>
      </c>
      <c r="Z149" s="326">
        <f t="shared" si="29"/>
        <v>4466</v>
      </c>
      <c r="AA149" s="326"/>
    </row>
    <row r="150">
      <c r="A150" s="322">
        <v>46047.0</v>
      </c>
      <c r="B150" s="245" t="s">
        <v>2951</v>
      </c>
      <c r="C150" s="245" t="s">
        <v>2966</v>
      </c>
      <c r="D150" s="245" t="s">
        <v>68</v>
      </c>
      <c r="E150" s="245" t="s">
        <v>68</v>
      </c>
      <c r="F150" s="245" t="s">
        <v>2458</v>
      </c>
      <c r="G150" s="245" t="s">
        <v>68</v>
      </c>
      <c r="H150" s="245" t="s">
        <v>68</v>
      </c>
      <c r="I150" s="323" t="s">
        <v>68</v>
      </c>
      <c r="J150" s="323" t="s">
        <v>68</v>
      </c>
      <c r="K150" s="323" t="s">
        <v>68</v>
      </c>
      <c r="L150" s="323" t="s">
        <v>68</v>
      </c>
      <c r="M150" s="324" t="s">
        <v>68</v>
      </c>
      <c r="N150" s="323" t="s">
        <v>68</v>
      </c>
      <c r="O150" s="323" t="s">
        <v>68</v>
      </c>
      <c r="P150" s="343" t="str">
        <f t="shared" si="4"/>
        <v>-</v>
      </c>
      <c r="Q150" s="323" t="s">
        <v>68</v>
      </c>
      <c r="R150" s="323" t="s">
        <v>68</v>
      </c>
      <c r="S150" s="323" t="s">
        <v>68</v>
      </c>
      <c r="T150" s="323" t="s">
        <v>68</v>
      </c>
      <c r="U150" s="323" t="s">
        <v>68</v>
      </c>
      <c r="V150" s="343" t="str">
        <f t="shared" si="27"/>
        <v>-</v>
      </c>
      <c r="W150" s="325">
        <v>0.0</v>
      </c>
      <c r="X150" s="325">
        <v>0.0</v>
      </c>
      <c r="Y150" s="326">
        <f t="shared" si="28"/>
        <v>0</v>
      </c>
      <c r="Z150" s="326">
        <f t="shared" si="29"/>
        <v>0</v>
      </c>
      <c r="AA150" s="326"/>
    </row>
    <row r="151">
      <c r="A151" s="322">
        <v>46048.0</v>
      </c>
      <c r="B151" s="245" t="s">
        <v>2951</v>
      </c>
      <c r="C151" s="327" t="s">
        <v>2817</v>
      </c>
      <c r="D151" s="328">
        <v>0.375</v>
      </c>
      <c r="E151" s="245" t="s">
        <v>8600</v>
      </c>
      <c r="F151" s="245" t="s">
        <v>1614</v>
      </c>
      <c r="G151" s="245">
        <v>1.0</v>
      </c>
      <c r="H151" s="245" t="s">
        <v>2716</v>
      </c>
      <c r="I151" s="323" t="s">
        <v>9149</v>
      </c>
      <c r="J151" s="323" t="s">
        <v>10496</v>
      </c>
      <c r="K151" s="323" t="s">
        <v>10497</v>
      </c>
      <c r="L151" s="193" t="s">
        <v>3504</v>
      </c>
      <c r="M151" s="354" t="s">
        <v>3505</v>
      </c>
      <c r="N151" s="323" t="s">
        <v>995</v>
      </c>
      <c r="O151" s="331">
        <v>0.3729166666666667</v>
      </c>
      <c r="P151" s="343" t="str">
        <f t="shared" si="4"/>
        <v>EQUIPO Corte 862476055726698</v>
      </c>
      <c r="Q151" s="323" t="s">
        <v>10498</v>
      </c>
      <c r="R151" s="323" t="s">
        <v>68</v>
      </c>
      <c r="S151" s="323" t="s">
        <v>68</v>
      </c>
      <c r="T151" s="323" t="s">
        <v>68</v>
      </c>
      <c r="U151" s="323" t="s">
        <v>68</v>
      </c>
      <c r="V151" s="343" t="str">
        <f t="shared" si="27"/>
        <v>VISITA EN FALSO</v>
      </c>
      <c r="W151" s="325">
        <v>0.0</v>
      </c>
      <c r="X151" s="325">
        <v>250.0</v>
      </c>
      <c r="Y151" s="326">
        <f t="shared" si="28"/>
        <v>40</v>
      </c>
      <c r="Z151" s="326">
        <f t="shared" si="29"/>
        <v>290</v>
      </c>
      <c r="AA151" s="326"/>
    </row>
    <row r="152">
      <c r="A152" s="322">
        <v>46048.0</v>
      </c>
      <c r="B152" s="245" t="s">
        <v>2838</v>
      </c>
      <c r="C152" s="327" t="s">
        <v>2817</v>
      </c>
      <c r="D152" s="328">
        <v>0.3958333333333333</v>
      </c>
      <c r="E152" s="245" t="s">
        <v>10162</v>
      </c>
      <c r="F152" s="245" t="s">
        <v>10499</v>
      </c>
      <c r="G152" s="245">
        <v>1.0</v>
      </c>
      <c r="H152" s="245" t="s">
        <v>888</v>
      </c>
      <c r="I152" s="323" t="s">
        <v>10500</v>
      </c>
      <c r="J152" s="323" t="s">
        <v>9980</v>
      </c>
      <c r="K152" s="323" t="s">
        <v>10501</v>
      </c>
      <c r="L152" s="323" t="s">
        <v>10502</v>
      </c>
      <c r="M152" s="344" t="s">
        <v>10503</v>
      </c>
      <c r="N152" s="323" t="s">
        <v>706</v>
      </c>
      <c r="O152" s="331">
        <v>0.41944444444444445</v>
      </c>
      <c r="P152" s="343" t="str">
        <f t="shared" si="4"/>
        <v>INSTALACION GPS</v>
      </c>
      <c r="Q152" s="323" t="s">
        <v>2547</v>
      </c>
      <c r="R152" s="323">
        <v>8.62667089370392E14</v>
      </c>
      <c r="S152" s="323">
        <v>8.118222586E9</v>
      </c>
      <c r="T152" s="323" t="s">
        <v>68</v>
      </c>
      <c r="U152" s="323" t="s">
        <v>10504</v>
      </c>
      <c r="V152" s="343" t="str">
        <f t="shared" si="27"/>
        <v>INSTALACION</v>
      </c>
      <c r="W152" s="325">
        <v>0.0</v>
      </c>
      <c r="X152" s="325">
        <v>0.0</v>
      </c>
      <c r="Y152" s="326">
        <f t="shared" si="28"/>
        <v>0</v>
      </c>
      <c r="Z152" s="326">
        <f t="shared" si="29"/>
        <v>0</v>
      </c>
      <c r="AA152" s="326"/>
    </row>
    <row r="153">
      <c r="A153" s="322">
        <v>46048.0</v>
      </c>
      <c r="B153" s="245" t="s">
        <v>2951</v>
      </c>
      <c r="C153" s="327" t="s">
        <v>2817</v>
      </c>
      <c r="D153" s="328">
        <v>0.4166666666666667</v>
      </c>
      <c r="E153" s="245" t="s">
        <v>7885</v>
      </c>
      <c r="F153" s="245" t="s">
        <v>3489</v>
      </c>
      <c r="G153" s="245">
        <v>1.0</v>
      </c>
      <c r="H153" s="245" t="s">
        <v>2513</v>
      </c>
      <c r="I153" s="323" t="s">
        <v>8296</v>
      </c>
      <c r="J153" s="323" t="s">
        <v>10505</v>
      </c>
      <c r="K153" s="323" t="s">
        <v>6955</v>
      </c>
      <c r="L153" s="323" t="s">
        <v>2669</v>
      </c>
      <c r="M153" s="333" t="s">
        <v>2670</v>
      </c>
      <c r="N153" s="323" t="s">
        <v>9970</v>
      </c>
      <c r="O153" s="331">
        <v>0.9423611111111111</v>
      </c>
      <c r="P153" s="343" t="str">
        <f t="shared" si="4"/>
        <v>EQUIPO Corte 862476055721814</v>
      </c>
      <c r="Q153" s="323" t="s">
        <v>10506</v>
      </c>
      <c r="R153" s="323">
        <v>8.62476055721814E14</v>
      </c>
      <c r="S153" s="323" t="s">
        <v>68</v>
      </c>
      <c r="T153" s="323" t="s">
        <v>10507</v>
      </c>
      <c r="U153" s="323" t="s">
        <v>8300</v>
      </c>
      <c r="V153" s="343" t="str">
        <f t="shared" si="27"/>
        <v>DESINSTALACION</v>
      </c>
      <c r="W153" s="325">
        <v>500.0</v>
      </c>
      <c r="X153" s="325">
        <v>0.0</v>
      </c>
      <c r="Y153" s="326">
        <f t="shared" si="28"/>
        <v>80</v>
      </c>
      <c r="Z153" s="326">
        <f t="shared" si="29"/>
        <v>580</v>
      </c>
      <c r="AA153" s="326"/>
    </row>
    <row r="154">
      <c r="A154" s="322">
        <v>46048.0</v>
      </c>
      <c r="B154" s="245" t="s">
        <v>2951</v>
      </c>
      <c r="C154" s="327" t="s">
        <v>2817</v>
      </c>
      <c r="D154" s="328">
        <v>0.4166666666666667</v>
      </c>
      <c r="E154" s="245" t="s">
        <v>7885</v>
      </c>
      <c r="F154" s="245" t="s">
        <v>3489</v>
      </c>
      <c r="G154" s="245">
        <v>1.0</v>
      </c>
      <c r="H154" s="245" t="s">
        <v>2513</v>
      </c>
      <c r="I154" s="323" t="s">
        <v>8296</v>
      </c>
      <c r="J154" s="323" t="s">
        <v>10508</v>
      </c>
      <c r="K154" s="323" t="s">
        <v>6955</v>
      </c>
      <c r="L154" s="323" t="s">
        <v>2669</v>
      </c>
      <c r="M154" s="333" t="s">
        <v>2670</v>
      </c>
      <c r="N154" s="323" t="s">
        <v>9970</v>
      </c>
      <c r="O154" s="331">
        <v>0.9423611111111111</v>
      </c>
      <c r="P154" s="343" t="str">
        <f t="shared" si="4"/>
        <v>EQUIPO Seguimiento 862476055719800</v>
      </c>
      <c r="Q154" s="323" t="s">
        <v>10506</v>
      </c>
      <c r="R154" s="323">
        <v>8.624760557198E14</v>
      </c>
      <c r="S154" s="323" t="s">
        <v>68</v>
      </c>
      <c r="T154" s="323" t="s">
        <v>10507</v>
      </c>
      <c r="U154" s="323" t="s">
        <v>8300</v>
      </c>
      <c r="V154" s="343" t="str">
        <f t="shared" si="27"/>
        <v>DESINSTALACION</v>
      </c>
      <c r="W154" s="325">
        <v>500.0</v>
      </c>
      <c r="X154" s="325">
        <v>0.0</v>
      </c>
      <c r="Y154" s="326">
        <f t="shared" si="28"/>
        <v>80</v>
      </c>
      <c r="Z154" s="326">
        <f t="shared" si="29"/>
        <v>580</v>
      </c>
      <c r="AA154" s="326"/>
    </row>
    <row r="155">
      <c r="A155" s="322">
        <v>46048.0</v>
      </c>
      <c r="B155" s="245" t="s">
        <v>2951</v>
      </c>
      <c r="C155" s="327" t="s">
        <v>2817</v>
      </c>
      <c r="D155" s="245" t="s">
        <v>10509</v>
      </c>
      <c r="E155" s="245" t="s">
        <v>7700</v>
      </c>
      <c r="F155" s="245" t="s">
        <v>10510</v>
      </c>
      <c r="G155" s="245">
        <v>1.0</v>
      </c>
      <c r="H155" s="245" t="s">
        <v>888</v>
      </c>
      <c r="I155" s="323" t="s">
        <v>10511</v>
      </c>
      <c r="J155" s="323" t="s">
        <v>9980</v>
      </c>
      <c r="K155" s="323" t="s">
        <v>10512</v>
      </c>
      <c r="L155" s="323" t="s">
        <v>10513</v>
      </c>
      <c r="M155" s="333" t="s">
        <v>10514</v>
      </c>
      <c r="N155" s="323" t="s">
        <v>706</v>
      </c>
      <c r="O155" s="331">
        <v>0.49444444444444446</v>
      </c>
      <c r="P155" s="343" t="str">
        <f t="shared" si="4"/>
        <v>INSTALACION GPS</v>
      </c>
      <c r="Q155" s="323" t="s">
        <v>2547</v>
      </c>
      <c r="R155" s="323">
        <v>8.62667089199577E14</v>
      </c>
      <c r="S155" s="323">
        <v>8.118016106E9</v>
      </c>
      <c r="T155" s="323" t="s">
        <v>10515</v>
      </c>
      <c r="U155" s="323" t="s">
        <v>10516</v>
      </c>
      <c r="V155" s="343" t="str">
        <f t="shared" si="27"/>
        <v>INSTALACION</v>
      </c>
      <c r="W155" s="325">
        <v>0.0</v>
      </c>
      <c r="X155" s="325">
        <v>250.0</v>
      </c>
      <c r="Y155" s="326">
        <f t="shared" si="28"/>
        <v>40</v>
      </c>
      <c r="Z155" s="326">
        <f t="shared" si="29"/>
        <v>290</v>
      </c>
      <c r="AA155" s="326"/>
    </row>
    <row r="156">
      <c r="A156" s="322">
        <v>46048.0</v>
      </c>
      <c r="B156" s="245" t="s">
        <v>2951</v>
      </c>
      <c r="C156" s="327" t="s">
        <v>2817</v>
      </c>
      <c r="D156" s="328">
        <v>0.5104166666666666</v>
      </c>
      <c r="E156" s="245" t="s">
        <v>2534</v>
      </c>
      <c r="F156" s="245" t="s">
        <v>816</v>
      </c>
      <c r="G156" s="245">
        <v>1.0</v>
      </c>
      <c r="H156" s="245" t="s">
        <v>2513</v>
      </c>
      <c r="I156" s="323" t="s">
        <v>10517</v>
      </c>
      <c r="J156" s="323" t="s">
        <v>2514</v>
      </c>
      <c r="K156" s="323" t="s">
        <v>10518</v>
      </c>
      <c r="L156" s="323" t="s">
        <v>10470</v>
      </c>
      <c r="M156" s="333" t="s">
        <v>10519</v>
      </c>
      <c r="N156" s="323" t="s">
        <v>9970</v>
      </c>
      <c r="O156" s="323" t="s">
        <v>10520</v>
      </c>
      <c r="P156" s="343" t="str">
        <f t="shared" si="4"/>
        <v>DESINSTALACION DE EQUIPO</v>
      </c>
      <c r="Q156" s="323" t="s">
        <v>3334</v>
      </c>
      <c r="R156" s="323">
        <v>8.69220041534862E14</v>
      </c>
      <c r="S156" s="323">
        <v>8.110662477E9</v>
      </c>
      <c r="T156" s="323" t="s">
        <v>6802</v>
      </c>
      <c r="U156" s="323" t="s">
        <v>6803</v>
      </c>
      <c r="V156" s="343" t="str">
        <f t="shared" si="27"/>
        <v>DESINSTALACION</v>
      </c>
      <c r="W156" s="325">
        <v>0.0</v>
      </c>
      <c r="X156" s="325">
        <v>0.0</v>
      </c>
      <c r="Y156" s="326">
        <f t="shared" si="28"/>
        <v>0</v>
      </c>
      <c r="Z156" s="326">
        <f t="shared" si="29"/>
        <v>0</v>
      </c>
      <c r="AA156" s="326"/>
    </row>
    <row r="157">
      <c r="A157" s="322">
        <v>46048.0</v>
      </c>
      <c r="B157" s="245" t="s">
        <v>2951</v>
      </c>
      <c r="C157" s="327" t="s">
        <v>2817</v>
      </c>
      <c r="D157" s="328">
        <v>0.5416666666666666</v>
      </c>
      <c r="E157" s="245" t="s">
        <v>7700</v>
      </c>
      <c r="F157" s="245" t="s">
        <v>9469</v>
      </c>
      <c r="G157" s="245">
        <v>1.0</v>
      </c>
      <c r="H157" s="245" t="s">
        <v>888</v>
      </c>
      <c r="I157" s="323" t="s">
        <v>10521</v>
      </c>
      <c r="J157" s="323" t="s">
        <v>9980</v>
      </c>
      <c r="K157" s="323" t="s">
        <v>10522</v>
      </c>
      <c r="L157" s="323" t="s">
        <v>10523</v>
      </c>
      <c r="M157" s="333" t="s">
        <v>10524</v>
      </c>
      <c r="N157" s="323" t="s">
        <v>706</v>
      </c>
      <c r="O157" s="331">
        <v>0.5333333333333333</v>
      </c>
      <c r="P157" s="343" t="str">
        <f t="shared" si="4"/>
        <v>INSTALACION GPS</v>
      </c>
      <c r="Q157" s="323" t="s">
        <v>2547</v>
      </c>
      <c r="R157" s="323">
        <v>8.62667089276904E14</v>
      </c>
      <c r="S157" s="323">
        <v>8.117902481E9</v>
      </c>
      <c r="T157" s="323" t="s">
        <v>10525</v>
      </c>
      <c r="U157" s="323" t="s">
        <v>10526</v>
      </c>
      <c r="V157" s="343" t="str">
        <f t="shared" si="27"/>
        <v>INSTALACION</v>
      </c>
      <c r="W157" s="325">
        <v>0.0</v>
      </c>
      <c r="X157" s="325">
        <v>0.0</v>
      </c>
      <c r="Y157" s="326">
        <f t="shared" si="28"/>
        <v>0</v>
      </c>
      <c r="Z157" s="326">
        <f t="shared" si="29"/>
        <v>0</v>
      </c>
      <c r="AA157" s="326"/>
    </row>
    <row r="158">
      <c r="A158" s="322">
        <v>46048.0</v>
      </c>
      <c r="B158" s="245" t="s">
        <v>2951</v>
      </c>
      <c r="C158" s="355" t="s">
        <v>10527</v>
      </c>
      <c r="D158" s="328">
        <v>0.5625</v>
      </c>
      <c r="E158" s="245" t="s">
        <v>7700</v>
      </c>
      <c r="F158" s="245" t="s">
        <v>10528</v>
      </c>
      <c r="G158" s="245">
        <v>1.0</v>
      </c>
      <c r="H158" s="245" t="s">
        <v>888</v>
      </c>
      <c r="I158" s="323" t="s">
        <v>10529</v>
      </c>
      <c r="J158" s="323" t="s">
        <v>9980</v>
      </c>
      <c r="K158" s="323" t="s">
        <v>10530</v>
      </c>
      <c r="L158" s="323" t="s">
        <v>10531</v>
      </c>
      <c r="M158" s="333" t="s">
        <v>10532</v>
      </c>
      <c r="N158" s="323" t="s">
        <v>9970</v>
      </c>
      <c r="O158" s="331">
        <v>0.5645833333333333</v>
      </c>
      <c r="P158" s="343" t="str">
        <f t="shared" si="4"/>
        <v>INSTALACION GPS</v>
      </c>
      <c r="Q158" s="323" t="s">
        <v>2547</v>
      </c>
      <c r="R158" s="323">
        <v>8.62667089245271E14</v>
      </c>
      <c r="S158" s="323">
        <v>8.117906124E9</v>
      </c>
      <c r="T158" s="323" t="s">
        <v>10533</v>
      </c>
      <c r="U158" s="323" t="s">
        <v>7432</v>
      </c>
      <c r="V158" s="343" t="str">
        <f t="shared" si="27"/>
        <v>INSTALACION</v>
      </c>
      <c r="W158" s="325">
        <v>0.0</v>
      </c>
      <c r="X158" s="325">
        <v>0.0</v>
      </c>
      <c r="Y158" s="326">
        <f t="shared" si="28"/>
        <v>0</v>
      </c>
      <c r="Z158" s="326">
        <f t="shared" si="29"/>
        <v>0</v>
      </c>
      <c r="AA158" s="326"/>
    </row>
    <row r="159">
      <c r="A159" s="322">
        <v>46048.0</v>
      </c>
      <c r="B159" s="245" t="s">
        <v>2951</v>
      </c>
      <c r="C159" s="327" t="s">
        <v>2817</v>
      </c>
      <c r="D159" s="328">
        <v>0.5625</v>
      </c>
      <c r="E159" s="245" t="s">
        <v>8600</v>
      </c>
      <c r="F159" s="245" t="s">
        <v>1614</v>
      </c>
      <c r="G159" s="245">
        <v>1.0</v>
      </c>
      <c r="H159" s="245" t="s">
        <v>2449</v>
      </c>
      <c r="I159" s="323" t="s">
        <v>9149</v>
      </c>
      <c r="J159" s="323" t="s">
        <v>10496</v>
      </c>
      <c r="K159" s="323" t="s">
        <v>10497</v>
      </c>
      <c r="L159" s="193" t="s">
        <v>3504</v>
      </c>
      <c r="M159" s="354" t="s">
        <v>3505</v>
      </c>
      <c r="N159" s="323" t="s">
        <v>995</v>
      </c>
      <c r="O159" s="331">
        <v>0.5604166666666667</v>
      </c>
      <c r="P159" s="343" t="str">
        <f t="shared" si="4"/>
        <v>EQUIPO Corte 862476055726698</v>
      </c>
      <c r="Q159" s="323" t="s">
        <v>10534</v>
      </c>
      <c r="R159" s="323">
        <v>8.62476055726698E14</v>
      </c>
      <c r="S159" s="323" t="s">
        <v>68</v>
      </c>
      <c r="T159" s="323" t="s">
        <v>10535</v>
      </c>
      <c r="U159" s="323" t="s">
        <v>10536</v>
      </c>
      <c r="V159" s="343" t="str">
        <f t="shared" si="27"/>
        <v>REVISION</v>
      </c>
      <c r="W159" s="325">
        <v>500.0</v>
      </c>
      <c r="X159" s="325">
        <v>500.0</v>
      </c>
      <c r="Y159" s="326">
        <f t="shared" si="28"/>
        <v>160</v>
      </c>
      <c r="Z159" s="326">
        <f t="shared" si="29"/>
        <v>1160</v>
      </c>
      <c r="AA159" s="326"/>
    </row>
    <row r="160">
      <c r="A160" s="322">
        <v>46048.0</v>
      </c>
      <c r="B160" s="245" t="s">
        <v>2951</v>
      </c>
      <c r="C160" s="327" t="s">
        <v>2817</v>
      </c>
      <c r="D160" s="328">
        <v>0.5625</v>
      </c>
      <c r="E160" s="245" t="s">
        <v>8600</v>
      </c>
      <c r="F160" s="245" t="s">
        <v>1614</v>
      </c>
      <c r="G160" s="245">
        <v>1.0</v>
      </c>
      <c r="H160" s="245" t="s">
        <v>888</v>
      </c>
      <c r="I160" s="323" t="s">
        <v>9149</v>
      </c>
      <c r="J160" s="323" t="s">
        <v>10537</v>
      </c>
      <c r="K160" s="323" t="s">
        <v>10497</v>
      </c>
      <c r="L160" s="193" t="s">
        <v>3504</v>
      </c>
      <c r="M160" s="354" t="s">
        <v>3505</v>
      </c>
      <c r="N160" s="323" t="s">
        <v>995</v>
      </c>
      <c r="O160" s="331">
        <v>0.5826388888888889</v>
      </c>
      <c r="P160" s="343" t="str">
        <f t="shared" si="4"/>
        <v>EQUIPO Corte 863767071624530</v>
      </c>
      <c r="Q160" s="323" t="s">
        <v>10538</v>
      </c>
      <c r="R160" s="323">
        <v>8.6376707162453E14</v>
      </c>
      <c r="S160" s="323" t="s">
        <v>68</v>
      </c>
      <c r="T160" s="323" t="s">
        <v>10535</v>
      </c>
      <c r="U160" s="323" t="s">
        <v>10536</v>
      </c>
      <c r="V160" s="343" t="str">
        <f t="shared" si="27"/>
        <v>INSTALACION</v>
      </c>
      <c r="W160" s="325">
        <v>700.0</v>
      </c>
      <c r="X160" s="325">
        <v>700.0</v>
      </c>
      <c r="Y160" s="326">
        <f t="shared" si="28"/>
        <v>224</v>
      </c>
      <c r="Z160" s="326">
        <f t="shared" si="29"/>
        <v>1624</v>
      </c>
      <c r="AA160" s="326"/>
    </row>
    <row r="161">
      <c r="A161" s="322">
        <v>46048.0</v>
      </c>
      <c r="B161" s="245" t="s">
        <v>2951</v>
      </c>
      <c r="C161" s="327" t="s">
        <v>2817</v>
      </c>
      <c r="D161" s="328">
        <v>0.5833333333333334</v>
      </c>
      <c r="E161" s="245" t="s">
        <v>2504</v>
      </c>
      <c r="F161" s="245" t="s">
        <v>2504</v>
      </c>
      <c r="G161" s="245">
        <v>1.0</v>
      </c>
      <c r="H161" s="245" t="s">
        <v>888</v>
      </c>
      <c r="I161" s="323" t="s">
        <v>10539</v>
      </c>
      <c r="J161" s="323" t="s">
        <v>9980</v>
      </c>
      <c r="K161" s="323" t="s">
        <v>2507</v>
      </c>
      <c r="L161" s="323" t="s">
        <v>2508</v>
      </c>
      <c r="M161" s="333" t="s">
        <v>2509</v>
      </c>
      <c r="N161" s="323" t="s">
        <v>706</v>
      </c>
      <c r="O161" s="331">
        <v>0.6041666666666666</v>
      </c>
      <c r="P161" s="343" t="str">
        <f t="shared" si="4"/>
        <v>INSTALACION GPS</v>
      </c>
      <c r="Q161" s="323" t="s">
        <v>2547</v>
      </c>
      <c r="R161" s="323">
        <v>8.62667089223146E14</v>
      </c>
      <c r="S161" s="323">
        <v>8.118016547E9</v>
      </c>
      <c r="T161" s="323" t="s">
        <v>10540</v>
      </c>
      <c r="U161" s="323" t="s">
        <v>10541</v>
      </c>
      <c r="V161" s="343" t="str">
        <f t="shared" si="27"/>
        <v>INSTALACION</v>
      </c>
      <c r="W161" s="325">
        <v>1900.0</v>
      </c>
      <c r="X161" s="325">
        <v>100.0</v>
      </c>
      <c r="Y161" s="325" t="s">
        <v>9949</v>
      </c>
      <c r="Z161" s="326">
        <f>W161+X161</f>
        <v>2000</v>
      </c>
      <c r="AA161" s="326"/>
    </row>
    <row r="162">
      <c r="A162" s="322">
        <v>46048.0</v>
      </c>
      <c r="B162" s="245" t="s">
        <v>2951</v>
      </c>
      <c r="C162" s="327" t="s">
        <v>2817</v>
      </c>
      <c r="D162" s="328">
        <v>0.6666666666666666</v>
      </c>
      <c r="E162" s="245" t="s">
        <v>10542</v>
      </c>
      <c r="F162" s="245" t="s">
        <v>2933</v>
      </c>
      <c r="G162" s="245">
        <v>1.0</v>
      </c>
      <c r="H162" s="245" t="s">
        <v>2449</v>
      </c>
      <c r="I162" s="323" t="s">
        <v>10078</v>
      </c>
      <c r="J162" s="323" t="s">
        <v>10543</v>
      </c>
      <c r="K162" s="323" t="s">
        <v>10325</v>
      </c>
      <c r="L162" s="323" t="s">
        <v>10544</v>
      </c>
      <c r="M162" s="333" t="s">
        <v>10327</v>
      </c>
      <c r="N162" s="323" t="s">
        <v>9970</v>
      </c>
      <c r="O162" s="331">
        <v>0.6743055555555556</v>
      </c>
      <c r="P162" s="343" t="str">
        <f t="shared" si="4"/>
        <v>REVISION DE UNIDAD 
(BUSQUDA DE EQUIPO EN MADERAS DE PLATAFORMA)</v>
      </c>
      <c r="Q162" s="323" t="s">
        <v>10545</v>
      </c>
      <c r="R162" s="323">
        <v>8.64035051994524E14</v>
      </c>
      <c r="S162" s="323">
        <v>8.13551083E9</v>
      </c>
      <c r="T162" s="323" t="s">
        <v>68</v>
      </c>
      <c r="U162" s="323" t="s">
        <v>10080</v>
      </c>
      <c r="V162" s="343" t="str">
        <f t="shared" si="27"/>
        <v>REVISION</v>
      </c>
      <c r="W162" s="325">
        <v>0.0</v>
      </c>
      <c r="X162" s="325">
        <v>450.0</v>
      </c>
      <c r="Y162" s="326">
        <f t="shared" ref="Y162:Y165" si="31">(W162+X162)*0.16</f>
        <v>72</v>
      </c>
      <c r="Z162" s="326">
        <f t="shared" ref="Z162:Z165" si="32">W162+X162+Y162</f>
        <v>522</v>
      </c>
      <c r="AA162" s="326"/>
    </row>
    <row r="163">
      <c r="A163" s="322">
        <v>46049.0</v>
      </c>
      <c r="B163" s="245" t="s">
        <v>2951</v>
      </c>
      <c r="C163" s="327" t="s">
        <v>2817</v>
      </c>
      <c r="D163" s="328">
        <v>0.5208333333333334</v>
      </c>
      <c r="E163" s="245" t="s">
        <v>7700</v>
      </c>
      <c r="F163" s="245" t="s">
        <v>10546</v>
      </c>
      <c r="G163" s="245">
        <v>1.0</v>
      </c>
      <c r="H163" s="245" t="s">
        <v>2449</v>
      </c>
      <c r="I163" s="323" t="s">
        <v>10547</v>
      </c>
      <c r="J163" s="323" t="s">
        <v>10548</v>
      </c>
      <c r="K163" s="323" t="s">
        <v>68</v>
      </c>
      <c r="L163" s="323" t="s">
        <v>10549</v>
      </c>
      <c r="M163" s="333" t="s">
        <v>10550</v>
      </c>
      <c r="N163" s="323" t="s">
        <v>706</v>
      </c>
      <c r="O163" s="331">
        <v>0.5083333333333333</v>
      </c>
      <c r="P163" s="343" t="str">
        <f t="shared" si="4"/>
        <v>REVISION DE UNIDAD 
(NO ENCIENDE)</v>
      </c>
      <c r="Q163" s="323" t="s">
        <v>10551</v>
      </c>
      <c r="R163" s="323">
        <v>8.64893036591884E14</v>
      </c>
      <c r="S163" s="323">
        <v>8.134058901E9</v>
      </c>
      <c r="T163" s="323" t="s">
        <v>10552</v>
      </c>
      <c r="U163" s="323" t="s">
        <v>10553</v>
      </c>
      <c r="V163" s="343" t="str">
        <f t="shared" si="27"/>
        <v>REVISION</v>
      </c>
      <c r="W163" s="325">
        <v>0.0</v>
      </c>
      <c r="X163" s="325">
        <v>350.0</v>
      </c>
      <c r="Y163" s="326">
        <f t="shared" si="31"/>
        <v>56</v>
      </c>
      <c r="Z163" s="326">
        <f t="shared" si="32"/>
        <v>406</v>
      </c>
      <c r="AA163" s="326"/>
    </row>
    <row r="164">
      <c r="A164" s="322">
        <v>46049.0</v>
      </c>
      <c r="B164" s="245" t="s">
        <v>2951</v>
      </c>
      <c r="C164" s="245" t="s">
        <v>762</v>
      </c>
      <c r="D164" s="328">
        <v>0.6458333333333334</v>
      </c>
      <c r="E164" s="245" t="s">
        <v>7700</v>
      </c>
      <c r="F164" s="245" t="s">
        <v>9967</v>
      </c>
      <c r="G164" s="245">
        <v>1.0</v>
      </c>
      <c r="H164" s="245" t="s">
        <v>888</v>
      </c>
      <c r="I164" s="323" t="s">
        <v>10554</v>
      </c>
      <c r="J164" s="323" t="s">
        <v>10268</v>
      </c>
      <c r="K164" s="323" t="s">
        <v>8285</v>
      </c>
      <c r="L164" s="323" t="s">
        <v>8286</v>
      </c>
      <c r="M164" s="333" t="s">
        <v>8287</v>
      </c>
      <c r="N164" s="323" t="s">
        <v>706</v>
      </c>
      <c r="O164" s="331">
        <v>0.6423611111111112</v>
      </c>
      <c r="P164" s="343" t="str">
        <f t="shared" si="4"/>
        <v>INSTALACION DE GPS CON SENSOR DE TEMPERATURA</v>
      </c>
      <c r="Q164" s="323" t="s">
        <v>68</v>
      </c>
      <c r="R164" s="323">
        <v>8.60896050965482E14</v>
      </c>
      <c r="S164" s="323">
        <v>8.126209007E9</v>
      </c>
      <c r="T164" s="323" t="s">
        <v>10555</v>
      </c>
      <c r="U164" s="323" t="s">
        <v>68</v>
      </c>
      <c r="V164" s="343" t="str">
        <f t="shared" si="27"/>
        <v>INSTALACION</v>
      </c>
      <c r="W164" s="325">
        <v>0.0</v>
      </c>
      <c r="X164" s="325">
        <v>0.0</v>
      </c>
      <c r="Y164" s="326">
        <f t="shared" si="31"/>
        <v>0</v>
      </c>
      <c r="Z164" s="326">
        <f t="shared" si="32"/>
        <v>0</v>
      </c>
      <c r="AA164" s="326"/>
    </row>
    <row r="165" ht="35.25" customHeight="1">
      <c r="A165" s="322">
        <v>46049.0</v>
      </c>
      <c r="B165" s="245" t="s">
        <v>2951</v>
      </c>
      <c r="C165" s="327" t="s">
        <v>2817</v>
      </c>
      <c r="D165" s="328">
        <v>0.7291666666666666</v>
      </c>
      <c r="E165" s="245" t="s">
        <v>7700</v>
      </c>
      <c r="F165" s="245" t="s">
        <v>10556</v>
      </c>
      <c r="G165" s="245">
        <v>1.0</v>
      </c>
      <c r="H165" s="245" t="s">
        <v>888</v>
      </c>
      <c r="I165" s="323" t="s">
        <v>10557</v>
      </c>
      <c r="J165" s="323" t="s">
        <v>9980</v>
      </c>
      <c r="K165" s="323" t="s">
        <v>10558</v>
      </c>
      <c r="L165" s="323" t="s">
        <v>10559</v>
      </c>
      <c r="M165" s="333" t="s">
        <v>10560</v>
      </c>
      <c r="N165" s="323" t="s">
        <v>9970</v>
      </c>
      <c r="O165" s="323" t="s">
        <v>68</v>
      </c>
      <c r="P165" s="343" t="str">
        <f t="shared" si="4"/>
        <v>INSTALACION GPS</v>
      </c>
      <c r="Q165" s="323" t="s">
        <v>68</v>
      </c>
      <c r="R165" s="323">
        <v>8.62667089312444E14</v>
      </c>
      <c r="S165" s="323">
        <v>8.117906169E9</v>
      </c>
      <c r="T165" s="323" t="s">
        <v>68</v>
      </c>
      <c r="U165" s="323" t="s">
        <v>68</v>
      </c>
      <c r="V165" s="343" t="str">
        <f t="shared" si="27"/>
        <v>INSTALACION</v>
      </c>
      <c r="W165" s="325">
        <v>0.0</v>
      </c>
      <c r="X165" s="325">
        <v>0.0</v>
      </c>
      <c r="Y165" s="326">
        <f t="shared" si="31"/>
        <v>0</v>
      </c>
      <c r="Z165" s="326">
        <f t="shared" si="32"/>
        <v>0</v>
      </c>
      <c r="AA165" s="326"/>
    </row>
    <row r="166">
      <c r="A166" s="322">
        <v>46050.0</v>
      </c>
      <c r="B166" s="245" t="s">
        <v>2951</v>
      </c>
      <c r="C166" s="245" t="s">
        <v>2966</v>
      </c>
      <c r="D166" s="328">
        <v>0.4375</v>
      </c>
      <c r="E166" s="245" t="s">
        <v>2504</v>
      </c>
      <c r="F166" s="245" t="s">
        <v>2504</v>
      </c>
      <c r="G166" s="245">
        <v>1.0</v>
      </c>
      <c r="H166" s="245" t="s">
        <v>2449</v>
      </c>
      <c r="I166" s="323" t="s">
        <v>10561</v>
      </c>
      <c r="J166" s="323" t="s">
        <v>10562</v>
      </c>
      <c r="K166" s="323" t="s">
        <v>10563</v>
      </c>
      <c r="L166" s="323" t="s">
        <v>10564</v>
      </c>
      <c r="M166" s="333" t="s">
        <v>10565</v>
      </c>
      <c r="N166" s="323" t="s">
        <v>9970</v>
      </c>
      <c r="O166" s="331">
        <v>0.4798611111111111</v>
      </c>
      <c r="P166" s="343" t="str">
        <f t="shared" si="4"/>
        <v>REVISION DE UNIDAD
SE APAGA Y SE BATLLA PARA ENCENDER</v>
      </c>
      <c r="Q166" s="323" t="s">
        <v>10566</v>
      </c>
      <c r="R166" s="323" t="s">
        <v>68</v>
      </c>
      <c r="S166" s="323" t="s">
        <v>68</v>
      </c>
      <c r="T166" s="323" t="s">
        <v>10540</v>
      </c>
      <c r="U166" s="323" t="s">
        <v>10567</v>
      </c>
      <c r="V166" s="323" t="s">
        <v>3050</v>
      </c>
      <c r="W166" s="325">
        <v>0.0</v>
      </c>
      <c r="X166" s="325">
        <v>0.0</v>
      </c>
      <c r="Y166" s="325" t="s">
        <v>9949</v>
      </c>
      <c r="Z166" s="326">
        <f>W166+X166</f>
        <v>0</v>
      </c>
      <c r="AA166" s="326"/>
    </row>
    <row r="167">
      <c r="A167" s="322">
        <v>46050.0</v>
      </c>
      <c r="B167" s="245" t="s">
        <v>2951</v>
      </c>
      <c r="C167" s="327" t="s">
        <v>2817</v>
      </c>
      <c r="D167" s="328">
        <v>0.4791666666666667</v>
      </c>
      <c r="E167" s="245" t="s">
        <v>2548</v>
      </c>
      <c r="F167" s="245" t="s">
        <v>10009</v>
      </c>
      <c r="G167" s="245">
        <v>1.0</v>
      </c>
      <c r="H167" s="245" t="s">
        <v>2812</v>
      </c>
      <c r="I167" s="323" t="s">
        <v>10568</v>
      </c>
      <c r="J167" s="323" t="s">
        <v>2521</v>
      </c>
      <c r="K167" s="323" t="s">
        <v>9455</v>
      </c>
      <c r="L167" s="323" t="s">
        <v>2530</v>
      </c>
      <c r="M167" s="345" t="s">
        <v>2531</v>
      </c>
      <c r="N167" s="323" t="s">
        <v>9970</v>
      </c>
      <c r="O167" s="331">
        <v>0.4395833333333333</v>
      </c>
      <c r="P167" s="343" t="str">
        <f t="shared" si="4"/>
        <v>REINSTALACION DE EQUIPO </v>
      </c>
      <c r="Q167" s="323" t="s">
        <v>10569</v>
      </c>
      <c r="R167" s="323">
        <v>8.63844053084114E14</v>
      </c>
      <c r="S167" s="323" t="s">
        <v>68</v>
      </c>
      <c r="T167" s="323" t="s">
        <v>10570</v>
      </c>
      <c r="U167" s="323" t="s">
        <v>68</v>
      </c>
      <c r="V167" s="343" t="str">
        <f t="shared" ref="V167:V169" si="33">H167</f>
        <v>REINSTALACION</v>
      </c>
      <c r="W167" s="325">
        <v>350.0</v>
      </c>
      <c r="X167" s="325">
        <v>0.0</v>
      </c>
      <c r="Y167" s="326">
        <f t="shared" ref="Y167:Y195" si="34">(W167+X167)*0.16</f>
        <v>56</v>
      </c>
      <c r="Z167" s="326">
        <f t="shared" ref="Z167:Z195" si="35">W167+X167+Y167</f>
        <v>406</v>
      </c>
      <c r="AA167" s="326"/>
    </row>
    <row r="168">
      <c r="A168" s="322">
        <v>46050.0</v>
      </c>
      <c r="B168" s="245" t="s">
        <v>2951</v>
      </c>
      <c r="C168" s="215" t="s">
        <v>2817</v>
      </c>
      <c r="D168" s="328">
        <v>0.5416666666666666</v>
      </c>
      <c r="E168" s="245" t="s">
        <v>3761</v>
      </c>
      <c r="F168" s="245" t="s">
        <v>2592</v>
      </c>
      <c r="G168" s="245">
        <v>1.0</v>
      </c>
      <c r="H168" s="245" t="s">
        <v>888</v>
      </c>
      <c r="I168" s="323" t="s">
        <v>10571</v>
      </c>
      <c r="J168" s="323" t="s">
        <v>9980</v>
      </c>
      <c r="K168" s="323" t="s">
        <v>10572</v>
      </c>
      <c r="L168" s="323" t="s">
        <v>8514</v>
      </c>
      <c r="M168" s="333" t="s">
        <v>2649</v>
      </c>
      <c r="N168" s="323" t="s">
        <v>706</v>
      </c>
      <c r="O168" s="331">
        <v>0.5895833333333333</v>
      </c>
      <c r="P168" s="343" t="str">
        <f t="shared" si="4"/>
        <v>INSTALACION GPS</v>
      </c>
      <c r="Q168" s="323" t="s">
        <v>68</v>
      </c>
      <c r="R168" s="323">
        <v>8.62667089393774E14</v>
      </c>
      <c r="S168" s="323" t="s">
        <v>68</v>
      </c>
      <c r="T168" s="323" t="s">
        <v>10573</v>
      </c>
      <c r="U168" s="323" t="s">
        <v>68</v>
      </c>
      <c r="V168" s="343" t="str">
        <f t="shared" si="33"/>
        <v>INSTALACION</v>
      </c>
      <c r="W168" s="325">
        <v>1724.0</v>
      </c>
      <c r="X168" s="325">
        <v>150.0</v>
      </c>
      <c r="Y168" s="326">
        <f t="shared" si="34"/>
        <v>299.84</v>
      </c>
      <c r="Z168" s="326">
        <f t="shared" si="35"/>
        <v>2173.84</v>
      </c>
      <c r="AA168" s="326"/>
    </row>
    <row r="169">
      <c r="A169" s="322">
        <v>46050.0</v>
      </c>
      <c r="B169" s="245" t="s">
        <v>2951</v>
      </c>
      <c r="C169" s="327" t="s">
        <v>2817</v>
      </c>
      <c r="D169" s="328">
        <v>0.6666666666666666</v>
      </c>
      <c r="E169" s="245" t="s">
        <v>7700</v>
      </c>
      <c r="F169" s="245" t="s">
        <v>10574</v>
      </c>
      <c r="G169" s="245">
        <v>1.0</v>
      </c>
      <c r="H169" s="245" t="s">
        <v>569</v>
      </c>
      <c r="I169" s="323" t="s">
        <v>10575</v>
      </c>
      <c r="J169" s="323" t="s">
        <v>8448</v>
      </c>
      <c r="K169" s="323" t="s">
        <v>10576</v>
      </c>
      <c r="L169" s="323" t="s">
        <v>10577</v>
      </c>
      <c r="M169" s="333" t="s">
        <v>10578</v>
      </c>
      <c r="N169" s="323" t="s">
        <v>9970</v>
      </c>
      <c r="O169" s="331">
        <v>0.6527777777777778</v>
      </c>
      <c r="P169" s="343" t="str">
        <f t="shared" si="4"/>
        <v>INSTALACION DE DASHCAM</v>
      </c>
      <c r="Q169" s="323" t="s">
        <v>68</v>
      </c>
      <c r="R169" s="323">
        <v>8.64993060467496E14</v>
      </c>
      <c r="S169" s="323">
        <v>8.11802865E9</v>
      </c>
      <c r="T169" s="323" t="s">
        <v>10579</v>
      </c>
      <c r="U169" s="323" t="s">
        <v>10580</v>
      </c>
      <c r="V169" s="343" t="str">
        <f t="shared" si="33"/>
        <v>DASHCAM</v>
      </c>
      <c r="W169" s="325">
        <v>0.0</v>
      </c>
      <c r="X169" s="325">
        <v>0.0</v>
      </c>
      <c r="Y169" s="326">
        <f t="shared" si="34"/>
        <v>0</v>
      </c>
      <c r="Z169" s="326">
        <f t="shared" si="35"/>
        <v>0</v>
      </c>
      <c r="AA169" s="326"/>
    </row>
    <row r="170">
      <c r="A170" s="322">
        <v>46050.0</v>
      </c>
      <c r="B170" s="245" t="s">
        <v>2951</v>
      </c>
      <c r="C170" s="356" t="s">
        <v>2966</v>
      </c>
      <c r="D170" s="328">
        <v>0.6666666666666666</v>
      </c>
      <c r="E170" s="245" t="s">
        <v>2548</v>
      </c>
      <c r="F170" s="245" t="s">
        <v>10009</v>
      </c>
      <c r="G170" s="245">
        <v>1.0</v>
      </c>
      <c r="H170" s="245" t="s">
        <v>2449</v>
      </c>
      <c r="I170" s="323" t="s">
        <v>10568</v>
      </c>
      <c r="J170" s="323" t="s">
        <v>2521</v>
      </c>
      <c r="K170" s="323" t="s">
        <v>9455</v>
      </c>
      <c r="L170" s="323" t="s">
        <v>6245</v>
      </c>
      <c r="M170" s="333" t="s">
        <v>2552</v>
      </c>
      <c r="N170" s="323" t="s">
        <v>706</v>
      </c>
      <c r="O170" s="331">
        <v>0.6861111111111111</v>
      </c>
      <c r="P170" s="343" t="str">
        <f t="shared" si="4"/>
        <v>REINSTALACION DE EQUIPO </v>
      </c>
      <c r="Q170" s="323" t="s">
        <v>10581</v>
      </c>
      <c r="R170" s="323">
        <v>8.63844053084114E14</v>
      </c>
      <c r="S170" s="323" t="s">
        <v>68</v>
      </c>
      <c r="T170" s="323" t="s">
        <v>10570</v>
      </c>
      <c r="U170" s="323" t="s">
        <v>68</v>
      </c>
      <c r="V170" s="323" t="s">
        <v>762</v>
      </c>
      <c r="W170" s="325">
        <v>0.0</v>
      </c>
      <c r="X170" s="325">
        <v>0.0</v>
      </c>
      <c r="Y170" s="326">
        <f t="shared" si="34"/>
        <v>0</v>
      </c>
      <c r="Z170" s="326">
        <f t="shared" si="35"/>
        <v>0</v>
      </c>
      <c r="AA170" s="326"/>
    </row>
    <row r="171">
      <c r="A171" s="322">
        <v>46051.0</v>
      </c>
      <c r="B171" s="245" t="s">
        <v>2951</v>
      </c>
      <c r="C171" s="356" t="s">
        <v>2966</v>
      </c>
      <c r="D171" s="328">
        <v>0.375</v>
      </c>
      <c r="E171" s="245" t="s">
        <v>2548</v>
      </c>
      <c r="F171" s="245" t="s">
        <v>10009</v>
      </c>
      <c r="G171" s="245">
        <v>1.0</v>
      </c>
      <c r="H171" s="245" t="s">
        <v>2449</v>
      </c>
      <c r="I171" s="323" t="s">
        <v>10568</v>
      </c>
      <c r="J171" s="323" t="s">
        <v>2521</v>
      </c>
      <c r="K171" s="323" t="s">
        <v>9455</v>
      </c>
      <c r="L171" s="323" t="s">
        <v>6245</v>
      </c>
      <c r="M171" s="333" t="s">
        <v>2552</v>
      </c>
      <c r="N171" s="323" t="s">
        <v>9970</v>
      </c>
      <c r="O171" s="323" t="s">
        <v>68</v>
      </c>
      <c r="P171" s="343" t="str">
        <f t="shared" si="4"/>
        <v>REINSTALACION DE EQUIPO </v>
      </c>
      <c r="Q171" s="323" t="s">
        <v>68</v>
      </c>
      <c r="R171" s="323" t="s">
        <v>68</v>
      </c>
      <c r="S171" s="323" t="s">
        <v>68</v>
      </c>
      <c r="T171" s="323" t="s">
        <v>68</v>
      </c>
      <c r="U171" s="323" t="s">
        <v>68</v>
      </c>
      <c r="V171" s="323" t="s">
        <v>762</v>
      </c>
      <c r="W171" s="325">
        <v>0.0</v>
      </c>
      <c r="X171" s="325">
        <v>0.0</v>
      </c>
      <c r="Y171" s="326">
        <f t="shared" si="34"/>
        <v>0</v>
      </c>
      <c r="Z171" s="326">
        <f t="shared" si="35"/>
        <v>0</v>
      </c>
      <c r="AA171" s="326"/>
    </row>
    <row r="172">
      <c r="A172" s="322">
        <v>46051.0</v>
      </c>
      <c r="B172" s="245" t="s">
        <v>2951</v>
      </c>
      <c r="C172" s="327" t="s">
        <v>2817</v>
      </c>
      <c r="D172" s="328">
        <v>0.375</v>
      </c>
      <c r="E172" s="245" t="s">
        <v>2548</v>
      </c>
      <c r="F172" s="245" t="s">
        <v>10582</v>
      </c>
      <c r="G172" s="245">
        <v>1.0</v>
      </c>
      <c r="H172" s="245" t="s">
        <v>888</v>
      </c>
      <c r="I172" s="323" t="s">
        <v>10583</v>
      </c>
      <c r="J172" s="323" t="s">
        <v>6970</v>
      </c>
      <c r="K172" s="323" t="s">
        <v>10584</v>
      </c>
      <c r="L172" s="323" t="s">
        <v>10585</v>
      </c>
      <c r="M172" s="353" t="s">
        <v>10586</v>
      </c>
      <c r="N172" s="323" t="s">
        <v>706</v>
      </c>
      <c r="O172" s="331">
        <v>0.9520833333333333</v>
      </c>
      <c r="P172" s="343" t="str">
        <f t="shared" si="4"/>
        <v>INSTALACION PREPAGO</v>
      </c>
      <c r="Q172" s="357" t="s">
        <v>10587</v>
      </c>
      <c r="R172" s="323">
        <v>8.63844053084114E14</v>
      </c>
      <c r="S172" s="323">
        <v>8.126231838E9</v>
      </c>
      <c r="T172" s="323" t="s">
        <v>10588</v>
      </c>
      <c r="U172" s="323" t="s">
        <v>10589</v>
      </c>
      <c r="V172" s="323" t="s">
        <v>2445</v>
      </c>
      <c r="W172" s="325">
        <v>0.0</v>
      </c>
      <c r="X172" s="325">
        <v>0.0</v>
      </c>
      <c r="Y172" s="326">
        <f t="shared" si="34"/>
        <v>0</v>
      </c>
      <c r="Z172" s="326">
        <f t="shared" si="35"/>
        <v>0</v>
      </c>
      <c r="AA172" s="326"/>
    </row>
    <row r="173">
      <c r="A173" s="322">
        <v>46051.0</v>
      </c>
      <c r="B173" s="245" t="s">
        <v>2951</v>
      </c>
      <c r="C173" s="334" t="s">
        <v>2817</v>
      </c>
      <c r="D173" s="328">
        <v>0.5625</v>
      </c>
      <c r="E173" s="245" t="s">
        <v>7700</v>
      </c>
      <c r="F173" s="245" t="s">
        <v>390</v>
      </c>
      <c r="G173" s="245">
        <v>1.0</v>
      </c>
      <c r="H173" s="245" t="s">
        <v>2449</v>
      </c>
      <c r="I173" s="323" t="s">
        <v>7592</v>
      </c>
      <c r="J173" s="323" t="s">
        <v>10590</v>
      </c>
      <c r="K173" s="323" t="s">
        <v>10591</v>
      </c>
      <c r="L173" s="323" t="s">
        <v>10592</v>
      </c>
      <c r="M173" s="333" t="s">
        <v>10593</v>
      </c>
      <c r="N173" s="323" t="s">
        <v>706</v>
      </c>
      <c r="O173" s="323" t="s">
        <v>68</v>
      </c>
      <c r="P173" s="343" t="str">
        <f t="shared" si="4"/>
        <v>REVISION DE UNIDAD 
NO ENCIENDE LA UNIDAD </v>
      </c>
      <c r="Q173" s="323" t="s">
        <v>10594</v>
      </c>
      <c r="R173" s="323">
        <v>8.63719064833339E14</v>
      </c>
      <c r="S173" s="323">
        <v>8.110443691E9</v>
      </c>
      <c r="T173" s="323" t="s">
        <v>68</v>
      </c>
      <c r="U173" s="323" t="s">
        <v>7597</v>
      </c>
      <c r="V173" s="343" t="str">
        <f t="shared" ref="V173:V176" si="36">H173</f>
        <v>REVISION</v>
      </c>
      <c r="W173" s="325">
        <v>0.0</v>
      </c>
      <c r="X173" s="325">
        <v>0.0</v>
      </c>
      <c r="Y173" s="326">
        <f t="shared" si="34"/>
        <v>0</v>
      </c>
      <c r="Z173" s="326">
        <f t="shared" si="35"/>
        <v>0</v>
      </c>
      <c r="AA173" s="326"/>
    </row>
    <row r="174">
      <c r="A174" s="322">
        <v>46051.0</v>
      </c>
      <c r="B174" s="245" t="s">
        <v>2951</v>
      </c>
      <c r="C174" s="327" t="s">
        <v>2817</v>
      </c>
      <c r="D174" s="328">
        <v>0.375</v>
      </c>
      <c r="E174" s="245" t="s">
        <v>2548</v>
      </c>
      <c r="F174" s="245" t="s">
        <v>10009</v>
      </c>
      <c r="G174" s="245">
        <v>1.0</v>
      </c>
      <c r="H174" s="245" t="s">
        <v>2812</v>
      </c>
      <c r="I174" s="323" t="s">
        <v>10595</v>
      </c>
      <c r="J174" s="323" t="s">
        <v>2521</v>
      </c>
      <c r="K174" s="323" t="s">
        <v>9455</v>
      </c>
      <c r="L174" s="323" t="s">
        <v>6245</v>
      </c>
      <c r="M174" s="333" t="s">
        <v>2552</v>
      </c>
      <c r="N174" s="323" t="s">
        <v>9970</v>
      </c>
      <c r="O174" s="331">
        <v>0.5576388888888889</v>
      </c>
      <c r="P174" s="343" t="str">
        <f t="shared" si="4"/>
        <v>REINSTALACION DE EQUIPO </v>
      </c>
      <c r="Q174" s="323" t="s">
        <v>5247</v>
      </c>
      <c r="R174" s="323">
        <v>8.62667089211E14</v>
      </c>
      <c r="S174" s="323">
        <v>8.117906165E9</v>
      </c>
      <c r="T174" s="323" t="s">
        <v>10596</v>
      </c>
      <c r="U174" s="323" t="s">
        <v>68</v>
      </c>
      <c r="V174" s="343" t="str">
        <f t="shared" si="36"/>
        <v>REINSTALACION</v>
      </c>
      <c r="W174" s="325">
        <v>350.0</v>
      </c>
      <c r="X174" s="325">
        <v>0.0</v>
      </c>
      <c r="Y174" s="326">
        <f t="shared" si="34"/>
        <v>56</v>
      </c>
      <c r="Z174" s="326">
        <f t="shared" si="35"/>
        <v>406</v>
      </c>
      <c r="AA174" s="326"/>
    </row>
    <row r="175">
      <c r="A175" s="322">
        <v>46051.0</v>
      </c>
      <c r="B175" s="245" t="s">
        <v>2951</v>
      </c>
      <c r="C175" s="327" t="s">
        <v>2817</v>
      </c>
      <c r="D175" s="328">
        <v>0.625</v>
      </c>
      <c r="E175" s="245" t="s">
        <v>3971</v>
      </c>
      <c r="F175" s="245" t="s">
        <v>3972</v>
      </c>
      <c r="G175" s="245">
        <v>1.0</v>
      </c>
      <c r="H175" s="245" t="s">
        <v>2449</v>
      </c>
      <c r="I175" s="323" t="s">
        <v>10597</v>
      </c>
      <c r="J175" s="323" t="s">
        <v>10598</v>
      </c>
      <c r="K175" s="323" t="s">
        <v>10599</v>
      </c>
      <c r="L175" s="323" t="s">
        <v>10600</v>
      </c>
      <c r="M175" s="333" t="s">
        <v>10601</v>
      </c>
      <c r="N175" s="323" t="s">
        <v>9970</v>
      </c>
      <c r="O175" s="331">
        <v>0.63125</v>
      </c>
      <c r="P175" s="343" t="str">
        <f t="shared" si="4"/>
        <v>REVISION DE UNIDAD 
DEJO DE REPORTRA </v>
      </c>
      <c r="Q175" s="323" t="s">
        <v>10602</v>
      </c>
      <c r="R175" s="323">
        <v>8.65011034752536E14</v>
      </c>
      <c r="S175" s="323">
        <v>8.12860197E9</v>
      </c>
      <c r="T175" s="323" t="s">
        <v>68</v>
      </c>
      <c r="U175" s="323" t="s">
        <v>10603</v>
      </c>
      <c r="V175" s="343" t="str">
        <f t="shared" si="36"/>
        <v>REVISION</v>
      </c>
      <c r="W175" s="325">
        <v>350.0</v>
      </c>
      <c r="X175" s="325">
        <v>0.0</v>
      </c>
      <c r="Y175" s="326">
        <f t="shared" si="34"/>
        <v>56</v>
      </c>
      <c r="Z175" s="326">
        <f t="shared" si="35"/>
        <v>406</v>
      </c>
      <c r="AA175" s="326"/>
    </row>
    <row r="176">
      <c r="A176" s="322">
        <v>46051.0</v>
      </c>
      <c r="B176" s="245" t="s">
        <v>2951</v>
      </c>
      <c r="C176" s="327" t="s">
        <v>2817</v>
      </c>
      <c r="D176" s="328">
        <v>0.6666666666666666</v>
      </c>
      <c r="E176" s="245" t="s">
        <v>2574</v>
      </c>
      <c r="F176" s="245" t="s">
        <v>5930</v>
      </c>
      <c r="G176" s="245">
        <v>1.0</v>
      </c>
      <c r="H176" s="245" t="s">
        <v>2513</v>
      </c>
      <c r="I176" s="323" t="s">
        <v>10604</v>
      </c>
      <c r="J176" s="323" t="s">
        <v>10605</v>
      </c>
      <c r="K176" s="323" t="s">
        <v>3312</v>
      </c>
      <c r="L176" s="323" t="s">
        <v>2577</v>
      </c>
      <c r="M176" s="344" t="s">
        <v>2578</v>
      </c>
      <c r="N176" s="323" t="s">
        <v>9970</v>
      </c>
      <c r="O176" s="331">
        <v>0.6791666666666667</v>
      </c>
      <c r="P176" s="343" t="str">
        <f t="shared" si="4"/>
        <v>CTE. FATIMA RODRIGUEZ BALDERAS
DESINSTALACION DE EQUIPO</v>
      </c>
      <c r="Q176" s="323" t="s">
        <v>2579</v>
      </c>
      <c r="R176" s="323" t="s">
        <v>10606</v>
      </c>
      <c r="S176" s="323" t="s">
        <v>68</v>
      </c>
      <c r="T176" s="323" t="s">
        <v>68</v>
      </c>
      <c r="U176" s="323" t="s">
        <v>10607</v>
      </c>
      <c r="V176" s="343" t="str">
        <f t="shared" si="36"/>
        <v>DESINSTALACION</v>
      </c>
      <c r="W176" s="325">
        <v>650.0</v>
      </c>
      <c r="X176" s="325">
        <v>0.0</v>
      </c>
      <c r="Y176" s="326">
        <f t="shared" si="34"/>
        <v>104</v>
      </c>
      <c r="Z176" s="326">
        <f t="shared" si="35"/>
        <v>754</v>
      </c>
      <c r="AA176" s="326"/>
    </row>
    <row r="177">
      <c r="A177" s="322">
        <v>46051.0</v>
      </c>
      <c r="B177" s="245" t="s">
        <v>2951</v>
      </c>
      <c r="C177" s="245" t="s">
        <v>2966</v>
      </c>
      <c r="D177" s="328">
        <v>0.6875</v>
      </c>
      <c r="E177" s="245" t="s">
        <v>7885</v>
      </c>
      <c r="F177" s="245" t="s">
        <v>3489</v>
      </c>
      <c r="G177" s="245">
        <v>1.0</v>
      </c>
      <c r="H177" s="245" t="s">
        <v>2716</v>
      </c>
      <c r="I177" s="323" t="s">
        <v>10608</v>
      </c>
      <c r="J177" s="323" t="s">
        <v>10609</v>
      </c>
      <c r="K177" s="323" t="s">
        <v>6955</v>
      </c>
      <c r="L177" s="323" t="s">
        <v>2669</v>
      </c>
      <c r="M177" s="333" t="s">
        <v>2670</v>
      </c>
      <c r="N177" s="323" t="s">
        <v>706</v>
      </c>
      <c r="O177" s="331">
        <v>0.6847222222222222</v>
      </c>
      <c r="P177" s="343" t="str">
        <f t="shared" si="4"/>
        <v>NO REPORTA
Corte 863767070884978</v>
      </c>
      <c r="Q177" s="323" t="s">
        <v>10610</v>
      </c>
      <c r="R177" s="323">
        <v>8.63767070884978E14</v>
      </c>
      <c r="S177" s="323" t="s">
        <v>68</v>
      </c>
      <c r="T177" s="323" t="s">
        <v>68</v>
      </c>
      <c r="U177" s="323" t="s">
        <v>68</v>
      </c>
      <c r="V177" s="323" t="s">
        <v>762</v>
      </c>
      <c r="W177" s="325">
        <v>0.0</v>
      </c>
      <c r="X177" s="325">
        <v>0.0</v>
      </c>
      <c r="Y177" s="326">
        <f t="shared" si="34"/>
        <v>0</v>
      </c>
      <c r="Z177" s="326">
        <f t="shared" si="35"/>
        <v>0</v>
      </c>
      <c r="AA177" s="326"/>
    </row>
    <row r="178">
      <c r="A178" s="322">
        <v>46051.0</v>
      </c>
      <c r="B178" s="245" t="s">
        <v>2951</v>
      </c>
      <c r="C178" s="327" t="s">
        <v>2817</v>
      </c>
      <c r="D178" s="328">
        <v>0.6875</v>
      </c>
      <c r="E178" s="245" t="s">
        <v>7885</v>
      </c>
      <c r="F178" s="245" t="s">
        <v>3489</v>
      </c>
      <c r="G178" s="245">
        <v>1.0</v>
      </c>
      <c r="H178" s="245" t="s">
        <v>2716</v>
      </c>
      <c r="I178" s="323" t="s">
        <v>10608</v>
      </c>
      <c r="J178" s="323" t="s">
        <v>10611</v>
      </c>
      <c r="K178" s="323" t="s">
        <v>6955</v>
      </c>
      <c r="L178" s="323" t="s">
        <v>2669</v>
      </c>
      <c r="M178" s="333" t="s">
        <v>2670</v>
      </c>
      <c r="N178" s="323" t="s">
        <v>706</v>
      </c>
      <c r="O178" s="331">
        <v>0.6847222222222222</v>
      </c>
      <c r="P178" s="343" t="str">
        <f t="shared" si="4"/>
        <v>NO REPORTA
Seguimiento 863767070884838</v>
      </c>
      <c r="Q178" s="323" t="s">
        <v>10610</v>
      </c>
      <c r="R178" s="323">
        <v>8.63767070884838E14</v>
      </c>
      <c r="S178" s="323" t="s">
        <v>68</v>
      </c>
      <c r="T178" s="323" t="s">
        <v>68</v>
      </c>
      <c r="U178" s="323" t="s">
        <v>68</v>
      </c>
      <c r="V178" s="343" t="str">
        <f t="shared" ref="V178:V180" si="37">H178</f>
        <v>VISITA EN FALSO</v>
      </c>
      <c r="W178" s="325">
        <v>250.0</v>
      </c>
      <c r="X178" s="325">
        <v>0.0</v>
      </c>
      <c r="Y178" s="326">
        <f t="shared" si="34"/>
        <v>40</v>
      </c>
      <c r="Z178" s="326">
        <f t="shared" si="35"/>
        <v>290</v>
      </c>
      <c r="AA178" s="326"/>
    </row>
    <row r="179">
      <c r="A179" s="322">
        <v>46052.0</v>
      </c>
      <c r="B179" s="245" t="s">
        <v>2951</v>
      </c>
      <c r="C179" s="327" t="s">
        <v>2817</v>
      </c>
      <c r="D179" s="328">
        <v>0.375</v>
      </c>
      <c r="E179" s="245" t="s">
        <v>7132</v>
      </c>
      <c r="F179" s="245" t="s">
        <v>98</v>
      </c>
      <c r="G179" s="245">
        <v>1.0</v>
      </c>
      <c r="H179" s="245" t="s">
        <v>888</v>
      </c>
      <c r="I179" s="323" t="s">
        <v>10612</v>
      </c>
      <c r="J179" s="323" t="s">
        <v>7134</v>
      </c>
      <c r="K179" s="323" t="s">
        <v>10613</v>
      </c>
      <c r="L179" s="323" t="s">
        <v>5628</v>
      </c>
      <c r="M179" s="333" t="s">
        <v>10614</v>
      </c>
      <c r="N179" s="323" t="s">
        <v>706</v>
      </c>
      <c r="O179" s="331">
        <v>0.4027777777777778</v>
      </c>
      <c r="P179" s="343" t="str">
        <f t="shared" si="4"/>
        <v>INSTALACION CON MICROFONO</v>
      </c>
      <c r="Q179" s="323" t="s">
        <v>10615</v>
      </c>
      <c r="R179" s="323">
        <v>8.68166057391971E14</v>
      </c>
      <c r="S179" s="323">
        <v>8.126208846E9</v>
      </c>
      <c r="T179" s="323" t="s">
        <v>10616</v>
      </c>
      <c r="U179" s="323" t="s">
        <v>10617</v>
      </c>
      <c r="V179" s="343" t="str">
        <f t="shared" si="37"/>
        <v>INSTALACION</v>
      </c>
      <c r="W179" s="325">
        <v>1500.0</v>
      </c>
      <c r="X179" s="325">
        <v>279.0</v>
      </c>
      <c r="Y179" s="326">
        <f t="shared" si="34"/>
        <v>284.64</v>
      </c>
      <c r="Z179" s="326">
        <f t="shared" si="35"/>
        <v>2063.64</v>
      </c>
      <c r="AA179" s="326"/>
    </row>
    <row r="180">
      <c r="A180" s="322">
        <v>46052.0</v>
      </c>
      <c r="B180" s="245" t="s">
        <v>2951</v>
      </c>
      <c r="C180" s="327" t="s">
        <v>2817</v>
      </c>
      <c r="D180" s="328">
        <v>0.4826388888888889</v>
      </c>
      <c r="E180" s="245" t="s">
        <v>10618</v>
      </c>
      <c r="F180" s="245" t="s">
        <v>10619</v>
      </c>
      <c r="G180" s="245">
        <v>1.0</v>
      </c>
      <c r="H180" s="245" t="s">
        <v>888</v>
      </c>
      <c r="I180" s="323" t="s">
        <v>10620</v>
      </c>
      <c r="J180" s="323" t="s">
        <v>9980</v>
      </c>
      <c r="K180" s="323" t="s">
        <v>10621</v>
      </c>
      <c r="L180" s="323" t="s">
        <v>10622</v>
      </c>
      <c r="M180" s="344" t="s">
        <v>10623</v>
      </c>
      <c r="N180" s="323" t="s">
        <v>706</v>
      </c>
      <c r="O180" s="331">
        <v>0.4826388888888889</v>
      </c>
      <c r="P180" s="343" t="str">
        <f t="shared" si="4"/>
        <v>INSTALACION GPS</v>
      </c>
      <c r="Q180" s="323" t="s">
        <v>5247</v>
      </c>
      <c r="R180" s="323">
        <v>8.62667089347549E14</v>
      </c>
      <c r="S180" s="323">
        <v>8.118018392E9</v>
      </c>
      <c r="T180" s="323" t="s">
        <v>68</v>
      </c>
      <c r="U180" s="323" t="s">
        <v>10624</v>
      </c>
      <c r="V180" s="343" t="str">
        <f t="shared" si="37"/>
        <v>INSTALACION</v>
      </c>
      <c r="W180" s="325">
        <v>0.0</v>
      </c>
      <c r="X180" s="325">
        <v>0.0</v>
      </c>
      <c r="Y180" s="326">
        <f t="shared" si="34"/>
        <v>0</v>
      </c>
      <c r="Z180" s="326">
        <f t="shared" si="35"/>
        <v>0</v>
      </c>
      <c r="AA180" s="326"/>
    </row>
    <row r="181">
      <c r="A181" s="322">
        <v>46052.0</v>
      </c>
      <c r="B181" s="245" t="s">
        <v>2951</v>
      </c>
      <c r="C181" s="245" t="s">
        <v>2966</v>
      </c>
      <c r="D181" s="328">
        <v>0.5833333333333334</v>
      </c>
      <c r="E181" s="245" t="s">
        <v>2548</v>
      </c>
      <c r="F181" s="245" t="s">
        <v>10009</v>
      </c>
      <c r="G181" s="245">
        <v>1.0</v>
      </c>
      <c r="H181" s="245" t="s">
        <v>2716</v>
      </c>
      <c r="I181" s="323" t="s">
        <v>10625</v>
      </c>
      <c r="J181" s="323" t="s">
        <v>2521</v>
      </c>
      <c r="K181" s="323" t="s">
        <v>9455</v>
      </c>
      <c r="L181" s="323" t="s">
        <v>6245</v>
      </c>
      <c r="M181" s="344" t="s">
        <v>2552</v>
      </c>
      <c r="N181" s="323" t="s">
        <v>706</v>
      </c>
      <c r="O181" s="331">
        <v>0.5694444444444444</v>
      </c>
      <c r="P181" s="343" t="str">
        <f t="shared" si="4"/>
        <v>REINSTALACION DE EQUIPO </v>
      </c>
      <c r="Q181" s="323" t="s">
        <v>10626</v>
      </c>
      <c r="R181" s="323" t="s">
        <v>68</v>
      </c>
      <c r="S181" s="323" t="s">
        <v>68</v>
      </c>
      <c r="T181" s="323" t="s">
        <v>68</v>
      </c>
      <c r="U181" s="323" t="s">
        <v>68</v>
      </c>
      <c r="V181" s="323" t="s">
        <v>3050</v>
      </c>
      <c r="W181" s="325">
        <v>0.0</v>
      </c>
      <c r="X181" s="325">
        <v>0.0</v>
      </c>
      <c r="Y181" s="326">
        <f t="shared" si="34"/>
        <v>0</v>
      </c>
      <c r="Z181" s="326">
        <f t="shared" si="35"/>
        <v>0</v>
      </c>
      <c r="AA181" s="325"/>
    </row>
    <row r="182">
      <c r="A182" s="322">
        <v>46052.0</v>
      </c>
      <c r="B182" s="245" t="s">
        <v>2951</v>
      </c>
      <c r="C182" s="327" t="s">
        <v>2817</v>
      </c>
      <c r="D182" s="328">
        <v>0.6041666666666666</v>
      </c>
      <c r="E182" s="245" t="s">
        <v>6218</v>
      </c>
      <c r="F182" s="245" t="s">
        <v>9727</v>
      </c>
      <c r="G182" s="245">
        <v>1.0</v>
      </c>
      <c r="H182" s="245" t="s">
        <v>2449</v>
      </c>
      <c r="I182" s="323" t="s">
        <v>10627</v>
      </c>
      <c r="J182" s="323" t="s">
        <v>10628</v>
      </c>
      <c r="K182" s="323" t="s">
        <v>9729</v>
      </c>
      <c r="L182" s="323" t="s">
        <v>9730</v>
      </c>
      <c r="M182" s="344" t="s">
        <v>7046</v>
      </c>
      <c r="N182" s="323" t="s">
        <v>9970</v>
      </c>
      <c r="O182" s="331">
        <v>0.5784722222222223</v>
      </c>
      <c r="P182" s="343" t="str">
        <f t="shared" si="4"/>
        <v>REVISION DE UNIDAD 
(Dejo de reportar 2026-01-18 12:25:46)</v>
      </c>
      <c r="Q182" s="323" t="s">
        <v>10629</v>
      </c>
      <c r="R182" s="323">
        <v>8.63719060228641E14</v>
      </c>
      <c r="S182" s="323">
        <v>8.118226528E9</v>
      </c>
      <c r="T182" s="323" t="s">
        <v>6360</v>
      </c>
      <c r="U182" s="323" t="s">
        <v>6224</v>
      </c>
      <c r="V182" s="343" t="str">
        <f t="shared" ref="V182:V215" si="38">H182</f>
        <v>REVISION</v>
      </c>
      <c r="W182" s="325">
        <v>0.0</v>
      </c>
      <c r="X182" s="325">
        <v>400.0</v>
      </c>
      <c r="Y182" s="326">
        <f t="shared" si="34"/>
        <v>64</v>
      </c>
      <c r="Z182" s="326">
        <f t="shared" si="35"/>
        <v>464</v>
      </c>
      <c r="AA182" s="326"/>
    </row>
    <row r="183">
      <c r="A183" s="322">
        <v>46052.0</v>
      </c>
      <c r="B183" s="245" t="s">
        <v>2951</v>
      </c>
      <c r="C183" s="245" t="s">
        <v>2966</v>
      </c>
      <c r="D183" s="328">
        <v>0.5</v>
      </c>
      <c r="E183" s="245" t="s">
        <v>2574</v>
      </c>
      <c r="F183" s="245" t="s">
        <v>5930</v>
      </c>
      <c r="G183" s="245">
        <v>1.0</v>
      </c>
      <c r="H183" s="245" t="s">
        <v>846</v>
      </c>
      <c r="I183" s="323" t="s">
        <v>10630</v>
      </c>
      <c r="J183" s="323" t="s">
        <v>10631</v>
      </c>
      <c r="K183" s="323" t="s">
        <v>3312</v>
      </c>
      <c r="L183" s="323" t="s">
        <v>2577</v>
      </c>
      <c r="M183" s="344" t="s">
        <v>2578</v>
      </c>
      <c r="N183" s="323" t="s">
        <v>846</v>
      </c>
      <c r="O183" s="323" t="s">
        <v>68</v>
      </c>
      <c r="P183" s="343" t="str">
        <f t="shared" si="4"/>
        <v>CTE. EMANUEL CARRILLO FAZ
DESINSTALACION DE EQUIPO</v>
      </c>
      <c r="Q183" s="323" t="s">
        <v>10632</v>
      </c>
      <c r="R183" s="323" t="s">
        <v>68</v>
      </c>
      <c r="S183" s="323" t="s">
        <v>68</v>
      </c>
      <c r="T183" s="323" t="s">
        <v>68</v>
      </c>
      <c r="U183" s="323" t="s">
        <v>68</v>
      </c>
      <c r="V183" s="343" t="str">
        <f t="shared" si="38"/>
        <v>CANCELADO</v>
      </c>
      <c r="W183" s="325">
        <v>0.0</v>
      </c>
      <c r="X183" s="325">
        <v>0.0</v>
      </c>
      <c r="Y183" s="326">
        <f t="shared" si="34"/>
        <v>0</v>
      </c>
      <c r="Z183" s="326">
        <f t="shared" si="35"/>
        <v>0</v>
      </c>
      <c r="AA183" s="326"/>
    </row>
    <row r="184">
      <c r="A184" s="322">
        <v>46053.0</v>
      </c>
      <c r="B184" s="245" t="s">
        <v>3125</v>
      </c>
      <c r="C184" s="245" t="s">
        <v>68</v>
      </c>
      <c r="D184" s="328">
        <v>0.3333333333333333</v>
      </c>
      <c r="E184" s="245" t="s">
        <v>10633</v>
      </c>
      <c r="F184" s="245" t="s">
        <v>9648</v>
      </c>
      <c r="G184" s="245">
        <v>1.0</v>
      </c>
      <c r="H184" s="245" t="s">
        <v>2449</v>
      </c>
      <c r="I184" s="323" t="s">
        <v>10634</v>
      </c>
      <c r="J184" s="323" t="s">
        <v>10635</v>
      </c>
      <c r="K184" s="323" t="s">
        <v>10636</v>
      </c>
      <c r="L184" s="323" t="s">
        <v>10637</v>
      </c>
      <c r="M184" s="333" t="s">
        <v>10638</v>
      </c>
      <c r="N184" s="323" t="s">
        <v>10639</v>
      </c>
      <c r="O184" s="331">
        <v>0.3263888888888889</v>
      </c>
      <c r="P184" s="343" t="str">
        <f t="shared" si="4"/>
        <v>REVISION DE UNIDAD 
Dejo de reportar 2026-01-24 09:46:43</v>
      </c>
      <c r="Q184" s="323" t="s">
        <v>10640</v>
      </c>
      <c r="R184" s="323">
        <v>8.62667089269768E14</v>
      </c>
      <c r="S184" s="323">
        <v>8.134033589E9</v>
      </c>
      <c r="T184" s="323" t="s">
        <v>8604</v>
      </c>
      <c r="U184" s="323" t="s">
        <v>10641</v>
      </c>
      <c r="V184" s="343" t="str">
        <f t="shared" si="38"/>
        <v>REVISION</v>
      </c>
      <c r="W184" s="325">
        <v>0.0</v>
      </c>
      <c r="X184" s="325">
        <v>0.0</v>
      </c>
      <c r="Y184" s="326">
        <f t="shared" si="34"/>
        <v>0</v>
      </c>
      <c r="Z184" s="326">
        <f t="shared" si="35"/>
        <v>0</v>
      </c>
      <c r="AA184" s="326"/>
    </row>
    <row r="185">
      <c r="A185" s="322">
        <v>46053.0</v>
      </c>
      <c r="B185" s="245" t="s">
        <v>3125</v>
      </c>
      <c r="C185" s="245" t="s">
        <v>68</v>
      </c>
      <c r="D185" s="328">
        <v>0.4583333333333333</v>
      </c>
      <c r="E185" s="245" t="s">
        <v>7700</v>
      </c>
      <c r="F185" s="245" t="s">
        <v>710</v>
      </c>
      <c r="G185" s="245" t="s">
        <v>68</v>
      </c>
      <c r="H185" s="245" t="s">
        <v>569</v>
      </c>
      <c r="I185" s="323" t="s">
        <v>10642</v>
      </c>
      <c r="J185" s="323" t="s">
        <v>8448</v>
      </c>
      <c r="K185" s="323" t="s">
        <v>10643</v>
      </c>
      <c r="L185" s="323" t="s">
        <v>68</v>
      </c>
      <c r="M185" s="324" t="s">
        <v>68</v>
      </c>
      <c r="N185" s="323" t="s">
        <v>9970</v>
      </c>
      <c r="O185" s="331">
        <v>0.5111111111111111</v>
      </c>
      <c r="P185" s="343" t="str">
        <f t="shared" si="4"/>
        <v>INSTALACION DE DASHCAM</v>
      </c>
      <c r="Q185" s="323" t="s">
        <v>10644</v>
      </c>
      <c r="R185" s="323">
        <v>8.60112070323185E14</v>
      </c>
      <c r="S185" s="323" t="s">
        <v>68</v>
      </c>
      <c r="T185" s="323" t="s">
        <v>68</v>
      </c>
      <c r="U185" s="323" t="s">
        <v>10645</v>
      </c>
      <c r="V185" s="343" t="str">
        <f t="shared" si="38"/>
        <v>DASHCAM</v>
      </c>
      <c r="W185" s="325">
        <v>0.0</v>
      </c>
      <c r="X185" s="325">
        <v>0.0</v>
      </c>
      <c r="Y185" s="326">
        <f t="shared" si="34"/>
        <v>0</v>
      </c>
      <c r="Z185" s="326">
        <f t="shared" si="35"/>
        <v>0</v>
      </c>
      <c r="AA185" s="326"/>
    </row>
    <row r="186">
      <c r="A186" s="322">
        <v>46053.0</v>
      </c>
      <c r="B186" s="245" t="s">
        <v>3125</v>
      </c>
      <c r="C186" s="327" t="s">
        <v>2817</v>
      </c>
      <c r="D186" s="245" t="s">
        <v>10646</v>
      </c>
      <c r="E186" s="245" t="s">
        <v>2574</v>
      </c>
      <c r="F186" s="245" t="s">
        <v>5930</v>
      </c>
      <c r="G186" s="245">
        <v>1.0</v>
      </c>
      <c r="H186" s="245" t="s">
        <v>37</v>
      </c>
      <c r="I186" s="323" t="s">
        <v>10647</v>
      </c>
      <c r="J186" s="323" t="s">
        <v>10046</v>
      </c>
      <c r="K186" s="323" t="s">
        <v>10648</v>
      </c>
      <c r="L186" s="323" t="s">
        <v>10649</v>
      </c>
      <c r="M186" s="333" t="s">
        <v>10650</v>
      </c>
      <c r="N186" s="323" t="s">
        <v>9970</v>
      </c>
      <c r="O186" s="331">
        <v>0.5840277777777778</v>
      </c>
      <c r="P186" s="343" t="str">
        <f t="shared" si="4"/>
        <v>INSTALACION COMODATO GPS</v>
      </c>
      <c r="Q186" s="323" t="s">
        <v>5247</v>
      </c>
      <c r="R186" s="323">
        <v>8.62667089210903E14</v>
      </c>
      <c r="S186" s="323">
        <v>8.117906129E9</v>
      </c>
      <c r="T186" s="323" t="s">
        <v>10651</v>
      </c>
      <c r="U186" s="323" t="s">
        <v>68</v>
      </c>
      <c r="V186" s="343" t="str">
        <f t="shared" si="38"/>
        <v>COMODATO</v>
      </c>
      <c r="W186" s="325">
        <v>549.0</v>
      </c>
      <c r="X186" s="325">
        <v>199.0</v>
      </c>
      <c r="Y186" s="326">
        <f t="shared" si="34"/>
        <v>119.68</v>
      </c>
      <c r="Z186" s="326">
        <f t="shared" si="35"/>
        <v>867.68</v>
      </c>
      <c r="AA186" s="326"/>
    </row>
    <row r="187">
      <c r="A187" s="322">
        <v>46053.0</v>
      </c>
      <c r="B187" s="245" t="s">
        <v>3125</v>
      </c>
      <c r="C187" s="245" t="s">
        <v>68</v>
      </c>
      <c r="D187" s="328">
        <v>0.625</v>
      </c>
      <c r="E187" s="245" t="s">
        <v>10633</v>
      </c>
      <c r="F187" s="245" t="s">
        <v>9648</v>
      </c>
      <c r="G187" s="245">
        <v>1.0</v>
      </c>
      <c r="H187" s="245" t="s">
        <v>2449</v>
      </c>
      <c r="I187" s="323" t="s">
        <v>10652</v>
      </c>
      <c r="J187" s="323" t="s">
        <v>10653</v>
      </c>
      <c r="K187" s="323" t="s">
        <v>10654</v>
      </c>
      <c r="L187" s="323" t="s">
        <v>10655</v>
      </c>
      <c r="M187" s="333" t="s">
        <v>10656</v>
      </c>
      <c r="N187" s="323" t="s">
        <v>10657</v>
      </c>
      <c r="O187" s="331">
        <v>0.6354166666666666</v>
      </c>
      <c r="P187" s="343" t="str">
        <f t="shared" si="4"/>
        <v>REVISION DE UNIDAD 
(Dejo de reportar 2026-01-17 14:49:06)</v>
      </c>
      <c r="Q187" s="323" t="s">
        <v>68</v>
      </c>
      <c r="R187" s="323">
        <v>8.60896050911304E14</v>
      </c>
      <c r="S187" s="323">
        <v>8.182541206E9</v>
      </c>
      <c r="T187" s="323" t="s">
        <v>10658</v>
      </c>
      <c r="U187" s="323" t="s">
        <v>7318</v>
      </c>
      <c r="V187" s="343" t="str">
        <f t="shared" si="38"/>
        <v>REVISION</v>
      </c>
      <c r="W187" s="325">
        <v>0.0</v>
      </c>
      <c r="X187" s="325">
        <v>0.0</v>
      </c>
      <c r="Y187" s="326">
        <f t="shared" si="34"/>
        <v>0</v>
      </c>
      <c r="Z187" s="326">
        <f t="shared" si="35"/>
        <v>0</v>
      </c>
      <c r="AA187" s="326"/>
    </row>
    <row r="188">
      <c r="A188" s="335">
        <v>46053.0</v>
      </c>
      <c r="B188" s="336" t="s">
        <v>2951</v>
      </c>
      <c r="C188" s="348" t="s">
        <v>2817</v>
      </c>
      <c r="D188" s="338">
        <v>0.625</v>
      </c>
      <c r="E188" s="336" t="s">
        <v>4121</v>
      </c>
      <c r="F188" s="336" t="s">
        <v>4121</v>
      </c>
      <c r="G188" s="336">
        <v>1.0</v>
      </c>
      <c r="H188" s="336" t="s">
        <v>37</v>
      </c>
      <c r="I188" s="339" t="s">
        <v>10659</v>
      </c>
      <c r="J188" s="339" t="s">
        <v>10046</v>
      </c>
      <c r="K188" s="339" t="s">
        <v>10660</v>
      </c>
      <c r="L188" s="339" t="s">
        <v>10661</v>
      </c>
      <c r="M188" s="340" t="s">
        <v>10662</v>
      </c>
      <c r="N188" s="339" t="s">
        <v>706</v>
      </c>
      <c r="O188" s="341">
        <v>0.6333333333333333</v>
      </c>
      <c r="P188" s="349" t="str">
        <f t="shared" si="4"/>
        <v>INSTALACION COMODATO GPS</v>
      </c>
      <c r="Q188" s="339" t="s">
        <v>5247</v>
      </c>
      <c r="R188" s="339">
        <v>8.62667089245388E14</v>
      </c>
      <c r="S188" s="339">
        <v>8.126208836E9</v>
      </c>
      <c r="T188" s="339" t="s">
        <v>10663</v>
      </c>
      <c r="U188" s="339" t="s">
        <v>10664</v>
      </c>
      <c r="V188" s="349" t="str">
        <f t="shared" si="38"/>
        <v>COMODATO</v>
      </c>
      <c r="W188" s="342">
        <v>549.0</v>
      </c>
      <c r="X188" s="342">
        <v>300.0</v>
      </c>
      <c r="Y188" s="326">
        <f t="shared" si="34"/>
        <v>135.84</v>
      </c>
      <c r="Z188" s="326">
        <f t="shared" si="35"/>
        <v>984.84</v>
      </c>
      <c r="AA188" s="326"/>
    </row>
    <row r="189">
      <c r="A189" s="322">
        <v>46054.0</v>
      </c>
      <c r="B189" s="245" t="s">
        <v>3125</v>
      </c>
      <c r="C189" s="245" t="s">
        <v>68</v>
      </c>
      <c r="D189" s="328">
        <v>0.375</v>
      </c>
      <c r="E189" s="245" t="s">
        <v>7700</v>
      </c>
      <c r="F189" s="245" t="s">
        <v>2458</v>
      </c>
      <c r="G189" s="245" t="s">
        <v>68</v>
      </c>
      <c r="H189" s="245" t="s">
        <v>68</v>
      </c>
      <c r="I189" s="323" t="s">
        <v>68</v>
      </c>
      <c r="J189" s="323" t="s">
        <v>68</v>
      </c>
      <c r="K189" s="323" t="s">
        <v>68</v>
      </c>
      <c r="L189" s="323" t="s">
        <v>68</v>
      </c>
      <c r="M189" s="324" t="s">
        <v>68</v>
      </c>
      <c r="N189" s="323" t="s">
        <v>68</v>
      </c>
      <c r="O189" s="323" t="s">
        <v>68</v>
      </c>
      <c r="P189" s="343" t="str">
        <f t="shared" si="4"/>
        <v>-</v>
      </c>
      <c r="Q189" s="323" t="s">
        <v>68</v>
      </c>
      <c r="R189" s="323" t="s">
        <v>68</v>
      </c>
      <c r="S189" s="323" t="s">
        <v>68</v>
      </c>
      <c r="T189" s="323" t="s">
        <v>68</v>
      </c>
      <c r="U189" s="323" t="s">
        <v>68</v>
      </c>
      <c r="V189" s="343" t="str">
        <f t="shared" si="38"/>
        <v>-</v>
      </c>
      <c r="W189" s="325">
        <v>0.0</v>
      </c>
      <c r="X189" s="325">
        <v>0.0</v>
      </c>
      <c r="Y189" s="326">
        <f t="shared" si="34"/>
        <v>0</v>
      </c>
      <c r="Z189" s="326">
        <f t="shared" si="35"/>
        <v>0</v>
      </c>
      <c r="AA189" s="326"/>
    </row>
    <row r="190">
      <c r="A190" s="322">
        <v>46055.0</v>
      </c>
      <c r="B190" s="245" t="s">
        <v>3125</v>
      </c>
      <c r="C190" s="245" t="s">
        <v>68</v>
      </c>
      <c r="D190" s="328">
        <v>0.375</v>
      </c>
      <c r="E190" s="245" t="s">
        <v>7700</v>
      </c>
      <c r="F190" s="245" t="s">
        <v>10665</v>
      </c>
      <c r="G190" s="245" t="s">
        <v>68</v>
      </c>
      <c r="H190" s="245" t="s">
        <v>68</v>
      </c>
      <c r="I190" s="323" t="s">
        <v>68</v>
      </c>
      <c r="J190" s="323" t="s">
        <v>10666</v>
      </c>
      <c r="K190" s="323" t="s">
        <v>68</v>
      </c>
      <c r="L190" s="323" t="s">
        <v>68</v>
      </c>
      <c r="M190" s="324" t="s">
        <v>68</v>
      </c>
      <c r="N190" s="323" t="s">
        <v>68</v>
      </c>
      <c r="O190" s="323" t="s">
        <v>68</v>
      </c>
      <c r="P190" s="343" t="str">
        <f t="shared" si="4"/>
        <v>Día de la Constitución (se recorre del 5 de febrero)</v>
      </c>
      <c r="Q190" s="323" t="s">
        <v>68</v>
      </c>
      <c r="R190" s="323" t="s">
        <v>68</v>
      </c>
      <c r="S190" s="323" t="s">
        <v>68</v>
      </c>
      <c r="T190" s="323" t="s">
        <v>68</v>
      </c>
      <c r="U190" s="323" t="s">
        <v>68</v>
      </c>
      <c r="V190" s="343" t="str">
        <f t="shared" si="38"/>
        <v>-</v>
      </c>
      <c r="W190" s="325">
        <v>0.0</v>
      </c>
      <c r="X190" s="325">
        <v>0.0</v>
      </c>
      <c r="Y190" s="326">
        <f t="shared" si="34"/>
        <v>0</v>
      </c>
      <c r="Z190" s="326">
        <f t="shared" si="35"/>
        <v>0</v>
      </c>
      <c r="AA190" s="326"/>
    </row>
    <row r="191">
      <c r="A191" s="322">
        <v>46056.0</v>
      </c>
      <c r="B191" s="245" t="s">
        <v>3125</v>
      </c>
      <c r="C191" s="245" t="s">
        <v>2966</v>
      </c>
      <c r="D191" s="328">
        <v>0.4166666666666667</v>
      </c>
      <c r="E191" s="245" t="s">
        <v>390</v>
      </c>
      <c r="F191" s="245" t="s">
        <v>390</v>
      </c>
      <c r="G191" s="245">
        <v>1.0</v>
      </c>
      <c r="H191" s="245" t="s">
        <v>6980</v>
      </c>
      <c r="I191" s="323" t="s">
        <v>10667</v>
      </c>
      <c r="J191" s="323" t="s">
        <v>9980</v>
      </c>
      <c r="K191" s="323" t="s">
        <v>10668</v>
      </c>
      <c r="L191" s="323" t="s">
        <v>10669</v>
      </c>
      <c r="M191" s="333" t="s">
        <v>10670</v>
      </c>
      <c r="N191" s="323" t="s">
        <v>68</v>
      </c>
      <c r="O191" s="323" t="s">
        <v>68</v>
      </c>
      <c r="P191" s="343" t="str">
        <f t="shared" si="4"/>
        <v>INSTALACION GPS</v>
      </c>
      <c r="Q191" s="323" t="s">
        <v>10671</v>
      </c>
      <c r="R191" s="323" t="s">
        <v>68</v>
      </c>
      <c r="S191" s="323" t="s">
        <v>68</v>
      </c>
      <c r="T191" s="323" t="s">
        <v>68</v>
      </c>
      <c r="U191" s="323" t="s">
        <v>68</v>
      </c>
      <c r="V191" s="343" t="str">
        <f t="shared" si="38"/>
        <v>NO SE REALIZO</v>
      </c>
      <c r="W191" s="325">
        <v>0.0</v>
      </c>
      <c r="X191" s="325">
        <v>0.0</v>
      </c>
      <c r="Y191" s="326">
        <f t="shared" si="34"/>
        <v>0</v>
      </c>
      <c r="Z191" s="326">
        <f t="shared" si="35"/>
        <v>0</v>
      </c>
      <c r="AA191" s="326"/>
    </row>
    <row r="192">
      <c r="A192" s="322">
        <v>46056.0</v>
      </c>
      <c r="B192" s="245" t="s">
        <v>3125</v>
      </c>
      <c r="C192" s="327" t="s">
        <v>2817</v>
      </c>
      <c r="D192" s="328">
        <v>0.4583333333333333</v>
      </c>
      <c r="E192" s="245" t="s">
        <v>2534</v>
      </c>
      <c r="F192" s="245" t="s">
        <v>816</v>
      </c>
      <c r="G192" s="245">
        <v>1.0</v>
      </c>
      <c r="H192" s="245" t="s">
        <v>2513</v>
      </c>
      <c r="I192" s="323" t="s">
        <v>10672</v>
      </c>
      <c r="J192" s="323" t="s">
        <v>2514</v>
      </c>
      <c r="K192" s="323" t="s">
        <v>10673</v>
      </c>
      <c r="L192" s="323" t="s">
        <v>10674</v>
      </c>
      <c r="M192" s="333" t="s">
        <v>10675</v>
      </c>
      <c r="N192" s="323" t="s">
        <v>9970</v>
      </c>
      <c r="O192" s="331">
        <v>0.45694444444444443</v>
      </c>
      <c r="P192" s="343" t="str">
        <f t="shared" si="4"/>
        <v>DESINSTALACION DE EQUIPO</v>
      </c>
      <c r="Q192" s="323" t="s">
        <v>7995</v>
      </c>
      <c r="R192" s="323">
        <v>8.68166057387003E14</v>
      </c>
      <c r="S192" s="323">
        <v>8.119086283E9</v>
      </c>
      <c r="T192" s="323" t="s">
        <v>10676</v>
      </c>
      <c r="U192" s="323" t="s">
        <v>10677</v>
      </c>
      <c r="V192" s="343" t="str">
        <f t="shared" si="38"/>
        <v>DESINSTALACION</v>
      </c>
      <c r="W192" s="325">
        <v>0.0</v>
      </c>
      <c r="X192" s="325">
        <v>0.0</v>
      </c>
      <c r="Y192" s="326">
        <f t="shared" si="34"/>
        <v>0</v>
      </c>
      <c r="Z192" s="326">
        <f t="shared" si="35"/>
        <v>0</v>
      </c>
      <c r="AA192" s="326"/>
    </row>
    <row r="193">
      <c r="A193" s="322">
        <v>46056.0</v>
      </c>
      <c r="B193" s="245" t="s">
        <v>3125</v>
      </c>
      <c r="C193" s="334" t="s">
        <v>2817</v>
      </c>
      <c r="D193" s="328">
        <v>0.5</v>
      </c>
      <c r="E193" s="245" t="s">
        <v>390</v>
      </c>
      <c r="F193" s="245" t="s">
        <v>390</v>
      </c>
      <c r="G193" s="245">
        <v>1.0</v>
      </c>
      <c r="H193" s="245" t="s">
        <v>888</v>
      </c>
      <c r="I193" s="323" t="s">
        <v>10667</v>
      </c>
      <c r="J193" s="323" t="s">
        <v>9980</v>
      </c>
      <c r="K193" s="323" t="s">
        <v>10668</v>
      </c>
      <c r="L193" s="323" t="s">
        <v>10669</v>
      </c>
      <c r="M193" s="333" t="s">
        <v>10670</v>
      </c>
      <c r="N193" s="323" t="s">
        <v>706</v>
      </c>
      <c r="O193" s="331">
        <v>0.5013888888888889</v>
      </c>
      <c r="P193" s="343" t="str">
        <f t="shared" si="4"/>
        <v>INSTALACION GPS</v>
      </c>
      <c r="Q193" s="323" t="s">
        <v>5247</v>
      </c>
      <c r="R193" s="323">
        <v>8.62667089393857E14</v>
      </c>
      <c r="S193" s="323">
        <v>8.118018138E9</v>
      </c>
      <c r="T193" s="323" t="s">
        <v>10678</v>
      </c>
      <c r="U193" s="323" t="s">
        <v>10679</v>
      </c>
      <c r="V193" s="343" t="str">
        <f t="shared" si="38"/>
        <v>INSTALACION</v>
      </c>
      <c r="W193" s="325">
        <v>0.0</v>
      </c>
      <c r="X193" s="325">
        <v>0.0</v>
      </c>
      <c r="Y193" s="326">
        <f t="shared" si="34"/>
        <v>0</v>
      </c>
      <c r="Z193" s="326">
        <f t="shared" si="35"/>
        <v>0</v>
      </c>
      <c r="AA193" s="326"/>
    </row>
    <row r="194">
      <c r="A194" s="322">
        <v>46056.0</v>
      </c>
      <c r="B194" s="245" t="s">
        <v>3125</v>
      </c>
      <c r="C194" s="327" t="s">
        <v>2817</v>
      </c>
      <c r="D194" s="328">
        <v>0.5625</v>
      </c>
      <c r="E194" s="245" t="s">
        <v>2548</v>
      </c>
      <c r="F194" s="245" t="s">
        <v>10009</v>
      </c>
      <c r="G194" s="245">
        <v>1.0</v>
      </c>
      <c r="H194" s="245" t="s">
        <v>2716</v>
      </c>
      <c r="I194" s="323" t="s">
        <v>10680</v>
      </c>
      <c r="J194" s="323" t="s">
        <v>2514</v>
      </c>
      <c r="K194" s="323" t="s">
        <v>9455</v>
      </c>
      <c r="L194" s="323" t="s">
        <v>6245</v>
      </c>
      <c r="M194" s="333" t="s">
        <v>2552</v>
      </c>
      <c r="N194" s="323" t="s">
        <v>9970</v>
      </c>
      <c r="O194" s="331">
        <v>0.5625</v>
      </c>
      <c r="P194" s="343" t="str">
        <f t="shared" si="4"/>
        <v>DESINSTALACION DE EQUIPO</v>
      </c>
      <c r="Q194" s="323" t="s">
        <v>10681</v>
      </c>
      <c r="R194" s="323" t="s">
        <v>68</v>
      </c>
      <c r="S194" s="323" t="s">
        <v>68</v>
      </c>
      <c r="T194" s="323" t="s">
        <v>68</v>
      </c>
      <c r="U194" s="323" t="s">
        <v>68</v>
      </c>
      <c r="V194" s="343" t="str">
        <f t="shared" si="38"/>
        <v>VISITA EN FALSO</v>
      </c>
      <c r="W194" s="325">
        <v>250.0</v>
      </c>
      <c r="X194" s="325">
        <v>0.0</v>
      </c>
      <c r="Y194" s="326">
        <f t="shared" si="34"/>
        <v>40</v>
      </c>
      <c r="Z194" s="326">
        <f t="shared" si="35"/>
        <v>290</v>
      </c>
      <c r="AA194" s="326"/>
    </row>
    <row r="195">
      <c r="A195" s="322">
        <v>46056.0</v>
      </c>
      <c r="B195" s="245" t="s">
        <v>3125</v>
      </c>
      <c r="C195" s="245" t="s">
        <v>2966</v>
      </c>
      <c r="D195" s="328">
        <v>0.5625</v>
      </c>
      <c r="E195" s="245" t="s">
        <v>2548</v>
      </c>
      <c r="F195" s="245" t="s">
        <v>10009</v>
      </c>
      <c r="G195" s="245">
        <v>1.0</v>
      </c>
      <c r="H195" s="245" t="s">
        <v>846</v>
      </c>
      <c r="I195" s="323" t="s">
        <v>10682</v>
      </c>
      <c r="J195" s="323" t="s">
        <v>2521</v>
      </c>
      <c r="K195" s="323" t="s">
        <v>9455</v>
      </c>
      <c r="L195" s="323" t="s">
        <v>6245</v>
      </c>
      <c r="M195" s="333" t="s">
        <v>2552</v>
      </c>
      <c r="N195" s="323" t="s">
        <v>68</v>
      </c>
      <c r="O195" s="323" t="s">
        <v>68</v>
      </c>
      <c r="P195" s="343" t="str">
        <f t="shared" si="4"/>
        <v>REINSTALACION DE EQUIPO </v>
      </c>
      <c r="Q195" s="323" t="s">
        <v>10683</v>
      </c>
      <c r="R195" s="323" t="s">
        <v>68</v>
      </c>
      <c r="S195" s="323" t="s">
        <v>68</v>
      </c>
      <c r="T195" s="323" t="s">
        <v>68</v>
      </c>
      <c r="U195" s="323" t="s">
        <v>68</v>
      </c>
      <c r="V195" s="343" t="str">
        <f t="shared" si="38"/>
        <v>CANCELADO</v>
      </c>
      <c r="W195" s="325">
        <v>0.0</v>
      </c>
      <c r="X195" s="325">
        <v>0.0</v>
      </c>
      <c r="Y195" s="326">
        <f t="shared" si="34"/>
        <v>0</v>
      </c>
      <c r="Z195" s="326">
        <f t="shared" si="35"/>
        <v>0</v>
      </c>
      <c r="AA195" s="326"/>
    </row>
    <row r="196">
      <c r="A196" s="322">
        <v>46056.0</v>
      </c>
      <c r="B196" s="245" t="s">
        <v>3125</v>
      </c>
      <c r="C196" s="327" t="s">
        <v>2817</v>
      </c>
      <c r="D196" s="328">
        <v>0.6666666666666666</v>
      </c>
      <c r="E196" s="245" t="s">
        <v>2504</v>
      </c>
      <c r="F196" s="245" t="s">
        <v>2504</v>
      </c>
      <c r="G196" s="245">
        <v>1.0</v>
      </c>
      <c r="H196" s="245" t="s">
        <v>888</v>
      </c>
      <c r="I196" s="323" t="s">
        <v>10684</v>
      </c>
      <c r="J196" s="323" t="s">
        <v>9980</v>
      </c>
      <c r="K196" s="323" t="s">
        <v>9407</v>
      </c>
      <c r="L196" s="323" t="s">
        <v>9398</v>
      </c>
      <c r="M196" s="333" t="s">
        <v>10054</v>
      </c>
      <c r="N196" s="323" t="s">
        <v>706</v>
      </c>
      <c r="O196" s="331">
        <v>0.6958333333333333</v>
      </c>
      <c r="P196" s="343" t="str">
        <f t="shared" si="4"/>
        <v>INSTALACION GPS</v>
      </c>
      <c r="Q196" s="323" t="s">
        <v>5247</v>
      </c>
      <c r="R196" s="323">
        <v>8.62667089243375E14</v>
      </c>
      <c r="S196" s="323">
        <v>8.126209006E9</v>
      </c>
      <c r="T196" s="323" t="s">
        <v>68</v>
      </c>
      <c r="U196" s="323" t="s">
        <v>10685</v>
      </c>
      <c r="V196" s="343" t="str">
        <f t="shared" si="38"/>
        <v>INSTALACION</v>
      </c>
      <c r="W196" s="325">
        <v>1900.0</v>
      </c>
      <c r="X196" s="325">
        <v>100.0</v>
      </c>
      <c r="Y196" s="325" t="s">
        <v>9949</v>
      </c>
      <c r="Z196" s="326">
        <f>W196+X196</f>
        <v>2000</v>
      </c>
      <c r="AA196" s="326"/>
    </row>
    <row r="197">
      <c r="A197" s="322">
        <v>46057.0</v>
      </c>
      <c r="B197" s="245" t="s">
        <v>3125</v>
      </c>
      <c r="C197" s="327" t="s">
        <v>2817</v>
      </c>
      <c r="D197" s="328">
        <v>0.6041666666666666</v>
      </c>
      <c r="E197" s="245" t="s">
        <v>7700</v>
      </c>
      <c r="F197" s="245" t="s">
        <v>711</v>
      </c>
      <c r="G197" s="245">
        <v>1.0</v>
      </c>
      <c r="H197" s="245" t="s">
        <v>888</v>
      </c>
      <c r="I197" s="323" t="s">
        <v>10686</v>
      </c>
      <c r="J197" s="323" t="s">
        <v>9980</v>
      </c>
      <c r="K197" s="323" t="s">
        <v>10687</v>
      </c>
      <c r="L197" s="323" t="s">
        <v>10688</v>
      </c>
      <c r="M197" s="333" t="s">
        <v>10689</v>
      </c>
      <c r="N197" s="323" t="s">
        <v>9970</v>
      </c>
      <c r="O197" s="331">
        <v>0.5958333333333333</v>
      </c>
      <c r="P197" s="343" t="str">
        <f t="shared" si="4"/>
        <v>INSTALACION GPS</v>
      </c>
      <c r="Q197" s="323" t="s">
        <v>10690</v>
      </c>
      <c r="R197" s="323">
        <v>8.62667089393097E14</v>
      </c>
      <c r="S197" s="323">
        <v>8.126208752E9</v>
      </c>
      <c r="T197" s="323" t="s">
        <v>68</v>
      </c>
      <c r="U197" s="323">
        <v>8.126208752E9</v>
      </c>
      <c r="V197" s="343" t="str">
        <f t="shared" si="38"/>
        <v>INSTALACION</v>
      </c>
      <c r="W197" s="325">
        <v>0.0</v>
      </c>
      <c r="X197" s="325">
        <f>1499</f>
        <v>1499</v>
      </c>
      <c r="Y197" s="326">
        <f t="shared" ref="Y197:Y251" si="39">(W197+X197)*0.16</f>
        <v>239.84</v>
      </c>
      <c r="Z197" s="326">
        <f t="shared" ref="Z197:Z251" si="40">W197+X197+Y197</f>
        <v>1738.84</v>
      </c>
      <c r="AA197" s="326"/>
    </row>
    <row r="198">
      <c r="A198" s="322">
        <v>46057.0</v>
      </c>
      <c r="B198" s="245" t="s">
        <v>3125</v>
      </c>
      <c r="C198" s="327" t="s">
        <v>2817</v>
      </c>
      <c r="D198" s="328">
        <v>0.75</v>
      </c>
      <c r="E198" s="245" t="s">
        <v>2548</v>
      </c>
      <c r="F198" s="245" t="s">
        <v>10009</v>
      </c>
      <c r="G198" s="245">
        <v>1.0</v>
      </c>
      <c r="H198" s="245" t="s">
        <v>2812</v>
      </c>
      <c r="I198" s="323" t="s">
        <v>10691</v>
      </c>
      <c r="J198" s="323" t="s">
        <v>2521</v>
      </c>
      <c r="K198" s="323" t="s">
        <v>9455</v>
      </c>
      <c r="L198" s="323" t="s">
        <v>6245</v>
      </c>
      <c r="M198" s="333" t="s">
        <v>2552</v>
      </c>
      <c r="N198" s="323" t="s">
        <v>9970</v>
      </c>
      <c r="O198" s="331">
        <v>0.75</v>
      </c>
      <c r="P198" s="343" t="str">
        <f t="shared" si="4"/>
        <v>REINSTALACION DE EQUIPO </v>
      </c>
      <c r="Q198" s="323" t="s">
        <v>5247</v>
      </c>
      <c r="R198" s="323">
        <v>8.62667089380615E14</v>
      </c>
      <c r="S198" s="323">
        <v>8.110444875E9</v>
      </c>
      <c r="T198" s="323" t="s">
        <v>10692</v>
      </c>
      <c r="U198" s="323" t="s">
        <v>68</v>
      </c>
      <c r="V198" s="343" t="str">
        <f t="shared" si="38"/>
        <v>REINSTALACION</v>
      </c>
      <c r="W198" s="325">
        <v>350.0</v>
      </c>
      <c r="X198" s="325">
        <v>0.0</v>
      </c>
      <c r="Y198" s="326">
        <f t="shared" si="39"/>
        <v>56</v>
      </c>
      <c r="Z198" s="326">
        <f t="shared" si="40"/>
        <v>406</v>
      </c>
      <c r="AA198" s="326"/>
    </row>
    <row r="199" ht="36.0" customHeight="1">
      <c r="A199" s="322">
        <v>46058.0</v>
      </c>
      <c r="B199" s="245" t="s">
        <v>3125</v>
      </c>
      <c r="C199" s="327" t="s">
        <v>2817</v>
      </c>
      <c r="D199" s="328">
        <v>0.5208333333333334</v>
      </c>
      <c r="E199" s="245" t="s">
        <v>7700</v>
      </c>
      <c r="F199" s="245" t="s">
        <v>10693</v>
      </c>
      <c r="G199" s="245">
        <v>1.0</v>
      </c>
      <c r="H199" s="245" t="s">
        <v>888</v>
      </c>
      <c r="I199" s="323" t="s">
        <v>10694</v>
      </c>
      <c r="J199" s="323" t="s">
        <v>9980</v>
      </c>
      <c r="K199" s="323" t="s">
        <v>10695</v>
      </c>
      <c r="L199" s="323" t="s">
        <v>10696</v>
      </c>
      <c r="M199" s="333" t="s">
        <v>10697</v>
      </c>
      <c r="N199" s="323" t="s">
        <v>706</v>
      </c>
      <c r="O199" s="331">
        <v>0.5333333333333333</v>
      </c>
      <c r="P199" s="343" t="str">
        <f t="shared" si="4"/>
        <v>INSTALACION GPS</v>
      </c>
      <c r="Q199" s="323" t="s">
        <v>5247</v>
      </c>
      <c r="R199" s="323">
        <v>8.62667089308285E14</v>
      </c>
      <c r="S199" s="323">
        <v>8.117789319E9</v>
      </c>
      <c r="T199" s="323" t="s">
        <v>10698</v>
      </c>
      <c r="U199" s="323" t="s">
        <v>10699</v>
      </c>
      <c r="V199" s="343" t="str">
        <f t="shared" si="38"/>
        <v>INSTALACION</v>
      </c>
      <c r="W199" s="325">
        <v>1200.0</v>
      </c>
      <c r="X199" s="325">
        <v>200.0</v>
      </c>
      <c r="Y199" s="326">
        <f t="shared" si="39"/>
        <v>224</v>
      </c>
      <c r="Z199" s="326">
        <f t="shared" si="40"/>
        <v>1624</v>
      </c>
      <c r="AA199" s="326"/>
    </row>
    <row r="200" ht="33.75" customHeight="1">
      <c r="A200" s="322">
        <v>46058.0</v>
      </c>
      <c r="B200" s="245" t="s">
        <v>3125</v>
      </c>
      <c r="C200" s="327" t="s">
        <v>2817</v>
      </c>
      <c r="D200" s="328">
        <v>0.5416666666666666</v>
      </c>
      <c r="E200" s="245" t="s">
        <v>7860</v>
      </c>
      <c r="F200" s="245" t="s">
        <v>7860</v>
      </c>
      <c r="G200" s="245">
        <v>1.0</v>
      </c>
      <c r="H200" s="245" t="s">
        <v>37</v>
      </c>
      <c r="I200" s="323" t="s">
        <v>10700</v>
      </c>
      <c r="J200" s="323" t="s">
        <v>10046</v>
      </c>
      <c r="K200" s="323" t="s">
        <v>10047</v>
      </c>
      <c r="L200" s="323" t="s">
        <v>10048</v>
      </c>
      <c r="M200" s="333" t="s">
        <v>10049</v>
      </c>
      <c r="N200" s="323" t="s">
        <v>9970</v>
      </c>
      <c r="O200" s="331">
        <v>0.5555555555555556</v>
      </c>
      <c r="P200" s="343" t="str">
        <f t="shared" si="4"/>
        <v>INSTALACION COMODATO GPS</v>
      </c>
      <c r="Q200" s="323" t="s">
        <v>5247</v>
      </c>
      <c r="R200" s="323">
        <v>8.62667089366184E14</v>
      </c>
      <c r="S200" s="323">
        <v>8.117904308E9</v>
      </c>
      <c r="T200" s="323" t="s">
        <v>10701</v>
      </c>
      <c r="U200" s="323" t="s">
        <v>10702</v>
      </c>
      <c r="V200" s="343" t="str">
        <f t="shared" si="38"/>
        <v>COMODATO</v>
      </c>
      <c r="W200" s="325">
        <v>549.0</v>
      </c>
      <c r="X200" s="325">
        <v>300.0</v>
      </c>
      <c r="Y200" s="326">
        <f t="shared" si="39"/>
        <v>135.84</v>
      </c>
      <c r="Z200" s="326">
        <f t="shared" si="40"/>
        <v>984.84</v>
      </c>
      <c r="AA200" s="326"/>
    </row>
    <row r="201" ht="33.75" customHeight="1">
      <c r="A201" s="322">
        <v>46058.0</v>
      </c>
      <c r="B201" s="245" t="s">
        <v>3125</v>
      </c>
      <c r="C201" s="327" t="s">
        <v>2817</v>
      </c>
      <c r="D201" s="328">
        <v>0.5520833333333334</v>
      </c>
      <c r="E201" s="245" t="s">
        <v>7700</v>
      </c>
      <c r="F201" s="245" t="s">
        <v>10693</v>
      </c>
      <c r="G201" s="245">
        <v>1.0</v>
      </c>
      <c r="H201" s="245" t="s">
        <v>888</v>
      </c>
      <c r="I201" s="323" t="s">
        <v>10703</v>
      </c>
      <c r="J201" s="323" t="s">
        <v>9980</v>
      </c>
      <c r="K201" s="323" t="s">
        <v>10695</v>
      </c>
      <c r="L201" s="323" t="s">
        <v>10696</v>
      </c>
      <c r="M201" s="333" t="s">
        <v>10697</v>
      </c>
      <c r="N201" s="323" t="s">
        <v>706</v>
      </c>
      <c r="O201" s="331">
        <v>0.5513888888888889</v>
      </c>
      <c r="P201" s="343" t="str">
        <f t="shared" si="4"/>
        <v>INSTALACION GPS</v>
      </c>
      <c r="Q201" s="323" t="s">
        <v>5247</v>
      </c>
      <c r="R201" s="323">
        <v>8.62667089347598E14</v>
      </c>
      <c r="S201" s="323">
        <v>8.126208832E9</v>
      </c>
      <c r="T201" s="323" t="s">
        <v>68</v>
      </c>
      <c r="U201" s="323" t="s">
        <v>10704</v>
      </c>
      <c r="V201" s="343" t="str">
        <f t="shared" si="38"/>
        <v>INSTALACION</v>
      </c>
      <c r="W201" s="325">
        <v>1200.0</v>
      </c>
      <c r="X201" s="325">
        <v>200.0</v>
      </c>
      <c r="Y201" s="326">
        <f t="shared" si="39"/>
        <v>224</v>
      </c>
      <c r="Z201" s="326">
        <f t="shared" si="40"/>
        <v>1624</v>
      </c>
      <c r="AA201" s="326"/>
    </row>
    <row r="202" ht="34.5" customHeight="1">
      <c r="A202" s="322">
        <v>46058.0</v>
      </c>
      <c r="B202" s="245" t="s">
        <v>3125</v>
      </c>
      <c r="C202" s="327" t="s">
        <v>2817</v>
      </c>
      <c r="D202" s="328">
        <v>0.5763888888888888</v>
      </c>
      <c r="E202" s="245" t="s">
        <v>7700</v>
      </c>
      <c r="F202" s="245" t="s">
        <v>10693</v>
      </c>
      <c r="G202" s="245">
        <v>1.0</v>
      </c>
      <c r="H202" s="245" t="s">
        <v>888</v>
      </c>
      <c r="I202" s="323" t="s">
        <v>10705</v>
      </c>
      <c r="J202" s="323" t="s">
        <v>9980</v>
      </c>
      <c r="K202" s="323" t="s">
        <v>10695</v>
      </c>
      <c r="L202" s="323" t="s">
        <v>10696</v>
      </c>
      <c r="M202" s="333" t="s">
        <v>10697</v>
      </c>
      <c r="N202" s="323" t="s">
        <v>706</v>
      </c>
      <c r="O202" s="331">
        <v>0.5784722222222223</v>
      </c>
      <c r="P202" s="343" t="str">
        <f t="shared" si="4"/>
        <v>INSTALACION GPS</v>
      </c>
      <c r="Q202" s="323" t="s">
        <v>5247</v>
      </c>
      <c r="R202" s="323">
        <v>8.62667089278512E14</v>
      </c>
      <c r="S202" s="323">
        <v>8.182524728E9</v>
      </c>
      <c r="T202" s="323" t="s">
        <v>10706</v>
      </c>
      <c r="U202" s="323" t="s">
        <v>10707</v>
      </c>
      <c r="V202" s="343" t="str">
        <f t="shared" si="38"/>
        <v>INSTALACION</v>
      </c>
      <c r="W202" s="325">
        <v>1200.0</v>
      </c>
      <c r="X202" s="325">
        <v>200.0</v>
      </c>
      <c r="Y202" s="326">
        <f t="shared" si="39"/>
        <v>224</v>
      </c>
      <c r="Z202" s="326">
        <f t="shared" si="40"/>
        <v>1624</v>
      </c>
      <c r="AA202" s="326"/>
    </row>
    <row r="203" ht="37.5" customHeight="1">
      <c r="A203" s="322">
        <v>46058.0</v>
      </c>
      <c r="B203" s="245" t="s">
        <v>3125</v>
      </c>
      <c r="C203" s="327" t="s">
        <v>2817</v>
      </c>
      <c r="D203" s="328">
        <v>0.5763888888888888</v>
      </c>
      <c r="E203" s="245" t="s">
        <v>7700</v>
      </c>
      <c r="F203" s="245" t="s">
        <v>10693</v>
      </c>
      <c r="G203" s="245">
        <v>1.0</v>
      </c>
      <c r="H203" s="245" t="s">
        <v>888</v>
      </c>
      <c r="I203" s="323" t="s">
        <v>10708</v>
      </c>
      <c r="J203" s="323" t="s">
        <v>9980</v>
      </c>
      <c r="K203" s="323" t="s">
        <v>10695</v>
      </c>
      <c r="L203" s="323" t="s">
        <v>10696</v>
      </c>
      <c r="M203" s="333" t="s">
        <v>10697</v>
      </c>
      <c r="N203" s="323" t="s">
        <v>706</v>
      </c>
      <c r="O203" s="331">
        <v>0.6034722222222222</v>
      </c>
      <c r="P203" s="343" t="str">
        <f t="shared" si="4"/>
        <v>INSTALACION GPS</v>
      </c>
      <c r="Q203" s="323" t="s">
        <v>5247</v>
      </c>
      <c r="R203" s="323">
        <v>8.62667089334935E14</v>
      </c>
      <c r="S203" s="323">
        <v>8.126208898E9</v>
      </c>
      <c r="T203" s="323" t="s">
        <v>68</v>
      </c>
      <c r="U203" s="323" t="s">
        <v>10709</v>
      </c>
      <c r="V203" s="343" t="str">
        <f t="shared" si="38"/>
        <v>INSTALACION</v>
      </c>
      <c r="W203" s="325">
        <v>1200.0</v>
      </c>
      <c r="X203" s="325">
        <v>200.0</v>
      </c>
      <c r="Y203" s="326">
        <f t="shared" si="39"/>
        <v>224</v>
      </c>
      <c r="Z203" s="326">
        <f t="shared" si="40"/>
        <v>1624</v>
      </c>
      <c r="AA203" s="326"/>
    </row>
    <row r="204" ht="37.5" customHeight="1">
      <c r="A204" s="322">
        <v>46058.0</v>
      </c>
      <c r="B204" s="245" t="s">
        <v>3125</v>
      </c>
      <c r="C204" s="327" t="s">
        <v>2817</v>
      </c>
      <c r="D204" s="328">
        <v>0.5763888888888888</v>
      </c>
      <c r="E204" s="245" t="s">
        <v>7700</v>
      </c>
      <c r="F204" s="245" t="s">
        <v>10693</v>
      </c>
      <c r="G204" s="245">
        <v>1.0</v>
      </c>
      <c r="H204" s="245" t="s">
        <v>888</v>
      </c>
      <c r="I204" s="323" t="s">
        <v>10710</v>
      </c>
      <c r="J204" s="323" t="s">
        <v>9980</v>
      </c>
      <c r="K204" s="323" t="s">
        <v>10695</v>
      </c>
      <c r="L204" s="323" t="s">
        <v>10696</v>
      </c>
      <c r="M204" s="333" t="s">
        <v>10697</v>
      </c>
      <c r="N204" s="323" t="s">
        <v>706</v>
      </c>
      <c r="O204" s="331">
        <v>0.6291666666666667</v>
      </c>
      <c r="P204" s="343" t="str">
        <f t="shared" si="4"/>
        <v>INSTALACION GPS</v>
      </c>
      <c r="Q204" s="323" t="s">
        <v>5247</v>
      </c>
      <c r="R204" s="323">
        <v>8.6266708935201E14</v>
      </c>
      <c r="S204" s="323">
        <v>8.182528403E9</v>
      </c>
      <c r="T204" s="323" t="s">
        <v>68</v>
      </c>
      <c r="U204" s="323" t="s">
        <v>10711</v>
      </c>
      <c r="V204" s="343" t="str">
        <f t="shared" si="38"/>
        <v>INSTALACION</v>
      </c>
      <c r="W204" s="325">
        <v>1200.0</v>
      </c>
      <c r="X204" s="325">
        <v>200.0</v>
      </c>
      <c r="Y204" s="326">
        <f t="shared" si="39"/>
        <v>224</v>
      </c>
      <c r="Z204" s="326">
        <f t="shared" si="40"/>
        <v>1624</v>
      </c>
      <c r="AA204" s="326"/>
    </row>
    <row r="205" ht="38.25" customHeight="1">
      <c r="A205" s="322">
        <v>46058.0</v>
      </c>
      <c r="B205" s="245" t="s">
        <v>3125</v>
      </c>
      <c r="C205" s="327" t="s">
        <v>2817</v>
      </c>
      <c r="D205" s="328">
        <v>0.5763888888888888</v>
      </c>
      <c r="E205" s="245" t="s">
        <v>7700</v>
      </c>
      <c r="F205" s="245" t="s">
        <v>10693</v>
      </c>
      <c r="G205" s="245">
        <v>1.0</v>
      </c>
      <c r="H205" s="245" t="s">
        <v>888</v>
      </c>
      <c r="I205" s="323" t="s">
        <v>10712</v>
      </c>
      <c r="J205" s="323" t="s">
        <v>9980</v>
      </c>
      <c r="K205" s="323" t="s">
        <v>10695</v>
      </c>
      <c r="L205" s="323" t="s">
        <v>10696</v>
      </c>
      <c r="M205" s="333" t="s">
        <v>10697</v>
      </c>
      <c r="N205" s="323" t="s">
        <v>706</v>
      </c>
      <c r="O205" s="331">
        <v>0.6465277777777778</v>
      </c>
      <c r="P205" s="343" t="str">
        <f t="shared" si="4"/>
        <v>INSTALACION GPS</v>
      </c>
      <c r="Q205" s="323" t="s">
        <v>5247</v>
      </c>
      <c r="R205" s="323">
        <v>8.62667089210762E14</v>
      </c>
      <c r="S205" s="323">
        <v>8.182530012E9</v>
      </c>
      <c r="T205" s="323" t="s">
        <v>68</v>
      </c>
      <c r="U205" s="323" t="s">
        <v>10713</v>
      </c>
      <c r="V205" s="343" t="str">
        <f t="shared" si="38"/>
        <v>INSTALACION</v>
      </c>
      <c r="W205" s="325">
        <v>1200.0</v>
      </c>
      <c r="X205" s="325">
        <v>200.0</v>
      </c>
      <c r="Y205" s="326">
        <f t="shared" si="39"/>
        <v>224</v>
      </c>
      <c r="Z205" s="326">
        <f t="shared" si="40"/>
        <v>1624</v>
      </c>
      <c r="AA205" s="326"/>
    </row>
    <row r="206" ht="37.5" customHeight="1">
      <c r="A206" s="322">
        <v>46058.0</v>
      </c>
      <c r="B206" s="245" t="s">
        <v>3125</v>
      </c>
      <c r="C206" s="327" t="s">
        <v>2817</v>
      </c>
      <c r="D206" s="328">
        <v>0.6458333333333334</v>
      </c>
      <c r="E206" s="245" t="s">
        <v>3761</v>
      </c>
      <c r="F206" s="245" t="s">
        <v>2592</v>
      </c>
      <c r="G206" s="245">
        <v>1.0</v>
      </c>
      <c r="H206" s="245" t="s">
        <v>2716</v>
      </c>
      <c r="I206" s="323" t="s">
        <v>10714</v>
      </c>
      <c r="J206" s="323" t="s">
        <v>9980</v>
      </c>
      <c r="K206" s="323" t="s">
        <v>10715</v>
      </c>
      <c r="L206" s="323" t="s">
        <v>10716</v>
      </c>
      <c r="M206" s="333" t="s">
        <v>10717</v>
      </c>
      <c r="N206" s="323" t="s">
        <v>9970</v>
      </c>
      <c r="O206" s="331">
        <v>0.6527777777777778</v>
      </c>
      <c r="P206" s="343" t="str">
        <f t="shared" si="4"/>
        <v>INSTALACION GPS</v>
      </c>
      <c r="Q206" s="323" t="s">
        <v>10718</v>
      </c>
      <c r="R206" s="323" t="s">
        <v>68</v>
      </c>
      <c r="S206" s="323" t="s">
        <v>68</v>
      </c>
      <c r="T206" s="323" t="s">
        <v>68</v>
      </c>
      <c r="U206" s="323" t="s">
        <v>68</v>
      </c>
      <c r="V206" s="343" t="str">
        <f t="shared" si="38"/>
        <v>VISITA EN FALSO</v>
      </c>
      <c r="W206" s="325">
        <v>250.0</v>
      </c>
      <c r="X206" s="325">
        <v>0.0</v>
      </c>
      <c r="Y206" s="326">
        <f t="shared" si="39"/>
        <v>40</v>
      </c>
      <c r="Z206" s="326">
        <f t="shared" si="40"/>
        <v>290</v>
      </c>
      <c r="AA206" s="326"/>
    </row>
    <row r="207" ht="38.25" customHeight="1">
      <c r="A207" s="322">
        <v>46058.0</v>
      </c>
      <c r="B207" s="245" t="s">
        <v>3125</v>
      </c>
      <c r="C207" s="327" t="s">
        <v>2817</v>
      </c>
      <c r="D207" s="328">
        <v>0.6666666666666666</v>
      </c>
      <c r="E207" s="245" t="s">
        <v>7700</v>
      </c>
      <c r="F207" s="245" t="s">
        <v>10693</v>
      </c>
      <c r="G207" s="245">
        <v>1.0</v>
      </c>
      <c r="H207" s="245" t="s">
        <v>888</v>
      </c>
      <c r="I207" s="323" t="s">
        <v>10719</v>
      </c>
      <c r="J207" s="323" t="s">
        <v>9980</v>
      </c>
      <c r="K207" s="323" t="s">
        <v>10695</v>
      </c>
      <c r="L207" s="323" t="s">
        <v>10696</v>
      </c>
      <c r="M207" s="333" t="s">
        <v>10697</v>
      </c>
      <c r="N207" s="323" t="s">
        <v>706</v>
      </c>
      <c r="O207" s="331">
        <v>0.6763888888888889</v>
      </c>
      <c r="P207" s="343" t="str">
        <f t="shared" si="4"/>
        <v>INSTALACION GPS</v>
      </c>
      <c r="Q207" s="323" t="s">
        <v>10720</v>
      </c>
      <c r="R207" s="323">
        <v>8.62667089233624E14</v>
      </c>
      <c r="S207" s="323">
        <v>8.117786793E9</v>
      </c>
      <c r="T207" s="323" t="s">
        <v>68</v>
      </c>
      <c r="U207" s="323" t="s">
        <v>10721</v>
      </c>
      <c r="V207" s="343" t="str">
        <f t="shared" si="38"/>
        <v>INSTALACION</v>
      </c>
      <c r="W207" s="325">
        <v>1200.0</v>
      </c>
      <c r="X207" s="325">
        <v>200.0</v>
      </c>
      <c r="Y207" s="326">
        <f t="shared" si="39"/>
        <v>224</v>
      </c>
      <c r="Z207" s="326">
        <f t="shared" si="40"/>
        <v>1624</v>
      </c>
      <c r="AA207" s="326"/>
    </row>
    <row r="208">
      <c r="A208" s="322">
        <v>46058.0</v>
      </c>
      <c r="B208" s="245" t="s">
        <v>3125</v>
      </c>
      <c r="C208" s="215" t="s">
        <v>2817</v>
      </c>
      <c r="D208" s="328">
        <v>0.6875</v>
      </c>
      <c r="E208" s="245" t="s">
        <v>3761</v>
      </c>
      <c r="F208" s="245" t="s">
        <v>2592</v>
      </c>
      <c r="G208" s="245">
        <v>1.0</v>
      </c>
      <c r="H208" s="245" t="s">
        <v>888</v>
      </c>
      <c r="I208" s="323" t="s">
        <v>10722</v>
      </c>
      <c r="J208" s="323" t="s">
        <v>9980</v>
      </c>
      <c r="K208" s="323" t="s">
        <v>10723</v>
      </c>
      <c r="L208" s="323" t="s">
        <v>8514</v>
      </c>
      <c r="M208" s="333" t="s">
        <v>2649</v>
      </c>
      <c r="N208" s="323" t="s">
        <v>9970</v>
      </c>
      <c r="O208" s="331">
        <v>0.6805555555555556</v>
      </c>
      <c r="P208" s="343" t="str">
        <f t="shared" si="4"/>
        <v>INSTALACION GPS</v>
      </c>
      <c r="Q208" s="323" t="s">
        <v>6355</v>
      </c>
      <c r="R208" s="323">
        <v>8.62667089210382E14</v>
      </c>
      <c r="S208" s="323" t="s">
        <v>68</v>
      </c>
      <c r="T208" s="323" t="s">
        <v>10724</v>
      </c>
      <c r="U208" s="323" t="s">
        <v>68</v>
      </c>
      <c r="V208" s="343" t="str">
        <f t="shared" si="38"/>
        <v>INSTALACION</v>
      </c>
      <c r="W208" s="325">
        <v>1724.0</v>
      </c>
      <c r="X208" s="325">
        <v>150.0</v>
      </c>
      <c r="Y208" s="326">
        <f t="shared" si="39"/>
        <v>299.84</v>
      </c>
      <c r="Z208" s="326">
        <f t="shared" si="40"/>
        <v>2173.84</v>
      </c>
      <c r="AA208" s="326"/>
    </row>
    <row r="209">
      <c r="A209" s="322">
        <v>46058.0</v>
      </c>
      <c r="B209" s="245" t="s">
        <v>3125</v>
      </c>
      <c r="C209" s="215" t="s">
        <v>2817</v>
      </c>
      <c r="D209" s="328">
        <v>0.7291666666666666</v>
      </c>
      <c r="E209" s="245" t="s">
        <v>3761</v>
      </c>
      <c r="F209" s="245" t="s">
        <v>2592</v>
      </c>
      <c r="G209" s="245">
        <v>1.0</v>
      </c>
      <c r="H209" s="245" t="s">
        <v>888</v>
      </c>
      <c r="I209" s="323" t="s">
        <v>10725</v>
      </c>
      <c r="J209" s="323" t="s">
        <v>9980</v>
      </c>
      <c r="K209" s="323" t="s">
        <v>10726</v>
      </c>
      <c r="L209" s="323" t="s">
        <v>10727</v>
      </c>
      <c r="M209" s="333" t="s">
        <v>10728</v>
      </c>
      <c r="N209" s="323" t="s">
        <v>9970</v>
      </c>
      <c r="O209" s="331">
        <v>0.7166666666666667</v>
      </c>
      <c r="P209" s="343" t="str">
        <f t="shared" si="4"/>
        <v>INSTALACION GPS</v>
      </c>
      <c r="Q209" s="323" t="s">
        <v>5247</v>
      </c>
      <c r="R209" s="323">
        <v>8.62667089234325E14</v>
      </c>
      <c r="S209" s="323" t="s">
        <v>68</v>
      </c>
      <c r="T209" s="323" t="s">
        <v>10729</v>
      </c>
      <c r="U209" s="323" t="s">
        <v>10730</v>
      </c>
      <c r="V209" s="343" t="str">
        <f t="shared" si="38"/>
        <v>INSTALACION</v>
      </c>
      <c r="W209" s="325">
        <v>1724.0</v>
      </c>
      <c r="X209" s="325">
        <v>150.0</v>
      </c>
      <c r="Y209" s="326">
        <f t="shared" si="39"/>
        <v>299.84</v>
      </c>
      <c r="Z209" s="326">
        <f t="shared" si="40"/>
        <v>2173.84</v>
      </c>
      <c r="AA209" s="326"/>
    </row>
    <row r="210">
      <c r="A210" s="322">
        <v>46058.0</v>
      </c>
      <c r="B210" s="245" t="s">
        <v>3125</v>
      </c>
      <c r="C210" s="245" t="s">
        <v>2966</v>
      </c>
      <c r="D210" s="328">
        <v>0.7708333333333334</v>
      </c>
      <c r="E210" s="245" t="s">
        <v>3761</v>
      </c>
      <c r="F210" s="245" t="s">
        <v>2592</v>
      </c>
      <c r="G210" s="245">
        <v>1.0</v>
      </c>
      <c r="H210" s="245" t="s">
        <v>6980</v>
      </c>
      <c r="I210" s="323" t="s">
        <v>10731</v>
      </c>
      <c r="J210" s="323" t="s">
        <v>9980</v>
      </c>
      <c r="K210" s="323" t="s">
        <v>10732</v>
      </c>
      <c r="L210" s="323" t="s">
        <v>10733</v>
      </c>
      <c r="M210" s="333" t="s">
        <v>10734</v>
      </c>
      <c r="N210" s="323" t="s">
        <v>9970</v>
      </c>
      <c r="O210" s="323" t="s">
        <v>68</v>
      </c>
      <c r="P210" s="343" t="str">
        <f t="shared" si="4"/>
        <v>INSTALACION GPS</v>
      </c>
      <c r="Q210" s="323" t="s">
        <v>10735</v>
      </c>
      <c r="R210" s="323" t="s">
        <v>68</v>
      </c>
      <c r="S210" s="323" t="s">
        <v>68</v>
      </c>
      <c r="T210" s="323" t="s">
        <v>68</v>
      </c>
      <c r="U210" s="323" t="s">
        <v>68</v>
      </c>
      <c r="V210" s="343" t="str">
        <f t="shared" si="38"/>
        <v>NO SE REALIZO</v>
      </c>
      <c r="W210" s="325">
        <v>0.0</v>
      </c>
      <c r="X210" s="325">
        <v>0.0</v>
      </c>
      <c r="Y210" s="326">
        <f t="shared" si="39"/>
        <v>0</v>
      </c>
      <c r="Z210" s="326">
        <f t="shared" si="40"/>
        <v>0</v>
      </c>
      <c r="AA210" s="326"/>
    </row>
    <row r="211" ht="41.25" customHeight="1">
      <c r="A211" s="322">
        <v>46058.0</v>
      </c>
      <c r="B211" s="245" t="s">
        <v>3125</v>
      </c>
      <c r="C211" s="327" t="s">
        <v>2817</v>
      </c>
      <c r="D211" s="328">
        <v>0.7083333333333334</v>
      </c>
      <c r="E211" s="245" t="s">
        <v>7700</v>
      </c>
      <c r="F211" s="245" t="s">
        <v>10693</v>
      </c>
      <c r="G211" s="245">
        <v>1.0</v>
      </c>
      <c r="H211" s="245" t="s">
        <v>888</v>
      </c>
      <c r="I211" s="323" t="s">
        <v>10736</v>
      </c>
      <c r="J211" s="323" t="s">
        <v>9980</v>
      </c>
      <c r="K211" s="323" t="s">
        <v>10695</v>
      </c>
      <c r="L211" s="323" t="s">
        <v>10696</v>
      </c>
      <c r="M211" s="333" t="s">
        <v>10697</v>
      </c>
      <c r="N211" s="323" t="s">
        <v>706</v>
      </c>
      <c r="O211" s="331">
        <v>0.7083333333333334</v>
      </c>
      <c r="P211" s="343" t="str">
        <f t="shared" si="4"/>
        <v>INSTALACION GPS</v>
      </c>
      <c r="Q211" s="323" t="s">
        <v>2547</v>
      </c>
      <c r="R211" s="323">
        <v>8.62667089199924E14</v>
      </c>
      <c r="S211" s="323">
        <v>8.126208596E9</v>
      </c>
      <c r="T211" s="323" t="s">
        <v>68</v>
      </c>
      <c r="U211" s="323" t="s">
        <v>10737</v>
      </c>
      <c r="V211" s="343" t="str">
        <f t="shared" si="38"/>
        <v>INSTALACION</v>
      </c>
      <c r="W211" s="325">
        <v>1200.0</v>
      </c>
      <c r="X211" s="325">
        <v>200.0</v>
      </c>
      <c r="Y211" s="326">
        <f t="shared" si="39"/>
        <v>224</v>
      </c>
      <c r="Z211" s="326">
        <f t="shared" si="40"/>
        <v>1624</v>
      </c>
      <c r="AA211" s="326"/>
    </row>
    <row r="212" ht="34.5" customHeight="1">
      <c r="A212" s="322">
        <v>46059.0</v>
      </c>
      <c r="B212" s="245" t="s">
        <v>3125</v>
      </c>
      <c r="C212" s="215" t="s">
        <v>2817</v>
      </c>
      <c r="D212" s="328">
        <v>0.3333333333333333</v>
      </c>
      <c r="E212" s="245" t="s">
        <v>3761</v>
      </c>
      <c r="F212" s="245" t="s">
        <v>2592</v>
      </c>
      <c r="G212" s="245">
        <v>1.0</v>
      </c>
      <c r="H212" s="245" t="s">
        <v>888</v>
      </c>
      <c r="I212" s="323" t="s">
        <v>10731</v>
      </c>
      <c r="J212" s="323" t="s">
        <v>9980</v>
      </c>
      <c r="K212" s="323" t="s">
        <v>10732</v>
      </c>
      <c r="L212" s="323" t="s">
        <v>10733</v>
      </c>
      <c r="M212" s="333" t="s">
        <v>10734</v>
      </c>
      <c r="N212" s="323" t="s">
        <v>9970</v>
      </c>
      <c r="O212" s="331">
        <v>0.34930555555555554</v>
      </c>
      <c r="P212" s="343" t="str">
        <f t="shared" si="4"/>
        <v>INSTALACION GPS</v>
      </c>
      <c r="Q212" s="323" t="s">
        <v>5247</v>
      </c>
      <c r="R212" s="323">
        <v>8.62667089199445E14</v>
      </c>
      <c r="S212" s="323">
        <v>8.118016473E9</v>
      </c>
      <c r="T212" s="323" t="s">
        <v>10738</v>
      </c>
      <c r="U212" s="323" t="s">
        <v>10739</v>
      </c>
      <c r="V212" s="343" t="str">
        <f t="shared" si="38"/>
        <v>INSTALACION</v>
      </c>
      <c r="W212" s="325">
        <v>1724.0</v>
      </c>
      <c r="X212" s="325">
        <v>150.0</v>
      </c>
      <c r="Y212" s="326">
        <f t="shared" si="39"/>
        <v>299.84</v>
      </c>
      <c r="Z212" s="326">
        <f t="shared" si="40"/>
        <v>2173.84</v>
      </c>
      <c r="AA212" s="326"/>
    </row>
    <row r="213">
      <c r="A213" s="322">
        <v>46059.0</v>
      </c>
      <c r="B213" s="245" t="s">
        <v>3125</v>
      </c>
      <c r="C213" s="327" t="s">
        <v>2817</v>
      </c>
      <c r="D213" s="328">
        <v>0.4166666666666667</v>
      </c>
      <c r="E213" s="245" t="s">
        <v>7700</v>
      </c>
      <c r="F213" s="245" t="s">
        <v>10693</v>
      </c>
      <c r="G213" s="245">
        <v>1.0</v>
      </c>
      <c r="H213" s="245" t="s">
        <v>888</v>
      </c>
      <c r="I213" s="323" t="s">
        <v>10740</v>
      </c>
      <c r="J213" s="323" t="s">
        <v>9980</v>
      </c>
      <c r="K213" s="323" t="s">
        <v>10695</v>
      </c>
      <c r="L213" s="323" t="s">
        <v>10741</v>
      </c>
      <c r="M213" s="333" t="s">
        <v>10742</v>
      </c>
      <c r="N213" s="323" t="s">
        <v>9970</v>
      </c>
      <c r="O213" s="331">
        <v>0.4708333333333333</v>
      </c>
      <c r="P213" s="343" t="str">
        <f t="shared" si="4"/>
        <v>INSTALACION GPS</v>
      </c>
      <c r="Q213" s="323" t="s">
        <v>5247</v>
      </c>
      <c r="R213" s="323">
        <v>8.62667089245438E14</v>
      </c>
      <c r="S213" s="323">
        <v>8.118019259E9</v>
      </c>
      <c r="T213" s="323" t="s">
        <v>68</v>
      </c>
      <c r="U213" s="323" t="s">
        <v>10743</v>
      </c>
      <c r="V213" s="343" t="str">
        <f t="shared" si="38"/>
        <v>INSTALACION</v>
      </c>
      <c r="W213" s="325">
        <v>1200.0</v>
      </c>
      <c r="X213" s="325">
        <v>200.0</v>
      </c>
      <c r="Y213" s="326">
        <f t="shared" si="39"/>
        <v>224</v>
      </c>
      <c r="Z213" s="326">
        <f t="shared" si="40"/>
        <v>1624</v>
      </c>
      <c r="AA213" s="326"/>
    </row>
    <row r="214" ht="48.75" customHeight="1">
      <c r="A214" s="322">
        <v>46059.0</v>
      </c>
      <c r="B214" s="245" t="s">
        <v>3125</v>
      </c>
      <c r="C214" s="327" t="s">
        <v>2817</v>
      </c>
      <c r="D214" s="328">
        <v>0.4166666666666667</v>
      </c>
      <c r="E214" s="245" t="s">
        <v>3971</v>
      </c>
      <c r="F214" s="245" t="s">
        <v>3972</v>
      </c>
      <c r="G214" s="245">
        <v>1.0</v>
      </c>
      <c r="H214" s="245" t="s">
        <v>888</v>
      </c>
      <c r="I214" s="323">
        <v>3.5</v>
      </c>
      <c r="J214" s="323" t="s">
        <v>9980</v>
      </c>
      <c r="K214" s="323" t="s">
        <v>10744</v>
      </c>
      <c r="L214" s="323" t="s">
        <v>10745</v>
      </c>
      <c r="M214" s="333" t="s">
        <v>10746</v>
      </c>
      <c r="N214" s="323" t="s">
        <v>706</v>
      </c>
      <c r="O214" s="323" t="s">
        <v>68</v>
      </c>
      <c r="P214" s="343" t="str">
        <f t="shared" si="4"/>
        <v>INSTALACION GPS</v>
      </c>
      <c r="Q214" s="323" t="s">
        <v>68</v>
      </c>
      <c r="R214" s="323" t="s">
        <v>68</v>
      </c>
      <c r="S214" s="323" t="s">
        <v>68</v>
      </c>
      <c r="T214" s="323" t="s">
        <v>68</v>
      </c>
      <c r="U214" s="323" t="s">
        <v>10747</v>
      </c>
      <c r="V214" s="343" t="str">
        <f t="shared" si="38"/>
        <v>INSTALACION</v>
      </c>
      <c r="W214" s="325">
        <v>1800.0</v>
      </c>
      <c r="X214" s="325">
        <v>300.0</v>
      </c>
      <c r="Y214" s="326">
        <f t="shared" si="39"/>
        <v>336</v>
      </c>
      <c r="Z214" s="326">
        <f t="shared" si="40"/>
        <v>2436</v>
      </c>
      <c r="AA214" s="326"/>
    </row>
    <row r="215" ht="34.5" customHeight="1">
      <c r="A215" s="322">
        <v>46059.0</v>
      </c>
      <c r="B215" s="245" t="s">
        <v>3125</v>
      </c>
      <c r="C215" s="215" t="s">
        <v>2817</v>
      </c>
      <c r="D215" s="328">
        <v>0.4583333333333333</v>
      </c>
      <c r="E215" s="245" t="s">
        <v>3761</v>
      </c>
      <c r="F215" s="245" t="s">
        <v>2592</v>
      </c>
      <c r="G215" s="245">
        <v>1.0</v>
      </c>
      <c r="H215" s="245" t="s">
        <v>888</v>
      </c>
      <c r="I215" s="323" t="s">
        <v>10748</v>
      </c>
      <c r="J215" s="323" t="s">
        <v>9980</v>
      </c>
      <c r="K215" s="323" t="s">
        <v>10749</v>
      </c>
      <c r="L215" s="323" t="s">
        <v>10750</v>
      </c>
      <c r="M215" s="333" t="s">
        <v>10751</v>
      </c>
      <c r="N215" s="323" t="s">
        <v>706</v>
      </c>
      <c r="O215" s="331">
        <v>0.9770833333333333</v>
      </c>
      <c r="P215" s="343" t="str">
        <f t="shared" si="4"/>
        <v>INSTALACION GPS</v>
      </c>
      <c r="Q215" s="323" t="s">
        <v>5247</v>
      </c>
      <c r="R215" s="323">
        <v>8.62667089312295E14</v>
      </c>
      <c r="S215" s="323">
        <v>8.118247475E9</v>
      </c>
      <c r="T215" s="323" t="s">
        <v>10752</v>
      </c>
      <c r="U215" s="323" t="s">
        <v>10753</v>
      </c>
      <c r="V215" s="343" t="str">
        <f t="shared" si="38"/>
        <v>INSTALACION</v>
      </c>
      <c r="W215" s="325">
        <v>1724.0</v>
      </c>
      <c r="X215" s="325">
        <v>150.0</v>
      </c>
      <c r="Y215" s="326">
        <f t="shared" si="39"/>
        <v>299.84</v>
      </c>
      <c r="Z215" s="326">
        <f t="shared" si="40"/>
        <v>2173.84</v>
      </c>
      <c r="AA215" s="326"/>
    </row>
    <row r="216" ht="34.5" customHeight="1">
      <c r="A216" s="322">
        <v>46059.0</v>
      </c>
      <c r="B216" s="245" t="s">
        <v>3125</v>
      </c>
      <c r="C216" s="245" t="s">
        <v>2966</v>
      </c>
      <c r="D216" s="328">
        <v>0.4583333333333333</v>
      </c>
      <c r="E216" s="245" t="s">
        <v>7700</v>
      </c>
      <c r="F216" s="245" t="s">
        <v>2592</v>
      </c>
      <c r="G216" s="245">
        <v>1.0</v>
      </c>
      <c r="H216" s="245" t="s">
        <v>888</v>
      </c>
      <c r="I216" s="323" t="s">
        <v>10748</v>
      </c>
      <c r="J216" s="323" t="s">
        <v>9980</v>
      </c>
      <c r="K216" s="323" t="s">
        <v>10749</v>
      </c>
      <c r="L216" s="323" t="s">
        <v>10750</v>
      </c>
      <c r="M216" s="333" t="s">
        <v>10751</v>
      </c>
      <c r="N216" s="323" t="s">
        <v>706</v>
      </c>
      <c r="O216" s="331">
        <v>0.9770833333333333</v>
      </c>
      <c r="P216" s="343" t="str">
        <f t="shared" si="4"/>
        <v>INSTALACION GPS</v>
      </c>
      <c r="Q216" s="323" t="s">
        <v>5247</v>
      </c>
      <c r="R216" s="323">
        <v>8.62667089312295E14</v>
      </c>
      <c r="S216" s="323">
        <v>8.118247475E9</v>
      </c>
      <c r="T216" s="323" t="s">
        <v>10752</v>
      </c>
      <c r="U216" s="323" t="s">
        <v>10753</v>
      </c>
      <c r="V216" s="323" t="s">
        <v>10754</v>
      </c>
      <c r="W216" s="325">
        <v>0.0</v>
      </c>
      <c r="X216" s="325">
        <v>0.0</v>
      </c>
      <c r="Y216" s="326">
        <f t="shared" si="39"/>
        <v>0</v>
      </c>
      <c r="Z216" s="326">
        <f t="shared" si="40"/>
        <v>0</v>
      </c>
      <c r="AA216" s="326"/>
    </row>
    <row r="217" ht="37.5" customHeight="1">
      <c r="A217" s="322">
        <v>46059.0</v>
      </c>
      <c r="B217" s="245" t="s">
        <v>3125</v>
      </c>
      <c r="C217" s="327" t="s">
        <v>2817</v>
      </c>
      <c r="D217" s="328">
        <v>0.5416666666666666</v>
      </c>
      <c r="E217" s="245" t="s">
        <v>7700</v>
      </c>
      <c r="F217" s="245" t="s">
        <v>8226</v>
      </c>
      <c r="G217" s="245">
        <v>1.0</v>
      </c>
      <c r="H217" s="245" t="s">
        <v>2513</v>
      </c>
      <c r="I217" s="323" t="s">
        <v>10755</v>
      </c>
      <c r="J217" s="323" t="s">
        <v>2514</v>
      </c>
      <c r="K217" s="323" t="s">
        <v>68</v>
      </c>
      <c r="L217" s="323" t="s">
        <v>10756</v>
      </c>
      <c r="M217" s="333" t="s">
        <v>10757</v>
      </c>
      <c r="N217" s="323" t="s">
        <v>706</v>
      </c>
      <c r="O217" s="331">
        <v>0.5215277777777778</v>
      </c>
      <c r="P217" s="343" t="str">
        <f t="shared" si="4"/>
        <v>DESINSTALACION DE EQUIPO</v>
      </c>
      <c r="Q217" s="323" t="s">
        <v>10758</v>
      </c>
      <c r="R217" s="323">
        <v>8.62667089380607E14</v>
      </c>
      <c r="S217" s="323">
        <v>8.121908287E9</v>
      </c>
      <c r="T217" s="323" t="s">
        <v>10759</v>
      </c>
      <c r="U217" s="323" t="s">
        <v>9639</v>
      </c>
      <c r="V217" s="343" t="str">
        <f t="shared" ref="V217:V236" si="41">H217</f>
        <v>DESINSTALACION</v>
      </c>
      <c r="W217" s="325">
        <v>0.0</v>
      </c>
      <c r="X217" s="325">
        <v>0.0</v>
      </c>
      <c r="Y217" s="326">
        <f t="shared" si="39"/>
        <v>0</v>
      </c>
      <c r="Z217" s="326">
        <f t="shared" si="40"/>
        <v>0</v>
      </c>
      <c r="AA217" s="326"/>
    </row>
    <row r="218" ht="33.75" customHeight="1">
      <c r="A218" s="322">
        <v>46059.0</v>
      </c>
      <c r="B218" s="245" t="s">
        <v>3125</v>
      </c>
      <c r="C218" s="327" t="s">
        <v>2817</v>
      </c>
      <c r="D218" s="328">
        <v>0.5625</v>
      </c>
      <c r="E218" s="245" t="s">
        <v>7700</v>
      </c>
      <c r="F218" s="245" t="s">
        <v>10693</v>
      </c>
      <c r="G218" s="245">
        <v>1.0</v>
      </c>
      <c r="H218" s="245" t="s">
        <v>888</v>
      </c>
      <c r="I218" s="323" t="s">
        <v>10760</v>
      </c>
      <c r="J218" s="323" t="s">
        <v>9980</v>
      </c>
      <c r="K218" s="323" t="s">
        <v>10695</v>
      </c>
      <c r="L218" s="323" t="s">
        <v>10696</v>
      </c>
      <c r="M218" s="333" t="s">
        <v>10697</v>
      </c>
      <c r="N218" s="323" t="s">
        <v>9970</v>
      </c>
      <c r="O218" s="331">
        <v>0.5493055555555556</v>
      </c>
      <c r="P218" s="343" t="str">
        <f t="shared" si="4"/>
        <v>INSTALACION GPS</v>
      </c>
      <c r="Q218" s="323" t="s">
        <v>5247</v>
      </c>
      <c r="R218" s="323">
        <v>8.62667089308368E14</v>
      </c>
      <c r="S218" s="323">
        <v>8.118014408E9</v>
      </c>
      <c r="T218" s="323" t="s">
        <v>10761</v>
      </c>
      <c r="U218" s="323" t="s">
        <v>10762</v>
      </c>
      <c r="V218" s="343" t="str">
        <f t="shared" si="41"/>
        <v>INSTALACION</v>
      </c>
      <c r="W218" s="325">
        <v>1200.0</v>
      </c>
      <c r="X218" s="325">
        <v>200.0</v>
      </c>
      <c r="Y218" s="326">
        <f t="shared" si="39"/>
        <v>224</v>
      </c>
      <c r="Z218" s="326">
        <f t="shared" si="40"/>
        <v>1624</v>
      </c>
      <c r="AA218" s="326"/>
    </row>
    <row r="219" ht="38.25" customHeight="1">
      <c r="A219" s="322">
        <v>46059.0</v>
      </c>
      <c r="B219" s="245" t="s">
        <v>3125</v>
      </c>
      <c r="C219" s="327" t="s">
        <v>2817</v>
      </c>
      <c r="D219" s="328">
        <v>0.5625</v>
      </c>
      <c r="E219" s="245" t="s">
        <v>7700</v>
      </c>
      <c r="F219" s="245" t="s">
        <v>10693</v>
      </c>
      <c r="G219" s="245">
        <v>1.0</v>
      </c>
      <c r="H219" s="245" t="s">
        <v>888</v>
      </c>
      <c r="I219" s="323" t="s">
        <v>10763</v>
      </c>
      <c r="J219" s="323" t="s">
        <v>9980</v>
      </c>
      <c r="K219" s="323" t="s">
        <v>10695</v>
      </c>
      <c r="L219" s="323" t="s">
        <v>10696</v>
      </c>
      <c r="M219" s="333" t="s">
        <v>10697</v>
      </c>
      <c r="N219" s="323" t="s">
        <v>9970</v>
      </c>
      <c r="O219" s="331">
        <v>0.5659722222222222</v>
      </c>
      <c r="P219" s="343" t="str">
        <f t="shared" si="4"/>
        <v>INSTALACION GPS</v>
      </c>
      <c r="Q219" s="323" t="s">
        <v>5247</v>
      </c>
      <c r="R219" s="323">
        <v>8.62667089199957E14</v>
      </c>
      <c r="S219" s="323">
        <v>8.117903773E9</v>
      </c>
      <c r="T219" s="323" t="s">
        <v>10764</v>
      </c>
      <c r="U219" s="323" t="s">
        <v>10765</v>
      </c>
      <c r="V219" s="343" t="str">
        <f t="shared" si="41"/>
        <v>INSTALACION</v>
      </c>
      <c r="W219" s="325">
        <v>1200.0</v>
      </c>
      <c r="X219" s="325">
        <v>200.0</v>
      </c>
      <c r="Y219" s="326">
        <f t="shared" si="39"/>
        <v>224</v>
      </c>
      <c r="Z219" s="326">
        <f t="shared" si="40"/>
        <v>1624</v>
      </c>
      <c r="AA219" s="326"/>
    </row>
    <row r="220" ht="38.25" customHeight="1">
      <c r="A220" s="322">
        <v>46059.0</v>
      </c>
      <c r="B220" s="245" t="s">
        <v>3125</v>
      </c>
      <c r="C220" s="327" t="s">
        <v>2817</v>
      </c>
      <c r="D220" s="328">
        <v>0.5833333333333334</v>
      </c>
      <c r="E220" s="245" t="s">
        <v>7700</v>
      </c>
      <c r="F220" s="245" t="s">
        <v>10693</v>
      </c>
      <c r="G220" s="245">
        <v>1.0</v>
      </c>
      <c r="H220" s="245" t="s">
        <v>888</v>
      </c>
      <c r="I220" s="323" t="s">
        <v>10766</v>
      </c>
      <c r="J220" s="323" t="s">
        <v>9980</v>
      </c>
      <c r="K220" s="323" t="s">
        <v>10695</v>
      </c>
      <c r="L220" s="323" t="s">
        <v>10696</v>
      </c>
      <c r="M220" s="333" t="s">
        <v>10697</v>
      </c>
      <c r="N220" s="323" t="s">
        <v>9970</v>
      </c>
      <c r="O220" s="331">
        <v>0.5791666666666667</v>
      </c>
      <c r="P220" s="343" t="str">
        <f t="shared" si="4"/>
        <v>INSTALACION GPS</v>
      </c>
      <c r="Q220" s="323" t="s">
        <v>5247</v>
      </c>
      <c r="R220" s="323">
        <v>8.62667089376936E14</v>
      </c>
      <c r="S220" s="323">
        <v>8.126174254E9</v>
      </c>
      <c r="T220" s="323" t="s">
        <v>10767</v>
      </c>
      <c r="U220" s="323" t="s">
        <v>10768</v>
      </c>
      <c r="V220" s="343" t="str">
        <f t="shared" si="41"/>
        <v>INSTALACION</v>
      </c>
      <c r="W220" s="325">
        <v>1200.0</v>
      </c>
      <c r="X220" s="325">
        <v>200.0</v>
      </c>
      <c r="Y220" s="326">
        <f t="shared" si="39"/>
        <v>224</v>
      </c>
      <c r="Z220" s="326">
        <f t="shared" si="40"/>
        <v>1624</v>
      </c>
      <c r="AA220" s="326"/>
    </row>
    <row r="221" ht="38.25" customHeight="1">
      <c r="A221" s="322">
        <v>46059.0</v>
      </c>
      <c r="B221" s="245" t="s">
        <v>3125</v>
      </c>
      <c r="C221" s="327" t="s">
        <v>2817</v>
      </c>
      <c r="D221" s="328">
        <v>0.6041666666666666</v>
      </c>
      <c r="E221" s="245" t="s">
        <v>7700</v>
      </c>
      <c r="F221" s="245" t="s">
        <v>10693</v>
      </c>
      <c r="G221" s="245">
        <v>1.0</v>
      </c>
      <c r="H221" s="245" t="s">
        <v>888</v>
      </c>
      <c r="I221" s="323" t="s">
        <v>10769</v>
      </c>
      <c r="J221" s="323" t="s">
        <v>9980</v>
      </c>
      <c r="K221" s="323" t="s">
        <v>10695</v>
      </c>
      <c r="L221" s="323" t="s">
        <v>10696</v>
      </c>
      <c r="M221" s="333" t="s">
        <v>10697</v>
      </c>
      <c r="N221" s="323" t="s">
        <v>9970</v>
      </c>
      <c r="O221" s="331">
        <v>0.6006944444444444</v>
      </c>
      <c r="P221" s="343" t="str">
        <f t="shared" si="4"/>
        <v>INSTALACION GPS</v>
      </c>
      <c r="Q221" s="323" t="s">
        <v>5247</v>
      </c>
      <c r="R221" s="323">
        <v>8.6266708928936E14</v>
      </c>
      <c r="S221" s="323">
        <v>8.117901552E9</v>
      </c>
      <c r="T221" s="323" t="s">
        <v>10770</v>
      </c>
      <c r="U221" s="323" t="s">
        <v>10771</v>
      </c>
      <c r="V221" s="343" t="str">
        <f t="shared" si="41"/>
        <v>INSTALACION</v>
      </c>
      <c r="W221" s="325">
        <v>1200.0</v>
      </c>
      <c r="X221" s="325">
        <v>200.0</v>
      </c>
      <c r="Y221" s="326">
        <f t="shared" si="39"/>
        <v>224</v>
      </c>
      <c r="Z221" s="326">
        <f t="shared" si="40"/>
        <v>1624</v>
      </c>
      <c r="AA221" s="326"/>
    </row>
    <row r="222" ht="38.25" customHeight="1">
      <c r="A222" s="322">
        <v>46059.0</v>
      </c>
      <c r="B222" s="245" t="s">
        <v>3125</v>
      </c>
      <c r="C222" s="327" t="s">
        <v>2817</v>
      </c>
      <c r="D222" s="328">
        <v>0.5833333333333334</v>
      </c>
      <c r="E222" s="245" t="s">
        <v>7700</v>
      </c>
      <c r="F222" s="245" t="s">
        <v>10772</v>
      </c>
      <c r="G222" s="245">
        <v>1.0</v>
      </c>
      <c r="H222" s="245" t="s">
        <v>888</v>
      </c>
      <c r="I222" s="323" t="s">
        <v>10773</v>
      </c>
      <c r="J222" s="323" t="s">
        <v>9980</v>
      </c>
      <c r="K222" s="323" t="s">
        <v>10774</v>
      </c>
      <c r="L222" s="323" t="s">
        <v>10775</v>
      </c>
      <c r="M222" s="333" t="s">
        <v>10776</v>
      </c>
      <c r="N222" s="323" t="s">
        <v>706</v>
      </c>
      <c r="O222" s="331">
        <v>0.6173611111111111</v>
      </c>
      <c r="P222" s="343" t="str">
        <f t="shared" si="4"/>
        <v>INSTALACION GPS</v>
      </c>
      <c r="Q222" s="323" t="s">
        <v>5247</v>
      </c>
      <c r="R222" s="323">
        <v>8.62667089393071E14</v>
      </c>
      <c r="S222" s="323" t="s">
        <v>68</v>
      </c>
      <c r="T222" s="323" t="s">
        <v>68</v>
      </c>
      <c r="U222" s="323" t="s">
        <v>10777</v>
      </c>
      <c r="V222" s="343" t="str">
        <f t="shared" si="41"/>
        <v>INSTALACION</v>
      </c>
      <c r="W222" s="325">
        <v>1850.0</v>
      </c>
      <c r="X222" s="325">
        <v>250.0</v>
      </c>
      <c r="Y222" s="326">
        <f t="shared" si="39"/>
        <v>336</v>
      </c>
      <c r="Z222" s="326">
        <f t="shared" si="40"/>
        <v>2436</v>
      </c>
      <c r="AA222" s="326"/>
    </row>
    <row r="223" ht="38.25" customHeight="1">
      <c r="A223" s="322">
        <v>46059.0</v>
      </c>
      <c r="B223" s="245" t="s">
        <v>3125</v>
      </c>
      <c r="C223" s="327" t="s">
        <v>2817</v>
      </c>
      <c r="D223" s="328">
        <v>0.625</v>
      </c>
      <c r="E223" s="245" t="s">
        <v>7700</v>
      </c>
      <c r="F223" s="245" t="s">
        <v>10693</v>
      </c>
      <c r="G223" s="245">
        <v>1.0</v>
      </c>
      <c r="H223" s="245" t="s">
        <v>888</v>
      </c>
      <c r="I223" s="323" t="s">
        <v>10778</v>
      </c>
      <c r="J223" s="323" t="s">
        <v>9980</v>
      </c>
      <c r="K223" s="323" t="s">
        <v>10695</v>
      </c>
      <c r="L223" s="323" t="s">
        <v>10696</v>
      </c>
      <c r="M223" s="333" t="s">
        <v>10697</v>
      </c>
      <c r="N223" s="323" t="s">
        <v>9970</v>
      </c>
      <c r="O223" s="331">
        <v>0.6173611111111111</v>
      </c>
      <c r="P223" s="343" t="str">
        <f t="shared" si="4"/>
        <v>INSTALACION GPS</v>
      </c>
      <c r="Q223" s="323" t="s">
        <v>5247</v>
      </c>
      <c r="R223" s="323">
        <v>8.62667089244365E14</v>
      </c>
      <c r="S223" s="323">
        <v>8.118016603E9</v>
      </c>
      <c r="T223" s="323" t="s">
        <v>10779</v>
      </c>
      <c r="U223" s="323" t="s">
        <v>10780</v>
      </c>
      <c r="V223" s="343" t="str">
        <f t="shared" si="41"/>
        <v>INSTALACION</v>
      </c>
      <c r="W223" s="325">
        <v>1200.0</v>
      </c>
      <c r="X223" s="325">
        <v>200.0</v>
      </c>
      <c r="Y223" s="326">
        <f t="shared" si="39"/>
        <v>224</v>
      </c>
      <c r="Z223" s="326">
        <f t="shared" si="40"/>
        <v>1624</v>
      </c>
      <c r="AA223" s="326"/>
    </row>
    <row r="224" ht="38.25" customHeight="1">
      <c r="A224" s="322">
        <v>46059.0</v>
      </c>
      <c r="B224" s="245" t="s">
        <v>3125</v>
      </c>
      <c r="C224" s="327" t="s">
        <v>2817</v>
      </c>
      <c r="D224" s="328">
        <v>0.6458333333333334</v>
      </c>
      <c r="E224" s="245" t="s">
        <v>7700</v>
      </c>
      <c r="F224" s="245" t="s">
        <v>10693</v>
      </c>
      <c r="G224" s="245">
        <v>1.0</v>
      </c>
      <c r="H224" s="245" t="s">
        <v>888</v>
      </c>
      <c r="I224" s="323" t="s">
        <v>10781</v>
      </c>
      <c r="J224" s="323" t="s">
        <v>9980</v>
      </c>
      <c r="K224" s="323" t="s">
        <v>10695</v>
      </c>
      <c r="L224" s="323" t="s">
        <v>10696</v>
      </c>
      <c r="M224" s="333" t="s">
        <v>10697</v>
      </c>
      <c r="N224" s="323" t="s">
        <v>9970</v>
      </c>
      <c r="O224" s="331">
        <v>0.6416666666666667</v>
      </c>
      <c r="P224" s="343" t="str">
        <f t="shared" si="4"/>
        <v>INSTALACION GPS</v>
      </c>
      <c r="Q224" s="323" t="s">
        <v>5247</v>
      </c>
      <c r="R224" s="323">
        <v>8.62667089347481E14</v>
      </c>
      <c r="S224" s="323">
        <v>8.118016141E9</v>
      </c>
      <c r="T224" s="323" t="s">
        <v>10782</v>
      </c>
      <c r="U224" s="323" t="s">
        <v>10783</v>
      </c>
      <c r="V224" s="343" t="str">
        <f t="shared" si="41"/>
        <v>INSTALACION</v>
      </c>
      <c r="W224" s="325">
        <v>1200.0</v>
      </c>
      <c r="X224" s="325">
        <v>200.0</v>
      </c>
      <c r="Y224" s="326">
        <f t="shared" si="39"/>
        <v>224</v>
      </c>
      <c r="Z224" s="326">
        <f t="shared" si="40"/>
        <v>1624</v>
      </c>
      <c r="AA224" s="326"/>
    </row>
    <row r="225">
      <c r="A225" s="322">
        <v>46059.0</v>
      </c>
      <c r="B225" s="245" t="s">
        <v>3125</v>
      </c>
      <c r="C225" s="215" t="s">
        <v>2817</v>
      </c>
      <c r="D225" s="328">
        <v>0.6458333333333334</v>
      </c>
      <c r="E225" s="245" t="s">
        <v>3761</v>
      </c>
      <c r="F225" s="245" t="s">
        <v>2592</v>
      </c>
      <c r="G225" s="245">
        <v>1.0</v>
      </c>
      <c r="H225" s="245" t="s">
        <v>888</v>
      </c>
      <c r="I225" s="323" t="s">
        <v>10784</v>
      </c>
      <c r="J225" s="323" t="s">
        <v>9980</v>
      </c>
      <c r="K225" s="323" t="s">
        <v>10785</v>
      </c>
      <c r="L225" s="323" t="s">
        <v>9398</v>
      </c>
      <c r="M225" s="333" t="s">
        <v>10786</v>
      </c>
      <c r="N225" s="323" t="s">
        <v>706</v>
      </c>
      <c r="O225" s="331">
        <v>0.6465277777777778</v>
      </c>
      <c r="P225" s="343" t="str">
        <f t="shared" si="4"/>
        <v>INSTALACION GPS</v>
      </c>
      <c r="Q225" s="323" t="s">
        <v>5247</v>
      </c>
      <c r="R225" s="323">
        <v>8.62667089271327E14</v>
      </c>
      <c r="S225" s="323">
        <v>2.215751105E9</v>
      </c>
      <c r="T225" s="323" t="s">
        <v>10787</v>
      </c>
      <c r="U225" s="323" t="s">
        <v>10788</v>
      </c>
      <c r="V225" s="343" t="str">
        <f t="shared" si="41"/>
        <v>INSTALACION</v>
      </c>
      <c r="W225" s="325">
        <v>1724.0</v>
      </c>
      <c r="X225" s="325">
        <v>150.0</v>
      </c>
      <c r="Y225" s="326">
        <f t="shared" si="39"/>
        <v>299.84</v>
      </c>
      <c r="Z225" s="326">
        <f t="shared" si="40"/>
        <v>2173.84</v>
      </c>
      <c r="AA225" s="326"/>
    </row>
    <row r="226">
      <c r="A226" s="322">
        <v>46059.0</v>
      </c>
      <c r="B226" s="245" t="s">
        <v>3125</v>
      </c>
      <c r="C226" s="215" t="s">
        <v>2817</v>
      </c>
      <c r="D226" s="328">
        <v>0.6666666666666666</v>
      </c>
      <c r="E226" s="245" t="s">
        <v>3761</v>
      </c>
      <c r="F226" s="245" t="s">
        <v>2592</v>
      </c>
      <c r="G226" s="245">
        <v>1.0</v>
      </c>
      <c r="H226" s="245" t="s">
        <v>888</v>
      </c>
      <c r="I226" s="323" t="s">
        <v>10789</v>
      </c>
      <c r="J226" s="323" t="s">
        <v>9980</v>
      </c>
      <c r="K226" s="323" t="s">
        <v>10790</v>
      </c>
      <c r="L226" s="323" t="s">
        <v>4219</v>
      </c>
      <c r="M226" s="333" t="s">
        <v>10791</v>
      </c>
      <c r="N226" s="323" t="s">
        <v>706</v>
      </c>
      <c r="O226" s="331">
        <v>0.6743055555555556</v>
      </c>
      <c r="P226" s="343" t="str">
        <f t="shared" si="4"/>
        <v>INSTALACION GPS</v>
      </c>
      <c r="Q226" s="323" t="s">
        <v>5247</v>
      </c>
      <c r="R226" s="323">
        <v>8.62667089199775E14</v>
      </c>
      <c r="S226" s="323">
        <v>2.222801041E9</v>
      </c>
      <c r="T226" s="323" t="s">
        <v>10792</v>
      </c>
      <c r="U226" s="323" t="s">
        <v>10793</v>
      </c>
      <c r="V226" s="343" t="str">
        <f t="shared" si="41"/>
        <v>INSTALACION</v>
      </c>
      <c r="W226" s="325">
        <v>1724.0</v>
      </c>
      <c r="X226" s="325">
        <v>150.0</v>
      </c>
      <c r="Y226" s="326">
        <f t="shared" si="39"/>
        <v>299.84</v>
      </c>
      <c r="Z226" s="326">
        <f t="shared" si="40"/>
        <v>2173.84</v>
      </c>
      <c r="AA226" s="326"/>
    </row>
    <row r="227" ht="36.0" customHeight="1">
      <c r="A227" s="322">
        <v>46059.0</v>
      </c>
      <c r="B227" s="245" t="s">
        <v>3125</v>
      </c>
      <c r="C227" s="327" t="s">
        <v>2817</v>
      </c>
      <c r="D227" s="328">
        <v>0.6666666666666666</v>
      </c>
      <c r="E227" s="245" t="s">
        <v>7700</v>
      </c>
      <c r="F227" s="245" t="s">
        <v>10693</v>
      </c>
      <c r="G227" s="245">
        <v>1.0</v>
      </c>
      <c r="H227" s="245" t="s">
        <v>888</v>
      </c>
      <c r="I227" s="323" t="s">
        <v>10794</v>
      </c>
      <c r="J227" s="323" t="s">
        <v>9980</v>
      </c>
      <c r="K227" s="323" t="s">
        <v>10695</v>
      </c>
      <c r="L227" s="323" t="s">
        <v>10696</v>
      </c>
      <c r="M227" s="333" t="s">
        <v>10697</v>
      </c>
      <c r="N227" s="323" t="s">
        <v>9970</v>
      </c>
      <c r="O227" s="331">
        <v>0.65625</v>
      </c>
      <c r="P227" s="343" t="str">
        <f t="shared" si="4"/>
        <v>INSTALACION GPS</v>
      </c>
      <c r="Q227" s="323" t="s">
        <v>5247</v>
      </c>
      <c r="R227" s="323">
        <v>8.62667089244936E14</v>
      </c>
      <c r="S227" s="323">
        <v>8.118019319E9</v>
      </c>
      <c r="T227" s="323" t="s">
        <v>10795</v>
      </c>
      <c r="U227" s="323" t="s">
        <v>10796</v>
      </c>
      <c r="V227" s="343" t="str">
        <f t="shared" si="41"/>
        <v>INSTALACION</v>
      </c>
      <c r="W227" s="325">
        <v>1200.0</v>
      </c>
      <c r="X227" s="325">
        <v>200.0</v>
      </c>
      <c r="Y227" s="326">
        <f t="shared" si="39"/>
        <v>224</v>
      </c>
      <c r="Z227" s="326">
        <f t="shared" si="40"/>
        <v>1624</v>
      </c>
      <c r="AA227" s="326"/>
    </row>
    <row r="228" ht="36.0" customHeight="1">
      <c r="A228" s="322">
        <v>46059.0</v>
      </c>
      <c r="B228" s="245" t="s">
        <v>3125</v>
      </c>
      <c r="C228" s="327" t="s">
        <v>2817</v>
      </c>
      <c r="D228" s="328">
        <v>0.6875</v>
      </c>
      <c r="E228" s="245" t="s">
        <v>7700</v>
      </c>
      <c r="F228" s="245" t="s">
        <v>10693</v>
      </c>
      <c r="G228" s="245">
        <v>1.0</v>
      </c>
      <c r="H228" s="245" t="s">
        <v>888</v>
      </c>
      <c r="I228" s="323" t="s">
        <v>10797</v>
      </c>
      <c r="J228" s="323" t="s">
        <v>9980</v>
      </c>
      <c r="K228" s="323" t="s">
        <v>10695</v>
      </c>
      <c r="L228" s="323" t="s">
        <v>10696</v>
      </c>
      <c r="M228" s="333" t="s">
        <v>10697</v>
      </c>
      <c r="N228" s="323" t="s">
        <v>9970</v>
      </c>
      <c r="O228" s="331">
        <v>0.6715277777777777</v>
      </c>
      <c r="P228" s="343" t="str">
        <f t="shared" si="4"/>
        <v>INSTALACION GPS</v>
      </c>
      <c r="Q228" s="323" t="s">
        <v>5247</v>
      </c>
      <c r="R228" s="323">
        <v>8.62667089366226E14</v>
      </c>
      <c r="S228" s="323">
        <v>8.117798556E9</v>
      </c>
      <c r="T228" s="323" t="s">
        <v>10798</v>
      </c>
      <c r="U228" s="323" t="s">
        <v>10799</v>
      </c>
      <c r="V228" s="343" t="str">
        <f t="shared" si="41"/>
        <v>INSTALACION</v>
      </c>
      <c r="W228" s="325">
        <v>1200.0</v>
      </c>
      <c r="X228" s="325">
        <v>200.0</v>
      </c>
      <c r="Y228" s="326">
        <f t="shared" si="39"/>
        <v>224</v>
      </c>
      <c r="Z228" s="326">
        <f t="shared" si="40"/>
        <v>1624</v>
      </c>
      <c r="AA228" s="326"/>
    </row>
    <row r="229" ht="36.0" customHeight="1">
      <c r="A229" s="322">
        <v>46059.0</v>
      </c>
      <c r="B229" s="245" t="s">
        <v>3125</v>
      </c>
      <c r="C229" s="327" t="s">
        <v>2817</v>
      </c>
      <c r="D229" s="328">
        <v>0.6875</v>
      </c>
      <c r="E229" s="245" t="s">
        <v>7700</v>
      </c>
      <c r="F229" s="245" t="s">
        <v>10693</v>
      </c>
      <c r="G229" s="245">
        <v>1.0</v>
      </c>
      <c r="H229" s="245" t="s">
        <v>888</v>
      </c>
      <c r="I229" s="323" t="s">
        <v>10800</v>
      </c>
      <c r="J229" s="323" t="s">
        <v>9980</v>
      </c>
      <c r="K229" s="323" t="s">
        <v>10695</v>
      </c>
      <c r="L229" s="323" t="s">
        <v>10696</v>
      </c>
      <c r="M229" s="333" t="s">
        <v>10697</v>
      </c>
      <c r="N229" s="323" t="s">
        <v>9970</v>
      </c>
      <c r="O229" s="323" t="s">
        <v>10801</v>
      </c>
      <c r="P229" s="343" t="str">
        <f t="shared" si="4"/>
        <v>INSTALACION GPS</v>
      </c>
      <c r="Q229" s="323" t="s">
        <v>5247</v>
      </c>
      <c r="R229" s="323">
        <v>8.62667089364684E14</v>
      </c>
      <c r="S229" s="323">
        <v>8.182557193E9</v>
      </c>
      <c r="T229" s="323" t="s">
        <v>10802</v>
      </c>
      <c r="U229" s="323" t="s">
        <v>10803</v>
      </c>
      <c r="V229" s="343" t="str">
        <f t="shared" si="41"/>
        <v>INSTALACION</v>
      </c>
      <c r="W229" s="325">
        <v>1200.0</v>
      </c>
      <c r="X229" s="325">
        <v>200.0</v>
      </c>
      <c r="Y229" s="326">
        <f t="shared" si="39"/>
        <v>224</v>
      </c>
      <c r="Z229" s="326">
        <f t="shared" si="40"/>
        <v>1624</v>
      </c>
      <c r="AA229" s="326"/>
    </row>
    <row r="230" ht="39.75" customHeight="1">
      <c r="A230" s="322">
        <v>46059.0</v>
      </c>
      <c r="B230" s="245" t="s">
        <v>3125</v>
      </c>
      <c r="C230" s="327" t="s">
        <v>2817</v>
      </c>
      <c r="D230" s="328">
        <v>0.7083333333333334</v>
      </c>
      <c r="E230" s="245" t="s">
        <v>7700</v>
      </c>
      <c r="F230" s="245" t="s">
        <v>10693</v>
      </c>
      <c r="G230" s="245">
        <v>1.0</v>
      </c>
      <c r="H230" s="245" t="s">
        <v>888</v>
      </c>
      <c r="I230" s="323" t="s">
        <v>10804</v>
      </c>
      <c r="J230" s="323" t="s">
        <v>9980</v>
      </c>
      <c r="K230" s="323" t="s">
        <v>10695</v>
      </c>
      <c r="L230" s="323" t="s">
        <v>10696</v>
      </c>
      <c r="M230" s="333" t="s">
        <v>10697</v>
      </c>
      <c r="N230" s="323" t="s">
        <v>9970</v>
      </c>
      <c r="O230" s="331">
        <v>0.7152777777777778</v>
      </c>
      <c r="P230" s="343" t="str">
        <f t="shared" si="4"/>
        <v>INSTALACION GPS</v>
      </c>
      <c r="Q230" s="323" t="s">
        <v>5247</v>
      </c>
      <c r="R230" s="323">
        <v>8.62667089245362E14</v>
      </c>
      <c r="S230" s="323">
        <v>8.182061905E9</v>
      </c>
      <c r="T230" s="323" t="s">
        <v>10805</v>
      </c>
      <c r="U230" s="323" t="s">
        <v>10806</v>
      </c>
      <c r="V230" s="343" t="str">
        <f t="shared" si="41"/>
        <v>INSTALACION</v>
      </c>
      <c r="W230" s="325">
        <v>1200.0</v>
      </c>
      <c r="X230" s="325">
        <v>200.0</v>
      </c>
      <c r="Y230" s="326">
        <f t="shared" si="39"/>
        <v>224</v>
      </c>
      <c r="Z230" s="326">
        <f t="shared" si="40"/>
        <v>1624</v>
      </c>
      <c r="AA230" s="326"/>
    </row>
    <row r="231">
      <c r="A231" s="322">
        <v>46059.0</v>
      </c>
      <c r="B231" s="245" t="s">
        <v>3125</v>
      </c>
      <c r="C231" s="334" t="s">
        <v>2817</v>
      </c>
      <c r="D231" s="328">
        <v>0.7291666666666666</v>
      </c>
      <c r="E231" s="245" t="s">
        <v>390</v>
      </c>
      <c r="F231" s="245" t="s">
        <v>390</v>
      </c>
      <c r="G231" s="245">
        <v>1.0</v>
      </c>
      <c r="H231" s="245" t="s">
        <v>2449</v>
      </c>
      <c r="I231" s="323" t="s">
        <v>7592</v>
      </c>
      <c r="J231" s="323" t="s">
        <v>10807</v>
      </c>
      <c r="K231" s="323" t="s">
        <v>10668</v>
      </c>
      <c r="L231" s="323" t="s">
        <v>10669</v>
      </c>
      <c r="M231" s="333" t="s">
        <v>10808</v>
      </c>
      <c r="N231" s="323" t="s">
        <v>706</v>
      </c>
      <c r="O231" s="331">
        <v>0.7152777777777778</v>
      </c>
      <c r="P231" s="343" t="str">
        <f t="shared" si="4"/>
        <v>REVISION DE UNIDAD 
(Comentan que la unidad se apaga y un electrico lo reviso y comenta que es por la instalacion del GPS)</v>
      </c>
      <c r="Q231" s="323" t="s">
        <v>10809</v>
      </c>
      <c r="R231" s="323">
        <v>8.63719064833339E14</v>
      </c>
      <c r="S231" s="323">
        <v>8.110443691E9</v>
      </c>
      <c r="T231" s="323" t="s">
        <v>68</v>
      </c>
      <c r="U231" s="323" t="s">
        <v>7597</v>
      </c>
      <c r="V231" s="343" t="str">
        <f t="shared" si="41"/>
        <v>REVISION</v>
      </c>
      <c r="W231" s="325">
        <v>0.0</v>
      </c>
      <c r="X231" s="325">
        <v>0.0</v>
      </c>
      <c r="Y231" s="326">
        <f t="shared" si="39"/>
        <v>0</v>
      </c>
      <c r="Z231" s="326">
        <f t="shared" si="40"/>
        <v>0</v>
      </c>
      <c r="AA231" s="326"/>
    </row>
    <row r="232">
      <c r="A232" s="322">
        <v>46060.0</v>
      </c>
      <c r="B232" s="245" t="s">
        <v>3125</v>
      </c>
      <c r="C232" s="215" t="s">
        <v>2817</v>
      </c>
      <c r="D232" s="328">
        <v>0.4166666666666667</v>
      </c>
      <c r="E232" s="245" t="s">
        <v>3761</v>
      </c>
      <c r="F232" s="245" t="s">
        <v>2592</v>
      </c>
      <c r="G232" s="245">
        <v>1.0</v>
      </c>
      <c r="H232" s="245" t="s">
        <v>888</v>
      </c>
      <c r="I232" s="323" t="s">
        <v>10810</v>
      </c>
      <c r="J232" s="323" t="s">
        <v>9980</v>
      </c>
      <c r="K232" s="323" t="s">
        <v>10811</v>
      </c>
      <c r="L232" s="323" t="s">
        <v>2595</v>
      </c>
      <c r="M232" s="333" t="s">
        <v>10812</v>
      </c>
      <c r="N232" s="323" t="s">
        <v>706</v>
      </c>
      <c r="O232" s="331">
        <v>0.41597222222222224</v>
      </c>
      <c r="P232" s="343" t="str">
        <f t="shared" si="4"/>
        <v>INSTALACION GPS</v>
      </c>
      <c r="Q232" s="323" t="s">
        <v>5247</v>
      </c>
      <c r="R232" s="323">
        <v>8.6266708919989E14</v>
      </c>
      <c r="S232" s="323">
        <v>8.33301576E9</v>
      </c>
      <c r="T232" s="323" t="s">
        <v>10813</v>
      </c>
      <c r="U232" s="323" t="s">
        <v>10814</v>
      </c>
      <c r="V232" s="343" t="str">
        <f t="shared" si="41"/>
        <v>INSTALACION</v>
      </c>
      <c r="W232" s="325">
        <v>1724.0</v>
      </c>
      <c r="X232" s="325">
        <v>150.0</v>
      </c>
      <c r="Y232" s="326">
        <f t="shared" si="39"/>
        <v>299.84</v>
      </c>
      <c r="Z232" s="326">
        <f t="shared" si="40"/>
        <v>2173.84</v>
      </c>
      <c r="AA232" s="326"/>
    </row>
    <row r="233">
      <c r="A233" s="322">
        <v>46060.0</v>
      </c>
      <c r="B233" s="245" t="s">
        <v>3125</v>
      </c>
      <c r="C233" s="327" t="s">
        <v>2817</v>
      </c>
      <c r="D233" s="328">
        <v>0.4166666666666667</v>
      </c>
      <c r="E233" s="245" t="s">
        <v>8894</v>
      </c>
      <c r="F233" s="245" t="s">
        <v>10815</v>
      </c>
      <c r="G233" s="245">
        <v>1.0</v>
      </c>
      <c r="H233" s="245" t="s">
        <v>888</v>
      </c>
      <c r="I233" s="323" t="s">
        <v>10816</v>
      </c>
      <c r="J233" s="323" t="s">
        <v>9980</v>
      </c>
      <c r="K233" s="323" t="s">
        <v>8663</v>
      </c>
      <c r="L233" s="323" t="s">
        <v>8664</v>
      </c>
      <c r="M233" s="333" t="s">
        <v>10817</v>
      </c>
      <c r="N233" s="323" t="s">
        <v>706</v>
      </c>
      <c r="O233" s="331">
        <v>0.5256944444444445</v>
      </c>
      <c r="P233" s="343" t="str">
        <f t="shared" si="4"/>
        <v>INSTALACION GPS</v>
      </c>
      <c r="Q233" s="323" t="s">
        <v>10818</v>
      </c>
      <c r="R233" s="323">
        <v>8.62667089289261E14</v>
      </c>
      <c r="S233" s="323">
        <v>8.18253008E9</v>
      </c>
      <c r="T233" s="323" t="s">
        <v>10819</v>
      </c>
      <c r="U233" s="323" t="s">
        <v>10820</v>
      </c>
      <c r="V233" s="343" t="str">
        <f t="shared" si="41"/>
        <v>INSTALACION</v>
      </c>
      <c r="W233" s="325">
        <v>0.0</v>
      </c>
      <c r="X233" s="325">
        <v>0.0</v>
      </c>
      <c r="Y233" s="326">
        <f t="shared" si="39"/>
        <v>0</v>
      </c>
      <c r="Z233" s="326">
        <f t="shared" si="40"/>
        <v>0</v>
      </c>
      <c r="AA233" s="326"/>
    </row>
    <row r="234">
      <c r="A234" s="322">
        <v>46060.0</v>
      </c>
      <c r="B234" s="245" t="s">
        <v>3125</v>
      </c>
      <c r="C234" s="327" t="s">
        <v>2817</v>
      </c>
      <c r="D234" s="328">
        <v>0.4375</v>
      </c>
      <c r="E234" s="245" t="s">
        <v>8894</v>
      </c>
      <c r="F234" s="245" t="s">
        <v>10815</v>
      </c>
      <c r="G234" s="245">
        <v>1.0</v>
      </c>
      <c r="H234" s="245" t="s">
        <v>888</v>
      </c>
      <c r="I234" s="323" t="s">
        <v>10821</v>
      </c>
      <c r="J234" s="323" t="s">
        <v>9980</v>
      </c>
      <c r="K234" s="323" t="s">
        <v>8663</v>
      </c>
      <c r="L234" s="323" t="s">
        <v>8664</v>
      </c>
      <c r="M234" s="333" t="s">
        <v>10817</v>
      </c>
      <c r="N234" s="323" t="s">
        <v>706</v>
      </c>
      <c r="O234" s="331">
        <v>0.5326388888888889</v>
      </c>
      <c r="P234" s="343" t="str">
        <f t="shared" si="4"/>
        <v>INSTALACION GPS</v>
      </c>
      <c r="Q234" s="323" t="s">
        <v>10818</v>
      </c>
      <c r="R234" s="323">
        <v>8.62667089199593E14</v>
      </c>
      <c r="S234" s="323">
        <v>8.119111615E9</v>
      </c>
      <c r="T234" s="323" t="s">
        <v>10822</v>
      </c>
      <c r="U234" s="323" t="s">
        <v>10823</v>
      </c>
      <c r="V234" s="343" t="str">
        <f t="shared" si="41"/>
        <v>INSTALACION</v>
      </c>
      <c r="W234" s="325">
        <v>0.0</v>
      </c>
      <c r="X234" s="325">
        <v>0.0</v>
      </c>
      <c r="Y234" s="326">
        <f t="shared" si="39"/>
        <v>0</v>
      </c>
      <c r="Z234" s="326">
        <f t="shared" si="40"/>
        <v>0</v>
      </c>
      <c r="AA234" s="326"/>
    </row>
    <row r="235">
      <c r="A235" s="322">
        <v>46060.0</v>
      </c>
      <c r="B235" s="245" t="s">
        <v>3125</v>
      </c>
      <c r="C235" s="327" t="s">
        <v>2817</v>
      </c>
      <c r="D235" s="328">
        <v>0.4791666666666667</v>
      </c>
      <c r="E235" s="245" t="s">
        <v>8894</v>
      </c>
      <c r="F235" s="245" t="s">
        <v>10815</v>
      </c>
      <c r="G235" s="245">
        <v>1.0</v>
      </c>
      <c r="H235" s="245" t="s">
        <v>888</v>
      </c>
      <c r="I235" s="323" t="s">
        <v>10824</v>
      </c>
      <c r="J235" s="323" t="s">
        <v>9980</v>
      </c>
      <c r="K235" s="323" t="s">
        <v>8663</v>
      </c>
      <c r="L235" s="323" t="s">
        <v>8664</v>
      </c>
      <c r="M235" s="333" t="s">
        <v>10817</v>
      </c>
      <c r="N235" s="323" t="s">
        <v>706</v>
      </c>
      <c r="O235" s="331">
        <v>0.5402777777777777</v>
      </c>
      <c r="P235" s="343" t="str">
        <f t="shared" si="4"/>
        <v>INSTALACION GPS</v>
      </c>
      <c r="Q235" s="323" t="s">
        <v>10818</v>
      </c>
      <c r="R235" s="323">
        <v>8.62667089347614E14</v>
      </c>
      <c r="S235" s="323">
        <v>8.11911665E9</v>
      </c>
      <c r="T235" s="323" t="s">
        <v>10825</v>
      </c>
      <c r="U235" s="323" t="s">
        <v>10826</v>
      </c>
      <c r="V235" s="343" t="str">
        <f t="shared" si="41"/>
        <v>INSTALACION</v>
      </c>
      <c r="W235" s="325">
        <v>0.0</v>
      </c>
      <c r="X235" s="325">
        <v>0.0</v>
      </c>
      <c r="Y235" s="326">
        <f t="shared" si="39"/>
        <v>0</v>
      </c>
      <c r="Z235" s="326">
        <f t="shared" si="40"/>
        <v>0</v>
      </c>
      <c r="AA235" s="326"/>
    </row>
    <row r="236">
      <c r="A236" s="322">
        <v>46060.0</v>
      </c>
      <c r="B236" s="245" t="s">
        <v>3125</v>
      </c>
      <c r="C236" s="327" t="s">
        <v>2817</v>
      </c>
      <c r="D236" s="328">
        <v>0.4583333333333333</v>
      </c>
      <c r="E236" s="245" t="s">
        <v>8894</v>
      </c>
      <c r="F236" s="245" t="s">
        <v>10815</v>
      </c>
      <c r="G236" s="245">
        <v>1.0</v>
      </c>
      <c r="H236" s="245" t="s">
        <v>888</v>
      </c>
      <c r="I236" s="323" t="s">
        <v>10827</v>
      </c>
      <c r="J236" s="323" t="s">
        <v>9980</v>
      </c>
      <c r="K236" s="323" t="s">
        <v>8663</v>
      </c>
      <c r="L236" s="323" t="s">
        <v>8664</v>
      </c>
      <c r="M236" s="333" t="s">
        <v>10817</v>
      </c>
      <c r="N236" s="323" t="s">
        <v>706</v>
      </c>
      <c r="O236" s="331">
        <v>0.5569444444444445</v>
      </c>
      <c r="P236" s="343" t="str">
        <f t="shared" si="4"/>
        <v>INSTALACION GPS</v>
      </c>
      <c r="Q236" s="323" t="s">
        <v>10818</v>
      </c>
      <c r="R236" s="323">
        <v>8.62667089199619E14</v>
      </c>
      <c r="S236" s="323">
        <v>8.119102549E9</v>
      </c>
      <c r="T236" s="323" t="s">
        <v>10828</v>
      </c>
      <c r="U236" s="323" t="s">
        <v>10829</v>
      </c>
      <c r="V236" s="343" t="str">
        <f t="shared" si="41"/>
        <v>INSTALACION</v>
      </c>
      <c r="W236" s="325">
        <v>0.0</v>
      </c>
      <c r="X236" s="325">
        <v>0.0</v>
      </c>
      <c r="Y236" s="326">
        <f t="shared" si="39"/>
        <v>0</v>
      </c>
      <c r="Z236" s="326">
        <f t="shared" si="40"/>
        <v>0</v>
      </c>
      <c r="AA236" s="326"/>
    </row>
    <row r="237" ht="36.0" customHeight="1">
      <c r="A237" s="322">
        <v>46060.0</v>
      </c>
      <c r="B237" s="245" t="s">
        <v>3125</v>
      </c>
      <c r="C237" s="245" t="s">
        <v>2966</v>
      </c>
      <c r="D237" s="328">
        <v>0.4166666666666667</v>
      </c>
      <c r="E237" s="245" t="s">
        <v>7700</v>
      </c>
      <c r="F237" s="245" t="s">
        <v>10693</v>
      </c>
      <c r="G237" s="245">
        <v>1.0</v>
      </c>
      <c r="H237" s="245" t="s">
        <v>2716</v>
      </c>
      <c r="I237" s="323" t="s">
        <v>68</v>
      </c>
      <c r="J237" s="323" t="s">
        <v>9980</v>
      </c>
      <c r="K237" s="323" t="s">
        <v>10695</v>
      </c>
      <c r="L237" s="323" t="s">
        <v>10696</v>
      </c>
      <c r="M237" s="333" t="s">
        <v>10697</v>
      </c>
      <c r="N237" s="323" t="s">
        <v>9970</v>
      </c>
      <c r="O237" s="331">
        <v>0.42083333333333334</v>
      </c>
      <c r="P237" s="343" t="str">
        <f t="shared" si="4"/>
        <v>INSTALACION GPS</v>
      </c>
      <c r="Q237" s="323" t="s">
        <v>10830</v>
      </c>
      <c r="R237" s="323" t="s">
        <v>68</v>
      </c>
      <c r="S237" s="323" t="s">
        <v>68</v>
      </c>
      <c r="T237" s="323" t="s">
        <v>68</v>
      </c>
      <c r="U237" s="323" t="s">
        <v>68</v>
      </c>
      <c r="V237" s="323" t="s">
        <v>762</v>
      </c>
      <c r="W237" s="325">
        <v>0.0</v>
      </c>
      <c r="X237" s="325">
        <v>0.0</v>
      </c>
      <c r="Y237" s="326">
        <f t="shared" si="39"/>
        <v>0</v>
      </c>
      <c r="Z237" s="326">
        <f t="shared" si="40"/>
        <v>0</v>
      </c>
      <c r="AA237" s="326"/>
    </row>
    <row r="238">
      <c r="A238" s="322">
        <v>46060.0</v>
      </c>
      <c r="B238" s="245" t="s">
        <v>3125</v>
      </c>
      <c r="C238" s="327" t="s">
        <v>2817</v>
      </c>
      <c r="D238" s="328">
        <v>0.4166666666666667</v>
      </c>
      <c r="E238" s="245" t="s">
        <v>294</v>
      </c>
      <c r="F238" s="245" t="s">
        <v>294</v>
      </c>
      <c r="G238" s="245">
        <v>1.0</v>
      </c>
      <c r="H238" s="245" t="s">
        <v>2513</v>
      </c>
      <c r="I238" s="323" t="s">
        <v>7509</v>
      </c>
      <c r="J238" s="323" t="s">
        <v>2514</v>
      </c>
      <c r="K238" s="323" t="s">
        <v>7510</v>
      </c>
      <c r="L238" s="323" t="s">
        <v>10831</v>
      </c>
      <c r="M238" s="333" t="s">
        <v>10832</v>
      </c>
      <c r="N238" s="323" t="s">
        <v>9970</v>
      </c>
      <c r="O238" s="331">
        <v>0.5256944444444445</v>
      </c>
      <c r="P238" s="343" t="str">
        <f t="shared" si="4"/>
        <v>DESINSTALACION DE EQUIPO</v>
      </c>
      <c r="Q238" s="323" t="s">
        <v>10833</v>
      </c>
      <c r="R238" s="323">
        <v>8.68166056255615E14</v>
      </c>
      <c r="S238" s="323">
        <v>8.116807284E9</v>
      </c>
      <c r="T238" s="323" t="s">
        <v>7514</v>
      </c>
      <c r="U238" s="323" t="s">
        <v>7515</v>
      </c>
      <c r="V238" s="343" t="str">
        <f t="shared" ref="V238:V256" si="42">H238</f>
        <v>DESINSTALACION</v>
      </c>
      <c r="W238" s="325">
        <v>0.0</v>
      </c>
      <c r="X238" s="325">
        <v>500.0</v>
      </c>
      <c r="Y238" s="326">
        <f t="shared" si="39"/>
        <v>80</v>
      </c>
      <c r="Z238" s="326">
        <f t="shared" si="40"/>
        <v>580</v>
      </c>
      <c r="AA238" s="326"/>
    </row>
    <row r="239">
      <c r="A239" s="335">
        <v>46060.0</v>
      </c>
      <c r="B239" s="336" t="s">
        <v>3125</v>
      </c>
      <c r="C239" s="348" t="s">
        <v>2817</v>
      </c>
      <c r="D239" s="338">
        <v>0.4166666666666667</v>
      </c>
      <c r="E239" s="336" t="s">
        <v>294</v>
      </c>
      <c r="F239" s="336" t="s">
        <v>294</v>
      </c>
      <c r="G239" s="336">
        <v>1.0</v>
      </c>
      <c r="H239" s="336" t="s">
        <v>2812</v>
      </c>
      <c r="I239" s="339" t="s">
        <v>10834</v>
      </c>
      <c r="J239" s="339" t="s">
        <v>2521</v>
      </c>
      <c r="K239" s="339" t="s">
        <v>10835</v>
      </c>
      <c r="L239" s="339" t="s">
        <v>10836</v>
      </c>
      <c r="M239" s="340" t="s">
        <v>10837</v>
      </c>
      <c r="N239" s="339" t="s">
        <v>9970</v>
      </c>
      <c r="O239" s="341">
        <v>0.5305555555555556</v>
      </c>
      <c r="P239" s="349" t="str">
        <f t="shared" si="4"/>
        <v>REINSTALACION DE EQUIPO </v>
      </c>
      <c r="Q239" s="339" t="s">
        <v>5247</v>
      </c>
      <c r="R239" s="339">
        <v>8.68166056255615E14</v>
      </c>
      <c r="S239" s="339">
        <v>8.116807284E9</v>
      </c>
      <c r="T239" s="339" t="s">
        <v>10838</v>
      </c>
      <c r="U239" s="339" t="s">
        <v>10839</v>
      </c>
      <c r="V239" s="349" t="str">
        <f t="shared" si="42"/>
        <v>REINSTALACION</v>
      </c>
      <c r="W239" s="342">
        <v>0.0</v>
      </c>
      <c r="X239" s="342">
        <v>500.0</v>
      </c>
      <c r="Y239" s="326">
        <f t="shared" si="39"/>
        <v>80</v>
      </c>
      <c r="Z239" s="326">
        <f t="shared" si="40"/>
        <v>580</v>
      </c>
      <c r="AA239" s="326"/>
    </row>
    <row r="240">
      <c r="A240" s="322">
        <v>46061.0</v>
      </c>
      <c r="B240" s="245" t="s">
        <v>3210</v>
      </c>
      <c r="C240" s="245" t="s">
        <v>68</v>
      </c>
      <c r="D240" s="245" t="s">
        <v>68</v>
      </c>
      <c r="E240" s="245" t="s">
        <v>68</v>
      </c>
      <c r="F240" s="245" t="s">
        <v>2458</v>
      </c>
      <c r="G240" s="245" t="s">
        <v>68</v>
      </c>
      <c r="H240" s="245" t="s">
        <v>68</v>
      </c>
      <c r="I240" s="323" t="s">
        <v>68</v>
      </c>
      <c r="J240" s="323" t="s">
        <v>68</v>
      </c>
      <c r="K240" s="323" t="s">
        <v>68</v>
      </c>
      <c r="L240" s="323" t="s">
        <v>68</v>
      </c>
      <c r="M240" s="324" t="s">
        <v>68</v>
      </c>
      <c r="N240" s="323" t="s">
        <v>68</v>
      </c>
      <c r="O240" s="323" t="s">
        <v>68</v>
      </c>
      <c r="P240" s="343" t="str">
        <f t="shared" si="4"/>
        <v>-</v>
      </c>
      <c r="Q240" s="323" t="s">
        <v>68</v>
      </c>
      <c r="R240" s="323" t="s">
        <v>68</v>
      </c>
      <c r="S240" s="323" t="s">
        <v>68</v>
      </c>
      <c r="T240" s="323" t="s">
        <v>68</v>
      </c>
      <c r="U240" s="323" t="s">
        <v>68</v>
      </c>
      <c r="V240" s="343" t="str">
        <f t="shared" si="42"/>
        <v>-</v>
      </c>
      <c r="W240" s="325">
        <v>0.0</v>
      </c>
      <c r="X240" s="325">
        <v>0.0</v>
      </c>
      <c r="Y240" s="326">
        <f t="shared" si="39"/>
        <v>0</v>
      </c>
      <c r="Z240" s="326">
        <f t="shared" si="40"/>
        <v>0</v>
      </c>
      <c r="AA240" s="326"/>
    </row>
    <row r="241" ht="41.25" customHeight="1">
      <c r="A241" s="322">
        <v>46062.0</v>
      </c>
      <c r="B241" s="245" t="s">
        <v>3210</v>
      </c>
      <c r="C241" s="327" t="s">
        <v>2817</v>
      </c>
      <c r="D241" s="328">
        <v>0.5</v>
      </c>
      <c r="E241" s="245" t="s">
        <v>7700</v>
      </c>
      <c r="F241" s="245" t="s">
        <v>10693</v>
      </c>
      <c r="G241" s="245">
        <v>1.0</v>
      </c>
      <c r="H241" s="245" t="s">
        <v>888</v>
      </c>
      <c r="I241" s="323" t="s">
        <v>10840</v>
      </c>
      <c r="J241" s="323" t="s">
        <v>9980</v>
      </c>
      <c r="K241" s="323" t="s">
        <v>10695</v>
      </c>
      <c r="L241" s="323" t="s">
        <v>10741</v>
      </c>
      <c r="M241" s="333" t="s">
        <v>10742</v>
      </c>
      <c r="N241" s="323" t="s">
        <v>9970</v>
      </c>
      <c r="O241" s="331">
        <v>0.5361111111111111</v>
      </c>
      <c r="P241" s="343" t="str">
        <f t="shared" si="4"/>
        <v>INSTALACION GPS</v>
      </c>
      <c r="Q241" s="323" t="s">
        <v>5247</v>
      </c>
      <c r="R241" s="323">
        <v>8.62667089381779E14</v>
      </c>
      <c r="S241" s="323">
        <v>8.119116652E9</v>
      </c>
      <c r="T241" s="323" t="s">
        <v>68</v>
      </c>
      <c r="U241" s="323" t="s">
        <v>10841</v>
      </c>
      <c r="V241" s="343" t="str">
        <f t="shared" si="42"/>
        <v>INSTALACION</v>
      </c>
      <c r="W241" s="325">
        <v>1200.0</v>
      </c>
      <c r="X241" s="325">
        <v>200.0</v>
      </c>
      <c r="Y241" s="326">
        <f t="shared" si="39"/>
        <v>224</v>
      </c>
      <c r="Z241" s="326">
        <f t="shared" si="40"/>
        <v>1624</v>
      </c>
      <c r="AA241" s="326"/>
    </row>
    <row r="242">
      <c r="A242" s="322">
        <v>46062.0</v>
      </c>
      <c r="B242" s="245" t="s">
        <v>3210</v>
      </c>
      <c r="C242" s="327" t="s">
        <v>2817</v>
      </c>
      <c r="D242" s="328">
        <v>0.5</v>
      </c>
      <c r="E242" s="245" t="s">
        <v>7700</v>
      </c>
      <c r="F242" s="245" t="s">
        <v>10693</v>
      </c>
      <c r="G242" s="245">
        <v>1.0</v>
      </c>
      <c r="H242" s="245" t="s">
        <v>888</v>
      </c>
      <c r="I242" s="323" t="s">
        <v>10842</v>
      </c>
      <c r="J242" s="323" t="s">
        <v>9980</v>
      </c>
      <c r="K242" s="323" t="s">
        <v>10695</v>
      </c>
      <c r="L242" s="323" t="s">
        <v>10741</v>
      </c>
      <c r="M242" s="333" t="s">
        <v>10742</v>
      </c>
      <c r="N242" s="323" t="s">
        <v>9970</v>
      </c>
      <c r="O242" s="331">
        <v>0.5541666666666667</v>
      </c>
      <c r="P242" s="343" t="str">
        <f t="shared" si="4"/>
        <v>INSTALACION GPS</v>
      </c>
      <c r="Q242" s="323" t="s">
        <v>5247</v>
      </c>
      <c r="R242" s="323">
        <v>8.62667089222163E14</v>
      </c>
      <c r="S242" s="323">
        <v>8.119116655E9</v>
      </c>
      <c r="T242" s="323" t="s">
        <v>68</v>
      </c>
      <c r="U242" s="323" t="s">
        <v>10843</v>
      </c>
      <c r="V242" s="343" t="str">
        <f t="shared" si="42"/>
        <v>INSTALACION</v>
      </c>
      <c r="W242" s="325">
        <v>1200.0</v>
      </c>
      <c r="X242" s="325">
        <v>200.0</v>
      </c>
      <c r="Y242" s="326">
        <f t="shared" si="39"/>
        <v>224</v>
      </c>
      <c r="Z242" s="326">
        <f t="shared" si="40"/>
        <v>1624</v>
      </c>
      <c r="AA242" s="326"/>
    </row>
    <row r="243">
      <c r="A243" s="322">
        <v>46062.0</v>
      </c>
      <c r="B243" s="245" t="s">
        <v>3210</v>
      </c>
      <c r="C243" s="327" t="s">
        <v>2817</v>
      </c>
      <c r="D243" s="328">
        <v>0.5</v>
      </c>
      <c r="E243" s="245" t="s">
        <v>7700</v>
      </c>
      <c r="F243" s="245" t="s">
        <v>10693</v>
      </c>
      <c r="G243" s="245">
        <v>1.0</v>
      </c>
      <c r="H243" s="245" t="s">
        <v>888</v>
      </c>
      <c r="I243" s="323" t="s">
        <v>10844</v>
      </c>
      <c r="J243" s="323" t="s">
        <v>9980</v>
      </c>
      <c r="K243" s="323" t="s">
        <v>10695</v>
      </c>
      <c r="L243" s="323" t="s">
        <v>10741</v>
      </c>
      <c r="M243" s="333" t="s">
        <v>10742</v>
      </c>
      <c r="N243" s="323" t="s">
        <v>9970</v>
      </c>
      <c r="O243" s="331">
        <v>0.5784722222222223</v>
      </c>
      <c r="P243" s="343" t="str">
        <f t="shared" si="4"/>
        <v>INSTALACION GPS</v>
      </c>
      <c r="Q243" s="323" t="s">
        <v>5247</v>
      </c>
      <c r="R243" s="323">
        <v>8.62667089312428E14</v>
      </c>
      <c r="S243" s="323">
        <v>8.126212392E9</v>
      </c>
      <c r="T243" s="323" t="s">
        <v>10845</v>
      </c>
      <c r="U243" s="323" t="s">
        <v>10846</v>
      </c>
      <c r="V243" s="343" t="str">
        <f t="shared" si="42"/>
        <v>INSTALACION</v>
      </c>
      <c r="W243" s="325">
        <v>1200.0</v>
      </c>
      <c r="X243" s="325">
        <v>200.0</v>
      </c>
      <c r="Y243" s="326">
        <f t="shared" si="39"/>
        <v>224</v>
      </c>
      <c r="Z243" s="326">
        <f t="shared" si="40"/>
        <v>1624</v>
      </c>
      <c r="AA243" s="326"/>
    </row>
    <row r="244">
      <c r="A244" s="322">
        <v>46062.0</v>
      </c>
      <c r="B244" s="245" t="s">
        <v>3210</v>
      </c>
      <c r="C244" s="327" t="s">
        <v>2817</v>
      </c>
      <c r="D244" s="328">
        <v>0.5</v>
      </c>
      <c r="E244" s="245" t="s">
        <v>7700</v>
      </c>
      <c r="F244" s="245" t="s">
        <v>10693</v>
      </c>
      <c r="G244" s="245">
        <v>1.0</v>
      </c>
      <c r="H244" s="245" t="s">
        <v>888</v>
      </c>
      <c r="I244" s="323" t="s">
        <v>10847</v>
      </c>
      <c r="J244" s="323" t="s">
        <v>9980</v>
      </c>
      <c r="K244" s="323" t="s">
        <v>10695</v>
      </c>
      <c r="L244" s="323" t="s">
        <v>10741</v>
      </c>
      <c r="M244" s="333" t="s">
        <v>10742</v>
      </c>
      <c r="N244" s="323" t="s">
        <v>9970</v>
      </c>
      <c r="O244" s="331">
        <v>0.6305555555555555</v>
      </c>
      <c r="P244" s="343" t="str">
        <f t="shared" si="4"/>
        <v>INSTALACION GPS</v>
      </c>
      <c r="Q244" s="323" t="s">
        <v>5247</v>
      </c>
      <c r="R244" s="323">
        <v>8.62667089199916E14</v>
      </c>
      <c r="S244" s="323">
        <v>8.119116658E9</v>
      </c>
      <c r="T244" s="323" t="s">
        <v>10848</v>
      </c>
      <c r="U244" s="323" t="s">
        <v>10849</v>
      </c>
      <c r="V244" s="343" t="str">
        <f t="shared" si="42"/>
        <v>INSTALACION</v>
      </c>
      <c r="W244" s="325">
        <v>1200.0</v>
      </c>
      <c r="X244" s="325">
        <v>200.0</v>
      </c>
      <c r="Y244" s="326">
        <f t="shared" si="39"/>
        <v>224</v>
      </c>
      <c r="Z244" s="326">
        <f t="shared" si="40"/>
        <v>1624</v>
      </c>
      <c r="AA244" s="326"/>
    </row>
    <row r="245">
      <c r="A245" s="322">
        <v>46063.0</v>
      </c>
      <c r="B245" s="245" t="s">
        <v>3210</v>
      </c>
      <c r="C245" s="327" t="s">
        <v>2817</v>
      </c>
      <c r="D245" s="328">
        <v>0.3958333333333333</v>
      </c>
      <c r="E245" s="245" t="s">
        <v>7700</v>
      </c>
      <c r="F245" s="245" t="s">
        <v>8226</v>
      </c>
      <c r="G245" s="245">
        <v>1.0</v>
      </c>
      <c r="H245" s="245" t="s">
        <v>2812</v>
      </c>
      <c r="I245" s="323" t="s">
        <v>10850</v>
      </c>
      <c r="J245" s="323" t="s">
        <v>2521</v>
      </c>
      <c r="K245" s="323" t="s">
        <v>10851</v>
      </c>
      <c r="L245" s="323" t="s">
        <v>10852</v>
      </c>
      <c r="M245" s="333" t="s">
        <v>8231</v>
      </c>
      <c r="N245" s="323" t="s">
        <v>706</v>
      </c>
      <c r="O245" s="331">
        <v>0.4236111111111111</v>
      </c>
      <c r="P245" s="343" t="str">
        <f t="shared" si="4"/>
        <v>REINSTALACION DE EQUIPO </v>
      </c>
      <c r="Q245" s="323" t="s">
        <v>5247</v>
      </c>
      <c r="R245" s="323">
        <v>8.62667089380607E14</v>
      </c>
      <c r="S245" s="323">
        <v>8.121908287E9</v>
      </c>
      <c r="T245" s="323" t="s">
        <v>10853</v>
      </c>
      <c r="U245" s="323" t="s">
        <v>10854</v>
      </c>
      <c r="V245" s="343" t="str">
        <f t="shared" si="42"/>
        <v>REINSTALACION</v>
      </c>
      <c r="W245" s="325">
        <v>0.0</v>
      </c>
      <c r="X245" s="325">
        <v>0.0</v>
      </c>
      <c r="Y245" s="326">
        <f t="shared" si="39"/>
        <v>0</v>
      </c>
      <c r="Z245" s="326">
        <f t="shared" si="40"/>
        <v>0</v>
      </c>
      <c r="AA245" s="326"/>
    </row>
    <row r="246" ht="43.5" customHeight="1">
      <c r="A246" s="322">
        <v>46062.0</v>
      </c>
      <c r="B246" s="245" t="s">
        <v>3210</v>
      </c>
      <c r="C246" s="327" t="s">
        <v>2817</v>
      </c>
      <c r="D246" s="328">
        <v>0.5</v>
      </c>
      <c r="E246" s="245" t="s">
        <v>7700</v>
      </c>
      <c r="F246" s="245" t="s">
        <v>10693</v>
      </c>
      <c r="G246" s="245">
        <v>1.0</v>
      </c>
      <c r="H246" s="245" t="s">
        <v>888</v>
      </c>
      <c r="I246" s="323" t="s">
        <v>10855</v>
      </c>
      <c r="J246" s="323" t="s">
        <v>9980</v>
      </c>
      <c r="K246" s="323" t="s">
        <v>10695</v>
      </c>
      <c r="L246" s="323" t="s">
        <v>10741</v>
      </c>
      <c r="M246" s="333" t="s">
        <v>10742</v>
      </c>
      <c r="N246" s="323" t="s">
        <v>9970</v>
      </c>
      <c r="O246" s="331">
        <v>0.6763888888888889</v>
      </c>
      <c r="P246" s="343" t="str">
        <f t="shared" si="4"/>
        <v>INSTALACION GPS</v>
      </c>
      <c r="Q246" s="323" t="s">
        <v>5247</v>
      </c>
      <c r="R246" s="323">
        <v>8.62667089292372E14</v>
      </c>
      <c r="S246" s="323">
        <v>8.11600833E9</v>
      </c>
      <c r="T246" s="323" t="s">
        <v>68</v>
      </c>
      <c r="U246" s="323" t="s">
        <v>10856</v>
      </c>
      <c r="V246" s="343" t="str">
        <f t="shared" si="42"/>
        <v>INSTALACION</v>
      </c>
      <c r="W246" s="325">
        <v>1200.0</v>
      </c>
      <c r="X246" s="325">
        <v>200.0</v>
      </c>
      <c r="Y246" s="326">
        <f t="shared" si="39"/>
        <v>224</v>
      </c>
      <c r="Z246" s="326">
        <f t="shared" si="40"/>
        <v>1624</v>
      </c>
      <c r="AA246" s="326"/>
    </row>
    <row r="247">
      <c r="A247" s="322">
        <v>46063.0</v>
      </c>
      <c r="B247" s="245" t="s">
        <v>3210</v>
      </c>
      <c r="C247" s="327" t="s">
        <v>2817</v>
      </c>
      <c r="D247" s="328">
        <v>0.4166666666666667</v>
      </c>
      <c r="E247" s="245" t="s">
        <v>10857</v>
      </c>
      <c r="F247" s="245" t="s">
        <v>10693</v>
      </c>
      <c r="G247" s="245">
        <v>1.0</v>
      </c>
      <c r="H247" s="245" t="s">
        <v>888</v>
      </c>
      <c r="I247" s="323" t="s">
        <v>10858</v>
      </c>
      <c r="J247" s="323" t="s">
        <v>9980</v>
      </c>
      <c r="K247" s="323" t="s">
        <v>10695</v>
      </c>
      <c r="L247" s="323" t="s">
        <v>10741</v>
      </c>
      <c r="M247" s="333" t="s">
        <v>10742</v>
      </c>
      <c r="N247" s="323" t="s">
        <v>9970</v>
      </c>
      <c r="O247" s="331">
        <v>0.4534722222222222</v>
      </c>
      <c r="P247" s="343" t="str">
        <f t="shared" si="4"/>
        <v>INSTALACION GPS</v>
      </c>
      <c r="Q247" s="323" t="s">
        <v>5247</v>
      </c>
      <c r="R247" s="323">
        <v>8.62667089234408E14</v>
      </c>
      <c r="S247" s="323">
        <v>8.126214509E9</v>
      </c>
      <c r="T247" s="323" t="s">
        <v>10859</v>
      </c>
      <c r="U247" s="323" t="s">
        <v>10860</v>
      </c>
      <c r="V247" s="343" t="str">
        <f t="shared" si="42"/>
        <v>INSTALACION</v>
      </c>
      <c r="W247" s="325">
        <v>1200.0</v>
      </c>
      <c r="X247" s="325">
        <v>200.0</v>
      </c>
      <c r="Y247" s="326">
        <f t="shared" si="39"/>
        <v>224</v>
      </c>
      <c r="Z247" s="326">
        <f t="shared" si="40"/>
        <v>1624</v>
      </c>
      <c r="AA247" s="326"/>
    </row>
    <row r="248">
      <c r="A248" s="322">
        <v>46063.0</v>
      </c>
      <c r="B248" s="245" t="s">
        <v>3210</v>
      </c>
      <c r="C248" s="327" t="s">
        <v>2817</v>
      </c>
      <c r="D248" s="328">
        <v>0.4166666666666667</v>
      </c>
      <c r="E248" s="245" t="s">
        <v>10857</v>
      </c>
      <c r="F248" s="245" t="s">
        <v>10693</v>
      </c>
      <c r="G248" s="245">
        <v>1.0</v>
      </c>
      <c r="H248" s="245" t="s">
        <v>888</v>
      </c>
      <c r="I248" s="323" t="s">
        <v>10861</v>
      </c>
      <c r="J248" s="323" t="s">
        <v>9980</v>
      </c>
      <c r="K248" s="323" t="s">
        <v>10695</v>
      </c>
      <c r="L248" s="323" t="s">
        <v>10741</v>
      </c>
      <c r="M248" s="333" t="s">
        <v>10742</v>
      </c>
      <c r="N248" s="323" t="s">
        <v>9970</v>
      </c>
      <c r="O248" s="331">
        <v>0.47847222222222224</v>
      </c>
      <c r="P248" s="343" t="str">
        <f t="shared" si="4"/>
        <v>INSTALACION GPS</v>
      </c>
      <c r="Q248" s="323" t="s">
        <v>5247</v>
      </c>
      <c r="R248" s="323">
        <v>8.62667089199783E14</v>
      </c>
      <c r="S248" s="323">
        <v>8.126216384E9</v>
      </c>
      <c r="T248" s="323" t="s">
        <v>10862</v>
      </c>
      <c r="U248" s="323" t="s">
        <v>10863</v>
      </c>
      <c r="V248" s="343" t="str">
        <f t="shared" si="42"/>
        <v>INSTALACION</v>
      </c>
      <c r="W248" s="325">
        <v>1200.0</v>
      </c>
      <c r="X248" s="325">
        <v>200.0</v>
      </c>
      <c r="Y248" s="326">
        <f t="shared" si="39"/>
        <v>224</v>
      </c>
      <c r="Z248" s="326">
        <f t="shared" si="40"/>
        <v>1624</v>
      </c>
      <c r="AA248" s="326"/>
    </row>
    <row r="249">
      <c r="A249" s="322">
        <v>46063.0</v>
      </c>
      <c r="B249" s="245" t="s">
        <v>3210</v>
      </c>
      <c r="C249" s="327" t="s">
        <v>2817</v>
      </c>
      <c r="D249" s="328">
        <v>0.4166666666666667</v>
      </c>
      <c r="E249" s="245" t="s">
        <v>10857</v>
      </c>
      <c r="F249" s="245" t="s">
        <v>10693</v>
      </c>
      <c r="G249" s="245">
        <v>1.0</v>
      </c>
      <c r="H249" s="245" t="s">
        <v>888</v>
      </c>
      <c r="I249" s="323" t="s">
        <v>10864</v>
      </c>
      <c r="J249" s="323" t="s">
        <v>9980</v>
      </c>
      <c r="K249" s="323" t="s">
        <v>10695</v>
      </c>
      <c r="L249" s="323" t="s">
        <v>10741</v>
      </c>
      <c r="M249" s="333" t="s">
        <v>10742</v>
      </c>
      <c r="N249" s="323" t="s">
        <v>9970</v>
      </c>
      <c r="O249" s="331">
        <v>0.5125</v>
      </c>
      <c r="P249" s="343" t="str">
        <f t="shared" si="4"/>
        <v>INSTALACION GPS</v>
      </c>
      <c r="Q249" s="323" t="s">
        <v>5247</v>
      </c>
      <c r="R249" s="323">
        <v>8.62667089308301E14</v>
      </c>
      <c r="S249" s="323">
        <v>8.12621355E9</v>
      </c>
      <c r="T249" s="323" t="s">
        <v>68</v>
      </c>
      <c r="U249" s="323" t="s">
        <v>10865</v>
      </c>
      <c r="V249" s="343" t="str">
        <f t="shared" si="42"/>
        <v>INSTALACION</v>
      </c>
      <c r="W249" s="325">
        <v>1200.0</v>
      </c>
      <c r="X249" s="325">
        <v>200.0</v>
      </c>
      <c r="Y249" s="326">
        <f t="shared" si="39"/>
        <v>224</v>
      </c>
      <c r="Z249" s="326">
        <f t="shared" si="40"/>
        <v>1624</v>
      </c>
      <c r="AA249" s="326"/>
    </row>
    <row r="250">
      <c r="A250" s="322">
        <v>46063.0</v>
      </c>
      <c r="B250" s="245" t="s">
        <v>3210</v>
      </c>
      <c r="C250" s="327" t="s">
        <v>2817</v>
      </c>
      <c r="D250" s="328">
        <v>0.4166666666666667</v>
      </c>
      <c r="E250" s="245" t="s">
        <v>10857</v>
      </c>
      <c r="F250" s="245" t="s">
        <v>10693</v>
      </c>
      <c r="G250" s="245">
        <v>1.0</v>
      </c>
      <c r="H250" s="245" t="s">
        <v>888</v>
      </c>
      <c r="I250" s="323" t="s">
        <v>10866</v>
      </c>
      <c r="J250" s="323" t="s">
        <v>9980</v>
      </c>
      <c r="K250" s="323" t="s">
        <v>10695</v>
      </c>
      <c r="L250" s="323" t="s">
        <v>10696</v>
      </c>
      <c r="M250" s="333" t="s">
        <v>10697</v>
      </c>
      <c r="N250" s="323" t="s">
        <v>9970</v>
      </c>
      <c r="O250" s="331">
        <v>0.6006944444444444</v>
      </c>
      <c r="P250" s="343" t="str">
        <f t="shared" si="4"/>
        <v>INSTALACION GPS</v>
      </c>
      <c r="Q250" s="323" t="s">
        <v>5247</v>
      </c>
      <c r="R250" s="323">
        <v>8.62667089337797E14</v>
      </c>
      <c r="S250" s="323">
        <v>8.126213534E9</v>
      </c>
      <c r="T250" s="323" t="s">
        <v>10867</v>
      </c>
      <c r="U250" s="323" t="s">
        <v>10868</v>
      </c>
      <c r="V250" s="343" t="str">
        <f t="shared" si="42"/>
        <v>INSTALACION</v>
      </c>
      <c r="W250" s="325">
        <v>1200.0</v>
      </c>
      <c r="X250" s="325">
        <v>200.0</v>
      </c>
      <c r="Y250" s="326">
        <f t="shared" si="39"/>
        <v>224</v>
      </c>
      <c r="Z250" s="326">
        <f t="shared" si="40"/>
        <v>1624</v>
      </c>
      <c r="AA250" s="326"/>
    </row>
    <row r="251">
      <c r="A251" s="322">
        <v>46063.0</v>
      </c>
      <c r="B251" s="245" t="s">
        <v>3210</v>
      </c>
      <c r="C251" s="327" t="s">
        <v>2817</v>
      </c>
      <c r="D251" s="328">
        <v>0.4166666666666667</v>
      </c>
      <c r="E251" s="245" t="s">
        <v>10857</v>
      </c>
      <c r="F251" s="245" t="s">
        <v>10693</v>
      </c>
      <c r="G251" s="245">
        <v>1.0</v>
      </c>
      <c r="H251" s="245" t="s">
        <v>888</v>
      </c>
      <c r="I251" s="323" t="s">
        <v>10869</v>
      </c>
      <c r="J251" s="323" t="s">
        <v>9980</v>
      </c>
      <c r="K251" s="323" t="s">
        <v>10695</v>
      </c>
      <c r="L251" s="323" t="s">
        <v>10696</v>
      </c>
      <c r="M251" s="333" t="s">
        <v>10697</v>
      </c>
      <c r="N251" s="323" t="s">
        <v>9970</v>
      </c>
      <c r="O251" s="331">
        <v>0.6340277777777777</v>
      </c>
      <c r="P251" s="343" t="str">
        <f t="shared" si="4"/>
        <v>INSTALACION GPS</v>
      </c>
      <c r="Q251" s="323" t="s">
        <v>5247</v>
      </c>
      <c r="R251" s="323">
        <v>8.62667089223112E14</v>
      </c>
      <c r="S251" s="323">
        <v>8.126213548E9</v>
      </c>
      <c r="T251" s="323" t="s">
        <v>10870</v>
      </c>
      <c r="U251" s="323" t="s">
        <v>10871</v>
      </c>
      <c r="V251" s="343" t="str">
        <f t="shared" si="42"/>
        <v>INSTALACION</v>
      </c>
      <c r="W251" s="325">
        <v>1200.0</v>
      </c>
      <c r="X251" s="325">
        <v>200.0</v>
      </c>
      <c r="Y251" s="326">
        <f t="shared" si="39"/>
        <v>224</v>
      </c>
      <c r="Z251" s="326">
        <f t="shared" si="40"/>
        <v>1624</v>
      </c>
      <c r="AA251" s="326"/>
    </row>
    <row r="252">
      <c r="A252" s="322">
        <v>46063.0</v>
      </c>
      <c r="B252" s="245" t="s">
        <v>3210</v>
      </c>
      <c r="C252" s="327" t="s">
        <v>2817</v>
      </c>
      <c r="D252" s="328">
        <v>0.6458333333333334</v>
      </c>
      <c r="E252" s="245" t="s">
        <v>2504</v>
      </c>
      <c r="F252" s="245" t="s">
        <v>2504</v>
      </c>
      <c r="G252" s="245">
        <v>1.0</v>
      </c>
      <c r="H252" s="245" t="s">
        <v>888</v>
      </c>
      <c r="I252" s="323" t="s">
        <v>10872</v>
      </c>
      <c r="J252" s="323" t="s">
        <v>9980</v>
      </c>
      <c r="K252" s="323" t="s">
        <v>2507</v>
      </c>
      <c r="L252" s="323" t="s">
        <v>9408</v>
      </c>
      <c r="M252" s="333" t="s">
        <v>10873</v>
      </c>
      <c r="N252" s="323" t="s">
        <v>706</v>
      </c>
      <c r="O252" s="331">
        <v>0.6548611111111111</v>
      </c>
      <c r="P252" s="343" t="str">
        <f t="shared" si="4"/>
        <v>INSTALACION GPS</v>
      </c>
      <c r="Q252" s="323" t="s">
        <v>5247</v>
      </c>
      <c r="R252" s="323">
        <v>8.62667089234457E14</v>
      </c>
      <c r="S252" s="323">
        <v>8.11778144E9</v>
      </c>
      <c r="T252" s="323" t="s">
        <v>10874</v>
      </c>
      <c r="U252" s="323" t="s">
        <v>10875</v>
      </c>
      <c r="V252" s="343" t="str">
        <f t="shared" si="42"/>
        <v>INSTALACION</v>
      </c>
      <c r="W252" s="325">
        <v>1900.0</v>
      </c>
      <c r="X252" s="325">
        <v>100.0</v>
      </c>
      <c r="Y252" s="325" t="s">
        <v>9949</v>
      </c>
      <c r="Z252" s="326">
        <f>W252+X252</f>
        <v>2000</v>
      </c>
      <c r="AA252" s="326"/>
    </row>
    <row r="253">
      <c r="A253" s="322">
        <v>46064.0</v>
      </c>
      <c r="B253" s="245" t="s">
        <v>3210</v>
      </c>
      <c r="C253" s="327" t="s">
        <v>2817</v>
      </c>
      <c r="D253" s="328">
        <v>0.3958333333333333</v>
      </c>
      <c r="E253" s="245" t="s">
        <v>2574</v>
      </c>
      <c r="F253" s="245" t="s">
        <v>5930</v>
      </c>
      <c r="G253" s="245">
        <v>1.0</v>
      </c>
      <c r="H253" s="245" t="s">
        <v>37</v>
      </c>
      <c r="I253" s="323" t="s">
        <v>10876</v>
      </c>
      <c r="J253" s="323" t="s">
        <v>10046</v>
      </c>
      <c r="K253" s="323" t="s">
        <v>10648</v>
      </c>
      <c r="L253" s="323" t="s">
        <v>10877</v>
      </c>
      <c r="M253" s="333" t="s">
        <v>10650</v>
      </c>
      <c r="N253" s="323" t="s">
        <v>9970</v>
      </c>
      <c r="O253" s="331">
        <v>0.4222222222222222</v>
      </c>
      <c r="P253" s="343" t="str">
        <f t="shared" si="4"/>
        <v>INSTALACION COMODATO GPS</v>
      </c>
      <c r="Q253" s="323" t="s">
        <v>5247</v>
      </c>
      <c r="R253" s="323">
        <v>8.626670892821E14</v>
      </c>
      <c r="S253" s="323">
        <v>8.126216385E9</v>
      </c>
      <c r="T253" s="323" t="s">
        <v>10878</v>
      </c>
      <c r="U253" s="323" t="s">
        <v>68</v>
      </c>
      <c r="V253" s="343" t="str">
        <f t="shared" si="42"/>
        <v>COMODATO</v>
      </c>
      <c r="W253" s="325">
        <v>549.0</v>
      </c>
      <c r="X253" s="325">
        <v>199.0</v>
      </c>
      <c r="Y253" s="326">
        <f t="shared" ref="Y253:Y263" si="43">(W253+X253)*0.16</f>
        <v>119.68</v>
      </c>
      <c r="Z253" s="326">
        <f t="shared" ref="Z253:Z263" si="44">W253+X253+Y253</f>
        <v>867.68</v>
      </c>
      <c r="AA253" s="326"/>
    </row>
    <row r="254">
      <c r="A254" s="322">
        <v>46064.0</v>
      </c>
      <c r="B254" s="245" t="s">
        <v>3210</v>
      </c>
      <c r="C254" s="245" t="s">
        <v>2966</v>
      </c>
      <c r="D254" s="328">
        <v>0.4166666666666667</v>
      </c>
      <c r="E254" s="245" t="s">
        <v>7885</v>
      </c>
      <c r="F254" s="245" t="s">
        <v>3489</v>
      </c>
      <c r="G254" s="245">
        <v>1.0</v>
      </c>
      <c r="H254" s="245" t="s">
        <v>846</v>
      </c>
      <c r="I254" s="323" t="s">
        <v>7176</v>
      </c>
      <c r="J254" s="323" t="s">
        <v>10879</v>
      </c>
      <c r="K254" s="323" t="s">
        <v>6955</v>
      </c>
      <c r="L254" s="323" t="s">
        <v>2669</v>
      </c>
      <c r="M254" s="333" t="s">
        <v>2670</v>
      </c>
      <c r="N254" s="323" t="s">
        <v>68</v>
      </c>
      <c r="O254" s="323" t="s">
        <v>68</v>
      </c>
      <c r="P254" s="343" t="str">
        <f t="shared" si="4"/>
        <v>Corte 862476051238656</v>
      </c>
      <c r="Q254" s="323" t="s">
        <v>10880</v>
      </c>
      <c r="R254" s="323" t="s">
        <v>68</v>
      </c>
      <c r="S254" s="323" t="s">
        <v>68</v>
      </c>
      <c r="T254" s="323" t="s">
        <v>68</v>
      </c>
      <c r="U254" s="323" t="s">
        <v>68</v>
      </c>
      <c r="V254" s="343" t="str">
        <f t="shared" si="42"/>
        <v>CANCELADO</v>
      </c>
      <c r="W254" s="325">
        <v>0.0</v>
      </c>
      <c r="X254" s="325">
        <v>0.0</v>
      </c>
      <c r="Y254" s="326">
        <f t="shared" si="43"/>
        <v>0</v>
      </c>
      <c r="Z254" s="326">
        <f t="shared" si="44"/>
        <v>0</v>
      </c>
      <c r="AA254" s="326"/>
    </row>
    <row r="255">
      <c r="A255" s="322">
        <v>46064.0</v>
      </c>
      <c r="B255" s="245" t="s">
        <v>3210</v>
      </c>
      <c r="C255" s="245" t="s">
        <v>2966</v>
      </c>
      <c r="D255" s="328">
        <v>0.4166666666666667</v>
      </c>
      <c r="E255" s="245" t="s">
        <v>7885</v>
      </c>
      <c r="F255" s="245" t="s">
        <v>3489</v>
      </c>
      <c r="G255" s="245">
        <v>1.0</v>
      </c>
      <c r="H255" s="245" t="s">
        <v>846</v>
      </c>
      <c r="I255" s="323" t="s">
        <v>7176</v>
      </c>
      <c r="J255" s="323" t="s">
        <v>10881</v>
      </c>
      <c r="K255" s="323" t="s">
        <v>6955</v>
      </c>
      <c r="L255" s="323" t="s">
        <v>2669</v>
      </c>
      <c r="M255" s="333" t="s">
        <v>2670</v>
      </c>
      <c r="N255" s="323" t="s">
        <v>68</v>
      </c>
      <c r="O255" s="323" t="s">
        <v>68</v>
      </c>
      <c r="P255" s="343" t="str">
        <f t="shared" si="4"/>
        <v>Seguimiento 862476051238359</v>
      </c>
      <c r="Q255" s="323" t="s">
        <v>10880</v>
      </c>
      <c r="R255" s="323" t="s">
        <v>68</v>
      </c>
      <c r="S255" s="323" t="s">
        <v>68</v>
      </c>
      <c r="T255" s="323" t="s">
        <v>68</v>
      </c>
      <c r="U255" s="323" t="s">
        <v>68</v>
      </c>
      <c r="V255" s="343" t="str">
        <f t="shared" si="42"/>
        <v>CANCELADO</v>
      </c>
      <c r="W255" s="325">
        <v>0.0</v>
      </c>
      <c r="X255" s="325">
        <v>0.0</v>
      </c>
      <c r="Y255" s="326">
        <f t="shared" si="43"/>
        <v>0</v>
      </c>
      <c r="Z255" s="326">
        <f t="shared" si="44"/>
        <v>0</v>
      </c>
      <c r="AA255" s="326"/>
    </row>
    <row r="256">
      <c r="A256" s="322">
        <v>46064.0</v>
      </c>
      <c r="B256" s="245" t="s">
        <v>3210</v>
      </c>
      <c r="C256" s="327" t="s">
        <v>2817</v>
      </c>
      <c r="D256" s="328">
        <v>0.5833333333333334</v>
      </c>
      <c r="E256" s="245" t="s">
        <v>7700</v>
      </c>
      <c r="F256" s="245" t="s">
        <v>10882</v>
      </c>
      <c r="G256" s="245">
        <v>1.0</v>
      </c>
      <c r="H256" s="245" t="s">
        <v>888</v>
      </c>
      <c r="I256" s="323" t="s">
        <v>10883</v>
      </c>
      <c r="J256" s="323" t="s">
        <v>9980</v>
      </c>
      <c r="K256" s="323" t="s">
        <v>10884</v>
      </c>
      <c r="L256" s="323" t="s">
        <v>10885</v>
      </c>
      <c r="M256" s="333" t="s">
        <v>10886</v>
      </c>
      <c r="N256" s="323" t="s">
        <v>706</v>
      </c>
      <c r="O256" s="331">
        <v>0.56875</v>
      </c>
      <c r="P256" s="343" t="str">
        <f t="shared" si="4"/>
        <v>INSTALACION GPS</v>
      </c>
      <c r="Q256" s="323" t="s">
        <v>5247</v>
      </c>
      <c r="R256" s="323">
        <v>8.62667089393014E14</v>
      </c>
      <c r="S256" s="323">
        <v>8.117901837E9</v>
      </c>
      <c r="T256" s="323" t="s">
        <v>10887</v>
      </c>
      <c r="U256" s="323" t="s">
        <v>10888</v>
      </c>
      <c r="V256" s="343" t="str">
        <f t="shared" si="42"/>
        <v>INSTALACION</v>
      </c>
      <c r="W256" s="325">
        <v>0.0</v>
      </c>
      <c r="X256" s="325">
        <f>1900+250</f>
        <v>2150</v>
      </c>
      <c r="Y256" s="326">
        <f t="shared" si="43"/>
        <v>344</v>
      </c>
      <c r="Z256" s="326">
        <f t="shared" si="44"/>
        <v>2494</v>
      </c>
      <c r="AA256" s="326"/>
    </row>
    <row r="257">
      <c r="A257" s="322">
        <v>46065.0</v>
      </c>
      <c r="B257" s="245" t="s">
        <v>3210</v>
      </c>
      <c r="C257" s="245" t="s">
        <v>2966</v>
      </c>
      <c r="D257" s="328">
        <v>0.375</v>
      </c>
      <c r="E257" s="245" t="s">
        <v>3698</v>
      </c>
      <c r="F257" s="245" t="s">
        <v>6473</v>
      </c>
      <c r="G257" s="245">
        <v>1.0</v>
      </c>
      <c r="H257" s="245" t="s">
        <v>2449</v>
      </c>
      <c r="I257" s="323" t="s">
        <v>10889</v>
      </c>
      <c r="J257" s="323" t="s">
        <v>10890</v>
      </c>
      <c r="K257" s="323" t="s">
        <v>6475</v>
      </c>
      <c r="L257" s="323" t="s">
        <v>10891</v>
      </c>
      <c r="M257" s="333" t="s">
        <v>10892</v>
      </c>
      <c r="N257" s="323" t="s">
        <v>9970</v>
      </c>
      <c r="O257" s="331">
        <v>0.39861111111111114</v>
      </c>
      <c r="P257" s="343" t="str">
        <f t="shared" si="4"/>
        <v>REVISION DE UNIDAD 
(Dejo de reportar 2025-10-05 19:30:35)</v>
      </c>
      <c r="Q257" s="323" t="s">
        <v>10893</v>
      </c>
      <c r="R257" s="323">
        <v>8.68166059173997E14</v>
      </c>
      <c r="S257" s="323">
        <v>8.12861696E9</v>
      </c>
      <c r="T257" s="323" t="s">
        <v>68</v>
      </c>
      <c r="U257" s="323" t="s">
        <v>10894</v>
      </c>
      <c r="V257" s="323" t="s">
        <v>3050</v>
      </c>
      <c r="W257" s="325">
        <v>0.0</v>
      </c>
      <c r="X257" s="325">
        <v>0.0</v>
      </c>
      <c r="Y257" s="326">
        <f t="shared" si="43"/>
        <v>0</v>
      </c>
      <c r="Z257" s="326">
        <f t="shared" si="44"/>
        <v>0</v>
      </c>
      <c r="AA257" s="326"/>
    </row>
    <row r="258">
      <c r="A258" s="322">
        <v>46065.0</v>
      </c>
      <c r="B258" s="245" t="s">
        <v>3210</v>
      </c>
      <c r="C258" s="327" t="s">
        <v>2817</v>
      </c>
      <c r="D258" s="328">
        <v>0.375</v>
      </c>
      <c r="E258" s="245" t="s">
        <v>3698</v>
      </c>
      <c r="F258" s="245" t="s">
        <v>6473</v>
      </c>
      <c r="G258" s="245">
        <v>1.0</v>
      </c>
      <c r="H258" s="245" t="s">
        <v>888</v>
      </c>
      <c r="I258" s="323" t="s">
        <v>10889</v>
      </c>
      <c r="J258" s="323" t="s">
        <v>10895</v>
      </c>
      <c r="K258" s="323" t="s">
        <v>6475</v>
      </c>
      <c r="L258" s="323" t="s">
        <v>10891</v>
      </c>
      <c r="M258" s="333" t="s">
        <v>10892</v>
      </c>
      <c r="N258" s="323" t="s">
        <v>9970</v>
      </c>
      <c r="O258" s="331">
        <v>0.42777777777777776</v>
      </c>
      <c r="P258" s="343" t="str">
        <f t="shared" si="4"/>
        <v>EQUIPO NUEVO 
INSTALACION NUEVA</v>
      </c>
      <c r="Q258" s="323" t="s">
        <v>6065</v>
      </c>
      <c r="R258" s="323">
        <v>8.62667089222916E14</v>
      </c>
      <c r="S258" s="323">
        <v>8.126213542E9</v>
      </c>
      <c r="T258" s="323" t="s">
        <v>68</v>
      </c>
      <c r="U258" s="323" t="s">
        <v>10894</v>
      </c>
      <c r="V258" s="343" t="str">
        <f t="shared" ref="V258:V302" si="45">H258</f>
        <v>INSTALACION</v>
      </c>
      <c r="W258" s="325">
        <v>0.0</v>
      </c>
      <c r="X258" s="325">
        <f>1810.35+315</f>
        <v>2125.35</v>
      </c>
      <c r="Y258" s="326">
        <f t="shared" si="43"/>
        <v>340.056</v>
      </c>
      <c r="Z258" s="326">
        <f t="shared" si="44"/>
        <v>2465.406</v>
      </c>
      <c r="AA258" s="326"/>
    </row>
    <row r="259">
      <c r="A259" s="322">
        <v>46065.0</v>
      </c>
      <c r="B259" s="245" t="s">
        <v>3210</v>
      </c>
      <c r="C259" s="327" t="s">
        <v>2817</v>
      </c>
      <c r="D259" s="328">
        <v>0.4583333333333333</v>
      </c>
      <c r="E259" s="245" t="s">
        <v>7885</v>
      </c>
      <c r="F259" s="245" t="s">
        <v>3489</v>
      </c>
      <c r="G259" s="245">
        <v>1.0</v>
      </c>
      <c r="H259" s="245" t="s">
        <v>2716</v>
      </c>
      <c r="I259" s="323" t="s">
        <v>7176</v>
      </c>
      <c r="J259" s="323" t="s">
        <v>10896</v>
      </c>
      <c r="K259" s="323" t="s">
        <v>6955</v>
      </c>
      <c r="L259" s="323" t="s">
        <v>2669</v>
      </c>
      <c r="M259" s="333" t="s">
        <v>2670</v>
      </c>
      <c r="N259" s="323" t="s">
        <v>706</v>
      </c>
      <c r="O259" s="331">
        <v>0.41597222222222224</v>
      </c>
      <c r="P259" s="343" t="str">
        <f t="shared" si="4"/>
        <v>Corte 862476051238656
Seguimiento 862476051238359</v>
      </c>
      <c r="Q259" s="323" t="s">
        <v>10897</v>
      </c>
      <c r="R259" s="323" t="s">
        <v>68</v>
      </c>
      <c r="S259" s="323" t="s">
        <v>68</v>
      </c>
      <c r="T259" s="323" t="s">
        <v>68</v>
      </c>
      <c r="U259" s="323" t="s">
        <v>68</v>
      </c>
      <c r="V259" s="343" t="str">
        <f t="shared" si="45"/>
        <v>VISITA EN FALSO</v>
      </c>
      <c r="W259" s="325">
        <v>250.0</v>
      </c>
      <c r="X259" s="325">
        <v>0.0</v>
      </c>
      <c r="Y259" s="326">
        <f t="shared" si="43"/>
        <v>40</v>
      </c>
      <c r="Z259" s="326">
        <f t="shared" si="44"/>
        <v>290</v>
      </c>
      <c r="AA259" s="326"/>
    </row>
    <row r="260">
      <c r="A260" s="322">
        <v>46065.0</v>
      </c>
      <c r="B260" s="245" t="s">
        <v>3210</v>
      </c>
      <c r="C260" s="327" t="s">
        <v>2817</v>
      </c>
      <c r="D260" s="328">
        <v>0.4583333333333333</v>
      </c>
      <c r="E260" s="245" t="s">
        <v>7885</v>
      </c>
      <c r="F260" s="245" t="s">
        <v>3489</v>
      </c>
      <c r="G260" s="245">
        <v>1.0</v>
      </c>
      <c r="H260" s="245" t="s">
        <v>2513</v>
      </c>
      <c r="I260" s="323" t="s">
        <v>7176</v>
      </c>
      <c r="J260" s="323" t="s">
        <v>10879</v>
      </c>
      <c r="K260" s="323" t="s">
        <v>6955</v>
      </c>
      <c r="L260" s="323" t="s">
        <v>2669</v>
      </c>
      <c r="M260" s="333" t="s">
        <v>2670</v>
      </c>
      <c r="N260" s="323" t="s">
        <v>706</v>
      </c>
      <c r="O260" s="331">
        <v>0.41597222222222224</v>
      </c>
      <c r="P260" s="343" t="str">
        <f t="shared" si="4"/>
        <v>Corte 862476051238656</v>
      </c>
      <c r="Q260" s="323" t="s">
        <v>10506</v>
      </c>
      <c r="R260" s="323">
        <v>8.62476051238656E14</v>
      </c>
      <c r="S260" s="323" t="s">
        <v>68</v>
      </c>
      <c r="T260" s="323" t="s">
        <v>68</v>
      </c>
      <c r="U260" s="323" t="s">
        <v>7231</v>
      </c>
      <c r="V260" s="343" t="str">
        <f t="shared" si="45"/>
        <v>DESINSTALACION</v>
      </c>
      <c r="W260" s="325">
        <v>500.0</v>
      </c>
      <c r="X260" s="325">
        <v>0.0</v>
      </c>
      <c r="Y260" s="326">
        <f t="shared" si="43"/>
        <v>80</v>
      </c>
      <c r="Z260" s="326">
        <f t="shared" si="44"/>
        <v>580</v>
      </c>
      <c r="AA260" s="326"/>
    </row>
    <row r="261">
      <c r="A261" s="322">
        <v>46065.0</v>
      </c>
      <c r="B261" s="245" t="s">
        <v>3210</v>
      </c>
      <c r="C261" s="327" t="s">
        <v>2817</v>
      </c>
      <c r="D261" s="328">
        <v>0.4583333333333333</v>
      </c>
      <c r="E261" s="245" t="s">
        <v>7885</v>
      </c>
      <c r="F261" s="245" t="s">
        <v>3489</v>
      </c>
      <c r="G261" s="245">
        <v>1.0</v>
      </c>
      <c r="H261" s="245" t="s">
        <v>2513</v>
      </c>
      <c r="I261" s="323" t="s">
        <v>7176</v>
      </c>
      <c r="J261" s="323" t="s">
        <v>10881</v>
      </c>
      <c r="K261" s="323" t="s">
        <v>6955</v>
      </c>
      <c r="L261" s="323" t="s">
        <v>2669</v>
      </c>
      <c r="M261" s="333" t="s">
        <v>2670</v>
      </c>
      <c r="N261" s="323" t="s">
        <v>706</v>
      </c>
      <c r="O261" s="331">
        <v>0.41597222222222224</v>
      </c>
      <c r="P261" s="343" t="str">
        <f t="shared" si="4"/>
        <v>Seguimiento 862476051238359</v>
      </c>
      <c r="Q261" s="323" t="s">
        <v>10506</v>
      </c>
      <c r="R261" s="323">
        <v>8.62476051238359E14</v>
      </c>
      <c r="S261" s="323" t="s">
        <v>68</v>
      </c>
      <c r="T261" s="323" t="s">
        <v>68</v>
      </c>
      <c r="U261" s="323" t="s">
        <v>7231</v>
      </c>
      <c r="V261" s="343" t="str">
        <f t="shared" si="45"/>
        <v>DESINSTALACION</v>
      </c>
      <c r="W261" s="325">
        <v>500.0</v>
      </c>
      <c r="X261" s="325">
        <v>0.0</v>
      </c>
      <c r="Y261" s="326">
        <f t="shared" si="43"/>
        <v>80</v>
      </c>
      <c r="Z261" s="326">
        <f t="shared" si="44"/>
        <v>580</v>
      </c>
      <c r="AA261" s="326"/>
    </row>
    <row r="262">
      <c r="A262" s="322">
        <v>46065.0</v>
      </c>
      <c r="B262" s="245" t="s">
        <v>3210</v>
      </c>
      <c r="C262" s="327" t="s">
        <v>2817</v>
      </c>
      <c r="D262" s="328">
        <v>0.4583333333333333</v>
      </c>
      <c r="E262" s="245" t="s">
        <v>2574</v>
      </c>
      <c r="F262" s="245" t="s">
        <v>5930</v>
      </c>
      <c r="G262" s="245">
        <v>1.0</v>
      </c>
      <c r="H262" s="245" t="s">
        <v>37</v>
      </c>
      <c r="I262" s="323" t="s">
        <v>10898</v>
      </c>
      <c r="J262" s="323" t="s">
        <v>10046</v>
      </c>
      <c r="K262" s="323" t="s">
        <v>10899</v>
      </c>
      <c r="L262" s="323" t="s">
        <v>10900</v>
      </c>
      <c r="M262" s="333" t="s">
        <v>10901</v>
      </c>
      <c r="N262" s="323" t="s">
        <v>9970</v>
      </c>
      <c r="O262" s="331">
        <v>0.4666666666666667</v>
      </c>
      <c r="P262" s="343" t="str">
        <f t="shared" si="4"/>
        <v>INSTALACION COMODATO GPS</v>
      </c>
      <c r="Q262" s="323" t="s">
        <v>10902</v>
      </c>
      <c r="R262" s="323">
        <v>8.62667089271319E14</v>
      </c>
      <c r="S262" s="323">
        <v>8.126213532E9</v>
      </c>
      <c r="T262" s="323" t="s">
        <v>10903</v>
      </c>
      <c r="U262" s="323" t="s">
        <v>68</v>
      </c>
      <c r="V262" s="343" t="str">
        <f t="shared" si="45"/>
        <v>COMODATO</v>
      </c>
      <c r="W262" s="325">
        <v>549.0</v>
      </c>
      <c r="X262" s="325">
        <v>199.0</v>
      </c>
      <c r="Y262" s="326">
        <f t="shared" si="43"/>
        <v>119.68</v>
      </c>
      <c r="Z262" s="326">
        <f t="shared" si="44"/>
        <v>867.68</v>
      </c>
      <c r="AA262" s="326"/>
    </row>
    <row r="263">
      <c r="A263" s="322">
        <v>46065.0</v>
      </c>
      <c r="B263" s="245" t="s">
        <v>3210</v>
      </c>
      <c r="C263" s="327" t="s">
        <v>2817</v>
      </c>
      <c r="D263" s="328">
        <v>0.5416666666666666</v>
      </c>
      <c r="E263" s="245" t="s">
        <v>7700</v>
      </c>
      <c r="F263" s="245" t="s">
        <v>10904</v>
      </c>
      <c r="G263" s="245">
        <v>1.0</v>
      </c>
      <c r="H263" s="245" t="s">
        <v>888</v>
      </c>
      <c r="I263" s="323" t="s">
        <v>10905</v>
      </c>
      <c r="J263" s="323" t="s">
        <v>9980</v>
      </c>
      <c r="K263" s="323" t="s">
        <v>10906</v>
      </c>
      <c r="L263" s="323" t="s">
        <v>10907</v>
      </c>
      <c r="M263" s="333" t="s">
        <v>10908</v>
      </c>
      <c r="N263" s="323" t="s">
        <v>706</v>
      </c>
      <c r="O263" s="331">
        <v>0.5388888888888889</v>
      </c>
      <c r="P263" s="343" t="str">
        <f t="shared" si="4"/>
        <v>INSTALACION GPS</v>
      </c>
      <c r="Q263" s="323" t="s">
        <v>5247</v>
      </c>
      <c r="R263" s="323">
        <v>8.62667089222684E14</v>
      </c>
      <c r="S263" s="323">
        <v>8.126216834E9</v>
      </c>
      <c r="T263" s="323" t="s">
        <v>10909</v>
      </c>
      <c r="U263" s="323" t="s">
        <v>10910</v>
      </c>
      <c r="V263" s="343" t="str">
        <f t="shared" si="45"/>
        <v>INSTALACION</v>
      </c>
      <c r="W263" s="325">
        <v>0.0</v>
      </c>
      <c r="X263" s="325">
        <f>549+300</f>
        <v>849</v>
      </c>
      <c r="Y263" s="326">
        <f t="shared" si="43"/>
        <v>135.84</v>
      </c>
      <c r="Z263" s="326">
        <f t="shared" si="44"/>
        <v>984.84</v>
      </c>
      <c r="AA263" s="326"/>
    </row>
    <row r="264">
      <c r="A264" s="322">
        <v>46064.0</v>
      </c>
      <c r="B264" s="245" t="s">
        <v>3210</v>
      </c>
      <c r="C264" s="327" t="s">
        <v>2817</v>
      </c>
      <c r="D264" s="245" t="s">
        <v>68</v>
      </c>
      <c r="E264" s="245" t="s">
        <v>2504</v>
      </c>
      <c r="F264" s="245" t="s">
        <v>2504</v>
      </c>
      <c r="G264" s="245">
        <v>1.0</v>
      </c>
      <c r="H264" s="245" t="s">
        <v>888</v>
      </c>
      <c r="I264" s="323" t="s">
        <v>10911</v>
      </c>
      <c r="J264" s="323" t="s">
        <v>9980</v>
      </c>
      <c r="K264" s="323" t="s">
        <v>2507</v>
      </c>
      <c r="L264" s="323"/>
      <c r="M264" s="324"/>
      <c r="N264" s="323"/>
      <c r="O264" s="331"/>
      <c r="P264" s="343" t="str">
        <f t="shared" si="4"/>
        <v>INSTALACION GPS</v>
      </c>
      <c r="Q264" s="323" t="s">
        <v>5247</v>
      </c>
      <c r="R264" s="323"/>
      <c r="S264" s="323"/>
      <c r="T264" s="323"/>
      <c r="U264" s="323"/>
      <c r="V264" s="343" t="str">
        <f t="shared" si="45"/>
        <v>INSTALACION</v>
      </c>
      <c r="W264" s="325">
        <v>1900.0</v>
      </c>
      <c r="X264" s="325">
        <v>100.0</v>
      </c>
      <c r="Y264" s="325" t="s">
        <v>9949</v>
      </c>
      <c r="Z264" s="326">
        <f t="shared" ref="Z264:Z265" si="46">W264+X264</f>
        <v>2000</v>
      </c>
      <c r="AA264" s="326"/>
    </row>
    <row r="265">
      <c r="A265" s="322">
        <v>46065.0</v>
      </c>
      <c r="B265" s="245" t="s">
        <v>3210</v>
      </c>
      <c r="C265" s="327" t="s">
        <v>2817</v>
      </c>
      <c r="D265" s="328">
        <v>0.5416666666666666</v>
      </c>
      <c r="E265" s="245" t="s">
        <v>2504</v>
      </c>
      <c r="F265" s="245" t="s">
        <v>2504</v>
      </c>
      <c r="G265" s="245">
        <v>1.0</v>
      </c>
      <c r="H265" s="245" t="s">
        <v>888</v>
      </c>
      <c r="I265" s="323" t="s">
        <v>10912</v>
      </c>
      <c r="J265" s="323" t="s">
        <v>9980</v>
      </c>
      <c r="K265" s="323" t="s">
        <v>2507</v>
      </c>
      <c r="L265" s="323" t="s">
        <v>10913</v>
      </c>
      <c r="M265" s="333" t="s">
        <v>10873</v>
      </c>
      <c r="N265" s="323" t="s">
        <v>706</v>
      </c>
      <c r="O265" s="331">
        <v>0.6236111111111111</v>
      </c>
      <c r="P265" s="343" t="str">
        <f t="shared" si="4"/>
        <v>INSTALACION GPS</v>
      </c>
      <c r="Q265" s="323" t="s">
        <v>5247</v>
      </c>
      <c r="R265" s="323">
        <v>8.62667089200045E14</v>
      </c>
      <c r="S265" s="323">
        <v>8.126216388E9</v>
      </c>
      <c r="T265" s="323" t="s">
        <v>10914</v>
      </c>
      <c r="U265" s="323" t="s">
        <v>10915</v>
      </c>
      <c r="V265" s="343" t="str">
        <f t="shared" si="45"/>
        <v>INSTALACION</v>
      </c>
      <c r="W265" s="325">
        <v>1900.0</v>
      </c>
      <c r="X265" s="325">
        <v>100.0</v>
      </c>
      <c r="Y265" s="325" t="s">
        <v>9949</v>
      </c>
      <c r="Z265" s="326">
        <f t="shared" si="46"/>
        <v>2000</v>
      </c>
      <c r="AA265" s="326"/>
    </row>
    <row r="266">
      <c r="A266" s="322">
        <v>46065.0</v>
      </c>
      <c r="B266" s="245" t="s">
        <v>3210</v>
      </c>
      <c r="C266" s="215" t="s">
        <v>2817</v>
      </c>
      <c r="D266" s="328">
        <v>0.5833333333333334</v>
      </c>
      <c r="E266" s="245" t="s">
        <v>3761</v>
      </c>
      <c r="F266" s="245" t="s">
        <v>2592</v>
      </c>
      <c r="G266" s="245">
        <v>1.0</v>
      </c>
      <c r="H266" s="245" t="s">
        <v>888</v>
      </c>
      <c r="I266" s="323" t="s">
        <v>10916</v>
      </c>
      <c r="J266" s="323" t="s">
        <v>9980</v>
      </c>
      <c r="K266" s="323" t="s">
        <v>10917</v>
      </c>
      <c r="L266" s="323" t="s">
        <v>8514</v>
      </c>
      <c r="M266" s="333" t="s">
        <v>2649</v>
      </c>
      <c r="N266" s="323" t="s">
        <v>706</v>
      </c>
      <c r="O266" s="331">
        <v>0.5965277777777778</v>
      </c>
      <c r="P266" s="343" t="str">
        <f t="shared" si="4"/>
        <v>INSTALACION GPS</v>
      </c>
      <c r="Q266" s="323" t="s">
        <v>5247</v>
      </c>
      <c r="R266" s="323">
        <v>8.62667089393873E14</v>
      </c>
      <c r="S266" s="323">
        <v>8.12621639E9</v>
      </c>
      <c r="T266" s="323" t="s">
        <v>10918</v>
      </c>
      <c r="U266" s="323" t="s">
        <v>68</v>
      </c>
      <c r="V266" s="343" t="str">
        <f t="shared" si="45"/>
        <v>INSTALACION</v>
      </c>
      <c r="W266" s="325">
        <v>1724.0</v>
      </c>
      <c r="X266" s="325">
        <v>150.0</v>
      </c>
      <c r="Y266" s="326">
        <f t="shared" ref="Y266:Y278" si="47">(W266+X266)*0.16</f>
        <v>299.84</v>
      </c>
      <c r="Z266" s="326">
        <f t="shared" ref="Z266:Z278" si="48">W266+X266+Y266</f>
        <v>2173.84</v>
      </c>
      <c r="AA266" s="326"/>
    </row>
    <row r="267">
      <c r="A267" s="322">
        <v>46065.0</v>
      </c>
      <c r="B267" s="245" t="s">
        <v>3210</v>
      </c>
      <c r="C267" s="327" t="s">
        <v>2817</v>
      </c>
      <c r="D267" s="328">
        <v>0.6041666666666666</v>
      </c>
      <c r="E267" s="245" t="s">
        <v>3971</v>
      </c>
      <c r="F267" s="245" t="s">
        <v>3972</v>
      </c>
      <c r="G267" s="245">
        <v>1.0</v>
      </c>
      <c r="H267" s="245" t="s">
        <v>888</v>
      </c>
      <c r="I267" s="323" t="s">
        <v>10919</v>
      </c>
      <c r="J267" s="323" t="s">
        <v>9980</v>
      </c>
      <c r="K267" s="323" t="s">
        <v>1268</v>
      </c>
      <c r="L267" s="323" t="s">
        <v>10920</v>
      </c>
      <c r="M267" s="333" t="s">
        <v>10921</v>
      </c>
      <c r="N267" s="323" t="s">
        <v>9970</v>
      </c>
      <c r="O267" s="331">
        <v>0.6229166666666667</v>
      </c>
      <c r="P267" s="343" t="str">
        <f t="shared" si="4"/>
        <v>INSTALACION GPS</v>
      </c>
      <c r="Q267" s="323" t="s">
        <v>5247</v>
      </c>
      <c r="R267" s="323">
        <v>8.62667089244878E14</v>
      </c>
      <c r="S267" s="323">
        <v>8.120104163E9</v>
      </c>
      <c r="T267" s="323" t="s">
        <v>10922</v>
      </c>
      <c r="U267" s="323" t="s">
        <v>68</v>
      </c>
      <c r="V267" s="343" t="str">
        <f t="shared" si="45"/>
        <v>INSTALACION</v>
      </c>
      <c r="W267" s="325">
        <v>1800.0</v>
      </c>
      <c r="X267" s="325">
        <v>300.0</v>
      </c>
      <c r="Y267" s="326">
        <f t="shared" si="47"/>
        <v>336</v>
      </c>
      <c r="Z267" s="326">
        <f t="shared" si="48"/>
        <v>2436</v>
      </c>
      <c r="AA267" s="326"/>
    </row>
    <row r="268">
      <c r="A268" s="322">
        <v>46066.0</v>
      </c>
      <c r="B268" s="245" t="s">
        <v>3210</v>
      </c>
      <c r="C268" s="327" t="s">
        <v>2817</v>
      </c>
      <c r="D268" s="328">
        <v>0.375</v>
      </c>
      <c r="E268" s="245" t="s">
        <v>7700</v>
      </c>
      <c r="F268" s="245" t="s">
        <v>722</v>
      </c>
      <c r="G268" s="245">
        <v>1.0</v>
      </c>
      <c r="H268" s="245" t="s">
        <v>888</v>
      </c>
      <c r="I268" s="323" t="s">
        <v>10923</v>
      </c>
      <c r="J268" s="323" t="s">
        <v>9980</v>
      </c>
      <c r="K268" s="323" t="s">
        <v>10924</v>
      </c>
      <c r="L268" s="323" t="s">
        <v>10925</v>
      </c>
      <c r="M268" s="333" t="s">
        <v>10926</v>
      </c>
      <c r="N268" s="323" t="s">
        <v>9970</v>
      </c>
      <c r="O268" s="331">
        <v>0.4375</v>
      </c>
      <c r="P268" s="343" t="str">
        <f t="shared" si="4"/>
        <v>INSTALACION GPS</v>
      </c>
      <c r="Q268" s="323" t="s">
        <v>5247</v>
      </c>
      <c r="R268" s="323">
        <v>8.6266708928917E14</v>
      </c>
      <c r="S268" s="323">
        <v>8.120026196E9</v>
      </c>
      <c r="T268" s="323" t="s">
        <v>10927</v>
      </c>
      <c r="U268" s="323" t="s">
        <v>10928</v>
      </c>
      <c r="V268" s="343" t="str">
        <f t="shared" si="45"/>
        <v>INSTALACION</v>
      </c>
      <c r="W268" s="325">
        <v>0.0</v>
      </c>
      <c r="X268" s="325">
        <v>1500.0</v>
      </c>
      <c r="Y268" s="326">
        <f t="shared" si="47"/>
        <v>240</v>
      </c>
      <c r="Z268" s="326">
        <f t="shared" si="48"/>
        <v>1740</v>
      </c>
      <c r="AA268" s="326"/>
    </row>
    <row r="269" ht="37.5" customHeight="1">
      <c r="A269" s="322">
        <v>46066.0</v>
      </c>
      <c r="B269" s="245" t="s">
        <v>3210</v>
      </c>
      <c r="C269" s="327" t="s">
        <v>2817</v>
      </c>
      <c r="D269" s="328">
        <v>0.4166666666666667</v>
      </c>
      <c r="E269" s="245" t="s">
        <v>7700</v>
      </c>
      <c r="F269" s="245" t="s">
        <v>10693</v>
      </c>
      <c r="G269" s="245">
        <v>1.0</v>
      </c>
      <c r="H269" s="245" t="s">
        <v>888</v>
      </c>
      <c r="I269" s="323" t="s">
        <v>10929</v>
      </c>
      <c r="J269" s="323" t="s">
        <v>10930</v>
      </c>
      <c r="K269" s="323" t="s">
        <v>10695</v>
      </c>
      <c r="L269" s="323" t="s">
        <v>10696</v>
      </c>
      <c r="M269" s="333" t="s">
        <v>10697</v>
      </c>
      <c r="N269" s="323" t="s">
        <v>706</v>
      </c>
      <c r="O269" s="331">
        <v>0.47291666666666665</v>
      </c>
      <c r="P269" s="343" t="str">
        <f t="shared" si="4"/>
        <v>INSTALACION PREMIUM GPS</v>
      </c>
      <c r="Q269" s="323" t="s">
        <v>6065</v>
      </c>
      <c r="R269" s="323">
        <v>8.6266708923359E14</v>
      </c>
      <c r="S269" s="323">
        <v>8.11801851E9</v>
      </c>
      <c r="T269" s="323" t="s">
        <v>10931</v>
      </c>
      <c r="U269" s="323" t="s">
        <v>10932</v>
      </c>
      <c r="V269" s="343" t="str">
        <f t="shared" si="45"/>
        <v>INSTALACION</v>
      </c>
      <c r="W269" s="325">
        <v>1200.0</v>
      </c>
      <c r="X269" s="325">
        <v>200.0</v>
      </c>
      <c r="Y269" s="326">
        <f t="shared" si="47"/>
        <v>224</v>
      </c>
      <c r="Z269" s="326">
        <f t="shared" si="48"/>
        <v>1624</v>
      </c>
      <c r="AA269" s="326"/>
    </row>
    <row r="270" ht="34.5" customHeight="1">
      <c r="A270" s="322">
        <v>46066.0</v>
      </c>
      <c r="B270" s="245" t="s">
        <v>3210</v>
      </c>
      <c r="C270" s="327" t="s">
        <v>2817</v>
      </c>
      <c r="D270" s="328">
        <v>0.4166666666666667</v>
      </c>
      <c r="E270" s="245" t="s">
        <v>7700</v>
      </c>
      <c r="F270" s="245" t="s">
        <v>10693</v>
      </c>
      <c r="G270" s="245">
        <v>1.0</v>
      </c>
      <c r="H270" s="245" t="s">
        <v>569</v>
      </c>
      <c r="I270" s="323" t="s">
        <v>10929</v>
      </c>
      <c r="J270" s="323" t="s">
        <v>8448</v>
      </c>
      <c r="K270" s="323" t="s">
        <v>10695</v>
      </c>
      <c r="L270" s="323" t="s">
        <v>10696</v>
      </c>
      <c r="M270" s="333" t="s">
        <v>10697</v>
      </c>
      <c r="N270" s="323" t="s">
        <v>706</v>
      </c>
      <c r="O270" s="331">
        <v>0.47291666666666665</v>
      </c>
      <c r="P270" s="343" t="str">
        <f t="shared" si="4"/>
        <v>INSTALACION DE DASHCAM</v>
      </c>
      <c r="Q270" s="323" t="s">
        <v>5742</v>
      </c>
      <c r="R270" s="323">
        <v>8.64993060704625E14</v>
      </c>
      <c r="S270" s="323" t="s">
        <v>10933</v>
      </c>
      <c r="T270" s="323" t="s">
        <v>10931</v>
      </c>
      <c r="U270" s="323" t="s">
        <v>10932</v>
      </c>
      <c r="V270" s="343" t="str">
        <f t="shared" si="45"/>
        <v>DASHCAM</v>
      </c>
      <c r="W270" s="325">
        <v>5600.0</v>
      </c>
      <c r="X270" s="325">
        <v>699.0</v>
      </c>
      <c r="Y270" s="326">
        <f t="shared" si="47"/>
        <v>1007.84</v>
      </c>
      <c r="Z270" s="326">
        <f t="shared" si="48"/>
        <v>7306.84</v>
      </c>
      <c r="AA270" s="326"/>
    </row>
    <row r="271" ht="34.5" customHeight="1">
      <c r="A271" s="322">
        <v>46066.0</v>
      </c>
      <c r="B271" s="245" t="s">
        <v>3210</v>
      </c>
      <c r="C271" s="327" t="s">
        <v>2817</v>
      </c>
      <c r="D271" s="328">
        <v>0.4166666666666667</v>
      </c>
      <c r="E271" s="245" t="s">
        <v>7700</v>
      </c>
      <c r="F271" s="245" t="s">
        <v>10693</v>
      </c>
      <c r="G271" s="245">
        <v>1.0</v>
      </c>
      <c r="H271" s="245" t="s">
        <v>888</v>
      </c>
      <c r="I271" s="323" t="s">
        <v>10934</v>
      </c>
      <c r="J271" s="323" t="s">
        <v>10930</v>
      </c>
      <c r="K271" s="323" t="s">
        <v>10695</v>
      </c>
      <c r="L271" s="323" t="s">
        <v>10696</v>
      </c>
      <c r="M271" s="333" t="s">
        <v>10697</v>
      </c>
      <c r="N271" s="323" t="s">
        <v>706</v>
      </c>
      <c r="O271" s="331">
        <v>0.51875</v>
      </c>
      <c r="P271" s="343" t="str">
        <f t="shared" si="4"/>
        <v>INSTALACION PREMIUM GPS</v>
      </c>
      <c r="Q271" s="323" t="s">
        <v>6065</v>
      </c>
      <c r="R271" s="323">
        <v>8.62667089210317E14</v>
      </c>
      <c r="S271" s="323">
        <v>8.118018452E9</v>
      </c>
      <c r="T271" s="323" t="s">
        <v>68</v>
      </c>
      <c r="U271" s="323" t="s">
        <v>10935</v>
      </c>
      <c r="V271" s="343" t="str">
        <f t="shared" si="45"/>
        <v>INSTALACION</v>
      </c>
      <c r="W271" s="325">
        <v>0.0</v>
      </c>
      <c r="X271" s="325">
        <v>0.0</v>
      </c>
      <c r="Y271" s="326">
        <f t="shared" si="47"/>
        <v>0</v>
      </c>
      <c r="Z271" s="326">
        <f t="shared" si="48"/>
        <v>0</v>
      </c>
      <c r="AA271" s="326"/>
    </row>
    <row r="272" ht="34.5" customHeight="1">
      <c r="A272" s="322">
        <v>46066.0</v>
      </c>
      <c r="B272" s="245" t="s">
        <v>3210</v>
      </c>
      <c r="C272" s="327" t="s">
        <v>2817</v>
      </c>
      <c r="D272" s="328">
        <v>0.4166666666666667</v>
      </c>
      <c r="E272" s="245" t="s">
        <v>7700</v>
      </c>
      <c r="F272" s="245" t="s">
        <v>10693</v>
      </c>
      <c r="G272" s="245">
        <v>1.0</v>
      </c>
      <c r="H272" s="245" t="s">
        <v>569</v>
      </c>
      <c r="I272" s="323" t="s">
        <v>10934</v>
      </c>
      <c r="J272" s="323" t="s">
        <v>8448</v>
      </c>
      <c r="K272" s="323" t="s">
        <v>10695</v>
      </c>
      <c r="L272" s="323" t="s">
        <v>10696</v>
      </c>
      <c r="M272" s="333" t="s">
        <v>10697</v>
      </c>
      <c r="N272" s="323" t="s">
        <v>706</v>
      </c>
      <c r="O272" s="331">
        <v>0.51875</v>
      </c>
      <c r="P272" s="343" t="str">
        <f t="shared" si="4"/>
        <v>INSTALACION DE DASHCAM</v>
      </c>
      <c r="Q272" s="323" t="s">
        <v>5742</v>
      </c>
      <c r="R272" s="323">
        <v>8.64993060698389E14</v>
      </c>
      <c r="S272" s="323" t="s">
        <v>10936</v>
      </c>
      <c r="T272" s="323" t="s">
        <v>68</v>
      </c>
      <c r="U272" s="323" t="s">
        <v>10935</v>
      </c>
      <c r="V272" s="343" t="str">
        <f t="shared" si="45"/>
        <v>DASHCAM</v>
      </c>
      <c r="W272" s="325">
        <v>5600.0</v>
      </c>
      <c r="X272" s="325">
        <v>699.0</v>
      </c>
      <c r="Y272" s="326">
        <f t="shared" si="47"/>
        <v>1007.84</v>
      </c>
      <c r="Z272" s="326">
        <f t="shared" si="48"/>
        <v>7306.84</v>
      </c>
      <c r="AA272" s="326"/>
    </row>
    <row r="273" ht="34.5" customHeight="1">
      <c r="A273" s="322">
        <v>46066.0</v>
      </c>
      <c r="B273" s="245" t="s">
        <v>3210</v>
      </c>
      <c r="C273" s="327" t="s">
        <v>2817</v>
      </c>
      <c r="D273" s="328">
        <v>0.4166666666666667</v>
      </c>
      <c r="E273" s="245" t="s">
        <v>7700</v>
      </c>
      <c r="F273" s="245" t="s">
        <v>10693</v>
      </c>
      <c r="G273" s="245">
        <v>1.0</v>
      </c>
      <c r="H273" s="245" t="s">
        <v>888</v>
      </c>
      <c r="I273" s="323" t="s">
        <v>10937</v>
      </c>
      <c r="J273" s="323" t="s">
        <v>10930</v>
      </c>
      <c r="K273" s="323" t="s">
        <v>10695</v>
      </c>
      <c r="L273" s="323" t="s">
        <v>10696</v>
      </c>
      <c r="M273" s="333" t="s">
        <v>10697</v>
      </c>
      <c r="N273" s="323" t="s">
        <v>706</v>
      </c>
      <c r="O273" s="323" t="s">
        <v>10938</v>
      </c>
      <c r="P273" s="343" t="str">
        <f t="shared" si="4"/>
        <v>INSTALACION PREMIUM GPS</v>
      </c>
      <c r="Q273" s="323" t="s">
        <v>10939</v>
      </c>
      <c r="R273" s="323">
        <v>8.63719062259974E14</v>
      </c>
      <c r="S273" s="323">
        <v>8.12002631E9</v>
      </c>
      <c r="T273" s="323" t="s">
        <v>10940</v>
      </c>
      <c r="U273" s="323" t="s">
        <v>10941</v>
      </c>
      <c r="V273" s="343" t="str">
        <f t="shared" si="45"/>
        <v>INSTALACION</v>
      </c>
      <c r="W273" s="325">
        <v>1850.0</v>
      </c>
      <c r="X273" s="325">
        <v>250.0</v>
      </c>
      <c r="Y273" s="326">
        <f t="shared" si="47"/>
        <v>336</v>
      </c>
      <c r="Z273" s="326">
        <f t="shared" si="48"/>
        <v>2436</v>
      </c>
      <c r="AA273" s="326"/>
    </row>
    <row r="274" ht="37.5" customHeight="1">
      <c r="A274" s="322">
        <v>46066.0</v>
      </c>
      <c r="B274" s="245" t="s">
        <v>3210</v>
      </c>
      <c r="C274" s="245" t="s">
        <v>2966</v>
      </c>
      <c r="D274" s="328">
        <v>0.4791666666666667</v>
      </c>
      <c r="E274" s="245" t="s">
        <v>7700</v>
      </c>
      <c r="F274" s="245" t="s">
        <v>10942</v>
      </c>
      <c r="G274" s="245">
        <v>1.0</v>
      </c>
      <c r="H274" s="245" t="s">
        <v>6980</v>
      </c>
      <c r="I274" s="323" t="s">
        <v>10943</v>
      </c>
      <c r="J274" s="323" t="s">
        <v>9980</v>
      </c>
      <c r="K274" s="323" t="s">
        <v>10944</v>
      </c>
      <c r="L274" s="323" t="s">
        <v>10945</v>
      </c>
      <c r="M274" s="333" t="s">
        <v>10946</v>
      </c>
      <c r="N274" s="323" t="s">
        <v>68</v>
      </c>
      <c r="O274" s="323" t="s">
        <v>68</v>
      </c>
      <c r="P274" s="343" t="str">
        <f t="shared" si="4"/>
        <v>INSTALACION GPS</v>
      </c>
      <c r="Q274" s="323" t="s">
        <v>10947</v>
      </c>
      <c r="R274" s="323" t="s">
        <v>68</v>
      </c>
      <c r="S274" s="323" t="s">
        <v>68</v>
      </c>
      <c r="T274" s="323" t="s">
        <v>68</v>
      </c>
      <c r="U274" s="323" t="s">
        <v>68</v>
      </c>
      <c r="V274" s="343" t="str">
        <f t="shared" si="45"/>
        <v>NO SE REALIZO</v>
      </c>
      <c r="W274" s="325">
        <v>0.0</v>
      </c>
      <c r="X274" s="325">
        <v>0.0</v>
      </c>
      <c r="Y274" s="326">
        <f t="shared" si="47"/>
        <v>0</v>
      </c>
      <c r="Z274" s="326">
        <f t="shared" si="48"/>
        <v>0</v>
      </c>
      <c r="AA274" s="326"/>
    </row>
    <row r="275">
      <c r="A275" s="322">
        <v>46066.0</v>
      </c>
      <c r="B275" s="245" t="s">
        <v>3210</v>
      </c>
      <c r="C275" s="245" t="s">
        <v>2966</v>
      </c>
      <c r="D275" s="328">
        <v>0.5625</v>
      </c>
      <c r="E275" s="245" t="s">
        <v>7700</v>
      </c>
      <c r="F275" s="245" t="s">
        <v>9967</v>
      </c>
      <c r="G275" s="245">
        <v>1.0</v>
      </c>
      <c r="H275" s="245" t="s">
        <v>10948</v>
      </c>
      <c r="I275" s="323" t="s">
        <v>10949</v>
      </c>
      <c r="J275" s="323" t="s">
        <v>9969</v>
      </c>
      <c r="K275" s="323" t="s">
        <v>8285</v>
      </c>
      <c r="L275" s="323" t="s">
        <v>10950</v>
      </c>
      <c r="M275" s="333" t="s">
        <v>10951</v>
      </c>
      <c r="N275" s="323" t="s">
        <v>9970</v>
      </c>
      <c r="O275" s="331">
        <v>0.5736111111111111</v>
      </c>
      <c r="P275" s="343" t="str">
        <f t="shared" si="4"/>
        <v>INSTALACION DE SENSOR DE DIESEL</v>
      </c>
      <c r="Q275" s="323" t="s">
        <v>10952</v>
      </c>
      <c r="R275" s="323">
        <v>8.60896050884758E14</v>
      </c>
      <c r="S275" s="323">
        <v>8.112797768E9</v>
      </c>
      <c r="T275" s="323" t="s">
        <v>10953</v>
      </c>
      <c r="U275" s="323" t="s">
        <v>8768</v>
      </c>
      <c r="V275" s="343" t="str">
        <f t="shared" si="45"/>
        <v>SENSOR DE COMBUSTIBLE</v>
      </c>
      <c r="W275" s="325">
        <v>0.0</v>
      </c>
      <c r="X275" s="325">
        <v>0.0</v>
      </c>
      <c r="Y275" s="326">
        <f t="shared" si="47"/>
        <v>0</v>
      </c>
      <c r="Z275" s="326">
        <f t="shared" si="48"/>
        <v>0</v>
      </c>
      <c r="AA275" s="326"/>
    </row>
    <row r="276">
      <c r="A276" s="322">
        <v>46066.0</v>
      </c>
      <c r="B276" s="245" t="s">
        <v>3210</v>
      </c>
      <c r="C276" s="245" t="s">
        <v>2966</v>
      </c>
      <c r="D276" s="328">
        <v>0.5625</v>
      </c>
      <c r="E276" s="245" t="s">
        <v>7700</v>
      </c>
      <c r="F276" s="245" t="s">
        <v>9967</v>
      </c>
      <c r="G276" s="245">
        <v>1.0</v>
      </c>
      <c r="H276" s="245" t="s">
        <v>10948</v>
      </c>
      <c r="I276" s="323" t="s">
        <v>10954</v>
      </c>
      <c r="J276" s="323" t="s">
        <v>9969</v>
      </c>
      <c r="K276" s="323" t="s">
        <v>8285</v>
      </c>
      <c r="L276" s="323" t="s">
        <v>10950</v>
      </c>
      <c r="M276" s="333" t="s">
        <v>10951</v>
      </c>
      <c r="N276" s="323" t="s">
        <v>9970</v>
      </c>
      <c r="O276" s="331">
        <v>0.5861111111111111</v>
      </c>
      <c r="P276" s="343" t="str">
        <f t="shared" si="4"/>
        <v>INSTALACION DE SENSOR DE DIESEL</v>
      </c>
      <c r="Q276" s="323" t="s">
        <v>10952</v>
      </c>
      <c r="R276" s="323">
        <v>8.63719062259784E14</v>
      </c>
      <c r="S276" s="323">
        <v>8.116575267E9</v>
      </c>
      <c r="T276" s="323" t="s">
        <v>8976</v>
      </c>
      <c r="U276" s="323" t="s">
        <v>8977</v>
      </c>
      <c r="V276" s="343" t="str">
        <f t="shared" si="45"/>
        <v>SENSOR DE COMBUSTIBLE</v>
      </c>
      <c r="W276" s="325">
        <v>0.0</v>
      </c>
      <c r="X276" s="325">
        <v>0.0</v>
      </c>
      <c r="Y276" s="326">
        <f t="shared" si="47"/>
        <v>0</v>
      </c>
      <c r="Z276" s="326">
        <f t="shared" si="48"/>
        <v>0</v>
      </c>
      <c r="AA276" s="326"/>
    </row>
    <row r="277" ht="37.5" customHeight="1">
      <c r="A277" s="322">
        <v>46066.0</v>
      </c>
      <c r="B277" s="245" t="s">
        <v>3210</v>
      </c>
      <c r="C277" s="327" t="s">
        <v>2817</v>
      </c>
      <c r="D277" s="328">
        <v>0.4791666666666667</v>
      </c>
      <c r="E277" s="245" t="s">
        <v>7700</v>
      </c>
      <c r="F277" s="245" t="s">
        <v>10942</v>
      </c>
      <c r="G277" s="245">
        <v>1.0</v>
      </c>
      <c r="H277" s="245" t="s">
        <v>888</v>
      </c>
      <c r="I277" s="323" t="s">
        <v>10955</v>
      </c>
      <c r="J277" s="323" t="s">
        <v>9980</v>
      </c>
      <c r="K277" s="323" t="s">
        <v>10944</v>
      </c>
      <c r="L277" s="323" t="s">
        <v>10945</v>
      </c>
      <c r="M277" s="333" t="s">
        <v>10946</v>
      </c>
      <c r="N277" s="323" t="s">
        <v>706</v>
      </c>
      <c r="O277" s="331">
        <v>0.6972222222222222</v>
      </c>
      <c r="P277" s="343" t="str">
        <f t="shared" si="4"/>
        <v>INSTALACION GPS</v>
      </c>
      <c r="Q277" s="323" t="s">
        <v>5247</v>
      </c>
      <c r="R277" s="323">
        <v>8.62667089351707E14</v>
      </c>
      <c r="S277" s="323">
        <v>8.118018457E9</v>
      </c>
      <c r="T277" s="323" t="s">
        <v>10956</v>
      </c>
      <c r="U277" s="323" t="s">
        <v>10957</v>
      </c>
      <c r="V277" s="343" t="str">
        <f t="shared" si="45"/>
        <v>INSTALACION</v>
      </c>
      <c r="W277" s="325">
        <v>0.0</v>
      </c>
      <c r="X277" s="325">
        <v>0.0</v>
      </c>
      <c r="Y277" s="326">
        <f t="shared" si="47"/>
        <v>0</v>
      </c>
      <c r="Z277" s="326">
        <f t="shared" si="48"/>
        <v>0</v>
      </c>
      <c r="AA277" s="326"/>
    </row>
    <row r="278" ht="90.75" customHeight="1">
      <c r="A278" s="322">
        <v>46067.0</v>
      </c>
      <c r="B278" s="245" t="s">
        <v>3210</v>
      </c>
      <c r="C278" s="245" t="s">
        <v>68</v>
      </c>
      <c r="D278" s="328">
        <v>0.3958333333333333</v>
      </c>
      <c r="E278" s="245" t="s">
        <v>10958</v>
      </c>
      <c r="F278" s="245" t="s">
        <v>10959</v>
      </c>
      <c r="G278" s="245">
        <v>1.0</v>
      </c>
      <c r="H278" s="245" t="s">
        <v>2449</v>
      </c>
      <c r="I278" s="323" t="s">
        <v>10960</v>
      </c>
      <c r="J278" s="323" t="s">
        <v>2957</v>
      </c>
      <c r="K278" s="323" t="s">
        <v>10961</v>
      </c>
      <c r="L278" s="323" t="s">
        <v>10962</v>
      </c>
      <c r="M278" s="333" t="s">
        <v>10963</v>
      </c>
      <c r="N278" s="323" t="s">
        <v>9970</v>
      </c>
      <c r="O278" s="331">
        <v>0.3958333333333333</v>
      </c>
      <c r="P278" s="343" t="str">
        <f t="shared" si="4"/>
        <v>REVISION DE UNIDAD</v>
      </c>
      <c r="Q278" s="323" t="s">
        <v>10964</v>
      </c>
      <c r="R278" s="323">
        <v>8.69220040532701E14</v>
      </c>
      <c r="S278" s="323">
        <v>8.182738787E9</v>
      </c>
      <c r="T278" s="323" t="s">
        <v>68</v>
      </c>
      <c r="U278" s="323" t="s">
        <v>10965</v>
      </c>
      <c r="V278" s="343" t="str">
        <f t="shared" si="45"/>
        <v>REVISION</v>
      </c>
      <c r="W278" s="325">
        <v>0.0</v>
      </c>
      <c r="X278" s="325">
        <v>0.0</v>
      </c>
      <c r="Y278" s="326">
        <f t="shared" si="47"/>
        <v>0</v>
      </c>
      <c r="Z278" s="326">
        <f t="shared" si="48"/>
        <v>0</v>
      </c>
      <c r="AA278" s="326"/>
    </row>
    <row r="279" ht="40.5" customHeight="1">
      <c r="A279" s="322">
        <v>46067.0</v>
      </c>
      <c r="B279" s="245" t="s">
        <v>3210</v>
      </c>
      <c r="C279" s="327" t="s">
        <v>2817</v>
      </c>
      <c r="D279" s="328">
        <v>0.3958333333333333</v>
      </c>
      <c r="E279" s="245" t="s">
        <v>2504</v>
      </c>
      <c r="F279" s="245" t="s">
        <v>2504</v>
      </c>
      <c r="G279" s="245">
        <v>1.0</v>
      </c>
      <c r="H279" s="245" t="s">
        <v>2716</v>
      </c>
      <c r="I279" s="323" t="s">
        <v>10966</v>
      </c>
      <c r="J279" s="323" t="s">
        <v>9980</v>
      </c>
      <c r="K279" s="323" t="s">
        <v>9407</v>
      </c>
      <c r="L279" s="323" t="s">
        <v>9328</v>
      </c>
      <c r="M279" s="333" t="s">
        <v>10054</v>
      </c>
      <c r="N279" s="323" t="s">
        <v>706</v>
      </c>
      <c r="O279" s="331">
        <v>0.3951388888888889</v>
      </c>
      <c r="P279" s="343" t="str">
        <f t="shared" si="4"/>
        <v>INSTALACION GPS</v>
      </c>
      <c r="Q279" s="323" t="s">
        <v>10967</v>
      </c>
      <c r="R279" s="323" t="s">
        <v>68</v>
      </c>
      <c r="S279" s="323" t="s">
        <v>68</v>
      </c>
      <c r="T279" s="323" t="s">
        <v>68</v>
      </c>
      <c r="U279" s="323" t="s">
        <v>68</v>
      </c>
      <c r="V279" s="343" t="str">
        <f t="shared" si="45"/>
        <v>VISITA EN FALSO</v>
      </c>
      <c r="W279" s="325">
        <v>250.0</v>
      </c>
      <c r="X279" s="325">
        <v>0.0</v>
      </c>
      <c r="Y279" s="325" t="s">
        <v>9949</v>
      </c>
      <c r="Z279" s="326">
        <f>W279+X279</f>
        <v>250</v>
      </c>
      <c r="AA279" s="326"/>
    </row>
    <row r="280">
      <c r="A280" s="322">
        <v>46067.0</v>
      </c>
      <c r="B280" s="245" t="s">
        <v>3210</v>
      </c>
      <c r="C280" s="327" t="s">
        <v>2817</v>
      </c>
      <c r="D280" s="328">
        <v>0.4166666666666667</v>
      </c>
      <c r="E280" s="245" t="s">
        <v>10968</v>
      </c>
      <c r="F280" s="245" t="s">
        <v>10969</v>
      </c>
      <c r="G280" s="245">
        <v>1.0</v>
      </c>
      <c r="H280" s="245" t="s">
        <v>888</v>
      </c>
      <c r="I280" s="323" t="s">
        <v>10970</v>
      </c>
      <c r="J280" s="323" t="s">
        <v>9980</v>
      </c>
      <c r="K280" s="323" t="s">
        <v>4431</v>
      </c>
      <c r="L280" s="323" t="s">
        <v>10971</v>
      </c>
      <c r="M280" s="333" t="s">
        <v>10972</v>
      </c>
      <c r="N280" s="323" t="s">
        <v>10973</v>
      </c>
      <c r="O280" s="331">
        <v>0.4409722222222222</v>
      </c>
      <c r="P280" s="343" t="str">
        <f t="shared" si="4"/>
        <v>INSTALACION GPS</v>
      </c>
      <c r="Q280" s="323" t="s">
        <v>5247</v>
      </c>
      <c r="R280" s="323">
        <v>8.62667089368909E14</v>
      </c>
      <c r="S280" s="323">
        <v>8.118018441E9</v>
      </c>
      <c r="T280" s="323" t="s">
        <v>10974</v>
      </c>
      <c r="U280" s="323" t="s">
        <v>10975</v>
      </c>
      <c r="V280" s="343" t="str">
        <f t="shared" si="45"/>
        <v>INSTALACION</v>
      </c>
      <c r="W280" s="325">
        <v>0.0</v>
      </c>
      <c r="X280" s="325">
        <v>0.0</v>
      </c>
      <c r="Y280" s="326">
        <f>(W280+X280)*0.16</f>
        <v>0</v>
      </c>
      <c r="Z280" s="326">
        <f>W280+X280+Y280</f>
        <v>0</v>
      </c>
      <c r="AA280" s="326"/>
    </row>
    <row r="281">
      <c r="A281" s="322">
        <v>46067.0</v>
      </c>
      <c r="B281" s="245" t="s">
        <v>3210</v>
      </c>
      <c r="C281" s="327" t="s">
        <v>2817</v>
      </c>
      <c r="D281" s="328">
        <v>0.3958333333333333</v>
      </c>
      <c r="E281" s="245" t="s">
        <v>2504</v>
      </c>
      <c r="F281" s="245" t="s">
        <v>2504</v>
      </c>
      <c r="G281" s="245">
        <v>1.0</v>
      </c>
      <c r="H281" s="245" t="s">
        <v>888</v>
      </c>
      <c r="I281" s="323" t="s">
        <v>10966</v>
      </c>
      <c r="J281" s="323" t="s">
        <v>9980</v>
      </c>
      <c r="K281" s="323" t="s">
        <v>9407</v>
      </c>
      <c r="L281" s="323" t="s">
        <v>9328</v>
      </c>
      <c r="M281" s="333" t="s">
        <v>10054</v>
      </c>
      <c r="N281" s="323" t="s">
        <v>706</v>
      </c>
      <c r="O281" s="331">
        <v>0.47638888888888886</v>
      </c>
      <c r="P281" s="343" t="str">
        <f t="shared" si="4"/>
        <v>INSTALACION GPS</v>
      </c>
      <c r="Q281" s="323" t="s">
        <v>2547</v>
      </c>
      <c r="R281" s="323">
        <v>8.62667089233772E14</v>
      </c>
      <c r="S281" s="323">
        <v>8.118018448E9</v>
      </c>
      <c r="T281" s="323" t="s">
        <v>68</v>
      </c>
      <c r="U281" s="323" t="s">
        <v>10976</v>
      </c>
      <c r="V281" s="343" t="str">
        <f t="shared" si="45"/>
        <v>INSTALACION</v>
      </c>
      <c r="W281" s="325">
        <v>1900.0</v>
      </c>
      <c r="X281" s="325">
        <v>100.0</v>
      </c>
      <c r="Y281" s="325" t="s">
        <v>9949</v>
      </c>
      <c r="Z281" s="326">
        <f>W281+X281</f>
        <v>2000</v>
      </c>
      <c r="AA281" s="326"/>
    </row>
    <row r="282">
      <c r="A282" s="322">
        <v>46067.0</v>
      </c>
      <c r="B282" s="245" t="s">
        <v>3210</v>
      </c>
      <c r="C282" s="327" t="s">
        <v>2817</v>
      </c>
      <c r="D282" s="328">
        <v>0.5208333333333334</v>
      </c>
      <c r="E282" s="245" t="s">
        <v>7885</v>
      </c>
      <c r="F282" s="245" t="s">
        <v>3489</v>
      </c>
      <c r="G282" s="245">
        <v>1.0</v>
      </c>
      <c r="H282" s="245" t="s">
        <v>888</v>
      </c>
      <c r="I282" s="323" t="s">
        <v>10977</v>
      </c>
      <c r="J282" s="323" t="s">
        <v>10978</v>
      </c>
      <c r="K282" s="323" t="s">
        <v>6955</v>
      </c>
      <c r="L282" s="323" t="s">
        <v>2669</v>
      </c>
      <c r="M282" s="333" t="s">
        <v>2670</v>
      </c>
      <c r="N282" s="323" t="s">
        <v>9970</v>
      </c>
      <c r="O282" s="323" t="s">
        <v>68</v>
      </c>
      <c r="P282" s="343" t="str">
        <f t="shared" si="4"/>
        <v>Corte 862476055721814</v>
      </c>
      <c r="Q282" s="323" t="s">
        <v>68</v>
      </c>
      <c r="R282" s="323" t="s">
        <v>68</v>
      </c>
      <c r="S282" s="323" t="s">
        <v>68</v>
      </c>
      <c r="T282" s="323" t="s">
        <v>68</v>
      </c>
      <c r="U282" s="323" t="s">
        <v>68</v>
      </c>
      <c r="V282" s="343" t="str">
        <f t="shared" si="45"/>
        <v>INSTALACION</v>
      </c>
      <c r="W282" s="325">
        <v>700.0</v>
      </c>
      <c r="X282" s="325">
        <v>0.0</v>
      </c>
      <c r="Y282" s="326">
        <f t="shared" ref="Y282:Y347" si="49">(W282+X282)*0.16</f>
        <v>112</v>
      </c>
      <c r="Z282" s="326">
        <f t="shared" ref="Z282:Z347" si="50">W282+X282+Y282</f>
        <v>812</v>
      </c>
      <c r="AA282" s="326"/>
    </row>
    <row r="283">
      <c r="A283" s="335">
        <v>46067.0</v>
      </c>
      <c r="B283" s="336" t="s">
        <v>3210</v>
      </c>
      <c r="C283" s="348" t="s">
        <v>2817</v>
      </c>
      <c r="D283" s="338">
        <v>0.5208333333333334</v>
      </c>
      <c r="E283" s="336" t="s">
        <v>7885</v>
      </c>
      <c r="F283" s="336" t="s">
        <v>3489</v>
      </c>
      <c r="G283" s="336">
        <v>1.0</v>
      </c>
      <c r="H283" s="336" t="s">
        <v>888</v>
      </c>
      <c r="I283" s="339" t="s">
        <v>10977</v>
      </c>
      <c r="J283" s="339" t="s">
        <v>10979</v>
      </c>
      <c r="K283" s="339" t="s">
        <v>6955</v>
      </c>
      <c r="L283" s="339" t="s">
        <v>2669</v>
      </c>
      <c r="M283" s="340" t="s">
        <v>2670</v>
      </c>
      <c r="N283" s="339" t="s">
        <v>9970</v>
      </c>
      <c r="O283" s="339" t="s">
        <v>68</v>
      </c>
      <c r="P283" s="349" t="str">
        <f t="shared" si="4"/>
        <v>Seguimiento 862476055719800</v>
      </c>
      <c r="Q283" s="339" t="s">
        <v>68</v>
      </c>
      <c r="R283" s="339" t="s">
        <v>68</v>
      </c>
      <c r="S283" s="339" t="s">
        <v>68</v>
      </c>
      <c r="T283" s="339" t="s">
        <v>68</v>
      </c>
      <c r="U283" s="339" t="s">
        <v>68</v>
      </c>
      <c r="V283" s="349" t="str">
        <f t="shared" si="45"/>
        <v>INSTALACION</v>
      </c>
      <c r="W283" s="342">
        <v>700.0</v>
      </c>
      <c r="X283" s="342">
        <v>0.0</v>
      </c>
      <c r="Y283" s="326">
        <f t="shared" si="49"/>
        <v>112</v>
      </c>
      <c r="Z283" s="326">
        <f t="shared" si="50"/>
        <v>812</v>
      </c>
      <c r="AA283" s="326"/>
    </row>
    <row r="284">
      <c r="A284" s="322">
        <v>46068.0</v>
      </c>
      <c r="B284" s="245" t="s">
        <v>3282</v>
      </c>
      <c r="C284" s="245" t="s">
        <v>68</v>
      </c>
      <c r="D284" s="245" t="s">
        <v>68</v>
      </c>
      <c r="E284" s="245" t="s">
        <v>68</v>
      </c>
      <c r="F284" s="245" t="s">
        <v>2458</v>
      </c>
      <c r="G284" s="245" t="s">
        <v>68</v>
      </c>
      <c r="H284" s="245" t="s">
        <v>68</v>
      </c>
      <c r="I284" s="323" t="s">
        <v>68</v>
      </c>
      <c r="J284" s="323" t="s">
        <v>68</v>
      </c>
      <c r="K284" s="323" t="s">
        <v>68</v>
      </c>
      <c r="L284" s="323" t="s">
        <v>68</v>
      </c>
      <c r="M284" s="324" t="s">
        <v>68</v>
      </c>
      <c r="N284" s="323" t="s">
        <v>68</v>
      </c>
      <c r="O284" s="323" t="s">
        <v>68</v>
      </c>
      <c r="P284" s="343" t="str">
        <f t="shared" si="4"/>
        <v>-</v>
      </c>
      <c r="Q284" s="323" t="s">
        <v>68</v>
      </c>
      <c r="R284" s="323" t="s">
        <v>68</v>
      </c>
      <c r="S284" s="323" t="s">
        <v>68</v>
      </c>
      <c r="T284" s="323" t="s">
        <v>68</v>
      </c>
      <c r="U284" s="323" t="s">
        <v>68</v>
      </c>
      <c r="V284" s="343" t="str">
        <f t="shared" si="45"/>
        <v>-</v>
      </c>
      <c r="W284" s="325">
        <v>0.0</v>
      </c>
      <c r="X284" s="325">
        <v>0.0</v>
      </c>
      <c r="Y284" s="326">
        <f t="shared" si="49"/>
        <v>0</v>
      </c>
      <c r="Z284" s="326">
        <f t="shared" si="50"/>
        <v>0</v>
      </c>
      <c r="AA284" s="326"/>
    </row>
    <row r="285">
      <c r="A285" s="322">
        <v>46069.0</v>
      </c>
      <c r="B285" s="245" t="s">
        <v>3282</v>
      </c>
      <c r="C285" s="327" t="s">
        <v>2817</v>
      </c>
      <c r="D285" s="328">
        <v>0.3958333333333333</v>
      </c>
      <c r="E285" s="245" t="s">
        <v>2548</v>
      </c>
      <c r="F285" s="245" t="s">
        <v>10009</v>
      </c>
      <c r="G285" s="245">
        <v>1.0</v>
      </c>
      <c r="H285" s="245" t="s">
        <v>2513</v>
      </c>
      <c r="I285" s="323" t="s">
        <v>9049</v>
      </c>
      <c r="J285" s="323" t="s">
        <v>2514</v>
      </c>
      <c r="K285" s="323" t="s">
        <v>9455</v>
      </c>
      <c r="L285" s="323" t="s">
        <v>2833</v>
      </c>
      <c r="M285" s="333" t="s">
        <v>2552</v>
      </c>
      <c r="N285" s="323" t="s">
        <v>706</v>
      </c>
      <c r="O285" s="331">
        <v>0.40347222222222223</v>
      </c>
      <c r="P285" s="343" t="str">
        <f t="shared" si="4"/>
        <v>DESINSTALACION DE EQUIPO</v>
      </c>
      <c r="Q285" s="323" t="s">
        <v>10980</v>
      </c>
      <c r="R285" s="323">
        <v>8.68166058822404E14</v>
      </c>
      <c r="S285" s="323">
        <v>8.134059982E9</v>
      </c>
      <c r="T285" s="323" t="s">
        <v>9050</v>
      </c>
      <c r="U285" s="323" t="s">
        <v>10981</v>
      </c>
      <c r="V285" s="343" t="str">
        <f t="shared" si="45"/>
        <v>DESINSTALACION</v>
      </c>
      <c r="W285" s="325">
        <v>350.0</v>
      </c>
      <c r="X285" s="325">
        <v>0.0</v>
      </c>
      <c r="Y285" s="326">
        <f t="shared" si="49"/>
        <v>56</v>
      </c>
      <c r="Z285" s="326">
        <f t="shared" si="50"/>
        <v>406</v>
      </c>
      <c r="AA285" s="326"/>
    </row>
    <row r="286">
      <c r="A286" s="322">
        <v>46069.0</v>
      </c>
      <c r="B286" s="245" t="s">
        <v>3282</v>
      </c>
      <c r="C286" s="327" t="s">
        <v>2817</v>
      </c>
      <c r="D286" s="328">
        <v>0.5416666666666666</v>
      </c>
      <c r="E286" s="245" t="s">
        <v>10982</v>
      </c>
      <c r="F286" s="245" t="s">
        <v>10983</v>
      </c>
      <c r="G286" s="245">
        <v>1.0</v>
      </c>
      <c r="H286" s="245" t="s">
        <v>2513</v>
      </c>
      <c r="I286" s="323" t="s">
        <v>10984</v>
      </c>
      <c r="J286" s="323" t="s">
        <v>2514</v>
      </c>
      <c r="K286" s="323" t="s">
        <v>10985</v>
      </c>
      <c r="L286" s="323" t="s">
        <v>10986</v>
      </c>
      <c r="M286" s="333" t="s">
        <v>10987</v>
      </c>
      <c r="N286" s="323" t="s">
        <v>706</v>
      </c>
      <c r="O286" s="331">
        <v>0.5458333333333333</v>
      </c>
      <c r="P286" s="343" t="str">
        <f t="shared" si="4"/>
        <v>DESINSTALACION DE EQUIPO</v>
      </c>
      <c r="Q286" s="323" t="s">
        <v>10988</v>
      </c>
      <c r="R286" s="323">
        <v>8.64893034745722E14</v>
      </c>
      <c r="S286" s="323">
        <v>8.122020484E9</v>
      </c>
      <c r="T286" s="323" t="s">
        <v>10989</v>
      </c>
      <c r="U286" s="323" t="s">
        <v>10990</v>
      </c>
      <c r="V286" s="343" t="str">
        <f t="shared" si="45"/>
        <v>DESINSTALACION</v>
      </c>
      <c r="W286" s="325">
        <v>0.0</v>
      </c>
      <c r="X286" s="325">
        <v>431.034</v>
      </c>
      <c r="Y286" s="326">
        <f t="shared" si="49"/>
        <v>68.96544</v>
      </c>
      <c r="Z286" s="326">
        <f t="shared" si="50"/>
        <v>499.99944</v>
      </c>
      <c r="AA286" s="326"/>
    </row>
    <row r="287">
      <c r="A287" s="322">
        <v>46069.0</v>
      </c>
      <c r="B287" s="245" t="s">
        <v>3282</v>
      </c>
      <c r="C287" s="327" t="s">
        <v>2817</v>
      </c>
      <c r="D287" s="328">
        <v>0.5416666666666666</v>
      </c>
      <c r="E287" s="245" t="s">
        <v>10982</v>
      </c>
      <c r="F287" s="245" t="s">
        <v>10983</v>
      </c>
      <c r="G287" s="245">
        <v>1.0</v>
      </c>
      <c r="H287" s="245" t="s">
        <v>2812</v>
      </c>
      <c r="I287" s="323" t="s">
        <v>10991</v>
      </c>
      <c r="J287" s="323" t="s">
        <v>2521</v>
      </c>
      <c r="K287" s="323" t="s">
        <v>10985</v>
      </c>
      <c r="L287" s="323" t="s">
        <v>10986</v>
      </c>
      <c r="M287" s="333" t="s">
        <v>10987</v>
      </c>
      <c r="N287" s="323" t="s">
        <v>706</v>
      </c>
      <c r="O287" s="331">
        <v>0.5583333333333333</v>
      </c>
      <c r="P287" s="343" t="str">
        <f t="shared" si="4"/>
        <v>REINSTALACION DE EQUIPO </v>
      </c>
      <c r="Q287" s="323" t="s">
        <v>5247</v>
      </c>
      <c r="R287" s="323">
        <v>8.64893034745722E14</v>
      </c>
      <c r="S287" s="323">
        <v>8.122020484E9</v>
      </c>
      <c r="T287" s="323" t="s">
        <v>10992</v>
      </c>
      <c r="U287" s="323" t="s">
        <v>10993</v>
      </c>
      <c r="V287" s="343" t="str">
        <f t="shared" si="45"/>
        <v>REINSTALACION</v>
      </c>
      <c r="W287" s="325">
        <v>0.0</v>
      </c>
      <c r="X287" s="325">
        <v>431.034</v>
      </c>
      <c r="Y287" s="326">
        <f t="shared" si="49"/>
        <v>68.96544</v>
      </c>
      <c r="Z287" s="326">
        <f t="shared" si="50"/>
        <v>499.99944</v>
      </c>
      <c r="AA287" s="326"/>
    </row>
    <row r="288">
      <c r="A288" s="322">
        <v>46069.0</v>
      </c>
      <c r="B288" s="245" t="s">
        <v>3282</v>
      </c>
      <c r="C288" s="327" t="s">
        <v>2817</v>
      </c>
      <c r="D288" s="328">
        <v>0.6875</v>
      </c>
      <c r="E288" s="245" t="s">
        <v>2548</v>
      </c>
      <c r="F288" s="245" t="s">
        <v>10009</v>
      </c>
      <c r="G288" s="245">
        <v>1.0</v>
      </c>
      <c r="H288" s="245" t="s">
        <v>2812</v>
      </c>
      <c r="I288" s="323" t="s">
        <v>10994</v>
      </c>
      <c r="J288" s="323" t="s">
        <v>2521</v>
      </c>
      <c r="K288" s="323" t="s">
        <v>9455</v>
      </c>
      <c r="L288" s="323" t="s">
        <v>2833</v>
      </c>
      <c r="M288" s="333" t="s">
        <v>2552</v>
      </c>
      <c r="N288" s="323" t="s">
        <v>706</v>
      </c>
      <c r="O288" s="331">
        <v>0.7145833333333333</v>
      </c>
      <c r="P288" s="343" t="str">
        <f t="shared" si="4"/>
        <v>REINSTALACION DE EQUIPO </v>
      </c>
      <c r="Q288" s="323" t="s">
        <v>10980</v>
      </c>
      <c r="R288" s="323">
        <v>8.68166058822404E14</v>
      </c>
      <c r="S288" s="323">
        <v>8.134059982E9</v>
      </c>
      <c r="T288" s="323" t="s">
        <v>68</v>
      </c>
      <c r="U288" s="323" t="s">
        <v>68</v>
      </c>
      <c r="V288" s="343" t="str">
        <f t="shared" si="45"/>
        <v>REINSTALACION</v>
      </c>
      <c r="W288" s="325">
        <v>350.0</v>
      </c>
      <c r="X288" s="325">
        <v>0.0</v>
      </c>
      <c r="Y288" s="326">
        <f t="shared" si="49"/>
        <v>56</v>
      </c>
      <c r="Z288" s="326">
        <f t="shared" si="50"/>
        <v>406</v>
      </c>
      <c r="AA288" s="326"/>
    </row>
    <row r="289">
      <c r="A289" s="322">
        <v>46069.0</v>
      </c>
      <c r="B289" s="245" t="s">
        <v>3282</v>
      </c>
      <c r="C289" s="245" t="s">
        <v>68</v>
      </c>
      <c r="D289" s="328">
        <v>0.75</v>
      </c>
      <c r="E289" s="245" t="s">
        <v>10995</v>
      </c>
      <c r="F289" s="245" t="s">
        <v>649</v>
      </c>
      <c r="G289" s="245">
        <v>1.0</v>
      </c>
      <c r="H289" s="245" t="s">
        <v>2513</v>
      </c>
      <c r="I289" s="323" t="s">
        <v>10996</v>
      </c>
      <c r="J289" s="323" t="s">
        <v>2514</v>
      </c>
      <c r="K289" s="323" t="s">
        <v>9740</v>
      </c>
      <c r="L289" s="323" t="s">
        <v>9741</v>
      </c>
      <c r="M289" s="333" t="s">
        <v>10997</v>
      </c>
      <c r="N289" s="323" t="s">
        <v>706</v>
      </c>
      <c r="O289" s="331">
        <v>0.7472222222222222</v>
      </c>
      <c r="P289" s="343" t="str">
        <f t="shared" si="4"/>
        <v>DESINSTALACION DE EQUIPO</v>
      </c>
      <c r="Q289" s="323" t="s">
        <v>10998</v>
      </c>
      <c r="R289" s="323">
        <v>8.62667089264603E14</v>
      </c>
      <c r="S289" s="323">
        <v>8.182052793E9</v>
      </c>
      <c r="T289" s="323" t="s">
        <v>9743</v>
      </c>
      <c r="U289" s="323" t="s">
        <v>9744</v>
      </c>
      <c r="V289" s="343" t="str">
        <f t="shared" si="45"/>
        <v>DESINSTALACION</v>
      </c>
      <c r="W289" s="325">
        <v>0.0</v>
      </c>
      <c r="X289" s="325">
        <v>0.0</v>
      </c>
      <c r="Y289" s="326">
        <f t="shared" si="49"/>
        <v>0</v>
      </c>
      <c r="Z289" s="326">
        <f t="shared" si="50"/>
        <v>0</v>
      </c>
      <c r="AA289" s="326"/>
    </row>
    <row r="290">
      <c r="A290" s="322">
        <v>46069.0</v>
      </c>
      <c r="B290" s="245" t="s">
        <v>3282</v>
      </c>
      <c r="C290" s="327" t="s">
        <v>2817</v>
      </c>
      <c r="D290" s="328">
        <v>0.75</v>
      </c>
      <c r="E290" s="245" t="s">
        <v>7700</v>
      </c>
      <c r="F290" s="245" t="s">
        <v>10999</v>
      </c>
      <c r="G290" s="245">
        <v>1.0</v>
      </c>
      <c r="H290" s="245" t="s">
        <v>888</v>
      </c>
      <c r="I290" s="323" t="s">
        <v>11000</v>
      </c>
      <c r="J290" s="323" t="s">
        <v>9980</v>
      </c>
      <c r="K290" s="323" t="s">
        <v>11001</v>
      </c>
      <c r="L290" s="323" t="s">
        <v>11002</v>
      </c>
      <c r="M290" s="333" t="s">
        <v>11003</v>
      </c>
      <c r="N290" s="323" t="s">
        <v>9970</v>
      </c>
      <c r="O290" s="331">
        <v>0.7472222222222222</v>
      </c>
      <c r="P290" s="343" t="str">
        <f t="shared" si="4"/>
        <v>INSTALACION GPS</v>
      </c>
      <c r="Q290" s="323" t="s">
        <v>5247</v>
      </c>
      <c r="R290" s="323">
        <v>8.62667089267796E14</v>
      </c>
      <c r="S290" s="323">
        <v>8.126213544E9</v>
      </c>
      <c r="T290" s="323" t="s">
        <v>11004</v>
      </c>
      <c r="U290" s="323" t="s">
        <v>11005</v>
      </c>
      <c r="V290" s="343" t="str">
        <f t="shared" si="45"/>
        <v>INSTALACION</v>
      </c>
      <c r="W290" s="325">
        <v>1850.0</v>
      </c>
      <c r="X290" s="325">
        <v>250.0</v>
      </c>
      <c r="Y290" s="326">
        <f t="shared" si="49"/>
        <v>336</v>
      </c>
      <c r="Z290" s="326">
        <f t="shared" si="50"/>
        <v>2436</v>
      </c>
      <c r="AA290" s="326"/>
    </row>
    <row r="291">
      <c r="A291" s="322">
        <v>46070.0</v>
      </c>
      <c r="B291" s="245" t="s">
        <v>3282</v>
      </c>
      <c r="C291" s="327" t="s">
        <v>2817</v>
      </c>
      <c r="D291" s="328">
        <v>0.4166666666666667</v>
      </c>
      <c r="E291" s="245" t="s">
        <v>2574</v>
      </c>
      <c r="F291" s="245" t="s">
        <v>5930</v>
      </c>
      <c r="G291" s="245">
        <v>1.0</v>
      </c>
      <c r="H291" s="245" t="s">
        <v>37</v>
      </c>
      <c r="I291" s="323" t="s">
        <v>11006</v>
      </c>
      <c r="J291" s="323" t="s">
        <v>10046</v>
      </c>
      <c r="K291" s="323" t="s">
        <v>11007</v>
      </c>
      <c r="L291" s="323" t="s">
        <v>11008</v>
      </c>
      <c r="M291" s="333" t="s">
        <v>11009</v>
      </c>
      <c r="N291" s="323" t="s">
        <v>706</v>
      </c>
      <c r="O291" s="331">
        <v>0.4173611111111111</v>
      </c>
      <c r="P291" s="343" t="str">
        <f t="shared" si="4"/>
        <v>INSTALACION COMODATO GPS</v>
      </c>
      <c r="Q291" s="323" t="s">
        <v>10818</v>
      </c>
      <c r="R291" s="323">
        <v>8.62667089234531E14</v>
      </c>
      <c r="S291" s="323">
        <v>8.118018451E9</v>
      </c>
      <c r="T291" s="323" t="s">
        <v>11010</v>
      </c>
      <c r="U291" s="323" t="s">
        <v>68</v>
      </c>
      <c r="V291" s="343" t="str">
        <f t="shared" si="45"/>
        <v>COMODATO</v>
      </c>
      <c r="W291" s="325">
        <v>549.0</v>
      </c>
      <c r="X291" s="325">
        <v>199.0</v>
      </c>
      <c r="Y291" s="326">
        <f t="shared" si="49"/>
        <v>119.68</v>
      </c>
      <c r="Z291" s="326">
        <f t="shared" si="50"/>
        <v>867.68</v>
      </c>
      <c r="AA291" s="326"/>
    </row>
    <row r="292">
      <c r="A292" s="322">
        <v>46070.0</v>
      </c>
      <c r="B292" s="245" t="s">
        <v>3282</v>
      </c>
      <c r="C292" s="327" t="s">
        <v>2817</v>
      </c>
      <c r="D292" s="328">
        <v>0.4583333333333333</v>
      </c>
      <c r="E292" s="245" t="s">
        <v>7885</v>
      </c>
      <c r="F292" s="245" t="s">
        <v>3489</v>
      </c>
      <c r="G292" s="245">
        <v>1.0</v>
      </c>
      <c r="H292" s="245" t="s">
        <v>888</v>
      </c>
      <c r="I292" s="323" t="s">
        <v>11011</v>
      </c>
      <c r="J292" s="323" t="s">
        <v>10879</v>
      </c>
      <c r="K292" s="323" t="s">
        <v>6955</v>
      </c>
      <c r="L292" s="323" t="s">
        <v>2669</v>
      </c>
      <c r="M292" s="333" t="s">
        <v>2670</v>
      </c>
      <c r="N292" s="323" t="s">
        <v>9970</v>
      </c>
      <c r="O292" s="331">
        <v>0.48125</v>
      </c>
      <c r="P292" s="343" t="str">
        <f t="shared" si="4"/>
        <v>Corte 862476051238656</v>
      </c>
      <c r="Q292" s="323" t="s">
        <v>11012</v>
      </c>
      <c r="R292" s="323">
        <v>8.62476051238656E14</v>
      </c>
      <c r="S292" s="323" t="s">
        <v>68</v>
      </c>
      <c r="T292" s="323" t="s">
        <v>11013</v>
      </c>
      <c r="U292" s="323" t="s">
        <v>11014</v>
      </c>
      <c r="V292" s="343" t="str">
        <f t="shared" si="45"/>
        <v>INSTALACION</v>
      </c>
      <c r="W292" s="325">
        <v>700.0</v>
      </c>
      <c r="X292" s="325">
        <v>0.0</v>
      </c>
      <c r="Y292" s="326">
        <f t="shared" si="49"/>
        <v>112</v>
      </c>
      <c r="Z292" s="326">
        <f t="shared" si="50"/>
        <v>812</v>
      </c>
      <c r="AA292" s="326"/>
    </row>
    <row r="293">
      <c r="A293" s="322">
        <v>46070.0</v>
      </c>
      <c r="B293" s="245" t="s">
        <v>3282</v>
      </c>
      <c r="C293" s="327" t="s">
        <v>2817</v>
      </c>
      <c r="D293" s="328">
        <v>0.4583333333333333</v>
      </c>
      <c r="E293" s="245" t="s">
        <v>7885</v>
      </c>
      <c r="F293" s="245" t="s">
        <v>3489</v>
      </c>
      <c r="G293" s="245">
        <v>1.0</v>
      </c>
      <c r="H293" s="245" t="s">
        <v>888</v>
      </c>
      <c r="I293" s="323" t="s">
        <v>11011</v>
      </c>
      <c r="J293" s="323" t="s">
        <v>10881</v>
      </c>
      <c r="K293" s="323" t="s">
        <v>6955</v>
      </c>
      <c r="L293" s="323" t="s">
        <v>2669</v>
      </c>
      <c r="M293" s="333" t="s">
        <v>2670</v>
      </c>
      <c r="N293" s="323" t="s">
        <v>9970</v>
      </c>
      <c r="O293" s="331">
        <v>0.48125</v>
      </c>
      <c r="P293" s="343" t="str">
        <f t="shared" si="4"/>
        <v>Seguimiento 862476051238359</v>
      </c>
      <c r="Q293" s="323" t="s">
        <v>11015</v>
      </c>
      <c r="R293" s="323">
        <v>8.62476051238359E14</v>
      </c>
      <c r="S293" s="323" t="s">
        <v>68</v>
      </c>
      <c r="T293" s="323" t="s">
        <v>11013</v>
      </c>
      <c r="U293" s="323" t="s">
        <v>11014</v>
      </c>
      <c r="V293" s="343" t="str">
        <f t="shared" si="45"/>
        <v>INSTALACION</v>
      </c>
      <c r="W293" s="325">
        <v>700.0</v>
      </c>
      <c r="X293" s="325">
        <v>0.0</v>
      </c>
      <c r="Y293" s="326">
        <f t="shared" si="49"/>
        <v>112</v>
      </c>
      <c r="Z293" s="326">
        <f t="shared" si="50"/>
        <v>812</v>
      </c>
      <c r="AA293" s="326"/>
    </row>
    <row r="294">
      <c r="A294" s="322">
        <v>46070.0</v>
      </c>
      <c r="B294" s="245" t="s">
        <v>3282</v>
      </c>
      <c r="C294" s="327" t="s">
        <v>2817</v>
      </c>
      <c r="D294" s="328">
        <v>0.5625</v>
      </c>
      <c r="E294" s="245" t="s">
        <v>7700</v>
      </c>
      <c r="F294" s="245" t="s">
        <v>10693</v>
      </c>
      <c r="G294" s="245">
        <v>1.0</v>
      </c>
      <c r="H294" s="245" t="s">
        <v>888</v>
      </c>
      <c r="I294" s="323" t="s">
        <v>11016</v>
      </c>
      <c r="J294" s="323" t="s">
        <v>10930</v>
      </c>
      <c r="K294" s="323" t="s">
        <v>10695</v>
      </c>
      <c r="L294" s="323" t="s">
        <v>10696</v>
      </c>
      <c r="M294" s="333" t="s">
        <v>10697</v>
      </c>
      <c r="N294" s="323" t="s">
        <v>706</v>
      </c>
      <c r="O294" s="331">
        <v>0.5993055555555555</v>
      </c>
      <c r="P294" s="343" t="str">
        <f t="shared" si="4"/>
        <v>INSTALACION PREMIUM GPS</v>
      </c>
      <c r="Q294" s="323" t="s">
        <v>10818</v>
      </c>
      <c r="R294" s="323">
        <v>8.60896050549146E14</v>
      </c>
      <c r="S294" s="323">
        <v>8.123513163E9</v>
      </c>
      <c r="T294" s="323" t="s">
        <v>68</v>
      </c>
      <c r="U294" s="323" t="s">
        <v>11017</v>
      </c>
      <c r="V294" s="343" t="str">
        <f t="shared" si="45"/>
        <v>INSTALACION</v>
      </c>
      <c r="W294" s="325">
        <f>1850</f>
        <v>1850</v>
      </c>
      <c r="X294" s="325">
        <v>250.0</v>
      </c>
      <c r="Y294" s="326">
        <f t="shared" si="49"/>
        <v>336</v>
      </c>
      <c r="Z294" s="326">
        <f t="shared" si="50"/>
        <v>2436</v>
      </c>
      <c r="AA294" s="326"/>
    </row>
    <row r="295">
      <c r="A295" s="322">
        <v>46070.0</v>
      </c>
      <c r="B295" s="245" t="s">
        <v>3282</v>
      </c>
      <c r="C295" s="245" t="s">
        <v>2966</v>
      </c>
      <c r="D295" s="328">
        <v>0.6041666666666666</v>
      </c>
      <c r="E295" s="245" t="s">
        <v>7700</v>
      </c>
      <c r="F295" s="245" t="s">
        <v>9967</v>
      </c>
      <c r="G295" s="245">
        <v>1.0</v>
      </c>
      <c r="H295" s="245" t="s">
        <v>10948</v>
      </c>
      <c r="I295" s="323" t="s">
        <v>11018</v>
      </c>
      <c r="J295" s="323" t="s">
        <v>9969</v>
      </c>
      <c r="K295" s="323" t="s">
        <v>8285</v>
      </c>
      <c r="L295" s="323" t="s">
        <v>8286</v>
      </c>
      <c r="M295" s="333" t="s">
        <v>8287</v>
      </c>
      <c r="N295" s="323" t="s">
        <v>9970</v>
      </c>
      <c r="O295" s="331">
        <v>0.6465277777777778</v>
      </c>
      <c r="P295" s="343" t="str">
        <f t="shared" si="4"/>
        <v>INSTALACION DE SENSOR DE DIESEL</v>
      </c>
      <c r="Q295" s="323" t="s">
        <v>11019</v>
      </c>
      <c r="R295" s="323">
        <v>8.63719062329967E14</v>
      </c>
      <c r="S295" s="323">
        <v>8.180295031E9</v>
      </c>
      <c r="T295" s="323" t="s">
        <v>9144</v>
      </c>
      <c r="U295" s="323" t="s">
        <v>9145</v>
      </c>
      <c r="V295" s="343" t="str">
        <f t="shared" si="45"/>
        <v>SENSOR DE COMBUSTIBLE</v>
      </c>
      <c r="W295" s="325">
        <v>0.0</v>
      </c>
      <c r="X295" s="325">
        <v>0.0</v>
      </c>
      <c r="Y295" s="326">
        <f t="shared" si="49"/>
        <v>0</v>
      </c>
      <c r="Z295" s="326">
        <f t="shared" si="50"/>
        <v>0</v>
      </c>
      <c r="AA295" s="326"/>
    </row>
    <row r="296">
      <c r="A296" s="322">
        <v>46070.0</v>
      </c>
      <c r="B296" s="245" t="s">
        <v>3282</v>
      </c>
      <c r="C296" s="327" t="s">
        <v>2817</v>
      </c>
      <c r="D296" s="328">
        <v>0.5625</v>
      </c>
      <c r="E296" s="245" t="s">
        <v>7700</v>
      </c>
      <c r="F296" s="245" t="s">
        <v>10693</v>
      </c>
      <c r="G296" s="245">
        <v>1.0</v>
      </c>
      <c r="H296" s="245" t="s">
        <v>11020</v>
      </c>
      <c r="I296" s="323" t="s">
        <v>11016</v>
      </c>
      <c r="J296" s="323" t="s">
        <v>11021</v>
      </c>
      <c r="K296" s="323" t="s">
        <v>10695</v>
      </c>
      <c r="L296" s="323" t="s">
        <v>10696</v>
      </c>
      <c r="M296" s="333" t="s">
        <v>10697</v>
      </c>
      <c r="N296" s="323" t="s">
        <v>706</v>
      </c>
      <c r="O296" s="331">
        <v>0.5993055555555555</v>
      </c>
      <c r="P296" s="343" t="str">
        <f t="shared" si="4"/>
        <v>INSTALACION CON SENSOR DE APERTURA</v>
      </c>
      <c r="Q296" s="323" t="s">
        <v>10818</v>
      </c>
      <c r="R296" s="323">
        <v>8.60896050549146E14</v>
      </c>
      <c r="S296" s="323">
        <v>8.123513163E9</v>
      </c>
      <c r="T296" s="323" t="s">
        <v>68</v>
      </c>
      <c r="U296" s="323" t="s">
        <v>11017</v>
      </c>
      <c r="V296" s="343" t="str">
        <f t="shared" si="45"/>
        <v>SENSOR DE APERTURA</v>
      </c>
      <c r="W296" s="325">
        <f>499</f>
        <v>499</v>
      </c>
      <c r="X296" s="325">
        <v>0.0</v>
      </c>
      <c r="Y296" s="326">
        <f t="shared" si="49"/>
        <v>79.84</v>
      </c>
      <c r="Z296" s="326">
        <f t="shared" si="50"/>
        <v>578.84</v>
      </c>
      <c r="AA296" s="326"/>
    </row>
    <row r="297">
      <c r="A297" s="322">
        <v>46070.0</v>
      </c>
      <c r="B297" s="245" t="s">
        <v>3282</v>
      </c>
      <c r="C297" s="327" t="s">
        <v>2817</v>
      </c>
      <c r="D297" s="328">
        <v>0.6458333333333334</v>
      </c>
      <c r="E297" s="245" t="s">
        <v>7700</v>
      </c>
      <c r="F297" s="245" t="s">
        <v>10693</v>
      </c>
      <c r="G297" s="245">
        <v>1.0</v>
      </c>
      <c r="H297" s="245" t="s">
        <v>888</v>
      </c>
      <c r="I297" s="323" t="s">
        <v>11022</v>
      </c>
      <c r="J297" s="323" t="s">
        <v>10930</v>
      </c>
      <c r="K297" s="323" t="s">
        <v>10695</v>
      </c>
      <c r="L297" s="323" t="s">
        <v>10696</v>
      </c>
      <c r="M297" s="333" t="s">
        <v>10697</v>
      </c>
      <c r="N297" s="323" t="s">
        <v>706</v>
      </c>
      <c r="O297" s="331">
        <v>0.6645833333333333</v>
      </c>
      <c r="P297" s="343" t="str">
        <f t="shared" si="4"/>
        <v>INSTALACION PREMIUM GPS</v>
      </c>
      <c r="Q297" s="323" t="s">
        <v>10818</v>
      </c>
      <c r="R297" s="323">
        <v>8.60896050886977E14</v>
      </c>
      <c r="S297" s="323">
        <v>8.122016175E9</v>
      </c>
      <c r="T297" s="323" t="s">
        <v>68</v>
      </c>
      <c r="U297" s="323" t="s">
        <v>11023</v>
      </c>
      <c r="V297" s="343" t="str">
        <f t="shared" si="45"/>
        <v>INSTALACION</v>
      </c>
      <c r="W297" s="325">
        <f>1850</f>
        <v>1850</v>
      </c>
      <c r="X297" s="325">
        <v>250.0</v>
      </c>
      <c r="Y297" s="326">
        <f t="shared" si="49"/>
        <v>336</v>
      </c>
      <c r="Z297" s="326">
        <f t="shared" si="50"/>
        <v>2436</v>
      </c>
      <c r="AA297" s="326"/>
    </row>
    <row r="298">
      <c r="A298" s="322">
        <v>46070.0</v>
      </c>
      <c r="B298" s="245" t="s">
        <v>3282</v>
      </c>
      <c r="C298" s="215" t="s">
        <v>2817</v>
      </c>
      <c r="D298" s="328">
        <v>0.6666666666666666</v>
      </c>
      <c r="E298" s="245" t="s">
        <v>3761</v>
      </c>
      <c r="F298" s="245" t="s">
        <v>2592</v>
      </c>
      <c r="G298" s="245">
        <v>1.0</v>
      </c>
      <c r="H298" s="245" t="s">
        <v>888</v>
      </c>
      <c r="I298" s="323" t="s">
        <v>11024</v>
      </c>
      <c r="J298" s="323" t="s">
        <v>9980</v>
      </c>
      <c r="K298" s="323" t="s">
        <v>11025</v>
      </c>
      <c r="L298" s="323" t="s">
        <v>8514</v>
      </c>
      <c r="M298" s="333" t="s">
        <v>2649</v>
      </c>
      <c r="N298" s="323" t="s">
        <v>9970</v>
      </c>
      <c r="O298" s="331">
        <v>0.6486111111111111</v>
      </c>
      <c r="P298" s="343" t="str">
        <f t="shared" si="4"/>
        <v>INSTALACION GPS</v>
      </c>
      <c r="Q298" s="323" t="s">
        <v>10818</v>
      </c>
      <c r="R298" s="323">
        <v>8.62667089289287E14</v>
      </c>
      <c r="S298" s="323">
        <v>8.118018449E9</v>
      </c>
      <c r="T298" s="323" t="s">
        <v>11026</v>
      </c>
      <c r="U298" s="323" t="s">
        <v>68</v>
      </c>
      <c r="V298" s="343" t="str">
        <f t="shared" si="45"/>
        <v>INSTALACION</v>
      </c>
      <c r="W298" s="325">
        <v>1724.0</v>
      </c>
      <c r="X298" s="325">
        <v>150.0</v>
      </c>
      <c r="Y298" s="326">
        <f t="shared" si="49"/>
        <v>299.84</v>
      </c>
      <c r="Z298" s="326">
        <f t="shared" si="50"/>
        <v>2173.84</v>
      </c>
      <c r="AA298" s="326"/>
    </row>
    <row r="299">
      <c r="A299" s="322">
        <v>46070.0</v>
      </c>
      <c r="B299" s="245" t="s">
        <v>3282</v>
      </c>
      <c r="C299" s="327" t="s">
        <v>2817</v>
      </c>
      <c r="D299" s="328">
        <v>0.6666666666666666</v>
      </c>
      <c r="E299" s="245" t="s">
        <v>7700</v>
      </c>
      <c r="F299" s="245" t="s">
        <v>10999</v>
      </c>
      <c r="G299" s="245">
        <v>1.0</v>
      </c>
      <c r="H299" s="245" t="s">
        <v>569</v>
      </c>
      <c r="I299" s="323" t="s">
        <v>11027</v>
      </c>
      <c r="J299" s="323" t="s">
        <v>8448</v>
      </c>
      <c r="K299" s="323" t="s">
        <v>11001</v>
      </c>
      <c r="L299" s="323" t="s">
        <v>11002</v>
      </c>
      <c r="M299" s="333" t="s">
        <v>11003</v>
      </c>
      <c r="N299" s="323" t="s">
        <v>9970</v>
      </c>
      <c r="O299" s="331">
        <v>0.80625</v>
      </c>
      <c r="P299" s="343" t="str">
        <f t="shared" si="4"/>
        <v>INSTALACION DE DASHCAM</v>
      </c>
      <c r="Q299" s="323" t="s">
        <v>5742</v>
      </c>
      <c r="R299" s="323">
        <v>8.69247060264915E14</v>
      </c>
      <c r="S299" s="323">
        <v>8.132818876E9</v>
      </c>
      <c r="T299" s="323" t="s">
        <v>11028</v>
      </c>
      <c r="U299" s="323" t="s">
        <v>11027</v>
      </c>
      <c r="V299" s="343" t="str">
        <f t="shared" si="45"/>
        <v>DASHCAM</v>
      </c>
      <c r="W299" s="325">
        <v>5600.0</v>
      </c>
      <c r="X299" s="325">
        <v>700.0</v>
      </c>
      <c r="Y299" s="326">
        <f t="shared" si="49"/>
        <v>1008</v>
      </c>
      <c r="Z299" s="326">
        <f t="shared" si="50"/>
        <v>7308</v>
      </c>
      <c r="AA299" s="326"/>
    </row>
    <row r="300">
      <c r="A300" s="322">
        <v>46070.0</v>
      </c>
      <c r="B300" s="245" t="s">
        <v>3282</v>
      </c>
      <c r="C300" s="327" t="s">
        <v>2817</v>
      </c>
      <c r="D300" s="328">
        <v>0.6458333333333334</v>
      </c>
      <c r="E300" s="245" t="s">
        <v>7700</v>
      </c>
      <c r="F300" s="245" t="s">
        <v>10693</v>
      </c>
      <c r="G300" s="245">
        <v>1.0</v>
      </c>
      <c r="H300" s="245" t="s">
        <v>11020</v>
      </c>
      <c r="I300" s="323" t="s">
        <v>11022</v>
      </c>
      <c r="J300" s="323" t="s">
        <v>11021</v>
      </c>
      <c r="K300" s="323" t="s">
        <v>10695</v>
      </c>
      <c r="L300" s="323" t="s">
        <v>10696</v>
      </c>
      <c r="M300" s="333" t="s">
        <v>10697</v>
      </c>
      <c r="N300" s="323" t="s">
        <v>706</v>
      </c>
      <c r="O300" s="331">
        <v>0.6645833333333333</v>
      </c>
      <c r="P300" s="343" t="str">
        <f t="shared" si="4"/>
        <v>INSTALACION CON SENSOR DE APERTURA</v>
      </c>
      <c r="Q300" s="323" t="s">
        <v>10818</v>
      </c>
      <c r="R300" s="323">
        <v>8.60896050886977E14</v>
      </c>
      <c r="S300" s="323">
        <v>8.122016175E9</v>
      </c>
      <c r="T300" s="323" t="s">
        <v>68</v>
      </c>
      <c r="U300" s="323" t="s">
        <v>11023</v>
      </c>
      <c r="V300" s="343" t="str">
        <f t="shared" si="45"/>
        <v>SENSOR DE APERTURA</v>
      </c>
      <c r="W300" s="325">
        <f>499</f>
        <v>499</v>
      </c>
      <c r="X300" s="325">
        <v>0.0</v>
      </c>
      <c r="Y300" s="326">
        <f t="shared" si="49"/>
        <v>79.84</v>
      </c>
      <c r="Z300" s="326">
        <f t="shared" si="50"/>
        <v>578.84</v>
      </c>
      <c r="AA300" s="326"/>
    </row>
    <row r="301">
      <c r="A301" s="322">
        <v>46070.0</v>
      </c>
      <c r="B301" s="245" t="s">
        <v>3282</v>
      </c>
      <c r="C301" s="327" t="s">
        <v>2817</v>
      </c>
      <c r="D301" s="328">
        <v>0.7291666666666666</v>
      </c>
      <c r="E301" s="245" t="s">
        <v>7700</v>
      </c>
      <c r="F301" s="245" t="s">
        <v>10693</v>
      </c>
      <c r="G301" s="245">
        <v>1.0</v>
      </c>
      <c r="H301" s="245" t="s">
        <v>888</v>
      </c>
      <c r="I301" s="323" t="s">
        <v>11029</v>
      </c>
      <c r="J301" s="323" t="s">
        <v>10930</v>
      </c>
      <c r="K301" s="323" t="s">
        <v>10695</v>
      </c>
      <c r="L301" s="323" t="s">
        <v>10696</v>
      </c>
      <c r="M301" s="333" t="s">
        <v>10697</v>
      </c>
      <c r="N301" s="323" t="s">
        <v>706</v>
      </c>
      <c r="O301" s="331">
        <v>0.7291666666666666</v>
      </c>
      <c r="P301" s="343" t="str">
        <f t="shared" si="4"/>
        <v>INSTALACION PREMIUM GPS</v>
      </c>
      <c r="Q301" s="323" t="s">
        <v>10818</v>
      </c>
      <c r="R301" s="323">
        <v>8.60896050949684E14</v>
      </c>
      <c r="S301" s="323">
        <v>8.180106663E9</v>
      </c>
      <c r="T301" s="323" t="s">
        <v>68</v>
      </c>
      <c r="U301" s="323" t="s">
        <v>11030</v>
      </c>
      <c r="V301" s="343" t="str">
        <f t="shared" si="45"/>
        <v>INSTALACION</v>
      </c>
      <c r="W301" s="325">
        <f>1850</f>
        <v>1850</v>
      </c>
      <c r="X301" s="325">
        <v>250.0</v>
      </c>
      <c r="Y301" s="326">
        <f t="shared" si="49"/>
        <v>336</v>
      </c>
      <c r="Z301" s="326">
        <f t="shared" si="50"/>
        <v>2436</v>
      </c>
      <c r="AA301" s="326"/>
    </row>
    <row r="302">
      <c r="A302" s="322">
        <v>46071.0</v>
      </c>
      <c r="B302" s="245" t="s">
        <v>3282</v>
      </c>
      <c r="C302" s="245" t="s">
        <v>68</v>
      </c>
      <c r="D302" s="328">
        <v>0.3333333333333333</v>
      </c>
      <c r="E302" s="245" t="s">
        <v>10633</v>
      </c>
      <c r="F302" s="245" t="s">
        <v>9648</v>
      </c>
      <c r="G302" s="245">
        <v>1.0</v>
      </c>
      <c r="H302" s="245" t="s">
        <v>6980</v>
      </c>
      <c r="I302" s="323" t="s">
        <v>11031</v>
      </c>
      <c r="J302" s="323" t="s">
        <v>11032</v>
      </c>
      <c r="K302" s="323" t="s">
        <v>11033</v>
      </c>
      <c r="L302" s="193" t="s">
        <v>2969</v>
      </c>
      <c r="M302" s="330" t="s">
        <v>2970</v>
      </c>
      <c r="N302" s="323" t="s">
        <v>68</v>
      </c>
      <c r="O302" s="323" t="s">
        <v>68</v>
      </c>
      <c r="P302" s="343" t="str">
        <f t="shared" si="4"/>
        <v>REVISION DE UNIDAD 
(Dejo de reportar 2026-02-16 14:40:57)</v>
      </c>
      <c r="Q302" s="323" t="s">
        <v>11034</v>
      </c>
      <c r="R302" s="323" t="s">
        <v>68</v>
      </c>
      <c r="S302" s="323" t="s">
        <v>68</v>
      </c>
      <c r="T302" s="323" t="s">
        <v>68</v>
      </c>
      <c r="U302" s="323" t="s">
        <v>68</v>
      </c>
      <c r="V302" s="343" t="str">
        <f t="shared" si="45"/>
        <v>NO SE REALIZO</v>
      </c>
      <c r="W302" s="325">
        <v>0.0</v>
      </c>
      <c r="X302" s="325">
        <v>0.0</v>
      </c>
      <c r="Y302" s="326">
        <f t="shared" si="49"/>
        <v>0</v>
      </c>
      <c r="Z302" s="326">
        <f t="shared" si="50"/>
        <v>0</v>
      </c>
      <c r="AA302" s="326"/>
    </row>
    <row r="303">
      <c r="A303" s="322">
        <v>46071.0</v>
      </c>
      <c r="B303" s="245" t="s">
        <v>3282</v>
      </c>
      <c r="C303" s="245" t="s">
        <v>2966</v>
      </c>
      <c r="D303" s="328">
        <v>0.3958333333333333</v>
      </c>
      <c r="E303" s="245" t="s">
        <v>7700</v>
      </c>
      <c r="F303" s="245" t="s">
        <v>726</v>
      </c>
      <c r="G303" s="245">
        <v>1.0</v>
      </c>
      <c r="H303" s="245" t="s">
        <v>2513</v>
      </c>
      <c r="I303" s="323" t="s">
        <v>11035</v>
      </c>
      <c r="J303" s="323" t="s">
        <v>2514</v>
      </c>
      <c r="K303" s="323" t="s">
        <v>11036</v>
      </c>
      <c r="L303" s="323" t="s">
        <v>11037</v>
      </c>
      <c r="M303" s="333" t="s">
        <v>11038</v>
      </c>
      <c r="N303" s="323" t="s">
        <v>9970</v>
      </c>
      <c r="O303" s="331">
        <v>0.49166666666666664</v>
      </c>
      <c r="P303" s="343" t="str">
        <f t="shared" si="4"/>
        <v>DESINSTALACION DE EQUIPO</v>
      </c>
      <c r="Q303" s="323" t="s">
        <v>11039</v>
      </c>
      <c r="R303" s="323">
        <v>8.69706063357653E14</v>
      </c>
      <c r="S303" s="323" t="s">
        <v>68</v>
      </c>
      <c r="T303" s="323" t="s">
        <v>11040</v>
      </c>
      <c r="U303" s="323" t="s">
        <v>11041</v>
      </c>
      <c r="V303" s="323" t="s">
        <v>762</v>
      </c>
      <c r="W303" s="325">
        <v>0.0</v>
      </c>
      <c r="X303" s="325">
        <v>0.0</v>
      </c>
      <c r="Y303" s="326">
        <f t="shared" si="49"/>
        <v>0</v>
      </c>
      <c r="Z303" s="326">
        <f t="shared" si="50"/>
        <v>0</v>
      </c>
      <c r="AA303" s="326"/>
    </row>
    <row r="304">
      <c r="A304" s="322">
        <v>46071.0</v>
      </c>
      <c r="B304" s="245" t="s">
        <v>3282</v>
      </c>
      <c r="C304" s="327" t="s">
        <v>2817</v>
      </c>
      <c r="D304" s="328">
        <v>0.3958333333333333</v>
      </c>
      <c r="E304" s="245" t="s">
        <v>7700</v>
      </c>
      <c r="F304" s="245" t="s">
        <v>726</v>
      </c>
      <c r="G304" s="245">
        <v>1.0</v>
      </c>
      <c r="H304" s="245" t="s">
        <v>888</v>
      </c>
      <c r="I304" s="323" t="s">
        <v>11042</v>
      </c>
      <c r="J304" s="323" t="s">
        <v>9980</v>
      </c>
      <c r="K304" s="323" t="s">
        <v>11036</v>
      </c>
      <c r="L304" s="323" t="s">
        <v>11037</v>
      </c>
      <c r="M304" s="333" t="s">
        <v>11038</v>
      </c>
      <c r="N304" s="323" t="s">
        <v>9970</v>
      </c>
      <c r="O304" s="331">
        <v>0.49166666666666664</v>
      </c>
      <c r="P304" s="343" t="str">
        <f t="shared" si="4"/>
        <v>INSTALACION GPS</v>
      </c>
      <c r="Q304" s="323" t="s">
        <v>10818</v>
      </c>
      <c r="R304" s="323">
        <v>8.62667089368768E14</v>
      </c>
      <c r="S304" s="323">
        <v>8.180125407E9</v>
      </c>
      <c r="T304" s="323" t="s">
        <v>11040</v>
      </c>
      <c r="U304" s="323" t="s">
        <v>11041</v>
      </c>
      <c r="V304" s="343" t="str">
        <f t="shared" ref="V304:V312" si="51">H304</f>
        <v>INSTALACION</v>
      </c>
      <c r="W304" s="325">
        <v>1500.0</v>
      </c>
      <c r="X304" s="325">
        <v>250.0</v>
      </c>
      <c r="Y304" s="326">
        <f t="shared" si="49"/>
        <v>280</v>
      </c>
      <c r="Z304" s="326">
        <f t="shared" si="50"/>
        <v>2030</v>
      </c>
      <c r="AA304" s="326"/>
    </row>
    <row r="305">
      <c r="A305" s="322">
        <v>46071.0</v>
      </c>
      <c r="B305" s="245" t="s">
        <v>3282</v>
      </c>
      <c r="C305" s="327" t="s">
        <v>2817</v>
      </c>
      <c r="D305" s="328">
        <v>0.3958333333333333</v>
      </c>
      <c r="E305" s="245" t="s">
        <v>7700</v>
      </c>
      <c r="F305" s="245" t="s">
        <v>726</v>
      </c>
      <c r="G305" s="245">
        <v>1.0</v>
      </c>
      <c r="H305" s="245" t="s">
        <v>729</v>
      </c>
      <c r="I305" s="323" t="s">
        <v>11043</v>
      </c>
      <c r="J305" s="323" t="s">
        <v>6359</v>
      </c>
      <c r="K305" s="323" t="s">
        <v>11036</v>
      </c>
      <c r="L305" s="323" t="s">
        <v>11037</v>
      </c>
      <c r="M305" s="333" t="s">
        <v>11038</v>
      </c>
      <c r="N305" s="323" t="s">
        <v>9970</v>
      </c>
      <c r="O305" s="331">
        <v>0.5159722222222223</v>
      </c>
      <c r="P305" s="343" t="str">
        <f t="shared" si="4"/>
        <v>MIGRACION DE EQUIPO </v>
      </c>
      <c r="Q305" s="323" t="s">
        <v>11044</v>
      </c>
      <c r="R305" s="323">
        <v>8.69706063357653E14</v>
      </c>
      <c r="S305" s="323">
        <v>8.135774561E9</v>
      </c>
      <c r="T305" s="323" t="s">
        <v>11045</v>
      </c>
      <c r="U305" s="323" t="s">
        <v>11046</v>
      </c>
      <c r="V305" s="343" t="str">
        <f t="shared" si="51"/>
        <v>MIGRACION</v>
      </c>
      <c r="W305" s="325">
        <v>350.0</v>
      </c>
      <c r="X305" s="325">
        <v>250.0</v>
      </c>
      <c r="Y305" s="326">
        <f t="shared" si="49"/>
        <v>96</v>
      </c>
      <c r="Z305" s="326">
        <f t="shared" si="50"/>
        <v>696</v>
      </c>
      <c r="AA305" s="326"/>
    </row>
    <row r="306">
      <c r="A306" s="322">
        <v>46071.0</v>
      </c>
      <c r="B306" s="245" t="s">
        <v>3282</v>
      </c>
      <c r="C306" s="327" t="s">
        <v>2817</v>
      </c>
      <c r="D306" s="328">
        <v>0.3958333333333333</v>
      </c>
      <c r="E306" s="245" t="s">
        <v>7700</v>
      </c>
      <c r="F306" s="245" t="s">
        <v>726</v>
      </c>
      <c r="G306" s="245">
        <v>1.0</v>
      </c>
      <c r="H306" s="245" t="s">
        <v>888</v>
      </c>
      <c r="I306" s="323" t="s">
        <v>11047</v>
      </c>
      <c r="J306" s="323" t="s">
        <v>9980</v>
      </c>
      <c r="K306" s="323" t="s">
        <v>11036</v>
      </c>
      <c r="L306" s="323" t="s">
        <v>11037</v>
      </c>
      <c r="M306" s="333" t="s">
        <v>11038</v>
      </c>
      <c r="N306" s="323" t="s">
        <v>9970</v>
      </c>
      <c r="O306" s="331">
        <v>0.5222222222222223</v>
      </c>
      <c r="P306" s="343" t="str">
        <f t="shared" si="4"/>
        <v>INSTALACION GPS</v>
      </c>
      <c r="Q306" s="323" t="s">
        <v>11044</v>
      </c>
      <c r="R306" s="323">
        <v>8.62667089351756E14</v>
      </c>
      <c r="S306" s="323">
        <v>8.182527888E9</v>
      </c>
      <c r="T306" s="323" t="s">
        <v>11048</v>
      </c>
      <c r="U306" s="323" t="s">
        <v>11049</v>
      </c>
      <c r="V306" s="343" t="str">
        <f t="shared" si="51"/>
        <v>INSTALACION</v>
      </c>
      <c r="W306" s="325">
        <v>1500.0</v>
      </c>
      <c r="X306" s="325">
        <v>250.0</v>
      </c>
      <c r="Y306" s="326">
        <f t="shared" si="49"/>
        <v>280</v>
      </c>
      <c r="Z306" s="326">
        <f t="shared" si="50"/>
        <v>2030</v>
      </c>
      <c r="AA306" s="326"/>
    </row>
    <row r="307">
      <c r="A307" s="322">
        <v>46071.0</v>
      </c>
      <c r="B307" s="245" t="s">
        <v>3282</v>
      </c>
      <c r="C307" s="245" t="s">
        <v>2966</v>
      </c>
      <c r="D307" s="328">
        <v>0.4166666666666667</v>
      </c>
      <c r="E307" s="245" t="s">
        <v>7132</v>
      </c>
      <c r="F307" s="245" t="s">
        <v>98</v>
      </c>
      <c r="G307" s="245">
        <v>1.0</v>
      </c>
      <c r="H307" s="245" t="s">
        <v>6980</v>
      </c>
      <c r="I307" s="323" t="s">
        <v>11050</v>
      </c>
      <c r="J307" s="323" t="s">
        <v>7134</v>
      </c>
      <c r="K307" s="323" t="s">
        <v>11051</v>
      </c>
      <c r="L307" s="323" t="s">
        <v>11052</v>
      </c>
      <c r="M307" s="344" t="s">
        <v>11053</v>
      </c>
      <c r="N307" s="323" t="s">
        <v>68</v>
      </c>
      <c r="O307" s="323" t="s">
        <v>68</v>
      </c>
      <c r="P307" s="343" t="str">
        <f t="shared" si="4"/>
        <v>INSTALACION CON MICROFONO</v>
      </c>
      <c r="Q307" s="323" t="s">
        <v>11034</v>
      </c>
      <c r="R307" s="323" t="s">
        <v>68</v>
      </c>
      <c r="S307" s="323" t="s">
        <v>68</v>
      </c>
      <c r="T307" s="323" t="s">
        <v>68</v>
      </c>
      <c r="U307" s="323" t="s">
        <v>68</v>
      </c>
      <c r="V307" s="343" t="str">
        <f t="shared" si="51"/>
        <v>NO SE REALIZO</v>
      </c>
      <c r="W307" s="325">
        <v>0.0</v>
      </c>
      <c r="X307" s="325">
        <v>0.0</v>
      </c>
      <c r="Y307" s="326">
        <f t="shared" si="49"/>
        <v>0</v>
      </c>
      <c r="Z307" s="326">
        <f t="shared" si="50"/>
        <v>0</v>
      </c>
      <c r="AA307" s="326"/>
    </row>
    <row r="308">
      <c r="A308" s="322">
        <v>46071.0</v>
      </c>
      <c r="B308" s="245" t="s">
        <v>3282</v>
      </c>
      <c r="C308" s="327" t="s">
        <v>2817</v>
      </c>
      <c r="D308" s="328">
        <v>0.5416666666666666</v>
      </c>
      <c r="E308" s="245" t="s">
        <v>2574</v>
      </c>
      <c r="F308" s="245" t="s">
        <v>5930</v>
      </c>
      <c r="G308" s="245">
        <v>1.0</v>
      </c>
      <c r="H308" s="245" t="s">
        <v>888</v>
      </c>
      <c r="I308" s="323" t="s">
        <v>11054</v>
      </c>
      <c r="J308" s="323" t="s">
        <v>9980</v>
      </c>
      <c r="K308" s="323" t="s">
        <v>11055</v>
      </c>
      <c r="L308" s="323" t="s">
        <v>11056</v>
      </c>
      <c r="M308" s="333" t="s">
        <v>11057</v>
      </c>
      <c r="N308" s="323" t="s">
        <v>706</v>
      </c>
      <c r="O308" s="331">
        <v>0.5798611111111112</v>
      </c>
      <c r="P308" s="343" t="str">
        <f t="shared" si="4"/>
        <v>INSTALACION GPS</v>
      </c>
      <c r="Q308" s="323" t="s">
        <v>5247</v>
      </c>
      <c r="R308" s="323">
        <v>8.6266708939299E14</v>
      </c>
      <c r="S308" s="323">
        <v>8.118018506E9</v>
      </c>
      <c r="T308" s="323" t="s">
        <v>68</v>
      </c>
      <c r="U308" s="323" t="s">
        <v>11058</v>
      </c>
      <c r="V308" s="343" t="str">
        <f t="shared" si="51"/>
        <v>INSTALACION</v>
      </c>
      <c r="W308" s="325">
        <v>549.0</v>
      </c>
      <c r="X308" s="325">
        <v>199.0</v>
      </c>
      <c r="Y308" s="326">
        <f t="shared" si="49"/>
        <v>119.68</v>
      </c>
      <c r="Z308" s="326">
        <f t="shared" si="50"/>
        <v>867.68</v>
      </c>
      <c r="AA308" s="326"/>
    </row>
    <row r="309">
      <c r="A309" s="322">
        <v>46071.0</v>
      </c>
      <c r="B309" s="245" t="s">
        <v>3282</v>
      </c>
      <c r="C309" s="327" t="s">
        <v>2817</v>
      </c>
      <c r="D309" s="328">
        <v>0.5833333333333334</v>
      </c>
      <c r="E309" s="245" t="s">
        <v>7132</v>
      </c>
      <c r="F309" s="245" t="s">
        <v>98</v>
      </c>
      <c r="G309" s="245">
        <v>1.0</v>
      </c>
      <c r="H309" s="245" t="s">
        <v>888</v>
      </c>
      <c r="I309" s="323" t="s">
        <v>11050</v>
      </c>
      <c r="J309" s="323" t="s">
        <v>7134</v>
      </c>
      <c r="K309" s="323" t="s">
        <v>11051</v>
      </c>
      <c r="L309" s="323" t="s">
        <v>11052</v>
      </c>
      <c r="M309" s="344" t="s">
        <v>11053</v>
      </c>
      <c r="N309" s="323" t="s">
        <v>9970</v>
      </c>
      <c r="O309" s="331">
        <v>0.6173611111111111</v>
      </c>
      <c r="P309" s="343" t="str">
        <f t="shared" si="4"/>
        <v>INSTALACION CON MICROFONO</v>
      </c>
      <c r="Q309" s="323" t="s">
        <v>11059</v>
      </c>
      <c r="R309" s="323">
        <v>8.69706062765328E14</v>
      </c>
      <c r="S309" s="323">
        <v>8.12002833E9</v>
      </c>
      <c r="T309" s="323" t="s">
        <v>11060</v>
      </c>
      <c r="U309" s="323" t="s">
        <v>11061</v>
      </c>
      <c r="V309" s="343" t="str">
        <f t="shared" si="51"/>
        <v>INSTALACION</v>
      </c>
      <c r="W309" s="325">
        <v>1500.0</v>
      </c>
      <c r="X309" s="325">
        <v>279.0</v>
      </c>
      <c r="Y309" s="326">
        <f t="shared" si="49"/>
        <v>284.64</v>
      </c>
      <c r="Z309" s="326">
        <f t="shared" si="50"/>
        <v>2063.64</v>
      </c>
      <c r="AA309" s="326"/>
    </row>
    <row r="310">
      <c r="A310" s="322">
        <v>46071.0</v>
      </c>
      <c r="B310" s="245" t="s">
        <v>3282</v>
      </c>
      <c r="C310" s="245" t="s">
        <v>68</v>
      </c>
      <c r="D310" s="328">
        <v>0.5833333333333334</v>
      </c>
      <c r="E310" s="245" t="s">
        <v>10633</v>
      </c>
      <c r="F310" s="245" t="s">
        <v>9648</v>
      </c>
      <c r="G310" s="245">
        <v>1.0</v>
      </c>
      <c r="H310" s="245" t="s">
        <v>2449</v>
      </c>
      <c r="I310" s="323" t="s">
        <v>11031</v>
      </c>
      <c r="J310" s="323" t="s">
        <v>11032</v>
      </c>
      <c r="K310" s="323" t="s">
        <v>11033</v>
      </c>
      <c r="L310" s="193" t="s">
        <v>2969</v>
      </c>
      <c r="M310" s="330" t="s">
        <v>2970</v>
      </c>
      <c r="N310" s="323" t="s">
        <v>706</v>
      </c>
      <c r="O310" s="331">
        <v>0.6083333333333333</v>
      </c>
      <c r="P310" s="343" t="str">
        <f t="shared" si="4"/>
        <v>REVISION DE UNIDAD 
(Dejo de reportar 2026-02-16 14:40:57)</v>
      </c>
      <c r="Q310" s="323" t="s">
        <v>10368</v>
      </c>
      <c r="R310" s="323">
        <v>8.62667089364601E14</v>
      </c>
      <c r="S310" s="323">
        <v>8.182071397E9</v>
      </c>
      <c r="T310" s="323" t="s">
        <v>10038</v>
      </c>
      <c r="U310" s="323" t="s">
        <v>5806</v>
      </c>
      <c r="V310" s="343" t="str">
        <f t="shared" si="51"/>
        <v>REVISION</v>
      </c>
      <c r="W310" s="325">
        <v>0.0</v>
      </c>
      <c r="X310" s="325">
        <v>0.0</v>
      </c>
      <c r="Y310" s="326">
        <f t="shared" si="49"/>
        <v>0</v>
      </c>
      <c r="Z310" s="326">
        <f t="shared" si="50"/>
        <v>0</v>
      </c>
      <c r="AA310" s="326"/>
    </row>
    <row r="311">
      <c r="A311" s="322">
        <v>46071.0</v>
      </c>
      <c r="B311" s="245" t="s">
        <v>3282</v>
      </c>
      <c r="C311" s="245" t="s">
        <v>68</v>
      </c>
      <c r="D311" s="328">
        <v>0.5833333333333334</v>
      </c>
      <c r="E311" s="245" t="s">
        <v>10633</v>
      </c>
      <c r="F311" s="245" t="s">
        <v>9648</v>
      </c>
      <c r="G311" s="323">
        <v>1.0</v>
      </c>
      <c r="H311" s="245" t="s">
        <v>2467</v>
      </c>
      <c r="I311" s="323" t="s">
        <v>11031</v>
      </c>
      <c r="J311" s="323" t="s">
        <v>2467</v>
      </c>
      <c r="K311" s="323" t="s">
        <v>11033</v>
      </c>
      <c r="L311" s="193" t="s">
        <v>2969</v>
      </c>
      <c r="M311" s="330" t="s">
        <v>2970</v>
      </c>
      <c r="N311" s="323" t="s">
        <v>706</v>
      </c>
      <c r="O311" s="331">
        <v>0.6145833333333334</v>
      </c>
      <c r="P311" s="343" t="str">
        <f t="shared" si="4"/>
        <v>CAMBIO DE GPS</v>
      </c>
      <c r="Q311" s="323" t="s">
        <v>11062</v>
      </c>
      <c r="R311" s="323">
        <v>8.6266708923444E14</v>
      </c>
      <c r="S311" s="323">
        <v>8.118018453E9</v>
      </c>
      <c r="T311" s="323" t="s">
        <v>10038</v>
      </c>
      <c r="U311" s="323" t="s">
        <v>5806</v>
      </c>
      <c r="V311" s="343" t="str">
        <f t="shared" si="51"/>
        <v>CAMBIO DE GPS</v>
      </c>
      <c r="W311" s="325">
        <v>0.0</v>
      </c>
      <c r="X311" s="325">
        <v>0.0</v>
      </c>
      <c r="Y311" s="326">
        <f t="shared" si="49"/>
        <v>0</v>
      </c>
      <c r="Z311" s="326">
        <f t="shared" si="50"/>
        <v>0</v>
      </c>
      <c r="AA311" s="326"/>
    </row>
    <row r="312">
      <c r="A312" s="322">
        <v>46071.0</v>
      </c>
      <c r="B312" s="245" t="s">
        <v>3282</v>
      </c>
      <c r="C312" s="327" t="s">
        <v>2817</v>
      </c>
      <c r="D312" s="328">
        <v>0.625</v>
      </c>
      <c r="E312" s="245" t="s">
        <v>2574</v>
      </c>
      <c r="F312" s="245" t="s">
        <v>5930</v>
      </c>
      <c r="G312" s="245">
        <v>1.0</v>
      </c>
      <c r="H312" s="245" t="s">
        <v>2513</v>
      </c>
      <c r="I312" s="323" t="s">
        <v>11063</v>
      </c>
      <c r="J312" s="323" t="s">
        <v>2514</v>
      </c>
      <c r="K312" s="323" t="s">
        <v>11064</v>
      </c>
      <c r="L312" s="323" t="s">
        <v>11065</v>
      </c>
      <c r="M312" s="333" t="s">
        <v>11066</v>
      </c>
      <c r="N312" s="323" t="s">
        <v>995</v>
      </c>
      <c r="O312" s="331">
        <v>0.6430555555555556</v>
      </c>
      <c r="P312" s="343" t="str">
        <f t="shared" si="4"/>
        <v>DESINSTALACION DE EQUIPO</v>
      </c>
      <c r="Q312" s="323" t="s">
        <v>4058</v>
      </c>
      <c r="R312" s="323">
        <v>8.65011033831174E14</v>
      </c>
      <c r="S312" s="323" t="s">
        <v>11067</v>
      </c>
      <c r="T312" s="323" t="s">
        <v>11068</v>
      </c>
      <c r="U312" s="323" t="s">
        <v>11069</v>
      </c>
      <c r="V312" s="343" t="str">
        <f t="shared" si="51"/>
        <v>DESINSTALACION</v>
      </c>
      <c r="W312" s="325">
        <v>650.0</v>
      </c>
      <c r="X312" s="325">
        <v>0.0</v>
      </c>
      <c r="Y312" s="326">
        <f t="shared" si="49"/>
        <v>104</v>
      </c>
      <c r="Z312" s="326">
        <f t="shared" si="50"/>
        <v>754</v>
      </c>
      <c r="AA312" s="326"/>
    </row>
    <row r="313">
      <c r="A313" s="322">
        <v>46072.0</v>
      </c>
      <c r="B313" s="245" t="s">
        <v>3282</v>
      </c>
      <c r="C313" s="245" t="s">
        <v>2966</v>
      </c>
      <c r="D313" s="328">
        <v>0.3958333333333333</v>
      </c>
      <c r="E313" s="245" t="s">
        <v>7700</v>
      </c>
      <c r="F313" s="245" t="s">
        <v>726</v>
      </c>
      <c r="G313" s="245">
        <v>1.0</v>
      </c>
      <c r="H313" s="245" t="s">
        <v>2513</v>
      </c>
      <c r="I313" s="323" t="s">
        <v>11070</v>
      </c>
      <c r="J313" s="323" t="s">
        <v>2514</v>
      </c>
      <c r="K313" s="323" t="s">
        <v>11036</v>
      </c>
      <c r="L313" s="323" t="s">
        <v>11071</v>
      </c>
      <c r="M313" s="333" t="s">
        <v>11072</v>
      </c>
      <c r="N313" s="323" t="s">
        <v>9970</v>
      </c>
      <c r="O313" s="331">
        <v>0.4444444444444444</v>
      </c>
      <c r="P313" s="343" t="str">
        <f t="shared" si="4"/>
        <v>DESINSTALACION DE EQUIPO</v>
      </c>
      <c r="Q313" s="323" t="s">
        <v>10833</v>
      </c>
      <c r="R313" s="323">
        <v>8.69706063357539E14</v>
      </c>
      <c r="S313" s="323" t="s">
        <v>68</v>
      </c>
      <c r="T313" s="323" t="s">
        <v>11073</v>
      </c>
      <c r="U313" s="323" t="s">
        <v>11074</v>
      </c>
      <c r="V313" s="323" t="s">
        <v>762</v>
      </c>
      <c r="W313" s="325">
        <v>0.0</v>
      </c>
      <c r="X313" s="325">
        <v>0.0</v>
      </c>
      <c r="Y313" s="326">
        <f t="shared" si="49"/>
        <v>0</v>
      </c>
      <c r="Z313" s="326">
        <f t="shared" si="50"/>
        <v>0</v>
      </c>
      <c r="AA313" s="326"/>
    </row>
    <row r="314">
      <c r="A314" s="322">
        <v>46072.0</v>
      </c>
      <c r="B314" s="245" t="s">
        <v>3282</v>
      </c>
      <c r="C314" s="327" t="s">
        <v>2817</v>
      </c>
      <c r="D314" s="328">
        <v>0.3958333333333333</v>
      </c>
      <c r="E314" s="245" t="s">
        <v>7700</v>
      </c>
      <c r="F314" s="245" t="s">
        <v>726</v>
      </c>
      <c r="G314" s="245">
        <v>1.0</v>
      </c>
      <c r="H314" s="245" t="s">
        <v>888</v>
      </c>
      <c r="I314" s="323" t="s">
        <v>11070</v>
      </c>
      <c r="J314" s="323" t="s">
        <v>9980</v>
      </c>
      <c r="K314" s="323" t="s">
        <v>11036</v>
      </c>
      <c r="L314" s="323" t="s">
        <v>11071</v>
      </c>
      <c r="M314" s="333" t="s">
        <v>11072</v>
      </c>
      <c r="N314" s="323" t="s">
        <v>9970</v>
      </c>
      <c r="O314" s="331">
        <v>0.4444444444444444</v>
      </c>
      <c r="P314" s="343" t="str">
        <f t="shared" si="4"/>
        <v>INSTALACION GPS</v>
      </c>
      <c r="Q314" s="323" t="s">
        <v>5247</v>
      </c>
      <c r="R314" s="323">
        <v>8.62667089245164E14</v>
      </c>
      <c r="S314" s="323" t="s">
        <v>68</v>
      </c>
      <c r="T314" s="323" t="s">
        <v>11073</v>
      </c>
      <c r="U314" s="323" t="s">
        <v>11074</v>
      </c>
      <c r="V314" s="343" t="str">
        <f t="shared" ref="V314:V326" si="52">H314</f>
        <v>INSTALACION</v>
      </c>
      <c r="W314" s="325">
        <v>1500.0</v>
      </c>
      <c r="X314" s="325">
        <v>250.0</v>
      </c>
      <c r="Y314" s="326">
        <f t="shared" si="49"/>
        <v>280</v>
      </c>
      <c r="Z314" s="326">
        <f t="shared" si="50"/>
        <v>2030</v>
      </c>
      <c r="AA314" s="326"/>
    </row>
    <row r="315">
      <c r="A315" s="322">
        <v>46072.0</v>
      </c>
      <c r="B315" s="245" t="s">
        <v>3282</v>
      </c>
      <c r="C315" s="327" t="s">
        <v>2817</v>
      </c>
      <c r="D315" s="328">
        <v>0.3958333333333333</v>
      </c>
      <c r="E315" s="245" t="s">
        <v>7700</v>
      </c>
      <c r="F315" s="245" t="s">
        <v>726</v>
      </c>
      <c r="G315" s="245">
        <v>1.0</v>
      </c>
      <c r="H315" s="245" t="s">
        <v>729</v>
      </c>
      <c r="I315" s="323" t="s">
        <v>11075</v>
      </c>
      <c r="J315" s="323" t="s">
        <v>6359</v>
      </c>
      <c r="K315" s="323" t="s">
        <v>11036</v>
      </c>
      <c r="L315" s="323" t="s">
        <v>11071</v>
      </c>
      <c r="M315" s="333" t="s">
        <v>11072</v>
      </c>
      <c r="N315" s="323" t="s">
        <v>9970</v>
      </c>
      <c r="O315" s="331">
        <v>0.4666666666666667</v>
      </c>
      <c r="P315" s="343" t="str">
        <f t="shared" si="4"/>
        <v>MIGRACION DE EQUIPO </v>
      </c>
      <c r="Q315" s="323" t="s">
        <v>11044</v>
      </c>
      <c r="R315" s="323">
        <v>8.69706063357539E14</v>
      </c>
      <c r="S315" s="323">
        <v>8.120021661E9</v>
      </c>
      <c r="T315" s="323" t="s">
        <v>11076</v>
      </c>
      <c r="U315" s="323" t="s">
        <v>11077</v>
      </c>
      <c r="V315" s="343" t="str">
        <f t="shared" si="52"/>
        <v>MIGRACION</v>
      </c>
      <c r="W315" s="325">
        <v>350.0</v>
      </c>
      <c r="X315" s="325">
        <v>250.0</v>
      </c>
      <c r="Y315" s="326">
        <f t="shared" si="49"/>
        <v>96</v>
      </c>
      <c r="Z315" s="326">
        <f t="shared" si="50"/>
        <v>696</v>
      </c>
      <c r="AA315" s="326"/>
    </row>
    <row r="316">
      <c r="A316" s="322">
        <v>46072.0</v>
      </c>
      <c r="B316" s="245" t="s">
        <v>3282</v>
      </c>
      <c r="C316" s="327" t="s">
        <v>2817</v>
      </c>
      <c r="D316" s="328">
        <v>0.3958333333333333</v>
      </c>
      <c r="E316" s="245" t="s">
        <v>7700</v>
      </c>
      <c r="F316" s="245" t="s">
        <v>726</v>
      </c>
      <c r="G316" s="245">
        <v>1.0</v>
      </c>
      <c r="H316" s="245" t="s">
        <v>888</v>
      </c>
      <c r="I316" s="323" t="s">
        <v>11078</v>
      </c>
      <c r="J316" s="323" t="s">
        <v>9980</v>
      </c>
      <c r="K316" s="323" t="s">
        <v>11036</v>
      </c>
      <c r="L316" s="323" t="s">
        <v>11071</v>
      </c>
      <c r="M316" s="333" t="s">
        <v>11072</v>
      </c>
      <c r="N316" s="323" t="s">
        <v>9970</v>
      </c>
      <c r="O316" s="331">
        <v>0.48055555555555557</v>
      </c>
      <c r="P316" s="343" t="str">
        <f t="shared" si="4"/>
        <v>INSTALACION GPS</v>
      </c>
      <c r="Q316" s="323" t="s">
        <v>11044</v>
      </c>
      <c r="R316" s="323">
        <v>8.62667089233533E14</v>
      </c>
      <c r="S316" s="323">
        <v>8.120028082E9</v>
      </c>
      <c r="T316" s="323" t="s">
        <v>11079</v>
      </c>
      <c r="U316" s="323" t="s">
        <v>11080</v>
      </c>
      <c r="V316" s="343" t="str">
        <f t="shared" si="52"/>
        <v>INSTALACION</v>
      </c>
      <c r="W316" s="325">
        <v>1500.0</v>
      </c>
      <c r="X316" s="325">
        <v>250.0</v>
      </c>
      <c r="Y316" s="326">
        <f t="shared" si="49"/>
        <v>280</v>
      </c>
      <c r="Z316" s="326">
        <f t="shared" si="50"/>
        <v>2030</v>
      </c>
      <c r="AA316" s="326"/>
    </row>
    <row r="317">
      <c r="A317" s="322">
        <v>46072.0</v>
      </c>
      <c r="B317" s="245" t="s">
        <v>3282</v>
      </c>
      <c r="C317" s="327" t="s">
        <v>2817</v>
      </c>
      <c r="D317" s="328">
        <v>0.3958333333333333</v>
      </c>
      <c r="E317" s="245" t="s">
        <v>7700</v>
      </c>
      <c r="F317" s="245" t="s">
        <v>726</v>
      </c>
      <c r="G317" s="245">
        <v>1.0</v>
      </c>
      <c r="H317" s="245" t="s">
        <v>888</v>
      </c>
      <c r="I317" s="323" t="s">
        <v>11081</v>
      </c>
      <c r="J317" s="323" t="s">
        <v>9980</v>
      </c>
      <c r="K317" s="323" t="s">
        <v>11036</v>
      </c>
      <c r="L317" s="323" t="s">
        <v>11071</v>
      </c>
      <c r="M317" s="333" t="s">
        <v>11072</v>
      </c>
      <c r="N317" s="323" t="s">
        <v>9970</v>
      </c>
      <c r="O317" s="331">
        <v>0.5125</v>
      </c>
      <c r="P317" s="343" t="str">
        <f t="shared" si="4"/>
        <v>INSTALACION GPS</v>
      </c>
      <c r="Q317" s="323" t="s">
        <v>5247</v>
      </c>
      <c r="R317" s="323">
        <v>8.62667089233764E14</v>
      </c>
      <c r="S317" s="323">
        <v>8.182526169E9</v>
      </c>
      <c r="T317" s="323" t="s">
        <v>11082</v>
      </c>
      <c r="U317" s="323" t="s">
        <v>11083</v>
      </c>
      <c r="V317" s="343" t="str">
        <f t="shared" si="52"/>
        <v>INSTALACION</v>
      </c>
      <c r="W317" s="325">
        <v>1500.0</v>
      </c>
      <c r="X317" s="325">
        <v>250.0</v>
      </c>
      <c r="Y317" s="326">
        <f t="shared" si="49"/>
        <v>280</v>
      </c>
      <c r="Z317" s="326">
        <f t="shared" si="50"/>
        <v>2030</v>
      </c>
      <c r="AA317" s="326"/>
    </row>
    <row r="318">
      <c r="A318" s="322">
        <v>46072.0</v>
      </c>
      <c r="B318" s="245" t="s">
        <v>3282</v>
      </c>
      <c r="C318" s="327" t="s">
        <v>2817</v>
      </c>
      <c r="D318" s="328">
        <v>0.3958333333333333</v>
      </c>
      <c r="E318" s="245" t="s">
        <v>7700</v>
      </c>
      <c r="F318" s="245" t="s">
        <v>726</v>
      </c>
      <c r="G318" s="245">
        <v>1.0</v>
      </c>
      <c r="H318" s="245" t="s">
        <v>888</v>
      </c>
      <c r="I318" s="323" t="s">
        <v>11084</v>
      </c>
      <c r="J318" s="323" t="s">
        <v>9980</v>
      </c>
      <c r="K318" s="323" t="s">
        <v>11036</v>
      </c>
      <c r="L318" s="323" t="s">
        <v>11071</v>
      </c>
      <c r="M318" s="333" t="s">
        <v>11072</v>
      </c>
      <c r="N318" s="323" t="s">
        <v>9970</v>
      </c>
      <c r="O318" s="331">
        <v>0.5270833333333333</v>
      </c>
      <c r="P318" s="343" t="str">
        <f t="shared" si="4"/>
        <v>INSTALACION GPS</v>
      </c>
      <c r="Q318" s="323" t="s">
        <v>11044</v>
      </c>
      <c r="R318" s="323">
        <v>8.62667089244969E14</v>
      </c>
      <c r="S318" s="323">
        <v>8.122017475E9</v>
      </c>
      <c r="T318" s="323" t="s">
        <v>11085</v>
      </c>
      <c r="U318" s="323" t="s">
        <v>11086</v>
      </c>
      <c r="V318" s="343" t="str">
        <f t="shared" si="52"/>
        <v>INSTALACION</v>
      </c>
      <c r="W318" s="325">
        <v>1500.0</v>
      </c>
      <c r="X318" s="325">
        <v>250.0</v>
      </c>
      <c r="Y318" s="326">
        <f t="shared" si="49"/>
        <v>280</v>
      </c>
      <c r="Z318" s="326">
        <f t="shared" si="50"/>
        <v>2030</v>
      </c>
      <c r="AA318" s="326"/>
    </row>
    <row r="319">
      <c r="A319" s="322">
        <v>46072.0</v>
      </c>
      <c r="B319" s="245" t="s">
        <v>3282</v>
      </c>
      <c r="C319" s="327" t="s">
        <v>2817</v>
      </c>
      <c r="D319" s="328">
        <v>0.3958333333333333</v>
      </c>
      <c r="E319" s="245" t="s">
        <v>7700</v>
      </c>
      <c r="F319" s="245" t="s">
        <v>726</v>
      </c>
      <c r="G319" s="245">
        <v>1.0</v>
      </c>
      <c r="H319" s="245" t="s">
        <v>888</v>
      </c>
      <c r="I319" s="323" t="s">
        <v>11087</v>
      </c>
      <c r="J319" s="323" t="s">
        <v>9980</v>
      </c>
      <c r="K319" s="323" t="s">
        <v>11036</v>
      </c>
      <c r="L319" s="323" t="s">
        <v>11071</v>
      </c>
      <c r="M319" s="344" t="s">
        <v>11072</v>
      </c>
      <c r="N319" s="323" t="s">
        <v>9970</v>
      </c>
      <c r="O319" s="331">
        <v>0.5444444444444444</v>
      </c>
      <c r="P319" s="343" t="str">
        <f t="shared" si="4"/>
        <v>INSTALACION GPS</v>
      </c>
      <c r="Q319" s="323" t="s">
        <v>11044</v>
      </c>
      <c r="R319" s="323">
        <v>8.62667089347564E14</v>
      </c>
      <c r="S319" s="323">
        <v>8.119161438E9</v>
      </c>
      <c r="T319" s="323" t="s">
        <v>68</v>
      </c>
      <c r="U319" s="323" t="s">
        <v>11088</v>
      </c>
      <c r="V319" s="343" t="str">
        <f t="shared" si="52"/>
        <v>INSTALACION</v>
      </c>
      <c r="W319" s="325">
        <v>1500.0</v>
      </c>
      <c r="X319" s="325">
        <v>250.0</v>
      </c>
      <c r="Y319" s="326">
        <f t="shared" si="49"/>
        <v>280</v>
      </c>
      <c r="Z319" s="326">
        <f t="shared" si="50"/>
        <v>2030</v>
      </c>
      <c r="AA319" s="326"/>
    </row>
    <row r="320">
      <c r="A320" s="322">
        <v>46072.0</v>
      </c>
      <c r="B320" s="245" t="s">
        <v>3282</v>
      </c>
      <c r="C320" s="327" t="s">
        <v>2817</v>
      </c>
      <c r="D320" s="328">
        <v>0.4166666666666667</v>
      </c>
      <c r="E320" s="245" t="s">
        <v>2574</v>
      </c>
      <c r="F320" s="245" t="s">
        <v>5930</v>
      </c>
      <c r="G320" s="245">
        <v>1.0</v>
      </c>
      <c r="H320" s="245" t="s">
        <v>37</v>
      </c>
      <c r="I320" s="323" t="s">
        <v>11089</v>
      </c>
      <c r="J320" s="323" t="s">
        <v>10046</v>
      </c>
      <c r="K320" s="323" t="s">
        <v>11090</v>
      </c>
      <c r="L320" s="323" t="s">
        <v>10900</v>
      </c>
      <c r="M320" s="344" t="s">
        <v>11091</v>
      </c>
      <c r="N320" s="323" t="s">
        <v>706</v>
      </c>
      <c r="O320" s="331">
        <v>0.44583333333333336</v>
      </c>
      <c r="P320" s="343" t="str">
        <f t="shared" si="4"/>
        <v>INSTALACION COMODATO GPS</v>
      </c>
      <c r="Q320" s="323" t="s">
        <v>5247</v>
      </c>
      <c r="R320" s="323">
        <v>8.62667089245248E14</v>
      </c>
      <c r="S320" s="323">
        <v>8.118018466E9</v>
      </c>
      <c r="T320" s="323" t="s">
        <v>11092</v>
      </c>
      <c r="U320" s="323" t="s">
        <v>68</v>
      </c>
      <c r="V320" s="343" t="str">
        <f t="shared" si="52"/>
        <v>COMODATO</v>
      </c>
      <c r="W320" s="325">
        <v>549.0</v>
      </c>
      <c r="X320" s="325">
        <v>199.0</v>
      </c>
      <c r="Y320" s="326">
        <f t="shared" si="49"/>
        <v>119.68</v>
      </c>
      <c r="Z320" s="326">
        <f t="shared" si="50"/>
        <v>867.68</v>
      </c>
      <c r="AA320" s="326"/>
    </row>
    <row r="321">
      <c r="A321" s="322">
        <v>46072.0</v>
      </c>
      <c r="B321" s="245" t="s">
        <v>3282</v>
      </c>
      <c r="C321" s="245" t="s">
        <v>2966</v>
      </c>
      <c r="D321" s="328">
        <v>0.4791666666666667</v>
      </c>
      <c r="E321" s="245" t="s">
        <v>7700</v>
      </c>
      <c r="F321" s="245" t="s">
        <v>10772</v>
      </c>
      <c r="G321" s="245">
        <v>1.0</v>
      </c>
      <c r="H321" s="245" t="s">
        <v>6980</v>
      </c>
      <c r="I321" s="323" t="s">
        <v>68</v>
      </c>
      <c r="J321" s="323" t="s">
        <v>9980</v>
      </c>
      <c r="K321" s="323" t="s">
        <v>10774</v>
      </c>
      <c r="L321" s="323" t="s">
        <v>11093</v>
      </c>
      <c r="M321" s="344" t="s">
        <v>11094</v>
      </c>
      <c r="N321" s="323" t="s">
        <v>706</v>
      </c>
      <c r="O321" s="323" t="s">
        <v>68</v>
      </c>
      <c r="P321" s="343" t="str">
        <f t="shared" si="4"/>
        <v>INSTALACION GPS</v>
      </c>
      <c r="Q321" s="323" t="s">
        <v>11095</v>
      </c>
      <c r="R321" s="323" t="s">
        <v>68</v>
      </c>
      <c r="S321" s="323" t="s">
        <v>68</v>
      </c>
      <c r="T321" s="323" t="s">
        <v>68</v>
      </c>
      <c r="U321" s="323" t="s">
        <v>68</v>
      </c>
      <c r="V321" s="343" t="str">
        <f t="shared" si="52"/>
        <v>NO SE REALIZO</v>
      </c>
      <c r="W321" s="325">
        <v>0.0</v>
      </c>
      <c r="X321" s="325">
        <v>0.0</v>
      </c>
      <c r="Y321" s="326">
        <f t="shared" si="49"/>
        <v>0</v>
      </c>
      <c r="Z321" s="326">
        <f t="shared" si="50"/>
        <v>0</v>
      </c>
      <c r="AA321" s="326"/>
    </row>
    <row r="322">
      <c r="A322" s="322">
        <v>46072.0</v>
      </c>
      <c r="B322" s="245" t="s">
        <v>3282</v>
      </c>
      <c r="C322" s="245" t="s">
        <v>2966</v>
      </c>
      <c r="D322" s="328">
        <v>0.5208333333333334</v>
      </c>
      <c r="E322" s="245" t="s">
        <v>6218</v>
      </c>
      <c r="F322" s="245" t="s">
        <v>9727</v>
      </c>
      <c r="G322" s="245">
        <v>1.0</v>
      </c>
      <c r="H322" s="245" t="s">
        <v>2513</v>
      </c>
      <c r="I322" s="323" t="s">
        <v>7042</v>
      </c>
      <c r="J322" s="323" t="s">
        <v>2514</v>
      </c>
      <c r="K322" s="323" t="s">
        <v>9729</v>
      </c>
      <c r="L322" s="323" t="s">
        <v>7045</v>
      </c>
      <c r="M322" s="344" t="s">
        <v>7046</v>
      </c>
      <c r="N322" s="323" t="s">
        <v>9970</v>
      </c>
      <c r="O322" s="331">
        <v>0.5944444444444444</v>
      </c>
      <c r="P322" s="343" t="str">
        <f t="shared" si="4"/>
        <v>DESINSTALACION DE EQUIPO</v>
      </c>
      <c r="Q322" s="323" t="s">
        <v>11096</v>
      </c>
      <c r="R322" s="323">
        <v>8.63719060228641E14</v>
      </c>
      <c r="S322" s="323">
        <v>8.118226528E9</v>
      </c>
      <c r="T322" s="323" t="s">
        <v>6360</v>
      </c>
      <c r="U322" s="323" t="s">
        <v>6224</v>
      </c>
      <c r="V322" s="343" t="str">
        <f t="shared" si="52"/>
        <v>DESINSTALACION</v>
      </c>
      <c r="W322" s="325">
        <v>0.0</v>
      </c>
      <c r="X322" s="325">
        <v>0.0</v>
      </c>
      <c r="Y322" s="326">
        <f t="shared" si="49"/>
        <v>0</v>
      </c>
      <c r="Z322" s="326">
        <f t="shared" si="50"/>
        <v>0</v>
      </c>
      <c r="AA322" s="326"/>
    </row>
    <row r="323">
      <c r="A323" s="322">
        <v>46072.0</v>
      </c>
      <c r="B323" s="245" t="s">
        <v>3282</v>
      </c>
      <c r="C323" s="327" t="s">
        <v>2817</v>
      </c>
      <c r="D323" s="328">
        <v>0.5208333333333334</v>
      </c>
      <c r="E323" s="245" t="s">
        <v>6218</v>
      </c>
      <c r="F323" s="245" t="s">
        <v>9727</v>
      </c>
      <c r="G323" s="245">
        <v>1.0</v>
      </c>
      <c r="H323" s="245" t="s">
        <v>888</v>
      </c>
      <c r="I323" s="323" t="s">
        <v>7042</v>
      </c>
      <c r="J323" s="323" t="s">
        <v>6372</v>
      </c>
      <c r="K323" s="323" t="s">
        <v>9729</v>
      </c>
      <c r="L323" s="323" t="s">
        <v>7045</v>
      </c>
      <c r="M323" s="344" t="s">
        <v>7046</v>
      </c>
      <c r="N323" s="323" t="s">
        <v>9970</v>
      </c>
      <c r="O323" s="331">
        <v>0.5944444444444444</v>
      </c>
      <c r="P323" s="343" t="str">
        <f t="shared" si="4"/>
        <v>REMPLAZO DE EQUIPO </v>
      </c>
      <c r="Q323" s="323" t="s">
        <v>5247</v>
      </c>
      <c r="R323" s="323">
        <v>8.62667089199569E14</v>
      </c>
      <c r="S323" s="323">
        <v>8.119160879E9</v>
      </c>
      <c r="T323" s="323" t="s">
        <v>6360</v>
      </c>
      <c r="U323" s="323" t="s">
        <v>6224</v>
      </c>
      <c r="V323" s="343" t="str">
        <f t="shared" si="52"/>
        <v>INSTALACION</v>
      </c>
      <c r="W323" s="325">
        <v>1800.0</v>
      </c>
      <c r="X323" s="325">
        <v>0.0</v>
      </c>
      <c r="Y323" s="326">
        <f t="shared" si="49"/>
        <v>288</v>
      </c>
      <c r="Z323" s="326">
        <f t="shared" si="50"/>
        <v>2088</v>
      </c>
      <c r="AA323" s="326"/>
    </row>
    <row r="324">
      <c r="A324" s="322">
        <v>46072.0</v>
      </c>
      <c r="B324" s="245" t="s">
        <v>3282</v>
      </c>
      <c r="C324" s="215" t="s">
        <v>2817</v>
      </c>
      <c r="D324" s="328">
        <v>0.5416666666666666</v>
      </c>
      <c r="E324" s="245" t="s">
        <v>3761</v>
      </c>
      <c r="F324" s="245" t="s">
        <v>2592</v>
      </c>
      <c r="G324" s="245">
        <v>1.0</v>
      </c>
      <c r="H324" s="245" t="s">
        <v>2449</v>
      </c>
      <c r="I324" s="358" t="s">
        <v>11097</v>
      </c>
      <c r="J324" s="323" t="s">
        <v>11098</v>
      </c>
      <c r="K324" s="323" t="s">
        <v>11099</v>
      </c>
      <c r="L324" s="323" t="s">
        <v>11100</v>
      </c>
      <c r="M324" s="333" t="s">
        <v>2649</v>
      </c>
      <c r="N324" s="323" t="s">
        <v>706</v>
      </c>
      <c r="O324" s="331">
        <v>0.5666666666666667</v>
      </c>
      <c r="P324" s="343" t="str">
        <f t="shared" si="4"/>
        <v>REVISION DE LA UNIDAD
(Unidad  no enciende, en el lote le desconectaron el GPS y comentan que al desconectarlo la unidad enciendo)</v>
      </c>
      <c r="Q324" s="323" t="s">
        <v>11101</v>
      </c>
      <c r="R324" s="323">
        <v>8.62667089289287E14</v>
      </c>
      <c r="S324" s="323">
        <v>8.118018449E9</v>
      </c>
      <c r="T324" s="323" t="s">
        <v>11026</v>
      </c>
      <c r="U324" s="323" t="s">
        <v>68</v>
      </c>
      <c r="V324" s="343" t="str">
        <f t="shared" si="52"/>
        <v>REVISION</v>
      </c>
      <c r="W324" s="325">
        <v>450.0</v>
      </c>
      <c r="X324" s="325">
        <v>0.0</v>
      </c>
      <c r="Y324" s="326">
        <f t="shared" si="49"/>
        <v>72</v>
      </c>
      <c r="Z324" s="326">
        <f t="shared" si="50"/>
        <v>522</v>
      </c>
      <c r="AA324" s="326"/>
    </row>
    <row r="325">
      <c r="A325" s="322">
        <v>46072.0</v>
      </c>
      <c r="B325" s="245" t="s">
        <v>3282</v>
      </c>
      <c r="C325" s="327" t="s">
        <v>2817</v>
      </c>
      <c r="D325" s="328">
        <v>0.625</v>
      </c>
      <c r="E325" s="245" t="s">
        <v>7860</v>
      </c>
      <c r="F325" s="245" t="s">
        <v>7860</v>
      </c>
      <c r="G325" s="245">
        <v>1.0</v>
      </c>
      <c r="H325" s="245" t="s">
        <v>37</v>
      </c>
      <c r="I325" s="323" t="s">
        <v>11102</v>
      </c>
      <c r="J325" s="323" t="s">
        <v>10046</v>
      </c>
      <c r="K325" s="323" t="s">
        <v>11103</v>
      </c>
      <c r="L325" s="323" t="s">
        <v>11104</v>
      </c>
      <c r="M325" s="333" t="s">
        <v>11105</v>
      </c>
      <c r="N325" s="323" t="s">
        <v>706</v>
      </c>
      <c r="O325" s="331">
        <v>0.6368055555555555</v>
      </c>
      <c r="P325" s="343" t="str">
        <f t="shared" si="4"/>
        <v>INSTALACION COMODATO GPS</v>
      </c>
      <c r="Q325" s="323" t="s">
        <v>11106</v>
      </c>
      <c r="R325" s="323">
        <v>8.62667089234523E14</v>
      </c>
      <c r="S325" s="323">
        <v>8.118018509E9</v>
      </c>
      <c r="T325" s="323" t="s">
        <v>11107</v>
      </c>
      <c r="U325" s="323" t="s">
        <v>68</v>
      </c>
      <c r="V325" s="343" t="str">
        <f t="shared" si="52"/>
        <v>COMODATO</v>
      </c>
      <c r="W325" s="325">
        <v>549.0</v>
      </c>
      <c r="X325" s="325">
        <v>300.0</v>
      </c>
      <c r="Y325" s="326">
        <f t="shared" si="49"/>
        <v>135.84</v>
      </c>
      <c r="Z325" s="326">
        <f t="shared" si="50"/>
        <v>984.84</v>
      </c>
      <c r="AA325" s="326"/>
    </row>
    <row r="326">
      <c r="A326" s="322">
        <v>46072.0</v>
      </c>
      <c r="B326" s="245" t="s">
        <v>3282</v>
      </c>
      <c r="C326" s="327" t="s">
        <v>2817</v>
      </c>
      <c r="D326" s="328">
        <v>0.625</v>
      </c>
      <c r="E326" s="245" t="s">
        <v>7700</v>
      </c>
      <c r="F326" s="245" t="s">
        <v>10772</v>
      </c>
      <c r="G326" s="245">
        <v>1.0</v>
      </c>
      <c r="H326" s="245" t="s">
        <v>888</v>
      </c>
      <c r="I326" s="323" t="s">
        <v>11108</v>
      </c>
      <c r="J326" s="323" t="s">
        <v>9980</v>
      </c>
      <c r="K326" s="323" t="s">
        <v>10774</v>
      </c>
      <c r="L326" s="323" t="s">
        <v>11093</v>
      </c>
      <c r="M326" s="344" t="s">
        <v>11094</v>
      </c>
      <c r="N326" s="323" t="s">
        <v>9970</v>
      </c>
      <c r="O326" s="331">
        <v>0.6868055555555556</v>
      </c>
      <c r="P326" s="343" t="str">
        <f t="shared" si="4"/>
        <v>INSTALACION GPS</v>
      </c>
      <c r="Q326" s="323" t="s">
        <v>5247</v>
      </c>
      <c r="R326" s="323">
        <v>8.62667089233277E14</v>
      </c>
      <c r="S326" s="323">
        <v>8.123515783E9</v>
      </c>
      <c r="T326" s="323" t="s">
        <v>11109</v>
      </c>
      <c r="U326" s="323" t="s">
        <v>11110</v>
      </c>
      <c r="V326" s="343" t="str">
        <f t="shared" si="52"/>
        <v>INSTALACION</v>
      </c>
      <c r="W326" s="325">
        <v>1850.0</v>
      </c>
      <c r="X326" s="325">
        <v>250.0</v>
      </c>
      <c r="Y326" s="326">
        <f t="shared" si="49"/>
        <v>336</v>
      </c>
      <c r="Z326" s="326">
        <f t="shared" si="50"/>
        <v>2436</v>
      </c>
      <c r="AA326" s="326"/>
    </row>
    <row r="327">
      <c r="A327" s="322">
        <v>46072.0</v>
      </c>
      <c r="B327" s="245" t="s">
        <v>3282</v>
      </c>
      <c r="C327" s="245" t="s">
        <v>2966</v>
      </c>
      <c r="D327" s="328">
        <v>0.6666666666666666</v>
      </c>
      <c r="E327" s="245" t="s">
        <v>11111</v>
      </c>
      <c r="F327" s="245" t="s">
        <v>3499</v>
      </c>
      <c r="G327" s="245">
        <v>1.0</v>
      </c>
      <c r="H327" s="245" t="s">
        <v>2449</v>
      </c>
      <c r="I327" s="323" t="s">
        <v>11112</v>
      </c>
      <c r="J327" s="323" t="s">
        <v>11113</v>
      </c>
      <c r="K327" s="323" t="s">
        <v>11114</v>
      </c>
      <c r="L327" s="323" t="s">
        <v>4951</v>
      </c>
      <c r="M327" s="333" t="s">
        <v>11115</v>
      </c>
      <c r="N327" s="323" t="s">
        <v>706</v>
      </c>
      <c r="O327" s="331">
        <v>0.6743055555555556</v>
      </c>
      <c r="P327" s="343" t="str">
        <f t="shared" si="4"/>
        <v>REVISION DE UNIDAD
(No genera el bloqueo, solo se paga el tablero del piso, la canastilla sigue funcionando)</v>
      </c>
      <c r="Q327" s="323" t="s">
        <v>11116</v>
      </c>
      <c r="R327" s="323">
        <v>8.681660544262E14</v>
      </c>
      <c r="S327" s="323">
        <v>8.118249763E9</v>
      </c>
      <c r="T327" s="323" t="s">
        <v>7456</v>
      </c>
      <c r="U327" s="323" t="s">
        <v>7457</v>
      </c>
      <c r="V327" s="323" t="s">
        <v>762</v>
      </c>
      <c r="W327" s="325">
        <v>0.0</v>
      </c>
      <c r="X327" s="325">
        <v>0.0</v>
      </c>
      <c r="Y327" s="326">
        <f t="shared" si="49"/>
        <v>0</v>
      </c>
      <c r="Z327" s="326">
        <f t="shared" si="50"/>
        <v>0</v>
      </c>
      <c r="AA327" s="326"/>
    </row>
    <row r="328" ht="37.5" customHeight="1">
      <c r="A328" s="322">
        <v>46072.0</v>
      </c>
      <c r="B328" s="245" t="s">
        <v>3282</v>
      </c>
      <c r="C328" s="245" t="s">
        <v>2966</v>
      </c>
      <c r="D328" s="328">
        <v>0.6666666666666666</v>
      </c>
      <c r="E328" s="245" t="s">
        <v>11111</v>
      </c>
      <c r="F328" s="245" t="s">
        <v>3499</v>
      </c>
      <c r="G328" s="245">
        <v>1.0</v>
      </c>
      <c r="H328" s="245" t="s">
        <v>6980</v>
      </c>
      <c r="I328" s="323" t="s">
        <v>11117</v>
      </c>
      <c r="J328" s="323" t="s">
        <v>9980</v>
      </c>
      <c r="K328" s="323" t="s">
        <v>11114</v>
      </c>
      <c r="L328" s="323" t="s">
        <v>4951</v>
      </c>
      <c r="M328" s="333" t="s">
        <v>11115</v>
      </c>
      <c r="N328" s="323" t="s">
        <v>706</v>
      </c>
      <c r="O328" s="323" t="s">
        <v>68</v>
      </c>
      <c r="P328" s="343" t="str">
        <f t="shared" si="4"/>
        <v>INSTALACION GPS</v>
      </c>
      <c r="Q328" s="323" t="s">
        <v>11118</v>
      </c>
      <c r="R328" s="323" t="s">
        <v>68</v>
      </c>
      <c r="S328" s="323" t="s">
        <v>68</v>
      </c>
      <c r="T328" s="323" t="s">
        <v>68</v>
      </c>
      <c r="U328" s="323" t="s">
        <v>68</v>
      </c>
      <c r="V328" s="343" t="str">
        <f t="shared" ref="V328:V364" si="53">H328</f>
        <v>NO SE REALIZO</v>
      </c>
      <c r="W328" s="325">
        <v>0.0</v>
      </c>
      <c r="X328" s="325">
        <v>0.0</v>
      </c>
      <c r="Y328" s="326">
        <f t="shared" si="49"/>
        <v>0</v>
      </c>
      <c r="Z328" s="326">
        <f t="shared" si="50"/>
        <v>0</v>
      </c>
      <c r="AA328" s="326"/>
    </row>
    <row r="329">
      <c r="A329" s="322">
        <v>46072.0</v>
      </c>
      <c r="B329" s="245" t="s">
        <v>3282</v>
      </c>
      <c r="C329" s="327" t="s">
        <v>2817</v>
      </c>
      <c r="D329" s="328">
        <v>0.7083333333333334</v>
      </c>
      <c r="E329" s="245" t="s">
        <v>2548</v>
      </c>
      <c r="F329" s="245" t="s">
        <v>10009</v>
      </c>
      <c r="G329" s="245">
        <v>1.0</v>
      </c>
      <c r="H329" s="245" t="s">
        <v>2513</v>
      </c>
      <c r="I329" s="323" t="s">
        <v>11119</v>
      </c>
      <c r="J329" s="323" t="s">
        <v>2514</v>
      </c>
      <c r="K329" s="323" t="s">
        <v>11120</v>
      </c>
      <c r="L329" s="323" t="s">
        <v>11121</v>
      </c>
      <c r="M329" s="333" t="s">
        <v>11122</v>
      </c>
      <c r="N329" s="323" t="s">
        <v>9970</v>
      </c>
      <c r="O329" s="331">
        <v>0.7375</v>
      </c>
      <c r="P329" s="343" t="str">
        <f t="shared" si="4"/>
        <v>DESINSTALACION DE EQUIPO</v>
      </c>
      <c r="Q329" s="323" t="s">
        <v>11123</v>
      </c>
      <c r="R329" s="323">
        <v>8.68166059177568E14</v>
      </c>
      <c r="S329" s="323" t="s">
        <v>68</v>
      </c>
      <c r="T329" s="323" t="s">
        <v>11124</v>
      </c>
      <c r="U329" s="323" t="s">
        <v>11125</v>
      </c>
      <c r="V329" s="343" t="str">
        <f t="shared" si="53"/>
        <v>DESINSTALACION</v>
      </c>
      <c r="W329" s="325">
        <v>350.0</v>
      </c>
      <c r="X329" s="325">
        <v>0.0</v>
      </c>
      <c r="Y329" s="326">
        <f t="shared" si="49"/>
        <v>56</v>
      </c>
      <c r="Z329" s="326">
        <f t="shared" si="50"/>
        <v>406</v>
      </c>
      <c r="AA329" s="326"/>
    </row>
    <row r="330">
      <c r="A330" s="322">
        <v>46073.0</v>
      </c>
      <c r="B330" s="245" t="s">
        <v>3282</v>
      </c>
      <c r="C330" s="245" t="s">
        <v>2966</v>
      </c>
      <c r="D330" s="245" t="s">
        <v>68</v>
      </c>
      <c r="E330" s="245" t="s">
        <v>11126</v>
      </c>
      <c r="F330" s="245" t="s">
        <v>3283</v>
      </c>
      <c r="G330" s="245">
        <v>1.0</v>
      </c>
      <c r="H330" s="245" t="s">
        <v>6980</v>
      </c>
      <c r="I330" s="323" t="s">
        <v>11127</v>
      </c>
      <c r="J330" s="323" t="s">
        <v>11128</v>
      </c>
      <c r="K330" s="323" t="s">
        <v>4470</v>
      </c>
      <c r="L330" s="323" t="s">
        <v>7879</v>
      </c>
      <c r="M330" s="333" t="s">
        <v>3288</v>
      </c>
      <c r="N330" s="323" t="s">
        <v>68</v>
      </c>
      <c r="O330" s="323" t="s">
        <v>68</v>
      </c>
      <c r="P330" s="343" t="str">
        <f t="shared" si="4"/>
        <v>REVISION DE UNIDAD
Dejo de reportar 2026-02-10 01:28:19</v>
      </c>
      <c r="Q330" s="323" t="s">
        <v>11129</v>
      </c>
      <c r="R330" s="323" t="s">
        <v>68</v>
      </c>
      <c r="S330" s="323" t="s">
        <v>68</v>
      </c>
      <c r="T330" s="323" t="s">
        <v>68</v>
      </c>
      <c r="U330" s="323" t="s">
        <v>68</v>
      </c>
      <c r="V330" s="343" t="str">
        <f t="shared" si="53"/>
        <v>NO SE REALIZO</v>
      </c>
      <c r="W330" s="325">
        <v>0.0</v>
      </c>
      <c r="X330" s="325">
        <v>0.0</v>
      </c>
      <c r="Y330" s="326">
        <f t="shared" si="49"/>
        <v>0</v>
      </c>
      <c r="Z330" s="326">
        <f t="shared" si="50"/>
        <v>0</v>
      </c>
      <c r="AA330" s="326"/>
    </row>
    <row r="331">
      <c r="A331" s="322">
        <v>46073.0</v>
      </c>
      <c r="B331" s="245" t="s">
        <v>3282</v>
      </c>
      <c r="C331" s="327" t="s">
        <v>2817</v>
      </c>
      <c r="D331" s="328">
        <v>0.4583333333333333</v>
      </c>
      <c r="E331" s="245" t="s">
        <v>2574</v>
      </c>
      <c r="F331" s="245" t="s">
        <v>5930</v>
      </c>
      <c r="G331" s="245">
        <v>1.0</v>
      </c>
      <c r="H331" s="245" t="s">
        <v>37</v>
      </c>
      <c r="I331" s="323" t="s">
        <v>11130</v>
      </c>
      <c r="J331" s="323" t="s">
        <v>10046</v>
      </c>
      <c r="K331" s="323" t="s">
        <v>11131</v>
      </c>
      <c r="L331" s="193" t="s">
        <v>10063</v>
      </c>
      <c r="M331" s="359" t="s">
        <v>8958</v>
      </c>
      <c r="N331" s="323" t="s">
        <v>706</v>
      </c>
      <c r="O331" s="331">
        <v>0.9902777777777778</v>
      </c>
      <c r="P331" s="343" t="str">
        <f t="shared" si="4"/>
        <v>INSTALACION COMODATO GPS</v>
      </c>
      <c r="Q331" s="323" t="s">
        <v>5247</v>
      </c>
      <c r="R331" s="323">
        <v>8.62667089334927E14</v>
      </c>
      <c r="S331" s="323">
        <v>8.120026187E9</v>
      </c>
      <c r="T331" s="323" t="s">
        <v>11132</v>
      </c>
      <c r="U331" s="323" t="s">
        <v>11133</v>
      </c>
      <c r="V331" s="343" t="str">
        <f t="shared" si="53"/>
        <v>COMODATO</v>
      </c>
      <c r="W331" s="325">
        <v>549.0</v>
      </c>
      <c r="X331" s="325">
        <v>199.0</v>
      </c>
      <c r="Y331" s="326">
        <f t="shared" si="49"/>
        <v>119.68</v>
      </c>
      <c r="Z331" s="326">
        <f t="shared" si="50"/>
        <v>867.68</v>
      </c>
      <c r="AA331" s="326"/>
    </row>
    <row r="332" ht="27.0" customHeight="1">
      <c r="A332" s="322">
        <v>46073.0</v>
      </c>
      <c r="B332" s="245" t="s">
        <v>3282</v>
      </c>
      <c r="C332" s="334" t="s">
        <v>2817</v>
      </c>
      <c r="D332" s="328">
        <v>0.5416666666666666</v>
      </c>
      <c r="E332" s="245" t="s">
        <v>561</v>
      </c>
      <c r="F332" s="245" t="s">
        <v>561</v>
      </c>
      <c r="G332" s="245">
        <v>1.0</v>
      </c>
      <c r="H332" s="245" t="s">
        <v>2513</v>
      </c>
      <c r="I332" s="323" t="s">
        <v>11134</v>
      </c>
      <c r="J332" s="323" t="s">
        <v>2514</v>
      </c>
      <c r="K332" s="193" t="s">
        <v>8553</v>
      </c>
      <c r="L332" s="193" t="s">
        <v>8554</v>
      </c>
      <c r="M332" s="360" t="s">
        <v>8555</v>
      </c>
      <c r="N332" s="323" t="s">
        <v>9970</v>
      </c>
      <c r="O332" s="331">
        <v>0.5236111111111111</v>
      </c>
      <c r="P332" s="343" t="str">
        <f t="shared" si="4"/>
        <v>DESINSTALACION DE EQUIPO</v>
      </c>
      <c r="Q332" s="323" t="s">
        <v>3334</v>
      </c>
      <c r="R332" s="323">
        <v>8.62667089269321E14</v>
      </c>
      <c r="S332" s="323">
        <v>8.134040066E9</v>
      </c>
      <c r="T332" s="323" t="s">
        <v>8559</v>
      </c>
      <c r="U332" s="323" t="s">
        <v>8560</v>
      </c>
      <c r="V332" s="343" t="str">
        <f t="shared" si="53"/>
        <v>DESINSTALACION</v>
      </c>
      <c r="W332" s="325">
        <v>550.0</v>
      </c>
      <c r="X332" s="325">
        <v>0.0</v>
      </c>
      <c r="Y332" s="326">
        <f t="shared" si="49"/>
        <v>88</v>
      </c>
      <c r="Z332" s="326">
        <f t="shared" si="50"/>
        <v>638</v>
      </c>
      <c r="AA332" s="326"/>
    </row>
    <row r="333">
      <c r="A333" s="322">
        <v>46073.0</v>
      </c>
      <c r="B333" s="245" t="s">
        <v>3282</v>
      </c>
      <c r="C333" s="327" t="s">
        <v>2817</v>
      </c>
      <c r="D333" s="328">
        <v>0.5416666666666666</v>
      </c>
      <c r="E333" s="245" t="s">
        <v>11135</v>
      </c>
      <c r="F333" s="245" t="s">
        <v>11136</v>
      </c>
      <c r="G333" s="245">
        <v>1.0</v>
      </c>
      <c r="H333" s="245" t="s">
        <v>888</v>
      </c>
      <c r="I333" s="323" t="s">
        <v>11137</v>
      </c>
      <c r="J333" s="323" t="s">
        <v>9980</v>
      </c>
      <c r="K333" s="323" t="s">
        <v>11138</v>
      </c>
      <c r="L333" s="323" t="s">
        <v>11139</v>
      </c>
      <c r="M333" s="333" t="s">
        <v>11140</v>
      </c>
      <c r="N333" s="323" t="s">
        <v>706</v>
      </c>
      <c r="O333" s="331">
        <v>0.5784722222222223</v>
      </c>
      <c r="P333" s="343" t="str">
        <f t="shared" si="4"/>
        <v>INSTALACION GPS</v>
      </c>
      <c r="Q333" s="323" t="s">
        <v>5247</v>
      </c>
      <c r="R333" s="323">
        <v>8.62667089210309E14</v>
      </c>
      <c r="S333" s="323">
        <v>8.120028387E9</v>
      </c>
      <c r="T333" s="323" t="s">
        <v>11141</v>
      </c>
      <c r="U333" s="323" t="s">
        <v>11142</v>
      </c>
      <c r="V333" s="343" t="str">
        <f t="shared" si="53"/>
        <v>INSTALACION</v>
      </c>
      <c r="W333" s="325">
        <v>0.0</v>
      </c>
      <c r="X333" s="325">
        <v>0.0</v>
      </c>
      <c r="Y333" s="326">
        <f t="shared" si="49"/>
        <v>0</v>
      </c>
      <c r="Z333" s="326">
        <f t="shared" si="50"/>
        <v>0</v>
      </c>
      <c r="AA333" s="326"/>
    </row>
    <row r="334" ht="36.0" customHeight="1">
      <c r="A334" s="322">
        <v>46073.0</v>
      </c>
      <c r="B334" s="245" t="s">
        <v>3282</v>
      </c>
      <c r="C334" s="327" t="s">
        <v>2817</v>
      </c>
      <c r="D334" s="328">
        <v>0.625</v>
      </c>
      <c r="E334" s="245" t="s">
        <v>7700</v>
      </c>
      <c r="F334" s="245" t="s">
        <v>732</v>
      </c>
      <c r="G334" s="245">
        <v>1.0</v>
      </c>
      <c r="H334" s="245" t="s">
        <v>888</v>
      </c>
      <c r="I334" s="323" t="s">
        <v>11143</v>
      </c>
      <c r="J334" s="323" t="s">
        <v>9980</v>
      </c>
      <c r="K334" s="323" t="s">
        <v>11144</v>
      </c>
      <c r="L334" s="323" t="s">
        <v>11145</v>
      </c>
      <c r="M334" s="333" t="s">
        <v>11146</v>
      </c>
      <c r="N334" s="323" t="s">
        <v>706</v>
      </c>
      <c r="O334" s="331">
        <v>0.6527777777777778</v>
      </c>
      <c r="P334" s="343" t="str">
        <f t="shared" si="4"/>
        <v>INSTALACION GPS</v>
      </c>
      <c r="Q334" s="323" t="s">
        <v>5247</v>
      </c>
      <c r="R334" s="323">
        <v>8.62667089244829E14</v>
      </c>
      <c r="S334" s="323">
        <v>8.118017864E9</v>
      </c>
      <c r="T334" s="323" t="s">
        <v>11147</v>
      </c>
      <c r="U334" s="323" t="s">
        <v>11148</v>
      </c>
      <c r="V334" s="343" t="str">
        <f t="shared" si="53"/>
        <v>INSTALACION</v>
      </c>
      <c r="W334" s="325">
        <v>1850.0</v>
      </c>
      <c r="X334" s="325">
        <v>250.0</v>
      </c>
      <c r="Y334" s="326">
        <f t="shared" si="49"/>
        <v>336</v>
      </c>
      <c r="Z334" s="326">
        <f t="shared" si="50"/>
        <v>2436</v>
      </c>
      <c r="AA334" s="326"/>
    </row>
    <row r="335" ht="37.5" customHeight="1">
      <c r="A335" s="322">
        <v>46074.0</v>
      </c>
      <c r="B335" s="245" t="s">
        <v>3282</v>
      </c>
      <c r="C335" s="245" t="s">
        <v>2966</v>
      </c>
      <c r="D335" s="328">
        <v>0.4166666666666667</v>
      </c>
      <c r="E335" s="245" t="s">
        <v>11111</v>
      </c>
      <c r="F335" s="245" t="s">
        <v>3499</v>
      </c>
      <c r="G335" s="245">
        <v>1.0</v>
      </c>
      <c r="H335" s="245" t="s">
        <v>6980</v>
      </c>
      <c r="I335" s="323" t="s">
        <v>11117</v>
      </c>
      <c r="J335" s="323" t="s">
        <v>9980</v>
      </c>
      <c r="K335" s="323" t="s">
        <v>11114</v>
      </c>
      <c r="L335" s="323" t="s">
        <v>4951</v>
      </c>
      <c r="M335" s="333" t="s">
        <v>11115</v>
      </c>
      <c r="N335" s="323" t="s">
        <v>9970</v>
      </c>
      <c r="O335" s="323" t="s">
        <v>68</v>
      </c>
      <c r="P335" s="343" t="str">
        <f t="shared" si="4"/>
        <v>INSTALACION GPS</v>
      </c>
      <c r="Q335" s="323" t="s">
        <v>11149</v>
      </c>
      <c r="R335" s="323" t="s">
        <v>68</v>
      </c>
      <c r="S335" s="323" t="s">
        <v>68</v>
      </c>
      <c r="T335" s="323" t="s">
        <v>68</v>
      </c>
      <c r="U335" s="323" t="s">
        <v>68</v>
      </c>
      <c r="V335" s="343" t="str">
        <f t="shared" si="53"/>
        <v>NO SE REALIZO</v>
      </c>
      <c r="W335" s="325">
        <v>0.0</v>
      </c>
      <c r="X335" s="325">
        <v>0.0</v>
      </c>
      <c r="Y335" s="326">
        <f t="shared" si="49"/>
        <v>0</v>
      </c>
      <c r="Z335" s="326">
        <f t="shared" si="50"/>
        <v>0</v>
      </c>
      <c r="AA335" s="326"/>
    </row>
    <row r="336">
      <c r="A336" s="322">
        <v>46074.0</v>
      </c>
      <c r="B336" s="245" t="s">
        <v>3395</v>
      </c>
      <c r="C336" s="327" t="s">
        <v>2817</v>
      </c>
      <c r="D336" s="328">
        <v>0.5</v>
      </c>
      <c r="E336" s="245" t="s">
        <v>7700</v>
      </c>
      <c r="F336" s="245" t="s">
        <v>11150</v>
      </c>
      <c r="G336" s="245">
        <v>1.0</v>
      </c>
      <c r="H336" s="245" t="s">
        <v>888</v>
      </c>
      <c r="I336" s="323" t="s">
        <v>11151</v>
      </c>
      <c r="J336" s="323" t="s">
        <v>9980</v>
      </c>
      <c r="K336" s="323" t="s">
        <v>11152</v>
      </c>
      <c r="L336" s="323" t="s">
        <v>6333</v>
      </c>
      <c r="M336" s="333" t="s">
        <v>6334</v>
      </c>
      <c r="N336" s="323" t="s">
        <v>9970</v>
      </c>
      <c r="O336" s="331">
        <v>0.5131944444444444</v>
      </c>
      <c r="P336" s="343" t="str">
        <f t="shared" si="4"/>
        <v>INSTALACION GPS</v>
      </c>
      <c r="Q336" s="323" t="s">
        <v>2547</v>
      </c>
      <c r="R336" s="323">
        <v>8.62667089381753E14</v>
      </c>
      <c r="S336" s="323">
        <v>8.120026309E9</v>
      </c>
      <c r="T336" s="323" t="s">
        <v>11153</v>
      </c>
      <c r="U336" s="323" t="s">
        <v>68</v>
      </c>
      <c r="V336" s="343" t="str">
        <f t="shared" si="53"/>
        <v>INSTALACION</v>
      </c>
      <c r="W336" s="325">
        <v>1850.0</v>
      </c>
      <c r="X336" s="325">
        <v>250.0</v>
      </c>
      <c r="Y336" s="326">
        <f t="shared" si="49"/>
        <v>336</v>
      </c>
      <c r="Z336" s="326">
        <f t="shared" si="50"/>
        <v>2436</v>
      </c>
      <c r="AA336" s="326"/>
    </row>
    <row r="337">
      <c r="A337" s="322">
        <v>46074.0</v>
      </c>
      <c r="B337" s="245" t="s">
        <v>3282</v>
      </c>
      <c r="C337" s="245" t="s">
        <v>2966</v>
      </c>
      <c r="D337" s="328">
        <v>0.5416666666666666</v>
      </c>
      <c r="E337" s="245" t="s">
        <v>11126</v>
      </c>
      <c r="F337" s="245" t="s">
        <v>3283</v>
      </c>
      <c r="G337" s="245">
        <v>1.0</v>
      </c>
      <c r="H337" s="245" t="s">
        <v>2449</v>
      </c>
      <c r="I337" s="323" t="s">
        <v>11127</v>
      </c>
      <c r="J337" s="323" t="s">
        <v>11128</v>
      </c>
      <c r="K337" s="323" t="s">
        <v>4470</v>
      </c>
      <c r="L337" s="323" t="s">
        <v>3287</v>
      </c>
      <c r="M337" s="344" t="s">
        <v>3288</v>
      </c>
      <c r="N337" s="323" t="s">
        <v>9970</v>
      </c>
      <c r="O337" s="331">
        <v>0.5819444444444445</v>
      </c>
      <c r="P337" s="343" t="str">
        <f t="shared" si="4"/>
        <v>REVISION DE UNIDAD
Dejo de reportar 2026-02-10 01:28:19</v>
      </c>
      <c r="Q337" s="323" t="s">
        <v>11154</v>
      </c>
      <c r="R337" s="323">
        <v>8.63940058671424E14</v>
      </c>
      <c r="S337" s="323">
        <v>8.122026228E9</v>
      </c>
      <c r="T337" s="323" t="s">
        <v>11155</v>
      </c>
      <c r="U337" s="323" t="s">
        <v>11156</v>
      </c>
      <c r="V337" s="343" t="str">
        <f t="shared" si="53"/>
        <v>REVISION</v>
      </c>
      <c r="W337" s="325">
        <v>0.0</v>
      </c>
      <c r="X337" s="325">
        <v>0.0</v>
      </c>
      <c r="Y337" s="326">
        <f t="shared" si="49"/>
        <v>0</v>
      </c>
      <c r="Z337" s="326">
        <f t="shared" si="50"/>
        <v>0</v>
      </c>
      <c r="AA337" s="326"/>
    </row>
    <row r="338">
      <c r="A338" s="335">
        <v>46074.0</v>
      </c>
      <c r="B338" s="336" t="s">
        <v>3282</v>
      </c>
      <c r="C338" s="336" t="s">
        <v>2966</v>
      </c>
      <c r="D338" s="338">
        <v>0.5416666666666666</v>
      </c>
      <c r="E338" s="336" t="s">
        <v>11126</v>
      </c>
      <c r="F338" s="336" t="s">
        <v>3283</v>
      </c>
      <c r="G338" s="336">
        <v>1.0</v>
      </c>
      <c r="H338" s="336" t="s">
        <v>2449</v>
      </c>
      <c r="I338" s="339" t="s">
        <v>11157</v>
      </c>
      <c r="J338" s="339" t="s">
        <v>11158</v>
      </c>
      <c r="K338" s="339" t="s">
        <v>4470</v>
      </c>
      <c r="L338" s="339" t="s">
        <v>3287</v>
      </c>
      <c r="M338" s="340" t="s">
        <v>3288</v>
      </c>
      <c r="N338" s="339" t="s">
        <v>9970</v>
      </c>
      <c r="O338" s="341">
        <v>0.5923611111111111</v>
      </c>
      <c r="P338" s="349" t="str">
        <f t="shared" si="4"/>
        <v>REVISION DE UNIDAD
(Marca con 538 litros de diesel, y esta vacio)</v>
      </c>
      <c r="Q338" s="339" t="s">
        <v>11154</v>
      </c>
      <c r="R338" s="339">
        <v>8.63719067141201E14</v>
      </c>
      <c r="S338" s="339">
        <v>8.116586352E9</v>
      </c>
      <c r="T338" s="339" t="s">
        <v>11159</v>
      </c>
      <c r="U338" s="339" t="s">
        <v>11160</v>
      </c>
      <c r="V338" s="349" t="str">
        <f t="shared" si="53"/>
        <v>REVISION</v>
      </c>
      <c r="W338" s="342">
        <v>0.0</v>
      </c>
      <c r="X338" s="342">
        <v>0.0</v>
      </c>
      <c r="Y338" s="326">
        <f t="shared" si="49"/>
        <v>0</v>
      </c>
      <c r="Z338" s="326">
        <f t="shared" si="50"/>
        <v>0</v>
      </c>
      <c r="AA338" s="361"/>
    </row>
    <row r="339">
      <c r="A339" s="322">
        <v>46075.0</v>
      </c>
      <c r="B339" s="245" t="s">
        <v>3395</v>
      </c>
      <c r="C339" s="245" t="s">
        <v>68</v>
      </c>
      <c r="D339" s="245" t="s">
        <v>68</v>
      </c>
      <c r="E339" s="245" t="s">
        <v>68</v>
      </c>
      <c r="F339" s="245" t="s">
        <v>2458</v>
      </c>
      <c r="G339" s="245" t="s">
        <v>68</v>
      </c>
      <c r="H339" s="245" t="s">
        <v>68</v>
      </c>
      <c r="I339" s="323" t="s">
        <v>68</v>
      </c>
      <c r="J339" s="323" t="s">
        <v>68</v>
      </c>
      <c r="K339" s="323" t="s">
        <v>68</v>
      </c>
      <c r="L339" s="323" t="s">
        <v>68</v>
      </c>
      <c r="M339" s="324" t="s">
        <v>68</v>
      </c>
      <c r="N339" s="323" t="s">
        <v>68</v>
      </c>
      <c r="O339" s="323" t="s">
        <v>68</v>
      </c>
      <c r="P339" s="343" t="str">
        <f t="shared" si="4"/>
        <v>-</v>
      </c>
      <c r="Q339" s="323" t="s">
        <v>68</v>
      </c>
      <c r="R339" s="323" t="s">
        <v>68</v>
      </c>
      <c r="S339" s="323" t="s">
        <v>68</v>
      </c>
      <c r="T339" s="323" t="s">
        <v>68</v>
      </c>
      <c r="U339" s="323" t="s">
        <v>68</v>
      </c>
      <c r="V339" s="343" t="str">
        <f t="shared" si="53"/>
        <v>-</v>
      </c>
      <c r="W339" s="325">
        <v>0.0</v>
      </c>
      <c r="X339" s="325">
        <v>0.0</v>
      </c>
      <c r="Y339" s="326">
        <f t="shared" si="49"/>
        <v>0</v>
      </c>
      <c r="Z339" s="326">
        <f t="shared" si="50"/>
        <v>0</v>
      </c>
      <c r="AA339" s="326"/>
    </row>
    <row r="340">
      <c r="A340" s="322">
        <v>46076.0</v>
      </c>
      <c r="B340" s="245" t="s">
        <v>3395</v>
      </c>
      <c r="C340" s="215" t="s">
        <v>2817</v>
      </c>
      <c r="D340" s="328">
        <v>0.5416666666666666</v>
      </c>
      <c r="E340" s="245" t="s">
        <v>3761</v>
      </c>
      <c r="F340" s="245" t="s">
        <v>2592</v>
      </c>
      <c r="G340" s="245">
        <v>1.0</v>
      </c>
      <c r="H340" s="245" t="s">
        <v>888</v>
      </c>
      <c r="I340" s="323" t="s">
        <v>11161</v>
      </c>
      <c r="J340" s="323" t="s">
        <v>9980</v>
      </c>
      <c r="K340" s="323" t="s">
        <v>11162</v>
      </c>
      <c r="L340" s="323" t="s">
        <v>8514</v>
      </c>
      <c r="M340" s="333" t="s">
        <v>2649</v>
      </c>
      <c r="N340" s="323" t="s">
        <v>11163</v>
      </c>
      <c r="O340" s="331">
        <v>0.5381944444444444</v>
      </c>
      <c r="P340" s="343" t="str">
        <f t="shared" si="4"/>
        <v>INSTALACION GPS</v>
      </c>
      <c r="Q340" s="323" t="s">
        <v>5247</v>
      </c>
      <c r="R340" s="323">
        <v>8.6266708934701E14</v>
      </c>
      <c r="S340" s="323">
        <v>8.119103841E9</v>
      </c>
      <c r="T340" s="323" t="s">
        <v>11164</v>
      </c>
      <c r="U340" s="323" t="s">
        <v>68</v>
      </c>
      <c r="V340" s="343" t="str">
        <f t="shared" si="53"/>
        <v>INSTALACION</v>
      </c>
      <c r="W340" s="325">
        <v>1724.0</v>
      </c>
      <c r="X340" s="325">
        <v>150.0</v>
      </c>
      <c r="Y340" s="326">
        <f t="shared" si="49"/>
        <v>299.84</v>
      </c>
      <c r="Z340" s="326">
        <f t="shared" si="50"/>
        <v>2173.84</v>
      </c>
      <c r="AA340" s="326"/>
    </row>
    <row r="341">
      <c r="A341" s="322">
        <v>46077.0</v>
      </c>
      <c r="B341" s="245" t="s">
        <v>3395</v>
      </c>
      <c r="C341" s="245" t="s">
        <v>2966</v>
      </c>
      <c r="D341" s="328">
        <v>0.3333333333333333</v>
      </c>
      <c r="E341" s="245" t="s">
        <v>11165</v>
      </c>
      <c r="F341" s="245" t="s">
        <v>11166</v>
      </c>
      <c r="G341" s="245">
        <v>1.0</v>
      </c>
      <c r="H341" s="245" t="s">
        <v>2449</v>
      </c>
      <c r="I341" s="323" t="s">
        <v>11167</v>
      </c>
      <c r="J341" s="323" t="s">
        <v>11168</v>
      </c>
      <c r="K341" s="323" t="s">
        <v>11169</v>
      </c>
      <c r="L341" s="323" t="s">
        <v>11170</v>
      </c>
      <c r="M341" s="333" t="s">
        <v>11171</v>
      </c>
      <c r="N341" s="323" t="s">
        <v>9970</v>
      </c>
      <c r="O341" s="331">
        <v>0.36736111111111114</v>
      </c>
      <c r="P341" s="343" t="str">
        <f t="shared" si="4"/>
        <v>REVISION DE UNIDAD
(Dejo de reportar  2026-02-20 17:03:28)</v>
      </c>
      <c r="Q341" s="323" t="s">
        <v>11172</v>
      </c>
      <c r="R341" s="323">
        <v>8.63756050067761E14</v>
      </c>
      <c r="S341" s="323">
        <v>8.118205368E9</v>
      </c>
      <c r="T341" s="323" t="s">
        <v>68</v>
      </c>
      <c r="U341" s="323" t="s">
        <v>11173</v>
      </c>
      <c r="V341" s="343" t="str">
        <f t="shared" si="53"/>
        <v>REVISION</v>
      </c>
      <c r="W341" s="325">
        <v>0.0</v>
      </c>
      <c r="X341" s="325">
        <v>0.0</v>
      </c>
      <c r="Y341" s="326">
        <f t="shared" si="49"/>
        <v>0</v>
      </c>
      <c r="Z341" s="326">
        <f t="shared" si="50"/>
        <v>0</v>
      </c>
      <c r="AA341" s="326"/>
    </row>
    <row r="342">
      <c r="A342" s="322">
        <v>46077.0</v>
      </c>
      <c r="B342" s="245" t="s">
        <v>3395</v>
      </c>
      <c r="C342" s="327" t="s">
        <v>2817</v>
      </c>
      <c r="D342" s="328">
        <v>0.4375</v>
      </c>
      <c r="E342" s="245" t="s">
        <v>7700</v>
      </c>
      <c r="F342" s="245" t="s">
        <v>11150</v>
      </c>
      <c r="G342" s="245">
        <v>1.0</v>
      </c>
      <c r="H342" s="245" t="s">
        <v>888</v>
      </c>
      <c r="I342" s="323" t="s">
        <v>11174</v>
      </c>
      <c r="J342" s="323" t="s">
        <v>9980</v>
      </c>
      <c r="K342" s="323" t="s">
        <v>11152</v>
      </c>
      <c r="L342" s="323" t="s">
        <v>6333</v>
      </c>
      <c r="M342" s="333" t="s">
        <v>6334</v>
      </c>
      <c r="N342" s="323" t="s">
        <v>11175</v>
      </c>
      <c r="O342" s="323" t="s">
        <v>11176</v>
      </c>
      <c r="P342" s="343" t="str">
        <f t="shared" si="4"/>
        <v>INSTALACION GPS</v>
      </c>
      <c r="Q342" s="323" t="s">
        <v>5247</v>
      </c>
      <c r="R342" s="323">
        <v>8.62667089351657E14</v>
      </c>
      <c r="S342" s="323">
        <v>8.126216386E9</v>
      </c>
      <c r="T342" s="323" t="s">
        <v>11177</v>
      </c>
      <c r="U342" s="323" t="s">
        <v>68</v>
      </c>
      <c r="V342" s="343" t="str">
        <f t="shared" si="53"/>
        <v>INSTALACION</v>
      </c>
      <c r="W342" s="325">
        <v>1850.0</v>
      </c>
      <c r="X342" s="325">
        <v>250.0</v>
      </c>
      <c r="Y342" s="326">
        <f t="shared" si="49"/>
        <v>336</v>
      </c>
      <c r="Z342" s="326">
        <f t="shared" si="50"/>
        <v>2436</v>
      </c>
      <c r="AA342" s="326"/>
    </row>
    <row r="343">
      <c r="A343" s="322">
        <v>46077.0</v>
      </c>
      <c r="B343" s="245" t="s">
        <v>3395</v>
      </c>
      <c r="C343" s="362" t="s">
        <v>2817</v>
      </c>
      <c r="D343" s="328">
        <v>0.5833333333333334</v>
      </c>
      <c r="E343" s="245" t="s">
        <v>7700</v>
      </c>
      <c r="F343" s="245" t="s">
        <v>3803</v>
      </c>
      <c r="G343" s="245">
        <v>1.0</v>
      </c>
      <c r="H343" s="245" t="s">
        <v>888</v>
      </c>
      <c r="I343" s="323" t="s">
        <v>11178</v>
      </c>
      <c r="J343" s="323" t="s">
        <v>6970</v>
      </c>
      <c r="K343" s="323" t="s">
        <v>11179</v>
      </c>
      <c r="L343" s="323" t="s">
        <v>11180</v>
      </c>
      <c r="M343" s="333" t="s">
        <v>11181</v>
      </c>
      <c r="N343" s="323" t="s">
        <v>11175</v>
      </c>
      <c r="O343" s="331">
        <v>0.6243055555555556</v>
      </c>
      <c r="P343" s="343" t="str">
        <f t="shared" si="4"/>
        <v>INSTALACION PREPAGO</v>
      </c>
      <c r="Q343" s="323" t="s">
        <v>11182</v>
      </c>
      <c r="R343" s="323">
        <v>8.69706060877505E14</v>
      </c>
      <c r="S343" s="323">
        <v>8.118409263E9</v>
      </c>
      <c r="T343" s="323" t="s">
        <v>11183</v>
      </c>
      <c r="U343" s="323" t="s">
        <v>11184</v>
      </c>
      <c r="V343" s="343" t="str">
        <f t="shared" si="53"/>
        <v>INSTALACION</v>
      </c>
      <c r="W343" s="325">
        <v>1850.0</v>
      </c>
      <c r="X343" s="325">
        <v>0.0</v>
      </c>
      <c r="Y343" s="326">
        <f t="shared" si="49"/>
        <v>296</v>
      </c>
      <c r="Z343" s="326">
        <f t="shared" si="50"/>
        <v>2146</v>
      </c>
      <c r="AA343" s="326"/>
    </row>
    <row r="344">
      <c r="A344" s="322">
        <v>46077.0</v>
      </c>
      <c r="B344" s="245" t="s">
        <v>3395</v>
      </c>
      <c r="C344" s="327" t="s">
        <v>2817</v>
      </c>
      <c r="D344" s="328">
        <v>0.625</v>
      </c>
      <c r="E344" s="245" t="s">
        <v>2548</v>
      </c>
      <c r="F344" s="245" t="s">
        <v>10009</v>
      </c>
      <c r="G344" s="245">
        <v>1.0</v>
      </c>
      <c r="H344" s="245" t="s">
        <v>2812</v>
      </c>
      <c r="I344" s="323" t="s">
        <v>11185</v>
      </c>
      <c r="J344" s="323" t="s">
        <v>2521</v>
      </c>
      <c r="K344" s="323" t="s">
        <v>9455</v>
      </c>
      <c r="L344" s="323" t="s">
        <v>6245</v>
      </c>
      <c r="M344" s="333" t="s">
        <v>11186</v>
      </c>
      <c r="N344" s="323" t="s">
        <v>706</v>
      </c>
      <c r="O344" s="331">
        <v>0.6375</v>
      </c>
      <c r="P344" s="343" t="str">
        <f t="shared" si="4"/>
        <v>REINSTALACION DE EQUIPO </v>
      </c>
      <c r="Q344" s="323" t="s">
        <v>5247</v>
      </c>
      <c r="R344" s="323">
        <v>8.62667089393048E14</v>
      </c>
      <c r="S344" s="323">
        <v>8.119103413E9</v>
      </c>
      <c r="T344" s="323" t="s">
        <v>11187</v>
      </c>
      <c r="U344" s="323" t="s">
        <v>68</v>
      </c>
      <c r="V344" s="343" t="str">
        <f t="shared" si="53"/>
        <v>REINSTALACION</v>
      </c>
      <c r="W344" s="325">
        <v>350.0</v>
      </c>
      <c r="X344" s="325">
        <v>0.0</v>
      </c>
      <c r="Y344" s="326">
        <f t="shared" si="49"/>
        <v>56</v>
      </c>
      <c r="Z344" s="326">
        <f t="shared" si="50"/>
        <v>406</v>
      </c>
      <c r="AA344" s="326"/>
    </row>
    <row r="345">
      <c r="A345" s="322">
        <v>46077.0</v>
      </c>
      <c r="B345" s="245" t="s">
        <v>3395</v>
      </c>
      <c r="C345" s="327" t="s">
        <v>2817</v>
      </c>
      <c r="D345" s="328">
        <v>0.6666666666666666</v>
      </c>
      <c r="E345" s="245" t="s">
        <v>7700</v>
      </c>
      <c r="F345" s="245" t="s">
        <v>11188</v>
      </c>
      <c r="G345" s="245">
        <v>1.0</v>
      </c>
      <c r="H345" s="245" t="s">
        <v>888</v>
      </c>
      <c r="I345" s="323" t="s">
        <v>11189</v>
      </c>
      <c r="J345" s="323" t="s">
        <v>9980</v>
      </c>
      <c r="K345" s="323" t="s">
        <v>11190</v>
      </c>
      <c r="L345" s="323" t="s">
        <v>11191</v>
      </c>
      <c r="M345" s="333" t="s">
        <v>11192</v>
      </c>
      <c r="N345" s="323" t="s">
        <v>11175</v>
      </c>
      <c r="O345" s="323" t="s">
        <v>68</v>
      </c>
      <c r="P345" s="343" t="str">
        <f t="shared" si="4"/>
        <v>INSTALACION GPS</v>
      </c>
      <c r="Q345" s="323" t="s">
        <v>5247</v>
      </c>
      <c r="R345" s="323">
        <v>8.62667089288925E14</v>
      </c>
      <c r="S345" s="323">
        <v>8.119104087E9</v>
      </c>
      <c r="T345" s="323" t="s">
        <v>11193</v>
      </c>
      <c r="U345" s="323" t="s">
        <v>68</v>
      </c>
      <c r="V345" s="343" t="str">
        <f t="shared" si="53"/>
        <v>INSTALACION</v>
      </c>
      <c r="W345" s="325">
        <v>549.0</v>
      </c>
      <c r="X345" s="325">
        <v>300.0</v>
      </c>
      <c r="Y345" s="326">
        <f t="shared" si="49"/>
        <v>135.84</v>
      </c>
      <c r="Z345" s="326">
        <f t="shared" si="50"/>
        <v>984.84</v>
      </c>
      <c r="AA345" s="326"/>
    </row>
    <row r="346">
      <c r="A346" s="322">
        <v>46077.0</v>
      </c>
      <c r="B346" s="245" t="s">
        <v>3395</v>
      </c>
      <c r="C346" s="363" t="s">
        <v>2817</v>
      </c>
      <c r="D346" s="328">
        <v>0.6666666666666666</v>
      </c>
      <c r="E346" s="245" t="s">
        <v>11194</v>
      </c>
      <c r="F346" s="245" t="s">
        <v>598</v>
      </c>
      <c r="G346" s="245">
        <v>1.0</v>
      </c>
      <c r="H346" s="245" t="s">
        <v>888</v>
      </c>
      <c r="I346" s="323" t="s">
        <v>11195</v>
      </c>
      <c r="J346" s="323" t="s">
        <v>9980</v>
      </c>
      <c r="K346" s="323" t="s">
        <v>11196</v>
      </c>
      <c r="L346" s="323" t="s">
        <v>11197</v>
      </c>
      <c r="M346" s="333" t="s">
        <v>11198</v>
      </c>
      <c r="N346" s="323" t="s">
        <v>9970</v>
      </c>
      <c r="O346" s="331">
        <v>0.6652777777777777</v>
      </c>
      <c r="P346" s="343" t="str">
        <f t="shared" si="4"/>
        <v>INSTALACION GPS</v>
      </c>
      <c r="Q346" s="323" t="s">
        <v>5247</v>
      </c>
      <c r="R346" s="323">
        <v>8.62667089234283E14</v>
      </c>
      <c r="S346" s="323">
        <v>8.120021035E9</v>
      </c>
      <c r="T346" s="323" t="s">
        <v>11199</v>
      </c>
      <c r="U346" s="323" t="s">
        <v>11200</v>
      </c>
      <c r="V346" s="343" t="str">
        <f t="shared" si="53"/>
        <v>INSTALACION</v>
      </c>
      <c r="W346" s="325">
        <v>549.0</v>
      </c>
      <c r="X346" s="325">
        <v>300.0</v>
      </c>
      <c r="Y346" s="326">
        <f t="shared" si="49"/>
        <v>135.84</v>
      </c>
      <c r="Z346" s="326">
        <f t="shared" si="50"/>
        <v>984.84</v>
      </c>
      <c r="AA346" s="326"/>
    </row>
    <row r="347">
      <c r="A347" s="322">
        <v>46077.0</v>
      </c>
      <c r="B347" s="245" t="s">
        <v>3395</v>
      </c>
      <c r="C347" s="245" t="s">
        <v>68</v>
      </c>
      <c r="D347" s="328">
        <v>0.75</v>
      </c>
      <c r="E347" s="245" t="s">
        <v>11201</v>
      </c>
      <c r="F347" s="245" t="s">
        <v>135</v>
      </c>
      <c r="G347" s="245">
        <v>1.0</v>
      </c>
      <c r="H347" s="245" t="s">
        <v>2449</v>
      </c>
      <c r="I347" s="323" t="s">
        <v>68</v>
      </c>
      <c r="J347" s="323" t="s">
        <v>11202</v>
      </c>
      <c r="K347" s="323" t="s">
        <v>11203</v>
      </c>
      <c r="L347" s="323" t="s">
        <v>3645</v>
      </c>
      <c r="M347" s="333" t="s">
        <v>11204</v>
      </c>
      <c r="N347" s="323" t="s">
        <v>706</v>
      </c>
      <c r="O347" s="323" t="s">
        <v>68</v>
      </c>
      <c r="P347" s="343" t="str">
        <f t="shared" si="4"/>
        <v>REVISION DE GPS 
CLIENTE TIENE UN EQUIPO QUE QUIERE REVISAR SI FUNCIONA</v>
      </c>
      <c r="Q347" s="323" t="s">
        <v>68</v>
      </c>
      <c r="R347" s="323" t="s">
        <v>68</v>
      </c>
      <c r="S347" s="323" t="s">
        <v>68</v>
      </c>
      <c r="T347" s="323" t="s">
        <v>68</v>
      </c>
      <c r="U347" s="323" t="s">
        <v>68</v>
      </c>
      <c r="V347" s="343" t="str">
        <f t="shared" si="53"/>
        <v>REVISION</v>
      </c>
      <c r="W347" s="325">
        <v>0.0</v>
      </c>
      <c r="X347" s="325">
        <v>0.0</v>
      </c>
      <c r="Y347" s="326">
        <f t="shared" si="49"/>
        <v>0</v>
      </c>
      <c r="Z347" s="326">
        <f t="shared" si="50"/>
        <v>0</v>
      </c>
      <c r="AA347" s="326"/>
    </row>
    <row r="348">
      <c r="A348" s="322">
        <v>46078.0</v>
      </c>
      <c r="B348" s="245" t="s">
        <v>3395</v>
      </c>
      <c r="C348" s="327" t="s">
        <v>2817</v>
      </c>
      <c r="D348" s="328">
        <v>0.4166666666666667</v>
      </c>
      <c r="E348" s="245" t="s">
        <v>2504</v>
      </c>
      <c r="F348" s="245" t="s">
        <v>2504</v>
      </c>
      <c r="G348" s="245">
        <v>1.0</v>
      </c>
      <c r="H348" s="245" t="s">
        <v>888</v>
      </c>
      <c r="I348" s="323" t="s">
        <v>11205</v>
      </c>
      <c r="J348" s="323" t="s">
        <v>9980</v>
      </c>
      <c r="K348" s="323" t="s">
        <v>9407</v>
      </c>
      <c r="L348" s="323" t="s">
        <v>9398</v>
      </c>
      <c r="M348" s="333" t="s">
        <v>10054</v>
      </c>
      <c r="N348" s="323" t="s">
        <v>11175</v>
      </c>
      <c r="O348" s="331">
        <v>0.4465277777777778</v>
      </c>
      <c r="P348" s="343" t="str">
        <f t="shared" si="4"/>
        <v>INSTALACION GPS</v>
      </c>
      <c r="Q348" s="323" t="s">
        <v>11206</v>
      </c>
      <c r="R348" s="323">
        <v>8.62667089303997E14</v>
      </c>
      <c r="S348" s="323" t="s">
        <v>68</v>
      </c>
      <c r="T348" s="323" t="s">
        <v>11207</v>
      </c>
      <c r="U348" s="323" t="s">
        <v>11208</v>
      </c>
      <c r="V348" s="343" t="str">
        <f t="shared" si="53"/>
        <v>INSTALACION</v>
      </c>
      <c r="W348" s="325">
        <v>1900.0</v>
      </c>
      <c r="X348" s="325">
        <v>100.0</v>
      </c>
      <c r="Y348" s="325" t="s">
        <v>9949</v>
      </c>
      <c r="Z348" s="326">
        <f>W348+X348</f>
        <v>2000</v>
      </c>
      <c r="AA348" s="326"/>
    </row>
    <row r="349">
      <c r="A349" s="322">
        <v>46078.0</v>
      </c>
      <c r="B349" s="245" t="s">
        <v>3395</v>
      </c>
      <c r="C349" s="327" t="s">
        <v>2817</v>
      </c>
      <c r="D349" s="328">
        <v>0.625</v>
      </c>
      <c r="E349" s="245" t="s">
        <v>11209</v>
      </c>
      <c r="F349" s="245" t="s">
        <v>2638</v>
      </c>
      <c r="G349" s="245">
        <v>1.0</v>
      </c>
      <c r="H349" s="245" t="s">
        <v>2449</v>
      </c>
      <c r="I349" s="323" t="s">
        <v>11210</v>
      </c>
      <c r="J349" s="323" t="s">
        <v>11211</v>
      </c>
      <c r="K349" s="323" t="s">
        <v>11212</v>
      </c>
      <c r="L349" s="323" t="s">
        <v>11213</v>
      </c>
      <c r="M349" s="364" t="s">
        <v>11214</v>
      </c>
      <c r="N349" s="323" t="s">
        <v>11175</v>
      </c>
      <c r="O349" s="331">
        <v>0.625</v>
      </c>
      <c r="P349" s="343" t="str">
        <f t="shared" si="4"/>
        <v>REVISION DE UNIDAD
(No enciende la unidad)</v>
      </c>
      <c r="Q349" s="323" t="s">
        <v>11215</v>
      </c>
      <c r="R349" s="323" t="s">
        <v>68</v>
      </c>
      <c r="S349" s="323" t="s">
        <v>68</v>
      </c>
      <c r="T349" s="323" t="s">
        <v>11216</v>
      </c>
      <c r="U349" s="323" t="s">
        <v>11217</v>
      </c>
      <c r="V349" s="343" t="str">
        <f t="shared" si="53"/>
        <v>REVISION</v>
      </c>
      <c r="W349" s="325">
        <v>0.0</v>
      </c>
      <c r="X349" s="325">
        <v>0.0</v>
      </c>
      <c r="Y349" s="326">
        <f t="shared" ref="Y349:Y382" si="54">(W349+X349)*0.16</f>
        <v>0</v>
      </c>
      <c r="Z349" s="326">
        <f t="shared" ref="Z349:Z382" si="55">W349+X349+Y349</f>
        <v>0</v>
      </c>
      <c r="AA349" s="326"/>
    </row>
    <row r="350">
      <c r="A350" s="322">
        <v>46079.0</v>
      </c>
      <c r="B350" s="245" t="s">
        <v>3395</v>
      </c>
      <c r="C350" s="327" t="s">
        <v>2817</v>
      </c>
      <c r="D350" s="328">
        <v>0.3958333333333333</v>
      </c>
      <c r="E350" s="245" t="s">
        <v>5113</v>
      </c>
      <c r="F350" s="245" t="s">
        <v>2523</v>
      </c>
      <c r="G350" s="245">
        <v>1.0</v>
      </c>
      <c r="H350" s="245" t="s">
        <v>888</v>
      </c>
      <c r="I350" s="323" t="s">
        <v>11218</v>
      </c>
      <c r="J350" s="323" t="s">
        <v>9980</v>
      </c>
      <c r="K350" s="323" t="s">
        <v>3545</v>
      </c>
      <c r="L350" s="323" t="s">
        <v>2614</v>
      </c>
      <c r="M350" s="333" t="s">
        <v>9286</v>
      </c>
      <c r="N350" s="323" t="s">
        <v>706</v>
      </c>
      <c r="O350" s="331">
        <v>0.49722222222222223</v>
      </c>
      <c r="P350" s="343" t="str">
        <f t="shared" si="4"/>
        <v>INSTALACION GPS</v>
      </c>
      <c r="Q350" s="323" t="s">
        <v>5247</v>
      </c>
      <c r="R350" s="323">
        <v>8.62667089381688E14</v>
      </c>
      <c r="S350" s="323">
        <v>8.119103673E9</v>
      </c>
      <c r="T350" s="323" t="s">
        <v>11219</v>
      </c>
      <c r="U350" s="323" t="s">
        <v>68</v>
      </c>
      <c r="V350" s="343" t="str">
        <f t="shared" si="53"/>
        <v>INSTALACION</v>
      </c>
      <c r="W350" s="325">
        <v>1900.0</v>
      </c>
      <c r="X350" s="325">
        <v>120.0</v>
      </c>
      <c r="Y350" s="326">
        <f t="shared" si="54"/>
        <v>323.2</v>
      </c>
      <c r="Z350" s="326">
        <f t="shared" si="55"/>
        <v>2343.2</v>
      </c>
      <c r="AA350" s="326"/>
    </row>
    <row r="351">
      <c r="A351" s="322">
        <v>46079.0</v>
      </c>
      <c r="B351" s="245" t="s">
        <v>3395</v>
      </c>
      <c r="C351" s="327" t="s">
        <v>2817</v>
      </c>
      <c r="D351" s="328">
        <v>0.3958333333333333</v>
      </c>
      <c r="E351" s="245" t="s">
        <v>7700</v>
      </c>
      <c r="F351" s="245" t="s">
        <v>11150</v>
      </c>
      <c r="G351" s="245">
        <v>1.0</v>
      </c>
      <c r="H351" s="245" t="s">
        <v>888</v>
      </c>
      <c r="I351" s="323" t="s">
        <v>11220</v>
      </c>
      <c r="J351" s="323" t="s">
        <v>9980</v>
      </c>
      <c r="K351" s="323" t="s">
        <v>11152</v>
      </c>
      <c r="L351" s="323" t="s">
        <v>6333</v>
      </c>
      <c r="M351" s="333" t="s">
        <v>6334</v>
      </c>
      <c r="N351" s="323" t="s">
        <v>9970</v>
      </c>
      <c r="O351" s="331">
        <v>0.44027777777777777</v>
      </c>
      <c r="P351" s="343" t="str">
        <f t="shared" si="4"/>
        <v>INSTALACION GPS</v>
      </c>
      <c r="Q351" s="323" t="s">
        <v>5247</v>
      </c>
      <c r="R351" s="323">
        <v>8.62667089199999E14</v>
      </c>
      <c r="S351" s="323">
        <v>8.18161211E9</v>
      </c>
      <c r="T351" s="323" t="s">
        <v>68</v>
      </c>
      <c r="U351" s="323" t="s">
        <v>11221</v>
      </c>
      <c r="V351" s="343" t="str">
        <f t="shared" si="53"/>
        <v>INSTALACION</v>
      </c>
      <c r="W351" s="325">
        <v>1850.0</v>
      </c>
      <c r="X351" s="325">
        <v>250.0</v>
      </c>
      <c r="Y351" s="326">
        <f t="shared" si="54"/>
        <v>336</v>
      </c>
      <c r="Z351" s="326">
        <f t="shared" si="55"/>
        <v>2436</v>
      </c>
      <c r="AA351" s="326"/>
    </row>
    <row r="352">
      <c r="A352" s="322">
        <v>46079.0</v>
      </c>
      <c r="B352" s="245" t="s">
        <v>3395</v>
      </c>
      <c r="C352" s="245" t="s">
        <v>68</v>
      </c>
      <c r="D352" s="328">
        <v>0.3958333333333333</v>
      </c>
      <c r="E352" s="245" t="s">
        <v>4835</v>
      </c>
      <c r="F352" s="245" t="s">
        <v>4835</v>
      </c>
      <c r="G352" s="245">
        <v>1.0</v>
      </c>
      <c r="H352" s="245" t="s">
        <v>888</v>
      </c>
      <c r="I352" s="323" t="s">
        <v>11222</v>
      </c>
      <c r="J352" s="323" t="s">
        <v>9980</v>
      </c>
      <c r="K352" s="323" t="s">
        <v>11212</v>
      </c>
      <c r="L352" s="323" t="s">
        <v>11213</v>
      </c>
      <c r="M352" s="364" t="s">
        <v>11214</v>
      </c>
      <c r="N352" s="323" t="s">
        <v>11175</v>
      </c>
      <c r="O352" s="331">
        <v>0.4930555555555556</v>
      </c>
      <c r="P352" s="343" t="str">
        <f t="shared" si="4"/>
        <v>INSTALACION GPS</v>
      </c>
      <c r="Q352" s="323" t="s">
        <v>5247</v>
      </c>
      <c r="R352" s="323">
        <v>8.62667089282142E14</v>
      </c>
      <c r="S352" s="323">
        <v>8.119103804E9</v>
      </c>
      <c r="T352" s="323" t="s">
        <v>11223</v>
      </c>
      <c r="U352" s="323" t="s">
        <v>11224</v>
      </c>
      <c r="V352" s="343" t="str">
        <f t="shared" si="53"/>
        <v>INSTALACION</v>
      </c>
      <c r="W352" s="325">
        <v>0.0</v>
      </c>
      <c r="X352" s="325">
        <v>0.0</v>
      </c>
      <c r="Y352" s="326">
        <f t="shared" si="54"/>
        <v>0</v>
      </c>
      <c r="Z352" s="326">
        <f t="shared" si="55"/>
        <v>0</v>
      </c>
      <c r="AA352" s="326"/>
    </row>
    <row r="353">
      <c r="A353" s="322">
        <v>46079.0</v>
      </c>
      <c r="B353" s="245" t="s">
        <v>3395</v>
      </c>
      <c r="C353" s="327" t="s">
        <v>2817</v>
      </c>
      <c r="D353" s="328">
        <v>0.4166666666666667</v>
      </c>
      <c r="E353" s="245" t="s">
        <v>5113</v>
      </c>
      <c r="F353" s="245" t="s">
        <v>2523</v>
      </c>
      <c r="G353" s="245">
        <v>1.0</v>
      </c>
      <c r="H353" s="245" t="s">
        <v>888</v>
      </c>
      <c r="I353" s="323" t="s">
        <v>11225</v>
      </c>
      <c r="J353" s="323" t="s">
        <v>9980</v>
      </c>
      <c r="K353" s="323" t="s">
        <v>3545</v>
      </c>
      <c r="L353" s="323" t="s">
        <v>6383</v>
      </c>
      <c r="M353" s="333" t="s">
        <v>2826</v>
      </c>
      <c r="N353" s="323" t="s">
        <v>706</v>
      </c>
      <c r="O353" s="331">
        <v>0.4236111111111111</v>
      </c>
      <c r="P353" s="343" t="str">
        <f t="shared" si="4"/>
        <v>INSTALACION GPS</v>
      </c>
      <c r="Q353" s="323" t="s">
        <v>68</v>
      </c>
      <c r="R353" s="323">
        <v>8.62667089334851E14</v>
      </c>
      <c r="S353" s="323">
        <v>8.119109945E9</v>
      </c>
      <c r="T353" s="323" t="s">
        <v>11226</v>
      </c>
      <c r="U353" s="323" t="s">
        <v>68</v>
      </c>
      <c r="V353" s="343" t="str">
        <f t="shared" si="53"/>
        <v>INSTALACION</v>
      </c>
      <c r="W353" s="325">
        <v>1900.0</v>
      </c>
      <c r="X353" s="325">
        <v>120.0</v>
      </c>
      <c r="Y353" s="326">
        <f t="shared" si="54"/>
        <v>323.2</v>
      </c>
      <c r="Z353" s="326">
        <f t="shared" si="55"/>
        <v>2343.2</v>
      </c>
      <c r="AA353" s="326"/>
    </row>
    <row r="354">
      <c r="A354" s="322">
        <v>46079.0</v>
      </c>
      <c r="B354" s="245" t="s">
        <v>3395</v>
      </c>
      <c r="C354" s="327" t="s">
        <v>2817</v>
      </c>
      <c r="D354" s="328">
        <v>0.9375</v>
      </c>
      <c r="E354" s="245" t="s">
        <v>2548</v>
      </c>
      <c r="F354" s="245" t="s">
        <v>10009</v>
      </c>
      <c r="G354" s="245">
        <v>1.0</v>
      </c>
      <c r="H354" s="245" t="s">
        <v>2812</v>
      </c>
      <c r="I354" s="323" t="s">
        <v>11227</v>
      </c>
      <c r="J354" s="323" t="s">
        <v>9980</v>
      </c>
      <c r="K354" s="323" t="s">
        <v>9455</v>
      </c>
      <c r="L354" s="323" t="s">
        <v>6245</v>
      </c>
      <c r="M354" s="333" t="s">
        <v>11186</v>
      </c>
      <c r="N354" s="323" t="s">
        <v>706</v>
      </c>
      <c r="O354" s="331">
        <v>0.46111111111111114</v>
      </c>
      <c r="P354" s="343" t="str">
        <f t="shared" si="4"/>
        <v>INSTALACION GPS</v>
      </c>
      <c r="Q354" s="323" t="s">
        <v>5247</v>
      </c>
      <c r="R354" s="323">
        <v>8.62667089223153E14</v>
      </c>
      <c r="S354" s="323">
        <v>8.126217243E9</v>
      </c>
      <c r="T354" s="323" t="s">
        <v>68</v>
      </c>
      <c r="U354" s="323" t="s">
        <v>68</v>
      </c>
      <c r="V354" s="343" t="str">
        <f t="shared" si="53"/>
        <v>REINSTALACION</v>
      </c>
      <c r="W354" s="325">
        <v>350.0</v>
      </c>
      <c r="X354" s="325">
        <v>0.0</v>
      </c>
      <c r="Y354" s="326">
        <f t="shared" si="54"/>
        <v>56</v>
      </c>
      <c r="Z354" s="326">
        <f t="shared" si="55"/>
        <v>406</v>
      </c>
      <c r="AA354" s="326"/>
    </row>
    <row r="355">
      <c r="A355" s="322">
        <v>46079.0</v>
      </c>
      <c r="B355" s="245" t="s">
        <v>3395</v>
      </c>
      <c r="C355" s="245" t="s">
        <v>68</v>
      </c>
      <c r="D355" s="328">
        <v>0.5</v>
      </c>
      <c r="E355" s="245" t="s">
        <v>7700</v>
      </c>
      <c r="F355" s="245" t="s">
        <v>11228</v>
      </c>
      <c r="G355" s="245">
        <v>1.0</v>
      </c>
      <c r="H355" s="245" t="s">
        <v>729</v>
      </c>
      <c r="I355" s="323" t="s">
        <v>11229</v>
      </c>
      <c r="J355" s="323" t="s">
        <v>6359</v>
      </c>
      <c r="K355" s="323" t="s">
        <v>11230</v>
      </c>
      <c r="L355" s="323" t="s">
        <v>11231</v>
      </c>
      <c r="M355" s="333" t="s">
        <v>11232</v>
      </c>
      <c r="N355" s="323" t="s">
        <v>9970</v>
      </c>
      <c r="O355" s="331">
        <v>0.49236111111111114</v>
      </c>
      <c r="P355" s="343" t="str">
        <f t="shared" si="4"/>
        <v>MIGRACION DE EQUIPO </v>
      </c>
      <c r="Q355" s="323" t="s">
        <v>6065</v>
      </c>
      <c r="R355" s="323">
        <v>8.64895030922635E14</v>
      </c>
      <c r="S355" s="323">
        <v>8.135729875E9</v>
      </c>
      <c r="T355" s="323" t="s">
        <v>68</v>
      </c>
      <c r="U355" s="323" t="s">
        <v>11233</v>
      </c>
      <c r="V355" s="343" t="str">
        <f t="shared" si="53"/>
        <v>MIGRACION</v>
      </c>
      <c r="W355" s="325">
        <v>0.0</v>
      </c>
      <c r="X355" s="325">
        <v>0.0</v>
      </c>
      <c r="Y355" s="326">
        <f t="shared" si="54"/>
        <v>0</v>
      </c>
      <c r="Z355" s="326">
        <f t="shared" si="55"/>
        <v>0</v>
      </c>
      <c r="AA355" s="326"/>
    </row>
    <row r="356">
      <c r="A356" s="322">
        <v>46079.0</v>
      </c>
      <c r="B356" s="245" t="s">
        <v>3395</v>
      </c>
      <c r="C356" s="327" t="s">
        <v>2817</v>
      </c>
      <c r="D356" s="328">
        <v>0.5</v>
      </c>
      <c r="E356" s="245" t="s">
        <v>2574</v>
      </c>
      <c r="F356" s="245" t="s">
        <v>5930</v>
      </c>
      <c r="G356" s="245">
        <v>1.0</v>
      </c>
      <c r="H356" s="245" t="s">
        <v>37</v>
      </c>
      <c r="I356" s="323" t="s">
        <v>11234</v>
      </c>
      <c r="J356" s="323" t="s">
        <v>10046</v>
      </c>
      <c r="K356" s="323" t="s">
        <v>11235</v>
      </c>
      <c r="L356" s="323" t="s">
        <v>10900</v>
      </c>
      <c r="M356" s="333" t="s">
        <v>11091</v>
      </c>
      <c r="N356" s="323" t="s">
        <v>706</v>
      </c>
      <c r="O356" s="331">
        <v>0.5430555555555555</v>
      </c>
      <c r="P356" s="343" t="str">
        <f t="shared" si="4"/>
        <v>INSTALACION COMODATO GPS</v>
      </c>
      <c r="Q356" s="323" t="s">
        <v>5247</v>
      </c>
      <c r="R356" s="323">
        <v>8.62667089282019E14</v>
      </c>
      <c r="S356" s="323">
        <v>8.119104369E9</v>
      </c>
      <c r="T356" s="323" t="s">
        <v>11236</v>
      </c>
      <c r="U356" s="323" t="s">
        <v>68</v>
      </c>
      <c r="V356" s="343" t="str">
        <f t="shared" si="53"/>
        <v>COMODATO</v>
      </c>
      <c r="W356" s="325">
        <v>549.0</v>
      </c>
      <c r="X356" s="325">
        <v>199.0</v>
      </c>
      <c r="Y356" s="326">
        <f t="shared" si="54"/>
        <v>119.68</v>
      </c>
      <c r="Z356" s="326">
        <f t="shared" si="55"/>
        <v>867.68</v>
      </c>
      <c r="AA356" s="326"/>
    </row>
    <row r="357">
      <c r="A357" s="322">
        <v>46079.0</v>
      </c>
      <c r="B357" s="245" t="s">
        <v>3395</v>
      </c>
      <c r="C357" s="327" t="s">
        <v>2817</v>
      </c>
      <c r="D357" s="328">
        <v>0.5</v>
      </c>
      <c r="E357" s="245" t="s">
        <v>11237</v>
      </c>
      <c r="F357" s="245" t="s">
        <v>11238</v>
      </c>
      <c r="G357" s="245">
        <v>1.0</v>
      </c>
      <c r="H357" s="245" t="s">
        <v>2812</v>
      </c>
      <c r="I357" s="323" t="s">
        <v>11239</v>
      </c>
      <c r="J357" s="323" t="s">
        <v>2521</v>
      </c>
      <c r="K357" s="323" t="s">
        <v>11240</v>
      </c>
      <c r="L357" s="323" t="s">
        <v>11241</v>
      </c>
      <c r="M357" s="364" t="s">
        <v>11242</v>
      </c>
      <c r="N357" s="323" t="s">
        <v>11175</v>
      </c>
      <c r="O357" s="331">
        <v>0.6256944444444444</v>
      </c>
      <c r="P357" s="343" t="str">
        <f t="shared" si="4"/>
        <v>REINSTALACION DE EQUIPO </v>
      </c>
      <c r="Q357" s="323" t="s">
        <v>5247</v>
      </c>
      <c r="R357" s="323">
        <v>8.68166059177568E14</v>
      </c>
      <c r="S357" s="323" t="s">
        <v>68</v>
      </c>
      <c r="T357" s="323" t="s">
        <v>68</v>
      </c>
      <c r="U357" s="323" t="s">
        <v>68</v>
      </c>
      <c r="V357" s="343" t="str">
        <f t="shared" si="53"/>
        <v>REINSTALACION</v>
      </c>
      <c r="W357" s="325">
        <v>0.0</v>
      </c>
      <c r="X357" s="325">
        <v>0.0</v>
      </c>
      <c r="Y357" s="326">
        <f t="shared" si="54"/>
        <v>0</v>
      </c>
      <c r="Z357" s="326">
        <f t="shared" si="55"/>
        <v>0</v>
      </c>
      <c r="AA357" s="326"/>
    </row>
    <row r="358">
      <c r="A358" s="322">
        <v>46079.0</v>
      </c>
      <c r="B358" s="245" t="s">
        <v>3395</v>
      </c>
      <c r="C358" s="327" t="s">
        <v>2817</v>
      </c>
      <c r="D358" s="328">
        <v>0.5</v>
      </c>
      <c r="E358" s="245" t="s">
        <v>11237</v>
      </c>
      <c r="F358" s="245" t="s">
        <v>11238</v>
      </c>
      <c r="G358" s="245">
        <v>1.0</v>
      </c>
      <c r="H358" s="245" t="s">
        <v>888</v>
      </c>
      <c r="I358" s="323" t="s">
        <v>11243</v>
      </c>
      <c r="J358" s="323" t="s">
        <v>2521</v>
      </c>
      <c r="K358" s="323" t="s">
        <v>11240</v>
      </c>
      <c r="L358" s="323" t="s">
        <v>11241</v>
      </c>
      <c r="M358" s="364" t="s">
        <v>11242</v>
      </c>
      <c r="N358" s="323" t="s">
        <v>11175</v>
      </c>
      <c r="O358" s="331">
        <v>0.5881944444444445</v>
      </c>
      <c r="P358" s="343" t="str">
        <f t="shared" si="4"/>
        <v>REINSTALACION DE EQUIPO </v>
      </c>
      <c r="Q358" s="323" t="s">
        <v>5247</v>
      </c>
      <c r="R358" s="323">
        <v>8.62667089233616E14</v>
      </c>
      <c r="S358" s="323">
        <v>8.119103818E9</v>
      </c>
      <c r="T358" s="323" t="s">
        <v>11244</v>
      </c>
      <c r="U358" s="323" t="s">
        <v>11245</v>
      </c>
      <c r="V358" s="343" t="str">
        <f t="shared" si="53"/>
        <v>INSTALACION</v>
      </c>
      <c r="W358" s="325">
        <v>0.0</v>
      </c>
      <c r="X358" s="325">
        <v>0.0</v>
      </c>
      <c r="Y358" s="326">
        <f t="shared" si="54"/>
        <v>0</v>
      </c>
      <c r="Z358" s="326">
        <f t="shared" si="55"/>
        <v>0</v>
      </c>
      <c r="AA358" s="326"/>
    </row>
    <row r="359">
      <c r="A359" s="322">
        <v>46079.0</v>
      </c>
      <c r="B359" s="245" t="s">
        <v>3395</v>
      </c>
      <c r="C359" s="327" t="s">
        <v>2817</v>
      </c>
      <c r="D359" s="328">
        <v>0.625</v>
      </c>
      <c r="E359" s="245" t="s">
        <v>7885</v>
      </c>
      <c r="F359" s="245" t="s">
        <v>3489</v>
      </c>
      <c r="G359" s="245">
        <v>1.0</v>
      </c>
      <c r="H359" s="245" t="s">
        <v>888</v>
      </c>
      <c r="I359" s="323" t="s">
        <v>11246</v>
      </c>
      <c r="J359" s="323" t="s">
        <v>11247</v>
      </c>
      <c r="K359" s="323" t="s">
        <v>6955</v>
      </c>
      <c r="L359" s="323" t="s">
        <v>11248</v>
      </c>
      <c r="M359" s="333" t="s">
        <v>11249</v>
      </c>
      <c r="N359" s="323" t="s">
        <v>9970</v>
      </c>
      <c r="O359" s="331">
        <v>0.63125</v>
      </c>
      <c r="P359" s="343" t="str">
        <f t="shared" si="4"/>
        <v>Corte 863767071624332</v>
      </c>
      <c r="Q359" s="323" t="s">
        <v>11250</v>
      </c>
      <c r="R359" s="323">
        <v>8.63767071624332E14</v>
      </c>
      <c r="S359" s="323" t="s">
        <v>68</v>
      </c>
      <c r="T359" s="323" t="s">
        <v>11251</v>
      </c>
      <c r="U359" s="323" t="s">
        <v>11252</v>
      </c>
      <c r="V359" s="343" t="str">
        <f t="shared" si="53"/>
        <v>INSTALACION</v>
      </c>
      <c r="W359" s="325">
        <v>700.0</v>
      </c>
      <c r="X359" s="325">
        <v>0.0</v>
      </c>
      <c r="Y359" s="326">
        <f t="shared" si="54"/>
        <v>112</v>
      </c>
      <c r="Z359" s="326">
        <f t="shared" si="55"/>
        <v>812</v>
      </c>
      <c r="AA359" s="326"/>
    </row>
    <row r="360">
      <c r="A360" s="322">
        <v>46079.0</v>
      </c>
      <c r="B360" s="245" t="s">
        <v>3395</v>
      </c>
      <c r="C360" s="327" t="s">
        <v>2817</v>
      </c>
      <c r="D360" s="328">
        <v>0.625</v>
      </c>
      <c r="E360" s="245" t="s">
        <v>7885</v>
      </c>
      <c r="F360" s="245" t="s">
        <v>3489</v>
      </c>
      <c r="G360" s="245">
        <v>1.0</v>
      </c>
      <c r="H360" s="245" t="s">
        <v>888</v>
      </c>
      <c r="I360" s="323" t="s">
        <v>11246</v>
      </c>
      <c r="J360" s="323" t="s">
        <v>11253</v>
      </c>
      <c r="K360" s="323" t="s">
        <v>6955</v>
      </c>
      <c r="L360" s="323" t="s">
        <v>11248</v>
      </c>
      <c r="M360" s="333" t="s">
        <v>11249</v>
      </c>
      <c r="N360" s="323" t="s">
        <v>9970</v>
      </c>
      <c r="O360" s="331">
        <v>0.63125</v>
      </c>
      <c r="P360" s="343" t="str">
        <f t="shared" si="4"/>
        <v>Seguimiento 863767071615538</v>
      </c>
      <c r="Q360" s="323" t="s">
        <v>11254</v>
      </c>
      <c r="R360" s="323">
        <v>8.63767071615538E14</v>
      </c>
      <c r="S360" s="323" t="s">
        <v>68</v>
      </c>
      <c r="T360" s="323" t="s">
        <v>11251</v>
      </c>
      <c r="U360" s="323" t="s">
        <v>11252</v>
      </c>
      <c r="V360" s="343" t="str">
        <f t="shared" si="53"/>
        <v>INSTALACION</v>
      </c>
      <c r="W360" s="325">
        <v>700.0</v>
      </c>
      <c r="X360" s="325">
        <v>0.0</v>
      </c>
      <c r="Y360" s="326">
        <f t="shared" si="54"/>
        <v>112</v>
      </c>
      <c r="Z360" s="326">
        <f t="shared" si="55"/>
        <v>812</v>
      </c>
      <c r="AA360" s="326"/>
    </row>
    <row r="361">
      <c r="A361" s="322">
        <v>46079.0</v>
      </c>
      <c r="B361" s="245" t="s">
        <v>3395</v>
      </c>
      <c r="C361" s="245" t="s">
        <v>68</v>
      </c>
      <c r="D361" s="328">
        <v>0.6666666666666666</v>
      </c>
      <c r="E361" s="245" t="s">
        <v>3418</v>
      </c>
      <c r="F361" s="245" t="s">
        <v>9648</v>
      </c>
      <c r="G361" s="245">
        <v>1.0</v>
      </c>
      <c r="H361" s="245" t="s">
        <v>2449</v>
      </c>
      <c r="I361" s="323" t="s">
        <v>5156</v>
      </c>
      <c r="J361" s="323" t="s">
        <v>11255</v>
      </c>
      <c r="K361" s="323" t="s">
        <v>11033</v>
      </c>
      <c r="L361" s="323" t="s">
        <v>11256</v>
      </c>
      <c r="M361" s="333" t="s">
        <v>2970</v>
      </c>
      <c r="N361" s="323" t="s">
        <v>706</v>
      </c>
      <c r="O361" s="331">
        <v>0.65</v>
      </c>
      <c r="P361" s="343" t="str">
        <f t="shared" si="4"/>
        <v>REVISION DE UNIDAD 
(Dejo de reportar 2026-02-25 21:42:02)</v>
      </c>
      <c r="Q361" s="323" t="s">
        <v>11154</v>
      </c>
      <c r="R361" s="323">
        <v>8.63719068354365E14</v>
      </c>
      <c r="S361" s="323">
        <v>8.128601373E9</v>
      </c>
      <c r="T361" s="323" t="s">
        <v>68</v>
      </c>
      <c r="U361" s="323" t="s">
        <v>8199</v>
      </c>
      <c r="V361" s="343" t="str">
        <f t="shared" si="53"/>
        <v>REVISION</v>
      </c>
      <c r="W361" s="325">
        <v>0.0</v>
      </c>
      <c r="X361" s="325">
        <v>0.0</v>
      </c>
      <c r="Y361" s="326">
        <f t="shared" si="54"/>
        <v>0</v>
      </c>
      <c r="Z361" s="326">
        <f t="shared" si="55"/>
        <v>0</v>
      </c>
      <c r="AA361" s="326"/>
    </row>
    <row r="362">
      <c r="A362" s="322">
        <v>46079.0</v>
      </c>
      <c r="B362" s="245" t="s">
        <v>3395</v>
      </c>
      <c r="C362" s="245" t="s">
        <v>68</v>
      </c>
      <c r="D362" s="328">
        <v>0.6666666666666666</v>
      </c>
      <c r="E362" s="245" t="s">
        <v>3418</v>
      </c>
      <c r="F362" s="245" t="s">
        <v>9648</v>
      </c>
      <c r="G362" s="245">
        <v>1.0</v>
      </c>
      <c r="H362" s="245" t="s">
        <v>2449</v>
      </c>
      <c r="I362" s="323" t="s">
        <v>11257</v>
      </c>
      <c r="J362" s="323" t="s">
        <v>11258</v>
      </c>
      <c r="K362" s="323" t="s">
        <v>11033</v>
      </c>
      <c r="L362" s="323" t="s">
        <v>11256</v>
      </c>
      <c r="M362" s="333" t="s">
        <v>2970</v>
      </c>
      <c r="N362" s="323" t="s">
        <v>706</v>
      </c>
      <c r="O362" s="331">
        <v>0.6631944444444444</v>
      </c>
      <c r="P362" s="343" t="str">
        <f t="shared" si="4"/>
        <v>REVISION DE UNIDAD 
(Dejo de reportar 2026-01-27 02:56:28)</v>
      </c>
      <c r="Q362" s="323" t="s">
        <v>11259</v>
      </c>
      <c r="R362" s="323">
        <v>8.6089605091207E14</v>
      </c>
      <c r="S362" s="323">
        <v>8.128618858E9</v>
      </c>
      <c r="T362" s="323" t="s">
        <v>8169</v>
      </c>
      <c r="U362" s="323" t="s">
        <v>8170</v>
      </c>
      <c r="V362" s="343" t="str">
        <f t="shared" si="53"/>
        <v>REVISION</v>
      </c>
      <c r="W362" s="325">
        <v>0.0</v>
      </c>
      <c r="X362" s="325">
        <v>0.0</v>
      </c>
      <c r="Y362" s="326">
        <f t="shared" si="54"/>
        <v>0</v>
      </c>
      <c r="Z362" s="326">
        <f t="shared" si="55"/>
        <v>0</v>
      </c>
      <c r="AA362" s="326"/>
    </row>
    <row r="363">
      <c r="A363" s="322">
        <v>46079.0</v>
      </c>
      <c r="B363" s="245" t="s">
        <v>3395</v>
      </c>
      <c r="C363" s="327" t="s">
        <v>2817</v>
      </c>
      <c r="D363" s="328">
        <v>0.6666666666666666</v>
      </c>
      <c r="E363" s="245" t="s">
        <v>11260</v>
      </c>
      <c r="F363" s="245" t="s">
        <v>11261</v>
      </c>
      <c r="G363" s="245">
        <v>1.0</v>
      </c>
      <c r="H363" s="245" t="s">
        <v>888</v>
      </c>
      <c r="I363" s="323" t="s">
        <v>11262</v>
      </c>
      <c r="J363" s="323" t="s">
        <v>9980</v>
      </c>
      <c r="K363" s="323" t="s">
        <v>11263</v>
      </c>
      <c r="L363" s="323" t="s">
        <v>11264</v>
      </c>
      <c r="M363" s="333" t="s">
        <v>11265</v>
      </c>
      <c r="N363" s="323" t="s">
        <v>11175</v>
      </c>
      <c r="O363" s="331">
        <v>0.6770833333333334</v>
      </c>
      <c r="P363" s="343" t="str">
        <f t="shared" si="4"/>
        <v>INSTALACION GPS</v>
      </c>
      <c r="Q363" s="323" t="s">
        <v>11266</v>
      </c>
      <c r="R363" s="323">
        <v>8.62667089245339E14</v>
      </c>
      <c r="S363" s="323">
        <v>8.119104346E9</v>
      </c>
      <c r="T363" s="323" t="s">
        <v>11267</v>
      </c>
      <c r="U363" s="323" t="s">
        <v>11268</v>
      </c>
      <c r="V363" s="343" t="str">
        <f t="shared" si="53"/>
        <v>INSTALACION</v>
      </c>
      <c r="W363" s="325">
        <v>0.0</v>
      </c>
      <c r="X363" s="325">
        <v>0.0</v>
      </c>
      <c r="Y363" s="326">
        <f t="shared" si="54"/>
        <v>0</v>
      </c>
      <c r="Z363" s="326">
        <f t="shared" si="55"/>
        <v>0</v>
      </c>
      <c r="AA363" s="326"/>
    </row>
    <row r="364">
      <c r="A364" s="322">
        <v>46079.0</v>
      </c>
      <c r="B364" s="245" t="s">
        <v>3395</v>
      </c>
      <c r="C364" s="245" t="s">
        <v>68</v>
      </c>
      <c r="D364" s="328">
        <v>0.7291666666666666</v>
      </c>
      <c r="E364" s="245" t="s">
        <v>7700</v>
      </c>
      <c r="F364" s="245" t="s">
        <v>10219</v>
      </c>
      <c r="G364" s="245">
        <v>1.0</v>
      </c>
      <c r="H364" s="245" t="s">
        <v>888</v>
      </c>
      <c r="I364" s="323" t="s">
        <v>11269</v>
      </c>
      <c r="J364" s="323" t="s">
        <v>9980</v>
      </c>
      <c r="K364" s="323" t="s">
        <v>68</v>
      </c>
      <c r="L364" s="323" t="s">
        <v>11270</v>
      </c>
      <c r="M364" s="333" t="s">
        <v>11271</v>
      </c>
      <c r="N364" s="323" t="s">
        <v>5410</v>
      </c>
      <c r="O364" s="331">
        <v>0.7208333333333333</v>
      </c>
      <c r="P364" s="343" t="str">
        <f t="shared" si="4"/>
        <v>INSTALACION GPS</v>
      </c>
      <c r="Q364" s="323" t="s">
        <v>5742</v>
      </c>
      <c r="R364" s="323">
        <v>1.9176207126E10</v>
      </c>
      <c r="S364" s="323">
        <v>8.110449453E9</v>
      </c>
      <c r="T364" s="323" t="s">
        <v>11272</v>
      </c>
      <c r="U364" s="323" t="s">
        <v>11273</v>
      </c>
      <c r="V364" s="343" t="str">
        <f t="shared" si="53"/>
        <v>INSTALACION</v>
      </c>
      <c r="W364" s="325">
        <v>0.0</v>
      </c>
      <c r="X364" s="325">
        <v>0.0</v>
      </c>
      <c r="Y364" s="326">
        <f t="shared" si="54"/>
        <v>0</v>
      </c>
      <c r="Z364" s="326">
        <f t="shared" si="55"/>
        <v>0</v>
      </c>
      <c r="AA364" s="326"/>
    </row>
    <row r="365">
      <c r="A365" s="322">
        <v>46079.0</v>
      </c>
      <c r="B365" s="245" t="s">
        <v>3395</v>
      </c>
      <c r="C365" s="215" t="s">
        <v>2817</v>
      </c>
      <c r="D365" s="328">
        <v>0.7291666666666666</v>
      </c>
      <c r="E365" s="245" t="s">
        <v>3761</v>
      </c>
      <c r="F365" s="245" t="s">
        <v>2592</v>
      </c>
      <c r="G365" s="245">
        <v>1.0</v>
      </c>
      <c r="H365" s="245" t="s">
        <v>2716</v>
      </c>
      <c r="I365" s="323" t="s">
        <v>11274</v>
      </c>
      <c r="J365" s="323" t="s">
        <v>9980</v>
      </c>
      <c r="K365" s="323" t="s">
        <v>11275</v>
      </c>
      <c r="L365" s="323" t="s">
        <v>11276</v>
      </c>
      <c r="M365" s="333" t="s">
        <v>11277</v>
      </c>
      <c r="N365" s="323" t="s">
        <v>11175</v>
      </c>
      <c r="O365" s="323" t="s">
        <v>68</v>
      </c>
      <c r="P365" s="343" t="str">
        <f t="shared" si="4"/>
        <v>INSTALACION GPS</v>
      </c>
      <c r="Q365" s="323" t="s">
        <v>11278</v>
      </c>
      <c r="R365" s="323" t="s">
        <v>68</v>
      </c>
      <c r="S365" s="323" t="s">
        <v>68</v>
      </c>
      <c r="T365" s="323" t="s">
        <v>68</v>
      </c>
      <c r="U365" s="323" t="s">
        <v>68</v>
      </c>
      <c r="V365" s="323" t="s">
        <v>762</v>
      </c>
      <c r="W365" s="325">
        <v>0.0</v>
      </c>
      <c r="X365" s="325">
        <v>0.0</v>
      </c>
      <c r="Y365" s="326">
        <f t="shared" si="54"/>
        <v>0</v>
      </c>
      <c r="Z365" s="326">
        <f t="shared" si="55"/>
        <v>0</v>
      </c>
      <c r="AA365" s="326"/>
    </row>
    <row r="366">
      <c r="A366" s="322">
        <v>46070.0</v>
      </c>
      <c r="B366" s="245" t="s">
        <v>3282</v>
      </c>
      <c r="C366" s="327" t="s">
        <v>2817</v>
      </c>
      <c r="D366" s="328">
        <v>0.7291666666666666</v>
      </c>
      <c r="E366" s="245" t="s">
        <v>7700</v>
      </c>
      <c r="F366" s="245" t="s">
        <v>10693</v>
      </c>
      <c r="G366" s="245">
        <v>1.0</v>
      </c>
      <c r="H366" s="245" t="s">
        <v>11020</v>
      </c>
      <c r="I366" s="323" t="s">
        <v>11029</v>
      </c>
      <c r="J366" s="323" t="s">
        <v>11021</v>
      </c>
      <c r="K366" s="323" t="s">
        <v>10695</v>
      </c>
      <c r="L366" s="323" t="s">
        <v>10696</v>
      </c>
      <c r="M366" s="333" t="s">
        <v>10697</v>
      </c>
      <c r="N366" s="323" t="s">
        <v>706</v>
      </c>
      <c r="O366" s="331">
        <v>0.7291666666666666</v>
      </c>
      <c r="P366" s="343" t="str">
        <f t="shared" si="4"/>
        <v>INSTALACION CON SENSOR DE APERTURA</v>
      </c>
      <c r="Q366" s="323" t="s">
        <v>10818</v>
      </c>
      <c r="R366" s="323">
        <v>8.60896050949684E14</v>
      </c>
      <c r="S366" s="323">
        <v>8.180106663E9</v>
      </c>
      <c r="T366" s="323" t="s">
        <v>68</v>
      </c>
      <c r="U366" s="323" t="s">
        <v>11030</v>
      </c>
      <c r="V366" s="343" t="str">
        <f t="shared" ref="V366:V488" si="56">H366</f>
        <v>SENSOR DE APERTURA</v>
      </c>
      <c r="W366" s="325">
        <f>499</f>
        <v>499</v>
      </c>
      <c r="X366" s="325">
        <v>0.0</v>
      </c>
      <c r="Y366" s="326">
        <f t="shared" si="54"/>
        <v>79.84</v>
      </c>
      <c r="Z366" s="326">
        <f t="shared" si="55"/>
        <v>578.84</v>
      </c>
      <c r="AA366" s="326"/>
    </row>
    <row r="367">
      <c r="A367" s="322">
        <v>46080.0</v>
      </c>
      <c r="B367" s="245" t="s">
        <v>3395</v>
      </c>
      <c r="C367" s="327" t="s">
        <v>2817</v>
      </c>
      <c r="D367" s="328">
        <v>0.4583333333333333</v>
      </c>
      <c r="E367" s="245" t="s">
        <v>7700</v>
      </c>
      <c r="F367" s="245" t="s">
        <v>10693</v>
      </c>
      <c r="G367" s="245">
        <v>1.0</v>
      </c>
      <c r="H367" s="245" t="s">
        <v>888</v>
      </c>
      <c r="I367" s="323" t="s">
        <v>6331</v>
      </c>
      <c r="J367" s="323" t="s">
        <v>10930</v>
      </c>
      <c r="K367" s="323" t="s">
        <v>10695</v>
      </c>
      <c r="L367" s="323" t="s">
        <v>10696</v>
      </c>
      <c r="M367" s="333" t="s">
        <v>10697</v>
      </c>
      <c r="N367" s="323" t="s">
        <v>706</v>
      </c>
      <c r="O367" s="331">
        <v>0.46875</v>
      </c>
      <c r="P367" s="343" t="str">
        <f t="shared" si="4"/>
        <v>INSTALACION PREMIUM GPS</v>
      </c>
      <c r="Q367" s="323" t="s">
        <v>68</v>
      </c>
      <c r="R367" s="323" t="s">
        <v>68</v>
      </c>
      <c r="S367" s="323" t="s">
        <v>68</v>
      </c>
      <c r="T367" s="323" t="s">
        <v>68</v>
      </c>
      <c r="U367" s="323" t="s">
        <v>68</v>
      </c>
      <c r="V367" s="343" t="str">
        <f t="shared" si="56"/>
        <v>INSTALACION</v>
      </c>
      <c r="W367" s="325">
        <f>1850</f>
        <v>1850</v>
      </c>
      <c r="X367" s="325">
        <v>250.0</v>
      </c>
      <c r="Y367" s="326">
        <f t="shared" si="54"/>
        <v>336</v>
      </c>
      <c r="Z367" s="326">
        <f t="shared" si="55"/>
        <v>2436</v>
      </c>
      <c r="AA367" s="326"/>
    </row>
    <row r="368">
      <c r="A368" s="322">
        <v>46080.0</v>
      </c>
      <c r="B368" s="245" t="s">
        <v>3395</v>
      </c>
      <c r="C368" s="215" t="s">
        <v>2817</v>
      </c>
      <c r="D368" s="328">
        <v>0.4583333333333333</v>
      </c>
      <c r="E368" s="245" t="s">
        <v>3761</v>
      </c>
      <c r="F368" s="245" t="s">
        <v>2592</v>
      </c>
      <c r="G368" s="245">
        <v>1.0</v>
      </c>
      <c r="H368" s="245" t="s">
        <v>888</v>
      </c>
      <c r="I368" s="323" t="s">
        <v>11274</v>
      </c>
      <c r="J368" s="323" t="s">
        <v>9980</v>
      </c>
      <c r="K368" s="323" t="s">
        <v>11275</v>
      </c>
      <c r="L368" s="323" t="s">
        <v>11276</v>
      </c>
      <c r="M368" s="333" t="s">
        <v>11277</v>
      </c>
      <c r="N368" s="323" t="s">
        <v>11175</v>
      </c>
      <c r="O368" s="331">
        <v>0.45416666666666666</v>
      </c>
      <c r="P368" s="343" t="str">
        <f t="shared" si="4"/>
        <v>INSTALACION GPS</v>
      </c>
      <c r="Q368" s="323" t="s">
        <v>5247</v>
      </c>
      <c r="R368" s="323">
        <v>8.62667089244373E14</v>
      </c>
      <c r="S368" s="323">
        <v>8.119104314E9</v>
      </c>
      <c r="T368" s="323" t="s">
        <v>11279</v>
      </c>
      <c r="U368" s="323" t="s">
        <v>11280</v>
      </c>
      <c r="V368" s="343" t="str">
        <f t="shared" si="56"/>
        <v>INSTALACION</v>
      </c>
      <c r="W368" s="325">
        <v>1724.0</v>
      </c>
      <c r="X368" s="325">
        <v>150.0</v>
      </c>
      <c r="Y368" s="326">
        <f t="shared" si="54"/>
        <v>299.84</v>
      </c>
      <c r="Z368" s="326">
        <f t="shared" si="55"/>
        <v>2173.84</v>
      </c>
      <c r="AA368" s="326"/>
    </row>
    <row r="369">
      <c r="A369" s="322">
        <v>46080.0</v>
      </c>
      <c r="B369" s="245" t="s">
        <v>3395</v>
      </c>
      <c r="C369" s="327" t="s">
        <v>2817</v>
      </c>
      <c r="D369" s="328">
        <v>0.625</v>
      </c>
      <c r="E369" s="245" t="s">
        <v>7885</v>
      </c>
      <c r="F369" s="245" t="s">
        <v>3489</v>
      </c>
      <c r="G369" s="245">
        <v>1.0</v>
      </c>
      <c r="H369" s="245" t="s">
        <v>2513</v>
      </c>
      <c r="I369" s="323" t="s">
        <v>11281</v>
      </c>
      <c r="J369" s="323" t="s">
        <v>11282</v>
      </c>
      <c r="K369" s="323" t="s">
        <v>6955</v>
      </c>
      <c r="L369" s="323" t="s">
        <v>11248</v>
      </c>
      <c r="M369" s="333" t="s">
        <v>11249</v>
      </c>
      <c r="N369" s="323" t="s">
        <v>11175</v>
      </c>
      <c r="O369" s="331">
        <v>0.6284722222222222</v>
      </c>
      <c r="P369" s="343" t="str">
        <f t="shared" si="4"/>
        <v>Corte 862476051238581</v>
      </c>
      <c r="Q369" s="323" t="s">
        <v>10506</v>
      </c>
      <c r="R369" s="323">
        <v>8.62476051238581E14</v>
      </c>
      <c r="S369" s="323" t="s">
        <v>68</v>
      </c>
      <c r="T369" s="323" t="s">
        <v>11283</v>
      </c>
      <c r="U369" s="323" t="s">
        <v>11284</v>
      </c>
      <c r="V369" s="343" t="str">
        <f t="shared" si="56"/>
        <v>DESINSTALACION</v>
      </c>
      <c r="W369" s="325">
        <v>500.0</v>
      </c>
      <c r="X369" s="325">
        <v>0.0</v>
      </c>
      <c r="Y369" s="326">
        <f t="shared" si="54"/>
        <v>80</v>
      </c>
      <c r="Z369" s="326">
        <f t="shared" si="55"/>
        <v>580</v>
      </c>
      <c r="AA369" s="326"/>
    </row>
    <row r="370">
      <c r="A370" s="322">
        <v>46080.0</v>
      </c>
      <c r="B370" s="245" t="s">
        <v>3395</v>
      </c>
      <c r="C370" s="327" t="s">
        <v>2817</v>
      </c>
      <c r="D370" s="328">
        <v>0.625</v>
      </c>
      <c r="E370" s="245" t="s">
        <v>7885</v>
      </c>
      <c r="F370" s="245" t="s">
        <v>3489</v>
      </c>
      <c r="G370" s="245">
        <v>1.0</v>
      </c>
      <c r="H370" s="245" t="s">
        <v>2513</v>
      </c>
      <c r="I370" s="323" t="s">
        <v>11281</v>
      </c>
      <c r="J370" s="323" t="s">
        <v>11285</v>
      </c>
      <c r="K370" s="323" t="s">
        <v>6955</v>
      </c>
      <c r="L370" s="323" t="s">
        <v>11248</v>
      </c>
      <c r="M370" s="333" t="s">
        <v>11249</v>
      </c>
      <c r="N370" s="323" t="s">
        <v>11175</v>
      </c>
      <c r="O370" s="331">
        <v>0.6284722222222222</v>
      </c>
      <c r="P370" s="343" t="str">
        <f t="shared" si="4"/>
        <v>Seguimiento 862476051278645</v>
      </c>
      <c r="Q370" s="323" t="s">
        <v>10506</v>
      </c>
      <c r="R370" s="323">
        <v>8.62476051278645E14</v>
      </c>
      <c r="S370" s="323" t="s">
        <v>68</v>
      </c>
      <c r="T370" s="323" t="s">
        <v>11283</v>
      </c>
      <c r="U370" s="323" t="s">
        <v>11284</v>
      </c>
      <c r="V370" s="343" t="str">
        <f t="shared" si="56"/>
        <v>DESINSTALACION</v>
      </c>
      <c r="W370" s="325">
        <v>500.0</v>
      </c>
      <c r="X370" s="325">
        <v>0.0</v>
      </c>
      <c r="Y370" s="326">
        <f t="shared" si="54"/>
        <v>80</v>
      </c>
      <c r="Z370" s="326">
        <f t="shared" si="55"/>
        <v>580</v>
      </c>
      <c r="AA370" s="326"/>
    </row>
    <row r="371">
      <c r="A371" s="322">
        <v>46080.0</v>
      </c>
      <c r="B371" s="245" t="s">
        <v>3395</v>
      </c>
      <c r="C371" s="327" t="s">
        <v>2817</v>
      </c>
      <c r="D371" s="328">
        <v>0.6666666666666666</v>
      </c>
      <c r="E371" s="245" t="s">
        <v>7700</v>
      </c>
      <c r="F371" s="245" t="s">
        <v>11150</v>
      </c>
      <c r="G371" s="245">
        <v>1.0</v>
      </c>
      <c r="H371" s="245" t="s">
        <v>888</v>
      </c>
      <c r="I371" s="323" t="s">
        <v>11286</v>
      </c>
      <c r="J371" s="323" t="s">
        <v>9980</v>
      </c>
      <c r="K371" s="323" t="s">
        <v>11152</v>
      </c>
      <c r="L371" s="323" t="s">
        <v>8307</v>
      </c>
      <c r="M371" s="333" t="s">
        <v>6334</v>
      </c>
      <c r="N371" s="323" t="s">
        <v>706</v>
      </c>
      <c r="O371" s="331">
        <v>0.6729166666666667</v>
      </c>
      <c r="P371" s="343" t="str">
        <f t="shared" si="4"/>
        <v>INSTALACION GPS</v>
      </c>
      <c r="Q371" s="323" t="s">
        <v>2547</v>
      </c>
      <c r="R371" s="323">
        <v>8.62667089312394E14</v>
      </c>
      <c r="S371" s="323">
        <v>8.119104333E9</v>
      </c>
      <c r="T371" s="323" t="s">
        <v>11287</v>
      </c>
      <c r="U371" s="323" t="s">
        <v>68</v>
      </c>
      <c r="V371" s="343" t="str">
        <f t="shared" si="56"/>
        <v>INSTALACION</v>
      </c>
      <c r="W371" s="325">
        <v>1850.0</v>
      </c>
      <c r="X371" s="325">
        <v>250.0</v>
      </c>
      <c r="Y371" s="326">
        <f t="shared" si="54"/>
        <v>336</v>
      </c>
      <c r="Z371" s="326">
        <f t="shared" si="55"/>
        <v>2436</v>
      </c>
      <c r="AA371" s="326"/>
    </row>
    <row r="372">
      <c r="A372" s="322">
        <v>46081.0</v>
      </c>
      <c r="B372" s="245" t="s">
        <v>3395</v>
      </c>
      <c r="C372" s="245" t="s">
        <v>68</v>
      </c>
      <c r="D372" s="328">
        <v>0.3958333333333333</v>
      </c>
      <c r="E372" s="245" t="s">
        <v>7700</v>
      </c>
      <c r="F372" s="245" t="s">
        <v>11288</v>
      </c>
      <c r="G372" s="245">
        <v>1.0</v>
      </c>
      <c r="H372" s="245" t="s">
        <v>569</v>
      </c>
      <c r="I372" s="323" t="s">
        <v>11289</v>
      </c>
      <c r="J372" s="323" t="s">
        <v>8448</v>
      </c>
      <c r="K372" s="323" t="s">
        <v>11290</v>
      </c>
      <c r="L372" s="323" t="s">
        <v>11291</v>
      </c>
      <c r="M372" s="333" t="s">
        <v>11292</v>
      </c>
      <c r="N372" s="323" t="s">
        <v>706</v>
      </c>
      <c r="O372" s="331">
        <v>0.4013888888888889</v>
      </c>
      <c r="P372" s="343" t="str">
        <f t="shared" si="4"/>
        <v>INSTALACION DE DASHCAM</v>
      </c>
      <c r="Q372" s="323" t="s">
        <v>11293</v>
      </c>
      <c r="R372" s="323">
        <v>8.64993060703601E14</v>
      </c>
      <c r="S372" s="323">
        <v>8.132818873E9</v>
      </c>
      <c r="T372" s="323" t="s">
        <v>11294</v>
      </c>
      <c r="U372" s="323" t="s">
        <v>11295</v>
      </c>
      <c r="V372" s="343" t="str">
        <f t="shared" si="56"/>
        <v>DASHCAM</v>
      </c>
      <c r="W372" s="325">
        <v>0.0</v>
      </c>
      <c r="X372" s="325">
        <v>0.0</v>
      </c>
      <c r="Y372" s="326">
        <f t="shared" si="54"/>
        <v>0</v>
      </c>
      <c r="Z372" s="326">
        <f t="shared" si="55"/>
        <v>0</v>
      </c>
      <c r="AA372" s="326"/>
    </row>
    <row r="373">
      <c r="A373" s="335">
        <v>46081.0</v>
      </c>
      <c r="B373" s="336" t="s">
        <v>3395</v>
      </c>
      <c r="C373" s="336" t="s">
        <v>68</v>
      </c>
      <c r="D373" s="338">
        <v>0.3958333333333333</v>
      </c>
      <c r="E373" s="336" t="s">
        <v>7700</v>
      </c>
      <c r="F373" s="336" t="s">
        <v>11288</v>
      </c>
      <c r="G373" s="336">
        <v>1.0</v>
      </c>
      <c r="H373" s="336" t="s">
        <v>569</v>
      </c>
      <c r="I373" s="339" t="s">
        <v>3450</v>
      </c>
      <c r="J373" s="339" t="s">
        <v>8448</v>
      </c>
      <c r="K373" s="339" t="s">
        <v>11290</v>
      </c>
      <c r="L373" s="339" t="s">
        <v>11291</v>
      </c>
      <c r="M373" s="340" t="s">
        <v>11292</v>
      </c>
      <c r="N373" s="339" t="s">
        <v>706</v>
      </c>
      <c r="O373" s="341">
        <v>0.4798611111111111</v>
      </c>
      <c r="P373" s="349" t="str">
        <f t="shared" si="4"/>
        <v>INSTALACION DE DASHCAM</v>
      </c>
      <c r="Q373" s="339" t="s">
        <v>11293</v>
      </c>
      <c r="R373" s="339">
        <v>8.64993060699189E14</v>
      </c>
      <c r="S373" s="339">
        <v>8.12621956E9</v>
      </c>
      <c r="T373" s="339" t="s">
        <v>68</v>
      </c>
      <c r="U373" s="339" t="s">
        <v>11296</v>
      </c>
      <c r="V373" s="349" t="str">
        <f t="shared" si="56"/>
        <v>DASHCAM</v>
      </c>
      <c r="W373" s="342">
        <v>0.0</v>
      </c>
      <c r="X373" s="342">
        <v>0.0</v>
      </c>
      <c r="Y373" s="361">
        <f t="shared" si="54"/>
        <v>0</v>
      </c>
      <c r="Z373" s="361">
        <f t="shared" si="55"/>
        <v>0</v>
      </c>
      <c r="AA373" s="361"/>
    </row>
    <row r="374">
      <c r="A374" s="322">
        <v>46082.0</v>
      </c>
      <c r="B374" s="245" t="s">
        <v>3518</v>
      </c>
      <c r="C374" s="245" t="s">
        <v>68</v>
      </c>
      <c r="D374" s="245" t="s">
        <v>68</v>
      </c>
      <c r="E374" s="245" t="s">
        <v>68</v>
      </c>
      <c r="F374" s="245" t="s">
        <v>2458</v>
      </c>
      <c r="G374" s="245" t="s">
        <v>68</v>
      </c>
      <c r="H374" s="245" t="s">
        <v>68</v>
      </c>
      <c r="I374" s="323" t="s">
        <v>68</v>
      </c>
      <c r="J374" s="323" t="s">
        <v>68</v>
      </c>
      <c r="K374" s="323" t="s">
        <v>68</v>
      </c>
      <c r="L374" s="323" t="s">
        <v>68</v>
      </c>
      <c r="M374" s="324" t="s">
        <v>68</v>
      </c>
      <c r="N374" s="323" t="s">
        <v>68</v>
      </c>
      <c r="O374" s="323" t="s">
        <v>68</v>
      </c>
      <c r="P374" s="343" t="str">
        <f t="shared" si="4"/>
        <v>-</v>
      </c>
      <c r="Q374" s="323" t="s">
        <v>68</v>
      </c>
      <c r="R374" s="323" t="s">
        <v>68</v>
      </c>
      <c r="S374" s="323" t="s">
        <v>68</v>
      </c>
      <c r="T374" s="323" t="s">
        <v>68</v>
      </c>
      <c r="U374" s="323" t="s">
        <v>68</v>
      </c>
      <c r="V374" s="343" t="str">
        <f t="shared" si="56"/>
        <v>-</v>
      </c>
      <c r="W374" s="325">
        <v>0.0</v>
      </c>
      <c r="X374" s="325">
        <v>0.0</v>
      </c>
      <c r="Y374" s="326">
        <f t="shared" si="54"/>
        <v>0</v>
      </c>
      <c r="Z374" s="326">
        <f t="shared" si="55"/>
        <v>0</v>
      </c>
      <c r="AA374" s="326"/>
    </row>
    <row r="375">
      <c r="A375" s="322">
        <v>46083.0</v>
      </c>
      <c r="B375" s="245" t="s">
        <v>3518</v>
      </c>
      <c r="C375" s="327" t="s">
        <v>2817</v>
      </c>
      <c r="D375" s="328">
        <v>0.4166666666666667</v>
      </c>
      <c r="E375" s="245" t="s">
        <v>2548</v>
      </c>
      <c r="F375" s="245" t="s">
        <v>10009</v>
      </c>
      <c r="G375" s="245">
        <v>1.0</v>
      </c>
      <c r="H375" s="245" t="s">
        <v>2513</v>
      </c>
      <c r="I375" s="323" t="s">
        <v>11297</v>
      </c>
      <c r="J375" s="323" t="s">
        <v>2514</v>
      </c>
      <c r="K375" s="323" t="s">
        <v>9455</v>
      </c>
      <c r="L375" s="323" t="s">
        <v>2833</v>
      </c>
      <c r="M375" s="333" t="s">
        <v>11186</v>
      </c>
      <c r="N375" s="323" t="s">
        <v>706</v>
      </c>
      <c r="O375" s="331">
        <v>0.4236111111111111</v>
      </c>
      <c r="P375" s="343" t="str">
        <f t="shared" si="4"/>
        <v>DESINSTALACION DE EQUIPO</v>
      </c>
      <c r="Q375" s="323" t="s">
        <v>11298</v>
      </c>
      <c r="R375" s="323">
        <v>8.68166053312567E14</v>
      </c>
      <c r="S375" s="323">
        <v>8.126212994E9</v>
      </c>
      <c r="T375" s="323" t="s">
        <v>11299</v>
      </c>
      <c r="U375" s="323" t="s">
        <v>11300</v>
      </c>
      <c r="V375" s="343" t="str">
        <f t="shared" si="56"/>
        <v>DESINSTALACION</v>
      </c>
      <c r="W375" s="325">
        <v>350.0</v>
      </c>
      <c r="X375" s="325">
        <v>0.0</v>
      </c>
      <c r="Y375" s="326">
        <f t="shared" si="54"/>
        <v>56</v>
      </c>
      <c r="Z375" s="326">
        <f t="shared" si="55"/>
        <v>406</v>
      </c>
      <c r="AA375" s="326"/>
    </row>
    <row r="376">
      <c r="A376" s="322">
        <v>46083.0</v>
      </c>
      <c r="B376" s="245" t="s">
        <v>3518</v>
      </c>
      <c r="C376" s="327" t="s">
        <v>2817</v>
      </c>
      <c r="D376" s="328">
        <v>0.4583333333333333</v>
      </c>
      <c r="E376" s="245" t="s">
        <v>7885</v>
      </c>
      <c r="F376" s="245" t="s">
        <v>3489</v>
      </c>
      <c r="G376" s="245">
        <v>1.0</v>
      </c>
      <c r="H376" s="245" t="s">
        <v>2449</v>
      </c>
      <c r="I376" s="323" t="s">
        <v>11301</v>
      </c>
      <c r="J376" s="323" t="s">
        <v>11302</v>
      </c>
      <c r="K376" s="323" t="s">
        <v>6955</v>
      </c>
      <c r="L376" s="323" t="s">
        <v>11248</v>
      </c>
      <c r="M376" s="333" t="s">
        <v>11249</v>
      </c>
      <c r="N376" s="323" t="s">
        <v>11175</v>
      </c>
      <c r="O376" s="331">
        <v>0.47430555555555554</v>
      </c>
      <c r="P376" s="343" t="str">
        <f t="shared" si="4"/>
        <v>Corte 863767070859509
NO REPORTA</v>
      </c>
      <c r="Q376" s="323" t="s">
        <v>11303</v>
      </c>
      <c r="R376" s="323">
        <v>8.63767070859509E14</v>
      </c>
      <c r="S376" s="323" t="s">
        <v>68</v>
      </c>
      <c r="T376" s="323" t="s">
        <v>11304</v>
      </c>
      <c r="U376" s="323" t="s">
        <v>11305</v>
      </c>
      <c r="V376" s="343" t="str">
        <f t="shared" si="56"/>
        <v>REVISION</v>
      </c>
      <c r="W376" s="325">
        <v>500.0</v>
      </c>
      <c r="X376" s="325">
        <v>0.0</v>
      </c>
      <c r="Y376" s="326">
        <f t="shared" si="54"/>
        <v>80</v>
      </c>
      <c r="Z376" s="326">
        <f t="shared" si="55"/>
        <v>580</v>
      </c>
      <c r="AA376" s="326"/>
    </row>
    <row r="377">
      <c r="A377" s="322">
        <v>46083.0</v>
      </c>
      <c r="B377" s="245" t="s">
        <v>3518</v>
      </c>
      <c r="C377" s="327" t="s">
        <v>2817</v>
      </c>
      <c r="D377" s="328">
        <v>0.4583333333333333</v>
      </c>
      <c r="E377" s="245" t="s">
        <v>7885</v>
      </c>
      <c r="F377" s="245" t="s">
        <v>3489</v>
      </c>
      <c r="G377" s="245">
        <v>1.0</v>
      </c>
      <c r="H377" s="245" t="s">
        <v>2449</v>
      </c>
      <c r="I377" s="323" t="s">
        <v>11301</v>
      </c>
      <c r="J377" s="323" t="s">
        <v>11306</v>
      </c>
      <c r="K377" s="323" t="s">
        <v>6955</v>
      </c>
      <c r="L377" s="323" t="s">
        <v>11248</v>
      </c>
      <c r="M377" s="333" t="s">
        <v>11249</v>
      </c>
      <c r="N377" s="323" t="s">
        <v>11175</v>
      </c>
      <c r="O377" s="331">
        <v>0.48680555555555555</v>
      </c>
      <c r="P377" s="343" t="str">
        <f t="shared" si="4"/>
        <v>Seguimiento 863767071624621
NO RPEORTA</v>
      </c>
      <c r="Q377" s="323" t="s">
        <v>5667</v>
      </c>
      <c r="R377" s="323">
        <v>8.63767071624621E14</v>
      </c>
      <c r="S377" s="323" t="s">
        <v>68</v>
      </c>
      <c r="T377" s="323" t="s">
        <v>11304</v>
      </c>
      <c r="U377" s="323" t="s">
        <v>11305</v>
      </c>
      <c r="V377" s="343" t="str">
        <f t="shared" si="56"/>
        <v>REVISION</v>
      </c>
      <c r="W377" s="325">
        <v>500.0</v>
      </c>
      <c r="X377" s="325">
        <v>0.0</v>
      </c>
      <c r="Y377" s="326">
        <f t="shared" si="54"/>
        <v>80</v>
      </c>
      <c r="Z377" s="326">
        <f t="shared" si="55"/>
        <v>580</v>
      </c>
      <c r="AA377" s="326"/>
    </row>
    <row r="378">
      <c r="A378" s="322">
        <v>46083.0</v>
      </c>
      <c r="B378" s="245" t="s">
        <v>3518</v>
      </c>
      <c r="C378" s="215" t="s">
        <v>2817</v>
      </c>
      <c r="D378" s="328">
        <v>0.5625</v>
      </c>
      <c r="E378" s="245" t="s">
        <v>3761</v>
      </c>
      <c r="F378" s="245" t="s">
        <v>2592</v>
      </c>
      <c r="G378" s="245">
        <v>1.0</v>
      </c>
      <c r="H378" s="245" t="s">
        <v>888</v>
      </c>
      <c r="I378" s="323" t="s">
        <v>11307</v>
      </c>
      <c r="J378" s="323" t="s">
        <v>9980</v>
      </c>
      <c r="K378" s="323" t="s">
        <v>11308</v>
      </c>
      <c r="L378" s="323" t="s">
        <v>11309</v>
      </c>
      <c r="M378" s="333" t="s">
        <v>11310</v>
      </c>
      <c r="N378" s="323" t="s">
        <v>11175</v>
      </c>
      <c r="O378" s="331">
        <v>0.56875</v>
      </c>
      <c r="P378" s="343" t="str">
        <f t="shared" si="4"/>
        <v>INSTALACION GPS</v>
      </c>
      <c r="Q378" s="323" t="s">
        <v>2547</v>
      </c>
      <c r="R378" s="323">
        <v>8.62667089245016E14</v>
      </c>
      <c r="S378" s="323">
        <v>8.119104854E9</v>
      </c>
      <c r="T378" s="323" t="s">
        <v>11311</v>
      </c>
      <c r="U378" s="323" t="s">
        <v>68</v>
      </c>
      <c r="V378" s="343" t="str">
        <f t="shared" si="56"/>
        <v>INSTALACION</v>
      </c>
      <c r="W378" s="325">
        <v>1724.0</v>
      </c>
      <c r="X378" s="325">
        <v>150.0</v>
      </c>
      <c r="Y378" s="326">
        <f t="shared" si="54"/>
        <v>299.84</v>
      </c>
      <c r="Z378" s="326">
        <f t="shared" si="55"/>
        <v>2173.84</v>
      </c>
      <c r="AA378" s="326"/>
    </row>
    <row r="379">
      <c r="A379" s="322">
        <v>46084.0</v>
      </c>
      <c r="B379" s="245" t="s">
        <v>3518</v>
      </c>
      <c r="C379" s="327" t="s">
        <v>2817</v>
      </c>
      <c r="D379" s="328">
        <v>0.4583333333333333</v>
      </c>
      <c r="E379" s="245" t="s">
        <v>2574</v>
      </c>
      <c r="F379" s="245" t="s">
        <v>5930</v>
      </c>
      <c r="G379" s="245">
        <v>1.0</v>
      </c>
      <c r="H379" s="245" t="s">
        <v>37</v>
      </c>
      <c r="I379" s="323" t="s">
        <v>11312</v>
      </c>
      <c r="J379" s="323" t="s">
        <v>10046</v>
      </c>
      <c r="K379" s="323" t="s">
        <v>11313</v>
      </c>
      <c r="L379" s="323" t="s">
        <v>11314</v>
      </c>
      <c r="M379" s="333" t="s">
        <v>11315</v>
      </c>
      <c r="N379" s="323" t="s">
        <v>11175</v>
      </c>
      <c r="O379" s="331">
        <v>0.4527777777777778</v>
      </c>
      <c r="P379" s="343" t="str">
        <f t="shared" si="4"/>
        <v>INSTALACION COMODATO GPS</v>
      </c>
      <c r="Q379" s="323" t="s">
        <v>5247</v>
      </c>
      <c r="R379" s="323">
        <v>8.62667089393899E14</v>
      </c>
      <c r="S379" s="323">
        <v>8.119104813E9</v>
      </c>
      <c r="T379" s="323" t="s">
        <v>11316</v>
      </c>
      <c r="U379" s="323" t="s">
        <v>68</v>
      </c>
      <c r="V379" s="343" t="str">
        <f t="shared" si="56"/>
        <v>COMODATO</v>
      </c>
      <c r="W379" s="325">
        <v>549.0</v>
      </c>
      <c r="X379" s="325">
        <v>199.0</v>
      </c>
      <c r="Y379" s="326">
        <f t="shared" si="54"/>
        <v>119.68</v>
      </c>
      <c r="Z379" s="326">
        <f t="shared" si="55"/>
        <v>867.68</v>
      </c>
      <c r="AA379" s="326"/>
    </row>
    <row r="380">
      <c r="A380" s="322">
        <v>46084.0</v>
      </c>
      <c r="B380" s="245" t="s">
        <v>3518</v>
      </c>
      <c r="C380" s="245" t="s">
        <v>68</v>
      </c>
      <c r="D380" s="328">
        <v>0.75</v>
      </c>
      <c r="E380" s="245" t="s">
        <v>11317</v>
      </c>
      <c r="F380" s="245" t="s">
        <v>9648</v>
      </c>
      <c r="G380" s="245">
        <v>1.0</v>
      </c>
      <c r="H380" s="245" t="s">
        <v>2449</v>
      </c>
      <c r="I380" s="323" t="s">
        <v>5156</v>
      </c>
      <c r="J380" s="323" t="s">
        <v>11318</v>
      </c>
      <c r="K380" s="323" t="s">
        <v>11033</v>
      </c>
      <c r="L380" s="323" t="s">
        <v>11256</v>
      </c>
      <c r="M380" s="333" t="s">
        <v>2970</v>
      </c>
      <c r="N380" s="323" t="s">
        <v>706</v>
      </c>
      <c r="O380" s="331">
        <v>0.75</v>
      </c>
      <c r="P380" s="343" t="str">
        <f t="shared" si="4"/>
        <v>REVISION DE UNIDAD 
(Dejo de reportar 2026-03-03 09:06:30)</v>
      </c>
      <c r="Q380" s="323" t="s">
        <v>11319</v>
      </c>
      <c r="R380" s="323">
        <v>8.63719068354365E14</v>
      </c>
      <c r="S380" s="323">
        <v>8.128601373E9</v>
      </c>
      <c r="T380" s="323" t="s">
        <v>68</v>
      </c>
      <c r="U380" s="323" t="s">
        <v>8199</v>
      </c>
      <c r="V380" s="343" t="str">
        <f t="shared" si="56"/>
        <v>REVISION</v>
      </c>
      <c r="W380" s="325">
        <v>0.0</v>
      </c>
      <c r="X380" s="325">
        <v>0.0</v>
      </c>
      <c r="Y380" s="326">
        <f t="shared" si="54"/>
        <v>0</v>
      </c>
      <c r="Z380" s="326">
        <f t="shared" si="55"/>
        <v>0</v>
      </c>
      <c r="AA380" s="326"/>
    </row>
    <row r="381">
      <c r="A381" s="322">
        <v>46084.0</v>
      </c>
      <c r="B381" s="245" t="s">
        <v>3518</v>
      </c>
      <c r="C381" s="245" t="s">
        <v>68</v>
      </c>
      <c r="D381" s="328">
        <v>0.75</v>
      </c>
      <c r="E381" s="245" t="s">
        <v>11317</v>
      </c>
      <c r="F381" s="245" t="s">
        <v>9648</v>
      </c>
      <c r="G381" s="245">
        <v>1.0</v>
      </c>
      <c r="H381" s="245" t="s">
        <v>2467</v>
      </c>
      <c r="I381" s="323" t="s">
        <v>5156</v>
      </c>
      <c r="J381" s="323" t="s">
        <v>2467</v>
      </c>
      <c r="K381" s="323" t="s">
        <v>11033</v>
      </c>
      <c r="L381" s="323" t="s">
        <v>11256</v>
      </c>
      <c r="M381" s="333" t="s">
        <v>2970</v>
      </c>
      <c r="N381" s="323" t="s">
        <v>706</v>
      </c>
      <c r="O381" s="323" t="s">
        <v>68</v>
      </c>
      <c r="P381" s="343" t="str">
        <f t="shared" si="4"/>
        <v>CAMBIO DE GPS</v>
      </c>
      <c r="Q381" s="323" t="s">
        <v>68</v>
      </c>
      <c r="R381" s="323">
        <v>8.60896050978022E14</v>
      </c>
      <c r="S381" s="323">
        <v>8.182072766E9</v>
      </c>
      <c r="T381" s="323" t="s">
        <v>68</v>
      </c>
      <c r="U381" s="323" t="s">
        <v>8199</v>
      </c>
      <c r="V381" s="343" t="str">
        <f t="shared" si="56"/>
        <v>CAMBIO DE GPS</v>
      </c>
      <c r="W381" s="325">
        <v>0.0</v>
      </c>
      <c r="X381" s="325">
        <v>0.0</v>
      </c>
      <c r="Y381" s="326">
        <f t="shared" si="54"/>
        <v>0</v>
      </c>
      <c r="Z381" s="326">
        <f t="shared" si="55"/>
        <v>0</v>
      </c>
      <c r="AA381" s="326"/>
    </row>
    <row r="382">
      <c r="A382" s="322">
        <v>46085.0</v>
      </c>
      <c r="B382" s="245" t="s">
        <v>3518</v>
      </c>
      <c r="C382" s="245" t="s">
        <v>2817</v>
      </c>
      <c r="D382" s="328">
        <v>0.6875</v>
      </c>
      <c r="E382" s="245" t="s">
        <v>11111</v>
      </c>
      <c r="F382" s="245" t="s">
        <v>3499</v>
      </c>
      <c r="G382" s="245">
        <v>1.0</v>
      </c>
      <c r="H382" s="245" t="s">
        <v>888</v>
      </c>
      <c r="I382" s="323" t="s">
        <v>11320</v>
      </c>
      <c r="J382" s="323" t="s">
        <v>9980</v>
      </c>
      <c r="K382" s="323" t="s">
        <v>11321</v>
      </c>
      <c r="L382" s="323" t="s">
        <v>11322</v>
      </c>
      <c r="M382" s="333" t="s">
        <v>11323</v>
      </c>
      <c r="N382" s="323" t="s">
        <v>9970</v>
      </c>
      <c r="O382" s="331">
        <v>0.6770833333333334</v>
      </c>
      <c r="P382" s="343" t="str">
        <f t="shared" si="4"/>
        <v>INSTALACION GPS</v>
      </c>
      <c r="Q382" s="323" t="s">
        <v>5247</v>
      </c>
      <c r="R382" s="323">
        <v>8.62667089308319E14</v>
      </c>
      <c r="S382" s="323">
        <v>8.119104772E9</v>
      </c>
      <c r="T382" s="323" t="s">
        <v>11324</v>
      </c>
      <c r="U382" s="323" t="s">
        <v>11117</v>
      </c>
      <c r="V382" s="343" t="str">
        <f t="shared" si="56"/>
        <v>INSTALACION</v>
      </c>
      <c r="W382" s="325">
        <v>2199.0</v>
      </c>
      <c r="X382" s="325">
        <v>250.0</v>
      </c>
      <c r="Y382" s="326">
        <f t="shared" si="54"/>
        <v>391.84</v>
      </c>
      <c r="Z382" s="326">
        <f t="shared" si="55"/>
        <v>2840.84</v>
      </c>
      <c r="AA382" s="326"/>
    </row>
    <row r="383">
      <c r="A383" s="322">
        <v>46086.0</v>
      </c>
      <c r="B383" s="245" t="s">
        <v>3518</v>
      </c>
      <c r="C383" s="327" t="s">
        <v>2817</v>
      </c>
      <c r="D383" s="328">
        <v>0.4583333333333333</v>
      </c>
      <c r="E383" s="245" t="s">
        <v>2504</v>
      </c>
      <c r="F383" s="245" t="s">
        <v>2504</v>
      </c>
      <c r="G383" s="245">
        <v>1.0</v>
      </c>
      <c r="H383" s="245" t="s">
        <v>888</v>
      </c>
      <c r="I383" s="323" t="s">
        <v>11325</v>
      </c>
      <c r="J383" s="323" t="s">
        <v>9980</v>
      </c>
      <c r="K383" s="323" t="s">
        <v>9407</v>
      </c>
      <c r="L383" s="323" t="s">
        <v>11326</v>
      </c>
      <c r="M383" s="333" t="s">
        <v>10054</v>
      </c>
      <c r="N383" s="323" t="s">
        <v>706</v>
      </c>
      <c r="O383" s="331">
        <v>0.4625</v>
      </c>
      <c r="P383" s="343" t="str">
        <f t="shared" si="4"/>
        <v>INSTALACION GPS</v>
      </c>
      <c r="Q383" s="323" t="s">
        <v>11327</v>
      </c>
      <c r="R383" s="323">
        <v>8.62667089393089E14</v>
      </c>
      <c r="S383" s="323">
        <v>8.117782611E9</v>
      </c>
      <c r="T383" s="323" t="s">
        <v>11328</v>
      </c>
      <c r="U383" s="323" t="s">
        <v>11329</v>
      </c>
      <c r="V383" s="343" t="str">
        <f t="shared" si="56"/>
        <v>INSTALACION</v>
      </c>
      <c r="W383" s="325">
        <v>1900.0</v>
      </c>
      <c r="X383" s="325">
        <v>100.0</v>
      </c>
      <c r="Y383" s="325" t="s">
        <v>9949</v>
      </c>
      <c r="Z383" s="326">
        <f>W383+X383</f>
        <v>2000</v>
      </c>
      <c r="AA383" s="326"/>
    </row>
    <row r="384">
      <c r="A384" s="322">
        <v>46086.0</v>
      </c>
      <c r="B384" s="245" t="s">
        <v>3518</v>
      </c>
      <c r="C384" s="327" t="s">
        <v>2817</v>
      </c>
      <c r="D384" s="328">
        <v>0.4583333333333333</v>
      </c>
      <c r="E384" s="245" t="s">
        <v>2574</v>
      </c>
      <c r="F384" s="245" t="s">
        <v>5930</v>
      </c>
      <c r="G384" s="245">
        <v>1.0</v>
      </c>
      <c r="H384" s="245" t="s">
        <v>37</v>
      </c>
      <c r="I384" s="323" t="s">
        <v>11330</v>
      </c>
      <c r="J384" s="323" t="s">
        <v>10046</v>
      </c>
      <c r="K384" s="323" t="s">
        <v>11331</v>
      </c>
      <c r="L384" s="323" t="s">
        <v>11332</v>
      </c>
      <c r="M384" s="333" t="s">
        <v>11333</v>
      </c>
      <c r="N384" s="323" t="s">
        <v>11175</v>
      </c>
      <c r="O384" s="331">
        <v>0.46597222222222223</v>
      </c>
      <c r="P384" s="343" t="str">
        <f t="shared" si="4"/>
        <v>INSTALACION COMODATO GPS</v>
      </c>
      <c r="Q384" s="323" t="s">
        <v>5247</v>
      </c>
      <c r="R384" s="323">
        <v>8.62667089366192E14</v>
      </c>
      <c r="S384" s="323">
        <v>8.119105761E9</v>
      </c>
      <c r="T384" s="323" t="s">
        <v>11334</v>
      </c>
      <c r="U384" s="323" t="s">
        <v>11335</v>
      </c>
      <c r="V384" s="343" t="str">
        <f t="shared" si="56"/>
        <v>COMODATO</v>
      </c>
      <c r="W384" s="325">
        <v>549.0</v>
      </c>
      <c r="X384" s="325">
        <v>199.0</v>
      </c>
      <c r="Y384" s="326">
        <f t="shared" ref="Y384:Y431" si="57">(W384+X384)*0.16</f>
        <v>119.68</v>
      </c>
      <c r="Z384" s="326">
        <f t="shared" ref="Z384:Z431" si="58">W384+X384+Y384</f>
        <v>867.68</v>
      </c>
      <c r="AA384" s="326"/>
    </row>
    <row r="385">
      <c r="A385" s="322">
        <v>46086.0</v>
      </c>
      <c r="B385" s="245" t="s">
        <v>3518</v>
      </c>
      <c r="C385" s="245" t="s">
        <v>68</v>
      </c>
      <c r="D385" s="328">
        <v>0.5416666666666666</v>
      </c>
      <c r="E385" s="245" t="s">
        <v>7700</v>
      </c>
      <c r="F385" s="245" t="s">
        <v>734</v>
      </c>
      <c r="G385" s="245">
        <v>1.0</v>
      </c>
      <c r="H385" s="245" t="s">
        <v>888</v>
      </c>
      <c r="I385" s="323" t="s">
        <v>11336</v>
      </c>
      <c r="J385" s="323" t="s">
        <v>9980</v>
      </c>
      <c r="K385" s="323" t="s">
        <v>11337</v>
      </c>
      <c r="L385" s="323" t="s">
        <v>2530</v>
      </c>
      <c r="M385" s="345" t="s">
        <v>2531</v>
      </c>
      <c r="N385" s="323" t="s">
        <v>706</v>
      </c>
      <c r="O385" s="331">
        <v>0.5375</v>
      </c>
      <c r="P385" s="343" t="str">
        <f t="shared" si="4"/>
        <v>INSTALACION GPS</v>
      </c>
      <c r="Q385" s="323" t="s">
        <v>5247</v>
      </c>
      <c r="R385" s="323">
        <v>8.62667089234333E14</v>
      </c>
      <c r="S385" s="323">
        <v>8.119104088E9</v>
      </c>
      <c r="T385" s="323" t="s">
        <v>68</v>
      </c>
      <c r="U385" s="323" t="s">
        <v>11338</v>
      </c>
      <c r="V385" s="343" t="str">
        <f t="shared" si="56"/>
        <v>INSTALACION</v>
      </c>
      <c r="W385" s="325">
        <v>0.0</v>
      </c>
      <c r="X385" s="325">
        <v>0.0</v>
      </c>
      <c r="Y385" s="326">
        <f t="shared" si="57"/>
        <v>0</v>
      </c>
      <c r="Z385" s="326">
        <f t="shared" si="58"/>
        <v>0</v>
      </c>
      <c r="AA385" s="326"/>
    </row>
    <row r="386">
      <c r="A386" s="322">
        <v>46086.0</v>
      </c>
      <c r="B386" s="245" t="s">
        <v>3518</v>
      </c>
      <c r="C386" s="327" t="s">
        <v>2817</v>
      </c>
      <c r="D386" s="328">
        <v>0.5625</v>
      </c>
      <c r="E386" s="245" t="s">
        <v>7700</v>
      </c>
      <c r="F386" s="245" t="s">
        <v>7860</v>
      </c>
      <c r="G386" s="245">
        <v>1.0</v>
      </c>
      <c r="H386" s="245" t="s">
        <v>37</v>
      </c>
      <c r="I386" s="323" t="s">
        <v>11339</v>
      </c>
      <c r="J386" s="323" t="s">
        <v>10046</v>
      </c>
      <c r="K386" s="323" t="s">
        <v>10047</v>
      </c>
      <c r="L386" s="323" t="s">
        <v>10048</v>
      </c>
      <c r="M386" s="333" t="s">
        <v>10049</v>
      </c>
      <c r="N386" s="323" t="s">
        <v>11175</v>
      </c>
      <c r="O386" s="331">
        <v>0.58125</v>
      </c>
      <c r="P386" s="343" t="str">
        <f t="shared" si="4"/>
        <v>INSTALACION COMODATO GPS</v>
      </c>
      <c r="Q386" s="323" t="s">
        <v>5247</v>
      </c>
      <c r="R386" s="323">
        <v>8.62667089312402E14</v>
      </c>
      <c r="S386" s="323">
        <v>8.11910496E9</v>
      </c>
      <c r="T386" s="323" t="s">
        <v>11340</v>
      </c>
      <c r="U386" s="323" t="s">
        <v>11341</v>
      </c>
      <c r="V386" s="343" t="str">
        <f t="shared" si="56"/>
        <v>COMODATO</v>
      </c>
      <c r="W386" s="325">
        <v>549.0</v>
      </c>
      <c r="X386" s="325">
        <v>300.0</v>
      </c>
      <c r="Y386" s="326">
        <f t="shared" si="57"/>
        <v>135.84</v>
      </c>
      <c r="Z386" s="326">
        <f t="shared" si="58"/>
        <v>984.84</v>
      </c>
      <c r="AA386" s="326"/>
    </row>
    <row r="387">
      <c r="A387" s="322">
        <v>46086.0</v>
      </c>
      <c r="B387" s="245" t="s">
        <v>3518</v>
      </c>
      <c r="C387" s="327" t="s">
        <v>2817</v>
      </c>
      <c r="D387" s="328">
        <v>0.5625</v>
      </c>
      <c r="E387" s="245" t="s">
        <v>7700</v>
      </c>
      <c r="F387" s="245" t="s">
        <v>7860</v>
      </c>
      <c r="G387" s="245">
        <v>1.0</v>
      </c>
      <c r="H387" s="245" t="s">
        <v>2513</v>
      </c>
      <c r="I387" s="323" t="s">
        <v>11342</v>
      </c>
      <c r="J387" s="323" t="s">
        <v>2514</v>
      </c>
      <c r="K387" s="323" t="s">
        <v>10047</v>
      </c>
      <c r="L387" s="323" t="s">
        <v>10048</v>
      </c>
      <c r="M387" s="333" t="s">
        <v>10049</v>
      </c>
      <c r="N387" s="323" t="s">
        <v>11175</v>
      </c>
      <c r="O387" s="331">
        <v>0.58125</v>
      </c>
      <c r="P387" s="343" t="str">
        <f t="shared" si="4"/>
        <v>DESINSTALACION DE EQUIPO</v>
      </c>
      <c r="Q387" s="323" t="s">
        <v>11343</v>
      </c>
      <c r="R387" s="323" t="s">
        <v>68</v>
      </c>
      <c r="S387" s="323" t="s">
        <v>68</v>
      </c>
      <c r="T387" s="323" t="s">
        <v>11344</v>
      </c>
      <c r="U387" s="323" t="s">
        <v>11345</v>
      </c>
      <c r="V387" s="343" t="str">
        <f t="shared" si="56"/>
        <v>DESINSTALACION</v>
      </c>
      <c r="W387" s="325">
        <v>650.0</v>
      </c>
      <c r="X387" s="325">
        <v>300.0</v>
      </c>
      <c r="Y387" s="326">
        <f t="shared" si="57"/>
        <v>152</v>
      </c>
      <c r="Z387" s="326">
        <f t="shared" si="58"/>
        <v>1102</v>
      </c>
      <c r="AA387" s="326"/>
    </row>
    <row r="388">
      <c r="A388" s="322">
        <v>46086.0</v>
      </c>
      <c r="B388" s="245" t="s">
        <v>3518</v>
      </c>
      <c r="C388" s="327" t="s">
        <v>2817</v>
      </c>
      <c r="D388" s="328">
        <v>0.75</v>
      </c>
      <c r="E388" s="245" t="s">
        <v>7700</v>
      </c>
      <c r="F388" s="245" t="s">
        <v>11346</v>
      </c>
      <c r="G388" s="245">
        <v>1.0</v>
      </c>
      <c r="H388" s="245" t="s">
        <v>37</v>
      </c>
      <c r="I388" s="323" t="s">
        <v>11347</v>
      </c>
      <c r="J388" s="323" t="s">
        <v>10046</v>
      </c>
      <c r="K388" s="323" t="s">
        <v>11348</v>
      </c>
      <c r="L388" s="323" t="s">
        <v>11349</v>
      </c>
      <c r="M388" s="333" t="s">
        <v>11350</v>
      </c>
      <c r="N388" s="323" t="s">
        <v>706</v>
      </c>
      <c r="O388" s="331">
        <v>0.7604166666666666</v>
      </c>
      <c r="P388" s="343" t="str">
        <f t="shared" si="4"/>
        <v>INSTALACION COMODATO GPS</v>
      </c>
      <c r="Q388" s="323" t="s">
        <v>5247</v>
      </c>
      <c r="R388" s="323">
        <v>8.62667089278009E14</v>
      </c>
      <c r="S388" s="323">
        <v>8.119105962E9</v>
      </c>
      <c r="T388" s="323" t="s">
        <v>11351</v>
      </c>
      <c r="U388" s="323" t="s">
        <v>11352</v>
      </c>
      <c r="V388" s="343" t="str">
        <f t="shared" si="56"/>
        <v>COMODATO</v>
      </c>
      <c r="W388" s="325">
        <v>549.0</v>
      </c>
      <c r="X388" s="325">
        <v>300.0</v>
      </c>
      <c r="Y388" s="326">
        <f t="shared" si="57"/>
        <v>135.84</v>
      </c>
      <c r="Z388" s="326">
        <f t="shared" si="58"/>
        <v>984.84</v>
      </c>
      <c r="AA388" s="326"/>
    </row>
    <row r="389">
      <c r="A389" s="322">
        <v>46086.0</v>
      </c>
      <c r="B389" s="245" t="s">
        <v>3518</v>
      </c>
      <c r="C389" s="327" t="s">
        <v>2817</v>
      </c>
      <c r="D389" s="328">
        <v>0.75</v>
      </c>
      <c r="E389" s="245" t="s">
        <v>7700</v>
      </c>
      <c r="F389" s="245" t="s">
        <v>11346</v>
      </c>
      <c r="G389" s="245">
        <v>1.0</v>
      </c>
      <c r="H389" s="245" t="s">
        <v>37</v>
      </c>
      <c r="I389" s="323" t="s">
        <v>11353</v>
      </c>
      <c r="J389" s="323" t="s">
        <v>10046</v>
      </c>
      <c r="K389" s="323" t="s">
        <v>11348</v>
      </c>
      <c r="L389" s="323" t="s">
        <v>11349</v>
      </c>
      <c r="M389" s="333" t="s">
        <v>11350</v>
      </c>
      <c r="N389" s="323" t="s">
        <v>706</v>
      </c>
      <c r="O389" s="331">
        <v>0.7791666666666667</v>
      </c>
      <c r="P389" s="343" t="str">
        <f t="shared" si="4"/>
        <v>INSTALACION COMODATO GPS</v>
      </c>
      <c r="Q389" s="323" t="s">
        <v>5247</v>
      </c>
      <c r="R389" s="323">
        <v>8.66557080311675E14</v>
      </c>
      <c r="S389" s="323">
        <v>8.119104936E9</v>
      </c>
      <c r="T389" s="323" t="s">
        <v>11354</v>
      </c>
      <c r="U389" s="323" t="s">
        <v>11355</v>
      </c>
      <c r="V389" s="343" t="str">
        <f t="shared" si="56"/>
        <v>COMODATO</v>
      </c>
      <c r="W389" s="325">
        <v>549.0</v>
      </c>
      <c r="X389" s="325">
        <v>300.0</v>
      </c>
      <c r="Y389" s="326">
        <f t="shared" si="57"/>
        <v>135.84</v>
      </c>
      <c r="Z389" s="326">
        <f t="shared" si="58"/>
        <v>984.84</v>
      </c>
      <c r="AA389" s="326"/>
    </row>
    <row r="390">
      <c r="A390" s="322">
        <v>46086.0</v>
      </c>
      <c r="B390" s="245" t="s">
        <v>3518</v>
      </c>
      <c r="C390" s="327" t="s">
        <v>2817</v>
      </c>
      <c r="D390" s="328">
        <v>0.75</v>
      </c>
      <c r="E390" s="245" t="s">
        <v>7700</v>
      </c>
      <c r="F390" s="245" t="s">
        <v>11346</v>
      </c>
      <c r="G390" s="245">
        <v>1.0</v>
      </c>
      <c r="H390" s="245" t="s">
        <v>37</v>
      </c>
      <c r="I390" s="323" t="s">
        <v>11356</v>
      </c>
      <c r="J390" s="323" t="s">
        <v>10046</v>
      </c>
      <c r="K390" s="323" t="s">
        <v>11348</v>
      </c>
      <c r="L390" s="323" t="s">
        <v>11349</v>
      </c>
      <c r="M390" s="333" t="s">
        <v>11350</v>
      </c>
      <c r="N390" s="323" t="s">
        <v>706</v>
      </c>
      <c r="O390" s="331">
        <v>0.7930555555555555</v>
      </c>
      <c r="P390" s="343" t="str">
        <f t="shared" si="4"/>
        <v>INSTALACION COMODATO GPS</v>
      </c>
      <c r="Q390" s="323" t="s">
        <v>5247</v>
      </c>
      <c r="R390" s="323">
        <v>8.66557080315593E14</v>
      </c>
      <c r="S390" s="323">
        <v>8.119106607E9</v>
      </c>
      <c r="T390" s="323" t="s">
        <v>11357</v>
      </c>
      <c r="U390" s="323" t="s">
        <v>11358</v>
      </c>
      <c r="V390" s="343" t="str">
        <f t="shared" si="56"/>
        <v>COMODATO</v>
      </c>
      <c r="W390" s="325">
        <v>549.0</v>
      </c>
      <c r="X390" s="325">
        <v>300.0</v>
      </c>
      <c r="Y390" s="326">
        <f t="shared" si="57"/>
        <v>135.84</v>
      </c>
      <c r="Z390" s="326">
        <f t="shared" si="58"/>
        <v>984.84</v>
      </c>
      <c r="AA390" s="326"/>
    </row>
    <row r="391">
      <c r="A391" s="322">
        <v>46087.0</v>
      </c>
      <c r="B391" s="245" t="s">
        <v>3518</v>
      </c>
      <c r="C391" s="327" t="s">
        <v>2817</v>
      </c>
      <c r="D391" s="328">
        <v>0.4166666666666667</v>
      </c>
      <c r="E391" s="245" t="s">
        <v>7709</v>
      </c>
      <c r="F391" s="245" t="s">
        <v>7710</v>
      </c>
      <c r="G391" s="245">
        <v>1.0</v>
      </c>
      <c r="H391" s="245" t="s">
        <v>888</v>
      </c>
      <c r="I391" s="323" t="s">
        <v>11359</v>
      </c>
      <c r="J391" s="323" t="s">
        <v>9980</v>
      </c>
      <c r="K391" s="323" t="s">
        <v>11360</v>
      </c>
      <c r="L391" s="323" t="s">
        <v>11361</v>
      </c>
      <c r="M391" s="333" t="s">
        <v>11362</v>
      </c>
      <c r="N391" s="323" t="s">
        <v>11175</v>
      </c>
      <c r="O391" s="331">
        <v>0.42430555555555555</v>
      </c>
      <c r="P391" s="343" t="str">
        <f t="shared" si="4"/>
        <v>INSTALACION GPS</v>
      </c>
      <c r="Q391" s="323" t="s">
        <v>5247</v>
      </c>
      <c r="R391" s="323">
        <v>8.66557080343983E14</v>
      </c>
      <c r="S391" s="323" t="s">
        <v>68</v>
      </c>
      <c r="T391" s="323" t="s">
        <v>11363</v>
      </c>
      <c r="U391" s="323" t="s">
        <v>68</v>
      </c>
      <c r="V391" s="343" t="str">
        <f t="shared" si="56"/>
        <v>INSTALACION</v>
      </c>
      <c r="W391" s="325">
        <v>1850.0</v>
      </c>
      <c r="X391" s="325">
        <v>300.0</v>
      </c>
      <c r="Y391" s="326">
        <f t="shared" si="57"/>
        <v>344</v>
      </c>
      <c r="Z391" s="326">
        <f t="shared" si="58"/>
        <v>2494</v>
      </c>
      <c r="AA391" s="326"/>
    </row>
    <row r="392">
      <c r="A392" s="322">
        <v>46087.0</v>
      </c>
      <c r="B392" s="245" t="s">
        <v>3518</v>
      </c>
      <c r="C392" s="327" t="s">
        <v>2817</v>
      </c>
      <c r="D392" s="328">
        <v>0.4166666666666667</v>
      </c>
      <c r="E392" s="245" t="s">
        <v>7709</v>
      </c>
      <c r="F392" s="245" t="s">
        <v>7710</v>
      </c>
      <c r="G392" s="245">
        <v>1.0</v>
      </c>
      <c r="H392" s="245" t="s">
        <v>888</v>
      </c>
      <c r="I392" s="323" t="s">
        <v>11364</v>
      </c>
      <c r="J392" s="323" t="s">
        <v>9980</v>
      </c>
      <c r="K392" s="323" t="s">
        <v>11360</v>
      </c>
      <c r="L392" s="323" t="s">
        <v>11361</v>
      </c>
      <c r="M392" s="333" t="s">
        <v>11362</v>
      </c>
      <c r="N392" s="323" t="s">
        <v>11175</v>
      </c>
      <c r="O392" s="331">
        <v>0.5395833333333333</v>
      </c>
      <c r="P392" s="343" t="str">
        <f t="shared" si="4"/>
        <v>INSTALACION GPS</v>
      </c>
      <c r="Q392" s="323" t="s">
        <v>5247</v>
      </c>
      <c r="R392" s="323">
        <v>8.66557080375076E14</v>
      </c>
      <c r="S392" s="323">
        <v>8.126215931E9</v>
      </c>
      <c r="T392" s="323" t="s">
        <v>11365</v>
      </c>
      <c r="U392" s="323" t="s">
        <v>68</v>
      </c>
      <c r="V392" s="343" t="str">
        <f t="shared" si="56"/>
        <v>INSTALACION</v>
      </c>
      <c r="W392" s="325">
        <v>1850.0</v>
      </c>
      <c r="X392" s="325">
        <v>300.0</v>
      </c>
      <c r="Y392" s="326">
        <f t="shared" si="57"/>
        <v>344</v>
      </c>
      <c r="Z392" s="326">
        <f t="shared" si="58"/>
        <v>2494</v>
      </c>
      <c r="AA392" s="326"/>
    </row>
    <row r="393">
      <c r="A393" s="322">
        <v>46087.0</v>
      </c>
      <c r="B393" s="245" t="s">
        <v>3518</v>
      </c>
      <c r="C393" s="245" t="s">
        <v>2966</v>
      </c>
      <c r="D393" s="328">
        <v>0.4583333333333333</v>
      </c>
      <c r="E393" s="245" t="s">
        <v>2574</v>
      </c>
      <c r="F393" s="245" t="s">
        <v>5930</v>
      </c>
      <c r="G393" s="245">
        <v>1.0</v>
      </c>
      <c r="H393" s="245" t="s">
        <v>846</v>
      </c>
      <c r="I393" s="323" t="s">
        <v>11366</v>
      </c>
      <c r="J393" s="323" t="s">
        <v>10046</v>
      </c>
      <c r="K393" s="323" t="s">
        <v>11367</v>
      </c>
      <c r="L393" s="323" t="s">
        <v>11368</v>
      </c>
      <c r="M393" s="333" t="s">
        <v>11091</v>
      </c>
      <c r="N393" s="323" t="s">
        <v>846</v>
      </c>
      <c r="O393" s="323" t="s">
        <v>68</v>
      </c>
      <c r="P393" s="343" t="str">
        <f t="shared" si="4"/>
        <v>INSTALACION COMODATO GPS</v>
      </c>
      <c r="Q393" s="323" t="s">
        <v>11369</v>
      </c>
      <c r="R393" s="323" t="s">
        <v>68</v>
      </c>
      <c r="S393" s="323" t="s">
        <v>68</v>
      </c>
      <c r="T393" s="323" t="s">
        <v>68</v>
      </c>
      <c r="U393" s="323" t="s">
        <v>68</v>
      </c>
      <c r="V393" s="343" t="str">
        <f t="shared" si="56"/>
        <v>CANCELADO</v>
      </c>
      <c r="W393" s="325">
        <v>0.0</v>
      </c>
      <c r="X393" s="325">
        <v>0.0</v>
      </c>
      <c r="Y393" s="326">
        <f t="shared" si="57"/>
        <v>0</v>
      </c>
      <c r="Z393" s="326">
        <f t="shared" si="58"/>
        <v>0</v>
      </c>
      <c r="AA393" s="326"/>
    </row>
    <row r="394">
      <c r="A394" s="322">
        <v>46087.0</v>
      </c>
      <c r="B394" s="245" t="s">
        <v>3518</v>
      </c>
      <c r="C394" s="245" t="s">
        <v>2966</v>
      </c>
      <c r="D394" s="328">
        <v>0.4791666666666667</v>
      </c>
      <c r="E394" s="245" t="s">
        <v>2574</v>
      </c>
      <c r="F394" s="245" t="s">
        <v>5930</v>
      </c>
      <c r="G394" s="245">
        <v>1.0</v>
      </c>
      <c r="H394" s="245" t="s">
        <v>846</v>
      </c>
      <c r="I394" s="323" t="s">
        <v>11370</v>
      </c>
      <c r="J394" s="323" t="s">
        <v>10046</v>
      </c>
      <c r="K394" s="323" t="s">
        <v>11371</v>
      </c>
      <c r="L394" s="323" t="s">
        <v>11368</v>
      </c>
      <c r="M394" s="333" t="s">
        <v>11091</v>
      </c>
      <c r="N394" s="323" t="s">
        <v>846</v>
      </c>
      <c r="O394" s="323" t="s">
        <v>68</v>
      </c>
      <c r="P394" s="343" t="str">
        <f t="shared" si="4"/>
        <v>INSTALACION COMODATO GPS</v>
      </c>
      <c r="Q394" s="323" t="s">
        <v>11369</v>
      </c>
      <c r="R394" s="323" t="s">
        <v>68</v>
      </c>
      <c r="S394" s="323" t="s">
        <v>68</v>
      </c>
      <c r="T394" s="323" t="s">
        <v>68</v>
      </c>
      <c r="U394" s="323" t="s">
        <v>68</v>
      </c>
      <c r="V394" s="343" t="str">
        <f t="shared" si="56"/>
        <v>CANCELADO</v>
      </c>
      <c r="W394" s="325">
        <v>0.0</v>
      </c>
      <c r="X394" s="325">
        <v>0.0</v>
      </c>
      <c r="Y394" s="326">
        <f t="shared" si="57"/>
        <v>0</v>
      </c>
      <c r="Z394" s="326">
        <f t="shared" si="58"/>
        <v>0</v>
      </c>
      <c r="AA394" s="326"/>
    </row>
    <row r="395">
      <c r="A395" s="322">
        <v>46087.0</v>
      </c>
      <c r="B395" s="245" t="s">
        <v>3518</v>
      </c>
      <c r="C395" s="245" t="s">
        <v>68</v>
      </c>
      <c r="D395" s="328">
        <v>0.5625</v>
      </c>
      <c r="E395" s="245" t="s">
        <v>9662</v>
      </c>
      <c r="F395" s="245" t="s">
        <v>11372</v>
      </c>
      <c r="G395" s="245">
        <v>1.0</v>
      </c>
      <c r="H395" s="245" t="s">
        <v>11373</v>
      </c>
      <c r="I395" s="323" t="s">
        <v>11374</v>
      </c>
      <c r="J395" s="323" t="s">
        <v>11375</v>
      </c>
      <c r="K395" s="323" t="s">
        <v>8823</v>
      </c>
      <c r="L395" s="323" t="s">
        <v>11376</v>
      </c>
      <c r="M395" s="333" t="s">
        <v>8825</v>
      </c>
      <c r="N395" s="323" t="s">
        <v>706</v>
      </c>
      <c r="O395" s="331">
        <v>0.5604166666666667</v>
      </c>
      <c r="P395" s="343" t="str">
        <f t="shared" si="4"/>
        <v>ENTREGA DE GPS 
(CLIENTE RETIRA EL EQUIPO Y PIDE QUE PASEMOS A RECOGERLO PARA AJUSTE EN COBRANZA</v>
      </c>
      <c r="Q395" s="323" t="s">
        <v>8935</v>
      </c>
      <c r="R395" s="323">
        <v>8.69220041855044E14</v>
      </c>
      <c r="S395" s="323">
        <v>8.115324581E9</v>
      </c>
      <c r="T395" s="323" t="s">
        <v>68</v>
      </c>
      <c r="U395" s="323" t="s">
        <v>8830</v>
      </c>
      <c r="V395" s="343" t="str">
        <f t="shared" si="56"/>
        <v>RECOLECCION DE EQUIPOS</v>
      </c>
      <c r="W395" s="325">
        <v>0.0</v>
      </c>
      <c r="X395" s="325">
        <v>0.0</v>
      </c>
      <c r="Y395" s="326">
        <f t="shared" si="57"/>
        <v>0</v>
      </c>
      <c r="Z395" s="326">
        <f t="shared" si="58"/>
        <v>0</v>
      </c>
      <c r="AA395" s="326"/>
    </row>
    <row r="396">
      <c r="A396" s="322">
        <v>46087.0</v>
      </c>
      <c r="B396" s="245" t="s">
        <v>3518</v>
      </c>
      <c r="C396" s="245" t="s">
        <v>68</v>
      </c>
      <c r="D396" s="328">
        <v>0.6666666666666666</v>
      </c>
      <c r="E396" s="245" t="s">
        <v>11377</v>
      </c>
      <c r="F396" s="245" t="s">
        <v>740</v>
      </c>
      <c r="G396" s="245">
        <v>1.0</v>
      </c>
      <c r="H396" s="245" t="s">
        <v>888</v>
      </c>
      <c r="I396" s="323" t="s">
        <v>11378</v>
      </c>
      <c r="J396" s="323" t="s">
        <v>9980</v>
      </c>
      <c r="K396" s="323" t="s">
        <v>11379</v>
      </c>
      <c r="L396" s="323" t="s">
        <v>11380</v>
      </c>
      <c r="M396" s="333" t="s">
        <v>11381</v>
      </c>
      <c r="N396" s="323" t="s">
        <v>706</v>
      </c>
      <c r="O396" s="331">
        <v>0.68125</v>
      </c>
      <c r="P396" s="343" t="str">
        <f t="shared" si="4"/>
        <v>INSTALACION GPS</v>
      </c>
      <c r="Q396" s="323" t="s">
        <v>5247</v>
      </c>
      <c r="R396" s="323">
        <v>8.66557080304936E14</v>
      </c>
      <c r="S396" s="323">
        <v>8.119106618E9</v>
      </c>
      <c r="T396" s="323" t="s">
        <v>68</v>
      </c>
      <c r="U396" s="323" t="s">
        <v>11382</v>
      </c>
      <c r="V396" s="343" t="str">
        <f t="shared" si="56"/>
        <v>INSTALACION</v>
      </c>
      <c r="W396" s="325">
        <v>1850.0</v>
      </c>
      <c r="X396" s="325">
        <v>2500.0</v>
      </c>
      <c r="Y396" s="326">
        <f t="shared" si="57"/>
        <v>696</v>
      </c>
      <c r="Z396" s="326">
        <f t="shared" si="58"/>
        <v>5046</v>
      </c>
      <c r="AA396" s="326"/>
    </row>
    <row r="397">
      <c r="A397" s="322">
        <v>46088.0</v>
      </c>
      <c r="B397" s="245" t="s">
        <v>3518</v>
      </c>
      <c r="C397" s="327" t="s">
        <v>2817</v>
      </c>
      <c r="D397" s="328">
        <v>0.4166666666666667</v>
      </c>
      <c r="E397" s="245" t="s">
        <v>11383</v>
      </c>
      <c r="F397" s="245" t="s">
        <v>4128</v>
      </c>
      <c r="G397" s="245">
        <v>1.0</v>
      </c>
      <c r="H397" s="245" t="s">
        <v>2513</v>
      </c>
      <c r="I397" s="323" t="s">
        <v>11384</v>
      </c>
      <c r="J397" s="323" t="s">
        <v>2514</v>
      </c>
      <c r="K397" s="323" t="s">
        <v>11385</v>
      </c>
      <c r="L397" s="323" t="s">
        <v>11386</v>
      </c>
      <c r="M397" s="333" t="s">
        <v>11387</v>
      </c>
      <c r="N397" s="323" t="s">
        <v>11175</v>
      </c>
      <c r="O397" s="323" t="s">
        <v>68</v>
      </c>
      <c r="P397" s="343" t="str">
        <f t="shared" si="4"/>
        <v>DESINSTALACION DE EQUIPO</v>
      </c>
      <c r="Q397" s="323" t="s">
        <v>68</v>
      </c>
      <c r="R397" s="323">
        <v>8.69220041860796E14</v>
      </c>
      <c r="S397" s="323">
        <v>8.119174228E9</v>
      </c>
      <c r="T397" s="323" t="s">
        <v>11388</v>
      </c>
      <c r="U397" s="323" t="s">
        <v>11389</v>
      </c>
      <c r="V397" s="343" t="str">
        <f t="shared" si="56"/>
        <v>DESINSTALACION</v>
      </c>
      <c r="W397" s="325">
        <v>0.0</v>
      </c>
      <c r="X397" s="325">
        <v>0.0</v>
      </c>
      <c r="Y397" s="326">
        <f t="shared" si="57"/>
        <v>0</v>
      </c>
      <c r="Z397" s="326">
        <f t="shared" si="58"/>
        <v>0</v>
      </c>
      <c r="AA397" s="326"/>
    </row>
    <row r="398">
      <c r="A398" s="322">
        <v>46088.0</v>
      </c>
      <c r="B398" s="245" t="s">
        <v>3518</v>
      </c>
      <c r="C398" s="327" t="s">
        <v>2817</v>
      </c>
      <c r="D398" s="328">
        <v>0.4166666666666667</v>
      </c>
      <c r="E398" s="245" t="s">
        <v>11383</v>
      </c>
      <c r="F398" s="245" t="s">
        <v>4128</v>
      </c>
      <c r="G398" s="245">
        <v>1.0</v>
      </c>
      <c r="H398" s="245" t="s">
        <v>2812</v>
      </c>
      <c r="I398" s="323" t="s">
        <v>68</v>
      </c>
      <c r="J398" s="323" t="s">
        <v>2521</v>
      </c>
      <c r="K398" s="323" t="s">
        <v>11385</v>
      </c>
      <c r="L398" s="323" t="s">
        <v>11386</v>
      </c>
      <c r="M398" s="333" t="s">
        <v>11387</v>
      </c>
      <c r="N398" s="323" t="s">
        <v>11175</v>
      </c>
      <c r="O398" s="323" t="s">
        <v>68</v>
      </c>
      <c r="P398" s="343" t="str">
        <f t="shared" si="4"/>
        <v>REINSTALACION DE EQUIPO </v>
      </c>
      <c r="Q398" s="323" t="s">
        <v>68</v>
      </c>
      <c r="R398" s="323">
        <v>8.69220041860796E14</v>
      </c>
      <c r="S398" s="323">
        <v>8.119174228E9</v>
      </c>
      <c r="T398" s="323" t="s">
        <v>68</v>
      </c>
      <c r="U398" s="323" t="s">
        <v>68</v>
      </c>
      <c r="V398" s="343" t="str">
        <f t="shared" si="56"/>
        <v>REINSTALACION</v>
      </c>
      <c r="W398" s="325">
        <v>0.0</v>
      </c>
      <c r="X398" s="325">
        <v>0.0</v>
      </c>
      <c r="Y398" s="326">
        <f t="shared" si="57"/>
        <v>0</v>
      </c>
      <c r="Z398" s="326">
        <f t="shared" si="58"/>
        <v>0</v>
      </c>
      <c r="AA398" s="326"/>
    </row>
    <row r="399">
      <c r="A399" s="322">
        <v>46088.0</v>
      </c>
      <c r="B399" s="245" t="s">
        <v>3518</v>
      </c>
      <c r="C399" s="327" t="s">
        <v>2817</v>
      </c>
      <c r="D399" s="328">
        <v>0.4166666666666667</v>
      </c>
      <c r="E399" s="245" t="s">
        <v>11383</v>
      </c>
      <c r="F399" s="245" t="s">
        <v>4128</v>
      </c>
      <c r="G399" s="245">
        <v>1.0</v>
      </c>
      <c r="H399" s="245" t="s">
        <v>888</v>
      </c>
      <c r="I399" s="323" t="s">
        <v>68</v>
      </c>
      <c r="J399" s="323" t="s">
        <v>9980</v>
      </c>
      <c r="K399" s="323" t="s">
        <v>11385</v>
      </c>
      <c r="L399" s="323" t="s">
        <v>11386</v>
      </c>
      <c r="M399" s="333" t="s">
        <v>11387</v>
      </c>
      <c r="N399" s="323" t="s">
        <v>11175</v>
      </c>
      <c r="O399" s="323" t="s">
        <v>68</v>
      </c>
      <c r="P399" s="343" t="str">
        <f t="shared" si="4"/>
        <v>INSTALACION GPS</v>
      </c>
      <c r="Q399" s="323" t="s">
        <v>68</v>
      </c>
      <c r="R399" s="323" t="s">
        <v>68</v>
      </c>
      <c r="S399" s="323" t="s">
        <v>68</v>
      </c>
      <c r="T399" s="323" t="s">
        <v>68</v>
      </c>
      <c r="U399" s="323" t="s">
        <v>68</v>
      </c>
      <c r="V399" s="343" t="str">
        <f t="shared" si="56"/>
        <v>INSTALACION</v>
      </c>
      <c r="W399" s="325">
        <v>0.0</v>
      </c>
      <c r="X399" s="325">
        <v>0.0</v>
      </c>
      <c r="Y399" s="326">
        <f t="shared" si="57"/>
        <v>0</v>
      </c>
      <c r="Z399" s="326">
        <f t="shared" si="58"/>
        <v>0</v>
      </c>
      <c r="AA399" s="326"/>
    </row>
    <row r="400">
      <c r="A400" s="322">
        <v>46088.0</v>
      </c>
      <c r="B400" s="245" t="s">
        <v>3518</v>
      </c>
      <c r="C400" s="327" t="s">
        <v>2817</v>
      </c>
      <c r="D400" s="328">
        <v>0.4166666666666667</v>
      </c>
      <c r="E400" s="245" t="s">
        <v>11383</v>
      </c>
      <c r="F400" s="245" t="s">
        <v>4128</v>
      </c>
      <c r="G400" s="245">
        <v>1.0</v>
      </c>
      <c r="H400" s="245" t="s">
        <v>888</v>
      </c>
      <c r="I400" s="323" t="s">
        <v>68</v>
      </c>
      <c r="J400" s="323" t="s">
        <v>9980</v>
      </c>
      <c r="K400" s="323" t="s">
        <v>11385</v>
      </c>
      <c r="L400" s="323" t="s">
        <v>11386</v>
      </c>
      <c r="M400" s="333" t="s">
        <v>11387</v>
      </c>
      <c r="N400" s="323" t="s">
        <v>11175</v>
      </c>
      <c r="O400" s="323" t="s">
        <v>68</v>
      </c>
      <c r="P400" s="343" t="str">
        <f t="shared" si="4"/>
        <v>INSTALACION GPS</v>
      </c>
      <c r="Q400" s="323" t="s">
        <v>68</v>
      </c>
      <c r="R400" s="323" t="s">
        <v>68</v>
      </c>
      <c r="S400" s="323" t="s">
        <v>68</v>
      </c>
      <c r="T400" s="323" t="s">
        <v>68</v>
      </c>
      <c r="U400" s="323" t="s">
        <v>68</v>
      </c>
      <c r="V400" s="343" t="str">
        <f t="shared" si="56"/>
        <v>INSTALACION</v>
      </c>
      <c r="W400" s="325">
        <v>0.0</v>
      </c>
      <c r="X400" s="325">
        <v>0.0</v>
      </c>
      <c r="Y400" s="326">
        <f t="shared" si="57"/>
        <v>0</v>
      </c>
      <c r="Z400" s="326">
        <f t="shared" si="58"/>
        <v>0</v>
      </c>
      <c r="AA400" s="326"/>
    </row>
    <row r="401">
      <c r="A401" s="335">
        <v>46088.0</v>
      </c>
      <c r="B401" s="336" t="s">
        <v>3518</v>
      </c>
      <c r="C401" s="336" t="s">
        <v>68</v>
      </c>
      <c r="D401" s="336" t="s">
        <v>68</v>
      </c>
      <c r="E401" s="336" t="s">
        <v>68</v>
      </c>
      <c r="F401" s="336" t="s">
        <v>68</v>
      </c>
      <c r="G401" s="336" t="s">
        <v>68</v>
      </c>
      <c r="H401" s="336" t="s">
        <v>68</v>
      </c>
      <c r="I401" s="339" t="s">
        <v>68</v>
      </c>
      <c r="J401" s="339" t="s">
        <v>68</v>
      </c>
      <c r="K401" s="339" t="s">
        <v>68</v>
      </c>
      <c r="L401" s="339" t="s">
        <v>68</v>
      </c>
      <c r="M401" s="365" t="s">
        <v>68</v>
      </c>
      <c r="N401" s="339" t="s">
        <v>68</v>
      </c>
      <c r="O401" s="339" t="s">
        <v>68</v>
      </c>
      <c r="P401" s="349" t="str">
        <f t="shared" si="4"/>
        <v>-</v>
      </c>
      <c r="Q401" s="339" t="s">
        <v>68</v>
      </c>
      <c r="R401" s="339" t="s">
        <v>68</v>
      </c>
      <c r="S401" s="339" t="s">
        <v>68</v>
      </c>
      <c r="T401" s="339" t="s">
        <v>68</v>
      </c>
      <c r="U401" s="339" t="s">
        <v>68</v>
      </c>
      <c r="V401" s="349" t="str">
        <f t="shared" si="56"/>
        <v>-</v>
      </c>
      <c r="W401" s="342">
        <v>0.0</v>
      </c>
      <c r="X401" s="342">
        <v>0.0</v>
      </c>
      <c r="Y401" s="361">
        <f t="shared" si="57"/>
        <v>0</v>
      </c>
      <c r="Z401" s="361">
        <f t="shared" si="58"/>
        <v>0</v>
      </c>
      <c r="AA401" s="361"/>
    </row>
    <row r="402">
      <c r="A402" s="322">
        <v>46089.0</v>
      </c>
      <c r="B402" s="245" t="s">
        <v>3625</v>
      </c>
      <c r="C402" s="245" t="s">
        <v>68</v>
      </c>
      <c r="D402" s="245" t="s">
        <v>68</v>
      </c>
      <c r="E402" s="245" t="s">
        <v>68</v>
      </c>
      <c r="F402" s="245" t="s">
        <v>2458</v>
      </c>
      <c r="G402" s="245" t="s">
        <v>68</v>
      </c>
      <c r="H402" s="245" t="s">
        <v>68</v>
      </c>
      <c r="I402" s="323" t="s">
        <v>68</v>
      </c>
      <c r="J402" s="323" t="s">
        <v>68</v>
      </c>
      <c r="K402" s="323" t="s">
        <v>68</v>
      </c>
      <c r="L402" s="323" t="s">
        <v>68</v>
      </c>
      <c r="M402" s="324" t="s">
        <v>68</v>
      </c>
      <c r="N402" s="323" t="s">
        <v>68</v>
      </c>
      <c r="O402" s="323" t="s">
        <v>68</v>
      </c>
      <c r="P402" s="343" t="str">
        <f t="shared" si="4"/>
        <v>-</v>
      </c>
      <c r="Q402" s="323" t="s">
        <v>68</v>
      </c>
      <c r="R402" s="323" t="s">
        <v>68</v>
      </c>
      <c r="S402" s="323" t="s">
        <v>68</v>
      </c>
      <c r="T402" s="323" t="s">
        <v>68</v>
      </c>
      <c r="U402" s="323" t="s">
        <v>68</v>
      </c>
      <c r="V402" s="343" t="str">
        <f t="shared" si="56"/>
        <v>-</v>
      </c>
      <c r="W402" s="325">
        <v>0.0</v>
      </c>
      <c r="X402" s="325">
        <v>0.0</v>
      </c>
      <c r="Y402" s="326">
        <f t="shared" si="57"/>
        <v>0</v>
      </c>
      <c r="Z402" s="326">
        <f t="shared" si="58"/>
        <v>0</v>
      </c>
      <c r="AA402" s="326"/>
    </row>
    <row r="403">
      <c r="A403" s="322">
        <v>46090.0</v>
      </c>
      <c r="B403" s="245" t="s">
        <v>3625</v>
      </c>
      <c r="C403" s="327" t="s">
        <v>2817</v>
      </c>
      <c r="D403" s="328">
        <v>0.3958333333333333</v>
      </c>
      <c r="E403" s="245" t="s">
        <v>4783</v>
      </c>
      <c r="F403" s="245" t="s">
        <v>11390</v>
      </c>
      <c r="G403" s="245">
        <v>1.0</v>
      </c>
      <c r="H403" s="245" t="s">
        <v>2513</v>
      </c>
      <c r="I403" s="323" t="s">
        <v>6545</v>
      </c>
      <c r="J403" s="323" t="s">
        <v>2514</v>
      </c>
      <c r="K403" s="323" t="s">
        <v>7469</v>
      </c>
      <c r="L403" s="323" t="s">
        <v>4788</v>
      </c>
      <c r="M403" s="333" t="s">
        <v>11391</v>
      </c>
      <c r="N403" s="323" t="s">
        <v>706</v>
      </c>
      <c r="O403" s="331">
        <v>0.4222222222222222</v>
      </c>
      <c r="P403" s="343" t="str">
        <f t="shared" si="4"/>
        <v>DESINSTALACION DE EQUIPO</v>
      </c>
      <c r="Q403" s="323" t="s">
        <v>11392</v>
      </c>
      <c r="R403" s="323">
        <v>8.64943048869552E14</v>
      </c>
      <c r="S403" s="323">
        <v>8.110442837E9</v>
      </c>
      <c r="T403" s="323" t="s">
        <v>68</v>
      </c>
      <c r="U403" s="323" t="s">
        <v>6546</v>
      </c>
      <c r="V403" s="343" t="str">
        <f t="shared" si="56"/>
        <v>DESINSTALACION</v>
      </c>
      <c r="W403" s="325">
        <v>0.0</v>
      </c>
      <c r="X403" s="325">
        <v>0.0</v>
      </c>
      <c r="Y403" s="326">
        <f t="shared" si="57"/>
        <v>0</v>
      </c>
      <c r="Z403" s="326">
        <f t="shared" si="58"/>
        <v>0</v>
      </c>
      <c r="AA403" s="326"/>
    </row>
    <row r="404">
      <c r="A404" s="322">
        <v>46090.0</v>
      </c>
      <c r="B404" s="245" t="s">
        <v>3625</v>
      </c>
      <c r="C404" s="327" t="s">
        <v>2817</v>
      </c>
      <c r="D404" s="328">
        <v>0.4166666666666667</v>
      </c>
      <c r="E404" s="245" t="s">
        <v>4783</v>
      </c>
      <c r="F404" s="245" t="s">
        <v>11390</v>
      </c>
      <c r="G404" s="245">
        <v>1.0</v>
      </c>
      <c r="H404" s="245" t="s">
        <v>2812</v>
      </c>
      <c r="I404" s="323" t="s">
        <v>11393</v>
      </c>
      <c r="J404" s="323" t="s">
        <v>2521</v>
      </c>
      <c r="K404" s="323" t="s">
        <v>7469</v>
      </c>
      <c r="L404" s="323" t="s">
        <v>4788</v>
      </c>
      <c r="M404" s="333" t="s">
        <v>11391</v>
      </c>
      <c r="N404" s="323" t="s">
        <v>706</v>
      </c>
      <c r="O404" s="331">
        <v>0.4423611111111111</v>
      </c>
      <c r="P404" s="343" t="str">
        <f t="shared" si="4"/>
        <v>REINSTALACION DE EQUIPO </v>
      </c>
      <c r="Q404" s="323" t="s">
        <v>2547</v>
      </c>
      <c r="R404" s="323">
        <v>8.64943048869552E14</v>
      </c>
      <c r="S404" s="323">
        <v>8.110442837E9</v>
      </c>
      <c r="T404" s="323" t="s">
        <v>68</v>
      </c>
      <c r="U404" s="323" t="s">
        <v>11394</v>
      </c>
      <c r="V404" s="343" t="str">
        <f t="shared" si="56"/>
        <v>REINSTALACION</v>
      </c>
      <c r="W404" s="325">
        <v>0.0</v>
      </c>
      <c r="X404" s="325">
        <v>0.0</v>
      </c>
      <c r="Y404" s="326">
        <f t="shared" si="57"/>
        <v>0</v>
      </c>
      <c r="Z404" s="326">
        <f t="shared" si="58"/>
        <v>0</v>
      </c>
      <c r="AA404" s="326"/>
    </row>
    <row r="405">
      <c r="A405" s="322">
        <v>46090.0</v>
      </c>
      <c r="B405" s="245" t="s">
        <v>3625</v>
      </c>
      <c r="C405" s="327" t="s">
        <v>2817</v>
      </c>
      <c r="D405" s="328">
        <v>0.4166666666666667</v>
      </c>
      <c r="E405" s="245" t="s">
        <v>4783</v>
      </c>
      <c r="F405" s="245" t="s">
        <v>11390</v>
      </c>
      <c r="G405" s="245">
        <v>1.0</v>
      </c>
      <c r="H405" s="245" t="s">
        <v>888</v>
      </c>
      <c r="I405" s="323" t="s">
        <v>11395</v>
      </c>
      <c r="J405" s="323" t="s">
        <v>9980</v>
      </c>
      <c r="K405" s="323" t="s">
        <v>7469</v>
      </c>
      <c r="L405" s="323" t="s">
        <v>4788</v>
      </c>
      <c r="M405" s="333" t="s">
        <v>11391</v>
      </c>
      <c r="N405" s="323" t="s">
        <v>706</v>
      </c>
      <c r="O405" s="331">
        <v>0.39375</v>
      </c>
      <c r="P405" s="343" t="str">
        <f t="shared" si="4"/>
        <v>INSTALACION GPS</v>
      </c>
      <c r="Q405" s="323" t="s">
        <v>2547</v>
      </c>
      <c r="R405" s="323">
        <v>8.62667089278603E14</v>
      </c>
      <c r="S405" s="323">
        <v>8.119106053E9</v>
      </c>
      <c r="T405" s="323" t="s">
        <v>68</v>
      </c>
      <c r="U405" s="323" t="s">
        <v>11396</v>
      </c>
      <c r="V405" s="343" t="str">
        <f t="shared" si="56"/>
        <v>INSTALACION</v>
      </c>
      <c r="W405" s="325">
        <v>0.0</v>
      </c>
      <c r="X405" s="325">
        <v>0.0</v>
      </c>
      <c r="Y405" s="326">
        <f t="shared" si="57"/>
        <v>0</v>
      </c>
      <c r="Z405" s="326">
        <f t="shared" si="58"/>
        <v>0</v>
      </c>
      <c r="AA405" s="326"/>
    </row>
    <row r="406">
      <c r="A406" s="322">
        <v>46090.0</v>
      </c>
      <c r="B406" s="245" t="s">
        <v>3625</v>
      </c>
      <c r="C406" s="245" t="s">
        <v>2966</v>
      </c>
      <c r="D406" s="328">
        <v>0.4166666666666667</v>
      </c>
      <c r="E406" s="245" t="s">
        <v>7700</v>
      </c>
      <c r="F406" s="245" t="s">
        <v>10999</v>
      </c>
      <c r="G406" s="245">
        <v>1.0</v>
      </c>
      <c r="H406" s="245" t="s">
        <v>2449</v>
      </c>
      <c r="I406" s="323" t="s">
        <v>11027</v>
      </c>
      <c r="J406" s="323" t="s">
        <v>7657</v>
      </c>
      <c r="K406" s="323" t="s">
        <v>11001</v>
      </c>
      <c r="L406" s="323" t="s">
        <v>11002</v>
      </c>
      <c r="M406" s="333" t="s">
        <v>11003</v>
      </c>
      <c r="N406" s="323" t="s">
        <v>9970</v>
      </c>
      <c r="O406" s="331">
        <v>0.4576388888888889</v>
      </c>
      <c r="P406" s="343" t="str">
        <f t="shared" si="4"/>
        <v>REVISION DASHCAM</v>
      </c>
      <c r="Q406" s="323" t="s">
        <v>11397</v>
      </c>
      <c r="R406" s="323">
        <v>8.69247060264915E14</v>
      </c>
      <c r="S406" s="323">
        <v>8.132818876E9</v>
      </c>
      <c r="T406" s="323" t="s">
        <v>11028</v>
      </c>
      <c r="U406" s="323" t="s">
        <v>11027</v>
      </c>
      <c r="V406" s="343" t="str">
        <f t="shared" si="56"/>
        <v>REVISION</v>
      </c>
      <c r="W406" s="325">
        <v>0.0</v>
      </c>
      <c r="X406" s="325">
        <v>0.0</v>
      </c>
      <c r="Y406" s="326">
        <f t="shared" si="57"/>
        <v>0</v>
      </c>
      <c r="Z406" s="326">
        <f t="shared" si="58"/>
        <v>0</v>
      </c>
      <c r="AA406" s="326"/>
    </row>
    <row r="407">
      <c r="A407" s="322">
        <v>46090.0</v>
      </c>
      <c r="B407" s="245" t="s">
        <v>3625</v>
      </c>
      <c r="C407" s="245" t="s">
        <v>2966</v>
      </c>
      <c r="D407" s="328">
        <v>0.4166666666666667</v>
      </c>
      <c r="E407" s="245" t="s">
        <v>8281</v>
      </c>
      <c r="F407" s="245" t="s">
        <v>9967</v>
      </c>
      <c r="G407" s="245">
        <v>1.0</v>
      </c>
      <c r="H407" s="245" t="s">
        <v>2449</v>
      </c>
      <c r="I407" s="323" t="s">
        <v>11398</v>
      </c>
      <c r="J407" s="323" t="s">
        <v>11399</v>
      </c>
      <c r="K407" s="323" t="s">
        <v>8285</v>
      </c>
      <c r="L407" s="323" t="s">
        <v>8286</v>
      </c>
      <c r="M407" s="333" t="s">
        <v>8287</v>
      </c>
      <c r="N407" s="323" t="s">
        <v>11175</v>
      </c>
      <c r="O407" s="331">
        <v>0.5152777777777777</v>
      </c>
      <c r="P407" s="343" t="str">
        <f t="shared" si="4"/>
        <v>CALIBRACION DE SENSOR DE DIESEL
NO SE INSTALO SENSOR POR INDICACION DE CLIENTE, 
SOLO SE GENEROUN RESET EN EL EQUIPO PARA ACTUALIZACION</v>
      </c>
      <c r="Q407" s="323" t="s">
        <v>11400</v>
      </c>
      <c r="R407" s="323">
        <v>8.60896050807049E14</v>
      </c>
      <c r="S407" s="323">
        <v>8.182076495E9</v>
      </c>
      <c r="T407" s="323" t="s">
        <v>9913</v>
      </c>
      <c r="U407" s="323" t="s">
        <v>9914</v>
      </c>
      <c r="V407" s="343" t="str">
        <f t="shared" si="56"/>
        <v>REVISION</v>
      </c>
      <c r="W407" s="325">
        <v>0.0</v>
      </c>
      <c r="X407" s="325">
        <v>0.0</v>
      </c>
      <c r="Y407" s="326">
        <f t="shared" si="57"/>
        <v>0</v>
      </c>
      <c r="Z407" s="326">
        <f t="shared" si="58"/>
        <v>0</v>
      </c>
      <c r="AA407" s="326"/>
    </row>
    <row r="408">
      <c r="A408" s="322">
        <v>46090.0</v>
      </c>
      <c r="B408" s="245" t="s">
        <v>3625</v>
      </c>
      <c r="C408" s="327" t="s">
        <v>2817</v>
      </c>
      <c r="D408" s="328">
        <v>0.5416666666666666</v>
      </c>
      <c r="E408" s="245" t="s">
        <v>2548</v>
      </c>
      <c r="F408" s="245" t="s">
        <v>10009</v>
      </c>
      <c r="G408" s="245">
        <v>1.0</v>
      </c>
      <c r="H408" s="245" t="s">
        <v>2513</v>
      </c>
      <c r="I408" s="323" t="s">
        <v>11401</v>
      </c>
      <c r="J408" s="323" t="s">
        <v>2514</v>
      </c>
      <c r="K408" s="323" t="s">
        <v>9455</v>
      </c>
      <c r="L408" s="323" t="s">
        <v>2833</v>
      </c>
      <c r="M408" s="333" t="s">
        <v>11186</v>
      </c>
      <c r="N408" s="323" t="s">
        <v>706</v>
      </c>
      <c r="O408" s="331">
        <v>0.5541666666666667</v>
      </c>
      <c r="P408" s="343" t="str">
        <f t="shared" si="4"/>
        <v>DESINSTALACION DE EQUIPO</v>
      </c>
      <c r="Q408" s="323" t="s">
        <v>10980</v>
      </c>
      <c r="R408" s="323">
        <v>8.65011033914046E14</v>
      </c>
      <c r="S408" s="323">
        <v>8.123506967E9</v>
      </c>
      <c r="T408" s="323" t="s">
        <v>11402</v>
      </c>
      <c r="U408" s="323" t="s">
        <v>11403</v>
      </c>
      <c r="V408" s="343" t="str">
        <f t="shared" si="56"/>
        <v>DESINSTALACION</v>
      </c>
      <c r="W408" s="325">
        <v>350.0</v>
      </c>
      <c r="X408" s="325">
        <v>0.0</v>
      </c>
      <c r="Y408" s="326">
        <f t="shared" si="57"/>
        <v>56</v>
      </c>
      <c r="Z408" s="326">
        <f t="shared" si="58"/>
        <v>406</v>
      </c>
      <c r="AA408" s="326"/>
    </row>
    <row r="409">
      <c r="A409" s="322">
        <v>46090.0</v>
      </c>
      <c r="B409" s="245" t="s">
        <v>3518</v>
      </c>
      <c r="C409" s="327" t="s">
        <v>2817</v>
      </c>
      <c r="D409" s="328">
        <v>0.5833333333333334</v>
      </c>
      <c r="E409" s="245" t="s">
        <v>2574</v>
      </c>
      <c r="F409" s="245" t="s">
        <v>5930</v>
      </c>
      <c r="G409" s="245">
        <v>1.0</v>
      </c>
      <c r="H409" s="245" t="s">
        <v>37</v>
      </c>
      <c r="I409" s="323" t="s">
        <v>11404</v>
      </c>
      <c r="J409" s="323" t="s">
        <v>10046</v>
      </c>
      <c r="K409" s="323" t="s">
        <v>11367</v>
      </c>
      <c r="L409" s="323" t="s">
        <v>11368</v>
      </c>
      <c r="M409" s="333" t="s">
        <v>11091</v>
      </c>
      <c r="N409" s="323" t="s">
        <v>706</v>
      </c>
      <c r="O409" s="331">
        <v>0.6006944444444444</v>
      </c>
      <c r="P409" s="343" t="str">
        <f t="shared" si="4"/>
        <v>INSTALACION COMODATO GPS</v>
      </c>
      <c r="Q409" s="323" t="s">
        <v>10818</v>
      </c>
      <c r="R409" s="323">
        <v>8.66557080130794E14</v>
      </c>
      <c r="S409" s="323">
        <v>8.126216288E9</v>
      </c>
      <c r="T409" s="323" t="s">
        <v>11405</v>
      </c>
      <c r="U409" s="323" t="s">
        <v>68</v>
      </c>
      <c r="V409" s="343" t="str">
        <f t="shared" si="56"/>
        <v>COMODATO</v>
      </c>
      <c r="W409" s="325">
        <v>549.0</v>
      </c>
      <c r="X409" s="325">
        <v>199.0</v>
      </c>
      <c r="Y409" s="326">
        <f t="shared" si="57"/>
        <v>119.68</v>
      </c>
      <c r="Z409" s="326">
        <f t="shared" si="58"/>
        <v>867.68</v>
      </c>
      <c r="AA409" s="326"/>
    </row>
    <row r="410">
      <c r="A410" s="322">
        <v>46090.0</v>
      </c>
      <c r="B410" s="245" t="s">
        <v>3518</v>
      </c>
      <c r="C410" s="327" t="s">
        <v>2817</v>
      </c>
      <c r="D410" s="328">
        <v>0.5833333333333334</v>
      </c>
      <c r="E410" s="245" t="s">
        <v>2574</v>
      </c>
      <c r="F410" s="245" t="s">
        <v>5930</v>
      </c>
      <c r="G410" s="245">
        <v>1.0</v>
      </c>
      <c r="H410" s="245" t="s">
        <v>37</v>
      </c>
      <c r="I410" s="323" t="s">
        <v>11406</v>
      </c>
      <c r="J410" s="323" t="s">
        <v>10046</v>
      </c>
      <c r="K410" s="323" t="s">
        <v>11371</v>
      </c>
      <c r="L410" s="323" t="s">
        <v>11368</v>
      </c>
      <c r="M410" s="333" t="s">
        <v>11091</v>
      </c>
      <c r="N410" s="323" t="s">
        <v>706</v>
      </c>
      <c r="O410" s="331">
        <v>0.6236111111111111</v>
      </c>
      <c r="P410" s="343" t="str">
        <f t="shared" si="4"/>
        <v>INSTALACION COMODATO GPS</v>
      </c>
      <c r="Q410" s="323" t="s">
        <v>10818</v>
      </c>
      <c r="R410" s="323">
        <v>8.66557080329388E14</v>
      </c>
      <c r="S410" s="323">
        <v>8.126216301E9</v>
      </c>
      <c r="T410" s="323" t="s">
        <v>11407</v>
      </c>
      <c r="U410" s="323" t="s">
        <v>11408</v>
      </c>
      <c r="V410" s="343" t="str">
        <f t="shared" si="56"/>
        <v>COMODATO</v>
      </c>
      <c r="W410" s="325">
        <v>549.0</v>
      </c>
      <c r="X410" s="325">
        <v>199.0</v>
      </c>
      <c r="Y410" s="326">
        <f t="shared" si="57"/>
        <v>119.68</v>
      </c>
      <c r="Z410" s="326">
        <f t="shared" si="58"/>
        <v>867.68</v>
      </c>
      <c r="AA410" s="326"/>
    </row>
    <row r="411">
      <c r="A411" s="322">
        <v>46090.0</v>
      </c>
      <c r="B411" s="245" t="s">
        <v>3625</v>
      </c>
      <c r="C411" s="245" t="s">
        <v>2966</v>
      </c>
      <c r="D411" s="328">
        <v>0.4166666666666667</v>
      </c>
      <c r="E411" s="245" t="s">
        <v>8281</v>
      </c>
      <c r="F411" s="245" t="s">
        <v>9967</v>
      </c>
      <c r="G411" s="245">
        <v>1.0</v>
      </c>
      <c r="H411" s="245" t="s">
        <v>3527</v>
      </c>
      <c r="I411" s="323" t="s">
        <v>11409</v>
      </c>
      <c r="J411" s="323" t="s">
        <v>8489</v>
      </c>
      <c r="K411" s="323" t="s">
        <v>8285</v>
      </c>
      <c r="L411" s="323" t="s">
        <v>8286</v>
      </c>
      <c r="M411" s="333" t="s">
        <v>8287</v>
      </c>
      <c r="N411" s="323" t="s">
        <v>11175</v>
      </c>
      <c r="O411" s="331">
        <v>0.6458333333333334</v>
      </c>
      <c r="P411" s="343" t="str">
        <f t="shared" si="4"/>
        <v>CALIBRACION DE SENSOR DE DIESEL</v>
      </c>
      <c r="Q411" s="323" t="s">
        <v>11410</v>
      </c>
      <c r="R411" s="323">
        <v>8.63719062319984E14</v>
      </c>
      <c r="S411" s="323">
        <v>8.116792271E9</v>
      </c>
      <c r="T411" s="323" t="s">
        <v>8969</v>
      </c>
      <c r="U411" s="323" t="s">
        <v>8970</v>
      </c>
      <c r="V411" s="343" t="str">
        <f t="shared" si="56"/>
        <v>CALIBRACION</v>
      </c>
      <c r="W411" s="325">
        <v>0.0</v>
      </c>
      <c r="X411" s="325">
        <v>0.0</v>
      </c>
      <c r="Y411" s="326">
        <f t="shared" si="57"/>
        <v>0</v>
      </c>
      <c r="Z411" s="326">
        <f t="shared" si="58"/>
        <v>0</v>
      </c>
      <c r="AA411" s="326"/>
    </row>
    <row r="412">
      <c r="A412" s="322">
        <v>46090.0</v>
      </c>
      <c r="B412" s="245" t="s">
        <v>3625</v>
      </c>
      <c r="C412" s="245" t="s">
        <v>2966</v>
      </c>
      <c r="D412" s="328">
        <v>0.4166666666666667</v>
      </c>
      <c r="E412" s="245" t="s">
        <v>8281</v>
      </c>
      <c r="F412" s="245" t="s">
        <v>9967</v>
      </c>
      <c r="G412" s="245">
        <v>1.0</v>
      </c>
      <c r="H412" s="245" t="s">
        <v>3527</v>
      </c>
      <c r="I412" s="323" t="s">
        <v>11409</v>
      </c>
      <c r="J412" s="323" t="s">
        <v>8489</v>
      </c>
      <c r="K412" s="323" t="s">
        <v>8285</v>
      </c>
      <c r="L412" s="323" t="s">
        <v>8286</v>
      </c>
      <c r="M412" s="333" t="s">
        <v>8287</v>
      </c>
      <c r="N412" s="323" t="s">
        <v>11175</v>
      </c>
      <c r="O412" s="331">
        <v>0.6458333333333334</v>
      </c>
      <c r="P412" s="343" t="str">
        <f t="shared" si="4"/>
        <v>CALIBRACION DE SENSOR DE DIESEL</v>
      </c>
      <c r="Q412" s="323" t="s">
        <v>11410</v>
      </c>
      <c r="R412" s="323">
        <v>8.63719062319984E14</v>
      </c>
      <c r="S412" s="323">
        <v>8.116792271E9</v>
      </c>
      <c r="T412" s="323" t="s">
        <v>8969</v>
      </c>
      <c r="U412" s="323" t="s">
        <v>8970</v>
      </c>
      <c r="V412" s="343" t="str">
        <f t="shared" si="56"/>
        <v>CALIBRACION</v>
      </c>
      <c r="W412" s="325">
        <v>0.0</v>
      </c>
      <c r="X412" s="325">
        <v>0.0</v>
      </c>
      <c r="Y412" s="326">
        <f t="shared" si="57"/>
        <v>0</v>
      </c>
      <c r="Z412" s="326">
        <f t="shared" si="58"/>
        <v>0</v>
      </c>
      <c r="AA412" s="326"/>
    </row>
    <row r="413">
      <c r="A413" s="322">
        <v>46090.0</v>
      </c>
      <c r="B413" s="245" t="s">
        <v>3625</v>
      </c>
      <c r="C413" s="327" t="s">
        <v>2817</v>
      </c>
      <c r="D413" s="328">
        <v>0.6666666666666666</v>
      </c>
      <c r="E413" s="245" t="s">
        <v>7885</v>
      </c>
      <c r="F413" s="245" t="s">
        <v>1614</v>
      </c>
      <c r="G413" s="245">
        <v>1.0</v>
      </c>
      <c r="H413" s="245" t="s">
        <v>2513</v>
      </c>
      <c r="I413" s="323" t="s">
        <v>11411</v>
      </c>
      <c r="J413" s="323" t="s">
        <v>11412</v>
      </c>
      <c r="K413" s="323" t="s">
        <v>11413</v>
      </c>
      <c r="L413" s="323" t="s">
        <v>11414</v>
      </c>
      <c r="M413" s="333" t="s">
        <v>11415</v>
      </c>
      <c r="N413" s="323" t="s">
        <v>995</v>
      </c>
      <c r="O413" s="331">
        <v>0.6645833333333333</v>
      </c>
      <c r="P413" s="343" t="str">
        <f t="shared" si="4"/>
        <v>Equipo 863767070884051</v>
      </c>
      <c r="Q413" s="323" t="s">
        <v>11416</v>
      </c>
      <c r="R413" s="323">
        <v>8.63767070884051E14</v>
      </c>
      <c r="S413" s="323" t="s">
        <v>68</v>
      </c>
      <c r="T413" s="323" t="s">
        <v>68</v>
      </c>
      <c r="U413" s="323" t="s">
        <v>11417</v>
      </c>
      <c r="V413" s="343" t="str">
        <f t="shared" si="56"/>
        <v>DESINSTALACION</v>
      </c>
      <c r="W413" s="325">
        <v>500.0</v>
      </c>
      <c r="X413" s="325">
        <v>0.0</v>
      </c>
      <c r="Y413" s="326">
        <f t="shared" si="57"/>
        <v>80</v>
      </c>
      <c r="Z413" s="326">
        <f t="shared" si="58"/>
        <v>580</v>
      </c>
      <c r="AA413" s="326"/>
    </row>
    <row r="414">
      <c r="A414" s="322">
        <v>46090.0</v>
      </c>
      <c r="B414" s="245" t="s">
        <v>3625</v>
      </c>
      <c r="C414" s="327" t="s">
        <v>2817</v>
      </c>
      <c r="D414" s="328">
        <v>0.6666666666666666</v>
      </c>
      <c r="E414" s="245" t="s">
        <v>7885</v>
      </c>
      <c r="F414" s="245" t="s">
        <v>1614</v>
      </c>
      <c r="G414" s="245">
        <v>1.0</v>
      </c>
      <c r="H414" s="245" t="s">
        <v>2513</v>
      </c>
      <c r="I414" s="323" t="s">
        <v>11411</v>
      </c>
      <c r="J414" s="323" t="s">
        <v>11418</v>
      </c>
      <c r="K414" s="323" t="s">
        <v>11413</v>
      </c>
      <c r="L414" s="323" t="s">
        <v>11414</v>
      </c>
      <c r="M414" s="333" t="s">
        <v>11415</v>
      </c>
      <c r="N414" s="323" t="s">
        <v>995</v>
      </c>
      <c r="O414" s="331">
        <v>0.6645833333333333</v>
      </c>
      <c r="P414" s="343" t="str">
        <f t="shared" si="4"/>
        <v>Equipo 863767070852371</v>
      </c>
      <c r="Q414" s="323" t="s">
        <v>11416</v>
      </c>
      <c r="R414" s="323">
        <v>8.63767070852371E14</v>
      </c>
      <c r="S414" s="323" t="s">
        <v>68</v>
      </c>
      <c r="T414" s="323" t="s">
        <v>68</v>
      </c>
      <c r="U414" s="323" t="s">
        <v>11417</v>
      </c>
      <c r="V414" s="343" t="str">
        <f t="shared" si="56"/>
        <v>DESINSTALACION</v>
      </c>
      <c r="W414" s="325">
        <v>500.0</v>
      </c>
      <c r="X414" s="325">
        <v>0.0</v>
      </c>
      <c r="Y414" s="326">
        <f t="shared" si="57"/>
        <v>80</v>
      </c>
      <c r="Z414" s="326">
        <f t="shared" si="58"/>
        <v>580</v>
      </c>
      <c r="AA414" s="326"/>
    </row>
    <row r="415">
      <c r="A415" s="322">
        <v>46090.0</v>
      </c>
      <c r="B415" s="245" t="s">
        <v>3625</v>
      </c>
      <c r="C415" s="245" t="s">
        <v>68</v>
      </c>
      <c r="D415" s="328">
        <v>0.6666666666666666</v>
      </c>
      <c r="E415" s="245" t="s">
        <v>11419</v>
      </c>
      <c r="F415" s="245" t="s">
        <v>11419</v>
      </c>
      <c r="G415" s="245">
        <v>1.0</v>
      </c>
      <c r="H415" s="245" t="s">
        <v>2513</v>
      </c>
      <c r="I415" s="323" t="s">
        <v>11420</v>
      </c>
      <c r="J415" s="323" t="s">
        <v>2514</v>
      </c>
      <c r="K415" s="323" t="s">
        <v>11421</v>
      </c>
      <c r="L415" s="323" t="s">
        <v>11422</v>
      </c>
      <c r="M415" s="333" t="s">
        <v>11423</v>
      </c>
      <c r="N415" s="323" t="s">
        <v>706</v>
      </c>
      <c r="O415" s="331">
        <v>0.6694444444444444</v>
      </c>
      <c r="P415" s="343" t="str">
        <f t="shared" si="4"/>
        <v>DESINSTALACION DE EQUIPO</v>
      </c>
      <c r="Q415" s="323" t="s">
        <v>11424</v>
      </c>
      <c r="R415" s="323" t="s">
        <v>68</v>
      </c>
      <c r="S415" s="323" t="s">
        <v>68</v>
      </c>
      <c r="T415" s="323" t="s">
        <v>68</v>
      </c>
      <c r="U415" s="323" t="s">
        <v>68</v>
      </c>
      <c r="V415" s="343" t="str">
        <f t="shared" si="56"/>
        <v>DESINSTALACION</v>
      </c>
      <c r="W415" s="325">
        <v>0.0</v>
      </c>
      <c r="X415" s="325">
        <v>0.0</v>
      </c>
      <c r="Y415" s="326">
        <f t="shared" si="57"/>
        <v>0</v>
      </c>
      <c r="Z415" s="326">
        <f t="shared" si="58"/>
        <v>0</v>
      </c>
      <c r="AA415" s="326"/>
    </row>
    <row r="416">
      <c r="A416" s="322">
        <v>46090.0</v>
      </c>
      <c r="B416" s="245" t="s">
        <v>3625</v>
      </c>
      <c r="C416" s="245" t="s">
        <v>68</v>
      </c>
      <c r="D416" s="328">
        <v>0.6666666666666666</v>
      </c>
      <c r="E416" s="245" t="s">
        <v>11419</v>
      </c>
      <c r="F416" s="245" t="s">
        <v>11419</v>
      </c>
      <c r="G416" s="245">
        <v>1.0</v>
      </c>
      <c r="H416" s="245" t="s">
        <v>2812</v>
      </c>
      <c r="I416" s="323" t="s">
        <v>11425</v>
      </c>
      <c r="J416" s="323" t="s">
        <v>2521</v>
      </c>
      <c r="K416" s="323" t="s">
        <v>11421</v>
      </c>
      <c r="L416" s="323" t="s">
        <v>11422</v>
      </c>
      <c r="M416" s="333" t="s">
        <v>11423</v>
      </c>
      <c r="N416" s="323" t="s">
        <v>706</v>
      </c>
      <c r="O416" s="331">
        <v>0.6951388888888889</v>
      </c>
      <c r="P416" s="343" t="str">
        <f t="shared" si="4"/>
        <v>REINSTALACION DE EQUIPO </v>
      </c>
      <c r="Q416" s="323" t="s">
        <v>11426</v>
      </c>
      <c r="R416" s="323">
        <v>8.68166057387755E14</v>
      </c>
      <c r="S416" s="323">
        <v>8.110155754E9</v>
      </c>
      <c r="T416" s="323" t="s">
        <v>11427</v>
      </c>
      <c r="U416" s="323" t="s">
        <v>11428</v>
      </c>
      <c r="V416" s="343" t="str">
        <f t="shared" si="56"/>
        <v>REINSTALACION</v>
      </c>
      <c r="W416" s="325">
        <v>0.0</v>
      </c>
      <c r="X416" s="325">
        <v>0.0</v>
      </c>
      <c r="Y416" s="326">
        <f t="shared" si="57"/>
        <v>0</v>
      </c>
      <c r="Z416" s="326">
        <f t="shared" si="58"/>
        <v>0</v>
      </c>
      <c r="AA416" s="326"/>
    </row>
    <row r="417">
      <c r="A417" s="322">
        <v>46091.0</v>
      </c>
      <c r="B417" s="245" t="s">
        <v>3625</v>
      </c>
      <c r="C417" s="327" t="s">
        <v>2817</v>
      </c>
      <c r="D417" s="328">
        <v>0.4166666666666667</v>
      </c>
      <c r="E417" s="245" t="s">
        <v>2574</v>
      </c>
      <c r="F417" s="245" t="s">
        <v>5930</v>
      </c>
      <c r="G417" s="245">
        <v>1.0</v>
      </c>
      <c r="H417" s="245" t="s">
        <v>2513</v>
      </c>
      <c r="I417" s="323" t="s">
        <v>11429</v>
      </c>
      <c r="J417" s="323" t="s">
        <v>2514</v>
      </c>
      <c r="K417" s="323" t="s">
        <v>3312</v>
      </c>
      <c r="L417" s="323" t="s">
        <v>2577</v>
      </c>
      <c r="M417" s="344" t="s">
        <v>2578</v>
      </c>
      <c r="N417" s="323" t="s">
        <v>11175</v>
      </c>
      <c r="O417" s="331">
        <v>0.4215277777777778</v>
      </c>
      <c r="P417" s="343" t="str">
        <f t="shared" si="4"/>
        <v>DESINSTALACION DE EQUIPO</v>
      </c>
      <c r="Q417" s="323" t="s">
        <v>7421</v>
      </c>
      <c r="R417" s="323">
        <v>8.65011034400086E14</v>
      </c>
      <c r="S417" s="323" t="s">
        <v>68</v>
      </c>
      <c r="T417" s="323" t="s">
        <v>68</v>
      </c>
      <c r="U417" s="323" t="s">
        <v>11430</v>
      </c>
      <c r="V417" s="343" t="str">
        <f t="shared" si="56"/>
        <v>DESINSTALACION</v>
      </c>
      <c r="W417" s="325">
        <v>650.0</v>
      </c>
      <c r="X417" s="325">
        <v>0.0</v>
      </c>
      <c r="Y417" s="326">
        <f t="shared" si="57"/>
        <v>104</v>
      </c>
      <c r="Z417" s="326">
        <f t="shared" si="58"/>
        <v>754</v>
      </c>
      <c r="AA417" s="326"/>
    </row>
    <row r="418">
      <c r="A418" s="322">
        <v>46091.0</v>
      </c>
      <c r="B418" s="245" t="s">
        <v>3625</v>
      </c>
      <c r="C418" s="245" t="s">
        <v>762</v>
      </c>
      <c r="D418" s="328">
        <v>0.9583333333333334</v>
      </c>
      <c r="E418" s="245" t="s">
        <v>8281</v>
      </c>
      <c r="F418" s="245" t="s">
        <v>9967</v>
      </c>
      <c r="G418" s="245">
        <v>1.0</v>
      </c>
      <c r="H418" s="245" t="s">
        <v>6980</v>
      </c>
      <c r="I418" s="323" t="s">
        <v>68</v>
      </c>
      <c r="J418" s="323" t="s">
        <v>8489</v>
      </c>
      <c r="K418" s="323" t="s">
        <v>8285</v>
      </c>
      <c r="L418" s="323" t="s">
        <v>8286</v>
      </c>
      <c r="M418" s="333" t="s">
        <v>8287</v>
      </c>
      <c r="N418" s="323" t="s">
        <v>11175</v>
      </c>
      <c r="O418" s="323" t="s">
        <v>68</v>
      </c>
      <c r="P418" s="343" t="str">
        <f t="shared" si="4"/>
        <v>CALIBRACION DE SENSOR DE DIESEL</v>
      </c>
      <c r="Q418" s="323" t="s">
        <v>11431</v>
      </c>
      <c r="R418" s="323" t="s">
        <v>68</v>
      </c>
      <c r="S418" s="323" t="s">
        <v>68</v>
      </c>
      <c r="T418" s="323" t="s">
        <v>68</v>
      </c>
      <c r="U418" s="323" t="s">
        <v>68</v>
      </c>
      <c r="V418" s="343" t="str">
        <f t="shared" si="56"/>
        <v>NO SE REALIZO</v>
      </c>
      <c r="W418" s="325">
        <v>0.0</v>
      </c>
      <c r="X418" s="325">
        <v>0.0</v>
      </c>
      <c r="Y418" s="326">
        <f t="shared" si="57"/>
        <v>0</v>
      </c>
      <c r="Z418" s="326">
        <f t="shared" si="58"/>
        <v>0</v>
      </c>
      <c r="AA418" s="326"/>
    </row>
    <row r="419">
      <c r="A419" s="322">
        <v>46091.0</v>
      </c>
      <c r="B419" s="245" t="s">
        <v>3625</v>
      </c>
      <c r="C419" s="327" t="s">
        <v>2817</v>
      </c>
      <c r="D419" s="328">
        <v>0.9583333333333334</v>
      </c>
      <c r="E419" s="245" t="s">
        <v>8586</v>
      </c>
      <c r="F419" s="245" t="s">
        <v>9540</v>
      </c>
      <c r="G419" s="245">
        <v>1.0</v>
      </c>
      <c r="H419" s="245" t="s">
        <v>888</v>
      </c>
      <c r="I419" s="323" t="s">
        <v>11432</v>
      </c>
      <c r="J419" s="323" t="s">
        <v>9980</v>
      </c>
      <c r="K419" s="323" t="s">
        <v>8589</v>
      </c>
      <c r="L419" s="323" t="s">
        <v>8590</v>
      </c>
      <c r="M419" s="333" t="s">
        <v>11433</v>
      </c>
      <c r="N419" s="323" t="s">
        <v>706</v>
      </c>
      <c r="O419" s="331">
        <v>0.4583333333333333</v>
      </c>
      <c r="P419" s="343" t="str">
        <f t="shared" si="4"/>
        <v>INSTALACION GPS</v>
      </c>
      <c r="Q419" s="323" t="s">
        <v>11434</v>
      </c>
      <c r="R419" s="323">
        <v>8.66557080374038E14</v>
      </c>
      <c r="S419" s="323">
        <v>8.126216271E9</v>
      </c>
      <c r="T419" s="323" t="s">
        <v>68</v>
      </c>
      <c r="U419" s="323" t="s">
        <v>11435</v>
      </c>
      <c r="V419" s="343" t="str">
        <f t="shared" si="56"/>
        <v>INSTALACION</v>
      </c>
      <c r="W419" s="325">
        <v>549.0</v>
      </c>
      <c r="X419" s="325">
        <v>300.0</v>
      </c>
      <c r="Y419" s="326">
        <f t="shared" si="57"/>
        <v>135.84</v>
      </c>
      <c r="Z419" s="326">
        <f t="shared" si="58"/>
        <v>984.84</v>
      </c>
      <c r="AA419" s="326"/>
    </row>
    <row r="420">
      <c r="A420" s="322">
        <v>46091.0</v>
      </c>
      <c r="B420" s="245" t="s">
        <v>3625</v>
      </c>
      <c r="C420" s="327" t="s">
        <v>2817</v>
      </c>
      <c r="D420" s="328">
        <v>0.5416666666666666</v>
      </c>
      <c r="E420" s="245" t="s">
        <v>2548</v>
      </c>
      <c r="F420" s="245" t="s">
        <v>10009</v>
      </c>
      <c r="G420" s="245">
        <v>1.0</v>
      </c>
      <c r="H420" s="245" t="s">
        <v>2513</v>
      </c>
      <c r="I420" s="323" t="s">
        <v>11227</v>
      </c>
      <c r="J420" s="323" t="s">
        <v>2514</v>
      </c>
      <c r="K420" s="323" t="s">
        <v>9455</v>
      </c>
      <c r="L420" s="323" t="s">
        <v>2833</v>
      </c>
      <c r="M420" s="333" t="s">
        <v>11186</v>
      </c>
      <c r="N420" s="323" t="s">
        <v>706</v>
      </c>
      <c r="O420" s="331">
        <v>0.5381944444444444</v>
      </c>
      <c r="P420" s="343" t="str">
        <f t="shared" si="4"/>
        <v>DESINSTALACION DE EQUIPO</v>
      </c>
      <c r="Q420" s="323" t="s">
        <v>8935</v>
      </c>
      <c r="R420" s="323">
        <v>8.62667089223153E14</v>
      </c>
      <c r="S420" s="323">
        <v>8.126217243E9</v>
      </c>
      <c r="T420" s="323" t="s">
        <v>68</v>
      </c>
      <c r="U420" s="323" t="s">
        <v>11436</v>
      </c>
      <c r="V420" s="343" t="str">
        <f t="shared" si="56"/>
        <v>DESINSTALACION</v>
      </c>
      <c r="W420" s="325">
        <v>350.0</v>
      </c>
      <c r="X420" s="325">
        <v>0.0</v>
      </c>
      <c r="Y420" s="326">
        <f t="shared" si="57"/>
        <v>56</v>
      </c>
      <c r="Z420" s="326">
        <f t="shared" si="58"/>
        <v>406</v>
      </c>
      <c r="AA420" s="326"/>
    </row>
    <row r="421">
      <c r="A421" s="322">
        <v>46091.0</v>
      </c>
      <c r="B421" s="245" t="s">
        <v>3625</v>
      </c>
      <c r="C421" s="327" t="s">
        <v>2817</v>
      </c>
      <c r="D421" s="328">
        <v>0.5416666666666666</v>
      </c>
      <c r="E421" s="245" t="s">
        <v>7885</v>
      </c>
      <c r="F421" s="245" t="s">
        <v>1614</v>
      </c>
      <c r="G421" s="245">
        <v>1.0</v>
      </c>
      <c r="H421" s="245" t="s">
        <v>2513</v>
      </c>
      <c r="I421" s="323" t="s">
        <v>11437</v>
      </c>
      <c r="J421" s="323" t="s">
        <v>11438</v>
      </c>
      <c r="K421" s="323" t="s">
        <v>11439</v>
      </c>
      <c r="L421" s="323" t="s">
        <v>11440</v>
      </c>
      <c r="M421" s="333" t="s">
        <v>11441</v>
      </c>
      <c r="N421" s="323" t="s">
        <v>995</v>
      </c>
      <c r="O421" s="331">
        <v>0.5472222222222223</v>
      </c>
      <c r="P421" s="343" t="str">
        <f t="shared" si="4"/>
        <v>Corte 862476055727266</v>
      </c>
      <c r="Q421" s="323" t="s">
        <v>11442</v>
      </c>
      <c r="R421" s="323">
        <v>8.62476055727266E14</v>
      </c>
      <c r="S421" s="323" t="s">
        <v>68</v>
      </c>
      <c r="T421" s="323" t="s">
        <v>68</v>
      </c>
      <c r="U421" s="323" t="s">
        <v>11443</v>
      </c>
      <c r="V421" s="343" t="str">
        <f t="shared" si="56"/>
        <v>DESINSTALACION</v>
      </c>
      <c r="W421" s="325">
        <v>500.0</v>
      </c>
      <c r="X421" s="325">
        <v>0.0</v>
      </c>
      <c r="Y421" s="326">
        <f t="shared" si="57"/>
        <v>80</v>
      </c>
      <c r="Z421" s="326">
        <f t="shared" si="58"/>
        <v>580</v>
      </c>
      <c r="AA421" s="326"/>
    </row>
    <row r="422">
      <c r="A422" s="322">
        <v>46091.0</v>
      </c>
      <c r="B422" s="245" t="s">
        <v>3625</v>
      </c>
      <c r="C422" s="327" t="s">
        <v>2817</v>
      </c>
      <c r="D422" s="328">
        <v>0.5416666666666666</v>
      </c>
      <c r="E422" s="245" t="s">
        <v>7885</v>
      </c>
      <c r="F422" s="245" t="s">
        <v>1614</v>
      </c>
      <c r="G422" s="245">
        <v>1.0</v>
      </c>
      <c r="H422" s="245" t="s">
        <v>2513</v>
      </c>
      <c r="I422" s="323" t="s">
        <v>11437</v>
      </c>
      <c r="J422" s="323" t="s">
        <v>11444</v>
      </c>
      <c r="K422" s="323" t="s">
        <v>11439</v>
      </c>
      <c r="L422" s="323" t="s">
        <v>11440</v>
      </c>
      <c r="M422" s="333" t="s">
        <v>11441</v>
      </c>
      <c r="N422" s="323" t="s">
        <v>995</v>
      </c>
      <c r="O422" s="331">
        <v>0.5472222222222223</v>
      </c>
      <c r="P422" s="343" t="str">
        <f t="shared" si="4"/>
        <v>Seguimiento 359857083474445</v>
      </c>
      <c r="Q422" s="323" t="s">
        <v>11442</v>
      </c>
      <c r="R422" s="323">
        <v>3.59857083474445E14</v>
      </c>
      <c r="S422" s="323" t="s">
        <v>68</v>
      </c>
      <c r="T422" s="323" t="s">
        <v>68</v>
      </c>
      <c r="U422" s="323" t="s">
        <v>11443</v>
      </c>
      <c r="V422" s="343" t="str">
        <f t="shared" si="56"/>
        <v>DESINSTALACION</v>
      </c>
      <c r="W422" s="325">
        <v>500.0</v>
      </c>
      <c r="X422" s="325">
        <v>0.0</v>
      </c>
      <c r="Y422" s="326">
        <f t="shared" si="57"/>
        <v>80</v>
      </c>
      <c r="Z422" s="326">
        <f t="shared" si="58"/>
        <v>580</v>
      </c>
      <c r="AA422" s="326"/>
    </row>
    <row r="423">
      <c r="A423" s="322">
        <v>46091.0</v>
      </c>
      <c r="B423" s="245" t="s">
        <v>3625</v>
      </c>
      <c r="C423" s="245" t="s">
        <v>68</v>
      </c>
      <c r="D423" s="328">
        <v>0.5833333333333334</v>
      </c>
      <c r="E423" s="245" t="s">
        <v>3567</v>
      </c>
      <c r="F423" s="245" t="s">
        <v>743</v>
      </c>
      <c r="G423" s="245">
        <v>1.0</v>
      </c>
      <c r="H423" s="245" t="s">
        <v>37</v>
      </c>
      <c r="I423" s="323" t="s">
        <v>11445</v>
      </c>
      <c r="J423" s="323" t="s">
        <v>10046</v>
      </c>
      <c r="K423" s="323" t="s">
        <v>11446</v>
      </c>
      <c r="L423" s="323" t="s">
        <v>11447</v>
      </c>
      <c r="M423" s="333" t="s">
        <v>11448</v>
      </c>
      <c r="N423" s="323" t="s">
        <v>706</v>
      </c>
      <c r="O423" s="331">
        <v>0.5673611111111111</v>
      </c>
      <c r="P423" s="343" t="str">
        <f t="shared" si="4"/>
        <v>INSTALACION COMODATO GPS</v>
      </c>
      <c r="Q423" s="323" t="s">
        <v>5247</v>
      </c>
      <c r="R423" s="323">
        <v>8.6655780377015E13</v>
      </c>
      <c r="S423" s="323">
        <v>8.126215983E9</v>
      </c>
      <c r="T423" s="323" t="s">
        <v>68</v>
      </c>
      <c r="U423" s="323" t="s">
        <v>11449</v>
      </c>
      <c r="V423" s="343" t="str">
        <f t="shared" si="56"/>
        <v>COMODATO</v>
      </c>
      <c r="W423" s="325">
        <v>549.0</v>
      </c>
      <c r="X423" s="325">
        <v>300.0</v>
      </c>
      <c r="Y423" s="326">
        <f t="shared" si="57"/>
        <v>135.84</v>
      </c>
      <c r="Z423" s="326">
        <f t="shared" si="58"/>
        <v>984.84</v>
      </c>
      <c r="AA423" s="326"/>
    </row>
    <row r="424">
      <c r="A424" s="322">
        <v>46092.0</v>
      </c>
      <c r="B424" s="245" t="s">
        <v>3625</v>
      </c>
      <c r="C424" s="245" t="s">
        <v>68</v>
      </c>
      <c r="D424" s="328">
        <v>0.4791666666666667</v>
      </c>
      <c r="E424" s="245" t="s">
        <v>11450</v>
      </c>
      <c r="F424" s="245" t="s">
        <v>743</v>
      </c>
      <c r="G424" s="245">
        <v>1.0</v>
      </c>
      <c r="H424" s="245" t="s">
        <v>37</v>
      </c>
      <c r="I424" s="323" t="s">
        <v>11451</v>
      </c>
      <c r="J424" s="323" t="s">
        <v>10046</v>
      </c>
      <c r="K424" s="323" t="s">
        <v>11446</v>
      </c>
      <c r="L424" s="323" t="s">
        <v>11447</v>
      </c>
      <c r="M424" s="333" t="s">
        <v>11448</v>
      </c>
      <c r="N424" s="323" t="s">
        <v>706</v>
      </c>
      <c r="O424" s="331">
        <v>0.47847222222222224</v>
      </c>
      <c r="P424" s="343" t="str">
        <f t="shared" si="4"/>
        <v>INSTALACION COMODATO GPS</v>
      </c>
      <c r="Q424" s="323" t="s">
        <v>5247</v>
      </c>
      <c r="R424" s="323">
        <v>8.66557080325329E14</v>
      </c>
      <c r="S424" s="323">
        <v>8.126216115E9</v>
      </c>
      <c r="T424" s="323" t="s">
        <v>11452</v>
      </c>
      <c r="U424" s="323" t="s">
        <v>11453</v>
      </c>
      <c r="V424" s="343" t="str">
        <f t="shared" si="56"/>
        <v>COMODATO</v>
      </c>
      <c r="W424" s="325">
        <v>549.0</v>
      </c>
      <c r="X424" s="325">
        <v>300.0</v>
      </c>
      <c r="Y424" s="326">
        <f t="shared" si="57"/>
        <v>135.84</v>
      </c>
      <c r="Z424" s="326">
        <f t="shared" si="58"/>
        <v>984.84</v>
      </c>
      <c r="AA424" s="326"/>
    </row>
    <row r="425">
      <c r="A425" s="322">
        <v>46092.0</v>
      </c>
      <c r="B425" s="245" t="s">
        <v>3625</v>
      </c>
      <c r="C425" s="327" t="s">
        <v>2817</v>
      </c>
      <c r="D425" s="328">
        <v>0.6458333333333334</v>
      </c>
      <c r="E425" s="245" t="s">
        <v>7885</v>
      </c>
      <c r="F425" s="245" t="s">
        <v>3489</v>
      </c>
      <c r="G425" s="245">
        <v>1.0</v>
      </c>
      <c r="H425" s="245" t="s">
        <v>2449</v>
      </c>
      <c r="I425" s="323" t="s">
        <v>11454</v>
      </c>
      <c r="J425" s="323" t="s">
        <v>11455</v>
      </c>
      <c r="K425" s="323" t="s">
        <v>6955</v>
      </c>
      <c r="L425" s="323" t="s">
        <v>11248</v>
      </c>
      <c r="M425" s="333" t="s">
        <v>11249</v>
      </c>
      <c r="N425" s="323" t="s">
        <v>706</v>
      </c>
      <c r="O425" s="331">
        <v>0.625</v>
      </c>
      <c r="P425" s="343" t="str">
        <f t="shared" si="4"/>
        <v>REVISION DE UNIDAD
CHECAR SI CUENTA CON GPS</v>
      </c>
      <c r="Q425" s="323" t="s">
        <v>7374</v>
      </c>
      <c r="R425" s="323" t="s">
        <v>68</v>
      </c>
      <c r="S425" s="323" t="s">
        <v>68</v>
      </c>
      <c r="T425" s="323" t="s">
        <v>68</v>
      </c>
      <c r="U425" s="323" t="s">
        <v>68</v>
      </c>
      <c r="V425" s="343" t="str">
        <f t="shared" si="56"/>
        <v>REVISION</v>
      </c>
      <c r="W425" s="325">
        <v>500.0</v>
      </c>
      <c r="X425" s="325">
        <v>0.0</v>
      </c>
      <c r="Y425" s="326">
        <f t="shared" si="57"/>
        <v>80</v>
      </c>
      <c r="Z425" s="326">
        <f t="shared" si="58"/>
        <v>580</v>
      </c>
      <c r="AA425" s="326"/>
    </row>
    <row r="426">
      <c r="A426" s="322">
        <v>46092.0</v>
      </c>
      <c r="B426" s="245" t="s">
        <v>3625</v>
      </c>
      <c r="C426" s="327" t="s">
        <v>2817</v>
      </c>
      <c r="D426" s="328">
        <v>0.6666666666666666</v>
      </c>
      <c r="E426" s="245" t="s">
        <v>7885</v>
      </c>
      <c r="F426" s="245" t="s">
        <v>3489</v>
      </c>
      <c r="G426" s="245">
        <v>1.0</v>
      </c>
      <c r="H426" s="245" t="s">
        <v>888</v>
      </c>
      <c r="I426" s="323" t="s">
        <v>11456</v>
      </c>
      <c r="J426" s="323" t="s">
        <v>11457</v>
      </c>
      <c r="K426" s="323" t="s">
        <v>6955</v>
      </c>
      <c r="L426" s="323" t="s">
        <v>11248</v>
      </c>
      <c r="M426" s="333" t="s">
        <v>11249</v>
      </c>
      <c r="N426" s="323" t="s">
        <v>706</v>
      </c>
      <c r="O426" s="331">
        <v>0.6729166666666667</v>
      </c>
      <c r="P426" s="343" t="str">
        <f t="shared" si="4"/>
        <v>INSTALACION 
Seguimiento 863767071615892</v>
      </c>
      <c r="Q426" s="323" t="s">
        <v>11458</v>
      </c>
      <c r="R426" s="323">
        <v>8.63767071615892E14</v>
      </c>
      <c r="S426" s="323" t="s">
        <v>68</v>
      </c>
      <c r="T426" s="323" t="s">
        <v>68</v>
      </c>
      <c r="U426" s="323" t="s">
        <v>11459</v>
      </c>
      <c r="V426" s="343" t="str">
        <f t="shared" si="56"/>
        <v>INSTALACION</v>
      </c>
      <c r="W426" s="325">
        <v>700.0</v>
      </c>
      <c r="X426" s="325">
        <v>0.0</v>
      </c>
      <c r="Y426" s="326">
        <f t="shared" si="57"/>
        <v>112</v>
      </c>
      <c r="Z426" s="326">
        <f t="shared" si="58"/>
        <v>812</v>
      </c>
      <c r="AA426" s="326"/>
    </row>
    <row r="427">
      <c r="A427" s="322">
        <v>46092.0</v>
      </c>
      <c r="B427" s="245" t="s">
        <v>3625</v>
      </c>
      <c r="C427" s="215" t="s">
        <v>2817</v>
      </c>
      <c r="D427" s="328">
        <v>0.6666666666666666</v>
      </c>
      <c r="E427" s="245" t="s">
        <v>3761</v>
      </c>
      <c r="F427" s="245" t="s">
        <v>2592</v>
      </c>
      <c r="G427" s="245">
        <v>1.0</v>
      </c>
      <c r="H427" s="245" t="s">
        <v>888</v>
      </c>
      <c r="I427" s="323" t="s">
        <v>11460</v>
      </c>
      <c r="J427" s="323" t="s">
        <v>9980</v>
      </c>
      <c r="K427" s="323" t="s">
        <v>11461</v>
      </c>
      <c r="L427" s="323" t="s">
        <v>8514</v>
      </c>
      <c r="M427" s="333" t="s">
        <v>2649</v>
      </c>
      <c r="N427" s="323" t="s">
        <v>11175</v>
      </c>
      <c r="O427" s="331">
        <v>0.6791666666666667</v>
      </c>
      <c r="P427" s="343" t="str">
        <f t="shared" si="4"/>
        <v>INSTALACION GPS</v>
      </c>
      <c r="Q427" s="323" t="s">
        <v>5247</v>
      </c>
      <c r="R427" s="323">
        <v>8.66557080344767E14</v>
      </c>
      <c r="S427" s="323">
        <v>8.126215981E9</v>
      </c>
      <c r="T427" s="323" t="s">
        <v>11462</v>
      </c>
      <c r="U427" s="323" t="s">
        <v>68</v>
      </c>
      <c r="V427" s="343" t="str">
        <f t="shared" si="56"/>
        <v>INSTALACION</v>
      </c>
      <c r="W427" s="325">
        <v>1724.0</v>
      </c>
      <c r="X427" s="325">
        <v>150.0</v>
      </c>
      <c r="Y427" s="326">
        <f t="shared" si="57"/>
        <v>299.84</v>
      </c>
      <c r="Z427" s="326">
        <f t="shared" si="58"/>
        <v>2173.84</v>
      </c>
      <c r="AA427" s="326"/>
    </row>
    <row r="428">
      <c r="A428" s="322">
        <v>46093.0</v>
      </c>
      <c r="B428" s="245" t="s">
        <v>3625</v>
      </c>
      <c r="C428" s="245" t="s">
        <v>11463</v>
      </c>
      <c r="D428" s="328">
        <v>0.375</v>
      </c>
      <c r="E428" s="245" t="s">
        <v>11464</v>
      </c>
      <c r="F428" s="245" t="s">
        <v>745</v>
      </c>
      <c r="G428" s="245">
        <v>1.0</v>
      </c>
      <c r="H428" s="245" t="s">
        <v>888</v>
      </c>
      <c r="I428" s="323" t="s">
        <v>11465</v>
      </c>
      <c r="J428" s="323" t="s">
        <v>9980</v>
      </c>
      <c r="K428" s="323" t="s">
        <v>11466</v>
      </c>
      <c r="L428" s="323" t="s">
        <v>11467</v>
      </c>
      <c r="M428" s="333" t="s">
        <v>11468</v>
      </c>
      <c r="N428" s="323" t="s">
        <v>11175</v>
      </c>
      <c r="O428" s="331">
        <v>0.40555555555555556</v>
      </c>
      <c r="P428" s="343" t="str">
        <f t="shared" si="4"/>
        <v>INSTALACION GPS</v>
      </c>
      <c r="Q428" s="323" t="s">
        <v>5247</v>
      </c>
      <c r="R428" s="323">
        <v>8.66557080386941E14</v>
      </c>
      <c r="S428" s="323">
        <v>8.126216258E9</v>
      </c>
      <c r="T428" s="323" t="s">
        <v>68</v>
      </c>
      <c r="U428" s="323" t="s">
        <v>11469</v>
      </c>
      <c r="V428" s="343" t="str">
        <f t="shared" si="56"/>
        <v>INSTALACION</v>
      </c>
      <c r="W428" s="325">
        <v>0.0</v>
      </c>
      <c r="X428" s="325">
        <v>0.0</v>
      </c>
      <c r="Y428" s="326">
        <f t="shared" si="57"/>
        <v>0</v>
      </c>
      <c r="Z428" s="326">
        <f t="shared" si="58"/>
        <v>0</v>
      </c>
      <c r="AA428" s="326"/>
    </row>
    <row r="429">
      <c r="A429" s="322">
        <v>46093.0</v>
      </c>
      <c r="B429" s="245" t="s">
        <v>3625</v>
      </c>
      <c r="C429" s="327" t="s">
        <v>2817</v>
      </c>
      <c r="D429" s="328">
        <v>0.4166666666666667</v>
      </c>
      <c r="E429" s="245" t="s">
        <v>2574</v>
      </c>
      <c r="F429" s="245" t="s">
        <v>5930</v>
      </c>
      <c r="G429" s="245">
        <v>1.0</v>
      </c>
      <c r="H429" s="245" t="s">
        <v>2513</v>
      </c>
      <c r="I429" s="323" t="s">
        <v>11470</v>
      </c>
      <c r="J429" s="323" t="s">
        <v>11471</v>
      </c>
      <c r="K429" s="323" t="s">
        <v>3312</v>
      </c>
      <c r="L429" s="323" t="s">
        <v>2577</v>
      </c>
      <c r="M429" s="344" t="s">
        <v>2578</v>
      </c>
      <c r="N429" s="323" t="s">
        <v>706</v>
      </c>
      <c r="O429" s="323" t="s">
        <v>11472</v>
      </c>
      <c r="P429" s="343" t="str">
        <f t="shared" si="4"/>
        <v>CTE. BRYAN ENRIQUE CERVANTES OLMOS
DESINSTALACION DE EQUIPO</v>
      </c>
      <c r="Q429" s="323" t="s">
        <v>7421</v>
      </c>
      <c r="R429" s="323">
        <v>8.6922004111572E14</v>
      </c>
      <c r="S429" s="323" t="s">
        <v>68</v>
      </c>
      <c r="T429" s="323" t="s">
        <v>11473</v>
      </c>
      <c r="U429" s="323" t="s">
        <v>11474</v>
      </c>
      <c r="V429" s="343" t="str">
        <f t="shared" si="56"/>
        <v>DESINSTALACION</v>
      </c>
      <c r="W429" s="325">
        <v>650.0</v>
      </c>
      <c r="X429" s="325">
        <v>0.0</v>
      </c>
      <c r="Y429" s="326">
        <f t="shared" si="57"/>
        <v>104</v>
      </c>
      <c r="Z429" s="326">
        <f t="shared" si="58"/>
        <v>754</v>
      </c>
      <c r="AA429" s="326"/>
    </row>
    <row r="430">
      <c r="A430" s="322">
        <v>46093.0</v>
      </c>
      <c r="B430" s="245" t="s">
        <v>3625</v>
      </c>
      <c r="C430" s="245" t="s">
        <v>11463</v>
      </c>
      <c r="D430" s="328">
        <v>0.4791666666666667</v>
      </c>
      <c r="E430" s="245" t="s">
        <v>11464</v>
      </c>
      <c r="F430" s="245" t="s">
        <v>745</v>
      </c>
      <c r="G430" s="245">
        <v>1.0</v>
      </c>
      <c r="H430" s="245" t="s">
        <v>888</v>
      </c>
      <c r="I430" s="323" t="s">
        <v>11475</v>
      </c>
      <c r="J430" s="323" t="s">
        <v>9980</v>
      </c>
      <c r="K430" s="323" t="s">
        <v>11476</v>
      </c>
      <c r="L430" s="323" t="s">
        <v>11477</v>
      </c>
      <c r="M430" s="333" t="s">
        <v>11478</v>
      </c>
      <c r="N430" s="323" t="s">
        <v>11175</v>
      </c>
      <c r="O430" s="331">
        <v>0.4798611111111111</v>
      </c>
      <c r="P430" s="343" t="str">
        <f t="shared" si="4"/>
        <v>INSTALACION GPS</v>
      </c>
      <c r="Q430" s="323" t="s">
        <v>68</v>
      </c>
      <c r="R430" s="323">
        <v>8.665570803439E14</v>
      </c>
      <c r="S430" s="323">
        <v>8.126216315E9</v>
      </c>
      <c r="T430" s="323" t="s">
        <v>11479</v>
      </c>
      <c r="U430" s="323" t="s">
        <v>68</v>
      </c>
      <c r="V430" s="343" t="str">
        <f t="shared" si="56"/>
        <v>INSTALACION</v>
      </c>
      <c r="W430" s="325">
        <v>0.0</v>
      </c>
      <c r="X430" s="325">
        <v>0.0</v>
      </c>
      <c r="Y430" s="326">
        <f t="shared" si="57"/>
        <v>0</v>
      </c>
      <c r="Z430" s="326">
        <f t="shared" si="58"/>
        <v>0</v>
      </c>
      <c r="AA430" s="326"/>
    </row>
    <row r="431">
      <c r="A431" s="322">
        <v>46093.0</v>
      </c>
      <c r="B431" s="245" t="s">
        <v>3625</v>
      </c>
      <c r="C431" s="327" t="s">
        <v>2817</v>
      </c>
      <c r="D431" s="328">
        <v>0.4791666666666667</v>
      </c>
      <c r="E431" s="245" t="s">
        <v>2548</v>
      </c>
      <c r="F431" s="245" t="s">
        <v>10009</v>
      </c>
      <c r="G431" s="245">
        <v>1.0</v>
      </c>
      <c r="H431" s="245" t="s">
        <v>2513</v>
      </c>
      <c r="I431" s="323" t="s">
        <v>11480</v>
      </c>
      <c r="J431" s="323" t="s">
        <v>2514</v>
      </c>
      <c r="K431" s="323" t="s">
        <v>9455</v>
      </c>
      <c r="L431" s="323" t="s">
        <v>6245</v>
      </c>
      <c r="M431" s="333" t="s">
        <v>11186</v>
      </c>
      <c r="N431" s="323" t="s">
        <v>706</v>
      </c>
      <c r="O431" s="331">
        <v>0.475</v>
      </c>
      <c r="P431" s="343" t="str">
        <f t="shared" si="4"/>
        <v>DESINSTALACION DE EQUIPO</v>
      </c>
      <c r="Q431" s="323" t="s">
        <v>8935</v>
      </c>
      <c r="R431" s="323">
        <v>8.68166053315214E14</v>
      </c>
      <c r="S431" s="323">
        <v>8.182535696E9</v>
      </c>
      <c r="T431" s="323" t="s">
        <v>7371</v>
      </c>
      <c r="U431" s="323" t="s">
        <v>11481</v>
      </c>
      <c r="V431" s="343" t="str">
        <f t="shared" si="56"/>
        <v>DESINSTALACION</v>
      </c>
      <c r="W431" s="325">
        <v>350.0</v>
      </c>
      <c r="X431" s="325">
        <v>0.0</v>
      </c>
      <c r="Y431" s="326">
        <f t="shared" si="57"/>
        <v>56</v>
      </c>
      <c r="Z431" s="326">
        <f t="shared" si="58"/>
        <v>406</v>
      </c>
      <c r="AA431" s="326"/>
    </row>
    <row r="432">
      <c r="A432" s="322">
        <v>46093.0</v>
      </c>
      <c r="B432" s="245" t="s">
        <v>3625</v>
      </c>
      <c r="C432" s="327" t="s">
        <v>2817</v>
      </c>
      <c r="D432" s="328">
        <v>0.5</v>
      </c>
      <c r="E432" s="245" t="s">
        <v>2504</v>
      </c>
      <c r="F432" s="245" t="s">
        <v>2504</v>
      </c>
      <c r="G432" s="245">
        <v>1.0</v>
      </c>
      <c r="H432" s="245" t="s">
        <v>888</v>
      </c>
      <c r="I432" s="323" t="s">
        <v>11482</v>
      </c>
      <c r="J432" s="323" t="s">
        <v>9980</v>
      </c>
      <c r="K432" s="323" t="s">
        <v>9407</v>
      </c>
      <c r="L432" s="323" t="s">
        <v>9398</v>
      </c>
      <c r="M432" s="333" t="s">
        <v>10054</v>
      </c>
      <c r="N432" s="323" t="s">
        <v>706</v>
      </c>
      <c r="O432" s="331">
        <v>0.48819444444444443</v>
      </c>
      <c r="P432" s="343" t="str">
        <f t="shared" si="4"/>
        <v>INSTALACION GPS</v>
      </c>
      <c r="Q432" s="323" t="s">
        <v>9921</v>
      </c>
      <c r="R432" s="323">
        <v>8.66557080344833E14</v>
      </c>
      <c r="S432" s="323">
        <v>8.119106836E9</v>
      </c>
      <c r="T432" s="323" t="s">
        <v>68</v>
      </c>
      <c r="U432" s="323" t="s">
        <v>11483</v>
      </c>
      <c r="V432" s="343" t="str">
        <f t="shared" si="56"/>
        <v>INSTALACION</v>
      </c>
      <c r="W432" s="325">
        <v>1900.0</v>
      </c>
      <c r="X432" s="325">
        <v>100.0</v>
      </c>
      <c r="Y432" s="325" t="s">
        <v>9949</v>
      </c>
      <c r="Z432" s="326">
        <f>W432+X432</f>
        <v>2000</v>
      </c>
      <c r="AA432" s="326"/>
    </row>
    <row r="433">
      <c r="A433" s="322">
        <v>46093.0</v>
      </c>
      <c r="B433" s="245" t="s">
        <v>3625</v>
      </c>
      <c r="C433" s="245" t="s">
        <v>68</v>
      </c>
      <c r="D433" s="328">
        <v>0.5833333333333334</v>
      </c>
      <c r="E433" s="245" t="s">
        <v>3567</v>
      </c>
      <c r="F433" s="245" t="s">
        <v>743</v>
      </c>
      <c r="G433" s="245">
        <v>1.0</v>
      </c>
      <c r="H433" s="245" t="s">
        <v>37</v>
      </c>
      <c r="I433" s="323" t="s">
        <v>11484</v>
      </c>
      <c r="J433" s="323" t="s">
        <v>10046</v>
      </c>
      <c r="K433" s="323" t="s">
        <v>11446</v>
      </c>
      <c r="L433" s="323" t="s">
        <v>11447</v>
      </c>
      <c r="M433" s="333" t="s">
        <v>11448</v>
      </c>
      <c r="N433" s="323" t="s">
        <v>706</v>
      </c>
      <c r="O433" s="331">
        <v>0.5111111111111111</v>
      </c>
      <c r="P433" s="343" t="str">
        <f t="shared" si="4"/>
        <v>INSTALACION COMODATO GPS</v>
      </c>
      <c r="Q433" s="323" t="s">
        <v>9921</v>
      </c>
      <c r="R433" s="323" t="s">
        <v>11485</v>
      </c>
      <c r="S433" s="323" t="s">
        <v>68</v>
      </c>
      <c r="T433" s="323" t="s">
        <v>68</v>
      </c>
      <c r="U433" s="323" t="s">
        <v>11486</v>
      </c>
      <c r="V433" s="343" t="str">
        <f t="shared" si="56"/>
        <v>COMODATO</v>
      </c>
      <c r="W433" s="325">
        <v>549.0</v>
      </c>
      <c r="X433" s="325">
        <v>300.0</v>
      </c>
      <c r="Y433" s="326">
        <f t="shared" ref="Y433:Y475" si="59">(W433+X433)*0.16</f>
        <v>135.84</v>
      </c>
      <c r="Z433" s="326">
        <f t="shared" ref="Z433:Z475" si="60">W433+X433+Y433</f>
        <v>984.84</v>
      </c>
      <c r="AA433" s="326"/>
    </row>
    <row r="434">
      <c r="A434" s="322">
        <v>46093.0</v>
      </c>
      <c r="B434" s="245" t="s">
        <v>3625</v>
      </c>
      <c r="C434" s="245" t="s">
        <v>68</v>
      </c>
      <c r="D434" s="328">
        <v>0.625</v>
      </c>
      <c r="E434" s="245" t="s">
        <v>10942</v>
      </c>
      <c r="F434" s="245" t="s">
        <v>10942</v>
      </c>
      <c r="G434" s="245">
        <v>1.0</v>
      </c>
      <c r="H434" s="245" t="s">
        <v>888</v>
      </c>
      <c r="I434" s="323" t="s">
        <v>11487</v>
      </c>
      <c r="J434" s="323" t="s">
        <v>9980</v>
      </c>
      <c r="K434" s="323" t="s">
        <v>11488</v>
      </c>
      <c r="L434" s="323" t="s">
        <v>11489</v>
      </c>
      <c r="M434" s="333" t="s">
        <v>11490</v>
      </c>
      <c r="N434" s="323" t="s">
        <v>11175</v>
      </c>
      <c r="O434" s="331">
        <v>0.5847222222222223</v>
      </c>
      <c r="P434" s="343" t="str">
        <f t="shared" si="4"/>
        <v>INSTALACION GPS</v>
      </c>
      <c r="Q434" s="323" t="s">
        <v>9921</v>
      </c>
      <c r="R434" s="323">
        <v>8.66557080304696E14</v>
      </c>
      <c r="S434" s="323">
        <v>8.126216229E9</v>
      </c>
      <c r="T434" s="323" t="s">
        <v>11491</v>
      </c>
      <c r="U434" s="323" t="s">
        <v>11492</v>
      </c>
      <c r="V434" s="343" t="str">
        <f t="shared" si="56"/>
        <v>INSTALACION</v>
      </c>
      <c r="W434" s="325">
        <v>1850.0</v>
      </c>
      <c r="X434" s="325">
        <v>250.0</v>
      </c>
      <c r="Y434" s="326">
        <f t="shared" si="59"/>
        <v>336</v>
      </c>
      <c r="Z434" s="326">
        <f t="shared" si="60"/>
        <v>2436</v>
      </c>
      <c r="AA434" s="326"/>
    </row>
    <row r="435">
      <c r="A435" s="322">
        <v>46093.0</v>
      </c>
      <c r="B435" s="245" t="s">
        <v>3625</v>
      </c>
      <c r="C435" s="334" t="s">
        <v>2817</v>
      </c>
      <c r="D435" s="328">
        <v>0.7083333333333334</v>
      </c>
      <c r="E435" s="245" t="s">
        <v>10214</v>
      </c>
      <c r="F435" s="245" t="s">
        <v>390</v>
      </c>
      <c r="G435" s="245">
        <v>1.0</v>
      </c>
      <c r="H435" s="245" t="s">
        <v>2449</v>
      </c>
      <c r="I435" s="323" t="s">
        <v>11493</v>
      </c>
      <c r="J435" s="323" t="s">
        <v>11494</v>
      </c>
      <c r="K435" s="323" t="s">
        <v>11495</v>
      </c>
      <c r="L435" s="323" t="s">
        <v>10669</v>
      </c>
      <c r="M435" s="333" t="s">
        <v>10808</v>
      </c>
      <c r="N435" s="323" t="s">
        <v>11175</v>
      </c>
      <c r="O435" s="331">
        <v>0.6659722222222222</v>
      </c>
      <c r="P435" s="343" t="str">
        <f t="shared" si="4"/>
        <v>REVISION DE UNIDAD 
(Unidad no esta reportando 2026-03-08 01:16:29)</v>
      </c>
      <c r="Q435" s="323" t="s">
        <v>11496</v>
      </c>
      <c r="R435" s="323">
        <v>8.62667089342862E14</v>
      </c>
      <c r="S435" s="323">
        <v>8.117844976E9</v>
      </c>
      <c r="T435" s="323" t="s">
        <v>9347</v>
      </c>
      <c r="U435" s="323" t="s">
        <v>9348</v>
      </c>
      <c r="V435" s="343" t="str">
        <f t="shared" si="56"/>
        <v>REVISION</v>
      </c>
      <c r="W435" s="325">
        <v>0.0</v>
      </c>
      <c r="X435" s="325">
        <v>0.0</v>
      </c>
      <c r="Y435" s="326">
        <f t="shared" si="59"/>
        <v>0</v>
      </c>
      <c r="Z435" s="326">
        <f t="shared" si="60"/>
        <v>0</v>
      </c>
      <c r="AA435" s="326"/>
    </row>
    <row r="436">
      <c r="A436" s="322">
        <v>46093.0</v>
      </c>
      <c r="B436" s="245" t="s">
        <v>3625</v>
      </c>
      <c r="C436" s="327" t="s">
        <v>2817</v>
      </c>
      <c r="D436" s="328">
        <v>0.7083333333333334</v>
      </c>
      <c r="E436" s="245" t="s">
        <v>7700</v>
      </c>
      <c r="F436" s="245" t="s">
        <v>11150</v>
      </c>
      <c r="G436" s="245">
        <v>1.0</v>
      </c>
      <c r="H436" s="245" t="s">
        <v>2513</v>
      </c>
      <c r="I436" s="323" t="s">
        <v>11497</v>
      </c>
      <c r="J436" s="323" t="s">
        <v>2514</v>
      </c>
      <c r="K436" s="323" t="s">
        <v>11152</v>
      </c>
      <c r="L436" s="323" t="s">
        <v>6333</v>
      </c>
      <c r="M436" s="333" t="s">
        <v>6334</v>
      </c>
      <c r="N436" s="323" t="s">
        <v>706</v>
      </c>
      <c r="O436" s="331">
        <v>0.6902777777777778</v>
      </c>
      <c r="P436" s="343" t="str">
        <f t="shared" si="4"/>
        <v>DESINSTALACION DE EQUIPO</v>
      </c>
      <c r="Q436" s="323" t="s">
        <v>68</v>
      </c>
      <c r="R436" s="323">
        <v>8.68166059177808E14</v>
      </c>
      <c r="S436" s="323">
        <v>8.123194394E9</v>
      </c>
      <c r="T436" s="323" t="s">
        <v>11498</v>
      </c>
      <c r="U436" s="323" t="s">
        <v>11499</v>
      </c>
      <c r="V436" s="343" t="str">
        <f t="shared" si="56"/>
        <v>DESINSTALACION</v>
      </c>
      <c r="W436" s="325">
        <v>650.0</v>
      </c>
      <c r="X436" s="325">
        <v>0.0</v>
      </c>
      <c r="Y436" s="326">
        <f t="shared" si="59"/>
        <v>104</v>
      </c>
      <c r="Z436" s="326">
        <f t="shared" si="60"/>
        <v>754</v>
      </c>
      <c r="AA436" s="326"/>
    </row>
    <row r="437">
      <c r="A437" s="322">
        <v>46093.0</v>
      </c>
      <c r="B437" s="245" t="s">
        <v>3625</v>
      </c>
      <c r="C437" s="245" t="s">
        <v>2966</v>
      </c>
      <c r="D437" s="328">
        <v>0.7083333333333334</v>
      </c>
      <c r="E437" s="245" t="s">
        <v>7700</v>
      </c>
      <c r="F437" s="245" t="s">
        <v>11150</v>
      </c>
      <c r="G437" s="245">
        <v>1.0</v>
      </c>
      <c r="H437" s="245" t="s">
        <v>6943</v>
      </c>
      <c r="I437" s="323" t="s">
        <v>11500</v>
      </c>
      <c r="J437" s="323" t="s">
        <v>2521</v>
      </c>
      <c r="K437" s="323" t="s">
        <v>11152</v>
      </c>
      <c r="L437" s="323" t="s">
        <v>6333</v>
      </c>
      <c r="M437" s="333" t="s">
        <v>6334</v>
      </c>
      <c r="N437" s="323" t="s">
        <v>706</v>
      </c>
      <c r="O437" s="331">
        <v>0.7145833333333333</v>
      </c>
      <c r="P437" s="343" t="str">
        <f t="shared" si="4"/>
        <v>REINSTALACION DE EQUIPO </v>
      </c>
      <c r="Q437" s="323" t="s">
        <v>11501</v>
      </c>
      <c r="R437" s="323" t="s">
        <v>68</v>
      </c>
      <c r="S437" s="323" t="s">
        <v>68</v>
      </c>
      <c r="T437" s="323" t="s">
        <v>68</v>
      </c>
      <c r="U437" s="323" t="s">
        <v>68</v>
      </c>
      <c r="V437" s="343" t="str">
        <f t="shared" si="56"/>
        <v>REMPLAZO</v>
      </c>
      <c r="W437" s="325">
        <v>0.0</v>
      </c>
      <c r="X437" s="325">
        <v>0.0</v>
      </c>
      <c r="Y437" s="326">
        <f t="shared" si="59"/>
        <v>0</v>
      </c>
      <c r="Z437" s="326">
        <f t="shared" si="60"/>
        <v>0</v>
      </c>
      <c r="AA437" s="326"/>
    </row>
    <row r="438">
      <c r="A438" s="322">
        <v>46094.0</v>
      </c>
      <c r="B438" s="245" t="s">
        <v>3625</v>
      </c>
      <c r="C438" s="327" t="s">
        <v>2817</v>
      </c>
      <c r="D438" s="328">
        <v>0.3958333333333333</v>
      </c>
      <c r="E438" s="245" t="s">
        <v>11502</v>
      </c>
      <c r="F438" s="245" t="s">
        <v>10546</v>
      </c>
      <c r="G438" s="245">
        <v>1.0</v>
      </c>
      <c r="H438" s="245" t="s">
        <v>888</v>
      </c>
      <c r="I438" s="323" t="s">
        <v>11503</v>
      </c>
      <c r="J438" s="323" t="s">
        <v>9980</v>
      </c>
      <c r="K438" s="323" t="s">
        <v>11504</v>
      </c>
      <c r="L438" s="323" t="s">
        <v>11505</v>
      </c>
      <c r="M438" s="333" t="s">
        <v>3390</v>
      </c>
      <c r="N438" s="323" t="s">
        <v>706</v>
      </c>
      <c r="O438" s="331">
        <v>0.8972222222222223</v>
      </c>
      <c r="P438" s="343" t="str">
        <f t="shared" si="4"/>
        <v>INSTALACION GPS</v>
      </c>
      <c r="Q438" s="323" t="s">
        <v>5247</v>
      </c>
      <c r="R438" s="323">
        <v>8.62667089200003E14</v>
      </c>
      <c r="S438" s="323">
        <v>8.119108093E9</v>
      </c>
      <c r="T438" s="323" t="s">
        <v>11506</v>
      </c>
      <c r="U438" s="323" t="s">
        <v>11507</v>
      </c>
      <c r="V438" s="343" t="str">
        <f t="shared" si="56"/>
        <v>INSTALACION</v>
      </c>
      <c r="W438" s="325">
        <v>2200.0</v>
      </c>
      <c r="X438" s="325">
        <v>250.0</v>
      </c>
      <c r="Y438" s="326">
        <f t="shared" si="59"/>
        <v>392</v>
      </c>
      <c r="Z438" s="326">
        <f t="shared" si="60"/>
        <v>2842</v>
      </c>
      <c r="AA438" s="326"/>
    </row>
    <row r="439">
      <c r="A439" s="322">
        <v>46094.0</v>
      </c>
      <c r="B439" s="245" t="s">
        <v>3625</v>
      </c>
      <c r="C439" s="245" t="s">
        <v>11463</v>
      </c>
      <c r="D439" s="328">
        <v>0.4583333333333333</v>
      </c>
      <c r="E439" s="245" t="s">
        <v>10162</v>
      </c>
      <c r="F439" s="245" t="s">
        <v>745</v>
      </c>
      <c r="G439" s="245">
        <v>1.0</v>
      </c>
      <c r="H439" s="245" t="s">
        <v>888</v>
      </c>
      <c r="I439" s="323" t="s">
        <v>11508</v>
      </c>
      <c r="J439" s="323" t="s">
        <v>9980</v>
      </c>
      <c r="K439" s="323" t="s">
        <v>11466</v>
      </c>
      <c r="L439" s="323" t="s">
        <v>11509</v>
      </c>
      <c r="M439" s="333" t="s">
        <v>11510</v>
      </c>
      <c r="N439" s="323" t="s">
        <v>11175</v>
      </c>
      <c r="O439" s="331">
        <v>0.45208333333333334</v>
      </c>
      <c r="P439" s="343" t="str">
        <f t="shared" si="4"/>
        <v>INSTALACION GPS</v>
      </c>
      <c r="Q439" s="323" t="s">
        <v>5247</v>
      </c>
      <c r="R439" s="323">
        <v>8.66557080311709E14</v>
      </c>
      <c r="S439" s="323">
        <v>8.126215572E9</v>
      </c>
      <c r="T439" s="323" t="s">
        <v>11511</v>
      </c>
      <c r="U439" s="323" t="s">
        <v>68</v>
      </c>
      <c r="V439" s="343" t="str">
        <f t="shared" si="56"/>
        <v>INSTALACION</v>
      </c>
      <c r="W439" s="325">
        <v>1850.0</v>
      </c>
      <c r="X439" s="325">
        <v>250.0</v>
      </c>
      <c r="Y439" s="326">
        <f t="shared" si="59"/>
        <v>336</v>
      </c>
      <c r="Z439" s="326">
        <f t="shared" si="60"/>
        <v>2436</v>
      </c>
      <c r="AA439" s="326"/>
    </row>
    <row r="440">
      <c r="A440" s="322">
        <v>46094.0</v>
      </c>
      <c r="B440" s="245" t="s">
        <v>3625</v>
      </c>
      <c r="C440" s="327" t="s">
        <v>2817</v>
      </c>
      <c r="D440" s="328">
        <v>0.4583333333333333</v>
      </c>
      <c r="E440" s="245" t="s">
        <v>2574</v>
      </c>
      <c r="F440" s="245" t="s">
        <v>5930</v>
      </c>
      <c r="G440" s="245">
        <v>1.0</v>
      </c>
      <c r="H440" s="245" t="s">
        <v>37</v>
      </c>
      <c r="I440" s="323" t="s">
        <v>11512</v>
      </c>
      <c r="J440" s="323" t="s">
        <v>10046</v>
      </c>
      <c r="K440" s="323" t="s">
        <v>11513</v>
      </c>
      <c r="L440" s="323" t="s">
        <v>11514</v>
      </c>
      <c r="M440" s="344" t="s">
        <v>11515</v>
      </c>
      <c r="N440" s="323" t="s">
        <v>706</v>
      </c>
      <c r="O440" s="331">
        <v>0.4777777777777778</v>
      </c>
      <c r="P440" s="343" t="str">
        <f t="shared" si="4"/>
        <v>INSTALACION COMODATO GPS</v>
      </c>
      <c r="Q440" s="323" t="s">
        <v>5247</v>
      </c>
      <c r="R440" s="323">
        <v>8.66557080359161E14</v>
      </c>
      <c r="S440" s="323" t="s">
        <v>68</v>
      </c>
      <c r="T440" s="323" t="s">
        <v>11516</v>
      </c>
      <c r="U440" s="323" t="s">
        <v>68</v>
      </c>
      <c r="V440" s="343" t="str">
        <f t="shared" si="56"/>
        <v>COMODATO</v>
      </c>
      <c r="W440" s="325">
        <v>549.0</v>
      </c>
      <c r="X440" s="325">
        <v>199.0</v>
      </c>
      <c r="Y440" s="326">
        <f t="shared" si="59"/>
        <v>119.68</v>
      </c>
      <c r="Z440" s="326">
        <f t="shared" si="60"/>
        <v>867.68</v>
      </c>
      <c r="AA440" s="326"/>
    </row>
    <row r="441">
      <c r="A441" s="322">
        <v>46094.0</v>
      </c>
      <c r="B441" s="245" t="s">
        <v>3625</v>
      </c>
      <c r="C441" s="245" t="s">
        <v>11463</v>
      </c>
      <c r="D441" s="328">
        <v>0.5</v>
      </c>
      <c r="E441" s="245" t="s">
        <v>10162</v>
      </c>
      <c r="F441" s="245" t="s">
        <v>745</v>
      </c>
      <c r="G441" s="245">
        <v>1.0</v>
      </c>
      <c r="H441" s="245" t="s">
        <v>888</v>
      </c>
      <c r="I441" s="323" t="s">
        <v>11517</v>
      </c>
      <c r="J441" s="323" t="s">
        <v>9980</v>
      </c>
      <c r="K441" s="323" t="s">
        <v>11466</v>
      </c>
      <c r="L441" s="323" t="s">
        <v>11518</v>
      </c>
      <c r="M441" s="333" t="s">
        <v>11519</v>
      </c>
      <c r="N441" s="323" t="s">
        <v>11175</v>
      </c>
      <c r="O441" s="331">
        <v>0.5055555555555555</v>
      </c>
      <c r="P441" s="343" t="str">
        <f t="shared" si="4"/>
        <v>INSTALACION GPS</v>
      </c>
      <c r="Q441" s="323" t="s">
        <v>5247</v>
      </c>
      <c r="R441" s="323">
        <v>8.66557080305487E14</v>
      </c>
      <c r="S441" s="323">
        <v>8.126215698E9</v>
      </c>
      <c r="T441" s="323" t="s">
        <v>11520</v>
      </c>
      <c r="U441" s="323" t="s">
        <v>68</v>
      </c>
      <c r="V441" s="343" t="str">
        <f t="shared" si="56"/>
        <v>INSTALACION</v>
      </c>
      <c r="W441" s="325">
        <v>1850.0</v>
      </c>
      <c r="X441" s="325">
        <v>250.0</v>
      </c>
      <c r="Y441" s="326">
        <f t="shared" si="59"/>
        <v>336</v>
      </c>
      <c r="Z441" s="326">
        <f t="shared" si="60"/>
        <v>2436</v>
      </c>
      <c r="AA441" s="326"/>
    </row>
    <row r="442">
      <c r="A442" s="322">
        <v>46094.0</v>
      </c>
      <c r="B442" s="245" t="s">
        <v>3625</v>
      </c>
      <c r="C442" s="327" t="s">
        <v>2817</v>
      </c>
      <c r="D442" s="328">
        <v>0.5208333333333334</v>
      </c>
      <c r="E442" s="245" t="s">
        <v>7700</v>
      </c>
      <c r="F442" s="245" t="s">
        <v>2496</v>
      </c>
      <c r="G442" s="245">
        <v>1.0</v>
      </c>
      <c r="H442" s="245" t="s">
        <v>2513</v>
      </c>
      <c r="I442" s="323" t="s">
        <v>11521</v>
      </c>
      <c r="J442" s="323" t="s">
        <v>2514</v>
      </c>
      <c r="K442" s="323" t="s">
        <v>2499</v>
      </c>
      <c r="L442" s="323" t="s">
        <v>3474</v>
      </c>
      <c r="M442" s="333" t="s">
        <v>11522</v>
      </c>
      <c r="N442" s="323" t="s">
        <v>706</v>
      </c>
      <c r="O442" s="331">
        <v>0.5201388888888889</v>
      </c>
      <c r="P442" s="343" t="str">
        <f t="shared" si="4"/>
        <v>DESINSTALACION DE EQUIPO</v>
      </c>
      <c r="Q442" s="323" t="s">
        <v>11392</v>
      </c>
      <c r="R442" s="323">
        <v>8.69220041855549E14</v>
      </c>
      <c r="S442" s="323">
        <v>8.331607969E9</v>
      </c>
      <c r="T442" s="323" t="s">
        <v>11523</v>
      </c>
      <c r="U442" s="323" t="s">
        <v>11524</v>
      </c>
      <c r="V442" s="343" t="str">
        <f t="shared" si="56"/>
        <v>DESINSTALACION</v>
      </c>
      <c r="W442" s="325">
        <v>500.0</v>
      </c>
      <c r="X442" s="325">
        <v>0.0</v>
      </c>
      <c r="Y442" s="326">
        <f t="shared" si="59"/>
        <v>80</v>
      </c>
      <c r="Z442" s="326">
        <f t="shared" si="60"/>
        <v>580</v>
      </c>
      <c r="AA442" s="326"/>
    </row>
    <row r="443">
      <c r="A443" s="322">
        <v>46094.0</v>
      </c>
      <c r="B443" s="245" t="s">
        <v>3625</v>
      </c>
      <c r="C443" s="327" t="s">
        <v>2817</v>
      </c>
      <c r="D443" s="328">
        <v>0.5416666666666666</v>
      </c>
      <c r="E443" s="245" t="s">
        <v>7700</v>
      </c>
      <c r="F443" s="245" t="s">
        <v>2496</v>
      </c>
      <c r="G443" s="245">
        <v>1.0</v>
      </c>
      <c r="H443" s="245" t="s">
        <v>2812</v>
      </c>
      <c r="I443" s="323" t="s">
        <v>11525</v>
      </c>
      <c r="J443" s="323" t="s">
        <v>2521</v>
      </c>
      <c r="K443" s="323" t="s">
        <v>2499</v>
      </c>
      <c r="L443" s="323" t="s">
        <v>3474</v>
      </c>
      <c r="M443" s="333" t="s">
        <v>11522</v>
      </c>
      <c r="N443" s="323" t="s">
        <v>706</v>
      </c>
      <c r="O443" s="331">
        <v>0.5409722222222222</v>
      </c>
      <c r="P443" s="343" t="str">
        <f t="shared" si="4"/>
        <v>REINSTALACION DE EQUIPO </v>
      </c>
      <c r="Q443" s="323" t="s">
        <v>5247</v>
      </c>
      <c r="R443" s="323">
        <v>8.69220041855549E14</v>
      </c>
      <c r="S443" s="323">
        <v>8.331607969E9</v>
      </c>
      <c r="T443" s="323" t="s">
        <v>11526</v>
      </c>
      <c r="U443" s="323" t="s">
        <v>11527</v>
      </c>
      <c r="V443" s="343" t="str">
        <f t="shared" si="56"/>
        <v>REINSTALACION</v>
      </c>
      <c r="W443" s="325">
        <v>500.0</v>
      </c>
      <c r="X443" s="325">
        <v>0.0</v>
      </c>
      <c r="Y443" s="326">
        <f t="shared" si="59"/>
        <v>80</v>
      </c>
      <c r="Z443" s="326">
        <f t="shared" si="60"/>
        <v>580</v>
      </c>
      <c r="AA443" s="326"/>
    </row>
    <row r="444">
      <c r="A444" s="322">
        <v>46094.0</v>
      </c>
      <c r="B444" s="245" t="s">
        <v>3625</v>
      </c>
      <c r="C444" s="245" t="s">
        <v>2966</v>
      </c>
      <c r="D444" s="328">
        <v>0.5416666666666666</v>
      </c>
      <c r="E444" s="245" t="s">
        <v>11528</v>
      </c>
      <c r="F444" s="245" t="s">
        <v>7519</v>
      </c>
      <c r="G444" s="245">
        <v>1.0</v>
      </c>
      <c r="H444" s="245" t="s">
        <v>2513</v>
      </c>
      <c r="I444" s="323" t="s">
        <v>11529</v>
      </c>
      <c r="J444" s="323" t="s">
        <v>2514</v>
      </c>
      <c r="K444" s="323" t="s">
        <v>68</v>
      </c>
      <c r="L444" s="323" t="s">
        <v>2530</v>
      </c>
      <c r="M444" s="345" t="s">
        <v>2531</v>
      </c>
      <c r="N444" s="323" t="s">
        <v>9970</v>
      </c>
      <c r="O444" s="331">
        <v>0.5708333333333333</v>
      </c>
      <c r="P444" s="343" t="str">
        <f t="shared" si="4"/>
        <v>DESINSTALACION DE EQUIPO</v>
      </c>
      <c r="Q444" s="323" t="s">
        <v>11530</v>
      </c>
      <c r="R444" s="323">
        <v>8.69706063875514E14</v>
      </c>
      <c r="S444" s="323">
        <v>8.110445077E9</v>
      </c>
      <c r="T444" s="323" t="s">
        <v>11531</v>
      </c>
      <c r="U444" s="323" t="s">
        <v>11532</v>
      </c>
      <c r="V444" s="343" t="str">
        <f t="shared" si="56"/>
        <v>DESINSTALACION</v>
      </c>
      <c r="W444" s="325">
        <v>0.0</v>
      </c>
      <c r="X444" s="325">
        <v>0.0</v>
      </c>
      <c r="Y444" s="326">
        <f t="shared" si="59"/>
        <v>0</v>
      </c>
      <c r="Z444" s="326">
        <f t="shared" si="60"/>
        <v>0</v>
      </c>
      <c r="AA444" s="326"/>
    </row>
    <row r="445">
      <c r="A445" s="322">
        <v>46094.0</v>
      </c>
      <c r="B445" s="245" t="s">
        <v>3625</v>
      </c>
      <c r="C445" s="245" t="s">
        <v>11463</v>
      </c>
      <c r="D445" s="328">
        <v>0.5416666666666666</v>
      </c>
      <c r="E445" s="245" t="s">
        <v>10162</v>
      </c>
      <c r="F445" s="245" t="s">
        <v>745</v>
      </c>
      <c r="G445" s="245">
        <v>1.0</v>
      </c>
      <c r="H445" s="245" t="s">
        <v>888</v>
      </c>
      <c r="I445" s="323" t="s">
        <v>11533</v>
      </c>
      <c r="J445" s="323" t="s">
        <v>9980</v>
      </c>
      <c r="K445" s="323" t="s">
        <v>11466</v>
      </c>
      <c r="L445" s="323" t="s">
        <v>11534</v>
      </c>
      <c r="M445" s="333" t="s">
        <v>11535</v>
      </c>
      <c r="N445" s="323" t="s">
        <v>11175</v>
      </c>
      <c r="O445" s="331">
        <v>0.5868055555555556</v>
      </c>
      <c r="P445" s="343" t="str">
        <f t="shared" si="4"/>
        <v>INSTALACION GPS</v>
      </c>
      <c r="Q445" s="323" t="s">
        <v>5247</v>
      </c>
      <c r="R445" s="323">
        <v>8.66557080117049E14</v>
      </c>
      <c r="S445" s="323" t="s">
        <v>68</v>
      </c>
      <c r="T445" s="323" t="s">
        <v>11536</v>
      </c>
      <c r="U445" s="323" t="s">
        <v>68</v>
      </c>
      <c r="V445" s="343" t="str">
        <f t="shared" si="56"/>
        <v>INSTALACION</v>
      </c>
      <c r="W445" s="325">
        <v>1850.0</v>
      </c>
      <c r="X445" s="325">
        <v>250.0</v>
      </c>
      <c r="Y445" s="326">
        <f t="shared" si="59"/>
        <v>336</v>
      </c>
      <c r="Z445" s="326">
        <f t="shared" si="60"/>
        <v>2436</v>
      </c>
      <c r="AA445" s="326"/>
    </row>
    <row r="446">
      <c r="A446" s="322">
        <v>46094.0</v>
      </c>
      <c r="B446" s="245" t="s">
        <v>3625</v>
      </c>
      <c r="C446" s="327" t="s">
        <v>2817</v>
      </c>
      <c r="D446" s="328">
        <v>0.5833333333333334</v>
      </c>
      <c r="E446" s="245" t="s">
        <v>2548</v>
      </c>
      <c r="F446" s="245" t="s">
        <v>10009</v>
      </c>
      <c r="G446" s="245">
        <v>1.0</v>
      </c>
      <c r="H446" s="245" t="s">
        <v>2812</v>
      </c>
      <c r="I446" s="323" t="s">
        <v>11537</v>
      </c>
      <c r="J446" s="323" t="s">
        <v>2521</v>
      </c>
      <c r="K446" s="323" t="s">
        <v>9455</v>
      </c>
      <c r="L446" s="323" t="s">
        <v>6245</v>
      </c>
      <c r="M446" s="333" t="s">
        <v>11186</v>
      </c>
      <c r="N446" s="323" t="s">
        <v>706</v>
      </c>
      <c r="O446" s="331">
        <v>0.5951388888888889</v>
      </c>
      <c r="P446" s="343" t="str">
        <f t="shared" si="4"/>
        <v>REINSTALACION DE EQUIPO </v>
      </c>
      <c r="Q446" s="323" t="s">
        <v>5247</v>
      </c>
      <c r="R446" s="323">
        <v>8.68166053315214E14</v>
      </c>
      <c r="S446" s="323">
        <v>8.182535696E9</v>
      </c>
      <c r="T446" s="323" t="s">
        <v>11538</v>
      </c>
      <c r="U446" s="323" t="s">
        <v>68</v>
      </c>
      <c r="V446" s="343" t="str">
        <f t="shared" si="56"/>
        <v>REINSTALACION</v>
      </c>
      <c r="W446" s="325">
        <v>350.0</v>
      </c>
      <c r="X446" s="325">
        <v>0.0</v>
      </c>
      <c r="Y446" s="326">
        <f t="shared" si="59"/>
        <v>56</v>
      </c>
      <c r="Z446" s="326">
        <f t="shared" si="60"/>
        <v>406</v>
      </c>
      <c r="AA446" s="326"/>
    </row>
    <row r="447">
      <c r="A447" s="322">
        <v>46094.0</v>
      </c>
      <c r="B447" s="245" t="s">
        <v>3625</v>
      </c>
      <c r="C447" s="327" t="s">
        <v>2817</v>
      </c>
      <c r="D447" s="328">
        <v>0.5833333333333334</v>
      </c>
      <c r="E447" s="245" t="s">
        <v>2548</v>
      </c>
      <c r="F447" s="245" t="s">
        <v>10009</v>
      </c>
      <c r="G447" s="245">
        <v>1.0</v>
      </c>
      <c r="H447" s="245" t="s">
        <v>2812</v>
      </c>
      <c r="I447" s="323" t="s">
        <v>11539</v>
      </c>
      <c r="J447" s="323" t="s">
        <v>2521</v>
      </c>
      <c r="K447" s="323" t="s">
        <v>9455</v>
      </c>
      <c r="L447" s="323" t="s">
        <v>2833</v>
      </c>
      <c r="M447" s="333" t="s">
        <v>11186</v>
      </c>
      <c r="N447" s="323" t="s">
        <v>706</v>
      </c>
      <c r="O447" s="331">
        <v>0.64375</v>
      </c>
      <c r="P447" s="343" t="str">
        <f t="shared" si="4"/>
        <v>REINSTALACION DE EQUIPO </v>
      </c>
      <c r="Q447" s="323" t="s">
        <v>5247</v>
      </c>
      <c r="R447" s="323">
        <v>8.68166053312567E14</v>
      </c>
      <c r="S447" s="323">
        <v>8.126212994E9</v>
      </c>
      <c r="T447" s="323" t="s">
        <v>11540</v>
      </c>
      <c r="U447" s="323" t="s">
        <v>68</v>
      </c>
      <c r="V447" s="343" t="str">
        <f t="shared" si="56"/>
        <v>REINSTALACION</v>
      </c>
      <c r="W447" s="325">
        <v>350.0</v>
      </c>
      <c r="X447" s="325">
        <v>0.0</v>
      </c>
      <c r="Y447" s="326">
        <f t="shared" si="59"/>
        <v>56</v>
      </c>
      <c r="Z447" s="326">
        <f t="shared" si="60"/>
        <v>406</v>
      </c>
      <c r="AA447" s="326"/>
    </row>
    <row r="448">
      <c r="A448" s="322">
        <v>46094.0</v>
      </c>
      <c r="B448" s="245" t="s">
        <v>3625</v>
      </c>
      <c r="C448" s="327" t="s">
        <v>2817</v>
      </c>
      <c r="D448" s="328">
        <v>0.5833333333333334</v>
      </c>
      <c r="E448" s="245" t="s">
        <v>2548</v>
      </c>
      <c r="F448" s="245" t="s">
        <v>10009</v>
      </c>
      <c r="G448" s="245">
        <v>1.0</v>
      </c>
      <c r="H448" s="245" t="s">
        <v>2812</v>
      </c>
      <c r="I448" s="323" t="s">
        <v>11541</v>
      </c>
      <c r="J448" s="323" t="s">
        <v>2521</v>
      </c>
      <c r="K448" s="323" t="s">
        <v>9455</v>
      </c>
      <c r="L448" s="323" t="s">
        <v>2833</v>
      </c>
      <c r="M448" s="333" t="s">
        <v>11186</v>
      </c>
      <c r="N448" s="323" t="s">
        <v>706</v>
      </c>
      <c r="O448" s="331">
        <v>0.6611111111111111</v>
      </c>
      <c r="P448" s="343" t="str">
        <f t="shared" si="4"/>
        <v>REINSTALACION DE EQUIPO </v>
      </c>
      <c r="Q448" s="323" t="s">
        <v>5247</v>
      </c>
      <c r="R448" s="323">
        <v>8.62667089223153E14</v>
      </c>
      <c r="S448" s="323">
        <v>8.126217243E9</v>
      </c>
      <c r="T448" s="323" t="s">
        <v>11542</v>
      </c>
      <c r="U448" s="323" t="s">
        <v>68</v>
      </c>
      <c r="V448" s="343" t="str">
        <f t="shared" si="56"/>
        <v>REINSTALACION</v>
      </c>
      <c r="W448" s="325">
        <v>350.0</v>
      </c>
      <c r="X448" s="325">
        <v>0.0</v>
      </c>
      <c r="Y448" s="326">
        <f t="shared" si="59"/>
        <v>56</v>
      </c>
      <c r="Z448" s="326">
        <f t="shared" si="60"/>
        <v>406</v>
      </c>
      <c r="AA448" s="326"/>
    </row>
    <row r="449">
      <c r="A449" s="322">
        <v>46094.0</v>
      </c>
      <c r="B449" s="245" t="s">
        <v>3625</v>
      </c>
      <c r="C449" s="327" t="s">
        <v>2817</v>
      </c>
      <c r="D449" s="328">
        <v>0.7083333333333334</v>
      </c>
      <c r="E449" s="245" t="s">
        <v>3698</v>
      </c>
      <c r="F449" s="245" t="s">
        <v>6473</v>
      </c>
      <c r="G449" s="245">
        <v>1.0</v>
      </c>
      <c r="H449" s="245" t="s">
        <v>888</v>
      </c>
      <c r="I449" s="323" t="s">
        <v>11543</v>
      </c>
      <c r="J449" s="323" t="s">
        <v>9980</v>
      </c>
      <c r="K449" s="323" t="s">
        <v>6475</v>
      </c>
      <c r="L449" s="323" t="s">
        <v>10891</v>
      </c>
      <c r="M449" s="333" t="s">
        <v>11544</v>
      </c>
      <c r="N449" s="323" t="s">
        <v>11175</v>
      </c>
      <c r="O449" s="331">
        <v>0.7555555555555555</v>
      </c>
      <c r="P449" s="343" t="str">
        <f t="shared" si="4"/>
        <v>INSTALACION GPS</v>
      </c>
      <c r="Q449" s="323" t="s">
        <v>5247</v>
      </c>
      <c r="R449" s="323">
        <v>8.66557080373998E14</v>
      </c>
      <c r="S449" s="323">
        <v>8.126215228E9</v>
      </c>
      <c r="T449" s="323" t="s">
        <v>11545</v>
      </c>
      <c r="U449" s="323" t="s">
        <v>68</v>
      </c>
      <c r="V449" s="343" t="str">
        <f t="shared" si="56"/>
        <v>INSTALACION</v>
      </c>
      <c r="W449" s="325">
        <v>1810.35</v>
      </c>
      <c r="X449" s="325">
        <v>0.0</v>
      </c>
      <c r="Y449" s="326">
        <f t="shared" si="59"/>
        <v>289.656</v>
      </c>
      <c r="Z449" s="326">
        <f t="shared" si="60"/>
        <v>2100.006</v>
      </c>
      <c r="AA449" s="326"/>
    </row>
    <row r="450">
      <c r="A450" s="322">
        <v>46094.0</v>
      </c>
      <c r="B450" s="245" t="s">
        <v>3625</v>
      </c>
      <c r="C450" s="327" t="s">
        <v>2817</v>
      </c>
      <c r="D450" s="328">
        <v>0.75</v>
      </c>
      <c r="E450" s="245" t="s">
        <v>2548</v>
      </c>
      <c r="F450" s="245" t="s">
        <v>10009</v>
      </c>
      <c r="G450" s="245">
        <v>1.0</v>
      </c>
      <c r="H450" s="245" t="s">
        <v>2513</v>
      </c>
      <c r="I450" s="323" t="s">
        <v>11546</v>
      </c>
      <c r="J450" s="323" t="s">
        <v>2514</v>
      </c>
      <c r="K450" s="323" t="s">
        <v>68</v>
      </c>
      <c r="L450" s="323" t="s">
        <v>2530</v>
      </c>
      <c r="M450" s="345" t="s">
        <v>2531</v>
      </c>
      <c r="N450" s="323" t="s">
        <v>9970</v>
      </c>
      <c r="O450" s="331">
        <v>0.7604166666666666</v>
      </c>
      <c r="P450" s="343" t="str">
        <f t="shared" si="4"/>
        <v>DESINSTALACION DE EQUIPO</v>
      </c>
      <c r="Q450" s="323" t="s">
        <v>3334</v>
      </c>
      <c r="R450" s="323">
        <v>8.69220040811139E14</v>
      </c>
      <c r="S450" s="323">
        <v>8.118227424E9</v>
      </c>
      <c r="T450" s="323" t="s">
        <v>11547</v>
      </c>
      <c r="U450" s="323" t="s">
        <v>11548</v>
      </c>
      <c r="V450" s="343" t="str">
        <f t="shared" si="56"/>
        <v>DESINSTALACION</v>
      </c>
      <c r="W450" s="325">
        <v>350.0</v>
      </c>
      <c r="X450" s="325">
        <v>0.0</v>
      </c>
      <c r="Y450" s="326">
        <f t="shared" si="59"/>
        <v>56</v>
      </c>
      <c r="Z450" s="326">
        <f t="shared" si="60"/>
        <v>406</v>
      </c>
      <c r="AA450" s="326"/>
    </row>
    <row r="451">
      <c r="A451" s="322">
        <v>46095.0</v>
      </c>
      <c r="B451" s="245" t="s">
        <v>3625</v>
      </c>
      <c r="C451" s="245" t="s">
        <v>68</v>
      </c>
      <c r="D451" s="328">
        <v>0.4166666666666667</v>
      </c>
      <c r="E451" s="245" t="s">
        <v>7700</v>
      </c>
      <c r="F451" s="245" t="s">
        <v>11549</v>
      </c>
      <c r="G451" s="245">
        <v>1.0</v>
      </c>
      <c r="H451" s="245" t="s">
        <v>888</v>
      </c>
      <c r="I451" s="323" t="s">
        <v>11550</v>
      </c>
      <c r="J451" s="323" t="s">
        <v>9980</v>
      </c>
      <c r="K451" s="323" t="s">
        <v>11551</v>
      </c>
      <c r="L451" s="323" t="s">
        <v>11552</v>
      </c>
      <c r="M451" s="344" t="s">
        <v>11553</v>
      </c>
      <c r="N451" s="323" t="s">
        <v>11175</v>
      </c>
      <c r="O451" s="331">
        <v>0.45208333333333334</v>
      </c>
      <c r="P451" s="343" t="str">
        <f t="shared" si="4"/>
        <v>INSTALACION GPS</v>
      </c>
      <c r="Q451" s="323" t="s">
        <v>5247</v>
      </c>
      <c r="R451" s="323">
        <v>8.66557080344825E14</v>
      </c>
      <c r="S451" s="323">
        <v>8.126215692E9</v>
      </c>
      <c r="T451" s="323" t="s">
        <v>68</v>
      </c>
      <c r="U451" s="323" t="s">
        <v>11554</v>
      </c>
      <c r="V451" s="343" t="str">
        <f t="shared" si="56"/>
        <v>INSTALACION</v>
      </c>
      <c r="W451" s="325">
        <v>549.0</v>
      </c>
      <c r="X451" s="325">
        <v>300.0</v>
      </c>
      <c r="Y451" s="326">
        <f t="shared" si="59"/>
        <v>135.84</v>
      </c>
      <c r="Z451" s="326">
        <f t="shared" si="60"/>
        <v>984.84</v>
      </c>
      <c r="AA451" s="326"/>
    </row>
    <row r="452">
      <c r="A452" s="322">
        <v>46095.0</v>
      </c>
      <c r="B452" s="245" t="s">
        <v>3625</v>
      </c>
      <c r="C452" s="245" t="s">
        <v>68</v>
      </c>
      <c r="D452" s="328">
        <v>0.4375</v>
      </c>
      <c r="E452" s="245" t="s">
        <v>7700</v>
      </c>
      <c r="F452" s="245" t="s">
        <v>11549</v>
      </c>
      <c r="G452" s="245">
        <v>1.0</v>
      </c>
      <c r="H452" s="245" t="s">
        <v>888</v>
      </c>
      <c r="I452" s="323" t="s">
        <v>11555</v>
      </c>
      <c r="J452" s="323" t="s">
        <v>9980</v>
      </c>
      <c r="K452" s="323" t="s">
        <v>11551</v>
      </c>
      <c r="L452" s="323" t="s">
        <v>11552</v>
      </c>
      <c r="M452" s="333" t="s">
        <v>11553</v>
      </c>
      <c r="N452" s="323" t="s">
        <v>11175</v>
      </c>
      <c r="O452" s="331">
        <v>0.49583333333333335</v>
      </c>
      <c r="P452" s="343" t="str">
        <f t="shared" si="4"/>
        <v>INSTALACION GPS</v>
      </c>
      <c r="Q452" s="323" t="s">
        <v>5247</v>
      </c>
      <c r="R452" s="323">
        <v>8.66557080359302E14</v>
      </c>
      <c r="S452" s="323">
        <v>8.12621576E9</v>
      </c>
      <c r="T452" s="323" t="s">
        <v>11556</v>
      </c>
      <c r="U452" s="323" t="s">
        <v>11557</v>
      </c>
      <c r="V452" s="343" t="str">
        <f t="shared" si="56"/>
        <v>INSTALACION</v>
      </c>
      <c r="W452" s="325">
        <v>549.0</v>
      </c>
      <c r="X452" s="325">
        <v>300.0</v>
      </c>
      <c r="Y452" s="326">
        <f t="shared" si="59"/>
        <v>135.84</v>
      </c>
      <c r="Z452" s="326">
        <f t="shared" si="60"/>
        <v>984.84</v>
      </c>
      <c r="AA452" s="326"/>
    </row>
    <row r="453">
      <c r="A453" s="322">
        <v>46095.0</v>
      </c>
      <c r="B453" s="245" t="s">
        <v>3625</v>
      </c>
      <c r="C453" s="245" t="s">
        <v>68</v>
      </c>
      <c r="D453" s="328">
        <v>0.4583333333333333</v>
      </c>
      <c r="E453" s="245" t="s">
        <v>7700</v>
      </c>
      <c r="F453" s="245" t="s">
        <v>11549</v>
      </c>
      <c r="G453" s="245">
        <v>1.0</v>
      </c>
      <c r="H453" s="245" t="s">
        <v>888</v>
      </c>
      <c r="I453" s="323" t="s">
        <v>11558</v>
      </c>
      <c r="J453" s="323" t="s">
        <v>9980</v>
      </c>
      <c r="K453" s="323" t="s">
        <v>11551</v>
      </c>
      <c r="L453" s="323" t="s">
        <v>11552</v>
      </c>
      <c r="M453" s="333" t="s">
        <v>11553</v>
      </c>
      <c r="N453" s="323" t="s">
        <v>11175</v>
      </c>
      <c r="O453" s="331">
        <v>0.5277777777777778</v>
      </c>
      <c r="P453" s="343" t="str">
        <f t="shared" si="4"/>
        <v>INSTALACION GPS</v>
      </c>
      <c r="Q453" s="323" t="s">
        <v>5247</v>
      </c>
      <c r="R453" s="323">
        <v>8.66557080374137E14</v>
      </c>
      <c r="S453" s="323">
        <v>8.126215759E9</v>
      </c>
      <c r="T453" s="323" t="s">
        <v>11559</v>
      </c>
      <c r="U453" s="323" t="s">
        <v>11560</v>
      </c>
      <c r="V453" s="343" t="str">
        <f t="shared" si="56"/>
        <v>INSTALACION</v>
      </c>
      <c r="W453" s="325">
        <v>549.0</v>
      </c>
      <c r="X453" s="325">
        <v>300.0</v>
      </c>
      <c r="Y453" s="326">
        <f t="shared" si="59"/>
        <v>135.84</v>
      </c>
      <c r="Z453" s="326">
        <f t="shared" si="60"/>
        <v>984.84</v>
      </c>
      <c r="AA453" s="326"/>
    </row>
    <row r="454" ht="39.75" customHeight="1">
      <c r="A454" s="335">
        <v>46095.0</v>
      </c>
      <c r="B454" s="336" t="s">
        <v>3625</v>
      </c>
      <c r="C454" s="336" t="s">
        <v>68</v>
      </c>
      <c r="D454" s="338">
        <v>0.5416666666666666</v>
      </c>
      <c r="E454" s="336" t="s">
        <v>4121</v>
      </c>
      <c r="F454" s="336" t="s">
        <v>4121</v>
      </c>
      <c r="G454" s="336">
        <v>1.0</v>
      </c>
      <c r="H454" s="336" t="s">
        <v>37</v>
      </c>
      <c r="I454" s="339" t="s">
        <v>2363</v>
      </c>
      <c r="J454" s="339" t="s">
        <v>10046</v>
      </c>
      <c r="K454" s="339" t="s">
        <v>9393</v>
      </c>
      <c r="L454" s="339" t="s">
        <v>8527</v>
      </c>
      <c r="M454" s="340" t="s">
        <v>11561</v>
      </c>
      <c r="N454" s="339" t="s">
        <v>11175</v>
      </c>
      <c r="O454" s="341">
        <v>0.5826388888888889</v>
      </c>
      <c r="P454" s="349" t="str">
        <f t="shared" si="4"/>
        <v>INSTALACION COMODATO GPS</v>
      </c>
      <c r="Q454" s="339" t="s">
        <v>5247</v>
      </c>
      <c r="R454" s="339">
        <v>8.66557080389895E14</v>
      </c>
      <c r="S454" s="339">
        <v>8.126215312E9</v>
      </c>
      <c r="T454" s="339" t="s">
        <v>11562</v>
      </c>
      <c r="U454" s="339" t="s">
        <v>11563</v>
      </c>
      <c r="V454" s="349" t="str">
        <f t="shared" si="56"/>
        <v>COMODATO</v>
      </c>
      <c r="W454" s="342">
        <v>549.0</v>
      </c>
      <c r="X454" s="342">
        <v>300.0</v>
      </c>
      <c r="Y454" s="361">
        <f t="shared" si="59"/>
        <v>135.84</v>
      </c>
      <c r="Z454" s="361">
        <f t="shared" si="60"/>
        <v>984.84</v>
      </c>
      <c r="AA454" s="361"/>
    </row>
    <row r="455">
      <c r="A455" s="322">
        <v>46096.0</v>
      </c>
      <c r="B455" s="245" t="s">
        <v>3732</v>
      </c>
      <c r="C455" s="245" t="s">
        <v>68</v>
      </c>
      <c r="D455" s="245" t="s">
        <v>68</v>
      </c>
      <c r="E455" s="245" t="s">
        <v>68</v>
      </c>
      <c r="F455" s="245" t="s">
        <v>2458</v>
      </c>
      <c r="G455" s="245" t="s">
        <v>68</v>
      </c>
      <c r="H455" s="245" t="s">
        <v>68</v>
      </c>
      <c r="I455" s="323" t="s">
        <v>68</v>
      </c>
      <c r="J455" s="323" t="s">
        <v>68</v>
      </c>
      <c r="K455" s="323" t="s">
        <v>68</v>
      </c>
      <c r="L455" s="323" t="s">
        <v>68</v>
      </c>
      <c r="M455" s="324" t="s">
        <v>68</v>
      </c>
      <c r="N455" s="323" t="s">
        <v>68</v>
      </c>
      <c r="O455" s="323" t="s">
        <v>68</v>
      </c>
      <c r="P455" s="343" t="str">
        <f t="shared" si="4"/>
        <v>-</v>
      </c>
      <c r="Q455" s="323" t="s">
        <v>68</v>
      </c>
      <c r="R455" s="323" t="s">
        <v>68</v>
      </c>
      <c r="S455" s="323" t="s">
        <v>68</v>
      </c>
      <c r="T455" s="323" t="s">
        <v>68</v>
      </c>
      <c r="U455" s="323" t="s">
        <v>68</v>
      </c>
      <c r="V455" s="343" t="str">
        <f t="shared" si="56"/>
        <v>-</v>
      </c>
      <c r="W455" s="325">
        <v>0.0</v>
      </c>
      <c r="X455" s="325">
        <v>0.0</v>
      </c>
      <c r="Y455" s="326">
        <f t="shared" si="59"/>
        <v>0</v>
      </c>
      <c r="Z455" s="326">
        <f t="shared" si="60"/>
        <v>0</v>
      </c>
      <c r="AA455" s="326"/>
    </row>
    <row r="456">
      <c r="A456" s="322">
        <v>46097.0</v>
      </c>
      <c r="B456" s="245" t="s">
        <v>3732</v>
      </c>
      <c r="C456" s="245" t="s">
        <v>68</v>
      </c>
      <c r="D456" s="245" t="s">
        <v>68</v>
      </c>
      <c r="E456" s="245" t="s">
        <v>68</v>
      </c>
      <c r="F456" s="245" t="s">
        <v>11564</v>
      </c>
      <c r="G456" s="245" t="s">
        <v>68</v>
      </c>
      <c r="H456" s="245" t="s">
        <v>2493</v>
      </c>
      <c r="I456" s="323" t="s">
        <v>68</v>
      </c>
      <c r="J456" s="323" t="s">
        <v>11565</v>
      </c>
      <c r="K456" s="323" t="s">
        <v>68</v>
      </c>
      <c r="L456" s="323" t="s">
        <v>68</v>
      </c>
      <c r="M456" s="324" t="s">
        <v>68</v>
      </c>
      <c r="N456" s="323" t="s">
        <v>68</v>
      </c>
      <c r="O456" s="323" t="s">
        <v>68</v>
      </c>
      <c r="P456" s="343" t="str">
        <f t="shared" si="4"/>
        <v>Natalicio de Benito Juárez (se recorre del 21 de marzo)</v>
      </c>
      <c r="Q456" s="323" t="s">
        <v>68</v>
      </c>
      <c r="R456" s="323" t="s">
        <v>68</v>
      </c>
      <c r="S456" s="323" t="s">
        <v>68</v>
      </c>
      <c r="T456" s="323" t="s">
        <v>68</v>
      </c>
      <c r="U456" s="323" t="s">
        <v>68</v>
      </c>
      <c r="V456" s="343" t="str">
        <f t="shared" si="56"/>
        <v>ASUETO</v>
      </c>
      <c r="W456" s="325">
        <v>0.0</v>
      </c>
      <c r="X456" s="325">
        <v>0.0</v>
      </c>
      <c r="Y456" s="326">
        <f t="shared" si="59"/>
        <v>0</v>
      </c>
      <c r="Z456" s="326">
        <f t="shared" si="60"/>
        <v>0</v>
      </c>
      <c r="AA456" s="326"/>
    </row>
    <row r="457">
      <c r="A457" s="322">
        <v>46098.0</v>
      </c>
      <c r="B457" s="245" t="s">
        <v>3732</v>
      </c>
      <c r="C457" s="245" t="s">
        <v>2966</v>
      </c>
      <c r="D457" s="328">
        <v>0.3958333333333333</v>
      </c>
      <c r="E457" s="245" t="s">
        <v>7626</v>
      </c>
      <c r="F457" s="245" t="s">
        <v>11566</v>
      </c>
      <c r="G457" s="245">
        <v>1.0</v>
      </c>
      <c r="H457" s="245" t="s">
        <v>846</v>
      </c>
      <c r="I457" s="323" t="s">
        <v>11567</v>
      </c>
      <c r="J457" s="323" t="s">
        <v>11568</v>
      </c>
      <c r="K457" s="323" t="s">
        <v>11569</v>
      </c>
      <c r="L457" s="323" t="s">
        <v>11570</v>
      </c>
      <c r="M457" s="333" t="s">
        <v>11571</v>
      </c>
      <c r="N457" s="323" t="s">
        <v>846</v>
      </c>
      <c r="O457" s="323" t="s">
        <v>68</v>
      </c>
      <c r="P457" s="343" t="str">
        <f t="shared" si="4"/>
        <v>INSTALACION DE GPS, CON SENSOR DE TEMPERATUTA Y BOTON DE PANICO</v>
      </c>
      <c r="Q457" s="323" t="s">
        <v>11572</v>
      </c>
      <c r="R457" s="323" t="s">
        <v>68</v>
      </c>
      <c r="S457" s="323" t="s">
        <v>68</v>
      </c>
      <c r="T457" s="323" t="s">
        <v>68</v>
      </c>
      <c r="U457" s="323" t="s">
        <v>68</v>
      </c>
      <c r="V457" s="343" t="str">
        <f t="shared" si="56"/>
        <v>CANCELADO</v>
      </c>
      <c r="W457" s="325">
        <v>0.0</v>
      </c>
      <c r="X457" s="325">
        <v>0.0</v>
      </c>
      <c r="Y457" s="326">
        <f t="shared" si="59"/>
        <v>0</v>
      </c>
      <c r="Z457" s="326">
        <f t="shared" si="60"/>
        <v>0</v>
      </c>
      <c r="AA457" s="326"/>
    </row>
    <row r="458">
      <c r="A458" s="322">
        <v>46098.0</v>
      </c>
      <c r="B458" s="245" t="s">
        <v>3732</v>
      </c>
      <c r="C458" s="327" t="s">
        <v>2817</v>
      </c>
      <c r="D458" s="328">
        <v>0.3958333333333333</v>
      </c>
      <c r="E458" s="245" t="s">
        <v>2548</v>
      </c>
      <c r="F458" s="245" t="s">
        <v>10009</v>
      </c>
      <c r="G458" s="245">
        <v>1.0</v>
      </c>
      <c r="H458" s="245" t="s">
        <v>2812</v>
      </c>
      <c r="I458" s="323" t="s">
        <v>11573</v>
      </c>
      <c r="J458" s="323" t="s">
        <v>2521</v>
      </c>
      <c r="K458" s="323" t="s">
        <v>9455</v>
      </c>
      <c r="L458" s="323" t="s">
        <v>2833</v>
      </c>
      <c r="M458" s="333" t="s">
        <v>11186</v>
      </c>
      <c r="N458" s="323" t="s">
        <v>706</v>
      </c>
      <c r="O458" s="331">
        <v>0.39861111111111114</v>
      </c>
      <c r="P458" s="343" t="str">
        <f t="shared" si="4"/>
        <v>REINSTALACION DE EQUIPO </v>
      </c>
      <c r="Q458" s="323" t="s">
        <v>5247</v>
      </c>
      <c r="R458" s="323">
        <v>8.66557080359179E14</v>
      </c>
      <c r="S458" s="323">
        <v>8.126215096E9</v>
      </c>
      <c r="T458" s="323">
        <v>77462.0</v>
      </c>
      <c r="U458" s="323" t="s">
        <v>11574</v>
      </c>
      <c r="V458" s="343" t="str">
        <f t="shared" si="56"/>
        <v>REINSTALACION</v>
      </c>
      <c r="W458" s="325">
        <v>350.0</v>
      </c>
      <c r="X458" s="325">
        <v>0.0</v>
      </c>
      <c r="Y458" s="326">
        <f t="shared" si="59"/>
        <v>56</v>
      </c>
      <c r="Z458" s="326">
        <f t="shared" si="60"/>
        <v>406</v>
      </c>
      <c r="AA458" s="326"/>
    </row>
    <row r="459">
      <c r="A459" s="322">
        <v>46098.0</v>
      </c>
      <c r="B459" s="245" t="s">
        <v>3732</v>
      </c>
      <c r="C459" s="245" t="s">
        <v>68</v>
      </c>
      <c r="D459" s="328">
        <v>0.5</v>
      </c>
      <c r="E459" s="245" t="s">
        <v>7700</v>
      </c>
      <c r="F459" s="245" t="s">
        <v>11575</v>
      </c>
      <c r="G459" s="245">
        <v>1.0</v>
      </c>
      <c r="H459" s="245" t="s">
        <v>888</v>
      </c>
      <c r="I459" s="323" t="s">
        <v>11576</v>
      </c>
      <c r="J459" s="323" t="s">
        <v>9980</v>
      </c>
      <c r="K459" s="323" t="s">
        <v>11577</v>
      </c>
      <c r="L459" s="323" t="s">
        <v>11578</v>
      </c>
      <c r="M459" s="333" t="s">
        <v>11579</v>
      </c>
      <c r="N459" s="323" t="s">
        <v>706</v>
      </c>
      <c r="O459" s="331">
        <v>0.47847222222222224</v>
      </c>
      <c r="P459" s="343" t="str">
        <f t="shared" si="4"/>
        <v>INSTALACION GPS</v>
      </c>
      <c r="Q459" s="323" t="s">
        <v>5247</v>
      </c>
      <c r="R459" s="323">
        <v>8.66557080388939E14</v>
      </c>
      <c r="S459" s="323">
        <v>8.126215626E9</v>
      </c>
      <c r="T459" s="323" t="s">
        <v>11580</v>
      </c>
      <c r="U459" s="323" t="s">
        <v>11581</v>
      </c>
      <c r="V459" s="343" t="str">
        <f t="shared" si="56"/>
        <v>INSTALACION</v>
      </c>
      <c r="W459" s="325">
        <v>1850.0</v>
      </c>
      <c r="X459" s="325">
        <v>250.0</v>
      </c>
      <c r="Y459" s="326">
        <f t="shared" si="59"/>
        <v>336</v>
      </c>
      <c r="Z459" s="326">
        <f t="shared" si="60"/>
        <v>2436</v>
      </c>
      <c r="AA459" s="326"/>
    </row>
    <row r="460">
      <c r="A460" s="322">
        <v>46098.0</v>
      </c>
      <c r="B460" s="245" t="s">
        <v>3732</v>
      </c>
      <c r="C460" s="245" t="s">
        <v>68</v>
      </c>
      <c r="D460" s="328">
        <v>0.5416666666666666</v>
      </c>
      <c r="E460" s="245" t="s">
        <v>4835</v>
      </c>
      <c r="F460" s="245" t="s">
        <v>4835</v>
      </c>
      <c r="G460" s="245">
        <v>1.0</v>
      </c>
      <c r="H460" s="245" t="s">
        <v>888</v>
      </c>
      <c r="I460" s="323" t="s">
        <v>11582</v>
      </c>
      <c r="J460" s="323" t="s">
        <v>9980</v>
      </c>
      <c r="K460" s="323" t="s">
        <v>11212</v>
      </c>
      <c r="L460" s="323" t="s">
        <v>11213</v>
      </c>
      <c r="M460" s="333" t="s">
        <v>11583</v>
      </c>
      <c r="N460" s="323" t="s">
        <v>11175</v>
      </c>
      <c r="O460" s="331">
        <v>0.5368055555555555</v>
      </c>
      <c r="P460" s="343" t="str">
        <f t="shared" si="4"/>
        <v>INSTALACION GPS</v>
      </c>
      <c r="Q460" s="323" t="s">
        <v>5247</v>
      </c>
      <c r="R460" s="323">
        <v>8.66557080311626E14</v>
      </c>
      <c r="S460" s="323">
        <v>8.126215556E9</v>
      </c>
      <c r="T460" s="323" t="s">
        <v>11584</v>
      </c>
      <c r="U460" s="323" t="s">
        <v>11585</v>
      </c>
      <c r="V460" s="343" t="str">
        <f t="shared" si="56"/>
        <v>INSTALACION</v>
      </c>
      <c r="W460" s="325">
        <v>0.0</v>
      </c>
      <c r="X460" s="325">
        <v>0.0</v>
      </c>
      <c r="Y460" s="326">
        <f t="shared" si="59"/>
        <v>0</v>
      </c>
      <c r="Z460" s="326">
        <f t="shared" si="60"/>
        <v>0</v>
      </c>
      <c r="AA460" s="326"/>
    </row>
    <row r="461">
      <c r="A461" s="322">
        <v>46098.0</v>
      </c>
      <c r="B461" s="245" t="s">
        <v>3732</v>
      </c>
      <c r="C461" s="327" t="s">
        <v>2817</v>
      </c>
      <c r="D461" s="328">
        <v>0.6875</v>
      </c>
      <c r="E461" s="245" t="s">
        <v>7860</v>
      </c>
      <c r="F461" s="245" t="s">
        <v>7860</v>
      </c>
      <c r="G461" s="245">
        <v>1.0</v>
      </c>
      <c r="H461" s="245" t="s">
        <v>2513</v>
      </c>
      <c r="I461" s="323" t="s">
        <v>11286</v>
      </c>
      <c r="J461" s="323" t="s">
        <v>2514</v>
      </c>
      <c r="K461" s="323" t="s">
        <v>7862</v>
      </c>
      <c r="L461" s="323" t="s">
        <v>11586</v>
      </c>
      <c r="M461" s="333" t="s">
        <v>11587</v>
      </c>
      <c r="N461" s="323" t="s">
        <v>706</v>
      </c>
      <c r="O461" s="331">
        <v>0.69375</v>
      </c>
      <c r="P461" s="343" t="str">
        <f t="shared" si="4"/>
        <v>DESINSTALACION DE EQUIPO</v>
      </c>
      <c r="Q461" s="323" t="s">
        <v>8935</v>
      </c>
      <c r="R461" s="323">
        <v>3.59857084446244E14</v>
      </c>
      <c r="S461" s="323">
        <v>8.115777559E9</v>
      </c>
      <c r="T461" s="323" t="s">
        <v>7866</v>
      </c>
      <c r="U461" s="323" t="s">
        <v>7867</v>
      </c>
      <c r="V461" s="343" t="str">
        <f t="shared" si="56"/>
        <v>DESINSTALACION</v>
      </c>
      <c r="W461" s="325">
        <v>650.0</v>
      </c>
      <c r="X461" s="325">
        <v>300.0</v>
      </c>
      <c r="Y461" s="326">
        <f t="shared" si="59"/>
        <v>152</v>
      </c>
      <c r="Z461" s="326">
        <f t="shared" si="60"/>
        <v>1102</v>
      </c>
      <c r="AA461" s="326"/>
    </row>
    <row r="462" ht="80.25" customHeight="1">
      <c r="A462" s="322">
        <v>46098.0</v>
      </c>
      <c r="B462" s="245" t="s">
        <v>3732</v>
      </c>
      <c r="C462" s="327" t="s">
        <v>2817</v>
      </c>
      <c r="D462" s="328">
        <v>0.7291666666666666</v>
      </c>
      <c r="E462" s="245" t="s">
        <v>3761</v>
      </c>
      <c r="F462" s="245" t="s">
        <v>2592</v>
      </c>
      <c r="G462" s="245">
        <v>1.0</v>
      </c>
      <c r="H462" s="245" t="s">
        <v>2716</v>
      </c>
      <c r="I462" s="323" t="s">
        <v>11588</v>
      </c>
      <c r="J462" s="323" t="s">
        <v>9980</v>
      </c>
      <c r="K462" s="323" t="s">
        <v>11589</v>
      </c>
      <c r="L462" s="323" t="s">
        <v>11590</v>
      </c>
      <c r="M462" s="333" t="s">
        <v>11591</v>
      </c>
      <c r="N462" s="323" t="s">
        <v>11175</v>
      </c>
      <c r="O462" s="331">
        <v>0.7291666666666666</v>
      </c>
      <c r="P462" s="343" t="str">
        <f t="shared" si="4"/>
        <v>INSTALACION GPS</v>
      </c>
      <c r="Q462" s="366" t="s">
        <v>11592</v>
      </c>
      <c r="R462" s="323" t="s">
        <v>68</v>
      </c>
      <c r="S462" s="323" t="s">
        <v>68</v>
      </c>
      <c r="T462" s="323" t="s">
        <v>68</v>
      </c>
      <c r="U462" s="323" t="s">
        <v>68</v>
      </c>
      <c r="V462" s="343" t="str">
        <f t="shared" si="56"/>
        <v>VISITA EN FALSO</v>
      </c>
      <c r="W462" s="325">
        <v>250.0</v>
      </c>
      <c r="X462" s="325">
        <v>0.0</v>
      </c>
      <c r="Y462" s="326">
        <f t="shared" si="59"/>
        <v>40</v>
      </c>
      <c r="Z462" s="326">
        <f t="shared" si="60"/>
        <v>290</v>
      </c>
      <c r="AA462" s="326"/>
    </row>
    <row r="463">
      <c r="A463" s="322">
        <v>46099.0</v>
      </c>
      <c r="B463" s="245" t="s">
        <v>3732</v>
      </c>
      <c r="C463" s="245" t="s">
        <v>68</v>
      </c>
      <c r="D463" s="328">
        <v>0.3541666666666667</v>
      </c>
      <c r="E463" s="245" t="s">
        <v>3418</v>
      </c>
      <c r="F463" s="245" t="s">
        <v>9648</v>
      </c>
      <c r="G463" s="245">
        <v>1.0</v>
      </c>
      <c r="H463" s="245" t="s">
        <v>2449</v>
      </c>
      <c r="I463" s="323" t="s">
        <v>11593</v>
      </c>
      <c r="J463" s="323" t="s">
        <v>11594</v>
      </c>
      <c r="K463" s="323" t="s">
        <v>11595</v>
      </c>
      <c r="L463" s="323" t="s">
        <v>11596</v>
      </c>
      <c r="M463" s="333" t="s">
        <v>11597</v>
      </c>
      <c r="N463" s="323" t="s">
        <v>11598</v>
      </c>
      <c r="O463" s="331">
        <v>0.3541666666666667</v>
      </c>
      <c r="P463" s="343" t="str">
        <f t="shared" si="4"/>
        <v>REVISION DE UNIDAD 
(EQUIPO NO HACE EL CAMBIO DE IGNICION)</v>
      </c>
      <c r="Q463" s="366" t="s">
        <v>11599</v>
      </c>
      <c r="R463" s="323">
        <v>8.63719062259909E14</v>
      </c>
      <c r="S463" s="323">
        <v>8.11066391E9</v>
      </c>
      <c r="T463" s="323" t="s">
        <v>5813</v>
      </c>
      <c r="U463" s="323" t="s">
        <v>5814</v>
      </c>
      <c r="V463" s="343" t="str">
        <f t="shared" si="56"/>
        <v>REVISION</v>
      </c>
      <c r="W463" s="325">
        <v>0.0</v>
      </c>
      <c r="X463" s="325">
        <v>0.0</v>
      </c>
      <c r="Y463" s="326">
        <f t="shared" si="59"/>
        <v>0</v>
      </c>
      <c r="Z463" s="326">
        <f t="shared" si="60"/>
        <v>0</v>
      </c>
      <c r="AA463" s="326"/>
    </row>
    <row r="464">
      <c r="A464" s="322">
        <v>46099.0</v>
      </c>
      <c r="B464" s="245" t="s">
        <v>3732</v>
      </c>
      <c r="C464" s="245" t="s">
        <v>2966</v>
      </c>
      <c r="D464" s="328">
        <v>0.5</v>
      </c>
      <c r="E464" s="245" t="s">
        <v>2574</v>
      </c>
      <c r="F464" s="245" t="s">
        <v>5930</v>
      </c>
      <c r="G464" s="245">
        <v>1.0</v>
      </c>
      <c r="H464" s="245" t="s">
        <v>846</v>
      </c>
      <c r="I464" s="323" t="s">
        <v>11600</v>
      </c>
      <c r="J464" s="323" t="s">
        <v>11601</v>
      </c>
      <c r="K464" s="323" t="s">
        <v>3312</v>
      </c>
      <c r="L464" s="323" t="s">
        <v>2577</v>
      </c>
      <c r="M464" s="344" t="s">
        <v>2578</v>
      </c>
      <c r="N464" s="323" t="s">
        <v>846</v>
      </c>
      <c r="O464" s="323" t="s">
        <v>68</v>
      </c>
      <c r="P464" s="343" t="str">
        <f t="shared" si="4"/>
        <v>CTE. GUILLERMO CASTILLO RAMIREZ 
DESINSTALACION DE EQUIPO</v>
      </c>
      <c r="Q464" s="323" t="s">
        <v>11602</v>
      </c>
      <c r="R464" s="323" t="s">
        <v>68</v>
      </c>
      <c r="S464" s="323" t="s">
        <v>68</v>
      </c>
      <c r="T464" s="323" t="s">
        <v>68</v>
      </c>
      <c r="U464" s="323" t="s">
        <v>68</v>
      </c>
      <c r="V464" s="343" t="str">
        <f t="shared" si="56"/>
        <v>CANCELADO</v>
      </c>
      <c r="W464" s="325">
        <v>0.0</v>
      </c>
      <c r="X464" s="325">
        <v>0.0</v>
      </c>
      <c r="Y464" s="326">
        <f t="shared" si="59"/>
        <v>0</v>
      </c>
      <c r="Z464" s="326">
        <f t="shared" si="60"/>
        <v>0</v>
      </c>
      <c r="AA464" s="326"/>
    </row>
    <row r="465">
      <c r="A465" s="322">
        <v>46099.0</v>
      </c>
      <c r="B465" s="245" t="s">
        <v>3732</v>
      </c>
      <c r="C465" s="327" t="s">
        <v>2817</v>
      </c>
      <c r="D465" s="328">
        <v>0.5</v>
      </c>
      <c r="E465" s="245" t="s">
        <v>6734</v>
      </c>
      <c r="F465" s="245" t="s">
        <v>2592</v>
      </c>
      <c r="G465" s="245">
        <v>1.0</v>
      </c>
      <c r="H465" s="245" t="s">
        <v>888</v>
      </c>
      <c r="I465" s="323" t="s">
        <v>11603</v>
      </c>
      <c r="J465" s="323" t="s">
        <v>9980</v>
      </c>
      <c r="K465" s="323" t="s">
        <v>11589</v>
      </c>
      <c r="L465" s="323" t="s">
        <v>11604</v>
      </c>
      <c r="M465" s="333" t="s">
        <v>11605</v>
      </c>
      <c r="N465" s="323" t="s">
        <v>11175</v>
      </c>
      <c r="O465" s="331">
        <v>0.48680555555555555</v>
      </c>
      <c r="P465" s="343" t="str">
        <f t="shared" si="4"/>
        <v>INSTALACION GPS</v>
      </c>
      <c r="Q465" s="323" t="s">
        <v>5247</v>
      </c>
      <c r="R465" s="323">
        <v>8.66557080342936E14</v>
      </c>
      <c r="S465" s="323">
        <v>8.126214508E9</v>
      </c>
      <c r="T465" s="323" t="s">
        <v>11606</v>
      </c>
      <c r="U465" s="323" t="s">
        <v>11607</v>
      </c>
      <c r="V465" s="343" t="str">
        <f t="shared" si="56"/>
        <v>INSTALACION</v>
      </c>
      <c r="W465" s="325">
        <v>1724.0</v>
      </c>
      <c r="X465" s="325">
        <v>150.0</v>
      </c>
      <c r="Y465" s="326">
        <f t="shared" si="59"/>
        <v>299.84</v>
      </c>
      <c r="Z465" s="326">
        <f t="shared" si="60"/>
        <v>2173.84</v>
      </c>
      <c r="AA465" s="326"/>
    </row>
    <row r="466">
      <c r="A466" s="322">
        <v>46099.0</v>
      </c>
      <c r="B466" s="245" t="s">
        <v>3732</v>
      </c>
      <c r="C466" s="327" t="s">
        <v>2817</v>
      </c>
      <c r="D466" s="328">
        <v>0.5833333333333334</v>
      </c>
      <c r="E466" s="245" t="s">
        <v>7885</v>
      </c>
      <c r="F466" s="245" t="s">
        <v>3489</v>
      </c>
      <c r="G466" s="245">
        <v>1.0</v>
      </c>
      <c r="H466" s="245" t="s">
        <v>2449</v>
      </c>
      <c r="I466" s="323" t="s">
        <v>11608</v>
      </c>
      <c r="J466" s="323" t="s">
        <v>11609</v>
      </c>
      <c r="K466" s="323" t="s">
        <v>6955</v>
      </c>
      <c r="L466" s="323" t="s">
        <v>11248</v>
      </c>
      <c r="M466" s="333" t="s">
        <v>11249</v>
      </c>
      <c r="N466" s="323" t="s">
        <v>706</v>
      </c>
      <c r="O466" s="331">
        <v>0.5854166666666667</v>
      </c>
      <c r="P466" s="343" t="str">
        <f t="shared" si="4"/>
        <v>REVISION QUE NO CUENTE CON GPS </v>
      </c>
      <c r="Q466" s="323" t="s">
        <v>11610</v>
      </c>
      <c r="R466" s="323" t="s">
        <v>68</v>
      </c>
      <c r="S466" s="323" t="s">
        <v>68</v>
      </c>
      <c r="T466" s="323" t="s">
        <v>68</v>
      </c>
      <c r="U466" s="323" t="s">
        <v>11611</v>
      </c>
      <c r="V466" s="343" t="str">
        <f t="shared" si="56"/>
        <v>REVISION</v>
      </c>
      <c r="W466" s="325">
        <v>500.0</v>
      </c>
      <c r="X466" s="325">
        <v>0.0</v>
      </c>
      <c r="Y466" s="326">
        <f t="shared" si="59"/>
        <v>80</v>
      </c>
      <c r="Z466" s="326">
        <f t="shared" si="60"/>
        <v>580</v>
      </c>
      <c r="AA466" s="326"/>
    </row>
    <row r="467">
      <c r="A467" s="322">
        <v>46099.0</v>
      </c>
      <c r="B467" s="245" t="s">
        <v>3732</v>
      </c>
      <c r="C467" s="327" t="s">
        <v>2817</v>
      </c>
      <c r="D467" s="328">
        <v>0.5833333333333334</v>
      </c>
      <c r="E467" s="245" t="s">
        <v>7885</v>
      </c>
      <c r="F467" s="245" t="s">
        <v>3489</v>
      </c>
      <c r="G467" s="245">
        <v>1.0</v>
      </c>
      <c r="H467" s="245" t="s">
        <v>2449</v>
      </c>
      <c r="I467" s="323" t="s">
        <v>11612</v>
      </c>
      <c r="J467" s="323" t="s">
        <v>11613</v>
      </c>
      <c r="K467" s="323" t="s">
        <v>6955</v>
      </c>
      <c r="L467" s="323" t="s">
        <v>11248</v>
      </c>
      <c r="M467" s="333" t="s">
        <v>11249</v>
      </c>
      <c r="N467" s="323" t="s">
        <v>706</v>
      </c>
      <c r="O467" s="331">
        <v>0.6222222222222222</v>
      </c>
      <c r="P467" s="343" t="str">
        <f t="shared" si="4"/>
        <v>REVISION QUE NO CUENTE CON GPS ADICIONALES A LOS NUESTROS</v>
      </c>
      <c r="Q467" s="323" t="s">
        <v>11614</v>
      </c>
      <c r="R467" s="323" t="s">
        <v>68</v>
      </c>
      <c r="S467" s="323" t="s">
        <v>68</v>
      </c>
      <c r="T467" s="323" t="s">
        <v>11615</v>
      </c>
      <c r="U467" s="323" t="s">
        <v>11616</v>
      </c>
      <c r="V467" s="343" t="str">
        <f t="shared" si="56"/>
        <v>REVISION</v>
      </c>
      <c r="W467" s="325">
        <v>500.0</v>
      </c>
      <c r="X467" s="325">
        <v>0.0</v>
      </c>
      <c r="Y467" s="326">
        <f t="shared" si="59"/>
        <v>80</v>
      </c>
      <c r="Z467" s="326">
        <f t="shared" si="60"/>
        <v>580</v>
      </c>
      <c r="AA467" s="326"/>
    </row>
    <row r="468">
      <c r="A468" s="322">
        <v>46099.0</v>
      </c>
      <c r="B468" s="245" t="s">
        <v>3732</v>
      </c>
      <c r="C468" s="245" t="s">
        <v>68</v>
      </c>
      <c r="D468" s="328">
        <v>0.7083333333333334</v>
      </c>
      <c r="E468" s="245" t="s">
        <v>325</v>
      </c>
      <c r="F468" s="245" t="s">
        <v>325</v>
      </c>
      <c r="G468" s="245">
        <v>1.0</v>
      </c>
      <c r="H468" s="245" t="s">
        <v>2513</v>
      </c>
      <c r="I468" s="323" t="s">
        <v>4501</v>
      </c>
      <c r="J468" s="323" t="s">
        <v>2514</v>
      </c>
      <c r="K468" s="323" t="s">
        <v>11617</v>
      </c>
      <c r="L468" s="323" t="s">
        <v>11618</v>
      </c>
      <c r="M468" s="333" t="s">
        <v>11619</v>
      </c>
      <c r="N468" s="323" t="s">
        <v>706</v>
      </c>
      <c r="O468" s="331">
        <v>0.6847222222222222</v>
      </c>
      <c r="P468" s="343" t="str">
        <f t="shared" si="4"/>
        <v>DESINSTALACION DE EQUIPO</v>
      </c>
      <c r="Q468" s="323" t="s">
        <v>10980</v>
      </c>
      <c r="R468" s="323">
        <v>8.64943048174631E14</v>
      </c>
      <c r="S468" s="323">
        <v>8.12321351E9</v>
      </c>
      <c r="T468" s="323" t="s">
        <v>11620</v>
      </c>
      <c r="U468" s="323" t="s">
        <v>11621</v>
      </c>
      <c r="V468" s="343" t="str">
        <f t="shared" si="56"/>
        <v>DESINSTALACION</v>
      </c>
      <c r="W468" s="325">
        <v>0.0</v>
      </c>
      <c r="X468" s="325">
        <v>0.0</v>
      </c>
      <c r="Y468" s="326">
        <f t="shared" si="59"/>
        <v>0</v>
      </c>
      <c r="Z468" s="326">
        <f t="shared" si="60"/>
        <v>0</v>
      </c>
      <c r="AA468" s="326"/>
    </row>
    <row r="469">
      <c r="A469" s="322">
        <v>46100.0</v>
      </c>
      <c r="B469" s="245" t="s">
        <v>3732</v>
      </c>
      <c r="C469" s="327" t="s">
        <v>2817</v>
      </c>
      <c r="D469" s="328">
        <v>0.4166666666666667</v>
      </c>
      <c r="E469" s="245" t="s">
        <v>7626</v>
      </c>
      <c r="F469" s="245" t="s">
        <v>11566</v>
      </c>
      <c r="G469" s="245">
        <v>1.0</v>
      </c>
      <c r="H469" s="245" t="s">
        <v>888</v>
      </c>
      <c r="I469" s="323" t="s">
        <v>11622</v>
      </c>
      <c r="J469" s="323" t="s">
        <v>11568</v>
      </c>
      <c r="K469" s="323" t="s">
        <v>11569</v>
      </c>
      <c r="L469" s="323" t="s">
        <v>11570</v>
      </c>
      <c r="M469" s="333" t="s">
        <v>11571</v>
      </c>
      <c r="N469" s="323" t="s">
        <v>11175</v>
      </c>
      <c r="O469" s="331">
        <v>0.38958333333333334</v>
      </c>
      <c r="P469" s="343" t="str">
        <f t="shared" si="4"/>
        <v>INSTALACION DE GPS, CON SENSOR DE TEMPERATUTA Y BOTON DE PANICO</v>
      </c>
      <c r="Q469" s="323" t="s">
        <v>11623</v>
      </c>
      <c r="R469" s="323">
        <v>8.60896050892371E14</v>
      </c>
      <c r="S469" s="323">
        <v>8.126174267E9</v>
      </c>
      <c r="T469" s="323" t="s">
        <v>11624</v>
      </c>
      <c r="U469" s="323" t="s">
        <v>11625</v>
      </c>
      <c r="V469" s="343" t="str">
        <f t="shared" si="56"/>
        <v>INSTALACION</v>
      </c>
      <c r="W469" s="325">
        <v>0.0</v>
      </c>
      <c r="X469" s="325">
        <v>0.0</v>
      </c>
      <c r="Y469" s="326">
        <f t="shared" si="59"/>
        <v>0</v>
      </c>
      <c r="Z469" s="326">
        <f t="shared" si="60"/>
        <v>0</v>
      </c>
      <c r="AA469" s="326"/>
    </row>
    <row r="470">
      <c r="A470" s="322">
        <v>46100.0</v>
      </c>
      <c r="B470" s="245" t="s">
        <v>3732</v>
      </c>
      <c r="C470" s="327" t="s">
        <v>2817</v>
      </c>
      <c r="D470" s="328">
        <v>0.4166666666666667</v>
      </c>
      <c r="E470" s="245" t="s">
        <v>7700</v>
      </c>
      <c r="F470" s="245" t="s">
        <v>11150</v>
      </c>
      <c r="G470" s="245">
        <v>1.0</v>
      </c>
      <c r="H470" s="245" t="s">
        <v>888</v>
      </c>
      <c r="I470" s="323" t="s">
        <v>11626</v>
      </c>
      <c r="J470" s="323" t="s">
        <v>9980</v>
      </c>
      <c r="K470" s="323" t="s">
        <v>11152</v>
      </c>
      <c r="L470" s="323" t="s">
        <v>11627</v>
      </c>
      <c r="M470" s="333" t="s">
        <v>6334</v>
      </c>
      <c r="N470" s="323" t="s">
        <v>706</v>
      </c>
      <c r="O470" s="331">
        <v>0.41944444444444445</v>
      </c>
      <c r="P470" s="343" t="str">
        <f t="shared" si="4"/>
        <v>INSTALACION GPS</v>
      </c>
      <c r="Q470" s="323" t="s">
        <v>5247</v>
      </c>
      <c r="R470" s="323">
        <v>8.6655708032923E14</v>
      </c>
      <c r="S470" s="323">
        <v>8.135519773E9</v>
      </c>
      <c r="T470" s="323" t="s">
        <v>11628</v>
      </c>
      <c r="U470" s="323" t="s">
        <v>68</v>
      </c>
      <c r="V470" s="343" t="str">
        <f t="shared" si="56"/>
        <v>INSTALACION</v>
      </c>
      <c r="W470" s="325">
        <v>1850.0</v>
      </c>
      <c r="X470" s="325">
        <v>250.0</v>
      </c>
      <c r="Y470" s="326">
        <f t="shared" si="59"/>
        <v>336</v>
      </c>
      <c r="Z470" s="326">
        <f t="shared" si="60"/>
        <v>2436</v>
      </c>
      <c r="AA470" s="326"/>
    </row>
    <row r="471">
      <c r="A471" s="322">
        <v>46100.0</v>
      </c>
      <c r="B471" s="245" t="s">
        <v>3732</v>
      </c>
      <c r="C471" s="245" t="s">
        <v>68</v>
      </c>
      <c r="D471" s="328">
        <v>0.5</v>
      </c>
      <c r="E471" s="245" t="s">
        <v>10162</v>
      </c>
      <c r="F471" s="245" t="s">
        <v>11629</v>
      </c>
      <c r="G471" s="245">
        <v>1.0</v>
      </c>
      <c r="H471" s="245" t="s">
        <v>888</v>
      </c>
      <c r="I471" s="323" t="s">
        <v>11630</v>
      </c>
      <c r="J471" s="323" t="s">
        <v>9980</v>
      </c>
      <c r="K471" s="323" t="s">
        <v>11631</v>
      </c>
      <c r="L471" s="323" t="s">
        <v>11632</v>
      </c>
      <c r="M471" s="333" t="s">
        <v>11633</v>
      </c>
      <c r="N471" s="323" t="s">
        <v>706</v>
      </c>
      <c r="O471" s="331">
        <v>0.4701388888888889</v>
      </c>
      <c r="P471" s="343" t="str">
        <f t="shared" si="4"/>
        <v>INSTALACION GPS</v>
      </c>
      <c r="Q471" s="323" t="s">
        <v>5247</v>
      </c>
      <c r="R471" s="323">
        <v>8.66557080344759E14</v>
      </c>
      <c r="S471" s="323" t="s">
        <v>68</v>
      </c>
      <c r="T471" s="323" t="s">
        <v>68</v>
      </c>
      <c r="U471" s="323" t="s">
        <v>68</v>
      </c>
      <c r="V471" s="343" t="str">
        <f t="shared" si="56"/>
        <v>INSTALACION</v>
      </c>
      <c r="W471" s="325">
        <v>1850.0</v>
      </c>
      <c r="X471" s="325">
        <v>250.0</v>
      </c>
      <c r="Y471" s="326">
        <f t="shared" si="59"/>
        <v>336</v>
      </c>
      <c r="Z471" s="326">
        <f t="shared" si="60"/>
        <v>2436</v>
      </c>
      <c r="AA471" s="326"/>
    </row>
    <row r="472">
      <c r="A472" s="322">
        <v>46100.0</v>
      </c>
      <c r="B472" s="245" t="s">
        <v>3732</v>
      </c>
      <c r="C472" s="327" t="s">
        <v>2817</v>
      </c>
      <c r="D472" s="328">
        <v>0.5833333333333334</v>
      </c>
      <c r="E472" s="245" t="s">
        <v>3761</v>
      </c>
      <c r="F472" s="245" t="s">
        <v>2592</v>
      </c>
      <c r="G472" s="245">
        <v>1.0</v>
      </c>
      <c r="H472" s="245" t="s">
        <v>888</v>
      </c>
      <c r="I472" s="323" t="s">
        <v>11634</v>
      </c>
      <c r="J472" s="323" t="s">
        <v>9980</v>
      </c>
      <c r="K472" s="323" t="s">
        <v>11635</v>
      </c>
      <c r="L472" s="323" t="s">
        <v>11636</v>
      </c>
      <c r="M472" s="333" t="s">
        <v>11637</v>
      </c>
      <c r="N472" s="323" t="s">
        <v>706</v>
      </c>
      <c r="O472" s="331">
        <v>0.5243055555555556</v>
      </c>
      <c r="P472" s="343" t="str">
        <f t="shared" si="4"/>
        <v>INSTALACION GPS</v>
      </c>
      <c r="Q472" s="323" t="s">
        <v>5247</v>
      </c>
      <c r="R472" s="323">
        <v>8.66557080301452E14</v>
      </c>
      <c r="S472" s="323">
        <v>8.180148205E9</v>
      </c>
      <c r="T472" s="323" t="s">
        <v>11638</v>
      </c>
      <c r="U472" s="323" t="s">
        <v>68</v>
      </c>
      <c r="V472" s="343" t="str">
        <f t="shared" si="56"/>
        <v>INSTALACION</v>
      </c>
      <c r="W472" s="325">
        <v>1724.0</v>
      </c>
      <c r="X472" s="325">
        <v>150.0</v>
      </c>
      <c r="Y472" s="326">
        <f t="shared" si="59"/>
        <v>299.84</v>
      </c>
      <c r="Z472" s="326">
        <f t="shared" si="60"/>
        <v>2173.84</v>
      </c>
      <c r="AA472" s="326"/>
    </row>
    <row r="473">
      <c r="A473" s="322">
        <v>46100.0</v>
      </c>
      <c r="B473" s="245" t="s">
        <v>3732</v>
      </c>
      <c r="C473" s="327" t="s">
        <v>2817</v>
      </c>
      <c r="D473" s="328">
        <v>0.6041666666666666</v>
      </c>
      <c r="E473" s="245" t="s">
        <v>3761</v>
      </c>
      <c r="F473" s="245" t="s">
        <v>2592</v>
      </c>
      <c r="G473" s="245">
        <v>1.0</v>
      </c>
      <c r="H473" s="245" t="s">
        <v>888</v>
      </c>
      <c r="I473" s="323" t="s">
        <v>11639</v>
      </c>
      <c r="J473" s="323" t="s">
        <v>9980</v>
      </c>
      <c r="K473" s="323" t="s">
        <v>11640</v>
      </c>
      <c r="L473" s="323" t="s">
        <v>11636</v>
      </c>
      <c r="M473" s="333" t="s">
        <v>11637</v>
      </c>
      <c r="N473" s="323" t="s">
        <v>706</v>
      </c>
      <c r="O473" s="331">
        <v>0.58125</v>
      </c>
      <c r="P473" s="343" t="str">
        <f t="shared" si="4"/>
        <v>INSTALACION GPS</v>
      </c>
      <c r="Q473" s="323" t="s">
        <v>5247</v>
      </c>
      <c r="R473" s="323">
        <v>8.66557080300835E14</v>
      </c>
      <c r="S473" s="323" t="s">
        <v>68</v>
      </c>
      <c r="T473" s="323" t="s">
        <v>68</v>
      </c>
      <c r="U473" s="323" t="s">
        <v>68</v>
      </c>
      <c r="V473" s="343" t="str">
        <f t="shared" si="56"/>
        <v>INSTALACION</v>
      </c>
      <c r="W473" s="325">
        <v>1724.0</v>
      </c>
      <c r="X473" s="325">
        <v>150.0</v>
      </c>
      <c r="Y473" s="326">
        <f t="shared" si="59"/>
        <v>299.84</v>
      </c>
      <c r="Z473" s="326">
        <f t="shared" si="60"/>
        <v>2173.84</v>
      </c>
      <c r="AA473" s="326"/>
    </row>
    <row r="474">
      <c r="A474" s="322">
        <v>46100.0</v>
      </c>
      <c r="B474" s="245" t="s">
        <v>3732</v>
      </c>
      <c r="C474" s="327" t="s">
        <v>2817</v>
      </c>
      <c r="D474" s="328">
        <v>0.625</v>
      </c>
      <c r="E474" s="245" t="s">
        <v>3761</v>
      </c>
      <c r="F474" s="245" t="s">
        <v>2592</v>
      </c>
      <c r="G474" s="245">
        <v>1.0</v>
      </c>
      <c r="H474" s="245" t="s">
        <v>2716</v>
      </c>
      <c r="I474" s="323" t="s">
        <v>11641</v>
      </c>
      <c r="J474" s="323" t="s">
        <v>9980</v>
      </c>
      <c r="K474" s="323" t="s">
        <v>11642</v>
      </c>
      <c r="L474" s="323" t="s">
        <v>11643</v>
      </c>
      <c r="M474" s="333" t="s">
        <v>11644</v>
      </c>
      <c r="N474" s="323" t="s">
        <v>706</v>
      </c>
      <c r="O474" s="331">
        <v>0.6020833333333333</v>
      </c>
      <c r="P474" s="343" t="str">
        <f t="shared" si="4"/>
        <v>INSTALACION GPS</v>
      </c>
      <c r="Q474" s="323" t="s">
        <v>11645</v>
      </c>
      <c r="R474" s="323" t="s">
        <v>68</v>
      </c>
      <c r="S474" s="323" t="s">
        <v>68</v>
      </c>
      <c r="T474" s="323" t="s">
        <v>68</v>
      </c>
      <c r="U474" s="323" t="s">
        <v>68</v>
      </c>
      <c r="V474" s="343" t="str">
        <f t="shared" si="56"/>
        <v>VISITA EN FALSO</v>
      </c>
      <c r="W474" s="325">
        <v>250.0</v>
      </c>
      <c r="X474" s="325">
        <v>0.0</v>
      </c>
      <c r="Y474" s="326">
        <f t="shared" si="59"/>
        <v>40</v>
      </c>
      <c r="Z474" s="326">
        <f t="shared" si="60"/>
        <v>290</v>
      </c>
      <c r="AA474" s="326"/>
    </row>
    <row r="475">
      <c r="A475" s="322">
        <v>46100.0</v>
      </c>
      <c r="B475" s="245" t="s">
        <v>3732</v>
      </c>
      <c r="C475" s="327" t="s">
        <v>2817</v>
      </c>
      <c r="D475" s="328">
        <v>0.6875</v>
      </c>
      <c r="E475" s="245" t="s">
        <v>2574</v>
      </c>
      <c r="F475" s="245" t="s">
        <v>5930</v>
      </c>
      <c r="G475" s="245">
        <v>1.0</v>
      </c>
      <c r="H475" s="245" t="s">
        <v>2513</v>
      </c>
      <c r="I475" s="323" t="s">
        <v>11646</v>
      </c>
      <c r="J475" s="323" t="s">
        <v>11647</v>
      </c>
      <c r="K475" s="323" t="s">
        <v>3312</v>
      </c>
      <c r="L475" s="323" t="s">
        <v>2577</v>
      </c>
      <c r="M475" s="344" t="s">
        <v>2578</v>
      </c>
      <c r="N475" s="323" t="s">
        <v>11175</v>
      </c>
      <c r="O475" s="331">
        <v>0.6756944444444445</v>
      </c>
      <c r="P475" s="343" t="str">
        <f t="shared" si="4"/>
        <v>CTE. EDGAR AMBRIZ VILLALPA
DESINSTALACION DE EQUIPO</v>
      </c>
      <c r="Q475" s="323" t="s">
        <v>7421</v>
      </c>
      <c r="R475" s="323">
        <v>8.65011034399981E14</v>
      </c>
      <c r="S475" s="323" t="s">
        <v>68</v>
      </c>
      <c r="T475" s="323" t="s">
        <v>68</v>
      </c>
      <c r="U475" s="323" t="s">
        <v>11648</v>
      </c>
      <c r="V475" s="343" t="str">
        <f t="shared" si="56"/>
        <v>DESINSTALACION</v>
      </c>
      <c r="W475" s="325">
        <v>650.0</v>
      </c>
      <c r="X475" s="325">
        <v>0.0</v>
      </c>
      <c r="Y475" s="326">
        <f t="shared" si="59"/>
        <v>104</v>
      </c>
      <c r="Z475" s="326">
        <f t="shared" si="60"/>
        <v>754</v>
      </c>
      <c r="AA475" s="326"/>
    </row>
    <row r="476">
      <c r="A476" s="322">
        <v>46100.0</v>
      </c>
      <c r="B476" s="245" t="s">
        <v>3732</v>
      </c>
      <c r="C476" s="327" t="s">
        <v>2817</v>
      </c>
      <c r="D476" s="328">
        <v>0.7083333333333334</v>
      </c>
      <c r="E476" s="245" t="s">
        <v>2504</v>
      </c>
      <c r="F476" s="245" t="s">
        <v>2504</v>
      </c>
      <c r="G476" s="245">
        <v>1.0</v>
      </c>
      <c r="H476" s="245" t="s">
        <v>888</v>
      </c>
      <c r="I476" s="323" t="s">
        <v>11649</v>
      </c>
      <c r="J476" s="323" t="s">
        <v>9980</v>
      </c>
      <c r="K476" s="323" t="s">
        <v>11650</v>
      </c>
      <c r="L476" s="323" t="s">
        <v>9328</v>
      </c>
      <c r="M476" s="333" t="s">
        <v>11651</v>
      </c>
      <c r="N476" s="323" t="s">
        <v>11175</v>
      </c>
      <c r="O476" s="331">
        <v>0.6013888888888889</v>
      </c>
      <c r="P476" s="343" t="str">
        <f t="shared" si="4"/>
        <v>INSTALACION GPS</v>
      </c>
      <c r="Q476" s="323" t="s">
        <v>11652</v>
      </c>
      <c r="R476" s="323">
        <v>8.66557080329297E14</v>
      </c>
      <c r="S476" s="323">
        <v>8.126214778E9</v>
      </c>
      <c r="T476" s="323" t="s">
        <v>11653</v>
      </c>
      <c r="U476" s="323" t="s">
        <v>11654</v>
      </c>
      <c r="V476" s="343" t="str">
        <f t="shared" si="56"/>
        <v>INSTALACION</v>
      </c>
      <c r="W476" s="325">
        <v>1900.0</v>
      </c>
      <c r="X476" s="325">
        <v>100.0</v>
      </c>
      <c r="Y476" s="325" t="s">
        <v>9949</v>
      </c>
      <c r="Z476" s="326">
        <f>W476+X476</f>
        <v>2000</v>
      </c>
      <c r="AA476" s="326"/>
    </row>
    <row r="477">
      <c r="A477" s="322">
        <v>46080.0</v>
      </c>
      <c r="B477" s="245" t="s">
        <v>3395</v>
      </c>
      <c r="C477" s="327" t="s">
        <v>2817</v>
      </c>
      <c r="D477" s="328">
        <v>0.4583333333333333</v>
      </c>
      <c r="E477" s="245" t="s">
        <v>7700</v>
      </c>
      <c r="F477" s="245" t="s">
        <v>10693</v>
      </c>
      <c r="G477" s="245">
        <v>1.0</v>
      </c>
      <c r="H477" s="245" t="s">
        <v>11020</v>
      </c>
      <c r="I477" s="323" t="s">
        <v>6331</v>
      </c>
      <c r="J477" s="323" t="s">
        <v>11021</v>
      </c>
      <c r="K477" s="323" t="s">
        <v>10695</v>
      </c>
      <c r="L477" s="323" t="s">
        <v>10696</v>
      </c>
      <c r="M477" s="333" t="s">
        <v>10697</v>
      </c>
      <c r="N477" s="323" t="s">
        <v>706</v>
      </c>
      <c r="O477" s="331">
        <v>0.46875</v>
      </c>
      <c r="P477" s="343" t="str">
        <f t="shared" si="4"/>
        <v>INSTALACION CON SENSOR DE APERTURA</v>
      </c>
      <c r="Q477" s="323" t="s">
        <v>68</v>
      </c>
      <c r="R477" s="323" t="s">
        <v>68</v>
      </c>
      <c r="S477" s="323" t="s">
        <v>68</v>
      </c>
      <c r="T477" s="323" t="s">
        <v>68</v>
      </c>
      <c r="U477" s="323" t="s">
        <v>68</v>
      </c>
      <c r="V477" s="343" t="str">
        <f t="shared" si="56"/>
        <v>SENSOR DE APERTURA</v>
      </c>
      <c r="W477" s="325">
        <f>499</f>
        <v>499</v>
      </c>
      <c r="X477" s="325">
        <v>0.0</v>
      </c>
      <c r="Y477" s="326">
        <f t="shared" ref="Y477:Y484" si="61">(W477+X477)*0.16</f>
        <v>79.84</v>
      </c>
      <c r="Z477" s="326">
        <f t="shared" ref="Z477:Z484" si="62">W477+X477+Y477</f>
        <v>578.84</v>
      </c>
      <c r="AA477" s="326"/>
    </row>
    <row r="478">
      <c r="A478" s="322">
        <v>46101.0</v>
      </c>
      <c r="B478" s="245" t="s">
        <v>3732</v>
      </c>
      <c r="C478" s="327" t="s">
        <v>2817</v>
      </c>
      <c r="D478" s="328">
        <v>0.375</v>
      </c>
      <c r="E478" s="245" t="s">
        <v>7700</v>
      </c>
      <c r="F478" s="245" t="s">
        <v>10693</v>
      </c>
      <c r="G478" s="245">
        <v>1.0</v>
      </c>
      <c r="H478" s="245" t="s">
        <v>888</v>
      </c>
      <c r="I478" s="323" t="s">
        <v>11655</v>
      </c>
      <c r="J478" s="323" t="s">
        <v>11656</v>
      </c>
      <c r="K478" s="323" t="s">
        <v>10695</v>
      </c>
      <c r="L478" s="323" t="s">
        <v>10696</v>
      </c>
      <c r="M478" s="333" t="s">
        <v>10697</v>
      </c>
      <c r="N478" s="323" t="s">
        <v>11657</v>
      </c>
      <c r="O478" s="331">
        <v>0.3770833333333333</v>
      </c>
      <c r="P478" s="343" t="str">
        <f t="shared" si="4"/>
        <v>INSTALACION DE GPS CON SENSOR DE DIESEL </v>
      </c>
      <c r="Q478" s="323" t="s">
        <v>11658</v>
      </c>
      <c r="R478" s="323">
        <v>8.60896050845775E14</v>
      </c>
      <c r="S478" s="323">
        <v>8.180196533E9</v>
      </c>
      <c r="T478" s="323" t="s">
        <v>11659</v>
      </c>
      <c r="U478" s="323" t="s">
        <v>11660</v>
      </c>
      <c r="V478" s="343" t="str">
        <f t="shared" si="56"/>
        <v>INSTALACION</v>
      </c>
      <c r="W478" s="325">
        <f>1850</f>
        <v>1850</v>
      </c>
      <c r="X478" s="325">
        <v>250.0</v>
      </c>
      <c r="Y478" s="326">
        <f t="shared" si="61"/>
        <v>336</v>
      </c>
      <c r="Z478" s="326">
        <f t="shared" si="62"/>
        <v>2436</v>
      </c>
      <c r="AA478" s="326"/>
    </row>
    <row r="479">
      <c r="A479" s="322">
        <v>46101.0</v>
      </c>
      <c r="B479" s="245" t="s">
        <v>3732</v>
      </c>
      <c r="C479" s="327" t="s">
        <v>2817</v>
      </c>
      <c r="D479" s="328">
        <v>0.4166666666666667</v>
      </c>
      <c r="E479" s="245" t="s">
        <v>7700</v>
      </c>
      <c r="F479" s="245" t="s">
        <v>2592</v>
      </c>
      <c r="G479" s="245">
        <v>1.0</v>
      </c>
      <c r="H479" s="245" t="s">
        <v>888</v>
      </c>
      <c r="I479" s="323" t="s">
        <v>11661</v>
      </c>
      <c r="J479" s="323" t="s">
        <v>9980</v>
      </c>
      <c r="K479" s="323" t="s">
        <v>68</v>
      </c>
      <c r="L479" s="72" t="s">
        <v>3265</v>
      </c>
      <c r="M479" s="345" t="s">
        <v>3266</v>
      </c>
      <c r="N479" s="323" t="s">
        <v>11662</v>
      </c>
      <c r="O479" s="331">
        <v>0.4284722222222222</v>
      </c>
      <c r="P479" s="343" t="str">
        <f t="shared" si="4"/>
        <v>INSTALACION GPS</v>
      </c>
      <c r="Q479" s="323" t="s">
        <v>6065</v>
      </c>
      <c r="R479" s="323">
        <v>8.66557080329198E14</v>
      </c>
      <c r="S479" s="323">
        <v>8.180162243E9</v>
      </c>
      <c r="T479" s="323" t="s">
        <v>7007</v>
      </c>
      <c r="U479" s="323" t="s">
        <v>7008</v>
      </c>
      <c r="V479" s="343" t="str">
        <f t="shared" si="56"/>
        <v>INSTALACION</v>
      </c>
      <c r="W479" s="325">
        <v>1724.0</v>
      </c>
      <c r="X479" s="325">
        <v>150.0</v>
      </c>
      <c r="Y479" s="326">
        <f t="shared" si="61"/>
        <v>299.84</v>
      </c>
      <c r="Z479" s="326">
        <f t="shared" si="62"/>
        <v>2173.84</v>
      </c>
      <c r="AA479" s="326"/>
    </row>
    <row r="480">
      <c r="A480" s="322">
        <v>46101.0</v>
      </c>
      <c r="B480" s="245" t="s">
        <v>3732</v>
      </c>
      <c r="C480" s="245" t="s">
        <v>2966</v>
      </c>
      <c r="D480" s="328">
        <v>0.4375</v>
      </c>
      <c r="E480" s="245" t="s">
        <v>2574</v>
      </c>
      <c r="F480" s="245" t="s">
        <v>5930</v>
      </c>
      <c r="G480" s="245">
        <v>1.0</v>
      </c>
      <c r="H480" s="245" t="s">
        <v>846</v>
      </c>
      <c r="I480" s="323" t="s">
        <v>11663</v>
      </c>
      <c r="J480" s="323" t="s">
        <v>11664</v>
      </c>
      <c r="K480" s="323" t="s">
        <v>3312</v>
      </c>
      <c r="L480" s="323" t="s">
        <v>2577</v>
      </c>
      <c r="M480" s="344" t="s">
        <v>2578</v>
      </c>
      <c r="N480" s="323" t="s">
        <v>846</v>
      </c>
      <c r="O480" s="323" t="s">
        <v>68</v>
      </c>
      <c r="P480" s="343" t="str">
        <f t="shared" si="4"/>
        <v>CTE. JESSICA JANETH MALACARA DUEÑEZ
DESINSTALACION DE EQUIPO</v>
      </c>
      <c r="Q480" s="323" t="s">
        <v>11665</v>
      </c>
      <c r="R480" s="323" t="s">
        <v>68</v>
      </c>
      <c r="S480" s="323" t="s">
        <v>68</v>
      </c>
      <c r="T480" s="323" t="s">
        <v>68</v>
      </c>
      <c r="U480" s="323" t="s">
        <v>68</v>
      </c>
      <c r="V480" s="343" t="str">
        <f t="shared" si="56"/>
        <v>CANCELADO</v>
      </c>
      <c r="W480" s="325">
        <v>0.0</v>
      </c>
      <c r="X480" s="325">
        <v>0.0</v>
      </c>
      <c r="Y480" s="326">
        <f t="shared" si="61"/>
        <v>0</v>
      </c>
      <c r="Z480" s="326">
        <f t="shared" si="62"/>
        <v>0</v>
      </c>
      <c r="AA480" s="326"/>
    </row>
    <row r="481">
      <c r="A481" s="322">
        <v>46101.0</v>
      </c>
      <c r="B481" s="245" t="s">
        <v>3732</v>
      </c>
      <c r="C481" s="327" t="s">
        <v>2817</v>
      </c>
      <c r="D481" s="328">
        <v>0.4583333333333333</v>
      </c>
      <c r="E481" s="245" t="s">
        <v>7700</v>
      </c>
      <c r="F481" s="245" t="s">
        <v>3761</v>
      </c>
      <c r="G481" s="245">
        <v>1.0</v>
      </c>
      <c r="H481" s="245" t="s">
        <v>888</v>
      </c>
      <c r="I481" s="323" t="s">
        <v>11666</v>
      </c>
      <c r="J481" s="323" t="s">
        <v>9980</v>
      </c>
      <c r="K481" s="323" t="s">
        <v>68</v>
      </c>
      <c r="L481" s="323" t="s">
        <v>11667</v>
      </c>
      <c r="M481" s="333" t="s">
        <v>11668</v>
      </c>
      <c r="N481" s="323" t="s">
        <v>11662</v>
      </c>
      <c r="O481" s="331">
        <v>0.47638888888888886</v>
      </c>
      <c r="P481" s="343" t="str">
        <f t="shared" si="4"/>
        <v>INSTALACION GPS</v>
      </c>
      <c r="Q481" s="323" t="s">
        <v>6065</v>
      </c>
      <c r="R481" s="323">
        <v>8.66557080343256E14</v>
      </c>
      <c r="S481" s="323">
        <v>8.135519919E9</v>
      </c>
      <c r="T481" s="323" t="s">
        <v>11669</v>
      </c>
      <c r="U481" s="323" t="s">
        <v>11670</v>
      </c>
      <c r="V481" s="343" t="str">
        <f t="shared" si="56"/>
        <v>INSTALACION</v>
      </c>
      <c r="W481" s="325">
        <v>1724.0</v>
      </c>
      <c r="X481" s="325">
        <v>150.0</v>
      </c>
      <c r="Y481" s="326">
        <f t="shared" si="61"/>
        <v>299.84</v>
      </c>
      <c r="Z481" s="326">
        <f t="shared" si="62"/>
        <v>2173.84</v>
      </c>
      <c r="AA481" s="326"/>
    </row>
    <row r="482">
      <c r="A482" s="322">
        <v>46101.0</v>
      </c>
      <c r="B482" s="245" t="s">
        <v>3732</v>
      </c>
      <c r="C482" s="327" t="s">
        <v>2817</v>
      </c>
      <c r="D482" s="328">
        <v>0.5</v>
      </c>
      <c r="E482" s="245" t="s">
        <v>9261</v>
      </c>
      <c r="F482" s="245" t="s">
        <v>11671</v>
      </c>
      <c r="G482" s="245">
        <v>1.0</v>
      </c>
      <c r="H482" s="245" t="s">
        <v>2513</v>
      </c>
      <c r="I482" s="323" t="s">
        <v>9262</v>
      </c>
      <c r="J482" s="323" t="s">
        <v>2514</v>
      </c>
      <c r="K482" s="323" t="s">
        <v>9098</v>
      </c>
      <c r="L482" s="323" t="s">
        <v>11672</v>
      </c>
      <c r="M482" s="333" t="s">
        <v>11673</v>
      </c>
      <c r="N482" s="323" t="s">
        <v>706</v>
      </c>
      <c r="O482" s="331">
        <v>0.5194444444444445</v>
      </c>
      <c r="P482" s="343" t="str">
        <f t="shared" si="4"/>
        <v>DESINSTALACION DE EQUIPO</v>
      </c>
      <c r="Q482" s="323" t="s">
        <v>10980</v>
      </c>
      <c r="R482" s="323">
        <v>8.62667089302874E14</v>
      </c>
      <c r="S482" s="323">
        <v>8.116800772E9</v>
      </c>
      <c r="T482" s="323" t="s">
        <v>9263</v>
      </c>
      <c r="U482" s="323" t="s">
        <v>9264</v>
      </c>
      <c r="V482" s="343" t="str">
        <f t="shared" si="56"/>
        <v>DESINSTALACION</v>
      </c>
      <c r="W482" s="325">
        <v>500.0</v>
      </c>
      <c r="X482" s="325">
        <v>0.0</v>
      </c>
      <c r="Y482" s="326">
        <f t="shared" si="61"/>
        <v>80</v>
      </c>
      <c r="Z482" s="326">
        <f t="shared" si="62"/>
        <v>580</v>
      </c>
      <c r="AA482" s="326"/>
    </row>
    <row r="483">
      <c r="A483" s="322">
        <v>46101.0</v>
      </c>
      <c r="B483" s="245" t="s">
        <v>3732</v>
      </c>
      <c r="C483" s="327" t="s">
        <v>2817</v>
      </c>
      <c r="D483" s="328">
        <v>0.5208333333333334</v>
      </c>
      <c r="E483" s="245" t="s">
        <v>9261</v>
      </c>
      <c r="F483" s="245" t="s">
        <v>11671</v>
      </c>
      <c r="G483" s="245">
        <v>1.0</v>
      </c>
      <c r="H483" s="245" t="s">
        <v>2716</v>
      </c>
      <c r="I483" s="323" t="s">
        <v>11674</v>
      </c>
      <c r="J483" s="323" t="s">
        <v>2521</v>
      </c>
      <c r="K483" s="323" t="s">
        <v>9098</v>
      </c>
      <c r="L483" s="323" t="s">
        <v>11675</v>
      </c>
      <c r="M483" s="333" t="s">
        <v>11676</v>
      </c>
      <c r="N483" s="323" t="s">
        <v>706</v>
      </c>
      <c r="O483" s="331">
        <v>0.5479166666666667</v>
      </c>
      <c r="P483" s="343" t="str">
        <f t="shared" si="4"/>
        <v>REINSTALACION DE EQUIPO </v>
      </c>
      <c r="Q483" s="323" t="s">
        <v>11677</v>
      </c>
      <c r="R483" s="323" t="s">
        <v>68</v>
      </c>
      <c r="S483" s="323" t="s">
        <v>68</v>
      </c>
      <c r="T483" s="323" t="s">
        <v>68</v>
      </c>
      <c r="U483" s="323" t="s">
        <v>68</v>
      </c>
      <c r="V483" s="343" t="str">
        <f t="shared" si="56"/>
        <v>VISITA EN FALSO</v>
      </c>
      <c r="W483" s="325">
        <v>250.0</v>
      </c>
      <c r="X483" s="325">
        <v>0.0</v>
      </c>
      <c r="Y483" s="326">
        <f t="shared" si="61"/>
        <v>40</v>
      </c>
      <c r="Z483" s="326">
        <f t="shared" si="62"/>
        <v>290</v>
      </c>
      <c r="AA483" s="326"/>
    </row>
    <row r="484">
      <c r="A484" s="322">
        <v>46101.0</v>
      </c>
      <c r="B484" s="245" t="s">
        <v>3732</v>
      </c>
      <c r="C484" s="327" t="s">
        <v>2817</v>
      </c>
      <c r="D484" s="328">
        <v>0.5208333333333334</v>
      </c>
      <c r="E484" s="245" t="s">
        <v>9261</v>
      </c>
      <c r="F484" s="245" t="s">
        <v>11671</v>
      </c>
      <c r="G484" s="245">
        <v>1.0</v>
      </c>
      <c r="H484" s="245" t="s">
        <v>846</v>
      </c>
      <c r="I484" s="323" t="s">
        <v>11678</v>
      </c>
      <c r="J484" s="323" t="s">
        <v>9980</v>
      </c>
      <c r="K484" s="323" t="s">
        <v>9098</v>
      </c>
      <c r="L484" s="323" t="s">
        <v>11675</v>
      </c>
      <c r="M484" s="333" t="s">
        <v>11676</v>
      </c>
      <c r="N484" s="323" t="s">
        <v>846</v>
      </c>
      <c r="O484" s="331">
        <v>0.5479166666666667</v>
      </c>
      <c r="P484" s="343" t="str">
        <f t="shared" si="4"/>
        <v>INSTALACION GPS</v>
      </c>
      <c r="Q484" s="323" t="s">
        <v>11677</v>
      </c>
      <c r="R484" s="323" t="s">
        <v>68</v>
      </c>
      <c r="S484" s="323" t="s">
        <v>68</v>
      </c>
      <c r="T484" s="323" t="s">
        <v>68</v>
      </c>
      <c r="U484" s="323" t="s">
        <v>68</v>
      </c>
      <c r="V484" s="343" t="str">
        <f t="shared" si="56"/>
        <v>CANCELADO</v>
      </c>
      <c r="W484" s="325">
        <v>0.0</v>
      </c>
      <c r="X484" s="325">
        <v>0.0</v>
      </c>
      <c r="Y484" s="326">
        <f t="shared" si="61"/>
        <v>0</v>
      </c>
      <c r="Z484" s="326">
        <f t="shared" si="62"/>
        <v>0</v>
      </c>
      <c r="AA484" s="326"/>
    </row>
    <row r="485">
      <c r="A485" s="322">
        <v>46101.0</v>
      </c>
      <c r="B485" s="245" t="s">
        <v>3830</v>
      </c>
      <c r="C485" s="327" t="s">
        <v>2817</v>
      </c>
      <c r="D485" s="328">
        <v>0.6041666666666666</v>
      </c>
      <c r="E485" s="245" t="s">
        <v>2504</v>
      </c>
      <c r="F485" s="245" t="s">
        <v>2504</v>
      </c>
      <c r="G485" s="245">
        <v>1.0</v>
      </c>
      <c r="H485" s="245" t="s">
        <v>888</v>
      </c>
      <c r="I485" s="323" t="s">
        <v>11679</v>
      </c>
      <c r="J485" s="323" t="s">
        <v>9980</v>
      </c>
      <c r="K485" s="323" t="s">
        <v>2507</v>
      </c>
      <c r="L485" s="323" t="s">
        <v>2508</v>
      </c>
      <c r="M485" s="333" t="s">
        <v>2509</v>
      </c>
      <c r="N485" s="323" t="s">
        <v>706</v>
      </c>
      <c r="O485" s="331">
        <v>0.6152777777777778</v>
      </c>
      <c r="P485" s="343" t="str">
        <f t="shared" si="4"/>
        <v>INSTALACION GPS</v>
      </c>
      <c r="Q485" s="323" t="s">
        <v>11680</v>
      </c>
      <c r="R485" s="323">
        <v>8.66557080360003E14</v>
      </c>
      <c r="S485" s="323">
        <v>8.180148232E9</v>
      </c>
      <c r="T485" s="323" t="s">
        <v>11681</v>
      </c>
      <c r="U485" s="323" t="s">
        <v>68</v>
      </c>
      <c r="V485" s="343" t="str">
        <f t="shared" si="56"/>
        <v>INSTALACION</v>
      </c>
      <c r="W485" s="325">
        <v>1900.0</v>
      </c>
      <c r="X485" s="325">
        <v>100.0</v>
      </c>
      <c r="Y485" s="325" t="s">
        <v>9949</v>
      </c>
      <c r="Z485" s="326">
        <f>W485+X485</f>
        <v>2000</v>
      </c>
      <c r="AA485" s="326"/>
    </row>
    <row r="486">
      <c r="A486" s="322">
        <v>46101.0</v>
      </c>
      <c r="B486" s="245" t="s">
        <v>3830</v>
      </c>
      <c r="C486" s="245" t="s">
        <v>68</v>
      </c>
      <c r="D486" s="328">
        <v>0.625</v>
      </c>
      <c r="E486" s="245" t="s">
        <v>4835</v>
      </c>
      <c r="F486" s="245" t="s">
        <v>4835</v>
      </c>
      <c r="G486" s="245">
        <v>1.0</v>
      </c>
      <c r="H486" s="245" t="s">
        <v>2716</v>
      </c>
      <c r="I486" s="323" t="s">
        <v>2774</v>
      </c>
      <c r="J486" s="323" t="s">
        <v>9980</v>
      </c>
      <c r="K486" s="323" t="s">
        <v>11212</v>
      </c>
      <c r="L486" s="323" t="s">
        <v>11213</v>
      </c>
      <c r="M486" s="333" t="s">
        <v>11682</v>
      </c>
      <c r="N486" s="323" t="s">
        <v>9970</v>
      </c>
      <c r="O486" s="331">
        <v>0.6006944444444444</v>
      </c>
      <c r="P486" s="343" t="str">
        <f t="shared" si="4"/>
        <v>INSTALACION GPS</v>
      </c>
      <c r="Q486" s="323" t="s">
        <v>11683</v>
      </c>
      <c r="R486" s="323" t="s">
        <v>68</v>
      </c>
      <c r="S486" s="323" t="s">
        <v>68</v>
      </c>
      <c r="T486" s="323" t="s">
        <v>68</v>
      </c>
      <c r="U486" s="323" t="s">
        <v>68</v>
      </c>
      <c r="V486" s="343" t="str">
        <f t="shared" si="56"/>
        <v>VISITA EN FALSO</v>
      </c>
      <c r="W486" s="325">
        <v>250.0</v>
      </c>
      <c r="X486" s="325">
        <v>0.0</v>
      </c>
      <c r="Y486" s="326">
        <f t="shared" ref="Y486:Y509" si="63">(W486+X486)*0.16</f>
        <v>40</v>
      </c>
      <c r="Z486" s="326">
        <f t="shared" ref="Z486:Z509" si="64">W486+X486+Y486</f>
        <v>290</v>
      </c>
      <c r="AA486" s="326"/>
    </row>
    <row r="487">
      <c r="A487" s="322">
        <v>46101.0</v>
      </c>
      <c r="B487" s="245" t="s">
        <v>3732</v>
      </c>
      <c r="C487" s="245" t="s">
        <v>2966</v>
      </c>
      <c r="D487" s="328">
        <v>0.6666666666666666</v>
      </c>
      <c r="E487" s="245" t="s">
        <v>2574</v>
      </c>
      <c r="F487" s="245" t="s">
        <v>5930</v>
      </c>
      <c r="G487" s="245">
        <v>1.0</v>
      </c>
      <c r="H487" s="245" t="s">
        <v>6980</v>
      </c>
      <c r="I487" s="323" t="s">
        <v>11684</v>
      </c>
      <c r="J487" s="323" t="s">
        <v>11685</v>
      </c>
      <c r="K487" s="323" t="s">
        <v>3312</v>
      </c>
      <c r="L487" s="323" t="s">
        <v>2577</v>
      </c>
      <c r="M487" s="344" t="s">
        <v>2578</v>
      </c>
      <c r="N487" s="323" t="s">
        <v>706</v>
      </c>
      <c r="O487" s="331">
        <v>0.6479166666666667</v>
      </c>
      <c r="P487" s="343" t="str">
        <f t="shared" si="4"/>
        <v>CTE. ARMANDO FUENTES VALDEZ
DESINSTALACION DE EQUIPO</v>
      </c>
      <c r="Q487" s="323" t="s">
        <v>11686</v>
      </c>
      <c r="R487" s="323" t="s">
        <v>68</v>
      </c>
      <c r="S487" s="323" t="s">
        <v>68</v>
      </c>
      <c r="T487" s="323" t="s">
        <v>68</v>
      </c>
      <c r="U487" s="323" t="s">
        <v>68</v>
      </c>
      <c r="V487" s="343" t="str">
        <f t="shared" si="56"/>
        <v>NO SE REALIZO</v>
      </c>
      <c r="W487" s="325">
        <v>0.0</v>
      </c>
      <c r="X487" s="325">
        <v>0.0</v>
      </c>
      <c r="Y487" s="326">
        <f t="shared" si="63"/>
        <v>0</v>
      </c>
      <c r="Z487" s="326">
        <f t="shared" si="64"/>
        <v>0</v>
      </c>
      <c r="AA487" s="326"/>
    </row>
    <row r="488">
      <c r="A488" s="322">
        <v>46101.0</v>
      </c>
      <c r="B488" s="245" t="s">
        <v>3732</v>
      </c>
      <c r="C488" s="327" t="s">
        <v>2817</v>
      </c>
      <c r="D488" s="328">
        <v>0.6666666666666666</v>
      </c>
      <c r="E488" s="245" t="s">
        <v>2574</v>
      </c>
      <c r="F488" s="245" t="s">
        <v>5930</v>
      </c>
      <c r="G488" s="245">
        <v>1.0</v>
      </c>
      <c r="H488" s="245" t="s">
        <v>2513</v>
      </c>
      <c r="I488" s="323" t="s">
        <v>11687</v>
      </c>
      <c r="J488" s="323" t="s">
        <v>11685</v>
      </c>
      <c r="K488" s="323" t="s">
        <v>3312</v>
      </c>
      <c r="L488" s="323" t="s">
        <v>2577</v>
      </c>
      <c r="M488" s="344" t="s">
        <v>2578</v>
      </c>
      <c r="N488" s="323" t="s">
        <v>706</v>
      </c>
      <c r="O488" s="331">
        <v>0.6701388888888888</v>
      </c>
      <c r="P488" s="343" t="str">
        <f t="shared" si="4"/>
        <v>CTE. ARMANDO FUENTES VALDEZ
DESINSTALACION DE EQUIPO</v>
      </c>
      <c r="Q488" s="323" t="s">
        <v>11688</v>
      </c>
      <c r="R488" s="323" t="s">
        <v>68</v>
      </c>
      <c r="S488" s="323" t="s">
        <v>68</v>
      </c>
      <c r="T488" s="323" t="s">
        <v>11689</v>
      </c>
      <c r="U488" s="323" t="s">
        <v>11690</v>
      </c>
      <c r="V488" s="343" t="str">
        <f t="shared" si="56"/>
        <v>DESINSTALACION</v>
      </c>
      <c r="W488" s="325">
        <v>650.0</v>
      </c>
      <c r="X488" s="325">
        <v>0.0</v>
      </c>
      <c r="Y488" s="326">
        <f t="shared" si="63"/>
        <v>104</v>
      </c>
      <c r="Z488" s="326">
        <f t="shared" si="64"/>
        <v>754</v>
      </c>
      <c r="AA488" s="326"/>
    </row>
    <row r="489">
      <c r="A489" s="322">
        <v>46101.0</v>
      </c>
      <c r="B489" s="245" t="s">
        <v>3732</v>
      </c>
      <c r="C489" s="245" t="s">
        <v>2966</v>
      </c>
      <c r="D489" s="328">
        <v>0.625</v>
      </c>
      <c r="E489" s="245" t="s">
        <v>7700</v>
      </c>
      <c r="F489" s="245" t="s">
        <v>11691</v>
      </c>
      <c r="G489" s="245">
        <v>1.0</v>
      </c>
      <c r="H489" s="245" t="s">
        <v>2513</v>
      </c>
      <c r="I489" s="323" t="s">
        <v>11692</v>
      </c>
      <c r="J489" s="323" t="s">
        <v>2514</v>
      </c>
      <c r="K489" s="323" t="s">
        <v>4231</v>
      </c>
      <c r="L489" s="323" t="s">
        <v>4232</v>
      </c>
      <c r="M489" s="344" t="s">
        <v>4233</v>
      </c>
      <c r="N489" s="323" t="s">
        <v>9970</v>
      </c>
      <c r="O489" s="331">
        <v>0.6270833333333333</v>
      </c>
      <c r="P489" s="343" t="str">
        <f t="shared" si="4"/>
        <v>DESINSTALACION DE EQUIPO</v>
      </c>
      <c r="Q489" s="323" t="s">
        <v>11693</v>
      </c>
      <c r="R489" s="323">
        <v>8.64943048176628E14</v>
      </c>
      <c r="S489" s="323">
        <v>8.126224721E9</v>
      </c>
      <c r="T489" s="323" t="s">
        <v>11694</v>
      </c>
      <c r="U489" s="323" t="s">
        <v>11695</v>
      </c>
      <c r="V489" s="323" t="s">
        <v>762</v>
      </c>
      <c r="W489" s="325">
        <v>0.0</v>
      </c>
      <c r="X489" s="325">
        <v>0.0</v>
      </c>
      <c r="Y489" s="326">
        <f t="shared" si="63"/>
        <v>0</v>
      </c>
      <c r="Z489" s="326">
        <f t="shared" si="64"/>
        <v>0</v>
      </c>
      <c r="AA489" s="326"/>
    </row>
    <row r="490">
      <c r="A490" s="322">
        <v>46101.0</v>
      </c>
      <c r="B490" s="245" t="s">
        <v>3732</v>
      </c>
      <c r="C490" s="327" t="s">
        <v>2817</v>
      </c>
      <c r="D490" s="328">
        <v>0.625</v>
      </c>
      <c r="E490" s="245" t="s">
        <v>7700</v>
      </c>
      <c r="F490" s="245" t="s">
        <v>11691</v>
      </c>
      <c r="G490" s="245">
        <v>1.0</v>
      </c>
      <c r="H490" s="245" t="s">
        <v>2812</v>
      </c>
      <c r="I490" s="323" t="s">
        <v>11696</v>
      </c>
      <c r="J490" s="323" t="s">
        <v>2521</v>
      </c>
      <c r="K490" s="323" t="s">
        <v>4231</v>
      </c>
      <c r="L490" s="323" t="s">
        <v>4232</v>
      </c>
      <c r="M490" s="344" t="s">
        <v>4233</v>
      </c>
      <c r="N490" s="323" t="s">
        <v>9970</v>
      </c>
      <c r="O490" s="331">
        <v>0.6270833333333333</v>
      </c>
      <c r="P490" s="343" t="str">
        <f t="shared" si="4"/>
        <v>REINSTALACION DE EQUIPO </v>
      </c>
      <c r="Q490" s="323" t="s">
        <v>5247</v>
      </c>
      <c r="R490" s="323">
        <v>8.64943048176628E14</v>
      </c>
      <c r="S490" s="323">
        <v>8.126224721E9</v>
      </c>
      <c r="T490" s="323" t="s">
        <v>11697</v>
      </c>
      <c r="U490" s="323" t="s">
        <v>11698</v>
      </c>
      <c r="V490" s="343" t="str">
        <f>H490</f>
        <v>REINSTALACION</v>
      </c>
      <c r="W490" s="325">
        <v>550.0</v>
      </c>
      <c r="X490" s="325">
        <v>0.0</v>
      </c>
      <c r="Y490" s="326">
        <f t="shared" si="63"/>
        <v>88</v>
      </c>
      <c r="Z490" s="326">
        <f t="shared" si="64"/>
        <v>638</v>
      </c>
      <c r="AA490" s="326"/>
    </row>
    <row r="491">
      <c r="A491" s="322">
        <v>46101.0</v>
      </c>
      <c r="B491" s="245" t="s">
        <v>3732</v>
      </c>
      <c r="C491" s="245" t="s">
        <v>2966</v>
      </c>
      <c r="D491" s="328">
        <v>0.625</v>
      </c>
      <c r="E491" s="245" t="s">
        <v>7700</v>
      </c>
      <c r="F491" s="245" t="s">
        <v>11691</v>
      </c>
      <c r="G491" s="245">
        <v>1.0</v>
      </c>
      <c r="H491" s="245" t="s">
        <v>2513</v>
      </c>
      <c r="I491" s="323" t="s">
        <v>4553</v>
      </c>
      <c r="J491" s="323" t="s">
        <v>2514</v>
      </c>
      <c r="K491" s="323" t="s">
        <v>4231</v>
      </c>
      <c r="L491" s="323" t="s">
        <v>4232</v>
      </c>
      <c r="M491" s="333" t="s">
        <v>4233</v>
      </c>
      <c r="N491" s="323" t="s">
        <v>11175</v>
      </c>
      <c r="O491" s="331">
        <v>0.6479166666666667</v>
      </c>
      <c r="P491" s="343" t="str">
        <f t="shared" si="4"/>
        <v>DESINSTALACION DE EQUIPO</v>
      </c>
      <c r="Q491" s="323" t="s">
        <v>11693</v>
      </c>
      <c r="R491" s="323">
        <v>8.64943048176578E14</v>
      </c>
      <c r="S491" s="323">
        <v>8.126257741E9</v>
      </c>
      <c r="T491" s="323" t="s">
        <v>68</v>
      </c>
      <c r="U491" s="323" t="s">
        <v>11699</v>
      </c>
      <c r="V491" s="323" t="s">
        <v>762</v>
      </c>
      <c r="W491" s="325">
        <v>0.0</v>
      </c>
      <c r="X491" s="325">
        <v>0.0</v>
      </c>
      <c r="Y491" s="326">
        <f t="shared" si="63"/>
        <v>0</v>
      </c>
      <c r="Z491" s="326">
        <f t="shared" si="64"/>
        <v>0</v>
      </c>
      <c r="AA491" s="326"/>
    </row>
    <row r="492">
      <c r="A492" s="322">
        <v>46101.0</v>
      </c>
      <c r="B492" s="245" t="s">
        <v>3732</v>
      </c>
      <c r="C492" s="327" t="s">
        <v>2817</v>
      </c>
      <c r="D492" s="328">
        <v>0.625</v>
      </c>
      <c r="E492" s="245" t="s">
        <v>7700</v>
      </c>
      <c r="F492" s="245" t="s">
        <v>11691</v>
      </c>
      <c r="G492" s="245">
        <v>1.0</v>
      </c>
      <c r="H492" s="245" t="s">
        <v>2812</v>
      </c>
      <c r="I492" s="323" t="s">
        <v>11700</v>
      </c>
      <c r="J492" s="323" t="s">
        <v>2521</v>
      </c>
      <c r="K492" s="323" t="s">
        <v>4231</v>
      </c>
      <c r="L492" s="323" t="s">
        <v>4232</v>
      </c>
      <c r="M492" s="333" t="s">
        <v>4233</v>
      </c>
      <c r="N492" s="323" t="s">
        <v>11175</v>
      </c>
      <c r="O492" s="331">
        <v>0.6479166666666667</v>
      </c>
      <c r="P492" s="343" t="str">
        <f t="shared" si="4"/>
        <v>REINSTALACION DE EQUIPO </v>
      </c>
      <c r="Q492" s="323" t="s">
        <v>5247</v>
      </c>
      <c r="R492" s="323">
        <v>8.64943048176578E14</v>
      </c>
      <c r="S492" s="323">
        <v>8.126257741E9</v>
      </c>
      <c r="T492" s="323" t="s">
        <v>11701</v>
      </c>
      <c r="U492" s="323" t="s">
        <v>11702</v>
      </c>
      <c r="V492" s="343" t="str">
        <f t="shared" ref="V492:V520" si="65">H492</f>
        <v>REINSTALACION</v>
      </c>
      <c r="W492" s="325">
        <v>550.0</v>
      </c>
      <c r="X492" s="325">
        <v>0.0</v>
      </c>
      <c r="Y492" s="326">
        <f t="shared" si="63"/>
        <v>88</v>
      </c>
      <c r="Z492" s="326">
        <f t="shared" si="64"/>
        <v>638</v>
      </c>
      <c r="AA492" s="326"/>
    </row>
    <row r="493">
      <c r="A493" s="322">
        <v>46101.0</v>
      </c>
      <c r="B493" s="245" t="s">
        <v>3830</v>
      </c>
      <c r="C493" s="327" t="s">
        <v>2817</v>
      </c>
      <c r="D493" s="328">
        <v>0.7083333333333334</v>
      </c>
      <c r="E493" s="245" t="s">
        <v>6734</v>
      </c>
      <c r="F493" s="245" t="s">
        <v>2592</v>
      </c>
      <c r="G493" s="245">
        <v>1.0</v>
      </c>
      <c r="H493" s="245" t="s">
        <v>888</v>
      </c>
      <c r="I493" s="323" t="s">
        <v>11703</v>
      </c>
      <c r="J493" s="323" t="s">
        <v>9980</v>
      </c>
      <c r="K493" s="323" t="s">
        <v>11704</v>
      </c>
      <c r="L493" s="323" t="s">
        <v>11705</v>
      </c>
      <c r="M493" s="333" t="s">
        <v>11706</v>
      </c>
      <c r="N493" s="323" t="s">
        <v>11175</v>
      </c>
      <c r="O493" s="331">
        <v>0.7020833333333333</v>
      </c>
      <c r="P493" s="343" t="str">
        <f t="shared" si="4"/>
        <v>INSTALACION GPS</v>
      </c>
      <c r="Q493" s="323" t="s">
        <v>5247</v>
      </c>
      <c r="R493" s="323">
        <v>8.66557080311659E14</v>
      </c>
      <c r="S493" s="323">
        <v>8.180164023E9</v>
      </c>
      <c r="T493" s="323" t="s">
        <v>11707</v>
      </c>
      <c r="U493" s="323" t="s">
        <v>68</v>
      </c>
      <c r="V493" s="343" t="str">
        <f t="shared" si="65"/>
        <v>INSTALACION</v>
      </c>
      <c r="W493" s="325">
        <v>1724.0</v>
      </c>
      <c r="X493" s="325">
        <v>150.0</v>
      </c>
      <c r="Y493" s="326">
        <f t="shared" si="63"/>
        <v>299.84</v>
      </c>
      <c r="Z493" s="326">
        <f t="shared" si="64"/>
        <v>2173.84</v>
      </c>
      <c r="AA493" s="326"/>
    </row>
    <row r="494">
      <c r="A494" s="322">
        <v>46101.0</v>
      </c>
      <c r="B494" s="245" t="s">
        <v>3830</v>
      </c>
      <c r="C494" s="327" t="s">
        <v>2817</v>
      </c>
      <c r="D494" s="328">
        <v>0.7291666666666666</v>
      </c>
      <c r="E494" s="245" t="s">
        <v>7700</v>
      </c>
      <c r="F494" s="245" t="s">
        <v>11346</v>
      </c>
      <c r="G494" s="245">
        <v>1.0</v>
      </c>
      <c r="H494" s="245" t="s">
        <v>37</v>
      </c>
      <c r="I494" s="323" t="s">
        <v>11708</v>
      </c>
      <c r="J494" s="323" t="s">
        <v>9980</v>
      </c>
      <c r="K494" s="323" t="s">
        <v>11348</v>
      </c>
      <c r="L494" s="323" t="s">
        <v>11349</v>
      </c>
      <c r="M494" s="333" t="s">
        <v>11350</v>
      </c>
      <c r="N494" s="323" t="s">
        <v>706</v>
      </c>
      <c r="O494" s="331">
        <v>0.7618055555555555</v>
      </c>
      <c r="P494" s="343" t="str">
        <f t="shared" si="4"/>
        <v>INSTALACION GPS</v>
      </c>
      <c r="Q494" s="323" t="s">
        <v>5247</v>
      </c>
      <c r="R494" s="323">
        <v>8.66557080311741E14</v>
      </c>
      <c r="S494" s="323">
        <v>8.126215746E9</v>
      </c>
      <c r="T494" s="323" t="s">
        <v>68</v>
      </c>
      <c r="U494" s="323" t="s">
        <v>11709</v>
      </c>
      <c r="V494" s="343" t="str">
        <f t="shared" si="65"/>
        <v>COMODATO</v>
      </c>
      <c r="W494" s="325">
        <v>549.0</v>
      </c>
      <c r="X494" s="325">
        <v>300.0</v>
      </c>
      <c r="Y494" s="326">
        <f t="shared" si="63"/>
        <v>135.84</v>
      </c>
      <c r="Z494" s="326">
        <f t="shared" si="64"/>
        <v>984.84</v>
      </c>
      <c r="AA494" s="326"/>
    </row>
    <row r="495">
      <c r="A495" s="322">
        <v>46101.0</v>
      </c>
      <c r="B495" s="245" t="s">
        <v>3830</v>
      </c>
      <c r="C495" s="327" t="s">
        <v>2817</v>
      </c>
      <c r="D495" s="328">
        <v>0.7291666666666666</v>
      </c>
      <c r="E495" s="245" t="s">
        <v>7700</v>
      </c>
      <c r="F495" s="245" t="s">
        <v>11346</v>
      </c>
      <c r="G495" s="245">
        <v>1.0</v>
      </c>
      <c r="H495" s="245" t="s">
        <v>37</v>
      </c>
      <c r="I495" s="323" t="s">
        <v>11710</v>
      </c>
      <c r="J495" s="323" t="s">
        <v>9980</v>
      </c>
      <c r="K495" s="323" t="s">
        <v>11348</v>
      </c>
      <c r="L495" s="323" t="s">
        <v>11349</v>
      </c>
      <c r="M495" s="333" t="s">
        <v>11350</v>
      </c>
      <c r="N495" s="323" t="s">
        <v>706</v>
      </c>
      <c r="O495" s="331">
        <v>0.7833333333333333</v>
      </c>
      <c r="P495" s="343" t="str">
        <f t="shared" si="4"/>
        <v>INSTALACION GPS</v>
      </c>
      <c r="Q495" s="323" t="s">
        <v>5247</v>
      </c>
      <c r="R495" s="323">
        <v>8.66557080117114E14</v>
      </c>
      <c r="S495" s="323">
        <v>8.180158075E9</v>
      </c>
      <c r="T495" s="323" t="s">
        <v>11711</v>
      </c>
      <c r="U495" s="323" t="s">
        <v>11712</v>
      </c>
      <c r="V495" s="343" t="str">
        <f t="shared" si="65"/>
        <v>COMODATO</v>
      </c>
      <c r="W495" s="325">
        <v>549.0</v>
      </c>
      <c r="X495" s="325">
        <v>300.0</v>
      </c>
      <c r="Y495" s="326">
        <f t="shared" si="63"/>
        <v>135.84</v>
      </c>
      <c r="Z495" s="326">
        <f t="shared" si="64"/>
        <v>984.84</v>
      </c>
      <c r="AA495" s="326"/>
    </row>
    <row r="496">
      <c r="A496" s="322">
        <v>46101.0</v>
      </c>
      <c r="B496" s="245" t="s">
        <v>3830</v>
      </c>
      <c r="C496" s="327" t="s">
        <v>2817</v>
      </c>
      <c r="D496" s="328">
        <v>0.7083333333333334</v>
      </c>
      <c r="E496" s="245" t="s">
        <v>6734</v>
      </c>
      <c r="F496" s="245" t="s">
        <v>2592</v>
      </c>
      <c r="G496" s="245">
        <v>1.0</v>
      </c>
      <c r="H496" s="245" t="s">
        <v>2449</v>
      </c>
      <c r="I496" s="323" t="s">
        <v>8315</v>
      </c>
      <c r="J496" s="323" t="s">
        <v>11713</v>
      </c>
      <c r="K496" s="323" t="s">
        <v>68</v>
      </c>
      <c r="L496" s="323" t="s">
        <v>11714</v>
      </c>
      <c r="M496" s="333" t="s">
        <v>11715</v>
      </c>
      <c r="N496" s="323" t="s">
        <v>11175</v>
      </c>
      <c r="O496" s="331">
        <v>0.7645833333333333</v>
      </c>
      <c r="P496" s="343" t="str">
        <f t="shared" si="4"/>
        <v>REVISION DE UNIDAD
(Checar si trae otro GPS, si cuenta con otro equipo desinstalarlo)</v>
      </c>
      <c r="Q496" s="323" t="s">
        <v>11716</v>
      </c>
      <c r="R496" s="323">
        <v>8.68166058820721E14</v>
      </c>
      <c r="S496" s="323">
        <v>8.111819673E9</v>
      </c>
      <c r="T496" s="323" t="s">
        <v>11717</v>
      </c>
      <c r="U496" s="323" t="s">
        <v>11718</v>
      </c>
      <c r="V496" s="343" t="str">
        <f t="shared" si="65"/>
        <v>REVISION</v>
      </c>
      <c r="W496" s="325">
        <v>450.0</v>
      </c>
      <c r="X496" s="325">
        <v>0.0</v>
      </c>
      <c r="Y496" s="326">
        <f t="shared" si="63"/>
        <v>72</v>
      </c>
      <c r="Z496" s="326">
        <f t="shared" si="64"/>
        <v>522</v>
      </c>
      <c r="AA496" s="326"/>
    </row>
    <row r="497">
      <c r="A497" s="322">
        <v>46102.0</v>
      </c>
      <c r="B497" s="245" t="s">
        <v>3732</v>
      </c>
      <c r="C497" s="245" t="s">
        <v>68</v>
      </c>
      <c r="D497" s="328">
        <v>0.375</v>
      </c>
      <c r="E497" s="245" t="s">
        <v>11719</v>
      </c>
      <c r="F497" s="245" t="s">
        <v>11719</v>
      </c>
      <c r="G497" s="245">
        <v>1.0</v>
      </c>
      <c r="H497" s="245" t="s">
        <v>2716</v>
      </c>
      <c r="I497" s="323" t="s">
        <v>11720</v>
      </c>
      <c r="J497" s="323" t="s">
        <v>9980</v>
      </c>
      <c r="K497" s="323" t="s">
        <v>11721</v>
      </c>
      <c r="L497" s="323" t="s">
        <v>11632</v>
      </c>
      <c r="M497" s="333" t="s">
        <v>11633</v>
      </c>
      <c r="N497" s="323" t="s">
        <v>706</v>
      </c>
      <c r="O497" s="331">
        <v>0.375</v>
      </c>
      <c r="P497" s="343" t="str">
        <f t="shared" si="4"/>
        <v>INSTALACION GPS</v>
      </c>
      <c r="Q497" s="323" t="s">
        <v>11722</v>
      </c>
      <c r="R497" s="323" t="s">
        <v>68</v>
      </c>
      <c r="S497" s="323" t="s">
        <v>68</v>
      </c>
      <c r="T497" s="323" t="s">
        <v>68</v>
      </c>
      <c r="U497" s="323" t="s">
        <v>68</v>
      </c>
      <c r="V497" s="343" t="str">
        <f t="shared" si="65"/>
        <v>VISITA EN FALSO</v>
      </c>
      <c r="W497" s="325">
        <v>250.0</v>
      </c>
      <c r="X497" s="325">
        <v>0.0</v>
      </c>
      <c r="Y497" s="326">
        <f t="shared" si="63"/>
        <v>40</v>
      </c>
      <c r="Z497" s="326">
        <f t="shared" si="64"/>
        <v>290</v>
      </c>
      <c r="AA497" s="326"/>
    </row>
    <row r="498">
      <c r="A498" s="322">
        <v>46102.0</v>
      </c>
      <c r="B498" s="245" t="s">
        <v>3732</v>
      </c>
      <c r="C498" s="327" t="s">
        <v>2817</v>
      </c>
      <c r="D498" s="328">
        <v>0.4583333333333333</v>
      </c>
      <c r="E498" s="245" t="s">
        <v>3761</v>
      </c>
      <c r="F498" s="245" t="s">
        <v>2592</v>
      </c>
      <c r="G498" s="245">
        <v>1.0</v>
      </c>
      <c r="H498" s="245" t="s">
        <v>888</v>
      </c>
      <c r="I498" s="323" t="s">
        <v>11723</v>
      </c>
      <c r="J498" s="323" t="s">
        <v>9980</v>
      </c>
      <c r="K498" s="323" t="s">
        <v>11724</v>
      </c>
      <c r="L498" s="323" t="s">
        <v>11725</v>
      </c>
      <c r="M498" s="333" t="s">
        <v>11726</v>
      </c>
      <c r="N498" s="323" t="s">
        <v>706</v>
      </c>
      <c r="O498" s="331">
        <v>0.475</v>
      </c>
      <c r="P498" s="343" t="str">
        <f t="shared" si="4"/>
        <v>INSTALACION GPS</v>
      </c>
      <c r="Q498" s="323" t="s">
        <v>5247</v>
      </c>
      <c r="R498" s="323">
        <v>8.66557080300785E14</v>
      </c>
      <c r="S498" s="323">
        <v>8.235519943E9</v>
      </c>
      <c r="T498" s="323" t="s">
        <v>11727</v>
      </c>
      <c r="U498" s="323" t="s">
        <v>11728</v>
      </c>
      <c r="V498" s="343" t="str">
        <f t="shared" si="65"/>
        <v>INSTALACION</v>
      </c>
      <c r="W498" s="325">
        <v>1724.0</v>
      </c>
      <c r="X498" s="325">
        <v>150.0</v>
      </c>
      <c r="Y498" s="326">
        <f t="shared" si="63"/>
        <v>299.84</v>
      </c>
      <c r="Z498" s="326">
        <f t="shared" si="64"/>
        <v>2173.84</v>
      </c>
      <c r="AA498" s="326"/>
    </row>
    <row r="499">
      <c r="A499" s="322">
        <v>46102.0</v>
      </c>
      <c r="B499" s="245" t="s">
        <v>3732</v>
      </c>
      <c r="C499" s="327" t="s">
        <v>2817</v>
      </c>
      <c r="D499" s="328">
        <v>0.5208333333333334</v>
      </c>
      <c r="E499" s="245" t="s">
        <v>5113</v>
      </c>
      <c r="F499" s="245" t="s">
        <v>2523</v>
      </c>
      <c r="G499" s="245">
        <v>1.0</v>
      </c>
      <c r="H499" s="245" t="s">
        <v>888</v>
      </c>
      <c r="I499" s="323" t="s">
        <v>11729</v>
      </c>
      <c r="J499" s="323" t="s">
        <v>9980</v>
      </c>
      <c r="K499" s="323" t="s">
        <v>3545</v>
      </c>
      <c r="L499" s="323" t="s">
        <v>2614</v>
      </c>
      <c r="M499" s="333" t="s">
        <v>9286</v>
      </c>
      <c r="N499" s="323" t="s">
        <v>706</v>
      </c>
      <c r="O499" s="331">
        <v>0.44166666666666665</v>
      </c>
      <c r="P499" s="343" t="str">
        <f t="shared" si="4"/>
        <v>INSTALACION GPS</v>
      </c>
      <c r="Q499" s="323" t="s">
        <v>5247</v>
      </c>
      <c r="R499" s="323">
        <v>8.69706063875514E14</v>
      </c>
      <c r="S499" s="323">
        <v>8.110445077E9</v>
      </c>
      <c r="T499" s="323" t="s">
        <v>11730</v>
      </c>
      <c r="U499" s="323" t="s">
        <v>68</v>
      </c>
      <c r="V499" s="343" t="str">
        <f t="shared" si="65"/>
        <v>INSTALACION</v>
      </c>
      <c r="W499" s="325">
        <v>1900.0</v>
      </c>
      <c r="X499" s="325">
        <v>120.0</v>
      </c>
      <c r="Y499" s="326">
        <f t="shared" si="63"/>
        <v>323.2</v>
      </c>
      <c r="Z499" s="326">
        <f t="shared" si="64"/>
        <v>2343.2</v>
      </c>
      <c r="AA499" s="326"/>
    </row>
    <row r="500">
      <c r="A500" s="335">
        <v>46102.0</v>
      </c>
      <c r="B500" s="336" t="s">
        <v>3732</v>
      </c>
      <c r="C500" s="336" t="s">
        <v>2966</v>
      </c>
      <c r="D500" s="338">
        <v>0.5416666666666666</v>
      </c>
      <c r="E500" s="336" t="s">
        <v>2548</v>
      </c>
      <c r="F500" s="336" t="s">
        <v>10009</v>
      </c>
      <c r="G500" s="336">
        <v>1.0</v>
      </c>
      <c r="H500" s="336" t="s">
        <v>11731</v>
      </c>
      <c r="I500" s="339" t="s">
        <v>68</v>
      </c>
      <c r="J500" s="339" t="s">
        <v>11732</v>
      </c>
      <c r="K500" s="339" t="s">
        <v>9455</v>
      </c>
      <c r="L500" s="339" t="s">
        <v>2833</v>
      </c>
      <c r="M500" s="340" t="s">
        <v>11186</v>
      </c>
      <c r="N500" s="339" t="s">
        <v>706</v>
      </c>
      <c r="O500" s="341">
        <v>0.4444444444444444</v>
      </c>
      <c r="P500" s="349" t="str">
        <f t="shared" si="4"/>
        <v>PAGO</v>
      </c>
      <c r="Q500" s="339" t="s">
        <v>11733</v>
      </c>
      <c r="R500" s="339" t="s">
        <v>68</v>
      </c>
      <c r="S500" s="339" t="s">
        <v>68</v>
      </c>
      <c r="T500" s="339" t="s">
        <v>68</v>
      </c>
      <c r="U500" s="339" t="s">
        <v>68</v>
      </c>
      <c r="V500" s="349" t="str">
        <f t="shared" si="65"/>
        <v>RECOGER PAGO</v>
      </c>
      <c r="W500" s="342">
        <v>0.0</v>
      </c>
      <c r="X500" s="342">
        <v>0.0</v>
      </c>
      <c r="Y500" s="361">
        <f t="shared" si="63"/>
        <v>0</v>
      </c>
      <c r="Z500" s="361">
        <f t="shared" si="64"/>
        <v>0</v>
      </c>
      <c r="AA500" s="361"/>
    </row>
    <row r="501">
      <c r="A501" s="322">
        <v>46103.0</v>
      </c>
      <c r="B501" s="245" t="s">
        <v>3830</v>
      </c>
      <c r="C501" s="245" t="s">
        <v>68</v>
      </c>
      <c r="D501" s="245" t="s">
        <v>68</v>
      </c>
      <c r="E501" s="245" t="s">
        <v>68</v>
      </c>
      <c r="F501" s="245" t="s">
        <v>2458</v>
      </c>
      <c r="G501" s="245" t="s">
        <v>68</v>
      </c>
      <c r="H501" s="245" t="s">
        <v>68</v>
      </c>
      <c r="I501" s="323" t="s">
        <v>68</v>
      </c>
      <c r="J501" s="323" t="s">
        <v>68</v>
      </c>
      <c r="K501" s="323" t="s">
        <v>68</v>
      </c>
      <c r="L501" s="323" t="s">
        <v>68</v>
      </c>
      <c r="M501" s="324" t="s">
        <v>68</v>
      </c>
      <c r="N501" s="323" t="s">
        <v>68</v>
      </c>
      <c r="O501" s="323" t="s">
        <v>68</v>
      </c>
      <c r="P501" s="343" t="str">
        <f t="shared" si="4"/>
        <v>-</v>
      </c>
      <c r="Q501" s="323" t="s">
        <v>68</v>
      </c>
      <c r="R501" s="323" t="s">
        <v>68</v>
      </c>
      <c r="S501" s="323" t="s">
        <v>68</v>
      </c>
      <c r="T501" s="323" t="s">
        <v>68</v>
      </c>
      <c r="U501" s="323" t="s">
        <v>68</v>
      </c>
      <c r="V501" s="343" t="str">
        <f t="shared" si="65"/>
        <v>-</v>
      </c>
      <c r="W501" s="325">
        <v>0.0</v>
      </c>
      <c r="X501" s="325">
        <v>0.0</v>
      </c>
      <c r="Y501" s="326">
        <f t="shared" si="63"/>
        <v>0</v>
      </c>
      <c r="Z501" s="326">
        <f t="shared" si="64"/>
        <v>0</v>
      </c>
      <c r="AA501" s="326"/>
    </row>
    <row r="502">
      <c r="A502" s="322">
        <v>46104.0</v>
      </c>
      <c r="B502" s="245" t="s">
        <v>3830</v>
      </c>
      <c r="C502" s="327" t="s">
        <v>2817</v>
      </c>
      <c r="D502" s="328">
        <v>0.4583333333333333</v>
      </c>
      <c r="E502" s="245" t="s">
        <v>2548</v>
      </c>
      <c r="F502" s="245" t="s">
        <v>10009</v>
      </c>
      <c r="G502" s="245">
        <v>1.0</v>
      </c>
      <c r="H502" s="245" t="s">
        <v>2513</v>
      </c>
      <c r="I502" s="323" t="s">
        <v>11734</v>
      </c>
      <c r="J502" s="323" t="s">
        <v>2514</v>
      </c>
      <c r="K502" s="323" t="s">
        <v>9455</v>
      </c>
      <c r="L502" s="323" t="s">
        <v>2833</v>
      </c>
      <c r="M502" s="333" t="s">
        <v>11186</v>
      </c>
      <c r="N502" s="323" t="s">
        <v>706</v>
      </c>
      <c r="O502" s="331">
        <v>0.4618055555555556</v>
      </c>
      <c r="P502" s="343" t="str">
        <f t="shared" si="4"/>
        <v>DESINSTALACION DE EQUIPO</v>
      </c>
      <c r="Q502" s="323" t="s">
        <v>8935</v>
      </c>
      <c r="R502" s="323">
        <v>8.68166054739164E14</v>
      </c>
      <c r="S502" s="323" t="s">
        <v>11735</v>
      </c>
      <c r="T502" s="323" t="s">
        <v>11736</v>
      </c>
      <c r="U502" s="323" t="s">
        <v>11737</v>
      </c>
      <c r="V502" s="343" t="str">
        <f t="shared" si="65"/>
        <v>DESINSTALACION</v>
      </c>
      <c r="W502" s="325">
        <v>350.0</v>
      </c>
      <c r="X502" s="325">
        <v>0.0</v>
      </c>
      <c r="Y502" s="326">
        <f t="shared" si="63"/>
        <v>56</v>
      </c>
      <c r="Z502" s="326">
        <f t="shared" si="64"/>
        <v>406</v>
      </c>
      <c r="AA502" s="326"/>
    </row>
    <row r="503">
      <c r="A503" s="322">
        <v>46104.0</v>
      </c>
      <c r="B503" s="245" t="s">
        <v>3830</v>
      </c>
      <c r="C503" s="327" t="s">
        <v>2817</v>
      </c>
      <c r="D503" s="328">
        <v>0.4583333333333333</v>
      </c>
      <c r="E503" s="245" t="s">
        <v>2548</v>
      </c>
      <c r="F503" s="245" t="s">
        <v>10009</v>
      </c>
      <c r="G503" s="245">
        <v>1.0</v>
      </c>
      <c r="H503" s="245" t="s">
        <v>2513</v>
      </c>
      <c r="I503" s="323" t="s">
        <v>11738</v>
      </c>
      <c r="J503" s="323" t="s">
        <v>2514</v>
      </c>
      <c r="K503" s="323" t="s">
        <v>9455</v>
      </c>
      <c r="L503" s="323" t="s">
        <v>2833</v>
      </c>
      <c r="M503" s="333" t="s">
        <v>11186</v>
      </c>
      <c r="N503" s="323" t="s">
        <v>706</v>
      </c>
      <c r="O503" s="331">
        <v>0.4673611111111111</v>
      </c>
      <c r="P503" s="343" t="str">
        <f t="shared" si="4"/>
        <v>DESINSTALACION DE EQUIPO</v>
      </c>
      <c r="Q503" s="323" t="s">
        <v>8935</v>
      </c>
      <c r="R503" s="323">
        <v>8.63844053083819E14</v>
      </c>
      <c r="S503" s="323">
        <v>8.126201687E9</v>
      </c>
      <c r="T503" s="323" t="s">
        <v>11739</v>
      </c>
      <c r="U503" s="323" t="s">
        <v>11740</v>
      </c>
      <c r="V503" s="343" t="str">
        <f t="shared" si="65"/>
        <v>DESINSTALACION</v>
      </c>
      <c r="W503" s="325">
        <v>350.0</v>
      </c>
      <c r="X503" s="325">
        <v>0.0</v>
      </c>
      <c r="Y503" s="326">
        <f t="shared" si="63"/>
        <v>56</v>
      </c>
      <c r="Z503" s="326">
        <f t="shared" si="64"/>
        <v>406</v>
      </c>
      <c r="AA503" s="326"/>
    </row>
    <row r="504">
      <c r="A504" s="322">
        <v>46104.0</v>
      </c>
      <c r="B504" s="245" t="s">
        <v>3732</v>
      </c>
      <c r="C504" s="245" t="s">
        <v>2966</v>
      </c>
      <c r="D504" s="328">
        <v>0.4583333333333333</v>
      </c>
      <c r="E504" s="245" t="s">
        <v>2548</v>
      </c>
      <c r="F504" s="245" t="s">
        <v>10009</v>
      </c>
      <c r="G504" s="245">
        <v>1.0</v>
      </c>
      <c r="H504" s="245" t="s">
        <v>11731</v>
      </c>
      <c r="I504" s="323" t="s">
        <v>68</v>
      </c>
      <c r="J504" s="323" t="s">
        <v>11731</v>
      </c>
      <c r="K504" s="323" t="s">
        <v>9455</v>
      </c>
      <c r="L504" s="323" t="s">
        <v>2833</v>
      </c>
      <c r="M504" s="333" t="s">
        <v>11186</v>
      </c>
      <c r="N504" s="323" t="s">
        <v>706</v>
      </c>
      <c r="O504" s="331">
        <v>0.4444444444444444</v>
      </c>
      <c r="P504" s="343" t="str">
        <f t="shared" si="4"/>
        <v>RECOGER PAGO</v>
      </c>
      <c r="Q504" s="323" t="s">
        <v>11741</v>
      </c>
      <c r="R504" s="323" t="s">
        <v>68</v>
      </c>
      <c r="S504" s="323" t="s">
        <v>68</v>
      </c>
      <c r="T504" s="323" t="s">
        <v>68</v>
      </c>
      <c r="U504" s="323" t="s">
        <v>68</v>
      </c>
      <c r="V504" s="343" t="str">
        <f t="shared" si="65"/>
        <v>RECOGER PAGO</v>
      </c>
      <c r="W504" s="325">
        <v>0.0</v>
      </c>
      <c r="X504" s="325">
        <v>0.0</v>
      </c>
      <c r="Y504" s="326">
        <f t="shared" si="63"/>
        <v>0</v>
      </c>
      <c r="Z504" s="326">
        <f t="shared" si="64"/>
        <v>0</v>
      </c>
      <c r="AA504" s="326"/>
    </row>
    <row r="505">
      <c r="A505" s="322">
        <v>46104.0</v>
      </c>
      <c r="B505" s="245" t="s">
        <v>3830</v>
      </c>
      <c r="C505" s="245" t="s">
        <v>68</v>
      </c>
      <c r="D505" s="328">
        <v>0.4583333333333333</v>
      </c>
      <c r="E505" s="245" t="s">
        <v>10162</v>
      </c>
      <c r="F505" s="245" t="s">
        <v>754</v>
      </c>
      <c r="G505" s="245">
        <v>1.0</v>
      </c>
      <c r="H505" s="245" t="s">
        <v>888</v>
      </c>
      <c r="I505" s="323" t="s">
        <v>11742</v>
      </c>
      <c r="J505" s="323" t="s">
        <v>9980</v>
      </c>
      <c r="K505" s="323" t="s">
        <v>11743</v>
      </c>
      <c r="L505" s="323" t="s">
        <v>11744</v>
      </c>
      <c r="M505" s="333" t="s">
        <v>11745</v>
      </c>
      <c r="N505" s="323" t="s">
        <v>11175</v>
      </c>
      <c r="O505" s="331">
        <v>0.475</v>
      </c>
      <c r="P505" s="343" t="str">
        <f t="shared" si="4"/>
        <v>INSTALACION GPS</v>
      </c>
      <c r="Q505" s="323" t="s">
        <v>11746</v>
      </c>
      <c r="R505" s="323">
        <v>8.66557080304779E14</v>
      </c>
      <c r="S505" s="323">
        <v>8.126215531E9</v>
      </c>
      <c r="T505" s="323" t="s">
        <v>11747</v>
      </c>
      <c r="U505" s="323" t="s">
        <v>11748</v>
      </c>
      <c r="V505" s="343" t="str">
        <f t="shared" si="65"/>
        <v>INSTALACION</v>
      </c>
      <c r="W505" s="325">
        <v>1850.0</v>
      </c>
      <c r="X505" s="325">
        <v>250.0</v>
      </c>
      <c r="Y505" s="326">
        <f t="shared" si="63"/>
        <v>336</v>
      </c>
      <c r="Z505" s="326">
        <f t="shared" si="64"/>
        <v>2436</v>
      </c>
      <c r="AA505" s="326"/>
    </row>
    <row r="506">
      <c r="A506" s="322">
        <v>46104.0</v>
      </c>
      <c r="B506" s="245" t="s">
        <v>3830</v>
      </c>
      <c r="C506" s="327" t="s">
        <v>2817</v>
      </c>
      <c r="D506" s="328">
        <v>0.5</v>
      </c>
      <c r="E506" s="245" t="s">
        <v>3761</v>
      </c>
      <c r="F506" s="245" t="s">
        <v>2592</v>
      </c>
      <c r="G506" s="245">
        <v>1.0</v>
      </c>
      <c r="H506" s="245" t="s">
        <v>888</v>
      </c>
      <c r="I506" s="323" t="s">
        <v>11749</v>
      </c>
      <c r="J506" s="323" t="s">
        <v>9980</v>
      </c>
      <c r="K506" s="323" t="s">
        <v>11750</v>
      </c>
      <c r="L506" s="323" t="s">
        <v>11751</v>
      </c>
      <c r="M506" s="333" t="s">
        <v>11752</v>
      </c>
      <c r="N506" s="323" t="s">
        <v>11175</v>
      </c>
      <c r="O506" s="331">
        <v>0.5868055555555556</v>
      </c>
      <c r="P506" s="343" t="str">
        <f t="shared" si="4"/>
        <v>INSTALACION GPS</v>
      </c>
      <c r="Q506" s="323" t="s">
        <v>5247</v>
      </c>
      <c r="R506" s="323">
        <v>8.66557080359393E14</v>
      </c>
      <c r="S506" s="323">
        <v>8.180162906E9</v>
      </c>
      <c r="T506" s="323" t="s">
        <v>11753</v>
      </c>
      <c r="U506" s="323" t="s">
        <v>68</v>
      </c>
      <c r="V506" s="343" t="str">
        <f t="shared" si="65"/>
        <v>INSTALACION</v>
      </c>
      <c r="W506" s="325">
        <v>1724.0</v>
      </c>
      <c r="X506" s="325">
        <v>150.0</v>
      </c>
      <c r="Y506" s="326">
        <f t="shared" si="63"/>
        <v>299.84</v>
      </c>
      <c r="Z506" s="326">
        <f t="shared" si="64"/>
        <v>2173.84</v>
      </c>
      <c r="AA506" s="326"/>
    </row>
    <row r="507">
      <c r="A507" s="322">
        <v>46104.0</v>
      </c>
      <c r="B507" s="245" t="s">
        <v>3830</v>
      </c>
      <c r="C507" s="327" t="s">
        <v>2817</v>
      </c>
      <c r="D507" s="328">
        <v>0.5416666666666666</v>
      </c>
      <c r="E507" s="245" t="s">
        <v>7700</v>
      </c>
      <c r="F507" s="245" t="s">
        <v>11150</v>
      </c>
      <c r="G507" s="245">
        <v>1.0</v>
      </c>
      <c r="H507" s="245" t="s">
        <v>2716</v>
      </c>
      <c r="I507" s="323" t="s">
        <v>68</v>
      </c>
      <c r="J507" s="323" t="s">
        <v>2514</v>
      </c>
      <c r="K507" s="323" t="s">
        <v>11152</v>
      </c>
      <c r="L507" s="323" t="s">
        <v>11627</v>
      </c>
      <c r="M507" s="333" t="s">
        <v>6334</v>
      </c>
      <c r="N507" s="323" t="s">
        <v>706</v>
      </c>
      <c r="O507" s="323" t="s">
        <v>68</v>
      </c>
      <c r="P507" s="343" t="str">
        <f t="shared" si="4"/>
        <v>DESINSTALACION DE EQUIPO</v>
      </c>
      <c r="Q507" s="323" t="s">
        <v>11754</v>
      </c>
      <c r="R507" s="323" t="s">
        <v>68</v>
      </c>
      <c r="S507" s="323" t="s">
        <v>68</v>
      </c>
      <c r="T507" s="323" t="s">
        <v>68</v>
      </c>
      <c r="U507" s="323" t="s">
        <v>68</v>
      </c>
      <c r="V507" s="343" t="str">
        <f t="shared" si="65"/>
        <v>VISITA EN FALSO</v>
      </c>
      <c r="W507" s="325">
        <v>250.0</v>
      </c>
      <c r="X507" s="325">
        <v>0.0</v>
      </c>
      <c r="Y507" s="326">
        <f t="shared" si="63"/>
        <v>40</v>
      </c>
      <c r="Z507" s="326">
        <f t="shared" si="64"/>
        <v>290</v>
      </c>
      <c r="AA507" s="326"/>
    </row>
    <row r="508">
      <c r="A508" s="322">
        <v>46104.0</v>
      </c>
      <c r="B508" s="245" t="s">
        <v>3830</v>
      </c>
      <c r="C508" s="327" t="s">
        <v>2817</v>
      </c>
      <c r="D508" s="328">
        <v>0.6666666666666666</v>
      </c>
      <c r="E508" s="245" t="s">
        <v>9261</v>
      </c>
      <c r="F508" s="245" t="s">
        <v>11671</v>
      </c>
      <c r="G508" s="245">
        <v>1.0</v>
      </c>
      <c r="H508" s="245" t="s">
        <v>2812</v>
      </c>
      <c r="I508" s="323" t="s">
        <v>11755</v>
      </c>
      <c r="J508" s="323" t="s">
        <v>2521</v>
      </c>
      <c r="K508" s="323" t="s">
        <v>9098</v>
      </c>
      <c r="L508" s="323" t="s">
        <v>11675</v>
      </c>
      <c r="M508" s="333" t="s">
        <v>11676</v>
      </c>
      <c r="N508" s="323" t="s">
        <v>706</v>
      </c>
      <c r="O508" s="331">
        <v>0.7076388888888889</v>
      </c>
      <c r="P508" s="343" t="str">
        <f t="shared" si="4"/>
        <v>REINSTALACION DE EQUIPO </v>
      </c>
      <c r="Q508" s="323" t="s">
        <v>5247</v>
      </c>
      <c r="R508" s="323">
        <v>8.62667089302874E14</v>
      </c>
      <c r="S508" s="323">
        <v>8.116800772E9</v>
      </c>
      <c r="T508" s="323" t="s">
        <v>11756</v>
      </c>
      <c r="U508" s="323" t="s">
        <v>11757</v>
      </c>
      <c r="V508" s="343" t="str">
        <f t="shared" si="65"/>
        <v>REINSTALACION</v>
      </c>
      <c r="W508" s="325">
        <v>500.0</v>
      </c>
      <c r="X508" s="325">
        <v>0.0</v>
      </c>
      <c r="Y508" s="326">
        <f t="shared" si="63"/>
        <v>80</v>
      </c>
      <c r="Z508" s="326">
        <f t="shared" si="64"/>
        <v>580</v>
      </c>
      <c r="AA508" s="326"/>
    </row>
    <row r="509">
      <c r="A509" s="322">
        <v>46104.0</v>
      </c>
      <c r="B509" s="245" t="s">
        <v>3830</v>
      </c>
      <c r="C509" s="327" t="s">
        <v>2817</v>
      </c>
      <c r="D509" s="328">
        <v>0.6666666666666666</v>
      </c>
      <c r="E509" s="245" t="s">
        <v>9261</v>
      </c>
      <c r="F509" s="245" t="s">
        <v>11671</v>
      </c>
      <c r="G509" s="245">
        <v>1.0</v>
      </c>
      <c r="H509" s="245" t="s">
        <v>888</v>
      </c>
      <c r="I509" s="323" t="s">
        <v>11758</v>
      </c>
      <c r="J509" s="323" t="s">
        <v>9980</v>
      </c>
      <c r="K509" s="323" t="s">
        <v>9098</v>
      </c>
      <c r="L509" s="323" t="s">
        <v>11675</v>
      </c>
      <c r="M509" s="333" t="s">
        <v>11676</v>
      </c>
      <c r="N509" s="323" t="s">
        <v>706</v>
      </c>
      <c r="O509" s="331">
        <v>0.6861111111111111</v>
      </c>
      <c r="P509" s="343" t="str">
        <f t="shared" si="4"/>
        <v>INSTALACION GPS</v>
      </c>
      <c r="Q509" s="323" t="s">
        <v>5247</v>
      </c>
      <c r="R509" s="323">
        <v>8.66557080311576E14</v>
      </c>
      <c r="S509" s="323">
        <v>8.180147848E9</v>
      </c>
      <c r="T509" s="323" t="s">
        <v>11759</v>
      </c>
      <c r="U509" s="323" t="s">
        <v>11760</v>
      </c>
      <c r="V509" s="343" t="str">
        <f t="shared" si="65"/>
        <v>INSTALACION</v>
      </c>
      <c r="W509" s="325">
        <v>549.0</v>
      </c>
      <c r="X509" s="325">
        <v>300.0</v>
      </c>
      <c r="Y509" s="326">
        <f t="shared" si="63"/>
        <v>135.84</v>
      </c>
      <c r="Z509" s="326">
        <f t="shared" si="64"/>
        <v>984.84</v>
      </c>
      <c r="AA509" s="326"/>
    </row>
    <row r="510">
      <c r="A510" s="322">
        <v>46104.0</v>
      </c>
      <c r="B510" s="245" t="s">
        <v>3830</v>
      </c>
      <c r="C510" s="327" t="s">
        <v>2817</v>
      </c>
      <c r="D510" s="328">
        <v>0.7083333333333334</v>
      </c>
      <c r="E510" s="245" t="s">
        <v>2504</v>
      </c>
      <c r="F510" s="245" t="s">
        <v>2504</v>
      </c>
      <c r="G510" s="245">
        <v>1.0</v>
      </c>
      <c r="H510" s="245" t="s">
        <v>888</v>
      </c>
      <c r="I510" s="323" t="s">
        <v>11761</v>
      </c>
      <c r="J510" s="323" t="s">
        <v>9980</v>
      </c>
      <c r="K510" s="323" t="s">
        <v>2507</v>
      </c>
      <c r="L510" s="323" t="s">
        <v>11762</v>
      </c>
      <c r="M510" s="333" t="s">
        <v>11763</v>
      </c>
      <c r="N510" s="323" t="s">
        <v>11175</v>
      </c>
      <c r="O510" s="331">
        <v>0.70625</v>
      </c>
      <c r="P510" s="343" t="str">
        <f t="shared" si="4"/>
        <v>INSTALACION GPS</v>
      </c>
      <c r="Q510" s="323" t="s">
        <v>11652</v>
      </c>
      <c r="R510" s="323">
        <v>8.66557080373634E14</v>
      </c>
      <c r="S510" s="323">
        <v>8.126214957E9</v>
      </c>
      <c r="T510" s="323" t="s">
        <v>11764</v>
      </c>
      <c r="U510" s="323" t="s">
        <v>11765</v>
      </c>
      <c r="V510" s="343" t="str">
        <f t="shared" si="65"/>
        <v>INSTALACION</v>
      </c>
      <c r="W510" s="325">
        <v>1900.0</v>
      </c>
      <c r="X510" s="325">
        <v>100.0</v>
      </c>
      <c r="Y510" s="325" t="s">
        <v>9949</v>
      </c>
      <c r="Z510" s="326">
        <f>W510+X510</f>
        <v>2000</v>
      </c>
      <c r="AA510" s="326"/>
    </row>
    <row r="511">
      <c r="A511" s="322">
        <v>46105.0</v>
      </c>
      <c r="B511" s="245" t="s">
        <v>3830</v>
      </c>
      <c r="C511" s="245" t="s">
        <v>68</v>
      </c>
      <c r="D511" s="328">
        <v>0.375</v>
      </c>
      <c r="E511" s="245" t="s">
        <v>10633</v>
      </c>
      <c r="F511" s="245" t="s">
        <v>9648</v>
      </c>
      <c r="G511" s="245">
        <v>1.0</v>
      </c>
      <c r="H511" s="245" t="s">
        <v>2449</v>
      </c>
      <c r="I511" s="323" t="s">
        <v>5156</v>
      </c>
      <c r="J511" s="323" t="s">
        <v>11766</v>
      </c>
      <c r="K511" s="323" t="s">
        <v>11033</v>
      </c>
      <c r="L511" s="323" t="s">
        <v>11767</v>
      </c>
      <c r="M511" s="333" t="s">
        <v>11768</v>
      </c>
      <c r="N511" s="323" t="s">
        <v>706</v>
      </c>
      <c r="O511" s="331">
        <v>0.37569444444444444</v>
      </c>
      <c r="P511" s="343" t="str">
        <f t="shared" si="4"/>
        <v>REVISION DE UNIDAD
(Equipo no reporta en plataforma)</v>
      </c>
      <c r="Q511" s="323" t="s">
        <v>11769</v>
      </c>
      <c r="R511" s="323">
        <v>8.60896050978022E14</v>
      </c>
      <c r="S511" s="323">
        <v>8.182072766E9</v>
      </c>
      <c r="T511" s="323" t="s">
        <v>68</v>
      </c>
      <c r="U511" s="323" t="s">
        <v>8199</v>
      </c>
      <c r="V511" s="343" t="str">
        <f t="shared" si="65"/>
        <v>REVISION</v>
      </c>
      <c r="W511" s="325">
        <v>400.0</v>
      </c>
      <c r="X511" s="325">
        <v>0.0</v>
      </c>
      <c r="Y511" s="326">
        <f t="shared" ref="Y511:Y669" si="66">(W511+X511)*0.16</f>
        <v>64</v>
      </c>
      <c r="Z511" s="326">
        <f t="shared" ref="Z511:Z669" si="67">W511+X511+Y511</f>
        <v>464</v>
      </c>
      <c r="AA511" s="326"/>
    </row>
    <row r="512">
      <c r="A512" s="322">
        <v>46105.0</v>
      </c>
      <c r="B512" s="245" t="s">
        <v>3830</v>
      </c>
      <c r="C512" s="245" t="s">
        <v>68</v>
      </c>
      <c r="D512" s="328">
        <v>0.375</v>
      </c>
      <c r="E512" s="245" t="s">
        <v>10633</v>
      </c>
      <c r="F512" s="245" t="s">
        <v>9648</v>
      </c>
      <c r="G512" s="245">
        <v>1.0</v>
      </c>
      <c r="H512" s="245" t="s">
        <v>2449</v>
      </c>
      <c r="I512" s="323" t="s">
        <v>9995</v>
      </c>
      <c r="J512" s="323" t="s">
        <v>11766</v>
      </c>
      <c r="K512" s="323" t="s">
        <v>11033</v>
      </c>
      <c r="L512" s="323" t="s">
        <v>11767</v>
      </c>
      <c r="M512" s="333" t="s">
        <v>11768</v>
      </c>
      <c r="N512" s="323" t="s">
        <v>706</v>
      </c>
      <c r="O512" s="331">
        <v>0.4173611111111111</v>
      </c>
      <c r="P512" s="343" t="str">
        <f t="shared" si="4"/>
        <v>REVISION DE UNIDAD
(Equipo no reporta en plataforma)</v>
      </c>
      <c r="Q512" s="323" t="s">
        <v>11770</v>
      </c>
      <c r="R512" s="323">
        <v>8.62667089246766E14</v>
      </c>
      <c r="S512" s="323">
        <v>8.1820627E9</v>
      </c>
      <c r="T512" s="323" t="s">
        <v>9997</v>
      </c>
      <c r="U512" s="323" t="s">
        <v>9998</v>
      </c>
      <c r="V512" s="343" t="str">
        <f t="shared" si="65"/>
        <v>REVISION</v>
      </c>
      <c r="W512" s="325">
        <v>400.0</v>
      </c>
      <c r="X512" s="325">
        <v>0.0</v>
      </c>
      <c r="Y512" s="326">
        <f t="shared" si="66"/>
        <v>64</v>
      </c>
      <c r="Z512" s="326">
        <f t="shared" si="67"/>
        <v>464</v>
      </c>
      <c r="AA512" s="326"/>
    </row>
    <row r="513">
      <c r="A513" s="322">
        <v>46105.0</v>
      </c>
      <c r="B513" s="245" t="s">
        <v>3830</v>
      </c>
      <c r="C513" s="327" t="s">
        <v>2817</v>
      </c>
      <c r="D513" s="328">
        <v>0.4583333333333333</v>
      </c>
      <c r="E513" s="245" t="s">
        <v>2574</v>
      </c>
      <c r="F513" s="245" t="s">
        <v>5930</v>
      </c>
      <c r="G513" s="245">
        <v>1.0</v>
      </c>
      <c r="H513" s="245" t="s">
        <v>2513</v>
      </c>
      <c r="I513" s="323" t="s">
        <v>11771</v>
      </c>
      <c r="J513" s="323" t="s">
        <v>11772</v>
      </c>
      <c r="K513" s="323" t="s">
        <v>3312</v>
      </c>
      <c r="L513" s="323" t="s">
        <v>2577</v>
      </c>
      <c r="M513" s="344" t="s">
        <v>2578</v>
      </c>
      <c r="N513" s="323" t="s">
        <v>11175</v>
      </c>
      <c r="O513" s="331">
        <v>0.4409722222222222</v>
      </c>
      <c r="P513" s="343" t="str">
        <f t="shared" si="4"/>
        <v>CTE. MIGUEL ANGEL MEDRANO LLANAS
DESINSTALACION DE EQUIPO</v>
      </c>
      <c r="Q513" s="323" t="s">
        <v>7421</v>
      </c>
      <c r="R513" s="323">
        <v>8.63844055238478E14</v>
      </c>
      <c r="S513" s="323">
        <v>8.445882182E9</v>
      </c>
      <c r="T513" s="323" t="s">
        <v>11773</v>
      </c>
      <c r="U513" s="323" t="s">
        <v>11774</v>
      </c>
      <c r="V513" s="343" t="str">
        <f t="shared" si="65"/>
        <v>DESINSTALACION</v>
      </c>
      <c r="W513" s="325">
        <v>650.0</v>
      </c>
      <c r="X513" s="325">
        <v>0.0</v>
      </c>
      <c r="Y513" s="326">
        <f t="shared" si="66"/>
        <v>104</v>
      </c>
      <c r="Z513" s="326">
        <f t="shared" si="67"/>
        <v>754</v>
      </c>
      <c r="AA513" s="326"/>
    </row>
    <row r="514">
      <c r="A514" s="322">
        <v>46105.0</v>
      </c>
      <c r="B514" s="245" t="s">
        <v>3830</v>
      </c>
      <c r="C514" s="327" t="s">
        <v>2817</v>
      </c>
      <c r="D514" s="328">
        <v>0.5</v>
      </c>
      <c r="E514" s="245" t="s">
        <v>2548</v>
      </c>
      <c r="F514" s="245" t="s">
        <v>10009</v>
      </c>
      <c r="G514" s="245">
        <v>1.0</v>
      </c>
      <c r="H514" s="245" t="s">
        <v>2812</v>
      </c>
      <c r="I514" s="323" t="s">
        <v>11775</v>
      </c>
      <c r="J514" s="323" t="s">
        <v>2521</v>
      </c>
      <c r="K514" s="323" t="s">
        <v>9455</v>
      </c>
      <c r="L514" s="323" t="s">
        <v>2833</v>
      </c>
      <c r="M514" s="333" t="s">
        <v>11186</v>
      </c>
      <c r="N514" s="323" t="s">
        <v>706</v>
      </c>
      <c r="O514" s="331">
        <v>0.5506944444444445</v>
      </c>
      <c r="P514" s="343" t="str">
        <f t="shared" si="4"/>
        <v>REINSTALACION DE EQUIPO </v>
      </c>
      <c r="Q514" s="323" t="s">
        <v>11206</v>
      </c>
      <c r="R514" s="323">
        <v>8.69220040811139E14</v>
      </c>
      <c r="S514" s="323">
        <v>8.118227424E9</v>
      </c>
      <c r="T514" s="323" t="s">
        <v>11776</v>
      </c>
      <c r="U514" s="323" t="s">
        <v>11777</v>
      </c>
      <c r="V514" s="343" t="str">
        <f t="shared" si="65"/>
        <v>REINSTALACION</v>
      </c>
      <c r="W514" s="325">
        <v>350.0</v>
      </c>
      <c r="X514" s="325">
        <v>0.0</v>
      </c>
      <c r="Y514" s="326">
        <f t="shared" si="66"/>
        <v>56</v>
      </c>
      <c r="Z514" s="326">
        <f t="shared" si="67"/>
        <v>406</v>
      </c>
      <c r="AA514" s="326"/>
    </row>
    <row r="515">
      <c r="A515" s="322">
        <v>46105.0</v>
      </c>
      <c r="B515" s="245" t="s">
        <v>3830</v>
      </c>
      <c r="C515" s="327" t="s">
        <v>2817</v>
      </c>
      <c r="D515" s="328">
        <v>0.5</v>
      </c>
      <c r="E515" s="245" t="s">
        <v>7700</v>
      </c>
      <c r="F515" s="245" t="s">
        <v>2592</v>
      </c>
      <c r="G515" s="245">
        <v>1.0</v>
      </c>
      <c r="H515" s="245" t="s">
        <v>2716</v>
      </c>
      <c r="I515" s="323" t="s">
        <v>11778</v>
      </c>
      <c r="J515" s="323" t="s">
        <v>9980</v>
      </c>
      <c r="K515" s="323" t="s">
        <v>11779</v>
      </c>
      <c r="L515" s="323" t="s">
        <v>11780</v>
      </c>
      <c r="M515" s="333" t="s">
        <v>11781</v>
      </c>
      <c r="N515" s="323" t="s">
        <v>11175</v>
      </c>
      <c r="O515" s="331">
        <v>0.4930555555555556</v>
      </c>
      <c r="P515" s="343" t="str">
        <f t="shared" si="4"/>
        <v>INSTALACION GPS</v>
      </c>
      <c r="Q515" s="323" t="s">
        <v>11782</v>
      </c>
      <c r="R515" s="323" t="s">
        <v>68</v>
      </c>
      <c r="S515" s="323" t="s">
        <v>68</v>
      </c>
      <c r="T515" s="323" t="s">
        <v>68</v>
      </c>
      <c r="U515" s="323" t="s">
        <v>68</v>
      </c>
      <c r="V515" s="343" t="str">
        <f t="shared" si="65"/>
        <v>VISITA EN FALSO</v>
      </c>
      <c r="W515" s="325">
        <v>250.0</v>
      </c>
      <c r="X515" s="325">
        <v>0.0</v>
      </c>
      <c r="Y515" s="326">
        <f t="shared" si="66"/>
        <v>40</v>
      </c>
      <c r="Z515" s="326">
        <f t="shared" si="67"/>
        <v>290</v>
      </c>
      <c r="AA515" s="326"/>
    </row>
    <row r="516">
      <c r="A516" s="322">
        <v>46105.0</v>
      </c>
      <c r="B516" s="245" t="s">
        <v>3830</v>
      </c>
      <c r="C516" s="327" t="s">
        <v>2817</v>
      </c>
      <c r="D516" s="328">
        <v>0.5625</v>
      </c>
      <c r="E516" s="245" t="s">
        <v>7700</v>
      </c>
      <c r="F516" s="245" t="s">
        <v>2592</v>
      </c>
      <c r="G516" s="245">
        <v>1.0</v>
      </c>
      <c r="H516" s="245" t="s">
        <v>2716</v>
      </c>
      <c r="I516" s="323" t="s">
        <v>11778</v>
      </c>
      <c r="J516" s="323" t="s">
        <v>9980</v>
      </c>
      <c r="K516" s="323" t="s">
        <v>11779</v>
      </c>
      <c r="L516" s="323" t="s">
        <v>11780</v>
      </c>
      <c r="M516" s="333" t="s">
        <v>11781</v>
      </c>
      <c r="N516" s="323" t="s">
        <v>11175</v>
      </c>
      <c r="O516" s="331">
        <v>0.5625</v>
      </c>
      <c r="P516" s="343" t="str">
        <f t="shared" si="4"/>
        <v>INSTALACION GPS</v>
      </c>
      <c r="Q516" s="323" t="s">
        <v>3275</v>
      </c>
      <c r="R516" s="323" t="s">
        <v>68</v>
      </c>
      <c r="S516" s="323" t="s">
        <v>68</v>
      </c>
      <c r="T516" s="323" t="s">
        <v>68</v>
      </c>
      <c r="U516" s="323" t="s">
        <v>68</v>
      </c>
      <c r="V516" s="343" t="str">
        <f t="shared" si="65"/>
        <v>VISITA EN FALSO</v>
      </c>
      <c r="W516" s="325">
        <v>250.0</v>
      </c>
      <c r="X516" s="325">
        <v>0.0</v>
      </c>
      <c r="Y516" s="326">
        <f t="shared" si="66"/>
        <v>40</v>
      </c>
      <c r="Z516" s="326">
        <f t="shared" si="67"/>
        <v>290</v>
      </c>
      <c r="AA516" s="326"/>
    </row>
    <row r="517">
      <c r="A517" s="322">
        <v>46105.0</v>
      </c>
      <c r="B517" s="245" t="s">
        <v>3830</v>
      </c>
      <c r="C517" s="327" t="s">
        <v>2817</v>
      </c>
      <c r="D517" s="328">
        <v>0.6875</v>
      </c>
      <c r="E517" s="245" t="s">
        <v>7700</v>
      </c>
      <c r="F517" s="245" t="s">
        <v>2592</v>
      </c>
      <c r="G517" s="245">
        <v>1.0</v>
      </c>
      <c r="H517" s="245" t="s">
        <v>888</v>
      </c>
      <c r="I517" s="323" t="s">
        <v>11778</v>
      </c>
      <c r="J517" s="323" t="s">
        <v>9980</v>
      </c>
      <c r="K517" s="323" t="s">
        <v>11779</v>
      </c>
      <c r="L517" s="323" t="s">
        <v>2530</v>
      </c>
      <c r="M517" s="345" t="s">
        <v>2531</v>
      </c>
      <c r="N517" s="323" t="s">
        <v>11175</v>
      </c>
      <c r="O517" s="331">
        <v>0.6875</v>
      </c>
      <c r="P517" s="343" t="str">
        <f t="shared" si="4"/>
        <v>INSTALACION GPS</v>
      </c>
      <c r="Q517" s="323" t="s">
        <v>5247</v>
      </c>
      <c r="R517" s="323">
        <v>8.66557080038757E14</v>
      </c>
      <c r="S517" s="323">
        <v>8.126215506E9</v>
      </c>
      <c r="T517" s="323" t="s">
        <v>11783</v>
      </c>
      <c r="U517" s="323" t="s">
        <v>11784</v>
      </c>
      <c r="V517" s="343" t="str">
        <f t="shared" si="65"/>
        <v>INSTALACION</v>
      </c>
      <c r="W517" s="325">
        <v>1725.0</v>
      </c>
      <c r="X517" s="325">
        <v>150.0</v>
      </c>
      <c r="Y517" s="326">
        <f t="shared" si="66"/>
        <v>300</v>
      </c>
      <c r="Z517" s="326">
        <f t="shared" si="67"/>
        <v>2175</v>
      </c>
      <c r="AA517" s="326"/>
    </row>
    <row r="518">
      <c r="A518" s="322">
        <v>46105.0</v>
      </c>
      <c r="B518" s="245" t="s">
        <v>3830</v>
      </c>
      <c r="C518" s="245" t="s">
        <v>2966</v>
      </c>
      <c r="D518" s="328">
        <v>0.7291666666666666</v>
      </c>
      <c r="E518" s="245" t="s">
        <v>2548</v>
      </c>
      <c r="F518" s="245" t="s">
        <v>10009</v>
      </c>
      <c r="G518" s="245">
        <v>1.0</v>
      </c>
      <c r="H518" s="245" t="s">
        <v>6980</v>
      </c>
      <c r="I518" s="323" t="s">
        <v>11785</v>
      </c>
      <c r="J518" s="323" t="s">
        <v>2521</v>
      </c>
      <c r="K518" s="323" t="s">
        <v>9455</v>
      </c>
      <c r="L518" s="323" t="s">
        <v>2833</v>
      </c>
      <c r="M518" s="333" t="s">
        <v>11186</v>
      </c>
      <c r="N518" s="323" t="s">
        <v>706</v>
      </c>
      <c r="O518" s="331">
        <v>0.7291666666666666</v>
      </c>
      <c r="P518" s="343" t="str">
        <f t="shared" si="4"/>
        <v>REINSTALACION DE EQUIPO </v>
      </c>
      <c r="Q518" s="323" t="s">
        <v>11786</v>
      </c>
      <c r="R518" s="323">
        <v>8.65011033914046E14</v>
      </c>
      <c r="S518" s="323" t="s">
        <v>68</v>
      </c>
      <c r="T518" s="323" t="s">
        <v>68</v>
      </c>
      <c r="U518" s="323" t="s">
        <v>68</v>
      </c>
      <c r="V518" s="343" t="str">
        <f t="shared" si="65"/>
        <v>NO SE REALIZO</v>
      </c>
      <c r="W518" s="325">
        <v>0.0</v>
      </c>
      <c r="X518" s="325">
        <v>0.0</v>
      </c>
      <c r="Y518" s="326">
        <f t="shared" si="66"/>
        <v>0</v>
      </c>
      <c r="Z518" s="326">
        <f t="shared" si="67"/>
        <v>0</v>
      </c>
      <c r="AA518" s="326"/>
    </row>
    <row r="519">
      <c r="A519" s="322">
        <v>46105.0</v>
      </c>
      <c r="B519" s="245" t="s">
        <v>3830</v>
      </c>
      <c r="C519" s="327" t="s">
        <v>2817</v>
      </c>
      <c r="D519" s="328">
        <v>0.7291666666666666</v>
      </c>
      <c r="E519" s="245" t="s">
        <v>2548</v>
      </c>
      <c r="F519" s="245" t="s">
        <v>10009</v>
      </c>
      <c r="G519" s="245">
        <v>1.0</v>
      </c>
      <c r="H519" s="245" t="s">
        <v>2812</v>
      </c>
      <c r="I519" s="323" t="s">
        <v>11787</v>
      </c>
      <c r="J519" s="323" t="s">
        <v>2521</v>
      </c>
      <c r="K519" s="323" t="s">
        <v>9455</v>
      </c>
      <c r="L519" s="323" t="s">
        <v>2833</v>
      </c>
      <c r="M519" s="333" t="s">
        <v>11186</v>
      </c>
      <c r="N519" s="323" t="s">
        <v>706</v>
      </c>
      <c r="O519" s="331">
        <v>0.7291666666666666</v>
      </c>
      <c r="P519" s="343" t="str">
        <f t="shared" si="4"/>
        <v>REINSTALACION DE EQUIPO </v>
      </c>
      <c r="Q519" s="323" t="s">
        <v>5247</v>
      </c>
      <c r="R519" s="323">
        <v>8.63844053083819E14</v>
      </c>
      <c r="S519" s="323">
        <v>8.126201687E9</v>
      </c>
      <c r="T519" s="323" t="s">
        <v>68</v>
      </c>
      <c r="U519" s="323" t="s">
        <v>68</v>
      </c>
      <c r="V519" s="343" t="str">
        <f t="shared" si="65"/>
        <v>REINSTALACION</v>
      </c>
      <c r="W519" s="325">
        <v>350.0</v>
      </c>
      <c r="X519" s="325">
        <v>0.0</v>
      </c>
      <c r="Y519" s="326">
        <f t="shared" si="66"/>
        <v>56</v>
      </c>
      <c r="Z519" s="326">
        <f t="shared" si="67"/>
        <v>406</v>
      </c>
      <c r="AA519" s="326"/>
    </row>
    <row r="520">
      <c r="A520" s="322">
        <v>46105.0</v>
      </c>
      <c r="B520" s="245" t="s">
        <v>3830</v>
      </c>
      <c r="C520" s="245" t="s">
        <v>2966</v>
      </c>
      <c r="D520" s="328">
        <v>0.7291666666666666</v>
      </c>
      <c r="E520" s="245" t="s">
        <v>2548</v>
      </c>
      <c r="F520" s="245" t="s">
        <v>10009</v>
      </c>
      <c r="G520" s="245">
        <v>1.0</v>
      </c>
      <c r="H520" s="245" t="s">
        <v>846</v>
      </c>
      <c r="I520" s="323" t="s">
        <v>11788</v>
      </c>
      <c r="J520" s="323" t="s">
        <v>2521</v>
      </c>
      <c r="K520" s="323" t="s">
        <v>9455</v>
      </c>
      <c r="L520" s="323" t="s">
        <v>2833</v>
      </c>
      <c r="M520" s="333" t="s">
        <v>11186</v>
      </c>
      <c r="N520" s="323" t="s">
        <v>706</v>
      </c>
      <c r="O520" s="331">
        <v>0.7291666666666666</v>
      </c>
      <c r="P520" s="343" t="str">
        <f t="shared" si="4"/>
        <v>REINSTALACION DE EQUIPO </v>
      </c>
      <c r="Q520" s="323" t="s">
        <v>11789</v>
      </c>
      <c r="R520" s="323" t="s">
        <v>68</v>
      </c>
      <c r="S520" s="323" t="s">
        <v>68</v>
      </c>
      <c r="T520" s="323" t="s">
        <v>68</v>
      </c>
      <c r="U520" s="323" t="s">
        <v>68</v>
      </c>
      <c r="V520" s="343" t="str">
        <f t="shared" si="65"/>
        <v>CANCELADO</v>
      </c>
      <c r="W520" s="325">
        <v>0.0</v>
      </c>
      <c r="X520" s="325">
        <v>0.0</v>
      </c>
      <c r="Y520" s="326">
        <f t="shared" si="66"/>
        <v>0</v>
      </c>
      <c r="Z520" s="326">
        <f t="shared" si="67"/>
        <v>0</v>
      </c>
      <c r="AA520" s="326"/>
    </row>
    <row r="521">
      <c r="A521" s="322">
        <v>46105.0</v>
      </c>
      <c r="B521" s="245" t="s">
        <v>3830</v>
      </c>
      <c r="C521" s="245" t="s">
        <v>68</v>
      </c>
      <c r="D521" s="328">
        <v>0.8333333333333334</v>
      </c>
      <c r="E521" s="245" t="s">
        <v>11790</v>
      </c>
      <c r="F521" s="245" t="s">
        <v>11346</v>
      </c>
      <c r="G521" s="245">
        <v>1.0</v>
      </c>
      <c r="H521" s="245" t="s">
        <v>2449</v>
      </c>
      <c r="I521" s="323" t="s">
        <v>11791</v>
      </c>
      <c r="J521" s="323" t="s">
        <v>11792</v>
      </c>
      <c r="K521" s="323" t="s">
        <v>11348</v>
      </c>
      <c r="L521" s="323" t="s">
        <v>11349</v>
      </c>
      <c r="M521" s="333" t="s">
        <v>11350</v>
      </c>
      <c r="N521" s="323" t="s">
        <v>9970</v>
      </c>
      <c r="O521" s="331">
        <v>0.8361111111111111</v>
      </c>
      <c r="P521" s="343" t="str">
        <f t="shared" si="4"/>
        <v>REVISION DE UNIDAD 
(DEJO DE REPORTAR)</v>
      </c>
      <c r="Q521" s="323" t="s">
        <v>11793</v>
      </c>
      <c r="R521" s="323">
        <v>8.66557080311741E14</v>
      </c>
      <c r="S521" s="323" t="s">
        <v>11794</v>
      </c>
      <c r="T521" s="323" t="s">
        <v>11795</v>
      </c>
      <c r="U521" s="323" t="s">
        <v>11709</v>
      </c>
      <c r="V521" s="323" t="s">
        <v>762</v>
      </c>
      <c r="W521" s="325">
        <v>0.0</v>
      </c>
      <c r="X521" s="325">
        <v>0.0</v>
      </c>
      <c r="Y521" s="326">
        <f t="shared" si="66"/>
        <v>0</v>
      </c>
      <c r="Z521" s="326">
        <f t="shared" si="67"/>
        <v>0</v>
      </c>
      <c r="AA521" s="326"/>
    </row>
    <row r="522">
      <c r="A522" s="322">
        <v>46105.0</v>
      </c>
      <c r="B522" s="245" t="s">
        <v>3830</v>
      </c>
      <c r="C522" s="245" t="s">
        <v>68</v>
      </c>
      <c r="D522" s="328">
        <v>0.8333333333333334</v>
      </c>
      <c r="E522" s="245" t="s">
        <v>11790</v>
      </c>
      <c r="F522" s="245" t="s">
        <v>11346</v>
      </c>
      <c r="G522" s="245">
        <v>1.0</v>
      </c>
      <c r="H522" s="245" t="s">
        <v>2819</v>
      </c>
      <c r="I522" s="323" t="s">
        <v>11791</v>
      </c>
      <c r="J522" s="323" t="s">
        <v>2819</v>
      </c>
      <c r="K522" s="323" t="s">
        <v>11348</v>
      </c>
      <c r="L522" s="323" t="s">
        <v>11349</v>
      </c>
      <c r="M522" s="333" t="s">
        <v>11350</v>
      </c>
      <c r="N522" s="323" t="s">
        <v>9970</v>
      </c>
      <c r="O522" s="331">
        <v>0.8361111111111111</v>
      </c>
      <c r="P522" s="343" t="str">
        <f t="shared" si="4"/>
        <v>CAMBIO DE SIM</v>
      </c>
      <c r="Q522" s="323" t="s">
        <v>11793</v>
      </c>
      <c r="R522" s="323">
        <v>8.66557080311741E14</v>
      </c>
      <c r="S522" s="323">
        <v>8.117908565E9</v>
      </c>
      <c r="T522" s="323" t="s">
        <v>11795</v>
      </c>
      <c r="U522" s="323" t="s">
        <v>11709</v>
      </c>
      <c r="V522" s="323" t="s">
        <v>762</v>
      </c>
      <c r="W522" s="325">
        <v>0.0</v>
      </c>
      <c r="X522" s="325">
        <v>0.0</v>
      </c>
      <c r="Y522" s="326">
        <f t="shared" si="66"/>
        <v>0</v>
      </c>
      <c r="Z522" s="326">
        <f t="shared" si="67"/>
        <v>0</v>
      </c>
      <c r="AA522" s="326"/>
    </row>
    <row r="523">
      <c r="A523" s="322">
        <v>46106.0</v>
      </c>
      <c r="B523" s="245" t="s">
        <v>3830</v>
      </c>
      <c r="C523" s="245" t="s">
        <v>68</v>
      </c>
      <c r="D523" s="328">
        <v>0.375</v>
      </c>
      <c r="E523" s="245" t="s">
        <v>7700</v>
      </c>
      <c r="F523" s="245" t="s">
        <v>11796</v>
      </c>
      <c r="G523" s="245">
        <v>1.0</v>
      </c>
      <c r="H523" s="245" t="s">
        <v>846</v>
      </c>
      <c r="I523" s="323" t="s">
        <v>11797</v>
      </c>
      <c r="J523" s="323" t="s">
        <v>9980</v>
      </c>
      <c r="K523" s="323" t="s">
        <v>11798</v>
      </c>
      <c r="L523" s="323" t="s">
        <v>11799</v>
      </c>
      <c r="M523" s="333" t="s">
        <v>11800</v>
      </c>
      <c r="N523" s="323" t="s">
        <v>706</v>
      </c>
      <c r="O523" s="331">
        <v>0.375</v>
      </c>
      <c r="P523" s="343" t="str">
        <f t="shared" si="4"/>
        <v>INSTALACION GPS</v>
      </c>
      <c r="Q523" s="366" t="s">
        <v>11801</v>
      </c>
      <c r="R523" s="323" t="s">
        <v>68</v>
      </c>
      <c r="S523" s="323" t="s">
        <v>68</v>
      </c>
      <c r="T523" s="323" t="s">
        <v>68</v>
      </c>
      <c r="U523" s="323" t="s">
        <v>68</v>
      </c>
      <c r="V523" s="343" t="str">
        <f t="shared" ref="V523:V539" si="68">H523</f>
        <v>CANCELADO</v>
      </c>
      <c r="W523" s="325">
        <v>0.0</v>
      </c>
      <c r="X523" s="325">
        <v>0.0</v>
      </c>
      <c r="Y523" s="326">
        <f t="shared" si="66"/>
        <v>0</v>
      </c>
      <c r="Z523" s="326">
        <f t="shared" si="67"/>
        <v>0</v>
      </c>
      <c r="AA523" s="326"/>
    </row>
    <row r="524">
      <c r="A524" s="322">
        <v>46106.0</v>
      </c>
      <c r="B524" s="245" t="s">
        <v>3830</v>
      </c>
      <c r="C524" s="245" t="s">
        <v>68</v>
      </c>
      <c r="D524" s="328">
        <v>0.375</v>
      </c>
      <c r="E524" s="245" t="s">
        <v>7700</v>
      </c>
      <c r="F524" s="245" t="s">
        <v>11796</v>
      </c>
      <c r="G524" s="245">
        <v>1.0</v>
      </c>
      <c r="H524" s="245" t="s">
        <v>846</v>
      </c>
      <c r="I524" s="323" t="s">
        <v>11797</v>
      </c>
      <c r="J524" s="323" t="s">
        <v>9980</v>
      </c>
      <c r="K524" s="323" t="s">
        <v>11798</v>
      </c>
      <c r="L524" s="323" t="s">
        <v>11799</v>
      </c>
      <c r="M524" s="333" t="s">
        <v>11800</v>
      </c>
      <c r="N524" s="323" t="s">
        <v>706</v>
      </c>
      <c r="O524" s="331">
        <v>0.375</v>
      </c>
      <c r="P524" s="343" t="str">
        <f t="shared" si="4"/>
        <v>INSTALACION GPS</v>
      </c>
      <c r="Q524" s="366" t="s">
        <v>11801</v>
      </c>
      <c r="R524" s="323" t="s">
        <v>68</v>
      </c>
      <c r="S524" s="323" t="s">
        <v>68</v>
      </c>
      <c r="T524" s="323" t="s">
        <v>68</v>
      </c>
      <c r="U524" s="323" t="s">
        <v>68</v>
      </c>
      <c r="V524" s="343" t="str">
        <f t="shared" si="68"/>
        <v>CANCELADO</v>
      </c>
      <c r="W524" s="325">
        <v>0.0</v>
      </c>
      <c r="X524" s="325">
        <v>0.0</v>
      </c>
      <c r="Y524" s="326">
        <f t="shared" si="66"/>
        <v>0</v>
      </c>
      <c r="Z524" s="326">
        <f t="shared" si="67"/>
        <v>0</v>
      </c>
      <c r="AA524" s="326"/>
    </row>
    <row r="525">
      <c r="A525" s="322">
        <v>46106.0</v>
      </c>
      <c r="B525" s="245" t="s">
        <v>3830</v>
      </c>
      <c r="C525" s="245" t="s">
        <v>68</v>
      </c>
      <c r="D525" s="328">
        <v>0.375</v>
      </c>
      <c r="E525" s="245" t="s">
        <v>7700</v>
      </c>
      <c r="F525" s="245" t="s">
        <v>11796</v>
      </c>
      <c r="G525" s="245">
        <v>1.0</v>
      </c>
      <c r="H525" s="245" t="s">
        <v>888</v>
      </c>
      <c r="I525" s="323" t="s">
        <v>11802</v>
      </c>
      <c r="J525" s="323" t="s">
        <v>11803</v>
      </c>
      <c r="K525" s="323" t="s">
        <v>11798</v>
      </c>
      <c r="L525" s="323" t="s">
        <v>11799</v>
      </c>
      <c r="M525" s="333" t="s">
        <v>11800</v>
      </c>
      <c r="N525" s="323" t="s">
        <v>706</v>
      </c>
      <c r="O525" s="331">
        <v>0.375</v>
      </c>
      <c r="P525" s="343" t="str">
        <f t="shared" si="4"/>
        <v>EQUIPO PORTATIL </v>
      </c>
      <c r="Q525" s="323" t="s">
        <v>11804</v>
      </c>
      <c r="R525" s="323">
        <v>8.62712070022675E14</v>
      </c>
      <c r="S525" s="323">
        <v>8.117908561E9</v>
      </c>
      <c r="T525" s="323" t="s">
        <v>68</v>
      </c>
      <c r="U525" s="323" t="s">
        <v>68</v>
      </c>
      <c r="V525" s="343" t="str">
        <f t="shared" si="68"/>
        <v>INSTALACION</v>
      </c>
      <c r="W525" s="325">
        <v>0.0</v>
      </c>
      <c r="X525" s="325">
        <v>0.0</v>
      </c>
      <c r="Y525" s="326">
        <f t="shared" si="66"/>
        <v>0</v>
      </c>
      <c r="Z525" s="326">
        <f t="shared" si="67"/>
        <v>0</v>
      </c>
      <c r="AA525" s="326"/>
    </row>
    <row r="526">
      <c r="A526" s="322">
        <v>46106.0</v>
      </c>
      <c r="B526" s="245" t="s">
        <v>3830</v>
      </c>
      <c r="C526" s="245" t="s">
        <v>68</v>
      </c>
      <c r="D526" s="328">
        <v>0.375</v>
      </c>
      <c r="E526" s="245" t="s">
        <v>7700</v>
      </c>
      <c r="F526" s="245" t="s">
        <v>11796</v>
      </c>
      <c r="G526" s="245">
        <v>1.0</v>
      </c>
      <c r="H526" s="245" t="s">
        <v>888</v>
      </c>
      <c r="I526" s="323" t="s">
        <v>11805</v>
      </c>
      <c r="J526" s="323" t="s">
        <v>11803</v>
      </c>
      <c r="K526" s="323" t="s">
        <v>11798</v>
      </c>
      <c r="L526" s="323" t="s">
        <v>11799</v>
      </c>
      <c r="M526" s="333" t="s">
        <v>11800</v>
      </c>
      <c r="N526" s="323" t="s">
        <v>706</v>
      </c>
      <c r="O526" s="331">
        <v>0.375</v>
      </c>
      <c r="P526" s="343" t="str">
        <f t="shared" si="4"/>
        <v>EQUIPO PORTATIL </v>
      </c>
      <c r="Q526" s="323" t="s">
        <v>11804</v>
      </c>
      <c r="R526" s="323">
        <v>8.62712070022816E14</v>
      </c>
      <c r="S526" s="323">
        <v>8.117908555E9</v>
      </c>
      <c r="T526" s="323" t="s">
        <v>68</v>
      </c>
      <c r="U526" s="323" t="s">
        <v>68</v>
      </c>
      <c r="V526" s="343" t="str">
        <f t="shared" si="68"/>
        <v>INSTALACION</v>
      </c>
      <c r="W526" s="325">
        <v>0.0</v>
      </c>
      <c r="X526" s="325">
        <v>0.0</v>
      </c>
      <c r="Y526" s="326">
        <f t="shared" si="66"/>
        <v>0</v>
      </c>
      <c r="Z526" s="326">
        <f t="shared" si="67"/>
        <v>0</v>
      </c>
      <c r="AA526" s="326"/>
    </row>
    <row r="527">
      <c r="A527" s="322">
        <v>46106.0</v>
      </c>
      <c r="B527" s="245" t="s">
        <v>3830</v>
      </c>
      <c r="C527" s="245" t="s">
        <v>68</v>
      </c>
      <c r="D527" s="328">
        <v>0.4166666666666667</v>
      </c>
      <c r="E527" s="245" t="s">
        <v>4534</v>
      </c>
      <c r="F527" s="245" t="s">
        <v>4534</v>
      </c>
      <c r="G527" s="245">
        <v>1.0</v>
      </c>
      <c r="H527" s="245" t="s">
        <v>2449</v>
      </c>
      <c r="I527" s="323" t="s">
        <v>11806</v>
      </c>
      <c r="J527" s="323" t="s">
        <v>2957</v>
      </c>
      <c r="K527" s="323" t="s">
        <v>11807</v>
      </c>
      <c r="L527" s="323" t="s">
        <v>11808</v>
      </c>
      <c r="M527" s="333" t="s">
        <v>11809</v>
      </c>
      <c r="N527" s="323" t="s">
        <v>706</v>
      </c>
      <c r="O527" s="331">
        <v>0.42083333333333334</v>
      </c>
      <c r="P527" s="343" t="str">
        <f t="shared" si="4"/>
        <v>REVISION DE UNIDAD</v>
      </c>
      <c r="Q527" s="323" t="s">
        <v>11810</v>
      </c>
      <c r="R527" s="323">
        <v>8.65011033543902E14</v>
      </c>
      <c r="S527" s="323">
        <v>8.180744802E9</v>
      </c>
      <c r="T527" s="323" t="s">
        <v>11811</v>
      </c>
      <c r="U527" s="323" t="s">
        <v>68</v>
      </c>
      <c r="V527" s="343" t="str">
        <f t="shared" si="68"/>
        <v>REVISION</v>
      </c>
      <c r="W527" s="325">
        <v>400.0</v>
      </c>
      <c r="X527" s="325">
        <v>0.0</v>
      </c>
      <c r="Y527" s="326">
        <f t="shared" si="66"/>
        <v>64</v>
      </c>
      <c r="Z527" s="326">
        <f t="shared" si="67"/>
        <v>464</v>
      </c>
      <c r="AA527" s="326"/>
    </row>
    <row r="528">
      <c r="A528" s="322">
        <v>46106.0</v>
      </c>
      <c r="B528" s="245" t="s">
        <v>3830</v>
      </c>
      <c r="C528" s="327" t="s">
        <v>2817</v>
      </c>
      <c r="D528" s="328">
        <v>0.5208333333333334</v>
      </c>
      <c r="E528" s="245" t="s">
        <v>2638</v>
      </c>
      <c r="F528" s="245" t="s">
        <v>2638</v>
      </c>
      <c r="G528" s="245">
        <v>1.0</v>
      </c>
      <c r="H528" s="245" t="s">
        <v>888</v>
      </c>
      <c r="I528" s="323" t="s">
        <v>11812</v>
      </c>
      <c r="J528" s="323" t="s">
        <v>9980</v>
      </c>
      <c r="K528" s="323" t="s">
        <v>11813</v>
      </c>
      <c r="L528" s="323" t="s">
        <v>11814</v>
      </c>
      <c r="M528" s="333" t="s">
        <v>11815</v>
      </c>
      <c r="N528" s="323" t="s">
        <v>706</v>
      </c>
      <c r="O528" s="331">
        <v>0.4791666666666667</v>
      </c>
      <c r="P528" s="343" t="str">
        <f t="shared" si="4"/>
        <v>INSTALACION GPS</v>
      </c>
      <c r="Q528" s="323" t="s">
        <v>11816</v>
      </c>
      <c r="R528" s="323">
        <v>8.63874089044808E14</v>
      </c>
      <c r="S528" s="323">
        <v>8.180204674E9</v>
      </c>
      <c r="T528" s="323" t="s">
        <v>11817</v>
      </c>
      <c r="U528" s="323" t="s">
        <v>11818</v>
      </c>
      <c r="V528" s="343" t="str">
        <f t="shared" si="68"/>
        <v>INSTALACION</v>
      </c>
      <c r="W528" s="325">
        <v>549.0</v>
      </c>
      <c r="X528" s="325">
        <v>250.0</v>
      </c>
      <c r="Y528" s="326">
        <f t="shared" si="66"/>
        <v>127.84</v>
      </c>
      <c r="Z528" s="326">
        <f t="shared" si="67"/>
        <v>926.84</v>
      </c>
      <c r="AA528" s="326"/>
    </row>
    <row r="529">
      <c r="A529" s="322">
        <v>46106.0</v>
      </c>
      <c r="B529" s="245" t="s">
        <v>3830</v>
      </c>
      <c r="C529" s="327" t="s">
        <v>2817</v>
      </c>
      <c r="D529" s="328">
        <v>0.6041666666666666</v>
      </c>
      <c r="E529" s="245" t="s">
        <v>2548</v>
      </c>
      <c r="F529" s="245" t="s">
        <v>10009</v>
      </c>
      <c r="G529" s="245">
        <v>1.0</v>
      </c>
      <c r="H529" s="245" t="s">
        <v>2812</v>
      </c>
      <c r="I529" s="323" t="s">
        <v>11819</v>
      </c>
      <c r="J529" s="323" t="s">
        <v>2521</v>
      </c>
      <c r="K529" s="323" t="s">
        <v>9455</v>
      </c>
      <c r="L529" s="323" t="s">
        <v>2833</v>
      </c>
      <c r="M529" s="333" t="s">
        <v>11186</v>
      </c>
      <c r="N529" s="323" t="s">
        <v>706</v>
      </c>
      <c r="O529" s="331">
        <v>0.5555555555555556</v>
      </c>
      <c r="P529" s="343" t="str">
        <f t="shared" si="4"/>
        <v>REINSTALACION DE EQUIPO </v>
      </c>
      <c r="Q529" s="323" t="s">
        <v>5247</v>
      </c>
      <c r="R529" s="323">
        <v>3.59857084446244E14</v>
      </c>
      <c r="S529" s="323">
        <v>8.115777559E9</v>
      </c>
      <c r="T529" s="323" t="s">
        <v>11820</v>
      </c>
      <c r="U529" s="323" t="s">
        <v>68</v>
      </c>
      <c r="V529" s="343" t="str">
        <f t="shared" si="68"/>
        <v>REINSTALACION</v>
      </c>
      <c r="W529" s="325">
        <v>350.0</v>
      </c>
      <c r="X529" s="325">
        <v>0.0</v>
      </c>
      <c r="Y529" s="326">
        <f t="shared" si="66"/>
        <v>56</v>
      </c>
      <c r="Z529" s="326">
        <f t="shared" si="67"/>
        <v>406</v>
      </c>
      <c r="AA529" s="326"/>
    </row>
    <row r="530">
      <c r="A530" s="322">
        <v>46106.0</v>
      </c>
      <c r="B530" s="245" t="s">
        <v>3830</v>
      </c>
      <c r="C530" s="327" t="s">
        <v>2817</v>
      </c>
      <c r="D530" s="328">
        <v>0.7361111111111112</v>
      </c>
      <c r="E530" s="245" t="s">
        <v>7885</v>
      </c>
      <c r="F530" s="245" t="s">
        <v>3489</v>
      </c>
      <c r="G530" s="245">
        <v>1.0</v>
      </c>
      <c r="H530" s="245" t="s">
        <v>888</v>
      </c>
      <c r="I530" s="323" t="s">
        <v>11821</v>
      </c>
      <c r="J530" s="323" t="s">
        <v>11822</v>
      </c>
      <c r="K530" s="323" t="s">
        <v>6955</v>
      </c>
      <c r="L530" s="323" t="s">
        <v>11823</v>
      </c>
      <c r="M530" s="333" t="s">
        <v>11824</v>
      </c>
      <c r="N530" s="323" t="s">
        <v>706</v>
      </c>
      <c r="O530" s="331">
        <v>0.7326388888888888</v>
      </c>
      <c r="P530" s="343" t="str">
        <f t="shared" si="4"/>
        <v>Corte  863767071618219</v>
      </c>
      <c r="Q530" s="323" t="s">
        <v>11825</v>
      </c>
      <c r="R530" s="323">
        <v>8.63767071618219E14</v>
      </c>
      <c r="S530" s="323" t="s">
        <v>68</v>
      </c>
      <c r="T530" s="323" t="s">
        <v>11826</v>
      </c>
      <c r="U530" s="323" t="s">
        <v>11827</v>
      </c>
      <c r="V530" s="343" t="str">
        <f t="shared" si="68"/>
        <v>INSTALACION</v>
      </c>
      <c r="W530" s="325">
        <v>700.0</v>
      </c>
      <c r="X530" s="325">
        <v>0.0</v>
      </c>
      <c r="Y530" s="326">
        <f t="shared" si="66"/>
        <v>112</v>
      </c>
      <c r="Z530" s="326">
        <f t="shared" si="67"/>
        <v>812</v>
      </c>
      <c r="AA530" s="326"/>
    </row>
    <row r="531">
      <c r="A531" s="322">
        <v>46106.0</v>
      </c>
      <c r="B531" s="245" t="s">
        <v>3830</v>
      </c>
      <c r="C531" s="327" t="s">
        <v>2817</v>
      </c>
      <c r="D531" s="328">
        <v>0.7361111111111112</v>
      </c>
      <c r="E531" s="245" t="s">
        <v>7885</v>
      </c>
      <c r="F531" s="245" t="s">
        <v>3489</v>
      </c>
      <c r="G531" s="245">
        <v>1.0</v>
      </c>
      <c r="H531" s="245" t="s">
        <v>888</v>
      </c>
      <c r="I531" s="323" t="s">
        <v>11821</v>
      </c>
      <c r="J531" s="323" t="s">
        <v>11828</v>
      </c>
      <c r="K531" s="323" t="s">
        <v>6955</v>
      </c>
      <c r="L531" s="323" t="s">
        <v>11823</v>
      </c>
      <c r="M531" s="333" t="s">
        <v>11824</v>
      </c>
      <c r="N531" s="323" t="s">
        <v>706</v>
      </c>
      <c r="O531" s="331">
        <v>0.7326388888888888</v>
      </c>
      <c r="P531" s="343" t="str">
        <f t="shared" si="4"/>
        <v>Seguimiento  863767071618672</v>
      </c>
      <c r="Q531" s="323" t="s">
        <v>11829</v>
      </c>
      <c r="R531" s="323">
        <v>8.63767071618672E14</v>
      </c>
      <c r="S531" s="323" t="s">
        <v>68</v>
      </c>
      <c r="T531" s="323" t="s">
        <v>11826</v>
      </c>
      <c r="U531" s="323" t="s">
        <v>11827</v>
      </c>
      <c r="V531" s="343" t="str">
        <f t="shared" si="68"/>
        <v>INSTALACION</v>
      </c>
      <c r="W531" s="325">
        <v>700.0</v>
      </c>
      <c r="X531" s="325">
        <v>0.0</v>
      </c>
      <c r="Y531" s="326">
        <f t="shared" si="66"/>
        <v>112</v>
      </c>
      <c r="Z531" s="326">
        <f t="shared" si="67"/>
        <v>812</v>
      </c>
      <c r="AA531" s="326"/>
    </row>
    <row r="532">
      <c r="A532" s="322">
        <v>46107.0</v>
      </c>
      <c r="B532" s="245" t="s">
        <v>3830</v>
      </c>
      <c r="C532" s="245" t="s">
        <v>68</v>
      </c>
      <c r="D532" s="328">
        <v>0.375</v>
      </c>
      <c r="E532" s="245" t="s">
        <v>7700</v>
      </c>
      <c r="F532" s="245" t="s">
        <v>11796</v>
      </c>
      <c r="G532" s="245">
        <v>1.0</v>
      </c>
      <c r="H532" s="245" t="s">
        <v>888</v>
      </c>
      <c r="I532" s="323" t="s">
        <v>11797</v>
      </c>
      <c r="J532" s="323" t="s">
        <v>9980</v>
      </c>
      <c r="K532" s="323" t="s">
        <v>11798</v>
      </c>
      <c r="L532" s="323" t="s">
        <v>11799</v>
      </c>
      <c r="M532" s="333" t="s">
        <v>11800</v>
      </c>
      <c r="N532" s="323" t="s">
        <v>9970</v>
      </c>
      <c r="O532" s="331">
        <v>0.375</v>
      </c>
      <c r="P532" s="343" t="str">
        <f t="shared" si="4"/>
        <v>INSTALACION GPS</v>
      </c>
      <c r="Q532" s="323" t="s">
        <v>11830</v>
      </c>
      <c r="R532" s="323" t="s">
        <v>68</v>
      </c>
      <c r="S532" s="323" t="s">
        <v>68</v>
      </c>
      <c r="T532" s="323" t="s">
        <v>68</v>
      </c>
      <c r="U532" s="323" t="s">
        <v>68</v>
      </c>
      <c r="V532" s="343" t="str">
        <f t="shared" si="68"/>
        <v>INSTALACION</v>
      </c>
      <c r="W532" s="325">
        <v>0.0</v>
      </c>
      <c r="X532" s="325">
        <v>0.0</v>
      </c>
      <c r="Y532" s="326">
        <f t="shared" si="66"/>
        <v>0</v>
      </c>
      <c r="Z532" s="326">
        <f t="shared" si="67"/>
        <v>0</v>
      </c>
      <c r="AA532" s="326"/>
    </row>
    <row r="533">
      <c r="A533" s="322">
        <v>46107.0</v>
      </c>
      <c r="B533" s="245" t="s">
        <v>3830</v>
      </c>
      <c r="C533" s="245" t="s">
        <v>68</v>
      </c>
      <c r="D533" s="328">
        <v>0.375</v>
      </c>
      <c r="E533" s="245" t="s">
        <v>7700</v>
      </c>
      <c r="F533" s="245" t="s">
        <v>11796</v>
      </c>
      <c r="G533" s="245">
        <v>1.0</v>
      </c>
      <c r="H533" s="245" t="s">
        <v>888</v>
      </c>
      <c r="I533" s="323" t="s">
        <v>11797</v>
      </c>
      <c r="J533" s="323" t="s">
        <v>9980</v>
      </c>
      <c r="K533" s="323" t="s">
        <v>11798</v>
      </c>
      <c r="L533" s="323" t="s">
        <v>11799</v>
      </c>
      <c r="M533" s="333" t="s">
        <v>11800</v>
      </c>
      <c r="N533" s="323" t="s">
        <v>9970</v>
      </c>
      <c r="O533" s="331">
        <v>0.375</v>
      </c>
      <c r="P533" s="343" t="str">
        <f t="shared" si="4"/>
        <v>INSTALACION GPS</v>
      </c>
      <c r="Q533" s="323" t="s">
        <v>11830</v>
      </c>
      <c r="R533" s="323" t="s">
        <v>68</v>
      </c>
      <c r="S533" s="323" t="s">
        <v>68</v>
      </c>
      <c r="T533" s="323" t="s">
        <v>68</v>
      </c>
      <c r="U533" s="323" t="s">
        <v>68</v>
      </c>
      <c r="V533" s="343" t="str">
        <f t="shared" si="68"/>
        <v>INSTALACION</v>
      </c>
      <c r="W533" s="325">
        <v>0.0</v>
      </c>
      <c r="X533" s="325">
        <v>0.0</v>
      </c>
      <c r="Y533" s="326">
        <f t="shared" si="66"/>
        <v>0</v>
      </c>
      <c r="Z533" s="326">
        <f t="shared" si="67"/>
        <v>0</v>
      </c>
      <c r="AA533" s="326"/>
    </row>
    <row r="534">
      <c r="A534" s="322">
        <v>46107.0</v>
      </c>
      <c r="B534" s="245" t="s">
        <v>3830</v>
      </c>
      <c r="C534" s="245" t="s">
        <v>68</v>
      </c>
      <c r="D534" s="328">
        <v>0.375</v>
      </c>
      <c r="E534" s="245" t="s">
        <v>11464</v>
      </c>
      <c r="F534" s="245" t="s">
        <v>745</v>
      </c>
      <c r="G534" s="245">
        <v>1.0</v>
      </c>
      <c r="H534" s="245" t="s">
        <v>888</v>
      </c>
      <c r="I534" s="323" t="s">
        <v>11831</v>
      </c>
      <c r="J534" s="323" t="s">
        <v>9980</v>
      </c>
      <c r="K534" s="323" t="s">
        <v>11832</v>
      </c>
      <c r="L534" s="323" t="s">
        <v>11509</v>
      </c>
      <c r="M534" s="333" t="s">
        <v>11833</v>
      </c>
      <c r="N534" s="323" t="s">
        <v>11175</v>
      </c>
      <c r="O534" s="331">
        <v>0.3770833333333333</v>
      </c>
      <c r="P534" s="343" t="str">
        <f t="shared" si="4"/>
        <v>INSTALACION GPS</v>
      </c>
      <c r="Q534" s="323" t="s">
        <v>5247</v>
      </c>
      <c r="R534" s="323">
        <v>8.63874089045011E14</v>
      </c>
      <c r="S534" s="323">
        <v>8.180204257E9</v>
      </c>
      <c r="T534" s="323" t="s">
        <v>68</v>
      </c>
      <c r="U534" s="323" t="s">
        <v>11834</v>
      </c>
      <c r="V534" s="343" t="str">
        <f t="shared" si="68"/>
        <v>INSTALACION</v>
      </c>
      <c r="W534" s="325">
        <v>1850.0</v>
      </c>
      <c r="X534" s="325">
        <v>250.0</v>
      </c>
      <c r="Y534" s="326">
        <f t="shared" si="66"/>
        <v>336</v>
      </c>
      <c r="Z534" s="326">
        <f t="shared" si="67"/>
        <v>2436</v>
      </c>
      <c r="AA534" s="326"/>
    </row>
    <row r="535">
      <c r="A535" s="322">
        <v>46101.0</v>
      </c>
      <c r="B535" s="245" t="s">
        <v>3732</v>
      </c>
      <c r="C535" s="327" t="s">
        <v>2817</v>
      </c>
      <c r="D535" s="328">
        <v>0.375</v>
      </c>
      <c r="E535" s="245" t="s">
        <v>7700</v>
      </c>
      <c r="F535" s="245" t="s">
        <v>10693</v>
      </c>
      <c r="G535" s="245">
        <v>1.0</v>
      </c>
      <c r="H535" s="245" t="s">
        <v>11835</v>
      </c>
      <c r="I535" s="323" t="s">
        <v>11655</v>
      </c>
      <c r="J535" s="323" t="s">
        <v>11656</v>
      </c>
      <c r="K535" s="323" t="s">
        <v>10695</v>
      </c>
      <c r="L535" s="323" t="s">
        <v>10696</v>
      </c>
      <c r="M535" s="333" t="s">
        <v>10697</v>
      </c>
      <c r="N535" s="323" t="s">
        <v>11657</v>
      </c>
      <c r="O535" s="331">
        <v>0.3770833333333333</v>
      </c>
      <c r="P535" s="343" t="str">
        <f t="shared" si="4"/>
        <v>INSTALACION DE GPS CON SENSOR DE DIESEL </v>
      </c>
      <c r="Q535" s="323" t="s">
        <v>11658</v>
      </c>
      <c r="R535" s="323">
        <v>8.60896050845775E14</v>
      </c>
      <c r="S535" s="323">
        <v>8.180196533E9</v>
      </c>
      <c r="T535" s="323" t="s">
        <v>11659</v>
      </c>
      <c r="U535" s="323" t="s">
        <v>11660</v>
      </c>
      <c r="V535" s="343" t="str">
        <f t="shared" si="68"/>
        <v>SENSOR DE DIESEL</v>
      </c>
      <c r="W535" s="325">
        <f>5600</f>
        <v>5600</v>
      </c>
      <c r="X535" s="325">
        <v>0.0</v>
      </c>
      <c r="Y535" s="326">
        <f t="shared" si="66"/>
        <v>896</v>
      </c>
      <c r="Z535" s="326">
        <f t="shared" si="67"/>
        <v>6496</v>
      </c>
      <c r="AA535" s="326"/>
    </row>
    <row r="536">
      <c r="A536" s="322">
        <v>46107.0</v>
      </c>
      <c r="B536" s="245" t="s">
        <v>3830</v>
      </c>
      <c r="C536" s="327" t="s">
        <v>2817</v>
      </c>
      <c r="D536" s="328">
        <v>0.3958333333333333</v>
      </c>
      <c r="E536" s="245" t="s">
        <v>7700</v>
      </c>
      <c r="F536" s="245" t="s">
        <v>10693</v>
      </c>
      <c r="G536" s="245">
        <v>1.0</v>
      </c>
      <c r="H536" s="245" t="s">
        <v>888</v>
      </c>
      <c r="I536" s="323" t="s">
        <v>11836</v>
      </c>
      <c r="J536" s="323" t="s">
        <v>11837</v>
      </c>
      <c r="K536" s="323" t="s">
        <v>10695</v>
      </c>
      <c r="L536" s="323" t="s">
        <v>10696</v>
      </c>
      <c r="M536" s="333" t="s">
        <v>10697</v>
      </c>
      <c r="N536" s="323" t="s">
        <v>706</v>
      </c>
      <c r="O536" s="331">
        <v>0.3958333333333333</v>
      </c>
      <c r="P536" s="343" t="str">
        <f t="shared" si="4"/>
        <v>EQUIPO GPS Y 2 SENSORES DE DIESEL (CON CLIBRACION FINA)</v>
      </c>
      <c r="Q536" s="323" t="s">
        <v>11658</v>
      </c>
      <c r="R536" s="323">
        <v>8.63719062287355E14</v>
      </c>
      <c r="S536" s="323">
        <v>8.180200518E9</v>
      </c>
      <c r="T536" s="323" t="s">
        <v>11838</v>
      </c>
      <c r="U536" s="323" t="s">
        <v>11839</v>
      </c>
      <c r="V536" s="343" t="str">
        <f t="shared" si="68"/>
        <v>INSTALACION</v>
      </c>
      <c r="W536" s="325">
        <v>1850.0</v>
      </c>
      <c r="X536" s="325">
        <v>250.0</v>
      </c>
      <c r="Y536" s="326">
        <f t="shared" si="66"/>
        <v>336</v>
      </c>
      <c r="Z536" s="326">
        <f t="shared" si="67"/>
        <v>2436</v>
      </c>
      <c r="AA536" s="326"/>
    </row>
    <row r="537">
      <c r="A537" s="322">
        <v>46107.0</v>
      </c>
      <c r="B537" s="245" t="s">
        <v>3830</v>
      </c>
      <c r="C537" s="327" t="s">
        <v>2817</v>
      </c>
      <c r="D537" s="328">
        <v>0.3958333333333333</v>
      </c>
      <c r="E537" s="245" t="s">
        <v>7700</v>
      </c>
      <c r="F537" s="245" t="s">
        <v>10693</v>
      </c>
      <c r="G537" s="245">
        <v>1.0</v>
      </c>
      <c r="H537" s="245" t="s">
        <v>11835</v>
      </c>
      <c r="I537" s="323" t="s">
        <v>11836</v>
      </c>
      <c r="J537" s="323" t="s">
        <v>11837</v>
      </c>
      <c r="K537" s="323" t="s">
        <v>10695</v>
      </c>
      <c r="L537" s="323" t="s">
        <v>10696</v>
      </c>
      <c r="M537" s="333" t="s">
        <v>10697</v>
      </c>
      <c r="N537" s="323" t="s">
        <v>706</v>
      </c>
      <c r="O537" s="331">
        <v>0.3958333333333333</v>
      </c>
      <c r="P537" s="343" t="str">
        <f t="shared" si="4"/>
        <v>EQUIPO GPS Y 2 SENSORES DE DIESEL (CON CLIBRACION FINA)</v>
      </c>
      <c r="Q537" s="323" t="s">
        <v>11658</v>
      </c>
      <c r="R537" s="323">
        <v>8.63719062287355E14</v>
      </c>
      <c r="S537" s="323">
        <v>8.180200518E9</v>
      </c>
      <c r="T537" s="323" t="s">
        <v>11838</v>
      </c>
      <c r="U537" s="323" t="s">
        <v>11839</v>
      </c>
      <c r="V537" s="343" t="str">
        <f t="shared" si="68"/>
        <v>SENSOR DE DIESEL</v>
      </c>
      <c r="W537" s="325">
        <v>5600.0</v>
      </c>
      <c r="X537" s="325">
        <v>0.0</v>
      </c>
      <c r="Y537" s="326">
        <f t="shared" si="66"/>
        <v>896</v>
      </c>
      <c r="Z537" s="326">
        <f t="shared" si="67"/>
        <v>6496</v>
      </c>
      <c r="AA537" s="326"/>
    </row>
    <row r="538">
      <c r="A538" s="322">
        <v>46107.0</v>
      </c>
      <c r="B538" s="245" t="s">
        <v>3830</v>
      </c>
      <c r="C538" s="327" t="s">
        <v>2817</v>
      </c>
      <c r="D538" s="328">
        <v>0.3958333333333333</v>
      </c>
      <c r="E538" s="245" t="s">
        <v>7700</v>
      </c>
      <c r="F538" s="245" t="s">
        <v>10693</v>
      </c>
      <c r="G538" s="245">
        <v>1.0</v>
      </c>
      <c r="H538" s="245" t="s">
        <v>11835</v>
      </c>
      <c r="I538" s="323" t="s">
        <v>11836</v>
      </c>
      <c r="J538" s="323" t="s">
        <v>11837</v>
      </c>
      <c r="K538" s="323" t="s">
        <v>10695</v>
      </c>
      <c r="L538" s="323" t="s">
        <v>10696</v>
      </c>
      <c r="M538" s="333" t="s">
        <v>10697</v>
      </c>
      <c r="N538" s="323" t="s">
        <v>706</v>
      </c>
      <c r="O538" s="331">
        <v>0.3958333333333333</v>
      </c>
      <c r="P538" s="343" t="str">
        <f t="shared" si="4"/>
        <v>EQUIPO GPS Y 2 SENSORES DE DIESEL (CON CLIBRACION FINA)</v>
      </c>
      <c r="Q538" s="323" t="s">
        <v>11658</v>
      </c>
      <c r="R538" s="323">
        <v>8.63719062287355E14</v>
      </c>
      <c r="S538" s="323">
        <v>8.180200518E9</v>
      </c>
      <c r="T538" s="323" t="s">
        <v>11838</v>
      </c>
      <c r="U538" s="323" t="s">
        <v>11839</v>
      </c>
      <c r="V538" s="343" t="str">
        <f t="shared" si="68"/>
        <v>SENSOR DE DIESEL</v>
      </c>
      <c r="W538" s="325">
        <v>5600.0</v>
      </c>
      <c r="X538" s="325">
        <v>0.0</v>
      </c>
      <c r="Y538" s="326">
        <f t="shared" si="66"/>
        <v>896</v>
      </c>
      <c r="Z538" s="326">
        <f t="shared" si="67"/>
        <v>6496</v>
      </c>
      <c r="AA538" s="326"/>
    </row>
    <row r="539">
      <c r="A539" s="322">
        <v>46107.0</v>
      </c>
      <c r="B539" s="245" t="s">
        <v>3830</v>
      </c>
      <c r="C539" s="327" t="s">
        <v>2817</v>
      </c>
      <c r="D539" s="328">
        <v>0.4166666666666667</v>
      </c>
      <c r="E539" s="245" t="s">
        <v>2574</v>
      </c>
      <c r="F539" s="245" t="s">
        <v>5930</v>
      </c>
      <c r="G539" s="245">
        <v>1.0</v>
      </c>
      <c r="H539" s="245" t="s">
        <v>2513</v>
      </c>
      <c r="I539" s="323" t="s">
        <v>11840</v>
      </c>
      <c r="J539" s="323" t="s">
        <v>2514</v>
      </c>
      <c r="K539" s="323" t="s">
        <v>11841</v>
      </c>
      <c r="L539" s="323" t="s">
        <v>11842</v>
      </c>
      <c r="M539" s="333" t="s">
        <v>11843</v>
      </c>
      <c r="N539" s="323" t="s">
        <v>1941</v>
      </c>
      <c r="O539" s="331">
        <v>0.33819444444444446</v>
      </c>
      <c r="P539" s="343" t="str">
        <f t="shared" si="4"/>
        <v>DESINSTALACION DE EQUIPO</v>
      </c>
      <c r="Q539" s="323" t="s">
        <v>11844</v>
      </c>
      <c r="R539" s="323">
        <v>8.63844056407379E14</v>
      </c>
      <c r="S539" s="323">
        <v>9.984076777E9</v>
      </c>
      <c r="T539" s="323" t="s">
        <v>68</v>
      </c>
      <c r="U539" s="323" t="s">
        <v>11845</v>
      </c>
      <c r="V539" s="343" t="str">
        <f t="shared" si="68"/>
        <v>DESINSTALACION</v>
      </c>
      <c r="W539" s="325">
        <v>650.0</v>
      </c>
      <c r="X539" s="325">
        <v>0.0</v>
      </c>
      <c r="Y539" s="326">
        <f t="shared" si="66"/>
        <v>104</v>
      </c>
      <c r="Z539" s="326">
        <f t="shared" si="67"/>
        <v>754</v>
      </c>
      <c r="AA539" s="326"/>
    </row>
    <row r="540">
      <c r="A540" s="322">
        <v>46107.0</v>
      </c>
      <c r="B540" s="245" t="s">
        <v>3830</v>
      </c>
      <c r="C540" s="327" t="s">
        <v>2817</v>
      </c>
      <c r="D540" s="328">
        <v>0.5</v>
      </c>
      <c r="E540" s="245" t="s">
        <v>7700</v>
      </c>
      <c r="F540" s="245" t="s">
        <v>6019</v>
      </c>
      <c r="G540" s="245">
        <v>1.0</v>
      </c>
      <c r="H540" s="245" t="s">
        <v>2449</v>
      </c>
      <c r="I540" s="323" t="s">
        <v>11846</v>
      </c>
      <c r="J540" s="323" t="s">
        <v>11847</v>
      </c>
      <c r="K540" s="323" t="s">
        <v>10001</v>
      </c>
      <c r="L540" s="323" t="s">
        <v>10269</v>
      </c>
      <c r="M540" s="333" t="s">
        <v>6024</v>
      </c>
      <c r="N540" s="323" t="s">
        <v>11175</v>
      </c>
      <c r="O540" s="331">
        <v>0.5319444444444444</v>
      </c>
      <c r="P540" s="343" t="str">
        <f t="shared" si="4"/>
        <v>DEJO DE REPORTAR 2026-02-13 09:00:43</v>
      </c>
      <c r="Q540" s="323" t="s">
        <v>11848</v>
      </c>
      <c r="R540" s="323">
        <v>8.60896051498228E14</v>
      </c>
      <c r="S540" s="323">
        <v>8.112753057E9</v>
      </c>
      <c r="T540" s="323" t="s">
        <v>68</v>
      </c>
      <c r="U540" s="323" t="s">
        <v>8340</v>
      </c>
      <c r="V540" s="323" t="s">
        <v>762</v>
      </c>
      <c r="W540" s="325">
        <v>0.0</v>
      </c>
      <c r="X540" s="325">
        <v>0.0</v>
      </c>
      <c r="Y540" s="326">
        <f t="shared" si="66"/>
        <v>0</v>
      </c>
      <c r="Z540" s="326">
        <f t="shared" si="67"/>
        <v>0</v>
      </c>
      <c r="AA540" s="326"/>
    </row>
    <row r="541">
      <c r="A541" s="322">
        <v>46107.0</v>
      </c>
      <c r="B541" s="245" t="s">
        <v>3830</v>
      </c>
      <c r="C541" s="327" t="s">
        <v>2817</v>
      </c>
      <c r="D541" s="328">
        <v>0.5</v>
      </c>
      <c r="E541" s="245" t="s">
        <v>7700</v>
      </c>
      <c r="F541" s="245" t="s">
        <v>6019</v>
      </c>
      <c r="G541" s="245">
        <v>1.0</v>
      </c>
      <c r="H541" s="245" t="s">
        <v>2449</v>
      </c>
      <c r="I541" s="323" t="s">
        <v>11849</v>
      </c>
      <c r="J541" s="323" t="s">
        <v>11850</v>
      </c>
      <c r="K541" s="323" t="s">
        <v>10001</v>
      </c>
      <c r="L541" s="323" t="s">
        <v>10269</v>
      </c>
      <c r="M541" s="333" t="s">
        <v>6024</v>
      </c>
      <c r="N541" s="323" t="s">
        <v>11175</v>
      </c>
      <c r="O541" s="331">
        <v>0.6069444444444444</v>
      </c>
      <c r="P541" s="343" t="str">
        <f t="shared" si="4"/>
        <v>NO REPORTA LA TEMPERATURA </v>
      </c>
      <c r="Q541" s="323" t="s">
        <v>11848</v>
      </c>
      <c r="R541" s="323">
        <v>8.60896050820299E14</v>
      </c>
      <c r="S541" s="323">
        <v>8.122017979E9</v>
      </c>
      <c r="T541" s="323" t="s">
        <v>68</v>
      </c>
      <c r="U541" s="323" t="s">
        <v>6089</v>
      </c>
      <c r="V541" s="323" t="s">
        <v>762</v>
      </c>
      <c r="W541" s="325">
        <v>0.0</v>
      </c>
      <c r="X541" s="325">
        <v>0.0</v>
      </c>
      <c r="Y541" s="326">
        <f t="shared" si="66"/>
        <v>0</v>
      </c>
      <c r="Z541" s="326">
        <f t="shared" si="67"/>
        <v>0</v>
      </c>
      <c r="AA541" s="326"/>
    </row>
    <row r="542">
      <c r="A542" s="322">
        <v>46107.0</v>
      </c>
      <c r="B542" s="245" t="s">
        <v>3830</v>
      </c>
      <c r="C542" s="245" t="s">
        <v>2966</v>
      </c>
      <c r="D542" s="328">
        <v>0.6666666666666666</v>
      </c>
      <c r="E542" s="245" t="s">
        <v>7700</v>
      </c>
      <c r="F542" s="245" t="s">
        <v>98</v>
      </c>
      <c r="G542" s="245">
        <v>1.0</v>
      </c>
      <c r="H542" s="245" t="s">
        <v>846</v>
      </c>
      <c r="I542" s="323" t="s">
        <v>11851</v>
      </c>
      <c r="J542" s="323" t="s">
        <v>7134</v>
      </c>
      <c r="K542" s="323" t="s">
        <v>10613</v>
      </c>
      <c r="L542" s="323" t="s">
        <v>5628</v>
      </c>
      <c r="M542" s="333" t="s">
        <v>10614</v>
      </c>
      <c r="N542" s="323" t="s">
        <v>11175</v>
      </c>
      <c r="O542" s="323" t="s">
        <v>68</v>
      </c>
      <c r="P542" s="343" t="str">
        <f t="shared" si="4"/>
        <v>INSTALACION CON MICROFONO</v>
      </c>
      <c r="Q542" s="323" t="s">
        <v>11852</v>
      </c>
      <c r="R542" s="323" t="s">
        <v>68</v>
      </c>
      <c r="S542" s="323" t="s">
        <v>68</v>
      </c>
      <c r="T542" s="323" t="s">
        <v>68</v>
      </c>
      <c r="U542" s="323" t="s">
        <v>68</v>
      </c>
      <c r="V542" s="343" t="str">
        <f t="shared" ref="V542:V548" si="69">H542</f>
        <v>CANCELADO</v>
      </c>
      <c r="W542" s="325">
        <v>0.0</v>
      </c>
      <c r="X542" s="325">
        <v>0.0</v>
      </c>
      <c r="Y542" s="326">
        <f t="shared" si="66"/>
        <v>0</v>
      </c>
      <c r="Z542" s="326">
        <f t="shared" si="67"/>
        <v>0</v>
      </c>
      <c r="AA542" s="326"/>
    </row>
    <row r="543">
      <c r="A543" s="322">
        <v>46108.0</v>
      </c>
      <c r="B543" s="245" t="s">
        <v>3830</v>
      </c>
      <c r="C543" s="327" t="s">
        <v>2817</v>
      </c>
      <c r="D543" s="328">
        <v>0.375</v>
      </c>
      <c r="E543" s="245" t="s">
        <v>2548</v>
      </c>
      <c r="F543" s="245" t="s">
        <v>10009</v>
      </c>
      <c r="G543" s="245">
        <v>1.0</v>
      </c>
      <c r="H543" s="245" t="s">
        <v>888</v>
      </c>
      <c r="I543" s="323" t="s">
        <v>11853</v>
      </c>
      <c r="J543" s="323" t="s">
        <v>9980</v>
      </c>
      <c r="K543" s="323" t="s">
        <v>11854</v>
      </c>
      <c r="L543" s="323" t="s">
        <v>11855</v>
      </c>
      <c r="M543" s="333" t="s">
        <v>11856</v>
      </c>
      <c r="N543" s="323" t="s">
        <v>9970</v>
      </c>
      <c r="O543" s="331">
        <v>0.375</v>
      </c>
      <c r="P543" s="343" t="str">
        <f t="shared" si="4"/>
        <v>INSTALACION GPS</v>
      </c>
      <c r="Q543" s="323" t="s">
        <v>11857</v>
      </c>
      <c r="R543" s="323">
        <v>8.63874089039964E14</v>
      </c>
      <c r="S543" s="323">
        <v>8.119755281E9</v>
      </c>
      <c r="T543" s="323" t="s">
        <v>68</v>
      </c>
      <c r="U543" s="323" t="s">
        <v>11858</v>
      </c>
      <c r="V543" s="343" t="str">
        <f t="shared" si="69"/>
        <v>INSTALACION</v>
      </c>
      <c r="W543" s="325">
        <v>350.0</v>
      </c>
      <c r="X543" s="325">
        <v>0.0</v>
      </c>
      <c r="Y543" s="326">
        <f t="shared" si="66"/>
        <v>56</v>
      </c>
      <c r="Z543" s="326">
        <f t="shared" si="67"/>
        <v>406</v>
      </c>
      <c r="AA543" s="326"/>
    </row>
    <row r="544">
      <c r="A544" s="322">
        <v>46108.0</v>
      </c>
      <c r="B544" s="245" t="s">
        <v>3830</v>
      </c>
      <c r="C544" s="245" t="s">
        <v>2966</v>
      </c>
      <c r="D544" s="328">
        <v>0.4166666666666667</v>
      </c>
      <c r="E544" s="245" t="s">
        <v>11126</v>
      </c>
      <c r="F544" s="245" t="s">
        <v>3283</v>
      </c>
      <c r="G544" s="245">
        <v>1.0</v>
      </c>
      <c r="H544" s="245" t="s">
        <v>2449</v>
      </c>
      <c r="I544" s="323" t="s">
        <v>11859</v>
      </c>
      <c r="J544" s="323" t="s">
        <v>11860</v>
      </c>
      <c r="K544" s="323" t="s">
        <v>8285</v>
      </c>
      <c r="L544" s="323" t="s">
        <v>3287</v>
      </c>
      <c r="M544" s="344" t="s">
        <v>3288</v>
      </c>
      <c r="N544" s="323" t="s">
        <v>706</v>
      </c>
      <c r="O544" s="331">
        <v>0.4479166666666667</v>
      </c>
      <c r="P544" s="343" t="str">
        <f t="shared" si="4"/>
        <v>REVISION DE EQUIPO
(SENSOR DE COMBUSTIBLE Y DE TEMPERATURA NO ESTAN REPORTANDO)</v>
      </c>
      <c r="Q544" s="323" t="s">
        <v>11861</v>
      </c>
      <c r="R544" s="323">
        <v>8.63719066246878E14</v>
      </c>
      <c r="S544" s="323">
        <v>8.182548115E9</v>
      </c>
      <c r="T544" s="323" t="s">
        <v>11862</v>
      </c>
      <c r="U544" s="323" t="s">
        <v>11863</v>
      </c>
      <c r="V544" s="343" t="str">
        <f t="shared" si="69"/>
        <v>REVISION</v>
      </c>
      <c r="W544" s="325">
        <v>0.0</v>
      </c>
      <c r="X544" s="325">
        <v>0.0</v>
      </c>
      <c r="Y544" s="326">
        <f t="shared" si="66"/>
        <v>0</v>
      </c>
      <c r="Z544" s="326">
        <f t="shared" si="67"/>
        <v>0</v>
      </c>
      <c r="AA544" s="326"/>
    </row>
    <row r="545">
      <c r="A545" s="322">
        <v>46108.0</v>
      </c>
      <c r="B545" s="245" t="s">
        <v>3830</v>
      </c>
      <c r="C545" s="327" t="s">
        <v>2817</v>
      </c>
      <c r="D545" s="328">
        <v>0.4166666666666667</v>
      </c>
      <c r="E545" s="245" t="s">
        <v>7700</v>
      </c>
      <c r="F545" s="245" t="s">
        <v>98</v>
      </c>
      <c r="G545" s="245">
        <v>1.0</v>
      </c>
      <c r="H545" s="245" t="s">
        <v>888</v>
      </c>
      <c r="I545" s="323" t="s">
        <v>11864</v>
      </c>
      <c r="J545" s="323" t="s">
        <v>7134</v>
      </c>
      <c r="K545" s="323" t="s">
        <v>10613</v>
      </c>
      <c r="L545" s="323" t="s">
        <v>5628</v>
      </c>
      <c r="M545" s="333" t="s">
        <v>10614</v>
      </c>
      <c r="N545" s="323" t="s">
        <v>11175</v>
      </c>
      <c r="O545" s="331">
        <v>0.3958333333333333</v>
      </c>
      <c r="P545" s="343" t="str">
        <f t="shared" si="4"/>
        <v>INSTALACION CON MICROFONO</v>
      </c>
      <c r="Q545" s="323" t="s">
        <v>11865</v>
      </c>
      <c r="R545" s="323">
        <v>8.69706064131768E14</v>
      </c>
      <c r="S545" s="323">
        <v>8.117908749E9</v>
      </c>
      <c r="T545" s="323" t="s">
        <v>11866</v>
      </c>
      <c r="U545" s="323" t="s">
        <v>11867</v>
      </c>
      <c r="V545" s="343" t="str">
        <f t="shared" si="69"/>
        <v>INSTALACION</v>
      </c>
      <c r="W545" s="325">
        <v>1500.0</v>
      </c>
      <c r="X545" s="325">
        <v>279.0</v>
      </c>
      <c r="Y545" s="326">
        <f t="shared" si="66"/>
        <v>284.64</v>
      </c>
      <c r="Z545" s="326">
        <f t="shared" si="67"/>
        <v>2063.64</v>
      </c>
      <c r="AA545" s="326"/>
    </row>
    <row r="546">
      <c r="A546" s="322">
        <v>46108.0</v>
      </c>
      <c r="B546" s="245" t="s">
        <v>3732</v>
      </c>
      <c r="C546" s="327" t="s">
        <v>2817</v>
      </c>
      <c r="D546" s="328">
        <v>0.4583333333333333</v>
      </c>
      <c r="E546" s="245" t="s">
        <v>7700</v>
      </c>
      <c r="F546" s="245" t="s">
        <v>11150</v>
      </c>
      <c r="G546" s="245">
        <v>1.0</v>
      </c>
      <c r="H546" s="245" t="s">
        <v>2513</v>
      </c>
      <c r="I546" s="323" t="s">
        <v>11868</v>
      </c>
      <c r="J546" s="323" t="s">
        <v>2514</v>
      </c>
      <c r="K546" s="323" t="s">
        <v>11152</v>
      </c>
      <c r="L546" s="323" t="s">
        <v>11627</v>
      </c>
      <c r="M546" s="333" t="s">
        <v>6334</v>
      </c>
      <c r="N546" s="323" t="s">
        <v>9970</v>
      </c>
      <c r="O546" s="331">
        <v>0.4791666666666667</v>
      </c>
      <c r="P546" s="323" t="str">
        <f t="shared" si="4"/>
        <v>DESINSTALACION DE EQUIPO</v>
      </c>
      <c r="Q546" s="323" t="s">
        <v>68</v>
      </c>
      <c r="R546" s="323">
        <v>8.62667089351657E14</v>
      </c>
      <c r="S546" s="323">
        <v>8.126216386E9</v>
      </c>
      <c r="T546" s="323" t="s">
        <v>11177</v>
      </c>
      <c r="U546" s="323" t="s">
        <v>11869</v>
      </c>
      <c r="V546" s="343" t="str">
        <f t="shared" si="69"/>
        <v>DESINSTALACION</v>
      </c>
      <c r="W546" s="325">
        <v>650.0</v>
      </c>
      <c r="X546" s="325">
        <v>0.0</v>
      </c>
      <c r="Y546" s="326">
        <f t="shared" si="66"/>
        <v>104</v>
      </c>
      <c r="Z546" s="326">
        <f t="shared" si="67"/>
        <v>754</v>
      </c>
      <c r="AA546" s="326"/>
    </row>
    <row r="547">
      <c r="A547" s="322">
        <v>46108.0</v>
      </c>
      <c r="B547" s="245" t="s">
        <v>3732</v>
      </c>
      <c r="C547" s="245" t="s">
        <v>2966</v>
      </c>
      <c r="D547" s="328">
        <v>0.6666666666666666</v>
      </c>
      <c r="E547" s="245" t="s">
        <v>2574</v>
      </c>
      <c r="F547" s="245" t="s">
        <v>5930</v>
      </c>
      <c r="G547" s="245">
        <v>1.0</v>
      </c>
      <c r="H547" s="245" t="s">
        <v>11870</v>
      </c>
      <c r="I547" s="323" t="s">
        <v>11871</v>
      </c>
      <c r="J547" s="323" t="s">
        <v>11872</v>
      </c>
      <c r="K547" s="323" t="s">
        <v>3312</v>
      </c>
      <c r="L547" s="323" t="s">
        <v>2577</v>
      </c>
      <c r="M547" s="344" t="s">
        <v>2578</v>
      </c>
      <c r="N547" s="323" t="s">
        <v>706</v>
      </c>
      <c r="O547" s="331">
        <v>0.6701388888888888</v>
      </c>
      <c r="P547" s="343" t="str">
        <f t="shared" si="4"/>
        <v>ENTREGA DE HOJAS DE SERVICIOS</v>
      </c>
      <c r="Q547" s="323" t="s">
        <v>68</v>
      </c>
      <c r="R547" s="323" t="s">
        <v>68</v>
      </c>
      <c r="S547" s="323" t="s">
        <v>68</v>
      </c>
      <c r="T547" s="323" t="s">
        <v>68</v>
      </c>
      <c r="U547" s="323" t="s">
        <v>68</v>
      </c>
      <c r="V547" s="343" t="str">
        <f t="shared" si="69"/>
        <v>ENTREGA</v>
      </c>
      <c r="W547" s="325">
        <v>0.0</v>
      </c>
      <c r="X547" s="325">
        <v>0.0</v>
      </c>
      <c r="Y547" s="326">
        <f t="shared" si="66"/>
        <v>0</v>
      </c>
      <c r="Z547" s="326">
        <f t="shared" si="67"/>
        <v>0</v>
      </c>
      <c r="AA547" s="326"/>
    </row>
    <row r="548">
      <c r="A548" s="322">
        <v>46108.0</v>
      </c>
      <c r="B548" s="245" t="s">
        <v>3830</v>
      </c>
      <c r="C548" s="327" t="s">
        <v>2817</v>
      </c>
      <c r="D548" s="328">
        <v>0.5625</v>
      </c>
      <c r="E548" s="245" t="s">
        <v>2548</v>
      </c>
      <c r="F548" s="245" t="s">
        <v>10009</v>
      </c>
      <c r="G548" s="245">
        <v>1.0</v>
      </c>
      <c r="H548" s="245" t="s">
        <v>2812</v>
      </c>
      <c r="I548" s="323" t="s">
        <v>11873</v>
      </c>
      <c r="J548" s="323" t="s">
        <v>9980</v>
      </c>
      <c r="K548" s="323" t="s">
        <v>11854</v>
      </c>
      <c r="L548" s="323" t="s">
        <v>11855</v>
      </c>
      <c r="M548" s="333" t="s">
        <v>11856</v>
      </c>
      <c r="N548" s="323" t="s">
        <v>706</v>
      </c>
      <c r="O548" s="331">
        <v>0.5625</v>
      </c>
      <c r="P548" s="343" t="str">
        <f t="shared" si="4"/>
        <v>INSTALACION GPS</v>
      </c>
      <c r="Q548" s="323" t="s">
        <v>5247</v>
      </c>
      <c r="R548" s="323">
        <v>8.63874089031888E14</v>
      </c>
      <c r="S548" s="323">
        <v>8.180204546E9</v>
      </c>
      <c r="T548" s="323" t="s">
        <v>68</v>
      </c>
      <c r="U548" s="323" t="s">
        <v>11874</v>
      </c>
      <c r="V548" s="343" t="str">
        <f t="shared" si="69"/>
        <v>REINSTALACION</v>
      </c>
      <c r="W548" s="325">
        <v>350.0</v>
      </c>
      <c r="X548" s="325">
        <v>0.0</v>
      </c>
      <c r="Y548" s="326">
        <f t="shared" si="66"/>
        <v>56</v>
      </c>
      <c r="Z548" s="326">
        <f t="shared" si="67"/>
        <v>406</v>
      </c>
      <c r="AA548" s="326"/>
    </row>
    <row r="549">
      <c r="A549" s="322">
        <v>46108.0</v>
      </c>
      <c r="B549" s="245" t="s">
        <v>3830</v>
      </c>
      <c r="C549" s="245" t="s">
        <v>2966</v>
      </c>
      <c r="D549" s="328">
        <v>0.6041666666666666</v>
      </c>
      <c r="E549" s="245" t="s">
        <v>10283</v>
      </c>
      <c r="F549" s="245" t="s">
        <v>10693</v>
      </c>
      <c r="G549" s="245">
        <v>1.0</v>
      </c>
      <c r="H549" s="245" t="s">
        <v>2449</v>
      </c>
      <c r="I549" s="323" t="s">
        <v>11836</v>
      </c>
      <c r="J549" s="323" t="s">
        <v>11875</v>
      </c>
      <c r="K549" s="323" t="s">
        <v>10695</v>
      </c>
      <c r="L549" s="323" t="s">
        <v>10696</v>
      </c>
      <c r="M549" s="333" t="s">
        <v>10697</v>
      </c>
      <c r="N549" s="323" t="s">
        <v>706</v>
      </c>
      <c r="O549" s="331">
        <v>0.6048611111111111</v>
      </c>
      <c r="P549" s="343" t="str">
        <f t="shared" si="4"/>
        <v>REVISION DE UNIDAD
EQUIPO Y CONFIGURACION DE DIESL NO ESTAN REPORTANDO</v>
      </c>
      <c r="Q549" s="323" t="s">
        <v>11876</v>
      </c>
      <c r="R549" s="323">
        <v>8.63719062287355E14</v>
      </c>
      <c r="S549" s="323">
        <v>8.180200518E9</v>
      </c>
      <c r="T549" s="323" t="s">
        <v>11838</v>
      </c>
      <c r="U549" s="323" t="s">
        <v>11839</v>
      </c>
      <c r="V549" s="323" t="s">
        <v>762</v>
      </c>
      <c r="W549" s="325">
        <v>0.0</v>
      </c>
      <c r="X549" s="325">
        <v>0.0</v>
      </c>
      <c r="Y549" s="326">
        <f t="shared" si="66"/>
        <v>0</v>
      </c>
      <c r="Z549" s="326">
        <f t="shared" si="67"/>
        <v>0</v>
      </c>
      <c r="AA549" s="326"/>
    </row>
    <row r="550">
      <c r="A550" s="322">
        <v>46108.0</v>
      </c>
      <c r="B550" s="245" t="s">
        <v>3830</v>
      </c>
      <c r="C550" s="334" t="s">
        <v>2817</v>
      </c>
      <c r="D550" s="328">
        <v>0.625</v>
      </c>
      <c r="E550" s="245" t="s">
        <v>390</v>
      </c>
      <c r="F550" s="245" t="s">
        <v>390</v>
      </c>
      <c r="G550" s="245">
        <v>1.0</v>
      </c>
      <c r="H550" s="245" t="s">
        <v>37</v>
      </c>
      <c r="I550" s="323" t="s">
        <v>11877</v>
      </c>
      <c r="J550" s="323" t="s">
        <v>10046</v>
      </c>
      <c r="K550" s="323" t="s">
        <v>11878</v>
      </c>
      <c r="L550" s="323" t="s">
        <v>11879</v>
      </c>
      <c r="M550" s="333" t="s">
        <v>11880</v>
      </c>
      <c r="N550" s="323" t="s">
        <v>11175</v>
      </c>
      <c r="O550" s="331">
        <v>0.6458333333333334</v>
      </c>
      <c r="P550" s="343" t="str">
        <f t="shared" si="4"/>
        <v>INSTALACION COMODATO GPS</v>
      </c>
      <c r="Q550" s="323" t="s">
        <v>5247</v>
      </c>
      <c r="R550" s="323">
        <v>8.63874089042885E14</v>
      </c>
      <c r="S550" s="323">
        <v>8.180204252E9</v>
      </c>
      <c r="T550" s="323" t="s">
        <v>10678</v>
      </c>
      <c r="U550" s="323" t="s">
        <v>11881</v>
      </c>
      <c r="V550" s="343" t="str">
        <f t="shared" ref="V550:V559" si="70">H550</f>
        <v>COMODATO</v>
      </c>
      <c r="W550" s="325">
        <v>549.0</v>
      </c>
      <c r="X550" s="325">
        <v>300.0</v>
      </c>
      <c r="Y550" s="326">
        <f t="shared" si="66"/>
        <v>135.84</v>
      </c>
      <c r="Z550" s="326">
        <f t="shared" si="67"/>
        <v>984.84</v>
      </c>
      <c r="AA550" s="326"/>
    </row>
    <row r="551">
      <c r="A551" s="322">
        <v>46108.0</v>
      </c>
      <c r="B551" s="245" t="s">
        <v>3732</v>
      </c>
      <c r="C551" s="245" t="s">
        <v>68</v>
      </c>
      <c r="D551" s="328">
        <v>0.6875</v>
      </c>
      <c r="E551" s="245" t="s">
        <v>11882</v>
      </c>
      <c r="F551" s="245" t="s">
        <v>11883</v>
      </c>
      <c r="G551" s="245">
        <v>1.0</v>
      </c>
      <c r="H551" s="245" t="s">
        <v>888</v>
      </c>
      <c r="I551" s="323" t="s">
        <v>11884</v>
      </c>
      <c r="J551" s="323" t="s">
        <v>7134</v>
      </c>
      <c r="K551" s="323" t="s">
        <v>11885</v>
      </c>
      <c r="L551" s="323" t="s">
        <v>2530</v>
      </c>
      <c r="M551" s="345" t="s">
        <v>2531</v>
      </c>
      <c r="N551" s="323" t="s">
        <v>11175</v>
      </c>
      <c r="O551" s="331">
        <v>0.70625</v>
      </c>
      <c r="P551" s="323" t="str">
        <f t="shared" si="4"/>
        <v>INSTALACION CON MICROFONO</v>
      </c>
      <c r="Q551" s="323" t="s">
        <v>11886</v>
      </c>
      <c r="R551" s="323">
        <v>8.69706063875605E14</v>
      </c>
      <c r="S551" s="323">
        <v>8.118207423E9</v>
      </c>
      <c r="T551" s="323" t="s">
        <v>11887</v>
      </c>
      <c r="U551" s="323" t="s">
        <v>11888</v>
      </c>
      <c r="V551" s="343" t="str">
        <f t="shared" si="70"/>
        <v>INSTALACION</v>
      </c>
      <c r="W551" s="325">
        <v>1850.0</v>
      </c>
      <c r="X551" s="325">
        <v>300.0</v>
      </c>
      <c r="Y551" s="326">
        <f t="shared" si="66"/>
        <v>344</v>
      </c>
      <c r="Z551" s="326">
        <f t="shared" si="67"/>
        <v>2494</v>
      </c>
      <c r="AA551" s="326"/>
    </row>
    <row r="552">
      <c r="A552" s="322">
        <v>46109.0</v>
      </c>
      <c r="B552" s="245" t="s">
        <v>3830</v>
      </c>
      <c r="C552" s="327" t="s">
        <v>2817</v>
      </c>
      <c r="D552" s="328">
        <v>0.375</v>
      </c>
      <c r="E552" s="245" t="s">
        <v>2574</v>
      </c>
      <c r="F552" s="245" t="s">
        <v>5930</v>
      </c>
      <c r="G552" s="245">
        <v>1.0</v>
      </c>
      <c r="H552" s="245" t="s">
        <v>2513</v>
      </c>
      <c r="I552" s="323" t="s">
        <v>11889</v>
      </c>
      <c r="J552" s="323" t="s">
        <v>2514</v>
      </c>
      <c r="K552" s="323" t="s">
        <v>11890</v>
      </c>
      <c r="L552" s="323" t="s">
        <v>11891</v>
      </c>
      <c r="M552" s="333" t="s">
        <v>11892</v>
      </c>
      <c r="N552" s="323" t="s">
        <v>1941</v>
      </c>
      <c r="O552" s="331">
        <v>0.3402777777777778</v>
      </c>
      <c r="P552" s="343" t="str">
        <f t="shared" si="4"/>
        <v>DESINSTALACION DE EQUIPO</v>
      </c>
      <c r="Q552" s="323" t="s">
        <v>11844</v>
      </c>
      <c r="R552" s="323">
        <v>8.61075029010071E14</v>
      </c>
      <c r="S552" s="323" t="s">
        <v>68</v>
      </c>
      <c r="T552" s="323" t="s">
        <v>11893</v>
      </c>
      <c r="U552" s="323" t="s">
        <v>11894</v>
      </c>
      <c r="V552" s="343" t="str">
        <f t="shared" si="70"/>
        <v>DESINSTALACION</v>
      </c>
      <c r="W552" s="325">
        <v>650.0</v>
      </c>
      <c r="X552" s="325">
        <v>0.0</v>
      </c>
      <c r="Y552" s="326">
        <f t="shared" si="66"/>
        <v>104</v>
      </c>
      <c r="Z552" s="326">
        <f t="shared" si="67"/>
        <v>754</v>
      </c>
      <c r="AA552" s="326"/>
    </row>
    <row r="553">
      <c r="A553" s="322">
        <v>46109.0</v>
      </c>
      <c r="B553" s="245" t="s">
        <v>3830</v>
      </c>
      <c r="C553" s="245" t="s">
        <v>68</v>
      </c>
      <c r="D553" s="328">
        <v>0.375</v>
      </c>
      <c r="E553" s="245" t="s">
        <v>10958</v>
      </c>
      <c r="F553" s="245" t="s">
        <v>10959</v>
      </c>
      <c r="G553" s="245">
        <v>1.0</v>
      </c>
      <c r="H553" s="245" t="s">
        <v>2716</v>
      </c>
      <c r="I553" s="323" t="s">
        <v>68</v>
      </c>
      <c r="J553" s="323" t="s">
        <v>2514</v>
      </c>
      <c r="K553" s="323" t="s">
        <v>11895</v>
      </c>
      <c r="L553" s="323" t="s">
        <v>11896</v>
      </c>
      <c r="M553" s="333" t="s">
        <v>11897</v>
      </c>
      <c r="N553" s="323" t="s">
        <v>11175</v>
      </c>
      <c r="O553" s="331">
        <v>0.39652777777777776</v>
      </c>
      <c r="P553" s="343" t="str">
        <f t="shared" si="4"/>
        <v>DESINSTALACION DE EQUIPO</v>
      </c>
      <c r="Q553" s="323" t="s">
        <v>11898</v>
      </c>
      <c r="R553" s="323" t="s">
        <v>68</v>
      </c>
      <c r="S553" s="323" t="s">
        <v>68</v>
      </c>
      <c r="T553" s="323" t="s">
        <v>68</v>
      </c>
      <c r="U553" s="323" t="s">
        <v>68</v>
      </c>
      <c r="V553" s="343" t="str">
        <f t="shared" si="70"/>
        <v>VISITA EN FALSO</v>
      </c>
      <c r="W553" s="325">
        <v>250.0</v>
      </c>
      <c r="X553" s="325">
        <v>0.0</v>
      </c>
      <c r="Y553" s="326">
        <f t="shared" si="66"/>
        <v>40</v>
      </c>
      <c r="Z553" s="326">
        <f t="shared" si="67"/>
        <v>290</v>
      </c>
      <c r="AA553" s="326"/>
    </row>
    <row r="554">
      <c r="A554" s="322">
        <v>46109.0</v>
      </c>
      <c r="B554" s="245" t="s">
        <v>3830</v>
      </c>
      <c r="C554" s="327" t="s">
        <v>2817</v>
      </c>
      <c r="D554" s="328">
        <v>0.5208333333333334</v>
      </c>
      <c r="E554" s="245" t="s">
        <v>7885</v>
      </c>
      <c r="F554" s="245" t="s">
        <v>3489</v>
      </c>
      <c r="G554" s="245">
        <v>1.0</v>
      </c>
      <c r="H554" s="245" t="s">
        <v>888</v>
      </c>
      <c r="I554" s="323" t="s">
        <v>11899</v>
      </c>
      <c r="J554" s="323" t="s">
        <v>11900</v>
      </c>
      <c r="K554" s="323" t="s">
        <v>6955</v>
      </c>
      <c r="L554" s="323" t="s">
        <v>11901</v>
      </c>
      <c r="M554" s="333" t="s">
        <v>11902</v>
      </c>
      <c r="N554" s="323" t="s">
        <v>11175</v>
      </c>
      <c r="O554" s="331">
        <v>0.5951388888888889</v>
      </c>
      <c r="P554" s="343" t="str">
        <f t="shared" si="4"/>
        <v>Corte 863767070852371</v>
      </c>
      <c r="Q554" s="323" t="s">
        <v>11903</v>
      </c>
      <c r="R554" s="323">
        <v>8.63767070852371E14</v>
      </c>
      <c r="S554" s="323" t="s">
        <v>68</v>
      </c>
      <c r="T554" s="323" t="s">
        <v>68</v>
      </c>
      <c r="U554" s="323" t="s">
        <v>11904</v>
      </c>
      <c r="V554" s="343" t="str">
        <f t="shared" si="70"/>
        <v>INSTALACION</v>
      </c>
      <c r="W554" s="325">
        <v>700.0</v>
      </c>
      <c r="X554" s="325">
        <v>0.0</v>
      </c>
      <c r="Y554" s="326">
        <f t="shared" si="66"/>
        <v>112</v>
      </c>
      <c r="Z554" s="326">
        <f t="shared" si="67"/>
        <v>812</v>
      </c>
      <c r="AA554" s="326"/>
    </row>
    <row r="555">
      <c r="A555" s="335">
        <v>46109.0</v>
      </c>
      <c r="B555" s="336" t="s">
        <v>3830</v>
      </c>
      <c r="C555" s="327" t="s">
        <v>2817</v>
      </c>
      <c r="D555" s="338">
        <v>0.5208333333333334</v>
      </c>
      <c r="E555" s="336" t="s">
        <v>7885</v>
      </c>
      <c r="F555" s="336" t="s">
        <v>3489</v>
      </c>
      <c r="G555" s="336">
        <v>1.0</v>
      </c>
      <c r="H555" s="336" t="s">
        <v>888</v>
      </c>
      <c r="I555" s="339" t="s">
        <v>11899</v>
      </c>
      <c r="J555" s="339" t="s">
        <v>11905</v>
      </c>
      <c r="K555" s="339" t="s">
        <v>6955</v>
      </c>
      <c r="L555" s="339" t="s">
        <v>11901</v>
      </c>
      <c r="M555" s="340" t="s">
        <v>11902</v>
      </c>
      <c r="N555" s="339" t="s">
        <v>11175</v>
      </c>
      <c r="O555" s="341">
        <v>0.5951388888888889</v>
      </c>
      <c r="P555" s="349" t="str">
        <f t="shared" si="4"/>
        <v>Seguimiento 865784050375941</v>
      </c>
      <c r="Q555" s="339" t="s">
        <v>11906</v>
      </c>
      <c r="R555" s="339">
        <v>8.65784050375941E14</v>
      </c>
      <c r="S555" s="339" t="s">
        <v>68</v>
      </c>
      <c r="T555" s="339" t="s">
        <v>68</v>
      </c>
      <c r="U555" s="339" t="s">
        <v>11904</v>
      </c>
      <c r="V555" s="349" t="str">
        <f t="shared" si="70"/>
        <v>INSTALACION</v>
      </c>
      <c r="W555" s="342">
        <v>700.0</v>
      </c>
      <c r="X555" s="342">
        <v>0.0</v>
      </c>
      <c r="Y555" s="361">
        <f t="shared" si="66"/>
        <v>112</v>
      </c>
      <c r="Z555" s="361">
        <f t="shared" si="67"/>
        <v>812</v>
      </c>
      <c r="AA555" s="361"/>
    </row>
    <row r="556">
      <c r="A556" s="322">
        <v>46110.0</v>
      </c>
      <c r="B556" s="245" t="s">
        <v>3946</v>
      </c>
      <c r="C556" s="245" t="s">
        <v>68</v>
      </c>
      <c r="D556" s="245" t="s">
        <v>68</v>
      </c>
      <c r="E556" s="245" t="s">
        <v>68</v>
      </c>
      <c r="F556" s="245" t="s">
        <v>2458</v>
      </c>
      <c r="G556" s="245" t="s">
        <v>68</v>
      </c>
      <c r="H556" s="245" t="s">
        <v>68</v>
      </c>
      <c r="I556" s="323" t="s">
        <v>68</v>
      </c>
      <c r="J556" s="323" t="s">
        <v>68</v>
      </c>
      <c r="K556" s="323" t="s">
        <v>68</v>
      </c>
      <c r="L556" s="323" t="s">
        <v>68</v>
      </c>
      <c r="M556" s="324" t="s">
        <v>68</v>
      </c>
      <c r="N556" s="323" t="s">
        <v>68</v>
      </c>
      <c r="O556" s="323" t="s">
        <v>68</v>
      </c>
      <c r="P556" s="343" t="str">
        <f t="shared" si="4"/>
        <v>-</v>
      </c>
      <c r="Q556" s="323" t="s">
        <v>68</v>
      </c>
      <c r="R556" s="323" t="s">
        <v>68</v>
      </c>
      <c r="S556" s="323" t="s">
        <v>68</v>
      </c>
      <c r="T556" s="323" t="s">
        <v>68</v>
      </c>
      <c r="U556" s="323" t="s">
        <v>68</v>
      </c>
      <c r="V556" s="343" t="str">
        <f t="shared" si="70"/>
        <v>-</v>
      </c>
      <c r="W556" s="325">
        <v>0.0</v>
      </c>
      <c r="X556" s="325">
        <v>0.0</v>
      </c>
      <c r="Y556" s="326">
        <f t="shared" si="66"/>
        <v>0</v>
      </c>
      <c r="Z556" s="326">
        <f t="shared" si="67"/>
        <v>0</v>
      </c>
      <c r="AA556" s="326"/>
    </row>
    <row r="557">
      <c r="A557" s="322">
        <v>46111.0</v>
      </c>
      <c r="B557" s="245" t="s">
        <v>3946</v>
      </c>
      <c r="C557" s="327" t="s">
        <v>2817</v>
      </c>
      <c r="D557" s="328">
        <v>0.4166666666666667</v>
      </c>
      <c r="E557" s="245" t="s">
        <v>7700</v>
      </c>
      <c r="F557" s="245" t="s">
        <v>3761</v>
      </c>
      <c r="G557" s="245">
        <v>1.0</v>
      </c>
      <c r="H557" s="245" t="s">
        <v>888</v>
      </c>
      <c r="I557" s="323" t="s">
        <v>11907</v>
      </c>
      <c r="J557" s="323" t="s">
        <v>9980</v>
      </c>
      <c r="K557" s="323" t="s">
        <v>11779</v>
      </c>
      <c r="L557" s="323" t="s">
        <v>11908</v>
      </c>
      <c r="M557" s="333" t="s">
        <v>11909</v>
      </c>
      <c r="N557" s="323" t="s">
        <v>11175</v>
      </c>
      <c r="O557" s="331">
        <v>0.4236111111111111</v>
      </c>
      <c r="P557" s="343" t="str">
        <f t="shared" si="4"/>
        <v>INSTALACION GPS</v>
      </c>
      <c r="Q557" s="323" t="s">
        <v>5247</v>
      </c>
      <c r="R557" s="323">
        <v>8.638740890321E14</v>
      </c>
      <c r="S557" s="323">
        <v>8.180203619E9</v>
      </c>
      <c r="T557" s="323" t="s">
        <v>68</v>
      </c>
      <c r="U557" s="323" t="s">
        <v>11910</v>
      </c>
      <c r="V557" s="343" t="str">
        <f t="shared" si="70"/>
        <v>INSTALACION</v>
      </c>
      <c r="W557" s="325">
        <v>1724.0</v>
      </c>
      <c r="X557" s="325">
        <v>150.0</v>
      </c>
      <c r="Y557" s="326">
        <f t="shared" si="66"/>
        <v>299.84</v>
      </c>
      <c r="Z557" s="326">
        <f t="shared" si="67"/>
        <v>2173.84</v>
      </c>
      <c r="AA557" s="326"/>
    </row>
    <row r="558">
      <c r="A558" s="322">
        <v>46111.0</v>
      </c>
      <c r="B558" s="245" t="s">
        <v>3946</v>
      </c>
      <c r="C558" s="327" t="s">
        <v>2817</v>
      </c>
      <c r="D558" s="328">
        <v>0.625</v>
      </c>
      <c r="E558" s="245" t="s">
        <v>3761</v>
      </c>
      <c r="F558" s="245" t="s">
        <v>2592</v>
      </c>
      <c r="G558" s="245">
        <v>1.0</v>
      </c>
      <c r="H558" s="245" t="s">
        <v>888</v>
      </c>
      <c r="I558" s="323" t="s">
        <v>11911</v>
      </c>
      <c r="J558" s="323" t="s">
        <v>9980</v>
      </c>
      <c r="K558" s="323" t="s">
        <v>11912</v>
      </c>
      <c r="L558" s="323" t="s">
        <v>8514</v>
      </c>
      <c r="M558" s="333" t="s">
        <v>2649</v>
      </c>
      <c r="N558" s="323" t="s">
        <v>11175</v>
      </c>
      <c r="O558" s="331">
        <v>0.6020833333333333</v>
      </c>
      <c r="P558" s="343" t="str">
        <f t="shared" si="4"/>
        <v>INSTALACION GPS</v>
      </c>
      <c r="Q558" s="323" t="s">
        <v>5247</v>
      </c>
      <c r="R558" s="323">
        <v>8.63874089032118E14</v>
      </c>
      <c r="S558" s="323">
        <v>8.180203118E9</v>
      </c>
      <c r="T558" s="323" t="s">
        <v>11913</v>
      </c>
      <c r="U558" s="323" t="s">
        <v>68</v>
      </c>
      <c r="V558" s="343" t="str">
        <f t="shared" si="70"/>
        <v>INSTALACION</v>
      </c>
      <c r="W558" s="325">
        <v>1724.0</v>
      </c>
      <c r="X558" s="325">
        <v>150.0</v>
      </c>
      <c r="Y558" s="326">
        <f t="shared" si="66"/>
        <v>299.84</v>
      </c>
      <c r="Z558" s="326">
        <f t="shared" si="67"/>
        <v>2173.84</v>
      </c>
      <c r="AA558" s="326"/>
    </row>
    <row r="559">
      <c r="A559" s="322">
        <v>46111.0</v>
      </c>
      <c r="B559" s="245" t="s">
        <v>3946</v>
      </c>
      <c r="C559" s="245" t="s">
        <v>2966</v>
      </c>
      <c r="D559" s="328">
        <v>0.7291666666666666</v>
      </c>
      <c r="E559" s="245" t="s">
        <v>297</v>
      </c>
      <c r="F559" s="245" t="s">
        <v>297</v>
      </c>
      <c r="G559" s="245">
        <v>1.0</v>
      </c>
      <c r="H559" s="245" t="s">
        <v>6980</v>
      </c>
      <c r="I559" s="323" t="s">
        <v>11914</v>
      </c>
      <c r="J559" s="323" t="s">
        <v>11915</v>
      </c>
      <c r="K559" s="323" t="s">
        <v>5899</v>
      </c>
      <c r="L559" s="323" t="s">
        <v>4293</v>
      </c>
      <c r="M559" s="333" t="s">
        <v>10088</v>
      </c>
      <c r="N559" s="323" t="s">
        <v>68</v>
      </c>
      <c r="O559" s="323" t="s">
        <v>68</v>
      </c>
      <c r="P559" s="343" t="str">
        <f t="shared" si="4"/>
        <v>REVISION DE UNIDAD 
POR MOMENTO LO ACTUALIZA LA POSICION CORRECTAMENTE</v>
      </c>
      <c r="Q559" s="323" t="s">
        <v>3202</v>
      </c>
      <c r="R559" s="323">
        <v>8.64943048788661E14</v>
      </c>
      <c r="S559" s="323">
        <v>8.11044102E9</v>
      </c>
      <c r="T559" s="323" t="s">
        <v>68</v>
      </c>
      <c r="U559" s="323" t="s">
        <v>5902</v>
      </c>
      <c r="V559" s="343" t="str">
        <f t="shared" si="70"/>
        <v>NO SE REALIZO</v>
      </c>
      <c r="W559" s="325">
        <v>0.0</v>
      </c>
      <c r="X559" s="325">
        <v>0.0</v>
      </c>
      <c r="Y559" s="326">
        <f t="shared" si="66"/>
        <v>0</v>
      </c>
      <c r="Z559" s="326">
        <f t="shared" si="67"/>
        <v>0</v>
      </c>
      <c r="AA559" s="326"/>
    </row>
    <row r="560">
      <c r="A560" s="322">
        <v>46111.0</v>
      </c>
      <c r="B560" s="245" t="s">
        <v>3946</v>
      </c>
      <c r="C560" s="245" t="s">
        <v>2966</v>
      </c>
      <c r="D560" s="328">
        <v>0.7291666666666666</v>
      </c>
      <c r="E560" s="245" t="s">
        <v>297</v>
      </c>
      <c r="F560" s="245" t="s">
        <v>297</v>
      </c>
      <c r="G560" s="245">
        <v>1.0</v>
      </c>
      <c r="H560" s="245" t="s">
        <v>2449</v>
      </c>
      <c r="I560" s="323" t="s">
        <v>11914</v>
      </c>
      <c r="J560" s="323" t="s">
        <v>11915</v>
      </c>
      <c r="K560" s="323" t="s">
        <v>5899</v>
      </c>
      <c r="L560" s="323" t="s">
        <v>5900</v>
      </c>
      <c r="M560" s="333" t="s">
        <v>11916</v>
      </c>
      <c r="N560" s="323" t="s">
        <v>706</v>
      </c>
      <c r="O560" s="331">
        <v>0.7305555555555555</v>
      </c>
      <c r="P560" s="343" t="str">
        <f t="shared" si="4"/>
        <v>REVISION DE UNIDAD 
POR MOMENTO LO ACTUALIZA LA POSICION CORRECTAMENTE</v>
      </c>
      <c r="Q560" s="323" t="s">
        <v>8935</v>
      </c>
      <c r="R560" s="323">
        <v>8.64943048788661E14</v>
      </c>
      <c r="S560" s="323">
        <v>8.11044102E9</v>
      </c>
      <c r="T560" s="323" t="s">
        <v>68</v>
      </c>
      <c r="U560" s="323" t="s">
        <v>5902</v>
      </c>
      <c r="V560" s="323" t="s">
        <v>762</v>
      </c>
      <c r="W560" s="325">
        <v>0.0</v>
      </c>
      <c r="X560" s="325">
        <v>0.0</v>
      </c>
      <c r="Y560" s="326">
        <f t="shared" si="66"/>
        <v>0</v>
      </c>
      <c r="Z560" s="326">
        <f t="shared" si="67"/>
        <v>0</v>
      </c>
      <c r="AA560" s="326"/>
    </row>
    <row r="561">
      <c r="A561" s="322">
        <v>46111.0</v>
      </c>
      <c r="B561" s="245" t="s">
        <v>3946</v>
      </c>
      <c r="C561" s="245" t="s">
        <v>2966</v>
      </c>
      <c r="D561" s="328">
        <v>0.7291666666666666</v>
      </c>
      <c r="E561" s="245" t="s">
        <v>297</v>
      </c>
      <c r="F561" s="245" t="s">
        <v>297</v>
      </c>
      <c r="G561" s="245">
        <v>1.0</v>
      </c>
      <c r="H561" s="245" t="s">
        <v>2467</v>
      </c>
      <c r="I561" s="323" t="s">
        <v>11914</v>
      </c>
      <c r="J561" s="323" t="s">
        <v>11915</v>
      </c>
      <c r="K561" s="323" t="s">
        <v>5899</v>
      </c>
      <c r="L561" s="323" t="s">
        <v>5900</v>
      </c>
      <c r="M561" s="333" t="s">
        <v>11916</v>
      </c>
      <c r="N561" s="323" t="s">
        <v>706</v>
      </c>
      <c r="O561" s="331">
        <v>0.7375</v>
      </c>
      <c r="P561" s="343" t="str">
        <f t="shared" si="4"/>
        <v>REVISION DE UNIDAD 
POR MOMENTO LO ACTUALIZA LA POSICION CORRECTAMENTE</v>
      </c>
      <c r="Q561" s="323" t="s">
        <v>6065</v>
      </c>
      <c r="R561" s="323">
        <v>8.63874089053478E14</v>
      </c>
      <c r="S561" s="323">
        <v>8.180204334E9</v>
      </c>
      <c r="T561" s="323" t="s">
        <v>68</v>
      </c>
      <c r="U561" s="323" t="s">
        <v>5902</v>
      </c>
      <c r="V561" s="323" t="s">
        <v>762</v>
      </c>
      <c r="W561" s="325">
        <v>0.0</v>
      </c>
      <c r="X561" s="325">
        <v>0.0</v>
      </c>
      <c r="Y561" s="326">
        <f t="shared" si="66"/>
        <v>0</v>
      </c>
      <c r="Z561" s="326">
        <f t="shared" si="67"/>
        <v>0</v>
      </c>
      <c r="AA561" s="326"/>
    </row>
    <row r="562">
      <c r="A562" s="322">
        <v>46112.0</v>
      </c>
      <c r="B562" s="245" t="s">
        <v>3946</v>
      </c>
      <c r="C562" s="245" t="s">
        <v>68</v>
      </c>
      <c r="D562" s="328">
        <v>0.375</v>
      </c>
      <c r="E562" s="245" t="s">
        <v>3418</v>
      </c>
      <c r="F562" s="245" t="s">
        <v>9648</v>
      </c>
      <c r="G562" s="245">
        <v>1.0</v>
      </c>
      <c r="H562" s="245" t="s">
        <v>2449</v>
      </c>
      <c r="I562" s="323" t="s">
        <v>11917</v>
      </c>
      <c r="J562" s="323" t="s">
        <v>11918</v>
      </c>
      <c r="K562" s="323" t="s">
        <v>11033</v>
      </c>
      <c r="L562" s="323" t="s">
        <v>11767</v>
      </c>
      <c r="M562" s="333" t="s">
        <v>11768</v>
      </c>
      <c r="N562" s="323" t="s">
        <v>706</v>
      </c>
      <c r="O562" s="331">
        <v>0.3819444444444444</v>
      </c>
      <c r="P562" s="343" t="str">
        <f t="shared" si="4"/>
        <v>REVISION DE UNIDAD 
(DEJO DE REPORTAR 2026-03-23 10:16:09)</v>
      </c>
      <c r="Q562" s="323" t="s">
        <v>11919</v>
      </c>
      <c r="R562" s="323">
        <v>8.63719066225419E14</v>
      </c>
      <c r="S562" s="323">
        <v>8.128616953E9</v>
      </c>
      <c r="T562" s="323" t="s">
        <v>68</v>
      </c>
      <c r="U562" s="323" t="s">
        <v>11920</v>
      </c>
      <c r="V562" s="343" t="str">
        <f t="shared" ref="V562:V563" si="71">H562</f>
        <v>REVISION</v>
      </c>
      <c r="W562" s="325">
        <v>0.0</v>
      </c>
      <c r="X562" s="325">
        <v>0.0</v>
      </c>
      <c r="Y562" s="326">
        <f t="shared" si="66"/>
        <v>0</v>
      </c>
      <c r="Z562" s="326">
        <f t="shared" si="67"/>
        <v>0</v>
      </c>
      <c r="AA562" s="326"/>
    </row>
    <row r="563">
      <c r="A563" s="322">
        <v>46112.0</v>
      </c>
      <c r="B563" s="245" t="s">
        <v>3946</v>
      </c>
      <c r="C563" s="245" t="s">
        <v>68</v>
      </c>
      <c r="D563" s="328">
        <v>0.375</v>
      </c>
      <c r="E563" s="245" t="s">
        <v>3418</v>
      </c>
      <c r="F563" s="245" t="s">
        <v>9648</v>
      </c>
      <c r="G563" s="245">
        <v>1.0</v>
      </c>
      <c r="H563" s="245" t="s">
        <v>6980</v>
      </c>
      <c r="I563" s="323" t="s">
        <v>3469</v>
      </c>
      <c r="J563" s="323" t="s">
        <v>11921</v>
      </c>
      <c r="K563" s="323" t="s">
        <v>11033</v>
      </c>
      <c r="L563" s="323" t="s">
        <v>11922</v>
      </c>
      <c r="M563" s="333" t="s">
        <v>11768</v>
      </c>
      <c r="N563" s="323" t="s">
        <v>706</v>
      </c>
      <c r="O563" s="331">
        <v>0.4326388888888889</v>
      </c>
      <c r="P563" s="343" t="str">
        <f t="shared" si="4"/>
        <v>REVISION DE UNIDAD
(DEJO DE REPORTAR 2025-11-12 17:49:26)</v>
      </c>
      <c r="Q563" s="323" t="s">
        <v>11923</v>
      </c>
      <c r="R563" s="323">
        <v>8.63719066225476E14</v>
      </c>
      <c r="S563" s="323">
        <v>8.118228912E9</v>
      </c>
      <c r="T563" s="323" t="s">
        <v>3470</v>
      </c>
      <c r="U563" s="323" t="s">
        <v>3471</v>
      </c>
      <c r="V563" s="343" t="str">
        <f t="shared" si="71"/>
        <v>NO SE REALIZO</v>
      </c>
      <c r="W563" s="325">
        <v>0.0</v>
      </c>
      <c r="X563" s="325">
        <v>0.0</v>
      </c>
      <c r="Y563" s="326">
        <f t="shared" si="66"/>
        <v>0</v>
      </c>
      <c r="Z563" s="326">
        <f t="shared" si="67"/>
        <v>0</v>
      </c>
      <c r="AA563" s="326"/>
    </row>
    <row r="564">
      <c r="A564" s="322">
        <v>46112.0</v>
      </c>
      <c r="B564" s="245" t="s">
        <v>3946</v>
      </c>
      <c r="C564" s="245" t="s">
        <v>68</v>
      </c>
      <c r="D564" s="328">
        <v>0.5416666666666666</v>
      </c>
      <c r="E564" s="245" t="s">
        <v>3418</v>
      </c>
      <c r="F564" s="245" t="s">
        <v>9648</v>
      </c>
      <c r="G564" s="245">
        <v>1.0</v>
      </c>
      <c r="H564" s="245" t="s">
        <v>2449</v>
      </c>
      <c r="I564" s="323" t="s">
        <v>3469</v>
      </c>
      <c r="J564" s="323" t="s">
        <v>11921</v>
      </c>
      <c r="K564" s="323" t="s">
        <v>11033</v>
      </c>
      <c r="L564" s="323" t="s">
        <v>11922</v>
      </c>
      <c r="M564" s="333" t="s">
        <v>11768</v>
      </c>
      <c r="N564" s="323" t="s">
        <v>706</v>
      </c>
      <c r="O564" s="331">
        <v>0.4326388888888889</v>
      </c>
      <c r="P564" s="343" t="str">
        <f t="shared" si="4"/>
        <v>REVISION DE UNIDAD
(DEJO DE REPORTAR 2025-11-12 17:49:26)</v>
      </c>
      <c r="Q564" s="323" t="s">
        <v>11924</v>
      </c>
      <c r="R564" s="323">
        <v>8.63719066225476E14</v>
      </c>
      <c r="S564" s="323">
        <v>8.118228912E9</v>
      </c>
      <c r="T564" s="323" t="s">
        <v>3470</v>
      </c>
      <c r="U564" s="323" t="s">
        <v>3471</v>
      </c>
      <c r="V564" s="323" t="s">
        <v>762</v>
      </c>
      <c r="W564" s="325">
        <v>0.0</v>
      </c>
      <c r="X564" s="325">
        <v>0.0</v>
      </c>
      <c r="Y564" s="326">
        <f t="shared" si="66"/>
        <v>0</v>
      </c>
      <c r="Z564" s="326">
        <f t="shared" si="67"/>
        <v>0</v>
      </c>
      <c r="AA564" s="326"/>
    </row>
    <row r="565">
      <c r="A565" s="322">
        <v>46112.0</v>
      </c>
      <c r="B565" s="245" t="s">
        <v>3946</v>
      </c>
      <c r="C565" s="327" t="s">
        <v>2817</v>
      </c>
      <c r="D565" s="328">
        <v>0.625</v>
      </c>
      <c r="E565" s="245" t="s">
        <v>11925</v>
      </c>
      <c r="F565" s="245" t="s">
        <v>5930</v>
      </c>
      <c r="G565" s="245">
        <v>1.0</v>
      </c>
      <c r="H565" s="245" t="s">
        <v>2513</v>
      </c>
      <c r="I565" s="323" t="s">
        <v>11926</v>
      </c>
      <c r="J565" s="323" t="s">
        <v>11927</v>
      </c>
      <c r="K565" s="323" t="s">
        <v>3312</v>
      </c>
      <c r="L565" s="323" t="s">
        <v>2577</v>
      </c>
      <c r="M565" s="333" t="s">
        <v>2578</v>
      </c>
      <c r="N565" s="323" t="s">
        <v>11175</v>
      </c>
      <c r="O565" s="331">
        <v>0.625</v>
      </c>
      <c r="P565" s="343" t="str">
        <f t="shared" si="4"/>
        <v>CTE. JORGE ALBERTO MARIN MEJIA
DESINSTALACION DE EQUIPO</v>
      </c>
      <c r="Q565" s="323" t="s">
        <v>7421</v>
      </c>
      <c r="R565" s="323">
        <v>8.65011033829871E14</v>
      </c>
      <c r="S565" s="323">
        <v>8.134076209E9</v>
      </c>
      <c r="T565" s="323" t="s">
        <v>11928</v>
      </c>
      <c r="U565" s="323" t="s">
        <v>11929</v>
      </c>
      <c r="V565" s="343" t="str">
        <f t="shared" ref="V565:V567" si="72">H565</f>
        <v>DESINSTALACION</v>
      </c>
      <c r="W565" s="325">
        <v>650.0</v>
      </c>
      <c r="X565" s="325">
        <v>0.0</v>
      </c>
      <c r="Y565" s="326">
        <f t="shared" si="66"/>
        <v>104</v>
      </c>
      <c r="Z565" s="326">
        <f t="shared" si="67"/>
        <v>754</v>
      </c>
      <c r="AA565" s="326"/>
    </row>
    <row r="566">
      <c r="A566" s="322">
        <v>46112.0</v>
      </c>
      <c r="B566" s="245" t="s">
        <v>3946</v>
      </c>
      <c r="C566" s="362" t="s">
        <v>2817</v>
      </c>
      <c r="D566" s="328">
        <v>0.625</v>
      </c>
      <c r="E566" s="245" t="s">
        <v>10162</v>
      </c>
      <c r="F566" s="245" t="s">
        <v>764</v>
      </c>
      <c r="G566" s="245">
        <v>1.0</v>
      </c>
      <c r="H566" s="245" t="s">
        <v>888</v>
      </c>
      <c r="I566" s="323" t="s">
        <v>11930</v>
      </c>
      <c r="J566" s="323" t="s">
        <v>9980</v>
      </c>
      <c r="K566" s="323" t="s">
        <v>11931</v>
      </c>
      <c r="L566" s="323" t="s">
        <v>11932</v>
      </c>
      <c r="M566" s="333" t="s">
        <v>11933</v>
      </c>
      <c r="N566" s="323" t="s">
        <v>11934</v>
      </c>
      <c r="O566" s="331">
        <v>0.6986111111111111</v>
      </c>
      <c r="P566" s="343" t="str">
        <f t="shared" si="4"/>
        <v>INSTALACION GPS</v>
      </c>
      <c r="Q566" s="323" t="s">
        <v>5247</v>
      </c>
      <c r="R566" s="323">
        <v>8.63874089029288E14</v>
      </c>
      <c r="S566" s="323">
        <v>8.180204517E9</v>
      </c>
      <c r="T566" s="323" t="s">
        <v>11935</v>
      </c>
      <c r="U566" s="323" t="s">
        <v>11936</v>
      </c>
      <c r="V566" s="343" t="str">
        <f t="shared" si="72"/>
        <v>INSTALACION</v>
      </c>
      <c r="W566" s="325">
        <v>1850.0</v>
      </c>
      <c r="X566" s="325">
        <v>250.0</v>
      </c>
      <c r="Y566" s="326">
        <f t="shared" si="66"/>
        <v>336</v>
      </c>
      <c r="Z566" s="326">
        <f t="shared" si="67"/>
        <v>2436</v>
      </c>
      <c r="AA566" s="326"/>
    </row>
    <row r="567">
      <c r="A567" s="322">
        <v>46112.0</v>
      </c>
      <c r="B567" s="245" t="s">
        <v>3946</v>
      </c>
      <c r="C567" s="245" t="s">
        <v>2817</v>
      </c>
      <c r="D567" s="328">
        <v>0.6666666666666666</v>
      </c>
      <c r="E567" s="245" t="s">
        <v>11111</v>
      </c>
      <c r="F567" s="245" t="s">
        <v>3499</v>
      </c>
      <c r="G567" s="245">
        <v>1.0</v>
      </c>
      <c r="H567" s="245" t="s">
        <v>888</v>
      </c>
      <c r="I567" s="323" t="s">
        <v>11937</v>
      </c>
      <c r="J567" s="323" t="s">
        <v>9980</v>
      </c>
      <c r="K567" s="323" t="s">
        <v>11114</v>
      </c>
      <c r="L567" s="323" t="s">
        <v>4951</v>
      </c>
      <c r="M567" s="333" t="s">
        <v>11938</v>
      </c>
      <c r="N567" s="323" t="s">
        <v>11175</v>
      </c>
      <c r="O567" s="331">
        <v>0.7027777777777777</v>
      </c>
      <c r="P567" s="343" t="str">
        <f t="shared" si="4"/>
        <v>INSTALACION GPS</v>
      </c>
      <c r="Q567" s="323" t="s">
        <v>5247</v>
      </c>
      <c r="R567" s="323">
        <v>8.66557084320268E14</v>
      </c>
      <c r="S567" s="323">
        <v>8.180202811E9</v>
      </c>
      <c r="T567" s="323" t="s">
        <v>11939</v>
      </c>
      <c r="U567" s="323" t="s">
        <v>68</v>
      </c>
      <c r="V567" s="343" t="str">
        <f t="shared" si="72"/>
        <v>INSTALACION</v>
      </c>
      <c r="W567" s="325">
        <v>2199.0</v>
      </c>
      <c r="X567" s="325">
        <v>250.0</v>
      </c>
      <c r="Y567" s="326">
        <f t="shared" si="66"/>
        <v>391.84</v>
      </c>
      <c r="Z567" s="326">
        <f t="shared" si="67"/>
        <v>2840.84</v>
      </c>
      <c r="AA567" s="326"/>
    </row>
    <row r="568">
      <c r="A568" s="322">
        <v>46113.0</v>
      </c>
      <c r="B568" s="245" t="s">
        <v>3946</v>
      </c>
      <c r="C568" s="245" t="s">
        <v>68</v>
      </c>
      <c r="D568" s="328">
        <v>0.375</v>
      </c>
      <c r="E568" s="245" t="s">
        <v>3418</v>
      </c>
      <c r="F568" s="245" t="s">
        <v>9648</v>
      </c>
      <c r="G568" s="245">
        <v>1.0</v>
      </c>
      <c r="H568" s="245" t="s">
        <v>2819</v>
      </c>
      <c r="I568" s="323" t="s">
        <v>3469</v>
      </c>
      <c r="J568" s="323" t="s">
        <v>11940</v>
      </c>
      <c r="K568" s="323" t="s">
        <v>11033</v>
      </c>
      <c r="L568" s="323" t="s">
        <v>11922</v>
      </c>
      <c r="M568" s="333" t="s">
        <v>11768</v>
      </c>
      <c r="N568" s="323" t="s">
        <v>11175</v>
      </c>
      <c r="O568" s="331">
        <v>0.3854166666666667</v>
      </c>
      <c r="P568" s="343" t="str">
        <f t="shared" si="4"/>
        <v>CAMBIO DE SIM
(DEJO DE REPORTAR 2025-11-12 17:49:26)</v>
      </c>
      <c r="Q568" s="323"/>
      <c r="R568" s="323">
        <v>8.63719066225476E14</v>
      </c>
      <c r="S568" s="323">
        <v>8.128602815E9</v>
      </c>
      <c r="T568" s="323" t="s">
        <v>3470</v>
      </c>
      <c r="U568" s="323" t="s">
        <v>3471</v>
      </c>
      <c r="V568" s="323" t="s">
        <v>762</v>
      </c>
      <c r="W568" s="325">
        <v>0.0</v>
      </c>
      <c r="X568" s="325">
        <v>0.0</v>
      </c>
      <c r="Y568" s="326">
        <f t="shared" si="66"/>
        <v>0</v>
      </c>
      <c r="Z568" s="326">
        <f t="shared" si="67"/>
        <v>0</v>
      </c>
      <c r="AA568" s="326"/>
    </row>
    <row r="569">
      <c r="A569" s="322">
        <v>46113.0</v>
      </c>
      <c r="B569" s="245" t="s">
        <v>3946</v>
      </c>
      <c r="C569" s="245" t="s">
        <v>2966</v>
      </c>
      <c r="D569" s="328">
        <v>0.4375</v>
      </c>
      <c r="E569" s="245" t="s">
        <v>5113</v>
      </c>
      <c r="F569" s="245" t="s">
        <v>2523</v>
      </c>
      <c r="G569" s="245">
        <v>1.0</v>
      </c>
      <c r="H569" s="245" t="s">
        <v>6980</v>
      </c>
      <c r="I569" s="323" t="s">
        <v>11941</v>
      </c>
      <c r="J569" s="323" t="s">
        <v>2514</v>
      </c>
      <c r="K569" s="323" t="s">
        <v>3545</v>
      </c>
      <c r="L569" s="323" t="s">
        <v>6383</v>
      </c>
      <c r="M569" s="344" t="s">
        <v>2826</v>
      </c>
      <c r="N569" s="323" t="s">
        <v>846</v>
      </c>
      <c r="O569" s="323" t="s">
        <v>68</v>
      </c>
      <c r="P569" s="343" t="str">
        <f t="shared" si="4"/>
        <v>DESINSTALACION DE EQUIPO</v>
      </c>
      <c r="Q569" s="323" t="s">
        <v>11942</v>
      </c>
      <c r="R569" s="323" t="s">
        <v>68</v>
      </c>
      <c r="S569" s="323" t="s">
        <v>68</v>
      </c>
      <c r="T569" s="323" t="s">
        <v>68</v>
      </c>
      <c r="U569" s="323" t="s">
        <v>68</v>
      </c>
      <c r="V569" s="343" t="str">
        <f t="shared" ref="V569:V585" si="73">H569</f>
        <v>NO SE REALIZO</v>
      </c>
      <c r="W569" s="325">
        <v>0.0</v>
      </c>
      <c r="X569" s="325">
        <v>0.0</v>
      </c>
      <c r="Y569" s="326">
        <f t="shared" si="66"/>
        <v>0</v>
      </c>
      <c r="Z569" s="326">
        <f t="shared" si="67"/>
        <v>0</v>
      </c>
      <c r="AA569" s="326"/>
    </row>
    <row r="570">
      <c r="A570" s="322">
        <v>46113.0</v>
      </c>
      <c r="B570" s="245" t="s">
        <v>3946</v>
      </c>
      <c r="C570" s="327" t="s">
        <v>2817</v>
      </c>
      <c r="D570" s="328">
        <v>0.4375</v>
      </c>
      <c r="E570" s="245" t="s">
        <v>5113</v>
      </c>
      <c r="F570" s="245" t="s">
        <v>2523</v>
      </c>
      <c r="G570" s="245">
        <v>1.0</v>
      </c>
      <c r="H570" s="245" t="s">
        <v>2513</v>
      </c>
      <c r="I570" s="323" t="s">
        <v>11941</v>
      </c>
      <c r="J570" s="323" t="s">
        <v>2514</v>
      </c>
      <c r="K570" s="323" t="s">
        <v>3545</v>
      </c>
      <c r="L570" s="323" t="s">
        <v>11943</v>
      </c>
      <c r="M570" s="333" t="s">
        <v>11944</v>
      </c>
      <c r="N570" s="323" t="s">
        <v>11175</v>
      </c>
      <c r="O570" s="331">
        <v>0.4708333333333333</v>
      </c>
      <c r="P570" s="343" t="str">
        <f t="shared" si="4"/>
        <v>DESINSTALACION DE EQUIPO</v>
      </c>
      <c r="Q570" s="323" t="s">
        <v>11945</v>
      </c>
      <c r="R570" s="323">
        <v>8.68166057892192E14</v>
      </c>
      <c r="S570" s="323" t="s">
        <v>11946</v>
      </c>
      <c r="T570" s="323" t="s">
        <v>68</v>
      </c>
      <c r="U570" s="323" t="s">
        <v>11947</v>
      </c>
      <c r="V570" s="343" t="str">
        <f t="shared" si="73"/>
        <v>DESINSTALACION</v>
      </c>
      <c r="W570" s="325">
        <v>500.0</v>
      </c>
      <c r="X570" s="325">
        <v>0.0</v>
      </c>
      <c r="Y570" s="326">
        <f t="shared" si="66"/>
        <v>80</v>
      </c>
      <c r="Z570" s="326">
        <f t="shared" si="67"/>
        <v>580</v>
      </c>
      <c r="AA570" s="326"/>
    </row>
    <row r="571">
      <c r="A571" s="322">
        <v>46113.0</v>
      </c>
      <c r="B571" s="245" t="s">
        <v>3946</v>
      </c>
      <c r="C571" s="327" t="s">
        <v>2817</v>
      </c>
      <c r="D571" s="328">
        <v>0.5208333333333334</v>
      </c>
      <c r="E571" s="245" t="s">
        <v>3761</v>
      </c>
      <c r="F571" s="245" t="s">
        <v>3761</v>
      </c>
      <c r="G571" s="245">
        <v>1.0</v>
      </c>
      <c r="H571" s="245" t="s">
        <v>6980</v>
      </c>
      <c r="I571" s="323" t="s">
        <v>11948</v>
      </c>
      <c r="J571" s="323" t="s">
        <v>9980</v>
      </c>
      <c r="K571" s="323" t="s">
        <v>11949</v>
      </c>
      <c r="L571" s="323" t="s">
        <v>11950</v>
      </c>
      <c r="M571" s="333" t="s">
        <v>8318</v>
      </c>
      <c r="N571" s="323" t="s">
        <v>11934</v>
      </c>
      <c r="O571" s="331">
        <v>0.5270833333333333</v>
      </c>
      <c r="P571" s="343" t="str">
        <f t="shared" si="4"/>
        <v>INSTALACION GPS</v>
      </c>
      <c r="Q571" s="323" t="s">
        <v>11951</v>
      </c>
      <c r="R571" s="323" t="s">
        <v>68</v>
      </c>
      <c r="S571" s="323" t="s">
        <v>68</v>
      </c>
      <c r="T571" s="323" t="s">
        <v>68</v>
      </c>
      <c r="U571" s="323" t="s">
        <v>68</v>
      </c>
      <c r="V571" s="343" t="str">
        <f t="shared" si="73"/>
        <v>NO SE REALIZO</v>
      </c>
      <c r="W571" s="325">
        <v>0.0</v>
      </c>
      <c r="X571" s="325">
        <v>0.0</v>
      </c>
      <c r="Y571" s="326">
        <f t="shared" si="66"/>
        <v>0</v>
      </c>
      <c r="Z571" s="326">
        <f t="shared" si="67"/>
        <v>0</v>
      </c>
      <c r="AA571" s="326"/>
    </row>
    <row r="572">
      <c r="A572" s="322">
        <v>46113.0</v>
      </c>
      <c r="B572" s="245" t="s">
        <v>3946</v>
      </c>
      <c r="C572" s="327" t="s">
        <v>2817</v>
      </c>
      <c r="D572" s="328">
        <v>0.5625</v>
      </c>
      <c r="E572" s="245" t="s">
        <v>3761</v>
      </c>
      <c r="F572" s="245" t="s">
        <v>3761</v>
      </c>
      <c r="G572" s="245">
        <v>1.0</v>
      </c>
      <c r="H572" s="245" t="s">
        <v>888</v>
      </c>
      <c r="I572" s="323" t="s">
        <v>11948</v>
      </c>
      <c r="J572" s="323" t="s">
        <v>9980</v>
      </c>
      <c r="K572" s="323" t="s">
        <v>11949</v>
      </c>
      <c r="L572" s="323" t="s">
        <v>11667</v>
      </c>
      <c r="M572" s="333" t="s">
        <v>11668</v>
      </c>
      <c r="N572" s="323" t="s">
        <v>11934</v>
      </c>
      <c r="O572" s="331">
        <v>0.5472222222222223</v>
      </c>
      <c r="P572" s="343" t="str">
        <f t="shared" si="4"/>
        <v>INSTALACION GPS</v>
      </c>
      <c r="Q572" s="323" t="s">
        <v>5247</v>
      </c>
      <c r="R572" s="323">
        <v>8.63874089044659E14</v>
      </c>
      <c r="S572" s="323">
        <v>8.117908804E9</v>
      </c>
      <c r="T572" s="323" t="s">
        <v>68</v>
      </c>
      <c r="U572" s="323" t="s">
        <v>11952</v>
      </c>
      <c r="V572" s="343" t="str">
        <f t="shared" si="73"/>
        <v>INSTALACION</v>
      </c>
      <c r="W572" s="325">
        <v>1724.0</v>
      </c>
      <c r="X572" s="325">
        <v>150.0</v>
      </c>
      <c r="Y572" s="326">
        <f t="shared" si="66"/>
        <v>299.84</v>
      </c>
      <c r="Z572" s="326">
        <f t="shared" si="67"/>
        <v>2173.84</v>
      </c>
      <c r="AA572" s="326"/>
    </row>
    <row r="573">
      <c r="A573" s="322">
        <v>46113.0</v>
      </c>
      <c r="B573" s="245" t="s">
        <v>3946</v>
      </c>
      <c r="C573" s="327" t="s">
        <v>2817</v>
      </c>
      <c r="D573" s="328">
        <v>0.6458333333333334</v>
      </c>
      <c r="E573" s="245" t="s">
        <v>3761</v>
      </c>
      <c r="F573" s="245" t="s">
        <v>3761</v>
      </c>
      <c r="G573" s="245">
        <v>1.0</v>
      </c>
      <c r="H573" s="245" t="s">
        <v>888</v>
      </c>
      <c r="I573" s="323" t="s">
        <v>11953</v>
      </c>
      <c r="J573" s="323" t="s">
        <v>9980</v>
      </c>
      <c r="K573" s="323" t="s">
        <v>11949</v>
      </c>
      <c r="L573" s="323" t="s">
        <v>11667</v>
      </c>
      <c r="M573" s="333" t="s">
        <v>11668</v>
      </c>
      <c r="N573" s="323" t="s">
        <v>11934</v>
      </c>
      <c r="O573" s="331">
        <v>0.63125</v>
      </c>
      <c r="P573" s="343" t="str">
        <f t="shared" si="4"/>
        <v>INSTALACION GPS</v>
      </c>
      <c r="Q573" s="323" t="s">
        <v>5247</v>
      </c>
      <c r="R573" s="323">
        <v>8.62667087651611E14</v>
      </c>
      <c r="S573" s="323">
        <v>8.117908875E9</v>
      </c>
      <c r="T573" s="323" t="s">
        <v>11954</v>
      </c>
      <c r="U573" s="323" t="s">
        <v>11955</v>
      </c>
      <c r="V573" s="343" t="str">
        <f t="shared" si="73"/>
        <v>INSTALACION</v>
      </c>
      <c r="W573" s="325">
        <v>1724.0</v>
      </c>
      <c r="X573" s="325">
        <v>150.0</v>
      </c>
      <c r="Y573" s="326">
        <f t="shared" si="66"/>
        <v>299.84</v>
      </c>
      <c r="Z573" s="326">
        <f t="shared" si="67"/>
        <v>2173.84</v>
      </c>
      <c r="AA573" s="326"/>
    </row>
    <row r="574">
      <c r="A574" s="322">
        <v>46113.0</v>
      </c>
      <c r="B574" s="245" t="s">
        <v>3830</v>
      </c>
      <c r="C574" s="327" t="s">
        <v>2817</v>
      </c>
      <c r="D574" s="328">
        <v>0.5625</v>
      </c>
      <c r="E574" s="245" t="s">
        <v>2548</v>
      </c>
      <c r="F574" s="245" t="s">
        <v>10009</v>
      </c>
      <c r="G574" s="245">
        <v>1.0</v>
      </c>
      <c r="H574" s="245" t="s">
        <v>888</v>
      </c>
      <c r="I574" s="323" t="s">
        <v>11956</v>
      </c>
      <c r="J574" s="323" t="s">
        <v>9980</v>
      </c>
      <c r="K574" s="323" t="s">
        <v>9455</v>
      </c>
      <c r="L574" s="323" t="s">
        <v>2833</v>
      </c>
      <c r="M574" s="333" t="s">
        <v>11186</v>
      </c>
      <c r="N574" s="323" t="s">
        <v>11934</v>
      </c>
      <c r="O574" s="331">
        <v>0.7666666666666667</v>
      </c>
      <c r="P574" s="343" t="str">
        <f t="shared" si="4"/>
        <v>INSTALACION GPS</v>
      </c>
      <c r="Q574" s="323" t="s">
        <v>5247</v>
      </c>
      <c r="R574" s="323">
        <v>8.63874089028793E14</v>
      </c>
      <c r="S574" s="323">
        <v>8.117908657E9</v>
      </c>
      <c r="T574" s="323" t="s">
        <v>11957</v>
      </c>
      <c r="U574" s="323" t="s">
        <v>68</v>
      </c>
      <c r="V574" s="343" t="str">
        <f t="shared" si="73"/>
        <v>INSTALACION</v>
      </c>
      <c r="W574" s="325">
        <v>1900.0</v>
      </c>
      <c r="X574" s="325">
        <v>0.0</v>
      </c>
      <c r="Y574" s="326">
        <f t="shared" si="66"/>
        <v>304</v>
      </c>
      <c r="Z574" s="326">
        <f t="shared" si="67"/>
        <v>2204</v>
      </c>
      <c r="AA574" s="326"/>
    </row>
    <row r="575">
      <c r="A575" s="322">
        <v>46114.0</v>
      </c>
      <c r="B575" s="245" t="s">
        <v>3946</v>
      </c>
      <c r="C575" s="245" t="s">
        <v>68</v>
      </c>
      <c r="D575" s="245" t="s">
        <v>68</v>
      </c>
      <c r="E575" s="245" t="s">
        <v>68</v>
      </c>
      <c r="F575" s="245" t="s">
        <v>11958</v>
      </c>
      <c r="G575" s="245" t="s">
        <v>68</v>
      </c>
      <c r="H575" s="245" t="s">
        <v>68</v>
      </c>
      <c r="I575" s="323" t="s">
        <v>68</v>
      </c>
      <c r="J575" s="323" t="s">
        <v>68</v>
      </c>
      <c r="K575" s="323" t="s">
        <v>68</v>
      </c>
      <c r="L575" s="323" t="s">
        <v>68</v>
      </c>
      <c r="M575" s="324" t="s">
        <v>68</v>
      </c>
      <c r="N575" s="323" t="s">
        <v>68</v>
      </c>
      <c r="O575" s="323" t="s">
        <v>68</v>
      </c>
      <c r="P575" s="343" t="str">
        <f t="shared" si="4"/>
        <v>-</v>
      </c>
      <c r="Q575" s="323" t="s">
        <v>68</v>
      </c>
      <c r="R575" s="323" t="s">
        <v>68</v>
      </c>
      <c r="S575" s="323" t="s">
        <v>68</v>
      </c>
      <c r="T575" s="323" t="s">
        <v>68</v>
      </c>
      <c r="U575" s="323" t="s">
        <v>68</v>
      </c>
      <c r="V575" s="343" t="str">
        <f t="shared" si="73"/>
        <v>-</v>
      </c>
      <c r="W575" s="325">
        <v>0.0</v>
      </c>
      <c r="X575" s="325">
        <v>0.0</v>
      </c>
      <c r="Y575" s="326">
        <f t="shared" si="66"/>
        <v>0</v>
      </c>
      <c r="Z575" s="326">
        <f t="shared" si="67"/>
        <v>0</v>
      </c>
      <c r="AA575" s="326"/>
    </row>
    <row r="576">
      <c r="A576" s="322">
        <v>46115.0</v>
      </c>
      <c r="B576" s="245" t="s">
        <v>3946</v>
      </c>
      <c r="C576" s="245" t="s">
        <v>68</v>
      </c>
      <c r="D576" s="245" t="s">
        <v>68</v>
      </c>
      <c r="E576" s="245" t="s">
        <v>68</v>
      </c>
      <c r="F576" s="245" t="s">
        <v>11959</v>
      </c>
      <c r="G576" s="245" t="s">
        <v>68</v>
      </c>
      <c r="H576" s="245" t="s">
        <v>68</v>
      </c>
      <c r="I576" s="323" t="s">
        <v>68</v>
      </c>
      <c r="J576" s="323" t="s">
        <v>68</v>
      </c>
      <c r="K576" s="323" t="s">
        <v>68</v>
      </c>
      <c r="L576" s="323" t="s">
        <v>68</v>
      </c>
      <c r="M576" s="324" t="s">
        <v>68</v>
      </c>
      <c r="N576" s="323" t="s">
        <v>68</v>
      </c>
      <c r="O576" s="323" t="s">
        <v>68</v>
      </c>
      <c r="P576" s="343" t="str">
        <f t="shared" si="4"/>
        <v>-</v>
      </c>
      <c r="Q576" s="323" t="s">
        <v>68</v>
      </c>
      <c r="R576" s="323" t="s">
        <v>68</v>
      </c>
      <c r="S576" s="323" t="s">
        <v>68</v>
      </c>
      <c r="T576" s="323" t="s">
        <v>68</v>
      </c>
      <c r="U576" s="323" t="s">
        <v>68</v>
      </c>
      <c r="V576" s="343" t="str">
        <f t="shared" si="73"/>
        <v>-</v>
      </c>
      <c r="W576" s="325">
        <v>0.0</v>
      </c>
      <c r="X576" s="325">
        <v>0.0</v>
      </c>
      <c r="Y576" s="326">
        <f t="shared" si="66"/>
        <v>0</v>
      </c>
      <c r="Z576" s="326">
        <f t="shared" si="67"/>
        <v>0</v>
      </c>
      <c r="AA576" s="326"/>
    </row>
    <row r="577">
      <c r="A577" s="335">
        <v>46116.0</v>
      </c>
      <c r="B577" s="336" t="s">
        <v>3946</v>
      </c>
      <c r="C577" s="336" t="s">
        <v>68</v>
      </c>
      <c r="D577" s="336" t="s">
        <v>68</v>
      </c>
      <c r="E577" s="336" t="s">
        <v>68</v>
      </c>
      <c r="F577" s="336" t="s">
        <v>11960</v>
      </c>
      <c r="G577" s="336" t="s">
        <v>68</v>
      </c>
      <c r="H577" s="336" t="s">
        <v>68</v>
      </c>
      <c r="I577" s="339" t="s">
        <v>68</v>
      </c>
      <c r="J577" s="339" t="s">
        <v>68</v>
      </c>
      <c r="K577" s="339" t="s">
        <v>68</v>
      </c>
      <c r="L577" s="339" t="s">
        <v>68</v>
      </c>
      <c r="M577" s="365" t="s">
        <v>68</v>
      </c>
      <c r="N577" s="339" t="s">
        <v>68</v>
      </c>
      <c r="O577" s="339" t="s">
        <v>68</v>
      </c>
      <c r="P577" s="349" t="str">
        <f t="shared" si="4"/>
        <v>-</v>
      </c>
      <c r="Q577" s="339" t="s">
        <v>68</v>
      </c>
      <c r="R577" s="339" t="s">
        <v>68</v>
      </c>
      <c r="S577" s="339" t="s">
        <v>68</v>
      </c>
      <c r="T577" s="339" t="s">
        <v>68</v>
      </c>
      <c r="U577" s="339" t="s">
        <v>68</v>
      </c>
      <c r="V577" s="349" t="str">
        <f t="shared" si="73"/>
        <v>-</v>
      </c>
      <c r="W577" s="342">
        <v>0.0</v>
      </c>
      <c r="X577" s="342">
        <v>0.0</v>
      </c>
      <c r="Y577" s="361">
        <f t="shared" si="66"/>
        <v>0</v>
      </c>
      <c r="Z577" s="361">
        <f t="shared" si="67"/>
        <v>0</v>
      </c>
      <c r="AA577" s="361"/>
    </row>
    <row r="578">
      <c r="A578" s="322">
        <v>46117.0</v>
      </c>
      <c r="B578" s="245" t="s">
        <v>4102</v>
      </c>
      <c r="C578" s="245" t="s">
        <v>68</v>
      </c>
      <c r="D578" s="245" t="s">
        <v>68</v>
      </c>
      <c r="E578" s="245" t="s">
        <v>68</v>
      </c>
      <c r="F578" s="245" t="s">
        <v>2458</v>
      </c>
      <c r="G578" s="245" t="s">
        <v>68</v>
      </c>
      <c r="H578" s="245" t="s">
        <v>68</v>
      </c>
      <c r="I578" s="323" t="s">
        <v>68</v>
      </c>
      <c r="J578" s="323" t="s">
        <v>68</v>
      </c>
      <c r="K578" s="323" t="s">
        <v>68</v>
      </c>
      <c r="L578" s="323" t="s">
        <v>68</v>
      </c>
      <c r="M578" s="324" t="s">
        <v>68</v>
      </c>
      <c r="N578" s="323" t="s">
        <v>68</v>
      </c>
      <c r="O578" s="323" t="s">
        <v>68</v>
      </c>
      <c r="P578" s="343" t="str">
        <f t="shared" si="4"/>
        <v>-</v>
      </c>
      <c r="Q578" s="323" t="s">
        <v>68</v>
      </c>
      <c r="R578" s="323" t="s">
        <v>68</v>
      </c>
      <c r="S578" s="323" t="s">
        <v>68</v>
      </c>
      <c r="T578" s="323" t="s">
        <v>68</v>
      </c>
      <c r="U578" s="323" t="s">
        <v>68</v>
      </c>
      <c r="V578" s="343" t="str">
        <f t="shared" si="73"/>
        <v>-</v>
      </c>
      <c r="W578" s="325">
        <v>0.0</v>
      </c>
      <c r="X578" s="325">
        <v>0.0</v>
      </c>
      <c r="Y578" s="326">
        <f t="shared" si="66"/>
        <v>0</v>
      </c>
      <c r="Z578" s="326">
        <f t="shared" si="67"/>
        <v>0</v>
      </c>
      <c r="AA578" s="326"/>
    </row>
    <row r="579">
      <c r="A579" s="322">
        <v>46118.0</v>
      </c>
      <c r="B579" s="245" t="s">
        <v>4102</v>
      </c>
      <c r="C579" s="327" t="s">
        <v>2817</v>
      </c>
      <c r="D579" s="328">
        <v>0.4166666666666667</v>
      </c>
      <c r="E579" s="245" t="s">
        <v>7885</v>
      </c>
      <c r="F579" s="245" t="s">
        <v>3489</v>
      </c>
      <c r="G579" s="245">
        <v>1.0</v>
      </c>
      <c r="H579" s="245" t="s">
        <v>888</v>
      </c>
      <c r="I579" s="323" t="s">
        <v>11961</v>
      </c>
      <c r="J579" s="323" t="s">
        <v>11962</v>
      </c>
      <c r="K579" s="323" t="s">
        <v>6955</v>
      </c>
      <c r="L579" s="323" t="s">
        <v>11901</v>
      </c>
      <c r="M579" s="333" t="s">
        <v>11902</v>
      </c>
      <c r="N579" s="323" t="s">
        <v>11175</v>
      </c>
      <c r="O579" s="331">
        <v>0.40625</v>
      </c>
      <c r="P579" s="343" t="str">
        <f t="shared" si="4"/>
        <v>Corte 862476051278645</v>
      </c>
      <c r="Q579" s="323" t="s">
        <v>11963</v>
      </c>
      <c r="R579" s="323">
        <v>8.62476051278645E14</v>
      </c>
      <c r="S579" s="323" t="s">
        <v>68</v>
      </c>
      <c r="T579" s="323" t="s">
        <v>10507</v>
      </c>
      <c r="U579" s="323" t="s">
        <v>8300</v>
      </c>
      <c r="V579" s="343" t="str">
        <f t="shared" si="73"/>
        <v>INSTALACION</v>
      </c>
      <c r="W579" s="325">
        <v>700.0</v>
      </c>
      <c r="X579" s="325">
        <v>0.0</v>
      </c>
      <c r="Y579" s="326">
        <f t="shared" si="66"/>
        <v>112</v>
      </c>
      <c r="Z579" s="326">
        <f t="shared" si="67"/>
        <v>812</v>
      </c>
      <c r="AA579" s="326"/>
    </row>
    <row r="580">
      <c r="A580" s="322">
        <v>46118.0</v>
      </c>
      <c r="B580" s="245" t="s">
        <v>4102</v>
      </c>
      <c r="C580" s="327" t="s">
        <v>2817</v>
      </c>
      <c r="D580" s="328">
        <v>0.4166666666666667</v>
      </c>
      <c r="E580" s="245" t="s">
        <v>7885</v>
      </c>
      <c r="F580" s="245" t="s">
        <v>3489</v>
      </c>
      <c r="G580" s="245">
        <v>1.0</v>
      </c>
      <c r="H580" s="245" t="s">
        <v>888</v>
      </c>
      <c r="I580" s="323" t="s">
        <v>11961</v>
      </c>
      <c r="J580" s="323" t="s">
        <v>11964</v>
      </c>
      <c r="K580" s="323" t="s">
        <v>6955</v>
      </c>
      <c r="L580" s="323" t="s">
        <v>11901</v>
      </c>
      <c r="M580" s="333" t="s">
        <v>11902</v>
      </c>
      <c r="N580" s="323" t="s">
        <v>11175</v>
      </c>
      <c r="O580" s="331">
        <v>0.40625</v>
      </c>
      <c r="P580" s="343" t="str">
        <f t="shared" si="4"/>
        <v>Seguimiento 862476051238581</v>
      </c>
      <c r="Q580" s="323" t="s">
        <v>11965</v>
      </c>
      <c r="R580" s="323">
        <v>8.62476051238581E14</v>
      </c>
      <c r="S580" s="323" t="s">
        <v>68</v>
      </c>
      <c r="T580" s="323" t="s">
        <v>10507</v>
      </c>
      <c r="U580" s="323" t="s">
        <v>8300</v>
      </c>
      <c r="V580" s="343" t="str">
        <f t="shared" si="73"/>
        <v>INSTALACION</v>
      </c>
      <c r="W580" s="325">
        <v>700.0</v>
      </c>
      <c r="X580" s="325">
        <v>0.0</v>
      </c>
      <c r="Y580" s="326">
        <f t="shared" si="66"/>
        <v>112</v>
      </c>
      <c r="Z580" s="326">
        <f t="shared" si="67"/>
        <v>812</v>
      </c>
      <c r="AA580" s="326"/>
    </row>
    <row r="581">
      <c r="A581" s="322">
        <v>46118.0</v>
      </c>
      <c r="B581" s="245" t="s">
        <v>4102</v>
      </c>
      <c r="C581" s="327" t="s">
        <v>2817</v>
      </c>
      <c r="D581" s="328">
        <v>0.4583333333333333</v>
      </c>
      <c r="E581" s="245" t="s">
        <v>3761</v>
      </c>
      <c r="F581" s="245" t="s">
        <v>2592</v>
      </c>
      <c r="G581" s="245">
        <v>1.0</v>
      </c>
      <c r="H581" s="245" t="s">
        <v>888</v>
      </c>
      <c r="I581" s="323" t="s">
        <v>11966</v>
      </c>
      <c r="J581" s="323" t="s">
        <v>9980</v>
      </c>
      <c r="K581" s="323" t="s">
        <v>11967</v>
      </c>
      <c r="L581" s="323" t="s">
        <v>8514</v>
      </c>
      <c r="M581" s="333" t="s">
        <v>2649</v>
      </c>
      <c r="N581" s="323" t="s">
        <v>11934</v>
      </c>
      <c r="O581" s="331">
        <v>0.4722222222222222</v>
      </c>
      <c r="P581" s="343" t="str">
        <f t="shared" si="4"/>
        <v>INSTALACION GPS</v>
      </c>
      <c r="Q581" s="323" t="s">
        <v>5247</v>
      </c>
      <c r="R581" s="323">
        <v>8.63874089027951E14</v>
      </c>
      <c r="S581" s="323">
        <v>8.117908542E9</v>
      </c>
      <c r="T581" s="323" t="s">
        <v>11968</v>
      </c>
      <c r="U581" s="323" t="s">
        <v>68</v>
      </c>
      <c r="V581" s="343" t="str">
        <f t="shared" si="73"/>
        <v>INSTALACION</v>
      </c>
      <c r="W581" s="325">
        <v>1724.0</v>
      </c>
      <c r="X581" s="325">
        <v>150.0</v>
      </c>
      <c r="Y581" s="326">
        <f t="shared" si="66"/>
        <v>299.84</v>
      </c>
      <c r="Z581" s="326">
        <f t="shared" si="67"/>
        <v>2173.84</v>
      </c>
      <c r="AA581" s="326"/>
    </row>
    <row r="582">
      <c r="A582" s="322">
        <v>46118.0</v>
      </c>
      <c r="B582" s="245" t="s">
        <v>4102</v>
      </c>
      <c r="C582" s="245" t="s">
        <v>2966</v>
      </c>
      <c r="D582" s="328">
        <v>0.5208333333333334</v>
      </c>
      <c r="E582" s="245" t="s">
        <v>11969</v>
      </c>
      <c r="F582" s="191" t="s">
        <v>10398</v>
      </c>
      <c r="G582" s="245">
        <v>1.0</v>
      </c>
      <c r="H582" s="245" t="s">
        <v>6980</v>
      </c>
      <c r="I582" s="323" t="s">
        <v>10399</v>
      </c>
      <c r="J582" s="323" t="s">
        <v>11970</v>
      </c>
      <c r="K582" s="323" t="s">
        <v>10401</v>
      </c>
      <c r="L582" s="323" t="s">
        <v>10402</v>
      </c>
      <c r="M582" s="333" t="s">
        <v>10403</v>
      </c>
      <c r="N582" s="323" t="s">
        <v>11934</v>
      </c>
      <c r="O582" s="323" t="s">
        <v>68</v>
      </c>
      <c r="P582" s="343" t="str">
        <f t="shared" si="4"/>
        <v>REVISION DE UNIDAD 
(PIERDE CONEXION Y NO ACTUALIZA LA POSICION)</v>
      </c>
      <c r="Q582" s="323" t="s">
        <v>11971</v>
      </c>
      <c r="R582" s="323">
        <v>8.62712070023772E14</v>
      </c>
      <c r="S582" s="323">
        <v>8.117902539E9</v>
      </c>
      <c r="T582" s="323" t="s">
        <v>68</v>
      </c>
      <c r="U582" s="323" t="s">
        <v>68</v>
      </c>
      <c r="V582" s="343" t="str">
        <f t="shared" si="73"/>
        <v>NO SE REALIZO</v>
      </c>
      <c r="W582" s="325">
        <v>0.0</v>
      </c>
      <c r="X582" s="325">
        <v>0.0</v>
      </c>
      <c r="Y582" s="326">
        <f t="shared" si="66"/>
        <v>0</v>
      </c>
      <c r="Z582" s="326">
        <f t="shared" si="67"/>
        <v>0</v>
      </c>
      <c r="AA582" s="326"/>
    </row>
    <row r="583">
      <c r="A583" s="322">
        <v>46118.0</v>
      </c>
      <c r="B583" s="245" t="s">
        <v>4102</v>
      </c>
      <c r="C583" s="334" t="s">
        <v>2817</v>
      </c>
      <c r="D583" s="328">
        <v>0.5416666666666666</v>
      </c>
      <c r="E583" s="245" t="s">
        <v>11972</v>
      </c>
      <c r="F583" s="245" t="s">
        <v>11973</v>
      </c>
      <c r="G583" s="245">
        <v>1.0</v>
      </c>
      <c r="H583" s="245" t="s">
        <v>2449</v>
      </c>
      <c r="I583" s="323" t="s">
        <v>903</v>
      </c>
      <c r="J583" s="323" t="s">
        <v>11974</v>
      </c>
      <c r="K583" s="323" t="s">
        <v>11975</v>
      </c>
      <c r="L583" s="323" t="s">
        <v>11976</v>
      </c>
      <c r="M583" s="333" t="s">
        <v>11977</v>
      </c>
      <c r="N583" s="323" t="s">
        <v>11175</v>
      </c>
      <c r="O583" s="331">
        <v>0.5138888888888888</v>
      </c>
      <c r="P583" s="343" t="str">
        <f t="shared" si="4"/>
        <v>REVISION DE LA UNIDAD 
PERDIO CONEXION 2026-02-20 14:51:45</v>
      </c>
      <c r="Q583" s="323" t="s">
        <v>11978</v>
      </c>
      <c r="R583" s="323">
        <v>8.68166057575508E14</v>
      </c>
      <c r="S583" s="323">
        <v>8.182548927E9</v>
      </c>
      <c r="T583" s="323" t="s">
        <v>11979</v>
      </c>
      <c r="U583" s="323" t="s">
        <v>11980</v>
      </c>
      <c r="V583" s="343" t="str">
        <f t="shared" si="73"/>
        <v>REVISION</v>
      </c>
      <c r="W583" s="325">
        <v>250.0</v>
      </c>
      <c r="X583" s="325">
        <v>0.0</v>
      </c>
      <c r="Y583" s="326">
        <f t="shared" si="66"/>
        <v>40</v>
      </c>
      <c r="Z583" s="326">
        <f t="shared" si="67"/>
        <v>290</v>
      </c>
      <c r="AA583" s="326"/>
    </row>
    <row r="584">
      <c r="A584" s="322">
        <v>46118.0</v>
      </c>
      <c r="B584" s="245" t="s">
        <v>4102</v>
      </c>
      <c r="C584" s="327" t="s">
        <v>2817</v>
      </c>
      <c r="D584" s="328">
        <v>0.625</v>
      </c>
      <c r="E584" s="245" t="s">
        <v>11981</v>
      </c>
      <c r="F584" s="245" t="s">
        <v>9727</v>
      </c>
      <c r="G584" s="245">
        <v>1.0</v>
      </c>
      <c r="H584" s="245" t="s">
        <v>3157</v>
      </c>
      <c r="I584" s="323" t="s">
        <v>11982</v>
      </c>
      <c r="J584" s="323" t="s">
        <v>11983</v>
      </c>
      <c r="K584" s="323" t="s">
        <v>11984</v>
      </c>
      <c r="L584" s="323" t="s">
        <v>9730</v>
      </c>
      <c r="M584" s="333" t="s">
        <v>7046</v>
      </c>
      <c r="N584" s="323" t="s">
        <v>11175</v>
      </c>
      <c r="O584" s="331">
        <v>0.5909722222222222</v>
      </c>
      <c r="P584" s="343" t="str">
        <f t="shared" si="4"/>
        <v>REACTIVACION DE EQUIPO
(Cambia la SIM y reconfiguracion de equipo)</v>
      </c>
      <c r="Q584" s="323" t="s">
        <v>5247</v>
      </c>
      <c r="R584" s="323">
        <v>8.63719060228609E14</v>
      </c>
      <c r="S584" s="323">
        <v>8.126215801E9</v>
      </c>
      <c r="T584" s="323" t="s">
        <v>5586</v>
      </c>
      <c r="U584" s="323" t="s">
        <v>5587</v>
      </c>
      <c r="V584" s="343" t="str">
        <f t="shared" si="73"/>
        <v>REACTIVACION</v>
      </c>
      <c r="W584" s="325">
        <v>500.0</v>
      </c>
      <c r="X584" s="325">
        <v>0.0</v>
      </c>
      <c r="Y584" s="326">
        <f t="shared" si="66"/>
        <v>80</v>
      </c>
      <c r="Z584" s="326">
        <f t="shared" si="67"/>
        <v>580</v>
      </c>
      <c r="AA584" s="326"/>
    </row>
    <row r="585">
      <c r="A585" s="322">
        <v>46118.0</v>
      </c>
      <c r="B585" s="245" t="s">
        <v>4102</v>
      </c>
      <c r="C585" s="245" t="s">
        <v>68</v>
      </c>
      <c r="D585" s="328">
        <v>0.7291666666666666</v>
      </c>
      <c r="E585" s="245" t="s">
        <v>7700</v>
      </c>
      <c r="F585" s="245" t="s">
        <v>11985</v>
      </c>
      <c r="G585" s="245">
        <v>1.0</v>
      </c>
      <c r="H585" s="245" t="s">
        <v>729</v>
      </c>
      <c r="I585" s="323" t="s">
        <v>11986</v>
      </c>
      <c r="J585" s="323" t="s">
        <v>11987</v>
      </c>
      <c r="K585" s="323" t="s">
        <v>11988</v>
      </c>
      <c r="L585" s="323" t="s">
        <v>11989</v>
      </c>
      <c r="M585" s="333" t="s">
        <v>11990</v>
      </c>
      <c r="N585" s="323" t="s">
        <v>11934</v>
      </c>
      <c r="O585" s="331">
        <v>0.7652777777777777</v>
      </c>
      <c r="P585" s="343" t="str">
        <f t="shared" si="4"/>
        <v>MIGRACION DE EQUIPO
(Cambia la SIM y reconfiguracion de equipo)</v>
      </c>
      <c r="Q585" s="323" t="s">
        <v>11991</v>
      </c>
      <c r="R585" s="323">
        <v>8.64895030923559E14</v>
      </c>
      <c r="S585" s="323">
        <v>8.182071397E9</v>
      </c>
      <c r="T585" s="323" t="s">
        <v>11992</v>
      </c>
      <c r="U585" s="323" t="s">
        <v>11993</v>
      </c>
      <c r="V585" s="343" t="str">
        <f t="shared" si="73"/>
        <v>MIGRACION</v>
      </c>
      <c r="W585" s="325">
        <v>500.0</v>
      </c>
      <c r="X585" s="325">
        <v>0.0</v>
      </c>
      <c r="Y585" s="326">
        <f t="shared" si="66"/>
        <v>80</v>
      </c>
      <c r="Z585" s="326">
        <f t="shared" si="67"/>
        <v>580</v>
      </c>
      <c r="AA585" s="326"/>
    </row>
    <row r="586">
      <c r="A586" s="322">
        <v>46119.0</v>
      </c>
      <c r="B586" s="245" t="s">
        <v>4102</v>
      </c>
      <c r="C586" s="245" t="s">
        <v>2966</v>
      </c>
      <c r="D586" s="328">
        <v>0.5833333333333334</v>
      </c>
      <c r="E586" s="245" t="s">
        <v>7700</v>
      </c>
      <c r="F586" s="245" t="s">
        <v>2527</v>
      </c>
      <c r="G586" s="245">
        <v>1.0</v>
      </c>
      <c r="H586" s="245" t="s">
        <v>2449</v>
      </c>
      <c r="I586" s="323" t="s">
        <v>11994</v>
      </c>
      <c r="J586" s="323" t="s">
        <v>7427</v>
      </c>
      <c r="K586" s="193" t="s">
        <v>8856</v>
      </c>
      <c r="L586" s="193" t="s">
        <v>3014</v>
      </c>
      <c r="M586" s="330" t="s">
        <v>7696</v>
      </c>
      <c r="N586" s="323" t="s">
        <v>11934</v>
      </c>
      <c r="O586" s="331">
        <v>0.5923611111111111</v>
      </c>
      <c r="P586" s="343" t="str">
        <f t="shared" si="4"/>
        <v>REVISION DE DASHCAM</v>
      </c>
      <c r="Q586" s="323" t="s">
        <v>68</v>
      </c>
      <c r="R586" s="323" t="s">
        <v>68</v>
      </c>
      <c r="S586" s="323" t="s">
        <v>68</v>
      </c>
      <c r="T586" s="323" t="s">
        <v>68</v>
      </c>
      <c r="U586" s="323" t="s">
        <v>68</v>
      </c>
      <c r="V586" s="323" t="s">
        <v>762</v>
      </c>
      <c r="W586" s="325">
        <v>0.0</v>
      </c>
      <c r="X586" s="325">
        <v>0.0</v>
      </c>
      <c r="Y586" s="326">
        <f t="shared" si="66"/>
        <v>0</v>
      </c>
      <c r="Z586" s="326">
        <f t="shared" si="67"/>
        <v>0</v>
      </c>
      <c r="AA586" s="326"/>
    </row>
    <row r="587">
      <c r="A587" s="322">
        <v>46119.0</v>
      </c>
      <c r="B587" s="245" t="s">
        <v>4102</v>
      </c>
      <c r="C587" s="245" t="s">
        <v>2966</v>
      </c>
      <c r="D587" s="328">
        <v>0.5833333333333334</v>
      </c>
      <c r="E587" s="245" t="s">
        <v>7700</v>
      </c>
      <c r="F587" s="245" t="s">
        <v>2527</v>
      </c>
      <c r="G587" s="245">
        <v>1.0</v>
      </c>
      <c r="H587" s="245" t="s">
        <v>2449</v>
      </c>
      <c r="I587" s="323" t="s">
        <v>9763</v>
      </c>
      <c r="J587" s="323" t="s">
        <v>7427</v>
      </c>
      <c r="K587" s="193" t="s">
        <v>8856</v>
      </c>
      <c r="L587" s="193" t="s">
        <v>3014</v>
      </c>
      <c r="M587" s="330" t="s">
        <v>7696</v>
      </c>
      <c r="N587" s="323" t="s">
        <v>11934</v>
      </c>
      <c r="O587" s="331">
        <v>0.5923611111111111</v>
      </c>
      <c r="P587" s="343" t="str">
        <f t="shared" si="4"/>
        <v>REVISION DE DASHCAM</v>
      </c>
      <c r="Q587" s="323" t="s">
        <v>68</v>
      </c>
      <c r="R587" s="323">
        <v>8.63240070023021E14</v>
      </c>
      <c r="S587" s="323" t="s">
        <v>68</v>
      </c>
      <c r="T587" s="323" t="s">
        <v>5744</v>
      </c>
      <c r="U587" s="323" t="s">
        <v>5745</v>
      </c>
      <c r="V587" s="323" t="s">
        <v>762</v>
      </c>
      <c r="W587" s="325">
        <v>0.0</v>
      </c>
      <c r="X587" s="325">
        <v>0.0</v>
      </c>
      <c r="Y587" s="326">
        <f t="shared" si="66"/>
        <v>0</v>
      </c>
      <c r="Z587" s="326">
        <f t="shared" si="67"/>
        <v>0</v>
      </c>
      <c r="AA587" s="326"/>
    </row>
    <row r="588">
      <c r="A588" s="322">
        <v>46119.0</v>
      </c>
      <c r="B588" s="245" t="s">
        <v>4102</v>
      </c>
      <c r="C588" s="245" t="s">
        <v>2966</v>
      </c>
      <c r="D588" s="328">
        <v>0.625</v>
      </c>
      <c r="E588" s="245" t="s">
        <v>7700</v>
      </c>
      <c r="F588" s="245" t="s">
        <v>2527</v>
      </c>
      <c r="G588" s="245">
        <v>1.0</v>
      </c>
      <c r="H588" s="245" t="s">
        <v>2449</v>
      </c>
      <c r="I588" s="323" t="s">
        <v>5745</v>
      </c>
      <c r="J588" s="323" t="s">
        <v>11995</v>
      </c>
      <c r="K588" s="193" t="s">
        <v>8856</v>
      </c>
      <c r="L588" s="193" t="s">
        <v>3014</v>
      </c>
      <c r="M588" s="330" t="s">
        <v>7696</v>
      </c>
      <c r="N588" s="323" t="s">
        <v>11934</v>
      </c>
      <c r="O588" s="331">
        <v>0.625</v>
      </c>
      <c r="P588" s="343" t="str">
        <f t="shared" si="4"/>
        <v>REVISION DE GPS
(DEJO DE REPORTAR)</v>
      </c>
      <c r="Q588" s="323" t="s">
        <v>11996</v>
      </c>
      <c r="R588" s="323">
        <v>8.60896052053857E14</v>
      </c>
      <c r="S588" s="323">
        <v>8.134040055E9</v>
      </c>
      <c r="T588" s="323" t="s">
        <v>5744</v>
      </c>
      <c r="U588" s="323" t="s">
        <v>5745</v>
      </c>
      <c r="V588" s="323" t="s">
        <v>762</v>
      </c>
      <c r="W588" s="325">
        <v>0.0</v>
      </c>
      <c r="X588" s="325">
        <v>0.0</v>
      </c>
      <c r="Y588" s="326">
        <f t="shared" si="66"/>
        <v>0</v>
      </c>
      <c r="Z588" s="326">
        <f t="shared" si="67"/>
        <v>0</v>
      </c>
      <c r="AA588" s="326"/>
    </row>
    <row r="589">
      <c r="A589" s="322">
        <v>46119.0</v>
      </c>
      <c r="B589" s="245" t="s">
        <v>4102</v>
      </c>
      <c r="C589" s="245" t="s">
        <v>2966</v>
      </c>
      <c r="D589" s="328">
        <v>0.625</v>
      </c>
      <c r="E589" s="245" t="s">
        <v>7700</v>
      </c>
      <c r="F589" s="245" t="s">
        <v>2527</v>
      </c>
      <c r="G589" s="245">
        <v>1.0</v>
      </c>
      <c r="H589" s="245" t="s">
        <v>2467</v>
      </c>
      <c r="I589" s="323" t="s">
        <v>5745</v>
      </c>
      <c r="J589" s="323" t="s">
        <v>2472</v>
      </c>
      <c r="K589" s="193" t="s">
        <v>8856</v>
      </c>
      <c r="L589" s="193" t="s">
        <v>3014</v>
      </c>
      <c r="M589" s="330" t="s">
        <v>7696</v>
      </c>
      <c r="N589" s="323" t="s">
        <v>11934</v>
      </c>
      <c r="O589" s="331">
        <v>0.625</v>
      </c>
      <c r="P589" s="343" t="str">
        <f t="shared" si="4"/>
        <v>CAMBIO DE GPS </v>
      </c>
      <c r="Q589" s="323" t="s">
        <v>68</v>
      </c>
      <c r="R589" s="323">
        <v>8.6387408905563E14</v>
      </c>
      <c r="S589" s="323">
        <v>8.12861112E9</v>
      </c>
      <c r="T589" s="323" t="s">
        <v>5744</v>
      </c>
      <c r="U589" s="323" t="s">
        <v>5745</v>
      </c>
      <c r="V589" s="343" t="str">
        <f>H589</f>
        <v>CAMBIO DE GPS</v>
      </c>
      <c r="W589" s="325">
        <v>0.0</v>
      </c>
      <c r="X589" s="325">
        <v>0.0</v>
      </c>
      <c r="Y589" s="326">
        <f t="shared" si="66"/>
        <v>0</v>
      </c>
      <c r="Z589" s="326">
        <f t="shared" si="67"/>
        <v>0</v>
      </c>
      <c r="AA589" s="326"/>
    </row>
    <row r="590">
      <c r="A590" s="322">
        <v>46119.0</v>
      </c>
      <c r="B590" s="245" t="s">
        <v>4102</v>
      </c>
      <c r="C590" s="245" t="s">
        <v>2966</v>
      </c>
      <c r="D590" s="328">
        <v>0.6666666666666666</v>
      </c>
      <c r="E590" s="245" t="s">
        <v>7700</v>
      </c>
      <c r="F590" s="245" t="s">
        <v>2527</v>
      </c>
      <c r="G590" s="245">
        <v>1.0</v>
      </c>
      <c r="H590" s="245" t="s">
        <v>2449</v>
      </c>
      <c r="I590" s="323" t="s">
        <v>11997</v>
      </c>
      <c r="J590" s="323" t="s">
        <v>11998</v>
      </c>
      <c r="K590" s="193" t="s">
        <v>8856</v>
      </c>
      <c r="L590" s="193" t="s">
        <v>3014</v>
      </c>
      <c r="M590" s="330" t="s">
        <v>7696</v>
      </c>
      <c r="N590" s="323" t="s">
        <v>11934</v>
      </c>
      <c r="O590" s="331">
        <v>0.625</v>
      </c>
      <c r="P590" s="343" t="str">
        <f t="shared" si="4"/>
        <v>REVISION DE GPS
REINSTALACION DE EQUIPO PORTATIL</v>
      </c>
      <c r="Q590" s="323" t="s">
        <v>11999</v>
      </c>
      <c r="R590" s="323">
        <v>8.64035051994466E14</v>
      </c>
      <c r="S590" s="323">
        <v>8.118226603E9</v>
      </c>
      <c r="T590" s="323" t="s">
        <v>68</v>
      </c>
      <c r="U590" s="323" t="s">
        <v>12000</v>
      </c>
      <c r="V590" s="323" t="s">
        <v>762</v>
      </c>
      <c r="W590" s="325">
        <v>0.0</v>
      </c>
      <c r="X590" s="325">
        <v>0.0</v>
      </c>
      <c r="Y590" s="326">
        <f t="shared" si="66"/>
        <v>0</v>
      </c>
      <c r="Z590" s="326">
        <f t="shared" si="67"/>
        <v>0</v>
      </c>
      <c r="AA590" s="326"/>
    </row>
    <row r="591">
      <c r="A591" s="322">
        <v>46119.0</v>
      </c>
      <c r="B591" s="245" t="s">
        <v>4102</v>
      </c>
      <c r="C591" s="327" t="s">
        <v>2817</v>
      </c>
      <c r="D591" s="328">
        <v>0.6666666666666666</v>
      </c>
      <c r="E591" s="245" t="s">
        <v>7700</v>
      </c>
      <c r="F591" s="245" t="s">
        <v>2527</v>
      </c>
      <c r="G591" s="245">
        <v>1.0</v>
      </c>
      <c r="H591" s="245" t="s">
        <v>729</v>
      </c>
      <c r="I591" s="323" t="s">
        <v>12001</v>
      </c>
      <c r="J591" s="323" t="s">
        <v>11987</v>
      </c>
      <c r="K591" s="193" t="s">
        <v>8856</v>
      </c>
      <c r="L591" s="193" t="s">
        <v>3014</v>
      </c>
      <c r="M591" s="330" t="s">
        <v>7696</v>
      </c>
      <c r="N591" s="323" t="s">
        <v>11934</v>
      </c>
      <c r="O591" s="331">
        <v>0.625</v>
      </c>
      <c r="P591" s="343" t="str">
        <f t="shared" si="4"/>
        <v>MIGRACION DE EQUIPO
(Cambia la SIM y reconfiguracion de equipo)</v>
      </c>
      <c r="Q591" s="323" t="s">
        <v>12002</v>
      </c>
      <c r="R591" s="323">
        <v>8.69220041859012E14</v>
      </c>
      <c r="S591" s="323" t="s">
        <v>12003</v>
      </c>
      <c r="T591" s="323" t="s">
        <v>12004</v>
      </c>
      <c r="U591" s="323" t="s">
        <v>12001</v>
      </c>
      <c r="V591" s="323" t="str">
        <f t="shared" ref="V591:V604" si="74">H591</f>
        <v>MIGRACION</v>
      </c>
      <c r="W591" s="325">
        <v>500.0</v>
      </c>
      <c r="X591" s="325">
        <v>0.0</v>
      </c>
      <c r="Y591" s="326">
        <f t="shared" si="66"/>
        <v>80</v>
      </c>
      <c r="Z591" s="326">
        <f t="shared" si="67"/>
        <v>580</v>
      </c>
      <c r="AA591" s="326"/>
    </row>
    <row r="592">
      <c r="A592" s="322">
        <v>46119.0</v>
      </c>
      <c r="B592" s="245" t="s">
        <v>4102</v>
      </c>
      <c r="C592" s="327" t="s">
        <v>2817</v>
      </c>
      <c r="D592" s="328">
        <v>0.6666666666666666</v>
      </c>
      <c r="E592" s="245" t="s">
        <v>7700</v>
      </c>
      <c r="F592" s="245" t="s">
        <v>2527</v>
      </c>
      <c r="G592" s="245">
        <v>1.0</v>
      </c>
      <c r="H592" s="245" t="s">
        <v>729</v>
      </c>
      <c r="I592" s="323" t="s">
        <v>12005</v>
      </c>
      <c r="J592" s="323" t="s">
        <v>11987</v>
      </c>
      <c r="K592" s="193" t="s">
        <v>8856</v>
      </c>
      <c r="L592" s="193" t="s">
        <v>3014</v>
      </c>
      <c r="M592" s="330" t="s">
        <v>7696</v>
      </c>
      <c r="N592" s="323" t="s">
        <v>11934</v>
      </c>
      <c r="O592" s="331">
        <v>0.625</v>
      </c>
      <c r="P592" s="343" t="str">
        <f t="shared" si="4"/>
        <v>MIGRACION DE EQUIPO
(Cambia la SIM y reconfiguracion de equipo)</v>
      </c>
      <c r="Q592" s="323" t="s">
        <v>12002</v>
      </c>
      <c r="R592" s="323">
        <v>8.69220041853684E14</v>
      </c>
      <c r="S592" s="323" t="s">
        <v>12006</v>
      </c>
      <c r="T592" s="323" t="s">
        <v>12007</v>
      </c>
      <c r="U592" s="323" t="s">
        <v>12005</v>
      </c>
      <c r="V592" s="323" t="str">
        <f t="shared" si="74"/>
        <v>MIGRACION</v>
      </c>
      <c r="W592" s="325">
        <v>500.0</v>
      </c>
      <c r="X592" s="325">
        <v>0.0</v>
      </c>
      <c r="Y592" s="326">
        <f t="shared" si="66"/>
        <v>80</v>
      </c>
      <c r="Z592" s="326">
        <f t="shared" si="67"/>
        <v>580</v>
      </c>
      <c r="AA592" s="326"/>
    </row>
    <row r="593">
      <c r="A593" s="322">
        <v>46119.0</v>
      </c>
      <c r="B593" s="245" t="s">
        <v>4102</v>
      </c>
      <c r="C593" s="245" t="s">
        <v>2966</v>
      </c>
      <c r="D593" s="328">
        <v>0.6666666666666666</v>
      </c>
      <c r="E593" s="245" t="s">
        <v>7700</v>
      </c>
      <c r="F593" s="245" t="s">
        <v>11150</v>
      </c>
      <c r="G593" s="245">
        <v>1.0</v>
      </c>
      <c r="H593" s="245" t="s">
        <v>2812</v>
      </c>
      <c r="I593" s="323" t="s">
        <v>12008</v>
      </c>
      <c r="J593" s="323" t="s">
        <v>2521</v>
      </c>
      <c r="K593" s="323" t="s">
        <v>12009</v>
      </c>
      <c r="L593" s="323" t="s">
        <v>11627</v>
      </c>
      <c r="M593" s="333" t="s">
        <v>6334</v>
      </c>
      <c r="N593" s="323" t="s">
        <v>11175</v>
      </c>
      <c r="O593" s="331">
        <v>0.6659722222222222</v>
      </c>
      <c r="P593" s="343" t="str">
        <f t="shared" si="4"/>
        <v>REINSTALACION DE EQUIPO </v>
      </c>
      <c r="Q593" s="323" t="s">
        <v>5247</v>
      </c>
      <c r="R593" s="323">
        <v>8.63874089051415E14</v>
      </c>
      <c r="S593" s="323">
        <v>8.180203599E9</v>
      </c>
      <c r="T593" s="323" t="s">
        <v>68</v>
      </c>
      <c r="U593" s="323" t="s">
        <v>12010</v>
      </c>
      <c r="V593" s="343" t="str">
        <f t="shared" si="74"/>
        <v>REINSTALACION</v>
      </c>
      <c r="W593" s="325">
        <v>0.0</v>
      </c>
      <c r="X593" s="325">
        <v>0.0</v>
      </c>
      <c r="Y593" s="326">
        <f t="shared" si="66"/>
        <v>0</v>
      </c>
      <c r="Z593" s="326">
        <f t="shared" si="67"/>
        <v>0</v>
      </c>
      <c r="AA593" s="326"/>
    </row>
    <row r="594">
      <c r="A594" s="322">
        <v>46119.0</v>
      </c>
      <c r="B594" s="245" t="s">
        <v>4102</v>
      </c>
      <c r="C594" s="245" t="s">
        <v>68</v>
      </c>
      <c r="D594" s="328">
        <v>0.8854166666666666</v>
      </c>
      <c r="E594" s="245" t="s">
        <v>12011</v>
      </c>
      <c r="F594" s="245" t="s">
        <v>12012</v>
      </c>
      <c r="G594" s="245">
        <v>1.0</v>
      </c>
      <c r="H594" s="245" t="s">
        <v>888</v>
      </c>
      <c r="I594" s="323" t="s">
        <v>12013</v>
      </c>
      <c r="J594" s="323" t="s">
        <v>9980</v>
      </c>
      <c r="K594" s="323" t="s">
        <v>12014</v>
      </c>
      <c r="L594" s="323" t="s">
        <v>12015</v>
      </c>
      <c r="M594" s="333" t="s">
        <v>12016</v>
      </c>
      <c r="N594" s="323" t="s">
        <v>8100</v>
      </c>
      <c r="O594" s="331">
        <v>0.8854166666666666</v>
      </c>
      <c r="P594" s="343" t="str">
        <f t="shared" si="4"/>
        <v>INSTALACION GPS</v>
      </c>
      <c r="Q594" s="323" t="s">
        <v>68</v>
      </c>
      <c r="R594" s="323">
        <v>8.62667088626786E14</v>
      </c>
      <c r="S594" s="323">
        <v>8.117908762E9</v>
      </c>
      <c r="T594" s="323" t="s">
        <v>68</v>
      </c>
      <c r="U594" s="323" t="s">
        <v>68</v>
      </c>
      <c r="V594" s="343" t="str">
        <f t="shared" si="74"/>
        <v>INSTALACION</v>
      </c>
      <c r="W594" s="325">
        <v>0.0</v>
      </c>
      <c r="X594" s="325">
        <v>0.0</v>
      </c>
      <c r="Y594" s="326">
        <f t="shared" si="66"/>
        <v>0</v>
      </c>
      <c r="Z594" s="326">
        <f t="shared" si="67"/>
        <v>0</v>
      </c>
      <c r="AA594" s="326"/>
    </row>
    <row r="595">
      <c r="A595" s="322">
        <v>46119.0</v>
      </c>
      <c r="B595" s="245" t="s">
        <v>4102</v>
      </c>
      <c r="C595" s="245" t="s">
        <v>68</v>
      </c>
      <c r="D595" s="328">
        <v>0.8854166666666666</v>
      </c>
      <c r="E595" s="245" t="s">
        <v>12011</v>
      </c>
      <c r="F595" s="245" t="s">
        <v>12012</v>
      </c>
      <c r="G595" s="245">
        <v>1.0</v>
      </c>
      <c r="H595" s="245" t="s">
        <v>888</v>
      </c>
      <c r="I595" s="323" t="s">
        <v>12017</v>
      </c>
      <c r="J595" s="323" t="s">
        <v>9980</v>
      </c>
      <c r="K595" s="323" t="s">
        <v>12014</v>
      </c>
      <c r="L595" s="323" t="s">
        <v>12015</v>
      </c>
      <c r="M595" s="333" t="s">
        <v>12016</v>
      </c>
      <c r="N595" s="323" t="s">
        <v>8100</v>
      </c>
      <c r="O595" s="331">
        <v>0.9284722222222223</v>
      </c>
      <c r="P595" s="343" t="str">
        <f t="shared" si="4"/>
        <v>INSTALACION GPS</v>
      </c>
      <c r="Q595" s="323" t="s">
        <v>68</v>
      </c>
      <c r="R595" s="323">
        <v>8.66557084294554E14</v>
      </c>
      <c r="S595" s="323">
        <v>8.119173694E9</v>
      </c>
      <c r="T595" s="323" t="s">
        <v>68</v>
      </c>
      <c r="U595" s="323" t="s">
        <v>68</v>
      </c>
      <c r="V595" s="343" t="str">
        <f t="shared" si="74"/>
        <v>INSTALACION</v>
      </c>
      <c r="W595" s="325">
        <v>0.0</v>
      </c>
      <c r="X595" s="325">
        <v>0.0</v>
      </c>
      <c r="Y595" s="326">
        <f t="shared" si="66"/>
        <v>0</v>
      </c>
      <c r="Z595" s="326">
        <f t="shared" si="67"/>
        <v>0</v>
      </c>
      <c r="AA595" s="326"/>
    </row>
    <row r="596">
      <c r="A596" s="322">
        <v>46119.0</v>
      </c>
      <c r="B596" s="245" t="s">
        <v>4102</v>
      </c>
      <c r="C596" s="245" t="s">
        <v>68</v>
      </c>
      <c r="D596" s="328">
        <v>0.8854166666666666</v>
      </c>
      <c r="E596" s="245" t="s">
        <v>12011</v>
      </c>
      <c r="F596" s="245" t="s">
        <v>12012</v>
      </c>
      <c r="G596" s="245">
        <v>1.0</v>
      </c>
      <c r="H596" s="245" t="s">
        <v>2449</v>
      </c>
      <c r="I596" s="323">
        <v>18.0</v>
      </c>
      <c r="J596" s="323" t="s">
        <v>12018</v>
      </c>
      <c r="K596" s="323" t="s">
        <v>12014</v>
      </c>
      <c r="L596" s="323" t="s">
        <v>12015</v>
      </c>
      <c r="M596" s="333" t="s">
        <v>12016</v>
      </c>
      <c r="N596" s="323" t="s">
        <v>8100</v>
      </c>
      <c r="O596" s="331">
        <v>0.9486111111111111</v>
      </c>
      <c r="P596" s="343" t="str">
        <f t="shared" si="4"/>
        <v>REVISION DE UNIDAD
(DEJO DE REPORTAR))</v>
      </c>
      <c r="Q596" s="323" t="s">
        <v>12019</v>
      </c>
      <c r="R596" s="323">
        <v>8.6967107719615E14</v>
      </c>
      <c r="S596" s="323" t="s">
        <v>12020</v>
      </c>
      <c r="T596" s="323" t="s">
        <v>68</v>
      </c>
      <c r="U596" s="323" t="s">
        <v>8102</v>
      </c>
      <c r="V596" s="343" t="str">
        <f t="shared" si="74"/>
        <v>REVISION</v>
      </c>
      <c r="W596" s="325">
        <v>0.0</v>
      </c>
      <c r="X596" s="325">
        <v>0.0</v>
      </c>
      <c r="Y596" s="326">
        <f t="shared" si="66"/>
        <v>0</v>
      </c>
      <c r="Z596" s="326">
        <f t="shared" si="67"/>
        <v>0</v>
      </c>
      <c r="AA596" s="326"/>
    </row>
    <row r="597">
      <c r="A597" s="322">
        <v>46119.0</v>
      </c>
      <c r="B597" s="245" t="s">
        <v>4102</v>
      </c>
      <c r="C597" s="245" t="s">
        <v>68</v>
      </c>
      <c r="D597" s="328">
        <v>0.8854166666666666</v>
      </c>
      <c r="E597" s="245" t="s">
        <v>12011</v>
      </c>
      <c r="F597" s="245" t="s">
        <v>12012</v>
      </c>
      <c r="G597" s="245">
        <v>1.0</v>
      </c>
      <c r="H597" s="245" t="s">
        <v>2819</v>
      </c>
      <c r="I597" s="323">
        <v>18.0</v>
      </c>
      <c r="J597" s="323" t="s">
        <v>2819</v>
      </c>
      <c r="K597" s="323" t="s">
        <v>12014</v>
      </c>
      <c r="L597" s="323" t="s">
        <v>12015</v>
      </c>
      <c r="M597" s="333" t="s">
        <v>12016</v>
      </c>
      <c r="N597" s="323" t="s">
        <v>8100</v>
      </c>
      <c r="O597" s="331">
        <v>0.9486111111111111</v>
      </c>
      <c r="P597" s="343" t="str">
        <f t="shared" si="4"/>
        <v>CAMBIO DE SIM</v>
      </c>
      <c r="Q597" s="323" t="s">
        <v>68</v>
      </c>
      <c r="R597" s="323">
        <v>8.6967107719615E14</v>
      </c>
      <c r="S597" s="323" t="s">
        <v>12021</v>
      </c>
      <c r="T597" s="323" t="s">
        <v>68</v>
      </c>
      <c r="U597" s="323" t="s">
        <v>8102</v>
      </c>
      <c r="V597" s="343" t="str">
        <f t="shared" si="74"/>
        <v>CAMBIO DE SIM</v>
      </c>
      <c r="W597" s="325">
        <v>0.0</v>
      </c>
      <c r="X597" s="325">
        <v>0.0</v>
      </c>
      <c r="Y597" s="326">
        <f t="shared" si="66"/>
        <v>0</v>
      </c>
      <c r="Z597" s="326">
        <f t="shared" si="67"/>
        <v>0</v>
      </c>
      <c r="AA597" s="326"/>
    </row>
    <row r="598">
      <c r="A598" s="322">
        <v>46119.0</v>
      </c>
      <c r="B598" s="245" t="s">
        <v>4102</v>
      </c>
      <c r="C598" s="245" t="s">
        <v>68</v>
      </c>
      <c r="D598" s="328">
        <v>0.8854166666666666</v>
      </c>
      <c r="E598" s="245" t="s">
        <v>12011</v>
      </c>
      <c r="F598" s="245" t="s">
        <v>12012</v>
      </c>
      <c r="G598" s="245">
        <v>1.0</v>
      </c>
      <c r="H598" s="245" t="s">
        <v>569</v>
      </c>
      <c r="I598" s="323">
        <v>24.0</v>
      </c>
      <c r="J598" s="323" t="s">
        <v>8448</v>
      </c>
      <c r="K598" s="323" t="s">
        <v>12014</v>
      </c>
      <c r="L598" s="323" t="s">
        <v>12015</v>
      </c>
      <c r="M598" s="333" t="s">
        <v>12016</v>
      </c>
      <c r="N598" s="323" t="s">
        <v>8100</v>
      </c>
      <c r="O598" s="331">
        <v>0.8951388888888889</v>
      </c>
      <c r="P598" s="343" t="str">
        <f t="shared" si="4"/>
        <v>INSTALACION DE DASHCAM</v>
      </c>
      <c r="Q598" s="323" t="s">
        <v>68</v>
      </c>
      <c r="R598" s="323">
        <v>8.64993060700524E14</v>
      </c>
      <c r="S598" s="323" t="s">
        <v>12022</v>
      </c>
      <c r="T598" s="323" t="s">
        <v>68</v>
      </c>
      <c r="U598" s="323" t="s">
        <v>68</v>
      </c>
      <c r="V598" s="343" t="str">
        <f t="shared" si="74"/>
        <v>DASHCAM</v>
      </c>
      <c r="W598" s="325">
        <v>0.0</v>
      </c>
      <c r="X598" s="325">
        <v>0.0</v>
      </c>
      <c r="Y598" s="326">
        <f t="shared" si="66"/>
        <v>0</v>
      </c>
      <c r="Z598" s="326">
        <f t="shared" si="67"/>
        <v>0</v>
      </c>
      <c r="AA598" s="326"/>
    </row>
    <row r="599">
      <c r="A599" s="322">
        <v>46120.0</v>
      </c>
      <c r="B599" s="245" t="s">
        <v>4102</v>
      </c>
      <c r="C599" s="327" t="s">
        <v>2817</v>
      </c>
      <c r="D599" s="328">
        <v>0.4166666666666667</v>
      </c>
      <c r="E599" s="245" t="s">
        <v>3993</v>
      </c>
      <c r="F599" s="245" t="s">
        <v>5930</v>
      </c>
      <c r="G599" s="245">
        <v>1.0</v>
      </c>
      <c r="H599" s="245" t="s">
        <v>2513</v>
      </c>
      <c r="I599" s="323" t="s">
        <v>6261</v>
      </c>
      <c r="J599" s="323" t="s">
        <v>2514</v>
      </c>
      <c r="K599" s="323" t="s">
        <v>12023</v>
      </c>
      <c r="L599" s="323" t="s">
        <v>12024</v>
      </c>
      <c r="M599" s="344" t="s">
        <v>12025</v>
      </c>
      <c r="N599" s="323" t="s">
        <v>11175</v>
      </c>
      <c r="O599" s="331">
        <v>0.4152777777777778</v>
      </c>
      <c r="P599" s="343" t="str">
        <f t="shared" si="4"/>
        <v>DESINSTALACION DE EQUIPO</v>
      </c>
      <c r="Q599" s="323" t="s">
        <v>12026</v>
      </c>
      <c r="R599" s="323">
        <v>8.6494304888031E14</v>
      </c>
      <c r="S599" s="323">
        <v>8.118203264E9</v>
      </c>
      <c r="T599" s="323" t="s">
        <v>68</v>
      </c>
      <c r="U599" s="323" t="s">
        <v>12027</v>
      </c>
      <c r="V599" s="343" t="str">
        <f t="shared" si="74"/>
        <v>DESINSTALACION</v>
      </c>
      <c r="W599" s="325">
        <v>650.0</v>
      </c>
      <c r="X599" s="325">
        <v>0.0</v>
      </c>
      <c r="Y599" s="326">
        <f t="shared" si="66"/>
        <v>104</v>
      </c>
      <c r="Z599" s="326">
        <f t="shared" si="67"/>
        <v>754</v>
      </c>
      <c r="AA599" s="326"/>
    </row>
    <row r="600">
      <c r="A600" s="322">
        <v>46120.0</v>
      </c>
      <c r="B600" s="245" t="s">
        <v>4102</v>
      </c>
      <c r="C600" s="245" t="s">
        <v>2966</v>
      </c>
      <c r="D600" s="328">
        <v>0.4583333333333333</v>
      </c>
      <c r="E600" s="245" t="s">
        <v>12028</v>
      </c>
      <c r="F600" s="245" t="s">
        <v>12028</v>
      </c>
      <c r="G600" s="245">
        <v>1.0</v>
      </c>
      <c r="H600" s="245" t="s">
        <v>6980</v>
      </c>
      <c r="I600" s="323" t="s">
        <v>68</v>
      </c>
      <c r="J600" s="323" t="s">
        <v>12029</v>
      </c>
      <c r="K600" s="323" t="s">
        <v>12030</v>
      </c>
      <c r="L600" s="323" t="s">
        <v>12031</v>
      </c>
      <c r="M600" s="324" t="s">
        <v>68</v>
      </c>
      <c r="N600" s="323" t="s">
        <v>68</v>
      </c>
      <c r="O600" s="323" t="s">
        <v>68</v>
      </c>
      <c r="P600" s="343" t="str">
        <f t="shared" si="4"/>
        <v>USO DE LA PLATAFORMA, HERRAMIENTAS Y GEOCERCAS</v>
      </c>
      <c r="Q600" s="323" t="s">
        <v>68</v>
      </c>
      <c r="R600" s="323" t="s">
        <v>68</v>
      </c>
      <c r="S600" s="323" t="s">
        <v>68</v>
      </c>
      <c r="T600" s="323" t="s">
        <v>68</v>
      </c>
      <c r="U600" s="323" t="s">
        <v>68</v>
      </c>
      <c r="V600" s="343" t="str">
        <f t="shared" si="74"/>
        <v>NO SE REALIZO</v>
      </c>
      <c r="W600" s="325">
        <v>0.0</v>
      </c>
      <c r="X600" s="325">
        <v>0.0</v>
      </c>
      <c r="Y600" s="326">
        <f t="shared" si="66"/>
        <v>0</v>
      </c>
      <c r="Z600" s="326">
        <f t="shared" si="67"/>
        <v>0</v>
      </c>
      <c r="AA600" s="326"/>
    </row>
    <row r="601">
      <c r="A601" s="322">
        <v>46120.0</v>
      </c>
      <c r="B601" s="245" t="s">
        <v>4102</v>
      </c>
      <c r="C601" s="327" t="s">
        <v>2817</v>
      </c>
      <c r="D601" s="328">
        <v>0.5833333333333334</v>
      </c>
      <c r="E601" s="245" t="s">
        <v>5113</v>
      </c>
      <c r="F601" s="245" t="s">
        <v>2523</v>
      </c>
      <c r="G601" s="245">
        <v>1.0</v>
      </c>
      <c r="H601" s="245" t="s">
        <v>2812</v>
      </c>
      <c r="I601" s="323" t="s">
        <v>12032</v>
      </c>
      <c r="J601" s="323" t="s">
        <v>2521</v>
      </c>
      <c r="K601" s="323" t="s">
        <v>3545</v>
      </c>
      <c r="L601" s="323" t="s">
        <v>2614</v>
      </c>
      <c r="M601" s="333" t="s">
        <v>9286</v>
      </c>
      <c r="N601" s="323" t="s">
        <v>11934</v>
      </c>
      <c r="O601" s="331">
        <v>0.5847222222222223</v>
      </c>
      <c r="P601" s="343" t="str">
        <f t="shared" si="4"/>
        <v>REINSTALACION DE EQUIPO </v>
      </c>
      <c r="Q601" s="323" t="s">
        <v>5247</v>
      </c>
      <c r="R601" s="323">
        <v>8.68166057892192E14</v>
      </c>
      <c r="S601" s="323" t="s">
        <v>12033</v>
      </c>
      <c r="T601" s="323" t="s">
        <v>12034</v>
      </c>
      <c r="U601" s="323" t="s">
        <v>68</v>
      </c>
      <c r="V601" s="343" t="str">
        <f t="shared" si="74"/>
        <v>REINSTALACION</v>
      </c>
      <c r="W601" s="325">
        <v>500.0</v>
      </c>
      <c r="X601" s="325">
        <v>0.0</v>
      </c>
      <c r="Y601" s="326">
        <f t="shared" si="66"/>
        <v>80</v>
      </c>
      <c r="Z601" s="326">
        <f t="shared" si="67"/>
        <v>580</v>
      </c>
      <c r="AA601" s="326"/>
    </row>
    <row r="602">
      <c r="A602" s="322">
        <v>46120.0</v>
      </c>
      <c r="B602" s="245" t="s">
        <v>4102</v>
      </c>
      <c r="C602" s="245" t="s">
        <v>2966</v>
      </c>
      <c r="D602" s="328">
        <v>0.75</v>
      </c>
      <c r="E602" s="245" t="s">
        <v>2548</v>
      </c>
      <c r="F602" s="245" t="s">
        <v>10009</v>
      </c>
      <c r="G602" s="245">
        <v>1.0</v>
      </c>
      <c r="H602" s="245" t="s">
        <v>846</v>
      </c>
      <c r="I602" s="323" t="s">
        <v>12035</v>
      </c>
      <c r="J602" s="323" t="s">
        <v>2514</v>
      </c>
      <c r="K602" s="323" t="s">
        <v>9455</v>
      </c>
      <c r="L602" s="323" t="s">
        <v>2530</v>
      </c>
      <c r="M602" s="367" t="s">
        <v>2531</v>
      </c>
      <c r="N602" s="323" t="s">
        <v>68</v>
      </c>
      <c r="O602" s="323" t="s">
        <v>68</v>
      </c>
      <c r="P602" s="343" t="str">
        <f t="shared" si="4"/>
        <v>DESINSTALACION DE EQUIPO</v>
      </c>
      <c r="Q602" s="323" t="s">
        <v>12036</v>
      </c>
      <c r="R602" s="323" t="s">
        <v>68</v>
      </c>
      <c r="S602" s="323" t="s">
        <v>68</v>
      </c>
      <c r="T602" s="323" t="s">
        <v>68</v>
      </c>
      <c r="U602" s="323" t="s">
        <v>68</v>
      </c>
      <c r="V602" s="343" t="str">
        <f t="shared" si="74"/>
        <v>CANCELADO</v>
      </c>
      <c r="W602" s="325">
        <v>0.0</v>
      </c>
      <c r="X602" s="325">
        <v>0.0</v>
      </c>
      <c r="Y602" s="326">
        <f t="shared" si="66"/>
        <v>0</v>
      </c>
      <c r="Z602" s="326">
        <f t="shared" si="67"/>
        <v>0</v>
      </c>
      <c r="AA602" s="326"/>
    </row>
    <row r="603">
      <c r="A603" s="322">
        <v>46121.0</v>
      </c>
      <c r="B603" s="245" t="s">
        <v>4102</v>
      </c>
      <c r="C603" s="245" t="s">
        <v>2966</v>
      </c>
      <c r="D603" s="328">
        <v>0.4583333333333333</v>
      </c>
      <c r="E603" s="245" t="s">
        <v>12028</v>
      </c>
      <c r="F603" s="245" t="s">
        <v>12028</v>
      </c>
      <c r="G603" s="245">
        <v>1.0</v>
      </c>
      <c r="H603" s="245" t="s">
        <v>2736</v>
      </c>
      <c r="I603" s="323" t="s">
        <v>12037</v>
      </c>
      <c r="J603" s="323" t="s">
        <v>12029</v>
      </c>
      <c r="K603" s="323" t="s">
        <v>12030</v>
      </c>
      <c r="L603" s="323" t="s">
        <v>12038</v>
      </c>
      <c r="M603" s="364" t="s">
        <v>12039</v>
      </c>
      <c r="N603" s="323" t="s">
        <v>902</v>
      </c>
      <c r="O603" s="331">
        <v>0.4701388888888889</v>
      </c>
      <c r="P603" s="343" t="str">
        <f t="shared" si="4"/>
        <v>USO DE LA PLATAFORMA, HERRAMIENTAS Y GEOCERCAS</v>
      </c>
      <c r="Q603" s="323" t="s">
        <v>12040</v>
      </c>
      <c r="R603" s="323" t="s">
        <v>68</v>
      </c>
      <c r="S603" s="323" t="s">
        <v>68</v>
      </c>
      <c r="T603" s="323" t="s">
        <v>68</v>
      </c>
      <c r="U603" s="323" t="s">
        <v>68</v>
      </c>
      <c r="V603" s="343" t="str">
        <f t="shared" si="74"/>
        <v>CAPACITACION</v>
      </c>
      <c r="W603" s="325">
        <v>0.0</v>
      </c>
      <c r="X603" s="325">
        <v>0.0</v>
      </c>
      <c r="Y603" s="326">
        <f t="shared" si="66"/>
        <v>0</v>
      </c>
      <c r="Z603" s="326">
        <f t="shared" si="67"/>
        <v>0</v>
      </c>
      <c r="AA603" s="326"/>
    </row>
    <row r="604">
      <c r="A604" s="322">
        <v>46121.0</v>
      </c>
      <c r="B604" s="245" t="s">
        <v>4102</v>
      </c>
      <c r="C604" s="327" t="s">
        <v>2817</v>
      </c>
      <c r="D604" s="328">
        <v>0.4583333333333333</v>
      </c>
      <c r="E604" s="245" t="s">
        <v>3761</v>
      </c>
      <c r="F604" s="245" t="s">
        <v>2592</v>
      </c>
      <c r="G604" s="245">
        <v>1.0</v>
      </c>
      <c r="H604" s="245" t="s">
        <v>888</v>
      </c>
      <c r="I604" s="323" t="s">
        <v>12041</v>
      </c>
      <c r="J604" s="323" t="s">
        <v>9980</v>
      </c>
      <c r="K604" s="323" t="s">
        <v>12042</v>
      </c>
      <c r="L604" s="323" t="s">
        <v>12043</v>
      </c>
      <c r="M604" s="333" t="s">
        <v>2649</v>
      </c>
      <c r="N604" s="323" t="s">
        <v>11175</v>
      </c>
      <c r="O604" s="331">
        <v>0.4513888888888889</v>
      </c>
      <c r="P604" s="343" t="str">
        <f t="shared" si="4"/>
        <v>INSTALACION GPS</v>
      </c>
      <c r="Q604" s="323" t="s">
        <v>5247</v>
      </c>
      <c r="R604" s="323">
        <v>8.63874089053106E14</v>
      </c>
      <c r="S604" s="323">
        <v>8.117908485E9</v>
      </c>
      <c r="T604" s="323" t="s">
        <v>12044</v>
      </c>
      <c r="U604" s="323" t="s">
        <v>68</v>
      </c>
      <c r="V604" s="343" t="str">
        <f t="shared" si="74"/>
        <v>INSTALACION</v>
      </c>
      <c r="W604" s="325">
        <v>1724.0</v>
      </c>
      <c r="X604" s="325">
        <v>150.0</v>
      </c>
      <c r="Y604" s="326">
        <f t="shared" si="66"/>
        <v>299.84</v>
      </c>
      <c r="Z604" s="326">
        <f t="shared" si="67"/>
        <v>2173.84</v>
      </c>
      <c r="AA604" s="326"/>
    </row>
    <row r="605">
      <c r="A605" s="322">
        <v>46121.0</v>
      </c>
      <c r="B605" s="245" t="s">
        <v>4102</v>
      </c>
      <c r="C605" s="245" t="s">
        <v>2966</v>
      </c>
      <c r="D605" s="328">
        <v>0.5833333333333334</v>
      </c>
      <c r="E605" s="245" t="s">
        <v>4825</v>
      </c>
      <c r="F605" s="245" t="s">
        <v>349</v>
      </c>
      <c r="G605" s="245">
        <v>1.0</v>
      </c>
      <c r="H605" s="245" t="s">
        <v>2449</v>
      </c>
      <c r="I605" s="323" t="s">
        <v>12045</v>
      </c>
      <c r="J605" s="323" t="s">
        <v>12046</v>
      </c>
      <c r="K605" s="323" t="s">
        <v>12047</v>
      </c>
      <c r="L605" s="323" t="s">
        <v>12048</v>
      </c>
      <c r="M605" s="333" t="s">
        <v>12049</v>
      </c>
      <c r="N605" s="323" t="s">
        <v>11934</v>
      </c>
      <c r="O605" s="331">
        <v>0.59375</v>
      </c>
      <c r="P605" s="343" t="str">
        <f t="shared" si="4"/>
        <v>REVISION DE UNIDAD
(DEJA DE REPORTAR CONSTANTEMENTE, 2G MICODUS)</v>
      </c>
      <c r="Q605" s="323" t="s">
        <v>11996</v>
      </c>
      <c r="R605" s="323">
        <v>8.64943048174821E14</v>
      </c>
      <c r="S605" s="323">
        <v>8.123215855E9</v>
      </c>
      <c r="T605" s="323" t="s">
        <v>12050</v>
      </c>
      <c r="U605" s="323" t="s">
        <v>12051</v>
      </c>
      <c r="V605" s="323" t="s">
        <v>762</v>
      </c>
      <c r="W605" s="325">
        <v>0.0</v>
      </c>
      <c r="X605" s="325">
        <v>0.0</v>
      </c>
      <c r="Y605" s="326">
        <f t="shared" si="66"/>
        <v>0</v>
      </c>
      <c r="Z605" s="326">
        <f t="shared" si="67"/>
        <v>0</v>
      </c>
      <c r="AA605" s="326"/>
    </row>
    <row r="606">
      <c r="A606" s="322">
        <v>46121.0</v>
      </c>
      <c r="B606" s="245" t="s">
        <v>4102</v>
      </c>
      <c r="C606" s="245" t="s">
        <v>2966</v>
      </c>
      <c r="D606" s="328">
        <v>0.5833333333333334</v>
      </c>
      <c r="E606" s="245" t="s">
        <v>4825</v>
      </c>
      <c r="F606" s="245" t="s">
        <v>349</v>
      </c>
      <c r="G606" s="245">
        <v>1.0</v>
      </c>
      <c r="H606" s="245" t="s">
        <v>2467</v>
      </c>
      <c r="I606" s="323" t="s">
        <v>12045</v>
      </c>
      <c r="J606" s="323" t="s">
        <v>2467</v>
      </c>
      <c r="K606" s="323" t="s">
        <v>12047</v>
      </c>
      <c r="L606" s="323" t="s">
        <v>12048</v>
      </c>
      <c r="M606" s="333" t="s">
        <v>12049</v>
      </c>
      <c r="N606" s="323" t="s">
        <v>11934</v>
      </c>
      <c r="O606" s="331">
        <v>0.59375</v>
      </c>
      <c r="P606" s="343" t="str">
        <f t="shared" si="4"/>
        <v>CAMBIO DE GPS</v>
      </c>
      <c r="Q606" s="323" t="s">
        <v>68</v>
      </c>
      <c r="R606" s="323">
        <v>8.63874089027282E14</v>
      </c>
      <c r="S606" s="323">
        <v>8.118207428E9</v>
      </c>
      <c r="T606" s="323" t="s">
        <v>12050</v>
      </c>
      <c r="U606" s="323" t="s">
        <v>12051</v>
      </c>
      <c r="V606" s="323" t="s">
        <v>762</v>
      </c>
      <c r="W606" s="325">
        <v>0.0</v>
      </c>
      <c r="X606" s="325">
        <v>0.0</v>
      </c>
      <c r="Y606" s="326">
        <f t="shared" si="66"/>
        <v>0</v>
      </c>
      <c r="Z606" s="326">
        <f t="shared" si="67"/>
        <v>0</v>
      </c>
      <c r="AA606" s="326"/>
    </row>
    <row r="607">
      <c r="A607" s="322">
        <v>46121.0</v>
      </c>
      <c r="B607" s="245" t="s">
        <v>4102</v>
      </c>
      <c r="C607" s="245" t="s">
        <v>2966</v>
      </c>
      <c r="D607" s="328">
        <v>0.5833333333333334</v>
      </c>
      <c r="E607" s="245" t="s">
        <v>4825</v>
      </c>
      <c r="F607" s="245" t="s">
        <v>349</v>
      </c>
      <c r="G607" s="245">
        <v>1.0</v>
      </c>
      <c r="H607" s="245" t="s">
        <v>2449</v>
      </c>
      <c r="I607" s="323" t="s">
        <v>12052</v>
      </c>
      <c r="J607" s="323" t="s">
        <v>12046</v>
      </c>
      <c r="K607" s="323" t="s">
        <v>12047</v>
      </c>
      <c r="L607" s="323" t="s">
        <v>12048</v>
      </c>
      <c r="M607" s="333" t="s">
        <v>12049</v>
      </c>
      <c r="N607" s="323" t="s">
        <v>11934</v>
      </c>
      <c r="O607" s="331">
        <v>0.6090277777777777</v>
      </c>
      <c r="P607" s="343" t="str">
        <f t="shared" si="4"/>
        <v>REVISION DE UNIDAD
(DEJA DE REPORTAR CONSTANTEMENTE, 2G MICODUS)</v>
      </c>
      <c r="Q607" s="323" t="s">
        <v>11996</v>
      </c>
      <c r="R607" s="323">
        <v>8.64943048175208E14</v>
      </c>
      <c r="S607" s="323">
        <v>8.120405192E9</v>
      </c>
      <c r="T607" s="323" t="s">
        <v>12053</v>
      </c>
      <c r="U607" s="323" t="s">
        <v>12054</v>
      </c>
      <c r="V607" s="323" t="s">
        <v>762</v>
      </c>
      <c r="W607" s="325">
        <v>0.0</v>
      </c>
      <c r="X607" s="325">
        <v>0.0</v>
      </c>
      <c r="Y607" s="326">
        <f t="shared" si="66"/>
        <v>0</v>
      </c>
      <c r="Z607" s="326">
        <f t="shared" si="67"/>
        <v>0</v>
      </c>
      <c r="AA607" s="326"/>
    </row>
    <row r="608">
      <c r="A608" s="322">
        <v>46121.0</v>
      </c>
      <c r="B608" s="245" t="s">
        <v>4102</v>
      </c>
      <c r="C608" s="245" t="s">
        <v>2966</v>
      </c>
      <c r="D608" s="328">
        <v>0.5833333333333334</v>
      </c>
      <c r="E608" s="245" t="s">
        <v>4825</v>
      </c>
      <c r="F608" s="245" t="s">
        <v>349</v>
      </c>
      <c r="G608" s="245">
        <v>1.0</v>
      </c>
      <c r="H608" s="245" t="s">
        <v>2467</v>
      </c>
      <c r="I608" s="323" t="s">
        <v>12052</v>
      </c>
      <c r="J608" s="323" t="s">
        <v>2467</v>
      </c>
      <c r="K608" s="323" t="s">
        <v>12047</v>
      </c>
      <c r="L608" s="323" t="s">
        <v>12048</v>
      </c>
      <c r="M608" s="333" t="s">
        <v>12049</v>
      </c>
      <c r="N608" s="323" t="s">
        <v>11934</v>
      </c>
      <c r="O608" s="331">
        <v>0.6090277777777777</v>
      </c>
      <c r="P608" s="343" t="str">
        <f t="shared" si="4"/>
        <v>CAMBIO DE GPS</v>
      </c>
      <c r="Q608" s="323" t="s">
        <v>68</v>
      </c>
      <c r="R608" s="323">
        <v>8.63874089050243E14</v>
      </c>
      <c r="S608" s="323">
        <v>8.117908438E9</v>
      </c>
      <c r="T608" s="323" t="s">
        <v>12053</v>
      </c>
      <c r="U608" s="323" t="s">
        <v>12054</v>
      </c>
      <c r="V608" s="323" t="s">
        <v>762</v>
      </c>
      <c r="W608" s="325">
        <v>0.0</v>
      </c>
      <c r="X608" s="325">
        <v>0.0</v>
      </c>
      <c r="Y608" s="326">
        <f t="shared" si="66"/>
        <v>0</v>
      </c>
      <c r="Z608" s="326">
        <f t="shared" si="67"/>
        <v>0</v>
      </c>
      <c r="AA608" s="326"/>
    </row>
    <row r="609">
      <c r="A609" s="322">
        <v>46121.0</v>
      </c>
      <c r="B609" s="245" t="s">
        <v>4102</v>
      </c>
      <c r="C609" s="327" t="s">
        <v>2817</v>
      </c>
      <c r="D609" s="328">
        <v>0.625</v>
      </c>
      <c r="E609" s="245" t="s">
        <v>3761</v>
      </c>
      <c r="F609" s="245" t="s">
        <v>2592</v>
      </c>
      <c r="G609" s="245">
        <v>1.0</v>
      </c>
      <c r="H609" s="245" t="s">
        <v>888</v>
      </c>
      <c r="I609" s="323" t="s">
        <v>12055</v>
      </c>
      <c r="J609" s="323" t="s">
        <v>9980</v>
      </c>
      <c r="K609" s="323" t="s">
        <v>12056</v>
      </c>
      <c r="L609" s="323" t="s">
        <v>11643</v>
      </c>
      <c r="M609" s="333" t="s">
        <v>11706</v>
      </c>
      <c r="N609" s="323" t="s">
        <v>706</v>
      </c>
      <c r="O609" s="331">
        <v>0.65</v>
      </c>
      <c r="P609" s="343" t="str">
        <f t="shared" si="4"/>
        <v>INSTALACION GPS</v>
      </c>
      <c r="Q609" s="323" t="s">
        <v>5247</v>
      </c>
      <c r="R609" s="323">
        <v>8.63874089039543E14</v>
      </c>
      <c r="S609" s="323">
        <v>8.180204893E9</v>
      </c>
      <c r="T609" s="323" t="s">
        <v>12057</v>
      </c>
      <c r="U609" s="323" t="s">
        <v>68</v>
      </c>
      <c r="V609" s="343" t="str">
        <f>H609</f>
        <v>INSTALACION</v>
      </c>
      <c r="W609" s="325">
        <v>1724.0</v>
      </c>
      <c r="X609" s="325">
        <v>150.0</v>
      </c>
      <c r="Y609" s="326">
        <f t="shared" si="66"/>
        <v>299.84</v>
      </c>
      <c r="Z609" s="326">
        <f t="shared" si="67"/>
        <v>2173.84</v>
      </c>
      <c r="AA609" s="326"/>
    </row>
    <row r="610">
      <c r="A610" s="322">
        <v>46121.0</v>
      </c>
      <c r="B610" s="245" t="s">
        <v>4102</v>
      </c>
      <c r="C610" s="245" t="s">
        <v>68</v>
      </c>
      <c r="D610" s="328">
        <v>0.6666666666666666</v>
      </c>
      <c r="E610" s="245" t="s">
        <v>7700</v>
      </c>
      <c r="F610" s="245" t="s">
        <v>12058</v>
      </c>
      <c r="G610" s="245">
        <v>1.0</v>
      </c>
      <c r="H610" s="245" t="s">
        <v>888</v>
      </c>
      <c r="I610" s="323" t="s">
        <v>8276</v>
      </c>
      <c r="J610" s="323" t="s">
        <v>9980</v>
      </c>
      <c r="K610" s="323" t="s">
        <v>12059</v>
      </c>
      <c r="L610" s="323" t="s">
        <v>2530</v>
      </c>
      <c r="M610" s="367" t="s">
        <v>2531</v>
      </c>
      <c r="N610" s="323" t="s">
        <v>11662</v>
      </c>
      <c r="O610" s="331">
        <v>0.6666666666666666</v>
      </c>
      <c r="P610" s="343" t="str">
        <f t="shared" si="4"/>
        <v>INSTALACION GPS</v>
      </c>
      <c r="Q610" s="323" t="s">
        <v>6048</v>
      </c>
      <c r="R610" s="323">
        <v>8.62667083407323E14</v>
      </c>
      <c r="S610" s="323">
        <v>8.118247945E9</v>
      </c>
      <c r="T610" s="323" t="s">
        <v>12060</v>
      </c>
      <c r="U610" s="323" t="s">
        <v>12061</v>
      </c>
      <c r="V610" s="323" t="s">
        <v>762</v>
      </c>
      <c r="W610" s="325">
        <v>0.0</v>
      </c>
      <c r="X610" s="325">
        <v>0.0</v>
      </c>
      <c r="Y610" s="326">
        <f t="shared" si="66"/>
        <v>0</v>
      </c>
      <c r="Z610" s="326">
        <f t="shared" si="67"/>
        <v>0</v>
      </c>
      <c r="AA610" s="326"/>
    </row>
    <row r="611">
      <c r="A611" s="322">
        <v>46122.0</v>
      </c>
      <c r="B611" s="245" t="s">
        <v>4102</v>
      </c>
      <c r="C611" s="327" t="s">
        <v>2817</v>
      </c>
      <c r="D611" s="328">
        <v>0.3958333333333333</v>
      </c>
      <c r="E611" s="245" t="s">
        <v>9781</v>
      </c>
      <c r="F611" s="245" t="s">
        <v>12062</v>
      </c>
      <c r="G611" s="245">
        <v>1.0</v>
      </c>
      <c r="H611" s="245" t="s">
        <v>569</v>
      </c>
      <c r="I611" s="323" t="s">
        <v>2340</v>
      </c>
      <c r="J611" s="323" t="s">
        <v>8448</v>
      </c>
      <c r="K611" s="323" t="s">
        <v>12063</v>
      </c>
      <c r="L611" s="193" t="s">
        <v>9784</v>
      </c>
      <c r="M611" s="359" t="s">
        <v>9785</v>
      </c>
      <c r="N611" s="323" t="s">
        <v>12064</v>
      </c>
      <c r="O611" s="331">
        <v>0.4111111111111111</v>
      </c>
      <c r="P611" s="343" t="str">
        <f t="shared" si="4"/>
        <v>INSTALACION DE DASHCAM</v>
      </c>
      <c r="Q611" s="323" t="s">
        <v>68</v>
      </c>
      <c r="R611" s="323">
        <v>8.64993060698892E14</v>
      </c>
      <c r="S611" s="323" t="s">
        <v>12065</v>
      </c>
      <c r="T611" s="323" t="s">
        <v>68</v>
      </c>
      <c r="U611" s="323" t="s">
        <v>68</v>
      </c>
      <c r="V611" s="343" t="str">
        <f t="shared" ref="V611:V654" si="75">H611</f>
        <v>DASHCAM</v>
      </c>
      <c r="W611" s="325">
        <v>0.0</v>
      </c>
      <c r="X611" s="325">
        <v>0.0</v>
      </c>
      <c r="Y611" s="326">
        <f t="shared" si="66"/>
        <v>0</v>
      </c>
      <c r="Z611" s="326">
        <f t="shared" si="67"/>
        <v>0</v>
      </c>
      <c r="AA611" s="325" t="s">
        <v>12066</v>
      </c>
    </row>
    <row r="612">
      <c r="A612" s="322">
        <v>46122.0</v>
      </c>
      <c r="B612" s="245" t="s">
        <v>4102</v>
      </c>
      <c r="C612" s="245" t="s">
        <v>2966</v>
      </c>
      <c r="D612" s="328">
        <v>0.4166666666666667</v>
      </c>
      <c r="E612" s="245" t="s">
        <v>9781</v>
      </c>
      <c r="F612" s="245" t="s">
        <v>12062</v>
      </c>
      <c r="G612" s="245">
        <v>1.0</v>
      </c>
      <c r="H612" s="245" t="s">
        <v>6980</v>
      </c>
      <c r="I612" s="323" t="s">
        <v>3211</v>
      </c>
      <c r="J612" s="323" t="s">
        <v>9650</v>
      </c>
      <c r="K612" s="323" t="s">
        <v>12063</v>
      </c>
      <c r="L612" s="193" t="s">
        <v>9784</v>
      </c>
      <c r="M612" s="359" t="s">
        <v>9785</v>
      </c>
      <c r="N612" s="323" t="s">
        <v>68</v>
      </c>
      <c r="O612" s="323" t="s">
        <v>68</v>
      </c>
      <c r="P612" s="343" t="str">
        <f t="shared" si="4"/>
        <v>INSTALACION DE GPS</v>
      </c>
      <c r="Q612" s="323" t="s">
        <v>12067</v>
      </c>
      <c r="R612" s="323" t="s">
        <v>68</v>
      </c>
      <c r="S612" s="323" t="s">
        <v>68</v>
      </c>
      <c r="T612" s="323" t="s">
        <v>68</v>
      </c>
      <c r="U612" s="323" t="s">
        <v>68</v>
      </c>
      <c r="V612" s="343" t="str">
        <f t="shared" si="75"/>
        <v>NO SE REALIZO</v>
      </c>
      <c r="W612" s="325">
        <v>0.0</v>
      </c>
      <c r="X612" s="325">
        <v>0.0</v>
      </c>
      <c r="Y612" s="326">
        <f t="shared" si="66"/>
        <v>0</v>
      </c>
      <c r="Z612" s="326">
        <f t="shared" si="67"/>
        <v>0</v>
      </c>
      <c r="AA612" s="325" t="s">
        <v>12066</v>
      </c>
    </row>
    <row r="613">
      <c r="A613" s="322">
        <v>46122.0</v>
      </c>
      <c r="B613" s="245" t="s">
        <v>4102</v>
      </c>
      <c r="C613" s="245" t="s">
        <v>2966</v>
      </c>
      <c r="D613" s="328">
        <v>0.4166666666666667</v>
      </c>
      <c r="E613" s="245" t="s">
        <v>11111</v>
      </c>
      <c r="F613" s="245" t="s">
        <v>3499</v>
      </c>
      <c r="G613" s="245">
        <v>1.0</v>
      </c>
      <c r="H613" s="245" t="s">
        <v>846</v>
      </c>
      <c r="I613" s="323" t="s">
        <v>12068</v>
      </c>
      <c r="J613" s="323" t="s">
        <v>9980</v>
      </c>
      <c r="K613" s="323" t="s">
        <v>12069</v>
      </c>
      <c r="L613" s="323" t="s">
        <v>12070</v>
      </c>
      <c r="M613" s="344" t="s">
        <v>11938</v>
      </c>
      <c r="N613" s="323" t="s">
        <v>68</v>
      </c>
      <c r="O613" s="323" t="s">
        <v>68</v>
      </c>
      <c r="P613" s="343" t="str">
        <f t="shared" si="4"/>
        <v>INSTALACION GPS</v>
      </c>
      <c r="Q613" s="323" t="s">
        <v>12071</v>
      </c>
      <c r="R613" s="323" t="s">
        <v>68</v>
      </c>
      <c r="S613" s="323" t="s">
        <v>68</v>
      </c>
      <c r="T613" s="323" t="s">
        <v>68</v>
      </c>
      <c r="U613" s="323" t="s">
        <v>68</v>
      </c>
      <c r="V613" s="343" t="str">
        <f t="shared" si="75"/>
        <v>CANCELADO</v>
      </c>
      <c r="W613" s="325">
        <v>0.0</v>
      </c>
      <c r="X613" s="325">
        <v>0.0</v>
      </c>
      <c r="Y613" s="326">
        <f t="shared" si="66"/>
        <v>0</v>
      </c>
      <c r="Z613" s="326">
        <f t="shared" si="67"/>
        <v>0</v>
      </c>
      <c r="AA613" s="326"/>
    </row>
    <row r="614">
      <c r="A614" s="322">
        <v>46122.0</v>
      </c>
      <c r="B614" s="245" t="s">
        <v>4102</v>
      </c>
      <c r="C614" s="327" t="s">
        <v>2817</v>
      </c>
      <c r="D614" s="328">
        <v>0.5833333333333334</v>
      </c>
      <c r="E614" s="245" t="s">
        <v>7885</v>
      </c>
      <c r="F614" s="245" t="s">
        <v>3489</v>
      </c>
      <c r="G614" s="245">
        <v>1.0</v>
      </c>
      <c r="H614" s="245" t="s">
        <v>2513</v>
      </c>
      <c r="I614" s="323" t="s">
        <v>12072</v>
      </c>
      <c r="J614" s="323" t="s">
        <v>5041</v>
      </c>
      <c r="K614" s="323" t="s">
        <v>6955</v>
      </c>
      <c r="L614" s="323" t="s">
        <v>11901</v>
      </c>
      <c r="M614" s="333" t="s">
        <v>11902</v>
      </c>
      <c r="N614" s="323" t="s">
        <v>12064</v>
      </c>
      <c r="O614" s="331">
        <v>0.5347222222222222</v>
      </c>
      <c r="P614" s="343" t="str">
        <f t="shared" si="4"/>
        <v>Corte 862476055721624</v>
      </c>
      <c r="Q614" s="323" t="s">
        <v>7979</v>
      </c>
      <c r="R614" s="323">
        <v>8.62476055721624E14</v>
      </c>
      <c r="S614" s="323" t="s">
        <v>68</v>
      </c>
      <c r="T614" s="323" t="s">
        <v>68</v>
      </c>
      <c r="U614" s="323" t="s">
        <v>12073</v>
      </c>
      <c r="V614" s="343" t="str">
        <f t="shared" si="75"/>
        <v>DESINSTALACION</v>
      </c>
      <c r="W614" s="325">
        <v>500.0</v>
      </c>
      <c r="X614" s="325">
        <v>0.0</v>
      </c>
      <c r="Y614" s="326">
        <f t="shared" si="66"/>
        <v>80</v>
      </c>
      <c r="Z614" s="326">
        <f t="shared" si="67"/>
        <v>580</v>
      </c>
      <c r="AA614" s="326"/>
    </row>
    <row r="615">
      <c r="A615" s="322">
        <v>46122.0</v>
      </c>
      <c r="B615" s="245" t="s">
        <v>4102</v>
      </c>
      <c r="C615" s="327" t="s">
        <v>2817</v>
      </c>
      <c r="D615" s="328">
        <v>0.5833333333333334</v>
      </c>
      <c r="E615" s="245" t="s">
        <v>7885</v>
      </c>
      <c r="F615" s="245" t="s">
        <v>3489</v>
      </c>
      <c r="G615" s="245">
        <v>1.0</v>
      </c>
      <c r="H615" s="245" t="s">
        <v>2513</v>
      </c>
      <c r="I615" s="323" t="s">
        <v>12072</v>
      </c>
      <c r="J615" s="323" t="s">
        <v>5044</v>
      </c>
      <c r="K615" s="323" t="s">
        <v>6955</v>
      </c>
      <c r="L615" s="323" t="s">
        <v>11901</v>
      </c>
      <c r="M615" s="333" t="s">
        <v>11902</v>
      </c>
      <c r="N615" s="323" t="s">
        <v>12064</v>
      </c>
      <c r="O615" s="331">
        <v>0.5347222222222222</v>
      </c>
      <c r="P615" s="343" t="str">
        <f t="shared" si="4"/>
        <v>Seguimiento 862476055277106</v>
      </c>
      <c r="Q615" s="323" t="s">
        <v>7979</v>
      </c>
      <c r="R615" s="323">
        <v>8.62476055277106E14</v>
      </c>
      <c r="S615" s="323" t="s">
        <v>68</v>
      </c>
      <c r="T615" s="323" t="s">
        <v>68</v>
      </c>
      <c r="U615" s="323" t="s">
        <v>12073</v>
      </c>
      <c r="V615" s="343" t="str">
        <f t="shared" si="75"/>
        <v>DESINSTALACION</v>
      </c>
      <c r="W615" s="325">
        <v>500.0</v>
      </c>
      <c r="X615" s="325">
        <v>0.0</v>
      </c>
      <c r="Y615" s="326">
        <f t="shared" si="66"/>
        <v>80</v>
      </c>
      <c r="Z615" s="326">
        <f t="shared" si="67"/>
        <v>580</v>
      </c>
      <c r="AA615" s="326"/>
    </row>
    <row r="616">
      <c r="A616" s="322">
        <v>46122.0</v>
      </c>
      <c r="B616" s="245" t="s">
        <v>4102</v>
      </c>
      <c r="C616" s="245" t="s">
        <v>68</v>
      </c>
      <c r="D616" s="328">
        <v>0.6666666666666666</v>
      </c>
      <c r="E616" s="245" t="s">
        <v>12074</v>
      </c>
      <c r="F616" s="245" t="s">
        <v>12075</v>
      </c>
      <c r="G616" s="245">
        <v>1.0</v>
      </c>
      <c r="H616" s="245" t="s">
        <v>888</v>
      </c>
      <c r="I616" s="323" t="s">
        <v>12076</v>
      </c>
      <c r="J616" s="323" t="s">
        <v>9980</v>
      </c>
      <c r="K616" s="323" t="s">
        <v>12077</v>
      </c>
      <c r="L616" s="323" t="s">
        <v>2530</v>
      </c>
      <c r="M616" s="367" t="s">
        <v>2531</v>
      </c>
      <c r="N616" s="323" t="s">
        <v>12064</v>
      </c>
      <c r="O616" s="323" t="s">
        <v>68</v>
      </c>
      <c r="P616" s="343" t="str">
        <f t="shared" si="4"/>
        <v>INSTALACION GPS</v>
      </c>
      <c r="Q616" s="323" t="s">
        <v>5247</v>
      </c>
      <c r="R616" s="323">
        <v>8.63874089027928E14</v>
      </c>
      <c r="S616" s="323">
        <v>8.120028991E9</v>
      </c>
      <c r="T616" s="323" t="s">
        <v>12078</v>
      </c>
      <c r="U616" s="323" t="s">
        <v>12079</v>
      </c>
      <c r="V616" s="343" t="str">
        <f t="shared" si="75"/>
        <v>INSTALACION</v>
      </c>
      <c r="W616" s="325">
        <v>0.0</v>
      </c>
      <c r="X616" s="325">
        <v>0.0</v>
      </c>
      <c r="Y616" s="326">
        <f t="shared" si="66"/>
        <v>0</v>
      </c>
      <c r="Z616" s="326">
        <f t="shared" si="67"/>
        <v>0</v>
      </c>
      <c r="AA616" s="326"/>
    </row>
    <row r="617">
      <c r="A617" s="322">
        <v>46123.0</v>
      </c>
      <c r="B617" s="245" t="s">
        <v>4102</v>
      </c>
      <c r="C617" s="327" t="s">
        <v>2817</v>
      </c>
      <c r="D617" s="328">
        <v>0.3958333333333333</v>
      </c>
      <c r="E617" s="245" t="s">
        <v>7885</v>
      </c>
      <c r="F617" s="245" t="s">
        <v>3489</v>
      </c>
      <c r="G617" s="245">
        <v>1.0</v>
      </c>
      <c r="H617" s="245" t="s">
        <v>888</v>
      </c>
      <c r="I617" s="323" t="s">
        <v>12080</v>
      </c>
      <c r="J617" s="323" t="s">
        <v>12081</v>
      </c>
      <c r="K617" s="323" t="s">
        <v>6955</v>
      </c>
      <c r="L617" s="323" t="s">
        <v>11901</v>
      </c>
      <c r="M617" s="333" t="s">
        <v>11902</v>
      </c>
      <c r="N617" s="323" t="s">
        <v>12064</v>
      </c>
      <c r="O617" s="331">
        <v>0.40625</v>
      </c>
      <c r="P617" s="343" t="str">
        <f t="shared" si="4"/>
        <v>CORTE 863767071768535</v>
      </c>
      <c r="Q617" s="323" t="s">
        <v>12082</v>
      </c>
      <c r="R617" s="323">
        <v>8.63767071768535E14</v>
      </c>
      <c r="S617" s="323" t="s">
        <v>68</v>
      </c>
      <c r="T617" s="323" t="s">
        <v>12083</v>
      </c>
      <c r="U617" s="323" t="s">
        <v>12084</v>
      </c>
      <c r="V617" s="343" t="str">
        <f t="shared" si="75"/>
        <v>INSTALACION</v>
      </c>
      <c r="W617" s="325">
        <v>700.0</v>
      </c>
      <c r="X617" s="325">
        <v>0.0</v>
      </c>
      <c r="Y617" s="326">
        <f t="shared" si="66"/>
        <v>112</v>
      </c>
      <c r="Z617" s="326">
        <f t="shared" si="67"/>
        <v>812</v>
      </c>
      <c r="AA617" s="326"/>
    </row>
    <row r="618">
      <c r="A618" s="322">
        <v>46123.0</v>
      </c>
      <c r="B618" s="245" t="s">
        <v>4102</v>
      </c>
      <c r="C618" s="327" t="s">
        <v>2817</v>
      </c>
      <c r="D618" s="328">
        <v>0.3958333333333333</v>
      </c>
      <c r="E618" s="245" t="s">
        <v>7885</v>
      </c>
      <c r="F618" s="245" t="s">
        <v>3489</v>
      </c>
      <c r="G618" s="245">
        <v>1.0</v>
      </c>
      <c r="H618" s="245" t="s">
        <v>888</v>
      </c>
      <c r="I618" s="323" t="s">
        <v>12080</v>
      </c>
      <c r="J618" s="323" t="s">
        <v>12085</v>
      </c>
      <c r="K618" s="323" t="s">
        <v>6955</v>
      </c>
      <c r="L618" s="323" t="s">
        <v>11901</v>
      </c>
      <c r="M618" s="333" t="s">
        <v>11902</v>
      </c>
      <c r="N618" s="323" t="s">
        <v>12064</v>
      </c>
      <c r="O618" s="331">
        <v>0.40625</v>
      </c>
      <c r="P618" s="343" t="str">
        <f t="shared" si="4"/>
        <v>SEGUIMIENTO 862476055721624</v>
      </c>
      <c r="Q618" s="323" t="s">
        <v>12086</v>
      </c>
      <c r="R618" s="323">
        <v>8.62476055721624E14</v>
      </c>
      <c r="S618" s="323" t="s">
        <v>68</v>
      </c>
      <c r="T618" s="323" t="s">
        <v>12083</v>
      </c>
      <c r="U618" s="323" t="s">
        <v>12084</v>
      </c>
      <c r="V618" s="343" t="str">
        <f t="shared" si="75"/>
        <v>INSTALACION</v>
      </c>
      <c r="W618" s="325">
        <v>700.0</v>
      </c>
      <c r="X618" s="325">
        <v>0.0</v>
      </c>
      <c r="Y618" s="326">
        <f t="shared" si="66"/>
        <v>112</v>
      </c>
      <c r="Z618" s="326">
        <f t="shared" si="67"/>
        <v>812</v>
      </c>
      <c r="AA618" s="326"/>
    </row>
    <row r="619">
      <c r="A619" s="322">
        <v>46123.0</v>
      </c>
      <c r="B619" s="245" t="s">
        <v>4102</v>
      </c>
      <c r="C619" s="327" t="s">
        <v>2817</v>
      </c>
      <c r="D619" s="328">
        <v>0.4375</v>
      </c>
      <c r="E619" s="245" t="s">
        <v>7885</v>
      </c>
      <c r="F619" s="245" t="s">
        <v>3489</v>
      </c>
      <c r="G619" s="245">
        <v>1.0</v>
      </c>
      <c r="H619" s="245" t="s">
        <v>888</v>
      </c>
      <c r="I619" s="323" t="s">
        <v>12087</v>
      </c>
      <c r="J619" s="323" t="s">
        <v>12088</v>
      </c>
      <c r="K619" s="323" t="s">
        <v>6955</v>
      </c>
      <c r="L619" s="323" t="s">
        <v>11901</v>
      </c>
      <c r="M619" s="333" t="s">
        <v>11902</v>
      </c>
      <c r="N619" s="323" t="s">
        <v>12064</v>
      </c>
      <c r="O619" s="331">
        <v>0.5395833333333333</v>
      </c>
      <c r="P619" s="343" t="str">
        <f t="shared" si="4"/>
        <v>CORTE PTE 863767071766562</v>
      </c>
      <c r="Q619" s="323" t="s">
        <v>68</v>
      </c>
      <c r="R619" s="323">
        <v>8.63767071766562E14</v>
      </c>
      <c r="S619" s="323" t="s">
        <v>68</v>
      </c>
      <c r="T619" s="323" t="s">
        <v>12089</v>
      </c>
      <c r="U619" s="323" t="s">
        <v>12090</v>
      </c>
      <c r="V619" s="343" t="str">
        <f t="shared" si="75"/>
        <v>INSTALACION</v>
      </c>
      <c r="W619" s="325">
        <v>700.0</v>
      </c>
      <c r="X619" s="325">
        <v>0.0</v>
      </c>
      <c r="Y619" s="326">
        <f t="shared" si="66"/>
        <v>112</v>
      </c>
      <c r="Z619" s="326">
        <f t="shared" si="67"/>
        <v>812</v>
      </c>
      <c r="AA619" s="326"/>
    </row>
    <row r="620">
      <c r="A620" s="322">
        <v>46123.0</v>
      </c>
      <c r="B620" s="245" t="s">
        <v>4102</v>
      </c>
      <c r="C620" s="327" t="s">
        <v>2817</v>
      </c>
      <c r="D620" s="328">
        <v>0.4375</v>
      </c>
      <c r="E620" s="245" t="s">
        <v>7885</v>
      </c>
      <c r="F620" s="245" t="s">
        <v>3489</v>
      </c>
      <c r="G620" s="245">
        <v>1.0</v>
      </c>
      <c r="H620" s="245" t="s">
        <v>888</v>
      </c>
      <c r="I620" s="323" t="s">
        <v>12087</v>
      </c>
      <c r="J620" s="323" t="s">
        <v>12091</v>
      </c>
      <c r="K620" s="323" t="s">
        <v>6955</v>
      </c>
      <c r="L620" s="323" t="s">
        <v>11901</v>
      </c>
      <c r="M620" s="333" t="s">
        <v>11902</v>
      </c>
      <c r="N620" s="323" t="s">
        <v>12064</v>
      </c>
      <c r="O620" s="331">
        <v>0.5395833333333333</v>
      </c>
      <c r="P620" s="343" t="str">
        <f t="shared" si="4"/>
        <v>SEGUIMIENTO PTE 862476055277106</v>
      </c>
      <c r="Q620" s="323" t="s">
        <v>68</v>
      </c>
      <c r="R620" s="323">
        <v>8.62476055277106E14</v>
      </c>
      <c r="S620" s="323" t="s">
        <v>68</v>
      </c>
      <c r="T620" s="323" t="s">
        <v>12089</v>
      </c>
      <c r="U620" s="323" t="s">
        <v>12090</v>
      </c>
      <c r="V620" s="343" t="str">
        <f t="shared" si="75"/>
        <v>INSTALACION</v>
      </c>
      <c r="W620" s="325">
        <v>700.0</v>
      </c>
      <c r="X620" s="325">
        <v>0.0</v>
      </c>
      <c r="Y620" s="326">
        <f t="shared" si="66"/>
        <v>112</v>
      </c>
      <c r="Z620" s="326">
        <f t="shared" si="67"/>
        <v>812</v>
      </c>
      <c r="AA620" s="326"/>
    </row>
    <row r="621">
      <c r="A621" s="322">
        <v>46123.0</v>
      </c>
      <c r="B621" s="245" t="s">
        <v>4102</v>
      </c>
      <c r="C621" s="245" t="s">
        <v>68</v>
      </c>
      <c r="D621" s="328">
        <v>0.3958333333333333</v>
      </c>
      <c r="E621" s="245" t="s">
        <v>4835</v>
      </c>
      <c r="F621" s="245" t="s">
        <v>4835</v>
      </c>
      <c r="G621" s="245">
        <v>1.0</v>
      </c>
      <c r="H621" s="245" t="s">
        <v>2513</v>
      </c>
      <c r="I621" s="323" t="s">
        <v>12092</v>
      </c>
      <c r="J621" s="323" t="s">
        <v>2514</v>
      </c>
      <c r="K621" s="323" t="s">
        <v>12093</v>
      </c>
      <c r="L621" s="323" t="s">
        <v>12094</v>
      </c>
      <c r="M621" s="333" t="s">
        <v>12095</v>
      </c>
      <c r="N621" s="323" t="s">
        <v>11175</v>
      </c>
      <c r="O621" s="331">
        <v>0.40625</v>
      </c>
      <c r="P621" s="343" t="str">
        <f t="shared" si="4"/>
        <v>DESINSTALACION DE EQUIPO</v>
      </c>
      <c r="Q621" s="323" t="s">
        <v>12096</v>
      </c>
      <c r="R621" s="323">
        <v>8.62667083606684E14</v>
      </c>
      <c r="S621" s="323">
        <v>8.18254169E9</v>
      </c>
      <c r="T621" s="323" t="s">
        <v>12097</v>
      </c>
      <c r="U621" s="323" t="s">
        <v>12098</v>
      </c>
      <c r="V621" s="343" t="str">
        <f t="shared" si="75"/>
        <v>DESINSTALACION</v>
      </c>
      <c r="W621" s="325">
        <v>500.0</v>
      </c>
      <c r="X621" s="325">
        <v>0.0</v>
      </c>
      <c r="Y621" s="326">
        <f t="shared" si="66"/>
        <v>80</v>
      </c>
      <c r="Z621" s="326">
        <f t="shared" si="67"/>
        <v>580</v>
      </c>
      <c r="AA621" s="326"/>
    </row>
    <row r="622">
      <c r="A622" s="322">
        <v>46123.0</v>
      </c>
      <c r="B622" s="245" t="s">
        <v>4102</v>
      </c>
      <c r="C622" s="245" t="s">
        <v>68</v>
      </c>
      <c r="D622" s="328">
        <v>0.4375</v>
      </c>
      <c r="E622" s="245" t="s">
        <v>4835</v>
      </c>
      <c r="F622" s="245" t="s">
        <v>4835</v>
      </c>
      <c r="G622" s="245">
        <v>1.0</v>
      </c>
      <c r="H622" s="245" t="s">
        <v>2812</v>
      </c>
      <c r="I622" s="323" t="s">
        <v>12099</v>
      </c>
      <c r="J622" s="323" t="s">
        <v>2521</v>
      </c>
      <c r="K622" s="323" t="s">
        <v>11212</v>
      </c>
      <c r="L622" s="323" t="s">
        <v>11213</v>
      </c>
      <c r="M622" s="333" t="s">
        <v>12100</v>
      </c>
      <c r="N622" s="323" t="s">
        <v>11175</v>
      </c>
      <c r="O622" s="331">
        <v>0.4638888888888889</v>
      </c>
      <c r="P622" s="343" t="str">
        <f t="shared" si="4"/>
        <v>REINSTALACION DE EQUIPO </v>
      </c>
      <c r="Q622" s="323" t="s">
        <v>5247</v>
      </c>
      <c r="R622" s="323">
        <v>8.62667083606684E14</v>
      </c>
      <c r="S622" s="323">
        <v>8.18254169E9</v>
      </c>
      <c r="T622" s="323" t="s">
        <v>12101</v>
      </c>
      <c r="U622" s="323" t="s">
        <v>12102</v>
      </c>
      <c r="V622" s="343" t="str">
        <f t="shared" si="75"/>
        <v>REINSTALACION</v>
      </c>
      <c r="W622" s="325">
        <v>500.0</v>
      </c>
      <c r="X622" s="325">
        <v>0.0</v>
      </c>
      <c r="Y622" s="326">
        <f t="shared" si="66"/>
        <v>80</v>
      </c>
      <c r="Z622" s="326">
        <f t="shared" si="67"/>
        <v>580</v>
      </c>
      <c r="AA622" s="326"/>
    </row>
    <row r="623">
      <c r="A623" s="322">
        <v>46123.0</v>
      </c>
      <c r="B623" s="245" t="s">
        <v>4102</v>
      </c>
      <c r="C623" s="327" t="s">
        <v>2817</v>
      </c>
      <c r="D623" s="328">
        <v>0.5</v>
      </c>
      <c r="E623" s="245" t="s">
        <v>3761</v>
      </c>
      <c r="F623" s="245" t="s">
        <v>2592</v>
      </c>
      <c r="G623" s="245">
        <v>1.0</v>
      </c>
      <c r="H623" s="245" t="s">
        <v>888</v>
      </c>
      <c r="I623" s="323" t="s">
        <v>12103</v>
      </c>
      <c r="J623" s="323" t="s">
        <v>9980</v>
      </c>
      <c r="K623" s="323" t="s">
        <v>12104</v>
      </c>
      <c r="L623" s="323" t="s">
        <v>12043</v>
      </c>
      <c r="M623" s="344" t="s">
        <v>2649</v>
      </c>
      <c r="N623" s="323" t="s">
        <v>12064</v>
      </c>
      <c r="O623" s="331">
        <v>0.65625</v>
      </c>
      <c r="P623" s="343" t="str">
        <f t="shared" si="4"/>
        <v>INSTALACION GPS</v>
      </c>
      <c r="Q623" s="323" t="s">
        <v>5247</v>
      </c>
      <c r="R623" s="323">
        <v>8.63874089045193E14</v>
      </c>
      <c r="S623" s="323">
        <v>8.118207251E9</v>
      </c>
      <c r="T623" s="323" t="s">
        <v>12105</v>
      </c>
      <c r="U623" s="323" t="s">
        <v>68</v>
      </c>
      <c r="V623" s="343" t="str">
        <f t="shared" si="75"/>
        <v>INSTALACION</v>
      </c>
      <c r="W623" s="325">
        <v>1724.0</v>
      </c>
      <c r="X623" s="325">
        <v>150.0</v>
      </c>
      <c r="Y623" s="326">
        <f t="shared" si="66"/>
        <v>299.84</v>
      </c>
      <c r="Z623" s="326">
        <f t="shared" si="67"/>
        <v>2173.84</v>
      </c>
      <c r="AA623" s="326"/>
    </row>
    <row r="624">
      <c r="A624" s="322">
        <v>46123.0</v>
      </c>
      <c r="B624" s="245" t="s">
        <v>4102</v>
      </c>
      <c r="C624" s="327" t="s">
        <v>2817</v>
      </c>
      <c r="D624" s="328">
        <v>0.5</v>
      </c>
      <c r="E624" s="245" t="s">
        <v>12106</v>
      </c>
      <c r="F624" s="245" t="s">
        <v>726</v>
      </c>
      <c r="G624" s="245">
        <v>1.0</v>
      </c>
      <c r="H624" s="245" t="s">
        <v>888</v>
      </c>
      <c r="I624" s="323" t="s">
        <v>12107</v>
      </c>
      <c r="J624" s="323" t="s">
        <v>9980</v>
      </c>
      <c r="K624" s="323" t="s">
        <v>12108</v>
      </c>
      <c r="L624" s="323" t="s">
        <v>11071</v>
      </c>
      <c r="M624" s="344" t="s">
        <v>11072</v>
      </c>
      <c r="N624" s="323" t="s">
        <v>11175</v>
      </c>
      <c r="O624" s="331">
        <v>0.5416666666666666</v>
      </c>
      <c r="P624" s="343" t="str">
        <f t="shared" si="4"/>
        <v>INSTALACION GPS</v>
      </c>
      <c r="Q624" s="323" t="s">
        <v>5247</v>
      </c>
      <c r="R624" s="323">
        <v>8.62667089364601E14</v>
      </c>
      <c r="S624" s="323">
        <v>8.11820742E9</v>
      </c>
      <c r="T624" s="323" t="s">
        <v>12109</v>
      </c>
      <c r="U624" s="323" t="s">
        <v>12110</v>
      </c>
      <c r="V624" s="343" t="str">
        <f t="shared" si="75"/>
        <v>INSTALACION</v>
      </c>
      <c r="W624" s="325">
        <v>1500.0</v>
      </c>
      <c r="X624" s="325">
        <v>250.0</v>
      </c>
      <c r="Y624" s="326">
        <f t="shared" si="66"/>
        <v>280</v>
      </c>
      <c r="Z624" s="326">
        <f t="shared" si="67"/>
        <v>2030</v>
      </c>
      <c r="AA624" s="326"/>
    </row>
    <row r="625">
      <c r="A625" s="322">
        <v>46123.0</v>
      </c>
      <c r="B625" s="245" t="s">
        <v>4102</v>
      </c>
      <c r="C625" s="327" t="s">
        <v>2817</v>
      </c>
      <c r="D625" s="328">
        <v>0.5</v>
      </c>
      <c r="E625" s="245" t="s">
        <v>12106</v>
      </c>
      <c r="F625" s="245" t="s">
        <v>726</v>
      </c>
      <c r="G625" s="245">
        <v>1.0</v>
      </c>
      <c r="H625" s="245" t="s">
        <v>729</v>
      </c>
      <c r="I625" s="323" t="s">
        <v>12111</v>
      </c>
      <c r="J625" s="323" t="s">
        <v>9980</v>
      </c>
      <c r="K625" s="323" t="s">
        <v>12108</v>
      </c>
      <c r="L625" s="323" t="s">
        <v>11071</v>
      </c>
      <c r="M625" s="344" t="s">
        <v>11072</v>
      </c>
      <c r="N625" s="323" t="s">
        <v>11175</v>
      </c>
      <c r="O625" s="331">
        <v>0.5631944444444444</v>
      </c>
      <c r="P625" s="343" t="str">
        <f t="shared" si="4"/>
        <v>INSTALACION GPS</v>
      </c>
      <c r="Q625" s="323" t="s">
        <v>5247</v>
      </c>
      <c r="R625" s="323">
        <v>8.69706063356937E14</v>
      </c>
      <c r="S625" s="323">
        <v>8.118206688E9</v>
      </c>
      <c r="T625" s="323" t="s">
        <v>12112</v>
      </c>
      <c r="U625" s="323" t="s">
        <v>12113</v>
      </c>
      <c r="V625" s="343" t="str">
        <f t="shared" si="75"/>
        <v>MIGRACION</v>
      </c>
      <c r="W625" s="325">
        <v>350.0</v>
      </c>
      <c r="X625" s="325">
        <v>250.0</v>
      </c>
      <c r="Y625" s="326">
        <f t="shared" si="66"/>
        <v>96</v>
      </c>
      <c r="Z625" s="326">
        <f t="shared" si="67"/>
        <v>696</v>
      </c>
      <c r="AA625" s="326"/>
    </row>
    <row r="626">
      <c r="A626" s="322">
        <v>46123.0</v>
      </c>
      <c r="B626" s="245" t="s">
        <v>4102</v>
      </c>
      <c r="C626" s="327" t="s">
        <v>2817</v>
      </c>
      <c r="D626" s="328">
        <v>0.5</v>
      </c>
      <c r="E626" s="245" t="s">
        <v>12106</v>
      </c>
      <c r="F626" s="245" t="s">
        <v>726</v>
      </c>
      <c r="G626" s="245">
        <v>1.0</v>
      </c>
      <c r="H626" s="245" t="s">
        <v>888</v>
      </c>
      <c r="I626" s="323" t="s">
        <v>12114</v>
      </c>
      <c r="J626" s="323" t="s">
        <v>9980</v>
      </c>
      <c r="K626" s="323" t="s">
        <v>12108</v>
      </c>
      <c r="L626" s="323" t="s">
        <v>11071</v>
      </c>
      <c r="M626" s="344" t="s">
        <v>11072</v>
      </c>
      <c r="N626" s="323" t="s">
        <v>11175</v>
      </c>
      <c r="O626" s="331">
        <v>0.6076388888888888</v>
      </c>
      <c r="P626" s="343" t="str">
        <f t="shared" si="4"/>
        <v>INSTALACION GPS</v>
      </c>
      <c r="Q626" s="323" t="s">
        <v>68</v>
      </c>
      <c r="R626" s="323">
        <v>8.63874089029254E14</v>
      </c>
      <c r="S626" s="323">
        <v>8.118207418E9</v>
      </c>
      <c r="T626" s="323" t="s">
        <v>12115</v>
      </c>
      <c r="U626" s="323" t="s">
        <v>12116</v>
      </c>
      <c r="V626" s="343" t="str">
        <f t="shared" si="75"/>
        <v>INSTALACION</v>
      </c>
      <c r="W626" s="325">
        <v>1500.0</v>
      </c>
      <c r="X626" s="325">
        <v>250.0</v>
      </c>
      <c r="Y626" s="326">
        <f t="shared" si="66"/>
        <v>280</v>
      </c>
      <c r="Z626" s="326">
        <f t="shared" si="67"/>
        <v>2030</v>
      </c>
      <c r="AA626" s="326"/>
    </row>
    <row r="627">
      <c r="A627" s="322">
        <v>46123.0</v>
      </c>
      <c r="B627" s="245" t="s">
        <v>4102</v>
      </c>
      <c r="C627" s="327" t="s">
        <v>2817</v>
      </c>
      <c r="D627" s="328">
        <v>0.5</v>
      </c>
      <c r="E627" s="245" t="s">
        <v>12106</v>
      </c>
      <c r="F627" s="245" t="s">
        <v>726</v>
      </c>
      <c r="G627" s="245">
        <v>1.0</v>
      </c>
      <c r="H627" s="245" t="s">
        <v>888</v>
      </c>
      <c r="I627" s="323" t="s">
        <v>12117</v>
      </c>
      <c r="J627" s="323" t="s">
        <v>9980</v>
      </c>
      <c r="K627" s="323" t="s">
        <v>12108</v>
      </c>
      <c r="L627" s="323" t="s">
        <v>11071</v>
      </c>
      <c r="M627" s="344" t="s">
        <v>11072</v>
      </c>
      <c r="N627" s="323" t="s">
        <v>11175</v>
      </c>
      <c r="O627" s="331">
        <v>0.6229166666666667</v>
      </c>
      <c r="P627" s="343" t="str">
        <f t="shared" si="4"/>
        <v>INSTALACION GPS</v>
      </c>
      <c r="Q627" s="323" t="s">
        <v>68</v>
      </c>
      <c r="R627" s="323">
        <v>8.63874089030732E14</v>
      </c>
      <c r="S627" s="323">
        <v>8.116800742E9</v>
      </c>
      <c r="T627" s="323" t="s">
        <v>12118</v>
      </c>
      <c r="U627" s="323" t="s">
        <v>12119</v>
      </c>
      <c r="V627" s="343" t="str">
        <f t="shared" si="75"/>
        <v>INSTALACION</v>
      </c>
      <c r="W627" s="325">
        <v>1500.0</v>
      </c>
      <c r="X627" s="325">
        <v>250.0</v>
      </c>
      <c r="Y627" s="326">
        <f t="shared" si="66"/>
        <v>280</v>
      </c>
      <c r="Z627" s="326">
        <f t="shared" si="67"/>
        <v>2030</v>
      </c>
      <c r="AA627" s="326"/>
    </row>
    <row r="628">
      <c r="A628" s="322">
        <v>46123.0</v>
      </c>
      <c r="B628" s="245" t="s">
        <v>4102</v>
      </c>
      <c r="C628" s="245" t="s">
        <v>762</v>
      </c>
      <c r="D628" s="328">
        <v>0.5</v>
      </c>
      <c r="E628" s="245" t="s">
        <v>12106</v>
      </c>
      <c r="F628" s="245" t="s">
        <v>726</v>
      </c>
      <c r="G628" s="245">
        <v>1.0</v>
      </c>
      <c r="H628" s="245" t="s">
        <v>6980</v>
      </c>
      <c r="I628" s="323" t="s">
        <v>12120</v>
      </c>
      <c r="J628" s="323" t="s">
        <v>9980</v>
      </c>
      <c r="K628" s="323" t="s">
        <v>12108</v>
      </c>
      <c r="L628" s="323" t="s">
        <v>11071</v>
      </c>
      <c r="M628" s="344" t="s">
        <v>11072</v>
      </c>
      <c r="N628" s="323" t="s">
        <v>68</v>
      </c>
      <c r="O628" s="323" t="s">
        <v>68</v>
      </c>
      <c r="P628" s="343" t="str">
        <f t="shared" si="4"/>
        <v>INSTALACION GPS</v>
      </c>
      <c r="Q628" s="323" t="s">
        <v>68</v>
      </c>
      <c r="R628" s="323" t="s">
        <v>68</v>
      </c>
      <c r="S628" s="323" t="s">
        <v>68</v>
      </c>
      <c r="T628" s="323" t="s">
        <v>68</v>
      </c>
      <c r="U628" s="323" t="s">
        <v>68</v>
      </c>
      <c r="V628" s="343" t="str">
        <f t="shared" si="75"/>
        <v>NO SE REALIZO</v>
      </c>
      <c r="W628" s="325">
        <v>0.0</v>
      </c>
      <c r="X628" s="325">
        <v>0.0</v>
      </c>
      <c r="Y628" s="326">
        <f t="shared" si="66"/>
        <v>0</v>
      </c>
      <c r="Z628" s="326">
        <f t="shared" si="67"/>
        <v>0</v>
      </c>
      <c r="AA628" s="326"/>
    </row>
    <row r="629">
      <c r="A629" s="322">
        <v>46123.0</v>
      </c>
      <c r="B629" s="245" t="s">
        <v>4102</v>
      </c>
      <c r="C629" s="245" t="s">
        <v>762</v>
      </c>
      <c r="D629" s="328">
        <v>0.5</v>
      </c>
      <c r="E629" s="245" t="s">
        <v>12106</v>
      </c>
      <c r="F629" s="245" t="s">
        <v>726</v>
      </c>
      <c r="G629" s="245">
        <v>1.0</v>
      </c>
      <c r="H629" s="245" t="s">
        <v>6980</v>
      </c>
      <c r="I629" s="323" t="s">
        <v>12121</v>
      </c>
      <c r="J629" s="323" t="s">
        <v>9980</v>
      </c>
      <c r="K629" s="323" t="s">
        <v>12108</v>
      </c>
      <c r="L629" s="323" t="s">
        <v>11071</v>
      </c>
      <c r="M629" s="344" t="s">
        <v>11072</v>
      </c>
      <c r="N629" s="323" t="s">
        <v>68</v>
      </c>
      <c r="O629" s="323" t="s">
        <v>68</v>
      </c>
      <c r="P629" s="343" t="str">
        <f t="shared" si="4"/>
        <v>INSTALACION GPS</v>
      </c>
      <c r="Q629" s="323" t="s">
        <v>68</v>
      </c>
      <c r="R629" s="323" t="s">
        <v>68</v>
      </c>
      <c r="S629" s="323" t="s">
        <v>68</v>
      </c>
      <c r="T629" s="323" t="s">
        <v>68</v>
      </c>
      <c r="U629" s="323" t="s">
        <v>68</v>
      </c>
      <c r="V629" s="343" t="str">
        <f t="shared" si="75"/>
        <v>NO SE REALIZO</v>
      </c>
      <c r="W629" s="325">
        <v>0.0</v>
      </c>
      <c r="X629" s="325">
        <v>0.0</v>
      </c>
      <c r="Y629" s="326">
        <f t="shared" si="66"/>
        <v>0</v>
      </c>
      <c r="Z629" s="326">
        <f t="shared" si="67"/>
        <v>0</v>
      </c>
      <c r="AA629" s="326"/>
    </row>
    <row r="630">
      <c r="A630" s="322">
        <v>46123.0</v>
      </c>
      <c r="B630" s="245" t="s">
        <v>4102</v>
      </c>
      <c r="C630" s="245" t="s">
        <v>762</v>
      </c>
      <c r="D630" s="328">
        <v>0.5</v>
      </c>
      <c r="E630" s="245" t="s">
        <v>12106</v>
      </c>
      <c r="F630" s="245" t="s">
        <v>726</v>
      </c>
      <c r="G630" s="245">
        <v>1.0</v>
      </c>
      <c r="H630" s="245" t="s">
        <v>6980</v>
      </c>
      <c r="I630" s="323" t="s">
        <v>12122</v>
      </c>
      <c r="J630" s="323" t="s">
        <v>9980</v>
      </c>
      <c r="K630" s="323" t="s">
        <v>12108</v>
      </c>
      <c r="L630" s="323" t="s">
        <v>11071</v>
      </c>
      <c r="M630" s="344" t="s">
        <v>11072</v>
      </c>
      <c r="N630" s="323" t="s">
        <v>68</v>
      </c>
      <c r="O630" s="323" t="s">
        <v>68</v>
      </c>
      <c r="P630" s="343" t="str">
        <f t="shared" si="4"/>
        <v>INSTALACION GPS</v>
      </c>
      <c r="Q630" s="323" t="s">
        <v>68</v>
      </c>
      <c r="R630" s="323" t="s">
        <v>68</v>
      </c>
      <c r="S630" s="323" t="s">
        <v>68</v>
      </c>
      <c r="T630" s="323" t="s">
        <v>68</v>
      </c>
      <c r="U630" s="323" t="s">
        <v>68</v>
      </c>
      <c r="V630" s="343" t="str">
        <f t="shared" si="75"/>
        <v>NO SE REALIZO</v>
      </c>
      <c r="W630" s="325">
        <v>0.0</v>
      </c>
      <c r="X630" s="325">
        <v>0.0</v>
      </c>
      <c r="Y630" s="326">
        <f t="shared" si="66"/>
        <v>0</v>
      </c>
      <c r="Z630" s="326">
        <f t="shared" si="67"/>
        <v>0</v>
      </c>
      <c r="AA630" s="326"/>
    </row>
    <row r="631">
      <c r="A631" s="322">
        <v>46123.0</v>
      </c>
      <c r="B631" s="245" t="s">
        <v>4102</v>
      </c>
      <c r="C631" s="245" t="s">
        <v>762</v>
      </c>
      <c r="D631" s="328">
        <v>0.5</v>
      </c>
      <c r="E631" s="245" t="s">
        <v>12106</v>
      </c>
      <c r="F631" s="245" t="s">
        <v>726</v>
      </c>
      <c r="G631" s="245">
        <v>1.0</v>
      </c>
      <c r="H631" s="245" t="s">
        <v>6980</v>
      </c>
      <c r="I631" s="323" t="s">
        <v>12123</v>
      </c>
      <c r="J631" s="323" t="s">
        <v>9980</v>
      </c>
      <c r="K631" s="323" t="s">
        <v>12108</v>
      </c>
      <c r="L631" s="323" t="s">
        <v>11071</v>
      </c>
      <c r="M631" s="344" t="s">
        <v>11072</v>
      </c>
      <c r="N631" s="323" t="s">
        <v>68</v>
      </c>
      <c r="O631" s="323" t="s">
        <v>68</v>
      </c>
      <c r="P631" s="343" t="str">
        <f t="shared" si="4"/>
        <v>INSTALACION GPS</v>
      </c>
      <c r="Q631" s="323" t="s">
        <v>68</v>
      </c>
      <c r="R631" s="323" t="s">
        <v>68</v>
      </c>
      <c r="S631" s="323" t="s">
        <v>68</v>
      </c>
      <c r="T631" s="323" t="s">
        <v>68</v>
      </c>
      <c r="U631" s="323" t="s">
        <v>68</v>
      </c>
      <c r="V631" s="343" t="str">
        <f t="shared" si="75"/>
        <v>NO SE REALIZO</v>
      </c>
      <c r="W631" s="325">
        <v>0.0</v>
      </c>
      <c r="X631" s="325">
        <v>0.0</v>
      </c>
      <c r="Y631" s="326">
        <f t="shared" si="66"/>
        <v>0</v>
      </c>
      <c r="Z631" s="326">
        <f t="shared" si="67"/>
        <v>0</v>
      </c>
      <c r="AA631" s="326"/>
    </row>
    <row r="632">
      <c r="A632" s="322">
        <v>46123.0</v>
      </c>
      <c r="B632" s="245" t="s">
        <v>4102</v>
      </c>
      <c r="C632" s="245" t="s">
        <v>762</v>
      </c>
      <c r="D632" s="328">
        <v>0.5</v>
      </c>
      <c r="E632" s="245" t="s">
        <v>12106</v>
      </c>
      <c r="F632" s="245" t="s">
        <v>726</v>
      </c>
      <c r="G632" s="245">
        <v>1.0</v>
      </c>
      <c r="H632" s="245" t="s">
        <v>6980</v>
      </c>
      <c r="I632" s="323" t="s">
        <v>12124</v>
      </c>
      <c r="J632" s="323" t="s">
        <v>11987</v>
      </c>
      <c r="K632" s="323" t="s">
        <v>12108</v>
      </c>
      <c r="L632" s="323" t="s">
        <v>11071</v>
      </c>
      <c r="M632" s="344" t="s">
        <v>11072</v>
      </c>
      <c r="N632" s="323" t="s">
        <v>68</v>
      </c>
      <c r="O632" s="323" t="s">
        <v>68</v>
      </c>
      <c r="P632" s="343" t="str">
        <f t="shared" si="4"/>
        <v>MIGRACION DE EQUIPO
(Cambia la SIM y reconfiguracion de equipo)</v>
      </c>
      <c r="Q632" s="323" t="s">
        <v>68</v>
      </c>
      <c r="R632" s="323" t="s">
        <v>68</v>
      </c>
      <c r="S632" s="323" t="s">
        <v>68</v>
      </c>
      <c r="T632" s="323" t="s">
        <v>68</v>
      </c>
      <c r="U632" s="323" t="s">
        <v>68</v>
      </c>
      <c r="V632" s="343" t="str">
        <f t="shared" si="75"/>
        <v>NO SE REALIZO</v>
      </c>
      <c r="W632" s="325">
        <v>0.0</v>
      </c>
      <c r="X632" s="325">
        <v>0.0</v>
      </c>
      <c r="Y632" s="326">
        <f t="shared" si="66"/>
        <v>0</v>
      </c>
      <c r="Z632" s="326">
        <f t="shared" si="67"/>
        <v>0</v>
      </c>
      <c r="AA632" s="326"/>
    </row>
    <row r="633">
      <c r="A633" s="335">
        <v>46123.0</v>
      </c>
      <c r="B633" s="336" t="s">
        <v>4102</v>
      </c>
      <c r="C633" s="334" t="s">
        <v>2817</v>
      </c>
      <c r="D633" s="338">
        <v>0.6666666666666666</v>
      </c>
      <c r="E633" s="336" t="s">
        <v>390</v>
      </c>
      <c r="F633" s="336" t="s">
        <v>390</v>
      </c>
      <c r="G633" s="336">
        <v>1.0</v>
      </c>
      <c r="H633" s="336" t="s">
        <v>2449</v>
      </c>
      <c r="I633" s="339" t="s">
        <v>7080</v>
      </c>
      <c r="J633" s="339" t="s">
        <v>12125</v>
      </c>
      <c r="K633" s="339" t="s">
        <v>12126</v>
      </c>
      <c r="L633" s="339" t="s">
        <v>12127</v>
      </c>
      <c r="M633" s="368" t="s">
        <v>12128</v>
      </c>
      <c r="N633" s="339" t="s">
        <v>12064</v>
      </c>
      <c r="O633" s="339" t="s">
        <v>68</v>
      </c>
      <c r="P633" s="349" t="str">
        <f t="shared" si="4"/>
        <v>REVISION DE UNIDAD 
(Tuvimos un detalle desde antier no sé le encontraba la falla, lo quitaron y prendió la unidad)</v>
      </c>
      <c r="Q633" s="339" t="s">
        <v>68</v>
      </c>
      <c r="R633" s="339">
        <v>8.69066062067328E14</v>
      </c>
      <c r="S633" s="339">
        <v>8.115396025E9</v>
      </c>
      <c r="T633" s="339" t="s">
        <v>68</v>
      </c>
      <c r="U633" s="339" t="s">
        <v>12129</v>
      </c>
      <c r="V633" s="349" t="str">
        <f t="shared" si="75"/>
        <v>REVISION</v>
      </c>
      <c r="W633" s="342">
        <v>0.0</v>
      </c>
      <c r="X633" s="342">
        <v>0.0</v>
      </c>
      <c r="Y633" s="361">
        <f t="shared" si="66"/>
        <v>0</v>
      </c>
      <c r="Z633" s="361">
        <f t="shared" si="67"/>
        <v>0</v>
      </c>
      <c r="AA633" s="361"/>
    </row>
    <row r="634">
      <c r="A634" s="322">
        <v>46124.0</v>
      </c>
      <c r="B634" s="245" t="s">
        <v>4186</v>
      </c>
      <c r="C634" s="245" t="s">
        <v>68</v>
      </c>
      <c r="D634" s="245" t="s">
        <v>68</v>
      </c>
      <c r="E634" s="245" t="s">
        <v>68</v>
      </c>
      <c r="F634" s="245" t="s">
        <v>2458</v>
      </c>
      <c r="G634" s="245" t="s">
        <v>68</v>
      </c>
      <c r="H634" s="245" t="s">
        <v>68</v>
      </c>
      <c r="I634" s="323" t="s">
        <v>68</v>
      </c>
      <c r="J634" s="323" t="s">
        <v>68</v>
      </c>
      <c r="K634" s="323" t="s">
        <v>68</v>
      </c>
      <c r="L634" s="323" t="s">
        <v>68</v>
      </c>
      <c r="M634" s="324" t="s">
        <v>68</v>
      </c>
      <c r="N634" s="323" t="s">
        <v>68</v>
      </c>
      <c r="O634" s="323" t="s">
        <v>68</v>
      </c>
      <c r="P634" s="343" t="str">
        <f t="shared" si="4"/>
        <v>-</v>
      </c>
      <c r="Q634" s="323" t="s">
        <v>68</v>
      </c>
      <c r="R634" s="323" t="s">
        <v>68</v>
      </c>
      <c r="S634" s="323" t="s">
        <v>68</v>
      </c>
      <c r="T634" s="323" t="s">
        <v>68</v>
      </c>
      <c r="U634" s="323" t="s">
        <v>68</v>
      </c>
      <c r="V634" s="343" t="str">
        <f t="shared" si="75"/>
        <v>-</v>
      </c>
      <c r="W634" s="325">
        <v>0.0</v>
      </c>
      <c r="X634" s="325">
        <v>0.0</v>
      </c>
      <c r="Y634" s="326">
        <f t="shared" si="66"/>
        <v>0</v>
      </c>
      <c r="Z634" s="326">
        <f t="shared" si="67"/>
        <v>0</v>
      </c>
      <c r="AA634" s="326"/>
    </row>
    <row r="635">
      <c r="A635" s="322">
        <v>46125.0</v>
      </c>
      <c r="B635" s="245" t="s">
        <v>4186</v>
      </c>
      <c r="C635" s="327" t="s">
        <v>2817</v>
      </c>
      <c r="D635" s="328">
        <v>0.4166666666666667</v>
      </c>
      <c r="E635" s="245" t="s">
        <v>2548</v>
      </c>
      <c r="F635" s="245" t="s">
        <v>10009</v>
      </c>
      <c r="G635" s="245">
        <v>1.0</v>
      </c>
      <c r="H635" s="245" t="s">
        <v>888</v>
      </c>
      <c r="I635" s="323" t="s">
        <v>12130</v>
      </c>
      <c r="J635" s="323" t="s">
        <v>9980</v>
      </c>
      <c r="K635" s="323" t="s">
        <v>9455</v>
      </c>
      <c r="L635" s="323" t="s">
        <v>2833</v>
      </c>
      <c r="M635" s="333" t="s">
        <v>11186</v>
      </c>
      <c r="N635" s="323" t="s">
        <v>11934</v>
      </c>
      <c r="O635" s="331">
        <v>0.42083333333333334</v>
      </c>
      <c r="P635" s="343" t="str">
        <f t="shared" si="4"/>
        <v>INSTALACION GPS</v>
      </c>
      <c r="Q635" s="323" t="s">
        <v>12131</v>
      </c>
      <c r="R635" s="323">
        <v>8.63874082827928E14</v>
      </c>
      <c r="S635" s="323">
        <v>8.118207168E9</v>
      </c>
      <c r="T635" s="323" t="s">
        <v>12132</v>
      </c>
      <c r="U635" s="323" t="s">
        <v>68</v>
      </c>
      <c r="V635" s="343" t="str">
        <f t="shared" si="75"/>
        <v>INSTALACION</v>
      </c>
      <c r="W635" s="325">
        <v>1900.0</v>
      </c>
      <c r="X635" s="325">
        <v>120.0</v>
      </c>
      <c r="Y635" s="326">
        <f t="shared" si="66"/>
        <v>323.2</v>
      </c>
      <c r="Z635" s="326">
        <f t="shared" si="67"/>
        <v>2343.2</v>
      </c>
      <c r="AA635" s="326"/>
    </row>
    <row r="636">
      <c r="A636" s="322">
        <v>46125.0</v>
      </c>
      <c r="B636" s="245" t="s">
        <v>4186</v>
      </c>
      <c r="C636" s="245" t="s">
        <v>2966</v>
      </c>
      <c r="D636" s="328">
        <v>0.4166666666666667</v>
      </c>
      <c r="E636" s="245" t="s">
        <v>3971</v>
      </c>
      <c r="F636" s="245" t="s">
        <v>3972</v>
      </c>
      <c r="G636" s="245">
        <v>1.0</v>
      </c>
      <c r="H636" s="245" t="s">
        <v>2716</v>
      </c>
      <c r="I636" s="323" t="s">
        <v>12133</v>
      </c>
      <c r="J636" s="323" t="s">
        <v>9980</v>
      </c>
      <c r="K636" s="323" t="s">
        <v>7145</v>
      </c>
      <c r="L636" s="323" t="s">
        <v>10920</v>
      </c>
      <c r="M636" s="333" t="s">
        <v>10921</v>
      </c>
      <c r="N636" s="323" t="s">
        <v>11175</v>
      </c>
      <c r="O636" s="331">
        <v>0.42777777777777776</v>
      </c>
      <c r="P636" s="343" t="str">
        <f t="shared" si="4"/>
        <v>INSTALACION GPS</v>
      </c>
      <c r="Q636" s="323" t="s">
        <v>12134</v>
      </c>
      <c r="R636" s="323">
        <v>8.63874089050672E14</v>
      </c>
      <c r="S636" s="323">
        <v>8.118207477E9</v>
      </c>
      <c r="T636" s="323" t="s">
        <v>12135</v>
      </c>
      <c r="U636" s="323" t="s">
        <v>12136</v>
      </c>
      <c r="V636" s="343" t="str">
        <f t="shared" si="75"/>
        <v>VISITA EN FALSO</v>
      </c>
      <c r="W636" s="325">
        <v>200.0</v>
      </c>
      <c r="X636" s="325">
        <v>0.0</v>
      </c>
      <c r="Y636" s="326">
        <f t="shared" si="66"/>
        <v>32</v>
      </c>
      <c r="Z636" s="326">
        <f t="shared" si="67"/>
        <v>232</v>
      </c>
      <c r="AA636" s="326"/>
    </row>
    <row r="637">
      <c r="A637" s="322">
        <v>46125.0</v>
      </c>
      <c r="B637" s="245" t="s">
        <v>4186</v>
      </c>
      <c r="C637" s="327" t="s">
        <v>2817</v>
      </c>
      <c r="D637" s="328">
        <v>0.4166666666666667</v>
      </c>
      <c r="E637" s="245" t="s">
        <v>3971</v>
      </c>
      <c r="F637" s="245" t="s">
        <v>3972</v>
      </c>
      <c r="G637" s="245">
        <v>1.0</v>
      </c>
      <c r="H637" s="245" t="s">
        <v>888</v>
      </c>
      <c r="I637" s="323" t="s">
        <v>12133</v>
      </c>
      <c r="J637" s="323" t="s">
        <v>9980</v>
      </c>
      <c r="K637" s="323" t="s">
        <v>7145</v>
      </c>
      <c r="L637" s="323" t="s">
        <v>12137</v>
      </c>
      <c r="M637" s="333" t="s">
        <v>12138</v>
      </c>
      <c r="N637" s="323" t="s">
        <v>11175</v>
      </c>
      <c r="O637" s="331">
        <v>0.4736111111111111</v>
      </c>
      <c r="P637" s="343" t="str">
        <f t="shared" si="4"/>
        <v>INSTALACION GPS</v>
      </c>
      <c r="Q637" s="323" t="s">
        <v>5247</v>
      </c>
      <c r="R637" s="323">
        <v>8.63874089050672E14</v>
      </c>
      <c r="S637" s="323">
        <v>8.118207477E9</v>
      </c>
      <c r="T637" s="323" t="s">
        <v>12135</v>
      </c>
      <c r="U637" s="323" t="s">
        <v>12136</v>
      </c>
      <c r="V637" s="343" t="str">
        <f t="shared" si="75"/>
        <v>INSTALACION</v>
      </c>
      <c r="W637" s="325">
        <v>1800.0</v>
      </c>
      <c r="X637" s="325">
        <v>300.0</v>
      </c>
      <c r="Y637" s="326">
        <f t="shared" si="66"/>
        <v>336</v>
      </c>
      <c r="Z637" s="326">
        <f t="shared" si="67"/>
        <v>2436</v>
      </c>
      <c r="AA637" s="326"/>
    </row>
    <row r="638">
      <c r="A638" s="322">
        <v>46125.0</v>
      </c>
      <c r="B638" s="245" t="s">
        <v>4186</v>
      </c>
      <c r="C638" s="245" t="s">
        <v>2966</v>
      </c>
      <c r="D638" s="328">
        <v>0.5</v>
      </c>
      <c r="E638" s="245" t="s">
        <v>7885</v>
      </c>
      <c r="F638" s="245" t="s">
        <v>3489</v>
      </c>
      <c r="G638" s="245">
        <v>1.0</v>
      </c>
      <c r="H638" s="245" t="s">
        <v>846</v>
      </c>
      <c r="I638" s="323" t="s">
        <v>12139</v>
      </c>
      <c r="J638" s="323" t="s">
        <v>12140</v>
      </c>
      <c r="K638" s="323" t="s">
        <v>6955</v>
      </c>
      <c r="L638" s="323" t="s">
        <v>11901</v>
      </c>
      <c r="M638" s="333" t="s">
        <v>11902</v>
      </c>
      <c r="N638" s="323" t="s">
        <v>68</v>
      </c>
      <c r="O638" s="323" t="s">
        <v>68</v>
      </c>
      <c r="P638" s="343" t="str">
        <f t="shared" si="4"/>
        <v>Seguimiento 862476055721004
Falla: NO REPORTA</v>
      </c>
      <c r="Q638" s="323" t="s">
        <v>12141</v>
      </c>
      <c r="R638" s="323">
        <v>8.62476055721004E14</v>
      </c>
      <c r="S638" s="323" t="s">
        <v>68</v>
      </c>
      <c r="T638" s="323" t="s">
        <v>68</v>
      </c>
      <c r="U638" s="323" t="s">
        <v>68</v>
      </c>
      <c r="V638" s="343" t="str">
        <f t="shared" si="75"/>
        <v>CANCELADO</v>
      </c>
      <c r="W638" s="325">
        <v>0.0</v>
      </c>
      <c r="X638" s="325">
        <v>0.0</v>
      </c>
      <c r="Y638" s="326">
        <f t="shared" si="66"/>
        <v>0</v>
      </c>
      <c r="Z638" s="326">
        <f t="shared" si="67"/>
        <v>0</v>
      </c>
      <c r="AA638" s="326"/>
    </row>
    <row r="639">
      <c r="A639" s="322">
        <v>46125.0</v>
      </c>
      <c r="B639" s="245" t="s">
        <v>4186</v>
      </c>
      <c r="C639" s="245" t="s">
        <v>68</v>
      </c>
      <c r="D639" s="328">
        <v>0.5416666666666666</v>
      </c>
      <c r="E639" s="245" t="s">
        <v>10162</v>
      </c>
      <c r="F639" s="245" t="s">
        <v>11719</v>
      </c>
      <c r="G639" s="245">
        <v>1.0</v>
      </c>
      <c r="H639" s="245" t="s">
        <v>888</v>
      </c>
      <c r="I639" s="323" t="s">
        <v>12142</v>
      </c>
      <c r="J639" s="323" t="s">
        <v>9980</v>
      </c>
      <c r="K639" s="323" t="s">
        <v>11631</v>
      </c>
      <c r="L639" s="323" t="s">
        <v>12143</v>
      </c>
      <c r="M639" s="333" t="s">
        <v>12144</v>
      </c>
      <c r="N639" s="323" t="s">
        <v>11934</v>
      </c>
      <c r="O639" s="331">
        <v>0.5645833333333333</v>
      </c>
      <c r="P639" s="343" t="str">
        <f t="shared" si="4"/>
        <v>INSTALACION GPS</v>
      </c>
      <c r="Q639" s="323" t="s">
        <v>5247</v>
      </c>
      <c r="R639" s="323" t="s">
        <v>68</v>
      </c>
      <c r="S639" s="323" t="s">
        <v>68</v>
      </c>
      <c r="T639" s="323" t="s">
        <v>68</v>
      </c>
      <c r="U639" s="323" t="s">
        <v>68</v>
      </c>
      <c r="V639" s="343" t="str">
        <f t="shared" si="75"/>
        <v>INSTALACION</v>
      </c>
      <c r="W639" s="325">
        <v>0.0</v>
      </c>
      <c r="X639" s="325">
        <v>0.0</v>
      </c>
      <c r="Y639" s="326">
        <f t="shared" si="66"/>
        <v>0</v>
      </c>
      <c r="Z639" s="326">
        <f t="shared" si="67"/>
        <v>0</v>
      </c>
      <c r="AA639" s="326"/>
    </row>
    <row r="640">
      <c r="A640" s="322">
        <v>46125.0</v>
      </c>
      <c r="B640" s="245" t="s">
        <v>4186</v>
      </c>
      <c r="C640" s="245" t="s">
        <v>2817</v>
      </c>
      <c r="D640" s="328">
        <v>0.7083333333333334</v>
      </c>
      <c r="E640" s="245" t="s">
        <v>3761</v>
      </c>
      <c r="F640" s="245" t="s">
        <v>2592</v>
      </c>
      <c r="G640" s="245">
        <v>1.0</v>
      </c>
      <c r="H640" s="245" t="s">
        <v>888</v>
      </c>
      <c r="I640" s="323" t="s">
        <v>12145</v>
      </c>
      <c r="J640" s="323" t="s">
        <v>9980</v>
      </c>
      <c r="K640" s="323" t="s">
        <v>12146</v>
      </c>
      <c r="L640" s="323" t="s">
        <v>12147</v>
      </c>
      <c r="M640" s="333" t="s">
        <v>12148</v>
      </c>
      <c r="N640" s="323" t="s">
        <v>11934</v>
      </c>
      <c r="O640" s="331">
        <v>0.6708333333333333</v>
      </c>
      <c r="P640" s="343" t="str">
        <f t="shared" si="4"/>
        <v>INSTALACION GPS</v>
      </c>
      <c r="Q640" s="323" t="s">
        <v>5247</v>
      </c>
      <c r="R640" s="323">
        <v>8.63874089049724E14</v>
      </c>
      <c r="S640" s="323">
        <v>8.117908706E9</v>
      </c>
      <c r="T640" s="323" t="s">
        <v>12149</v>
      </c>
      <c r="U640" s="323" t="s">
        <v>68</v>
      </c>
      <c r="V640" s="343" t="str">
        <f t="shared" si="75"/>
        <v>INSTALACION</v>
      </c>
      <c r="W640" s="325">
        <v>1724.0</v>
      </c>
      <c r="X640" s="325">
        <v>150.0</v>
      </c>
      <c r="Y640" s="326">
        <f t="shared" si="66"/>
        <v>299.84</v>
      </c>
      <c r="Z640" s="326">
        <f t="shared" si="67"/>
        <v>2173.84</v>
      </c>
      <c r="AA640" s="326"/>
    </row>
    <row r="641">
      <c r="A641" s="322">
        <v>46126.0</v>
      </c>
      <c r="B641" s="245" t="s">
        <v>4186</v>
      </c>
      <c r="C641" s="327" t="s">
        <v>2817</v>
      </c>
      <c r="D641" s="328">
        <v>0.4583333333333333</v>
      </c>
      <c r="E641" s="245" t="s">
        <v>2548</v>
      </c>
      <c r="F641" s="245" t="s">
        <v>10009</v>
      </c>
      <c r="G641" s="245">
        <v>1.0</v>
      </c>
      <c r="H641" s="245" t="s">
        <v>2513</v>
      </c>
      <c r="I641" s="323" t="s">
        <v>12150</v>
      </c>
      <c r="J641" s="323" t="s">
        <v>2514</v>
      </c>
      <c r="K641" s="323" t="s">
        <v>9455</v>
      </c>
      <c r="L641" s="323" t="s">
        <v>2833</v>
      </c>
      <c r="M641" s="333" t="s">
        <v>11186</v>
      </c>
      <c r="N641" s="323" t="s">
        <v>11934</v>
      </c>
      <c r="O641" s="331">
        <v>0.4583333333333333</v>
      </c>
      <c r="P641" s="343" t="str">
        <f t="shared" si="4"/>
        <v>DESINSTALACION DE EQUIPO</v>
      </c>
      <c r="Q641" s="323" t="s">
        <v>11996</v>
      </c>
      <c r="R641" s="323">
        <v>8.69220041852496E14</v>
      </c>
      <c r="S641" s="323">
        <v>8.331608237E9</v>
      </c>
      <c r="T641" s="323" t="s">
        <v>12151</v>
      </c>
      <c r="U641" s="323" t="s">
        <v>12152</v>
      </c>
      <c r="V641" s="343" t="str">
        <f t="shared" si="75"/>
        <v>DESINSTALACION</v>
      </c>
      <c r="W641" s="325">
        <v>350.0</v>
      </c>
      <c r="X641" s="325">
        <v>0.0</v>
      </c>
      <c r="Y641" s="326">
        <f t="shared" si="66"/>
        <v>56</v>
      </c>
      <c r="Z641" s="326">
        <f t="shared" si="67"/>
        <v>406</v>
      </c>
      <c r="AA641" s="326"/>
    </row>
    <row r="642">
      <c r="A642" s="322">
        <v>46126.0</v>
      </c>
      <c r="B642" s="245" t="s">
        <v>4186</v>
      </c>
      <c r="C642" s="245" t="s">
        <v>2817</v>
      </c>
      <c r="D642" s="328">
        <v>0.5416666666666666</v>
      </c>
      <c r="E642" s="245" t="s">
        <v>12153</v>
      </c>
      <c r="F642" s="245" t="s">
        <v>2592</v>
      </c>
      <c r="G642" s="245">
        <v>1.0</v>
      </c>
      <c r="H642" s="245" t="s">
        <v>2449</v>
      </c>
      <c r="I642" s="323" t="s">
        <v>12154</v>
      </c>
      <c r="J642" s="323" t="s">
        <v>12155</v>
      </c>
      <c r="K642" s="323" t="s">
        <v>10732</v>
      </c>
      <c r="L642" s="323" t="s">
        <v>12156</v>
      </c>
      <c r="M642" s="333" t="s">
        <v>10734</v>
      </c>
      <c r="N642" s="323" t="s">
        <v>11934</v>
      </c>
      <c r="O642" s="331">
        <v>0.5361111111111111</v>
      </c>
      <c r="P642" s="343" t="str">
        <f t="shared" si="4"/>
        <v>REVISION DE UNIDAD
(Cliente comenta no enciende la unidad)</v>
      </c>
      <c r="Q642" s="323" t="s">
        <v>12157</v>
      </c>
      <c r="R642" s="323">
        <v>8.62667089199445E14</v>
      </c>
      <c r="S642" s="323">
        <v>8.118016473E9</v>
      </c>
      <c r="T642" s="323" t="s">
        <v>10738</v>
      </c>
      <c r="U642" s="323" t="s">
        <v>10739</v>
      </c>
      <c r="V642" s="343" t="str">
        <f t="shared" si="75"/>
        <v>REVISION</v>
      </c>
      <c r="W642" s="325">
        <v>450.0</v>
      </c>
      <c r="X642" s="325">
        <v>0.0</v>
      </c>
      <c r="Y642" s="326">
        <f t="shared" si="66"/>
        <v>72</v>
      </c>
      <c r="Z642" s="326">
        <f t="shared" si="67"/>
        <v>522</v>
      </c>
      <c r="AA642" s="326"/>
    </row>
    <row r="643">
      <c r="A643" s="322">
        <v>46126.0</v>
      </c>
      <c r="B643" s="245" t="s">
        <v>4186</v>
      </c>
      <c r="C643" s="245" t="s">
        <v>2817</v>
      </c>
      <c r="D643" s="328">
        <v>0.5416666666666666</v>
      </c>
      <c r="E643" s="245" t="s">
        <v>12153</v>
      </c>
      <c r="F643" s="245" t="s">
        <v>2592</v>
      </c>
      <c r="G643" s="245">
        <v>1.0</v>
      </c>
      <c r="H643" s="245" t="s">
        <v>2513</v>
      </c>
      <c r="I643" s="323" t="s">
        <v>12154</v>
      </c>
      <c r="J643" s="323" t="s">
        <v>2514</v>
      </c>
      <c r="K643" s="323" t="s">
        <v>10732</v>
      </c>
      <c r="L643" s="323" t="s">
        <v>12156</v>
      </c>
      <c r="M643" s="333" t="s">
        <v>10734</v>
      </c>
      <c r="N643" s="323" t="s">
        <v>11934</v>
      </c>
      <c r="O643" s="331">
        <v>0.5361111111111111</v>
      </c>
      <c r="P643" s="343" t="str">
        <f t="shared" si="4"/>
        <v>DESINSTALACION DE EQUIPO</v>
      </c>
      <c r="Q643" s="323" t="s">
        <v>12158</v>
      </c>
      <c r="R643" s="323">
        <v>8.9710044465434E13</v>
      </c>
      <c r="S643" s="323" t="s">
        <v>68</v>
      </c>
      <c r="T643" s="323" t="s">
        <v>10738</v>
      </c>
      <c r="U643" s="323" t="s">
        <v>10739</v>
      </c>
      <c r="V643" s="343" t="str">
        <f t="shared" si="75"/>
        <v>DESINSTALACION</v>
      </c>
      <c r="W643" s="325">
        <v>500.0</v>
      </c>
      <c r="X643" s="325">
        <v>0.0</v>
      </c>
      <c r="Y643" s="326">
        <f t="shared" si="66"/>
        <v>80</v>
      </c>
      <c r="Z643" s="326">
        <f t="shared" si="67"/>
        <v>580</v>
      </c>
      <c r="AA643" s="326"/>
    </row>
    <row r="644">
      <c r="A644" s="322">
        <v>46127.0</v>
      </c>
      <c r="B644" s="245" t="s">
        <v>4186</v>
      </c>
      <c r="C644" s="327" t="s">
        <v>2817</v>
      </c>
      <c r="D644" s="328">
        <v>0.5208333333333334</v>
      </c>
      <c r="E644" s="245" t="s">
        <v>7700</v>
      </c>
      <c r="F644" s="245" t="s">
        <v>730</v>
      </c>
      <c r="G644" s="245">
        <v>1.0</v>
      </c>
      <c r="H644" s="245" t="s">
        <v>888</v>
      </c>
      <c r="I644" s="323" t="s">
        <v>2097</v>
      </c>
      <c r="J644" s="323" t="s">
        <v>9980</v>
      </c>
      <c r="K644" s="323" t="s">
        <v>12159</v>
      </c>
      <c r="L644" s="323" t="s">
        <v>11002</v>
      </c>
      <c r="M644" s="333" t="s">
        <v>11003</v>
      </c>
      <c r="N644" s="323" t="s">
        <v>11175</v>
      </c>
      <c r="O644" s="323" t="s">
        <v>68</v>
      </c>
      <c r="P644" s="343" t="str">
        <f t="shared" si="4"/>
        <v>INSTALACION GPS</v>
      </c>
      <c r="Q644" s="323" t="s">
        <v>68</v>
      </c>
      <c r="R644" s="323" t="s">
        <v>68</v>
      </c>
      <c r="S644" s="323" t="s">
        <v>68</v>
      </c>
      <c r="T644" s="323" t="s">
        <v>68</v>
      </c>
      <c r="U644" s="323" t="s">
        <v>68</v>
      </c>
      <c r="V644" s="343" t="str">
        <f t="shared" si="75"/>
        <v>INSTALACION</v>
      </c>
      <c r="W644" s="325">
        <v>1850.0</v>
      </c>
      <c r="X644" s="325">
        <v>250.0</v>
      </c>
      <c r="Y644" s="326">
        <f t="shared" si="66"/>
        <v>336</v>
      </c>
      <c r="Z644" s="326">
        <f t="shared" si="67"/>
        <v>2436</v>
      </c>
      <c r="AA644" s="326"/>
    </row>
    <row r="645">
      <c r="A645" s="322">
        <v>46127.0</v>
      </c>
      <c r="B645" s="245" t="s">
        <v>4186</v>
      </c>
      <c r="C645" s="245" t="s">
        <v>68</v>
      </c>
      <c r="D645" s="328">
        <v>0.6041666666666666</v>
      </c>
      <c r="E645" s="245" t="s">
        <v>5056</v>
      </c>
      <c r="F645" s="245" t="s">
        <v>4084</v>
      </c>
      <c r="G645" s="245">
        <v>1.0</v>
      </c>
      <c r="H645" s="245" t="s">
        <v>888</v>
      </c>
      <c r="I645" s="323" t="s">
        <v>12160</v>
      </c>
      <c r="J645" s="323" t="s">
        <v>9980</v>
      </c>
      <c r="K645" s="323" t="s">
        <v>12161</v>
      </c>
      <c r="L645" s="323" t="s">
        <v>12162</v>
      </c>
      <c r="M645" s="333" t="s">
        <v>12163</v>
      </c>
      <c r="N645" s="323" t="s">
        <v>11175</v>
      </c>
      <c r="O645" s="323" t="s">
        <v>68</v>
      </c>
      <c r="P645" s="343" t="str">
        <f t="shared" si="4"/>
        <v>INSTALACION GPS</v>
      </c>
      <c r="Q645" s="323" t="s">
        <v>68</v>
      </c>
      <c r="R645" s="323" t="s">
        <v>68</v>
      </c>
      <c r="S645" s="323" t="s">
        <v>68</v>
      </c>
      <c r="T645" s="323" t="s">
        <v>68</v>
      </c>
      <c r="U645" s="323" t="s">
        <v>68</v>
      </c>
      <c r="V645" s="343" t="str">
        <f t="shared" si="75"/>
        <v>INSTALACION</v>
      </c>
      <c r="W645" s="325">
        <v>0.0</v>
      </c>
      <c r="X645" s="325">
        <v>0.0</v>
      </c>
      <c r="Y645" s="326">
        <f t="shared" si="66"/>
        <v>0</v>
      </c>
      <c r="Z645" s="326">
        <f t="shared" si="67"/>
        <v>0</v>
      </c>
      <c r="AA645" s="326"/>
    </row>
    <row r="646">
      <c r="A646" s="322">
        <v>46128.0</v>
      </c>
      <c r="B646" s="245" t="s">
        <v>4186</v>
      </c>
      <c r="C646" s="245" t="s">
        <v>762</v>
      </c>
      <c r="D646" s="328">
        <v>0.4166666666666667</v>
      </c>
      <c r="E646" s="245" t="s">
        <v>12164</v>
      </c>
      <c r="F646" s="245" t="s">
        <v>4246</v>
      </c>
      <c r="G646" s="245">
        <v>1.0</v>
      </c>
      <c r="H646" s="245" t="s">
        <v>2449</v>
      </c>
      <c r="I646" s="323" t="s">
        <v>12165</v>
      </c>
      <c r="J646" s="323" t="s">
        <v>2877</v>
      </c>
      <c r="K646" s="323" t="s">
        <v>10365</v>
      </c>
      <c r="L646" s="323" t="s">
        <v>10366</v>
      </c>
      <c r="M646" s="344" t="s">
        <v>10367</v>
      </c>
      <c r="N646" s="323" t="s">
        <v>11175</v>
      </c>
      <c r="O646" s="331">
        <v>0.4222222222222222</v>
      </c>
      <c r="P646" s="343" t="str">
        <f t="shared" si="4"/>
        <v>REVISION DE UNIDAD </v>
      </c>
      <c r="Q646" s="323" t="s">
        <v>12026</v>
      </c>
      <c r="R646" s="323">
        <v>8.69220041535612E14</v>
      </c>
      <c r="S646" s="323">
        <v>8.120018959E9</v>
      </c>
      <c r="T646" s="323" t="s">
        <v>12166</v>
      </c>
      <c r="U646" s="323" t="s">
        <v>10370</v>
      </c>
      <c r="V646" s="343" t="str">
        <f t="shared" si="75"/>
        <v>REVISION</v>
      </c>
      <c r="W646" s="325">
        <v>0.0</v>
      </c>
      <c r="X646" s="325">
        <v>0.0</v>
      </c>
      <c r="Y646" s="326">
        <f t="shared" si="66"/>
        <v>0</v>
      </c>
      <c r="Z646" s="326">
        <f t="shared" si="67"/>
        <v>0</v>
      </c>
      <c r="AA646" s="326"/>
    </row>
    <row r="647">
      <c r="A647" s="322">
        <v>46128.0</v>
      </c>
      <c r="B647" s="245" t="s">
        <v>4186</v>
      </c>
      <c r="C647" s="245" t="s">
        <v>762</v>
      </c>
      <c r="D647" s="328">
        <v>0.4166666666666667</v>
      </c>
      <c r="E647" s="245" t="s">
        <v>12164</v>
      </c>
      <c r="F647" s="245" t="s">
        <v>4246</v>
      </c>
      <c r="G647" s="245">
        <v>1.0</v>
      </c>
      <c r="H647" s="245" t="s">
        <v>2467</v>
      </c>
      <c r="I647" s="323" t="s">
        <v>12165</v>
      </c>
      <c r="J647" s="323" t="s">
        <v>2467</v>
      </c>
      <c r="K647" s="323" t="s">
        <v>10365</v>
      </c>
      <c r="L647" s="323" t="s">
        <v>10366</v>
      </c>
      <c r="M647" s="344" t="s">
        <v>10367</v>
      </c>
      <c r="N647" s="323" t="s">
        <v>11175</v>
      </c>
      <c r="O647" s="331">
        <v>0.44027777777777777</v>
      </c>
      <c r="P647" s="343" t="str">
        <f t="shared" si="4"/>
        <v>CAMBIO DE GPS</v>
      </c>
      <c r="Q647" s="323" t="s">
        <v>5247</v>
      </c>
      <c r="R647" s="323">
        <v>8.63874089029163E14</v>
      </c>
      <c r="S647" s="323">
        <v>8.116006887E9</v>
      </c>
      <c r="T647" s="323" t="s">
        <v>12166</v>
      </c>
      <c r="U647" s="323" t="s">
        <v>10370</v>
      </c>
      <c r="V647" s="343" t="str">
        <f t="shared" si="75"/>
        <v>CAMBIO DE GPS</v>
      </c>
      <c r="W647" s="325">
        <v>0.0</v>
      </c>
      <c r="X647" s="325">
        <v>0.0</v>
      </c>
      <c r="Y647" s="326">
        <f t="shared" si="66"/>
        <v>0</v>
      </c>
      <c r="Z647" s="326">
        <f t="shared" si="67"/>
        <v>0</v>
      </c>
      <c r="AA647" s="326"/>
    </row>
    <row r="648">
      <c r="A648" s="322">
        <v>46128.0</v>
      </c>
      <c r="B648" s="245" t="s">
        <v>4186</v>
      </c>
      <c r="C648" s="245" t="s">
        <v>2817</v>
      </c>
      <c r="D648" s="328">
        <v>0.5</v>
      </c>
      <c r="E648" s="245" t="s">
        <v>3761</v>
      </c>
      <c r="F648" s="245" t="s">
        <v>2592</v>
      </c>
      <c r="G648" s="245">
        <v>1.0</v>
      </c>
      <c r="H648" s="245" t="s">
        <v>888</v>
      </c>
      <c r="I648" s="323" t="s">
        <v>12167</v>
      </c>
      <c r="J648" s="323" t="s">
        <v>9980</v>
      </c>
      <c r="K648" s="323" t="s">
        <v>12168</v>
      </c>
      <c r="L648" s="323" t="s">
        <v>8514</v>
      </c>
      <c r="M648" s="333" t="s">
        <v>2649</v>
      </c>
      <c r="N648" s="323" t="s">
        <v>11175</v>
      </c>
      <c r="O648" s="331">
        <v>0.5055555555555555</v>
      </c>
      <c r="P648" s="343" t="str">
        <f t="shared" si="4"/>
        <v>INSTALACION GPS</v>
      </c>
      <c r="Q648" s="323" t="s">
        <v>5247</v>
      </c>
      <c r="R648" s="323">
        <v>8.63874089027993E14</v>
      </c>
      <c r="S648" s="323">
        <v>8.123213076E9</v>
      </c>
      <c r="T648" s="323" t="s">
        <v>12169</v>
      </c>
      <c r="U648" s="323" t="s">
        <v>12170</v>
      </c>
      <c r="V648" s="343" t="str">
        <f t="shared" si="75"/>
        <v>INSTALACION</v>
      </c>
      <c r="W648" s="325">
        <v>1724.0</v>
      </c>
      <c r="X648" s="325">
        <v>150.0</v>
      </c>
      <c r="Y648" s="326">
        <f t="shared" si="66"/>
        <v>299.84</v>
      </c>
      <c r="Z648" s="326">
        <f t="shared" si="67"/>
        <v>2173.84</v>
      </c>
      <c r="AA648" s="326"/>
    </row>
    <row r="649">
      <c r="A649" s="322">
        <v>46128.0</v>
      </c>
      <c r="B649" s="245" t="s">
        <v>4186</v>
      </c>
      <c r="C649" s="245" t="s">
        <v>2817</v>
      </c>
      <c r="D649" s="328">
        <v>0.5625</v>
      </c>
      <c r="E649" s="245" t="s">
        <v>3761</v>
      </c>
      <c r="F649" s="245" t="s">
        <v>2592</v>
      </c>
      <c r="G649" s="245">
        <v>1.0</v>
      </c>
      <c r="H649" s="245" t="s">
        <v>888</v>
      </c>
      <c r="I649" s="323" t="s">
        <v>12171</v>
      </c>
      <c r="J649" s="323" t="s">
        <v>9980</v>
      </c>
      <c r="K649" s="323" t="s">
        <v>12172</v>
      </c>
      <c r="L649" s="323" t="s">
        <v>11643</v>
      </c>
      <c r="M649" s="333" t="s">
        <v>11706</v>
      </c>
      <c r="N649" s="323" t="s">
        <v>11175</v>
      </c>
      <c r="O649" s="331">
        <v>0.5409722222222222</v>
      </c>
      <c r="P649" s="343" t="str">
        <f t="shared" si="4"/>
        <v>INSTALACION GPS</v>
      </c>
      <c r="Q649" s="323" t="s">
        <v>5247</v>
      </c>
      <c r="R649" s="323">
        <v>8.63874089031003E14</v>
      </c>
      <c r="S649" s="323">
        <v>8.119175289E9</v>
      </c>
      <c r="T649" s="323" t="s">
        <v>12173</v>
      </c>
      <c r="U649" s="323" t="s">
        <v>68</v>
      </c>
      <c r="V649" s="343" t="str">
        <f t="shared" si="75"/>
        <v>INSTALACION</v>
      </c>
      <c r="W649" s="325">
        <v>1724.0</v>
      </c>
      <c r="X649" s="325">
        <v>150.0</v>
      </c>
      <c r="Y649" s="326">
        <f t="shared" si="66"/>
        <v>299.84</v>
      </c>
      <c r="Z649" s="326">
        <f t="shared" si="67"/>
        <v>2173.84</v>
      </c>
      <c r="AA649" s="326"/>
    </row>
    <row r="650">
      <c r="A650" s="322">
        <v>46128.0</v>
      </c>
      <c r="B650" s="245" t="s">
        <v>4186</v>
      </c>
      <c r="C650" s="327" t="s">
        <v>2817</v>
      </c>
      <c r="D650" s="328">
        <v>0.5833333333333334</v>
      </c>
      <c r="E650" s="245" t="s">
        <v>2548</v>
      </c>
      <c r="F650" s="245" t="s">
        <v>10009</v>
      </c>
      <c r="G650" s="245">
        <v>1.0</v>
      </c>
      <c r="H650" s="245" t="s">
        <v>2513</v>
      </c>
      <c r="I650" s="323" t="s">
        <v>12174</v>
      </c>
      <c r="J650" s="323" t="s">
        <v>2514</v>
      </c>
      <c r="K650" s="323" t="s">
        <v>9455</v>
      </c>
      <c r="L650" s="323" t="s">
        <v>2833</v>
      </c>
      <c r="M650" s="333" t="s">
        <v>11186</v>
      </c>
      <c r="N650" s="323" t="s">
        <v>11934</v>
      </c>
      <c r="O650" s="331">
        <v>0.59375</v>
      </c>
      <c r="P650" s="343" t="str">
        <f t="shared" si="4"/>
        <v>DESINSTALACION DE EQUIPO</v>
      </c>
      <c r="Q650" s="323" t="s">
        <v>11996</v>
      </c>
      <c r="R650" s="323">
        <v>8.68166053312781E14</v>
      </c>
      <c r="S650" s="323">
        <v>8.123512348E9</v>
      </c>
      <c r="T650" s="323" t="s">
        <v>12175</v>
      </c>
      <c r="U650" s="323" t="s">
        <v>12176</v>
      </c>
      <c r="V650" s="343" t="str">
        <f t="shared" si="75"/>
        <v>DESINSTALACION</v>
      </c>
      <c r="W650" s="325">
        <v>350.0</v>
      </c>
      <c r="X650" s="325">
        <v>0.0</v>
      </c>
      <c r="Y650" s="326">
        <f t="shared" si="66"/>
        <v>56</v>
      </c>
      <c r="Z650" s="326">
        <f t="shared" si="67"/>
        <v>406</v>
      </c>
      <c r="AA650" s="326"/>
    </row>
    <row r="651">
      <c r="A651" s="322">
        <v>46128.0</v>
      </c>
      <c r="B651" s="245" t="s">
        <v>4186</v>
      </c>
      <c r="C651" s="327" t="s">
        <v>2817</v>
      </c>
      <c r="D651" s="328">
        <v>0.625</v>
      </c>
      <c r="E651" s="245" t="s">
        <v>2548</v>
      </c>
      <c r="F651" s="245" t="s">
        <v>10009</v>
      </c>
      <c r="G651" s="245">
        <v>1.0</v>
      </c>
      <c r="H651" s="245" t="s">
        <v>6980</v>
      </c>
      <c r="I651" s="323" t="s">
        <v>12177</v>
      </c>
      <c r="J651" s="323" t="s">
        <v>2521</v>
      </c>
      <c r="K651" s="323" t="s">
        <v>9455</v>
      </c>
      <c r="L651" s="323" t="s">
        <v>2833</v>
      </c>
      <c r="M651" s="333" t="s">
        <v>11186</v>
      </c>
      <c r="N651" s="323" t="s">
        <v>11934</v>
      </c>
      <c r="O651" s="323" t="s">
        <v>68</v>
      </c>
      <c r="P651" s="343" t="str">
        <f t="shared" si="4"/>
        <v>REINSTALACION DE EQUIPO </v>
      </c>
      <c r="Q651" s="323" t="s">
        <v>12178</v>
      </c>
      <c r="R651" s="323" t="s">
        <v>68</v>
      </c>
      <c r="S651" s="323" t="s">
        <v>68</v>
      </c>
      <c r="T651" s="323" t="s">
        <v>68</v>
      </c>
      <c r="U651" s="323" t="s">
        <v>68</v>
      </c>
      <c r="V651" s="343" t="str">
        <f t="shared" si="75"/>
        <v>NO SE REALIZO</v>
      </c>
      <c r="W651" s="325">
        <v>0.0</v>
      </c>
      <c r="X651" s="325">
        <v>0.0</v>
      </c>
      <c r="Y651" s="326">
        <f t="shared" si="66"/>
        <v>0</v>
      </c>
      <c r="Z651" s="326">
        <f t="shared" si="67"/>
        <v>0</v>
      </c>
      <c r="AA651" s="326"/>
    </row>
    <row r="652">
      <c r="A652" s="322">
        <v>46128.0</v>
      </c>
      <c r="B652" s="245" t="s">
        <v>4186</v>
      </c>
      <c r="C652" s="327" t="s">
        <v>2817</v>
      </c>
      <c r="D652" s="328">
        <v>0.625</v>
      </c>
      <c r="E652" s="245" t="s">
        <v>2548</v>
      </c>
      <c r="F652" s="245" t="s">
        <v>10009</v>
      </c>
      <c r="G652" s="245">
        <v>1.0</v>
      </c>
      <c r="H652" s="245" t="s">
        <v>2513</v>
      </c>
      <c r="I652" s="323" t="s">
        <v>12179</v>
      </c>
      <c r="J652" s="323" t="s">
        <v>2514</v>
      </c>
      <c r="K652" s="323" t="s">
        <v>9455</v>
      </c>
      <c r="L652" s="323" t="s">
        <v>2833</v>
      </c>
      <c r="M652" s="333" t="s">
        <v>11186</v>
      </c>
      <c r="N652" s="323" t="s">
        <v>11934</v>
      </c>
      <c r="O652" s="331">
        <v>0.6458333333333334</v>
      </c>
      <c r="P652" s="343" t="str">
        <f t="shared" si="4"/>
        <v>DESINSTALACION DE EQUIPO</v>
      </c>
      <c r="Q652" s="323" t="s">
        <v>11996</v>
      </c>
      <c r="R652" s="323">
        <v>8.62667089211E14</v>
      </c>
      <c r="S652" s="323">
        <v>8.117906165E9</v>
      </c>
      <c r="T652" s="323" t="s">
        <v>10596</v>
      </c>
      <c r="U652" s="323" t="s">
        <v>12180</v>
      </c>
      <c r="V652" s="343" t="str">
        <f t="shared" si="75"/>
        <v>DESINSTALACION</v>
      </c>
      <c r="W652" s="325">
        <v>350.0</v>
      </c>
      <c r="X652" s="325">
        <v>0.0</v>
      </c>
      <c r="Y652" s="326">
        <f t="shared" si="66"/>
        <v>56</v>
      </c>
      <c r="Z652" s="326">
        <f t="shared" si="67"/>
        <v>406</v>
      </c>
      <c r="AA652" s="326"/>
    </row>
    <row r="653">
      <c r="A653" s="322">
        <v>46129.0</v>
      </c>
      <c r="B653" s="245" t="s">
        <v>4186</v>
      </c>
      <c r="C653" s="327" t="s">
        <v>2817</v>
      </c>
      <c r="D653" s="328">
        <v>0.6458333333333334</v>
      </c>
      <c r="E653" s="245" t="s">
        <v>7132</v>
      </c>
      <c r="F653" s="245" t="s">
        <v>98</v>
      </c>
      <c r="G653" s="245">
        <v>1.0</v>
      </c>
      <c r="H653" s="245" t="s">
        <v>888</v>
      </c>
      <c r="I653" s="323" t="s">
        <v>12181</v>
      </c>
      <c r="J653" s="323" t="s">
        <v>7134</v>
      </c>
      <c r="K653" s="323" t="s">
        <v>9358</v>
      </c>
      <c r="L653" s="323" t="s">
        <v>5628</v>
      </c>
      <c r="M653" s="333" t="s">
        <v>9359</v>
      </c>
      <c r="N653" s="323" t="s">
        <v>11175</v>
      </c>
      <c r="O653" s="331">
        <v>0.65625</v>
      </c>
      <c r="P653" s="343" t="str">
        <f t="shared" si="4"/>
        <v>INSTALACION CON MICROFONO</v>
      </c>
      <c r="Q653" s="323" t="s">
        <v>5247</v>
      </c>
      <c r="R653" s="323">
        <v>8.69706063872065E14</v>
      </c>
      <c r="S653" s="323">
        <v>8.135517477E9</v>
      </c>
      <c r="T653" s="323" t="s">
        <v>12182</v>
      </c>
      <c r="U653" s="323" t="s">
        <v>12183</v>
      </c>
      <c r="V653" s="343" t="str">
        <f t="shared" si="75"/>
        <v>INSTALACION</v>
      </c>
      <c r="W653" s="325">
        <v>1500.0</v>
      </c>
      <c r="X653" s="325">
        <v>279.0</v>
      </c>
      <c r="Y653" s="326">
        <f t="shared" si="66"/>
        <v>284.64</v>
      </c>
      <c r="Z653" s="326">
        <f t="shared" si="67"/>
        <v>2063.64</v>
      </c>
      <c r="AA653" s="326"/>
    </row>
    <row r="654">
      <c r="A654" s="322">
        <v>46129.0</v>
      </c>
      <c r="B654" s="245" t="s">
        <v>4186</v>
      </c>
      <c r="C654" s="245" t="s">
        <v>2966</v>
      </c>
      <c r="D654" s="245" t="s">
        <v>68</v>
      </c>
      <c r="E654" s="245" t="s">
        <v>9781</v>
      </c>
      <c r="F654" s="245" t="s">
        <v>12062</v>
      </c>
      <c r="G654" s="245">
        <v>1.0</v>
      </c>
      <c r="H654" s="245" t="s">
        <v>6980</v>
      </c>
      <c r="I654" s="323" t="s">
        <v>3211</v>
      </c>
      <c r="J654" s="323" t="s">
        <v>9650</v>
      </c>
      <c r="K654" s="323" t="s">
        <v>12063</v>
      </c>
      <c r="L654" s="193" t="s">
        <v>9784</v>
      </c>
      <c r="M654" s="359" t="s">
        <v>9785</v>
      </c>
      <c r="N654" s="323" t="s">
        <v>68</v>
      </c>
      <c r="O654" s="323" t="s">
        <v>68</v>
      </c>
      <c r="P654" s="343" t="str">
        <f t="shared" si="4"/>
        <v>INSTALACION DE GPS</v>
      </c>
      <c r="Q654" s="323" t="s">
        <v>12184</v>
      </c>
      <c r="R654" s="323" t="s">
        <v>68</v>
      </c>
      <c r="S654" s="323" t="s">
        <v>68</v>
      </c>
      <c r="T654" s="323" t="s">
        <v>68</v>
      </c>
      <c r="U654" s="323" t="s">
        <v>68</v>
      </c>
      <c r="V654" s="343" t="str">
        <f t="shared" si="75"/>
        <v>NO SE REALIZO</v>
      </c>
      <c r="W654" s="325">
        <v>0.0</v>
      </c>
      <c r="X654" s="325">
        <v>0.0</v>
      </c>
      <c r="Y654" s="326">
        <f t="shared" si="66"/>
        <v>0</v>
      </c>
      <c r="Z654" s="326">
        <f t="shared" si="67"/>
        <v>0</v>
      </c>
      <c r="AA654" s="325" t="s">
        <v>12066</v>
      </c>
    </row>
    <row r="655">
      <c r="A655" s="322">
        <v>46129.0</v>
      </c>
      <c r="B655" s="245" t="s">
        <v>4186</v>
      </c>
      <c r="C655" s="245" t="s">
        <v>68</v>
      </c>
      <c r="D655" s="328">
        <v>0.375</v>
      </c>
      <c r="E655" s="245" t="s">
        <v>5424</v>
      </c>
      <c r="F655" s="245" t="s">
        <v>12185</v>
      </c>
      <c r="G655" s="245">
        <v>1.0</v>
      </c>
      <c r="H655" s="245" t="s">
        <v>2449</v>
      </c>
      <c r="I655" s="323" t="s">
        <v>12186</v>
      </c>
      <c r="J655" s="323" t="s">
        <v>12187</v>
      </c>
      <c r="K655" s="323" t="s">
        <v>12188</v>
      </c>
      <c r="L655" s="323" t="s">
        <v>4913</v>
      </c>
      <c r="M655" s="333" t="s">
        <v>12189</v>
      </c>
      <c r="N655" s="323" t="s">
        <v>11934</v>
      </c>
      <c r="O655" s="331">
        <v>0.3875</v>
      </c>
      <c r="P655" s="343" t="str">
        <f t="shared" si="4"/>
        <v>REVISION DE UNIDAD
(DEJO DE REPORTAR 2026-03-18 09:59:55)</v>
      </c>
      <c r="Q655" s="323" t="s">
        <v>12190</v>
      </c>
      <c r="R655" s="323">
        <v>8.6494304878758E14</v>
      </c>
      <c r="S655" s="323">
        <v>8.186029362E9</v>
      </c>
      <c r="T655" s="323" t="s">
        <v>12191</v>
      </c>
      <c r="U655" s="323" t="s">
        <v>12192</v>
      </c>
      <c r="V655" s="323" t="s">
        <v>762</v>
      </c>
      <c r="W655" s="325">
        <v>0.0</v>
      </c>
      <c r="X655" s="325">
        <v>0.0</v>
      </c>
      <c r="Y655" s="326">
        <f t="shared" si="66"/>
        <v>0</v>
      </c>
      <c r="Z655" s="326">
        <f t="shared" si="67"/>
        <v>0</v>
      </c>
      <c r="AA655" s="326"/>
    </row>
    <row r="656">
      <c r="A656" s="322">
        <v>46129.0</v>
      </c>
      <c r="B656" s="245" t="s">
        <v>4186</v>
      </c>
      <c r="C656" s="245" t="s">
        <v>68</v>
      </c>
      <c r="D656" s="328">
        <v>0.375</v>
      </c>
      <c r="E656" s="245" t="s">
        <v>5424</v>
      </c>
      <c r="F656" s="245" t="s">
        <v>12185</v>
      </c>
      <c r="G656" s="245">
        <v>1.0</v>
      </c>
      <c r="H656" s="245" t="s">
        <v>37</v>
      </c>
      <c r="I656" s="323" t="s">
        <v>12186</v>
      </c>
      <c r="J656" s="323" t="s">
        <v>10046</v>
      </c>
      <c r="K656" s="323" t="s">
        <v>12188</v>
      </c>
      <c r="L656" s="323" t="s">
        <v>4913</v>
      </c>
      <c r="M656" s="333" t="s">
        <v>12189</v>
      </c>
      <c r="N656" s="323" t="s">
        <v>11934</v>
      </c>
      <c r="O656" s="331">
        <v>0.42569444444444443</v>
      </c>
      <c r="P656" s="343" t="str">
        <f t="shared" si="4"/>
        <v>INSTALACION COMODATO GPS</v>
      </c>
      <c r="Q656" s="323" t="s">
        <v>12193</v>
      </c>
      <c r="R656" s="323">
        <v>8.63874089045235E14</v>
      </c>
      <c r="S656" s="323">
        <v>8.110502804E9</v>
      </c>
      <c r="T656" s="323" t="s">
        <v>12191</v>
      </c>
      <c r="U656" s="323" t="s">
        <v>12192</v>
      </c>
      <c r="V656" s="343" t="str">
        <f t="shared" ref="V656:V774" si="76">H656</f>
        <v>COMODATO</v>
      </c>
      <c r="W656" s="325">
        <v>549.0</v>
      </c>
      <c r="X656" s="325">
        <v>0.0</v>
      </c>
      <c r="Y656" s="326">
        <f t="shared" si="66"/>
        <v>87.84</v>
      </c>
      <c r="Z656" s="326">
        <f t="shared" si="67"/>
        <v>636.84</v>
      </c>
      <c r="AA656" s="326"/>
    </row>
    <row r="657">
      <c r="A657" s="322">
        <v>46129.0</v>
      </c>
      <c r="B657" s="245" t="s">
        <v>4186</v>
      </c>
      <c r="C657" s="245" t="s">
        <v>2966</v>
      </c>
      <c r="D657" s="328">
        <v>0.4583333333333333</v>
      </c>
      <c r="E657" s="245" t="s">
        <v>3698</v>
      </c>
      <c r="F657" s="245" t="s">
        <v>6473</v>
      </c>
      <c r="G657" s="245">
        <v>1.0</v>
      </c>
      <c r="H657" s="245" t="s">
        <v>2812</v>
      </c>
      <c r="I657" s="323" t="s">
        <v>12194</v>
      </c>
      <c r="J657" s="323" t="s">
        <v>2521</v>
      </c>
      <c r="K657" s="323" t="s">
        <v>6475</v>
      </c>
      <c r="L657" s="323" t="s">
        <v>10891</v>
      </c>
      <c r="M657" s="333" t="s">
        <v>11544</v>
      </c>
      <c r="N657" s="323" t="s">
        <v>11934</v>
      </c>
      <c r="O657" s="331">
        <v>0.4965277777777778</v>
      </c>
      <c r="P657" s="343" t="str">
        <f t="shared" si="4"/>
        <v>REINSTALACION DE EQUIPO </v>
      </c>
      <c r="Q657" s="323" t="s">
        <v>5247</v>
      </c>
      <c r="R657" s="323">
        <v>8.6387408905011E14</v>
      </c>
      <c r="S657" s="323">
        <v>8.117908761E9</v>
      </c>
      <c r="T657" s="323" t="s">
        <v>12195</v>
      </c>
      <c r="U657" s="323" t="s">
        <v>12196</v>
      </c>
      <c r="V657" s="343" t="str">
        <f t="shared" si="76"/>
        <v>REINSTALACION</v>
      </c>
      <c r="W657" s="325">
        <v>0.0</v>
      </c>
      <c r="X657" s="325">
        <v>0.0</v>
      </c>
      <c r="Y657" s="326">
        <f t="shared" si="66"/>
        <v>0</v>
      </c>
      <c r="Z657" s="326">
        <f t="shared" si="67"/>
        <v>0</v>
      </c>
      <c r="AA657" s="326"/>
    </row>
    <row r="658">
      <c r="A658" s="322">
        <v>46130.0</v>
      </c>
      <c r="B658" s="245" t="s">
        <v>4186</v>
      </c>
      <c r="C658" s="327" t="s">
        <v>2817</v>
      </c>
      <c r="D658" s="328">
        <v>0.3958333333333333</v>
      </c>
      <c r="E658" s="245" t="s">
        <v>12106</v>
      </c>
      <c r="F658" s="245" t="s">
        <v>726</v>
      </c>
      <c r="G658" s="245">
        <v>1.0</v>
      </c>
      <c r="H658" s="245" t="s">
        <v>888</v>
      </c>
      <c r="I658" s="323" t="s">
        <v>12121</v>
      </c>
      <c r="J658" s="323" t="s">
        <v>9980</v>
      </c>
      <c r="K658" s="323" t="s">
        <v>12108</v>
      </c>
      <c r="L658" s="323" t="s">
        <v>11071</v>
      </c>
      <c r="M658" s="344" t="s">
        <v>11072</v>
      </c>
      <c r="N658" s="323" t="s">
        <v>11175</v>
      </c>
      <c r="O658" s="331">
        <v>0.40694444444444444</v>
      </c>
      <c r="P658" s="343" t="str">
        <f t="shared" si="4"/>
        <v>INSTALACION GPS</v>
      </c>
      <c r="Q658" s="323" t="s">
        <v>11044</v>
      </c>
      <c r="R658" s="323">
        <v>8.6387408230373E14</v>
      </c>
      <c r="S658" s="323">
        <v>8.118246254E9</v>
      </c>
      <c r="T658" s="323" t="s">
        <v>12197</v>
      </c>
      <c r="U658" s="323" t="s">
        <v>12198</v>
      </c>
      <c r="V658" s="343" t="str">
        <f t="shared" si="76"/>
        <v>INSTALACION</v>
      </c>
      <c r="W658" s="325">
        <v>1500.0</v>
      </c>
      <c r="X658" s="325">
        <v>250.0</v>
      </c>
      <c r="Y658" s="326">
        <f t="shared" si="66"/>
        <v>280</v>
      </c>
      <c r="Z658" s="326">
        <f t="shared" si="67"/>
        <v>2030</v>
      </c>
      <c r="AA658" s="326"/>
    </row>
    <row r="659">
      <c r="A659" s="322">
        <v>46130.0</v>
      </c>
      <c r="B659" s="245" t="s">
        <v>4186</v>
      </c>
      <c r="C659" s="327" t="s">
        <v>2817</v>
      </c>
      <c r="D659" s="328">
        <v>0.4166666666666667</v>
      </c>
      <c r="E659" s="245" t="s">
        <v>12106</v>
      </c>
      <c r="F659" s="245" t="s">
        <v>726</v>
      </c>
      <c r="G659" s="245">
        <v>1.0</v>
      </c>
      <c r="H659" s="245" t="s">
        <v>888</v>
      </c>
      <c r="I659" s="323" t="s">
        <v>12120</v>
      </c>
      <c r="J659" s="323" t="s">
        <v>9980</v>
      </c>
      <c r="K659" s="323" t="s">
        <v>12108</v>
      </c>
      <c r="L659" s="323" t="s">
        <v>11071</v>
      </c>
      <c r="M659" s="344" t="s">
        <v>11072</v>
      </c>
      <c r="N659" s="323" t="s">
        <v>11175</v>
      </c>
      <c r="O659" s="331">
        <v>0.4618055555555556</v>
      </c>
      <c r="P659" s="343" t="str">
        <f t="shared" si="4"/>
        <v>INSTALACION GPS</v>
      </c>
      <c r="Q659" s="323" t="s">
        <v>11044</v>
      </c>
      <c r="R659" s="323">
        <v>8.66557084313206E14</v>
      </c>
      <c r="S659" s="323">
        <v>8.118206766E9</v>
      </c>
      <c r="T659" s="323" t="s">
        <v>68</v>
      </c>
      <c r="U659" s="323" t="s">
        <v>12199</v>
      </c>
      <c r="V659" s="343" t="str">
        <f t="shared" si="76"/>
        <v>INSTALACION</v>
      </c>
      <c r="W659" s="325">
        <v>1500.0</v>
      </c>
      <c r="X659" s="325">
        <v>250.0</v>
      </c>
      <c r="Y659" s="326">
        <f t="shared" si="66"/>
        <v>280</v>
      </c>
      <c r="Z659" s="326">
        <f t="shared" si="67"/>
        <v>2030</v>
      </c>
      <c r="AA659" s="326"/>
    </row>
    <row r="660">
      <c r="A660" s="322">
        <v>46130.0</v>
      </c>
      <c r="B660" s="245" t="s">
        <v>4186</v>
      </c>
      <c r="C660" s="245" t="s">
        <v>762</v>
      </c>
      <c r="D660" s="328">
        <v>0.4375</v>
      </c>
      <c r="E660" s="245" t="s">
        <v>12106</v>
      </c>
      <c r="F660" s="245" t="s">
        <v>726</v>
      </c>
      <c r="G660" s="245">
        <v>1.0</v>
      </c>
      <c r="H660" s="245" t="s">
        <v>2449</v>
      </c>
      <c r="I660" s="323" t="s">
        <v>12200</v>
      </c>
      <c r="J660" s="323" t="s">
        <v>12201</v>
      </c>
      <c r="K660" s="323" t="s">
        <v>12108</v>
      </c>
      <c r="L660" s="323" t="s">
        <v>11071</v>
      </c>
      <c r="M660" s="344" t="s">
        <v>11072</v>
      </c>
      <c r="N660" s="323" t="s">
        <v>11175</v>
      </c>
      <c r="O660" s="331">
        <v>0.40694444444444444</v>
      </c>
      <c r="P660" s="343" t="str">
        <f t="shared" si="4"/>
        <v>REVISION DE UNIDAD
(COMENTAN PIERDE SEÑAL COSTANTEMENTE 2026-04-16 13:39:29)</v>
      </c>
      <c r="Q660" s="323" t="s">
        <v>68</v>
      </c>
      <c r="R660" s="323">
        <v>8.62667089244969E14</v>
      </c>
      <c r="S660" s="323">
        <v>8.122017475E9</v>
      </c>
      <c r="T660" s="323" t="s">
        <v>11085</v>
      </c>
      <c r="U660" s="323" t="s">
        <v>11086</v>
      </c>
      <c r="V660" s="343" t="str">
        <f t="shared" si="76"/>
        <v>REVISION</v>
      </c>
      <c r="W660" s="325">
        <v>0.0</v>
      </c>
      <c r="X660" s="325">
        <v>0.0</v>
      </c>
      <c r="Y660" s="326">
        <f t="shared" si="66"/>
        <v>0</v>
      </c>
      <c r="Z660" s="326">
        <f t="shared" si="67"/>
        <v>0</v>
      </c>
      <c r="AA660" s="326"/>
    </row>
    <row r="661">
      <c r="A661" s="322">
        <v>46130.0</v>
      </c>
      <c r="B661" s="245" t="s">
        <v>4186</v>
      </c>
      <c r="C661" s="245" t="s">
        <v>762</v>
      </c>
      <c r="D661" s="328">
        <v>0.4375</v>
      </c>
      <c r="E661" s="245" t="s">
        <v>12106</v>
      </c>
      <c r="F661" s="245" t="s">
        <v>726</v>
      </c>
      <c r="G661" s="245">
        <v>1.0</v>
      </c>
      <c r="H661" s="245" t="s">
        <v>6980</v>
      </c>
      <c r="I661" s="323" t="s">
        <v>12202</v>
      </c>
      <c r="J661" s="323" t="s">
        <v>9980</v>
      </c>
      <c r="K661" s="323" t="s">
        <v>12108</v>
      </c>
      <c r="L661" s="323" t="s">
        <v>11071</v>
      </c>
      <c r="M661" s="344" t="s">
        <v>11072</v>
      </c>
      <c r="N661" s="323" t="s">
        <v>68</v>
      </c>
      <c r="O661" s="323" t="s">
        <v>68</v>
      </c>
      <c r="P661" s="343" t="str">
        <f t="shared" si="4"/>
        <v>INSTALACION GPS</v>
      </c>
      <c r="Q661" s="323" t="s">
        <v>68</v>
      </c>
      <c r="R661" s="323" t="s">
        <v>68</v>
      </c>
      <c r="S661" s="323" t="s">
        <v>68</v>
      </c>
      <c r="T661" s="323" t="s">
        <v>68</v>
      </c>
      <c r="U661" s="323" t="s">
        <v>68</v>
      </c>
      <c r="V661" s="343" t="str">
        <f t="shared" si="76"/>
        <v>NO SE REALIZO</v>
      </c>
      <c r="W661" s="325">
        <v>0.0</v>
      </c>
      <c r="X661" s="325">
        <v>0.0</v>
      </c>
      <c r="Y661" s="326">
        <f t="shared" si="66"/>
        <v>0</v>
      </c>
      <c r="Z661" s="326">
        <f t="shared" si="67"/>
        <v>0</v>
      </c>
      <c r="AA661" s="326"/>
    </row>
    <row r="662">
      <c r="A662" s="322">
        <v>46130.0</v>
      </c>
      <c r="B662" s="245" t="s">
        <v>4186</v>
      </c>
      <c r="C662" s="245" t="s">
        <v>762</v>
      </c>
      <c r="D662" s="328">
        <v>0.4583333333333333</v>
      </c>
      <c r="E662" s="245" t="s">
        <v>12106</v>
      </c>
      <c r="F662" s="245" t="s">
        <v>726</v>
      </c>
      <c r="G662" s="245">
        <v>1.0</v>
      </c>
      <c r="H662" s="245" t="s">
        <v>6980</v>
      </c>
      <c r="I662" s="323" t="s">
        <v>12203</v>
      </c>
      <c r="J662" s="323" t="s">
        <v>9980</v>
      </c>
      <c r="K662" s="323" t="s">
        <v>12108</v>
      </c>
      <c r="L662" s="323" t="s">
        <v>11071</v>
      </c>
      <c r="M662" s="344" t="s">
        <v>11072</v>
      </c>
      <c r="N662" s="323" t="s">
        <v>68</v>
      </c>
      <c r="O662" s="323" t="s">
        <v>68</v>
      </c>
      <c r="P662" s="343" t="str">
        <f t="shared" si="4"/>
        <v>INSTALACION GPS</v>
      </c>
      <c r="Q662" s="323" t="s">
        <v>68</v>
      </c>
      <c r="R662" s="323" t="s">
        <v>68</v>
      </c>
      <c r="S662" s="323" t="s">
        <v>68</v>
      </c>
      <c r="T662" s="323" t="s">
        <v>68</v>
      </c>
      <c r="U662" s="323" t="s">
        <v>68</v>
      </c>
      <c r="V662" s="343" t="str">
        <f t="shared" si="76"/>
        <v>NO SE REALIZO</v>
      </c>
      <c r="W662" s="325">
        <v>0.0</v>
      </c>
      <c r="X662" s="325">
        <v>0.0</v>
      </c>
      <c r="Y662" s="326">
        <f t="shared" si="66"/>
        <v>0</v>
      </c>
      <c r="Z662" s="326">
        <f t="shared" si="67"/>
        <v>0</v>
      </c>
      <c r="AA662" s="326"/>
    </row>
    <row r="663">
      <c r="A663" s="322">
        <v>46130.0</v>
      </c>
      <c r="B663" s="245" t="s">
        <v>4186</v>
      </c>
      <c r="C663" s="245" t="s">
        <v>762</v>
      </c>
      <c r="D663" s="328">
        <v>0.3958333333333333</v>
      </c>
      <c r="E663" s="245" t="s">
        <v>12106</v>
      </c>
      <c r="F663" s="245" t="s">
        <v>726</v>
      </c>
      <c r="G663" s="245">
        <v>1.0</v>
      </c>
      <c r="H663" s="245" t="s">
        <v>6980</v>
      </c>
      <c r="I663" s="323" t="s">
        <v>12204</v>
      </c>
      <c r="J663" s="323" t="s">
        <v>9980</v>
      </c>
      <c r="K663" s="323" t="s">
        <v>12108</v>
      </c>
      <c r="L663" s="323" t="s">
        <v>11071</v>
      </c>
      <c r="M663" s="344" t="s">
        <v>11072</v>
      </c>
      <c r="N663" s="323" t="s">
        <v>68</v>
      </c>
      <c r="O663" s="323" t="s">
        <v>68</v>
      </c>
      <c r="P663" s="343" t="str">
        <f t="shared" si="4"/>
        <v>INSTALACION GPS</v>
      </c>
      <c r="Q663" s="323" t="s">
        <v>68</v>
      </c>
      <c r="R663" s="323" t="s">
        <v>68</v>
      </c>
      <c r="S663" s="323" t="s">
        <v>68</v>
      </c>
      <c r="T663" s="323" t="s">
        <v>68</v>
      </c>
      <c r="U663" s="323" t="s">
        <v>68</v>
      </c>
      <c r="V663" s="343" t="str">
        <f t="shared" si="76"/>
        <v>NO SE REALIZO</v>
      </c>
      <c r="W663" s="325">
        <v>0.0</v>
      </c>
      <c r="X663" s="325">
        <v>0.0</v>
      </c>
      <c r="Y663" s="326">
        <f t="shared" si="66"/>
        <v>0</v>
      </c>
      <c r="Z663" s="326">
        <f t="shared" si="67"/>
        <v>0</v>
      </c>
      <c r="AA663" s="326"/>
    </row>
    <row r="664">
      <c r="A664" s="322">
        <v>46130.0</v>
      </c>
      <c r="B664" s="245" t="s">
        <v>4186</v>
      </c>
      <c r="C664" s="245" t="s">
        <v>2817</v>
      </c>
      <c r="D664" s="328">
        <v>0.4583333333333333</v>
      </c>
      <c r="E664" s="245" t="s">
        <v>2548</v>
      </c>
      <c r="F664" s="245" t="s">
        <v>10009</v>
      </c>
      <c r="G664" s="245">
        <v>1.0</v>
      </c>
      <c r="H664" s="245" t="s">
        <v>2513</v>
      </c>
      <c r="I664" s="323" t="s">
        <v>12205</v>
      </c>
      <c r="J664" s="323" t="s">
        <v>2514</v>
      </c>
      <c r="K664" s="323" t="s">
        <v>12206</v>
      </c>
      <c r="L664" s="323" t="s">
        <v>12207</v>
      </c>
      <c r="M664" s="333" t="s">
        <v>12208</v>
      </c>
      <c r="N664" s="323" t="s">
        <v>11934</v>
      </c>
      <c r="O664" s="331">
        <v>0.44305555555555554</v>
      </c>
      <c r="P664" s="343" t="str">
        <f t="shared" si="4"/>
        <v>DESINSTALACION DE EQUIPO</v>
      </c>
      <c r="Q664" s="323" t="s">
        <v>11996</v>
      </c>
      <c r="R664" s="323">
        <v>8.68166059176982E14</v>
      </c>
      <c r="S664" s="323">
        <v>8.123533183E9</v>
      </c>
      <c r="T664" s="323" t="s">
        <v>12209</v>
      </c>
      <c r="U664" s="323" t="s">
        <v>12210</v>
      </c>
      <c r="V664" s="343" t="str">
        <f t="shared" si="76"/>
        <v>DESINSTALACION</v>
      </c>
      <c r="W664" s="325">
        <v>350.0</v>
      </c>
      <c r="X664" s="325">
        <v>0.0</v>
      </c>
      <c r="Y664" s="326">
        <f t="shared" si="66"/>
        <v>56</v>
      </c>
      <c r="Z664" s="326">
        <f t="shared" si="67"/>
        <v>406</v>
      </c>
      <c r="AA664" s="326"/>
    </row>
    <row r="665">
      <c r="A665" s="335">
        <v>46130.0</v>
      </c>
      <c r="B665" s="336" t="s">
        <v>4186</v>
      </c>
      <c r="C665" s="336" t="s">
        <v>2817</v>
      </c>
      <c r="D665" s="338">
        <v>0.4791666666666667</v>
      </c>
      <c r="E665" s="336" t="s">
        <v>2548</v>
      </c>
      <c r="F665" s="336" t="s">
        <v>10009</v>
      </c>
      <c r="G665" s="336">
        <v>1.0</v>
      </c>
      <c r="H665" s="336" t="s">
        <v>2812</v>
      </c>
      <c r="I665" s="339" t="s">
        <v>12211</v>
      </c>
      <c r="J665" s="339" t="s">
        <v>2521</v>
      </c>
      <c r="K665" s="339" t="s">
        <v>9455</v>
      </c>
      <c r="L665" s="339" t="s">
        <v>2833</v>
      </c>
      <c r="M665" s="340" t="s">
        <v>11186</v>
      </c>
      <c r="N665" s="339" t="s">
        <v>11934</v>
      </c>
      <c r="O665" s="339" t="s">
        <v>68</v>
      </c>
      <c r="P665" s="349" t="str">
        <f t="shared" si="4"/>
        <v>REINSTALACION DE EQUIPO </v>
      </c>
      <c r="Q665" s="339" t="s">
        <v>5247</v>
      </c>
      <c r="R665" s="339">
        <v>8.62667089211E14</v>
      </c>
      <c r="S665" s="339">
        <v>8.117906165E9</v>
      </c>
      <c r="T665" s="339" t="s">
        <v>12212</v>
      </c>
      <c r="U665" s="339" t="s">
        <v>68</v>
      </c>
      <c r="V665" s="349" t="str">
        <f t="shared" si="76"/>
        <v>REINSTALACION</v>
      </c>
      <c r="W665" s="342">
        <v>350.0</v>
      </c>
      <c r="X665" s="342">
        <v>0.0</v>
      </c>
      <c r="Y665" s="361">
        <f t="shared" si="66"/>
        <v>56</v>
      </c>
      <c r="Z665" s="361">
        <f t="shared" si="67"/>
        <v>406</v>
      </c>
      <c r="AA665" s="361"/>
    </row>
    <row r="666">
      <c r="A666" s="322">
        <v>46131.0</v>
      </c>
      <c r="B666" s="245" t="s">
        <v>4211</v>
      </c>
      <c r="C666" s="245" t="s">
        <v>68</v>
      </c>
      <c r="D666" s="245" t="s">
        <v>68</v>
      </c>
      <c r="E666" s="245" t="s">
        <v>68</v>
      </c>
      <c r="F666" s="245" t="s">
        <v>2458</v>
      </c>
      <c r="G666" s="245" t="s">
        <v>68</v>
      </c>
      <c r="H666" s="245" t="s">
        <v>68</v>
      </c>
      <c r="I666" s="323" t="s">
        <v>68</v>
      </c>
      <c r="J666" s="323" t="s">
        <v>68</v>
      </c>
      <c r="K666" s="323" t="s">
        <v>68</v>
      </c>
      <c r="L666" s="323" t="s">
        <v>68</v>
      </c>
      <c r="M666" s="324" t="s">
        <v>68</v>
      </c>
      <c r="N666" s="323" t="s">
        <v>68</v>
      </c>
      <c r="O666" s="323" t="s">
        <v>68</v>
      </c>
      <c r="P666" s="343" t="str">
        <f t="shared" si="4"/>
        <v>-</v>
      </c>
      <c r="Q666" s="323" t="s">
        <v>68</v>
      </c>
      <c r="R666" s="323" t="s">
        <v>68</v>
      </c>
      <c r="S666" s="323" t="s">
        <v>68</v>
      </c>
      <c r="T666" s="323" t="s">
        <v>68</v>
      </c>
      <c r="U666" s="323" t="s">
        <v>68</v>
      </c>
      <c r="V666" s="343" t="str">
        <f t="shared" si="76"/>
        <v>-</v>
      </c>
      <c r="W666" s="325">
        <v>0.0</v>
      </c>
      <c r="X666" s="325">
        <v>0.0</v>
      </c>
      <c r="Y666" s="326">
        <f t="shared" si="66"/>
        <v>0</v>
      </c>
      <c r="Z666" s="326">
        <f t="shared" si="67"/>
        <v>0</v>
      </c>
      <c r="AA666" s="326"/>
    </row>
    <row r="667">
      <c r="A667" s="322">
        <v>46132.0</v>
      </c>
      <c r="B667" s="245" t="s">
        <v>4211</v>
      </c>
      <c r="C667" s="245" t="s">
        <v>68</v>
      </c>
      <c r="D667" s="328">
        <v>0.3958333333333333</v>
      </c>
      <c r="E667" s="245" t="s">
        <v>6253</v>
      </c>
      <c r="F667" s="245" t="s">
        <v>12213</v>
      </c>
      <c r="G667" s="245">
        <v>1.0</v>
      </c>
      <c r="H667" s="245" t="s">
        <v>2449</v>
      </c>
      <c r="I667" s="323" t="s">
        <v>12214</v>
      </c>
      <c r="J667" s="323" t="s">
        <v>12215</v>
      </c>
      <c r="K667" s="323" t="s">
        <v>12216</v>
      </c>
      <c r="L667" s="323" t="s">
        <v>12217</v>
      </c>
      <c r="M667" s="333" t="s">
        <v>12218</v>
      </c>
      <c r="N667" s="323" t="s">
        <v>706</v>
      </c>
      <c r="O667" s="331">
        <v>0.42430555555555555</v>
      </c>
      <c r="P667" s="343" t="str">
        <f t="shared" si="4"/>
        <v>REVISION DE UNIDAD
(No reporta - 2026-04-16 20:58:39)</v>
      </c>
      <c r="Q667" s="323" t="s">
        <v>12219</v>
      </c>
      <c r="R667" s="323">
        <v>8.63756050059982E14</v>
      </c>
      <c r="S667" s="323">
        <v>8.110503826E9</v>
      </c>
      <c r="T667" s="323" t="s">
        <v>12220</v>
      </c>
      <c r="U667" s="323" t="s">
        <v>12221</v>
      </c>
      <c r="V667" s="343" t="str">
        <f t="shared" si="76"/>
        <v>REVISION</v>
      </c>
      <c r="W667" s="325">
        <v>250.0</v>
      </c>
      <c r="X667" s="325">
        <v>0.0</v>
      </c>
      <c r="Y667" s="326">
        <f t="shared" si="66"/>
        <v>40</v>
      </c>
      <c r="Z667" s="326">
        <f t="shared" si="67"/>
        <v>290</v>
      </c>
      <c r="AA667" s="326"/>
    </row>
    <row r="668">
      <c r="A668" s="322">
        <v>46132.0</v>
      </c>
      <c r="B668" s="245" t="s">
        <v>4211</v>
      </c>
      <c r="C668" s="245" t="s">
        <v>2817</v>
      </c>
      <c r="D668" s="328">
        <v>0.4583333333333333</v>
      </c>
      <c r="E668" s="245" t="s">
        <v>3761</v>
      </c>
      <c r="F668" s="245" t="s">
        <v>2592</v>
      </c>
      <c r="G668" s="245">
        <v>1.0</v>
      </c>
      <c r="H668" s="245" t="s">
        <v>888</v>
      </c>
      <c r="I668" s="323" t="s">
        <v>12222</v>
      </c>
      <c r="J668" s="323" t="s">
        <v>9980</v>
      </c>
      <c r="K668" s="323" t="s">
        <v>12223</v>
      </c>
      <c r="L668" s="323" t="s">
        <v>8514</v>
      </c>
      <c r="M668" s="333" t="s">
        <v>11752</v>
      </c>
      <c r="N668" s="323" t="s">
        <v>11175</v>
      </c>
      <c r="O668" s="331">
        <v>0.47430555555555554</v>
      </c>
      <c r="P668" s="343" t="str">
        <f t="shared" si="4"/>
        <v>INSTALACION GPS</v>
      </c>
      <c r="Q668" s="323" t="s">
        <v>5247</v>
      </c>
      <c r="R668" s="323">
        <v>8.66557083068967E14</v>
      </c>
      <c r="S668" s="323">
        <v>8.117907055E9</v>
      </c>
      <c r="T668" s="323" t="s">
        <v>12224</v>
      </c>
      <c r="U668" s="323" t="s">
        <v>68</v>
      </c>
      <c r="V668" s="343" t="str">
        <f t="shared" si="76"/>
        <v>INSTALACION</v>
      </c>
      <c r="W668" s="325">
        <v>1724.0</v>
      </c>
      <c r="X668" s="325">
        <v>150.0</v>
      </c>
      <c r="Y668" s="326">
        <f t="shared" si="66"/>
        <v>299.84</v>
      </c>
      <c r="Z668" s="326">
        <f t="shared" si="67"/>
        <v>2173.84</v>
      </c>
      <c r="AA668" s="326"/>
    </row>
    <row r="669">
      <c r="A669" s="322">
        <v>46132.0</v>
      </c>
      <c r="B669" s="245" t="s">
        <v>4211</v>
      </c>
      <c r="C669" s="245" t="s">
        <v>68</v>
      </c>
      <c r="D669" s="328">
        <v>0.5833333333333334</v>
      </c>
      <c r="E669" s="245" t="s">
        <v>7700</v>
      </c>
      <c r="F669" s="245" t="s">
        <v>766</v>
      </c>
      <c r="G669" s="245">
        <v>1.0</v>
      </c>
      <c r="H669" s="245" t="s">
        <v>888</v>
      </c>
      <c r="I669" s="323" t="s">
        <v>12225</v>
      </c>
      <c r="J669" s="323" t="s">
        <v>7134</v>
      </c>
      <c r="K669" s="323" t="s">
        <v>12226</v>
      </c>
      <c r="L669" s="323" t="s">
        <v>2530</v>
      </c>
      <c r="M669" s="367" t="s">
        <v>2531</v>
      </c>
      <c r="N669" s="323" t="s">
        <v>706</v>
      </c>
      <c r="O669" s="331">
        <v>0.5763888888888888</v>
      </c>
      <c r="P669" s="343" t="str">
        <f t="shared" si="4"/>
        <v>INSTALACION CON MICROFONO</v>
      </c>
      <c r="Q669" s="323" t="s">
        <v>5247</v>
      </c>
      <c r="R669" s="323">
        <v>8.69706064131503E14</v>
      </c>
      <c r="S669" s="323">
        <v>8.123513009E9</v>
      </c>
      <c r="T669" s="323" t="s">
        <v>68</v>
      </c>
      <c r="U669" s="323" t="s">
        <v>12227</v>
      </c>
      <c r="V669" s="343" t="str">
        <f t="shared" si="76"/>
        <v>INSTALACION</v>
      </c>
      <c r="W669" s="325">
        <v>1850.0</v>
      </c>
      <c r="X669" s="325">
        <v>250.0</v>
      </c>
      <c r="Y669" s="326">
        <f t="shared" si="66"/>
        <v>336</v>
      </c>
      <c r="Z669" s="326">
        <f t="shared" si="67"/>
        <v>2436</v>
      </c>
      <c r="AA669" s="326"/>
    </row>
    <row r="670">
      <c r="A670" s="322">
        <v>46132.0</v>
      </c>
      <c r="B670" s="245" t="s">
        <v>4211</v>
      </c>
      <c r="C670" s="245" t="s">
        <v>11463</v>
      </c>
      <c r="D670" s="328">
        <v>0.6458333333333334</v>
      </c>
      <c r="E670" s="245" t="s">
        <v>2504</v>
      </c>
      <c r="F670" s="245" t="s">
        <v>2504</v>
      </c>
      <c r="G670" s="245">
        <v>1.0</v>
      </c>
      <c r="H670" s="245" t="s">
        <v>888</v>
      </c>
      <c r="I670" s="323" t="s">
        <v>12228</v>
      </c>
      <c r="J670" s="323" t="s">
        <v>9980</v>
      </c>
      <c r="K670" s="323" t="s">
        <v>12229</v>
      </c>
      <c r="L670" s="323" t="s">
        <v>9328</v>
      </c>
      <c r="M670" s="333" t="s">
        <v>12230</v>
      </c>
      <c r="N670" s="323" t="s">
        <v>706</v>
      </c>
      <c r="O670" s="331">
        <v>0.6166666666666667</v>
      </c>
      <c r="P670" s="343" t="str">
        <f t="shared" si="4"/>
        <v>INSTALACION GPS</v>
      </c>
      <c r="Q670" s="323" t="s">
        <v>12231</v>
      </c>
      <c r="R670" s="323">
        <v>8.63874089039501E14</v>
      </c>
      <c r="S670" s="323">
        <v>8.117908766E9</v>
      </c>
      <c r="T670" s="323" t="s">
        <v>12232</v>
      </c>
      <c r="U670" s="323" t="s">
        <v>12233</v>
      </c>
      <c r="V670" s="343" t="str">
        <f t="shared" si="76"/>
        <v>INSTALACION</v>
      </c>
      <c r="W670" s="325">
        <v>1900.0</v>
      </c>
      <c r="X670" s="325">
        <v>100.0</v>
      </c>
      <c r="Y670" s="325" t="s">
        <v>9949</v>
      </c>
      <c r="Z670" s="326">
        <f>W670+X670</f>
        <v>2000</v>
      </c>
      <c r="AA670" s="325" t="s">
        <v>12234</v>
      </c>
    </row>
    <row r="671">
      <c r="A671" s="322">
        <v>46133.0</v>
      </c>
      <c r="B671" s="245" t="s">
        <v>4211</v>
      </c>
      <c r="C671" s="327" t="s">
        <v>2817</v>
      </c>
      <c r="D671" s="328">
        <v>0.4166666666666667</v>
      </c>
      <c r="E671" s="245" t="s">
        <v>3971</v>
      </c>
      <c r="F671" s="245" t="s">
        <v>3972</v>
      </c>
      <c r="G671" s="245">
        <v>1.0</v>
      </c>
      <c r="H671" s="245" t="s">
        <v>888</v>
      </c>
      <c r="I671" s="323" t="s">
        <v>6037</v>
      </c>
      <c r="J671" s="323" t="s">
        <v>9980</v>
      </c>
      <c r="K671" s="323" t="s">
        <v>7145</v>
      </c>
      <c r="L671" s="323" t="s">
        <v>10920</v>
      </c>
      <c r="M671" s="333" t="s">
        <v>10921</v>
      </c>
      <c r="N671" s="323" t="s">
        <v>11934</v>
      </c>
      <c r="O671" s="331">
        <v>0.46111111111111114</v>
      </c>
      <c r="P671" s="343" t="str">
        <f t="shared" si="4"/>
        <v>INSTALACION GPS</v>
      </c>
      <c r="Q671" s="323" t="s">
        <v>12235</v>
      </c>
      <c r="R671" s="323">
        <v>8.63874089045045E14</v>
      </c>
      <c r="S671" s="323">
        <v>8.123194394E9</v>
      </c>
      <c r="T671" s="323" t="s">
        <v>12236</v>
      </c>
      <c r="U671" s="323" t="s">
        <v>68</v>
      </c>
      <c r="V671" s="343" t="str">
        <f t="shared" si="76"/>
        <v>INSTALACION</v>
      </c>
      <c r="W671" s="325">
        <v>1800.0</v>
      </c>
      <c r="X671" s="325">
        <v>300.0</v>
      </c>
      <c r="Y671" s="326">
        <f t="shared" ref="Y671:Y693" si="77">(W671+X671)*0.16</f>
        <v>336</v>
      </c>
      <c r="Z671" s="326">
        <f t="shared" ref="Z671:Z693" si="78">W671+X671+Y671</f>
        <v>2436</v>
      </c>
      <c r="AA671" s="326"/>
    </row>
    <row r="672">
      <c r="A672" s="322">
        <v>46133.0</v>
      </c>
      <c r="B672" s="245" t="s">
        <v>4211</v>
      </c>
      <c r="C672" s="245" t="s">
        <v>68</v>
      </c>
      <c r="D672" s="328">
        <v>0.4166666666666667</v>
      </c>
      <c r="E672" s="245" t="s">
        <v>10162</v>
      </c>
      <c r="F672" s="245" t="s">
        <v>769</v>
      </c>
      <c r="G672" s="245">
        <v>1.0</v>
      </c>
      <c r="H672" s="245" t="s">
        <v>888</v>
      </c>
      <c r="I672" s="323" t="s">
        <v>12237</v>
      </c>
      <c r="J672" s="323" t="s">
        <v>9980</v>
      </c>
      <c r="K672" s="323" t="s">
        <v>12238</v>
      </c>
      <c r="L672" s="323" t="s">
        <v>12239</v>
      </c>
      <c r="M672" s="333" t="s">
        <v>12240</v>
      </c>
      <c r="N672" s="323" t="s">
        <v>706</v>
      </c>
      <c r="O672" s="323" t="s">
        <v>12241</v>
      </c>
      <c r="P672" s="343" t="str">
        <f t="shared" si="4"/>
        <v>INSTALACION GPS</v>
      </c>
      <c r="Q672" s="323" t="s">
        <v>5247</v>
      </c>
      <c r="R672" s="323">
        <v>8.63874089055861E14</v>
      </c>
      <c r="S672" s="323">
        <v>8.118207421E9</v>
      </c>
      <c r="T672" s="323" t="s">
        <v>68</v>
      </c>
      <c r="U672" s="323" t="s">
        <v>12242</v>
      </c>
      <c r="V672" s="343" t="str">
        <f t="shared" si="76"/>
        <v>INSTALACION</v>
      </c>
      <c r="W672" s="325">
        <v>1850.0</v>
      </c>
      <c r="X672" s="325">
        <v>250.0</v>
      </c>
      <c r="Y672" s="326">
        <f t="shared" si="77"/>
        <v>336</v>
      </c>
      <c r="Z672" s="326">
        <f t="shared" si="78"/>
        <v>2436</v>
      </c>
      <c r="AA672" s="326"/>
    </row>
    <row r="673">
      <c r="A673" s="322">
        <v>46133.0</v>
      </c>
      <c r="B673" s="245" t="s">
        <v>4211</v>
      </c>
      <c r="C673" s="327" t="s">
        <v>2817</v>
      </c>
      <c r="D673" s="328">
        <v>0.4583333333333333</v>
      </c>
      <c r="E673" s="245" t="s">
        <v>7700</v>
      </c>
      <c r="F673" s="245" t="s">
        <v>11150</v>
      </c>
      <c r="G673" s="245">
        <v>1.0</v>
      </c>
      <c r="H673" s="245" t="s">
        <v>888</v>
      </c>
      <c r="I673" s="323" t="s">
        <v>4861</v>
      </c>
      <c r="J673" s="323" t="s">
        <v>9980</v>
      </c>
      <c r="K673" s="323" t="s">
        <v>12243</v>
      </c>
      <c r="L673" s="323" t="s">
        <v>11627</v>
      </c>
      <c r="M673" s="333" t="s">
        <v>6334</v>
      </c>
      <c r="N673" s="323" t="s">
        <v>11175</v>
      </c>
      <c r="O673" s="331">
        <v>0.46458333333333335</v>
      </c>
      <c r="P673" s="343" t="str">
        <f t="shared" si="4"/>
        <v>INSTALACION GPS</v>
      </c>
      <c r="Q673" s="323" t="s">
        <v>5247</v>
      </c>
      <c r="R673" s="323">
        <v>8.66557080356555E14</v>
      </c>
      <c r="S673" s="323">
        <v>8.126214956E9</v>
      </c>
      <c r="T673" s="323" t="s">
        <v>12244</v>
      </c>
      <c r="U673" s="323" t="s">
        <v>68</v>
      </c>
      <c r="V673" s="343" t="str">
        <f t="shared" si="76"/>
        <v>INSTALACION</v>
      </c>
      <c r="W673" s="325">
        <v>1850.0</v>
      </c>
      <c r="X673" s="325">
        <v>250.0</v>
      </c>
      <c r="Y673" s="326">
        <f t="shared" si="77"/>
        <v>336</v>
      </c>
      <c r="Z673" s="326">
        <f t="shared" si="78"/>
        <v>2436</v>
      </c>
      <c r="AA673" s="326"/>
    </row>
    <row r="674">
      <c r="A674" s="322">
        <v>46133.0</v>
      </c>
      <c r="B674" s="245" t="s">
        <v>4211</v>
      </c>
      <c r="C674" s="327" t="s">
        <v>2817</v>
      </c>
      <c r="D674" s="328">
        <v>0.4583333333333333</v>
      </c>
      <c r="E674" s="245" t="s">
        <v>7700</v>
      </c>
      <c r="F674" s="245" t="s">
        <v>11150</v>
      </c>
      <c r="G674" s="245">
        <v>1.0</v>
      </c>
      <c r="H674" s="245" t="s">
        <v>888</v>
      </c>
      <c r="I674" s="323" t="s">
        <v>12245</v>
      </c>
      <c r="J674" s="323" t="s">
        <v>9980</v>
      </c>
      <c r="K674" s="323" t="s">
        <v>12243</v>
      </c>
      <c r="L674" s="323" t="s">
        <v>11627</v>
      </c>
      <c r="M674" s="333" t="s">
        <v>6334</v>
      </c>
      <c r="N674" s="323" t="s">
        <v>11175</v>
      </c>
      <c r="O674" s="331">
        <v>0.5243055555555556</v>
      </c>
      <c r="P674" s="343" t="str">
        <f t="shared" si="4"/>
        <v>INSTALACION GPS</v>
      </c>
      <c r="Q674" s="323" t="s">
        <v>5247</v>
      </c>
      <c r="R674" s="323">
        <v>8.69220041535612E14</v>
      </c>
      <c r="S674" s="323">
        <v>8.120018959E9</v>
      </c>
      <c r="T674" s="323" t="s">
        <v>12246</v>
      </c>
      <c r="U674" s="323" t="s">
        <v>68</v>
      </c>
      <c r="V674" s="343" t="str">
        <f t="shared" si="76"/>
        <v>INSTALACION</v>
      </c>
      <c r="W674" s="325">
        <v>1850.0</v>
      </c>
      <c r="X674" s="325">
        <v>250.0</v>
      </c>
      <c r="Y674" s="326">
        <f t="shared" si="77"/>
        <v>336</v>
      </c>
      <c r="Z674" s="326">
        <f t="shared" si="78"/>
        <v>2436</v>
      </c>
      <c r="AA674" s="326"/>
    </row>
    <row r="675">
      <c r="A675" s="322">
        <v>46133.0</v>
      </c>
      <c r="B675" s="245" t="s">
        <v>4211</v>
      </c>
      <c r="C675" s="245" t="s">
        <v>2817</v>
      </c>
      <c r="D675" s="328">
        <v>0.5</v>
      </c>
      <c r="E675" s="245" t="s">
        <v>7885</v>
      </c>
      <c r="F675" s="245" t="s">
        <v>3489</v>
      </c>
      <c r="G675" s="245">
        <v>1.0</v>
      </c>
      <c r="H675" s="245" t="s">
        <v>888</v>
      </c>
      <c r="I675" s="323" t="s">
        <v>12247</v>
      </c>
      <c r="J675" s="323" t="s">
        <v>12248</v>
      </c>
      <c r="K675" s="323" t="s">
        <v>6955</v>
      </c>
      <c r="L675" s="323" t="s">
        <v>11901</v>
      </c>
      <c r="M675" s="333" t="s">
        <v>11902</v>
      </c>
      <c r="N675" s="323" t="s">
        <v>706</v>
      </c>
      <c r="O675" s="331">
        <v>0.4895833333333333</v>
      </c>
      <c r="P675" s="343" t="str">
        <f t="shared" si="4"/>
        <v>CORTE 863767070866462</v>
      </c>
      <c r="Q675" s="323" t="s">
        <v>12249</v>
      </c>
      <c r="R675" s="323">
        <v>8.63767070866462E14</v>
      </c>
      <c r="S675" s="323" t="s">
        <v>68</v>
      </c>
      <c r="T675" s="323" t="s">
        <v>12250</v>
      </c>
      <c r="U675" s="323" t="s">
        <v>12251</v>
      </c>
      <c r="V675" s="343" t="str">
        <f t="shared" si="76"/>
        <v>INSTALACION</v>
      </c>
      <c r="W675" s="325">
        <v>700.0</v>
      </c>
      <c r="X675" s="325">
        <v>0.0</v>
      </c>
      <c r="Y675" s="326">
        <f t="shared" si="77"/>
        <v>112</v>
      </c>
      <c r="Z675" s="326">
        <f t="shared" si="78"/>
        <v>812</v>
      </c>
      <c r="AA675" s="326"/>
    </row>
    <row r="676">
      <c r="A676" s="322">
        <v>46133.0</v>
      </c>
      <c r="B676" s="245" t="s">
        <v>4211</v>
      </c>
      <c r="C676" s="245" t="s">
        <v>2817</v>
      </c>
      <c r="D676" s="328">
        <v>0.5</v>
      </c>
      <c r="E676" s="245" t="s">
        <v>7885</v>
      </c>
      <c r="F676" s="245" t="s">
        <v>3489</v>
      </c>
      <c r="G676" s="245">
        <v>1.0</v>
      </c>
      <c r="H676" s="245" t="s">
        <v>888</v>
      </c>
      <c r="I676" s="323" t="s">
        <v>12247</v>
      </c>
      <c r="J676" s="323" t="s">
        <v>12252</v>
      </c>
      <c r="K676" s="323" t="s">
        <v>6955</v>
      </c>
      <c r="L676" s="323" t="s">
        <v>11901</v>
      </c>
      <c r="M676" s="333" t="s">
        <v>11902</v>
      </c>
      <c r="N676" s="323" t="s">
        <v>706</v>
      </c>
      <c r="O676" s="331">
        <v>0.5409722222222222</v>
      </c>
      <c r="P676" s="343" t="str">
        <f t="shared" si="4"/>
        <v>SEGUIMUENTO 862476055722754</v>
      </c>
      <c r="Q676" s="323" t="s">
        <v>12253</v>
      </c>
      <c r="R676" s="323">
        <v>8.62476055722754E14</v>
      </c>
      <c r="S676" s="323" t="s">
        <v>68</v>
      </c>
      <c r="T676" s="323" t="s">
        <v>12250</v>
      </c>
      <c r="U676" s="323" t="s">
        <v>12251</v>
      </c>
      <c r="V676" s="343" t="str">
        <f t="shared" si="76"/>
        <v>INSTALACION</v>
      </c>
      <c r="W676" s="325">
        <v>700.0</v>
      </c>
      <c r="X676" s="325">
        <v>0.0</v>
      </c>
      <c r="Y676" s="326">
        <f t="shared" si="77"/>
        <v>112</v>
      </c>
      <c r="Z676" s="326">
        <f t="shared" si="78"/>
        <v>812</v>
      </c>
      <c r="AA676" s="326"/>
    </row>
    <row r="677">
      <c r="A677" s="322">
        <v>46133.0</v>
      </c>
      <c r="B677" s="245" t="s">
        <v>4211</v>
      </c>
      <c r="C677" s="245" t="s">
        <v>2817</v>
      </c>
      <c r="D677" s="328">
        <v>0.5</v>
      </c>
      <c r="E677" s="245" t="s">
        <v>2548</v>
      </c>
      <c r="F677" s="245" t="s">
        <v>10009</v>
      </c>
      <c r="G677" s="245">
        <v>1.0</v>
      </c>
      <c r="H677" s="245" t="s">
        <v>2812</v>
      </c>
      <c r="I677" s="323" t="s">
        <v>12254</v>
      </c>
      <c r="J677" s="323" t="s">
        <v>2521</v>
      </c>
      <c r="K677" s="323" t="s">
        <v>9455</v>
      </c>
      <c r="L677" s="323" t="s">
        <v>2833</v>
      </c>
      <c r="M677" s="344" t="s">
        <v>11186</v>
      </c>
      <c r="N677" s="323" t="s">
        <v>11934</v>
      </c>
      <c r="O677" s="331">
        <v>0.5555555555555556</v>
      </c>
      <c r="P677" s="343" t="str">
        <f t="shared" si="4"/>
        <v>REINSTALACION DE EQUIPO </v>
      </c>
      <c r="Q677" s="323" t="s">
        <v>5247</v>
      </c>
      <c r="R677" s="323">
        <v>8.69220041852496E14</v>
      </c>
      <c r="S677" s="323">
        <v>8.331608237E9</v>
      </c>
      <c r="T677" s="323" t="s">
        <v>12255</v>
      </c>
      <c r="U677" s="323" t="s">
        <v>68</v>
      </c>
      <c r="V677" s="343" t="str">
        <f t="shared" si="76"/>
        <v>REINSTALACION</v>
      </c>
      <c r="W677" s="325">
        <v>350.0</v>
      </c>
      <c r="X677" s="325">
        <v>120.0</v>
      </c>
      <c r="Y677" s="326">
        <f t="shared" si="77"/>
        <v>75.2</v>
      </c>
      <c r="Z677" s="326">
        <f t="shared" si="78"/>
        <v>545.2</v>
      </c>
      <c r="AA677" s="326"/>
    </row>
    <row r="678">
      <c r="A678" s="322">
        <v>46133.0</v>
      </c>
      <c r="B678" s="245" t="s">
        <v>4211</v>
      </c>
      <c r="C678" s="327" t="s">
        <v>2817</v>
      </c>
      <c r="D678" s="328">
        <v>0.5833333333333334</v>
      </c>
      <c r="E678" s="245" t="s">
        <v>12106</v>
      </c>
      <c r="F678" s="245" t="s">
        <v>726</v>
      </c>
      <c r="G678" s="245">
        <v>1.0</v>
      </c>
      <c r="H678" s="245" t="s">
        <v>888</v>
      </c>
      <c r="I678" s="323" t="s">
        <v>12204</v>
      </c>
      <c r="J678" s="323" t="s">
        <v>9980</v>
      </c>
      <c r="K678" s="323" t="s">
        <v>12108</v>
      </c>
      <c r="L678" s="323" t="s">
        <v>11071</v>
      </c>
      <c r="M678" s="344" t="s">
        <v>11072</v>
      </c>
      <c r="N678" s="323" t="s">
        <v>11175</v>
      </c>
      <c r="O678" s="331">
        <v>0.6326388888888889</v>
      </c>
      <c r="P678" s="343" t="str">
        <f t="shared" si="4"/>
        <v>INSTALACION GPS</v>
      </c>
      <c r="Q678" s="323" t="s">
        <v>11044</v>
      </c>
      <c r="R678" s="323">
        <v>8.63874089049781E14</v>
      </c>
      <c r="S678" s="323">
        <v>8.122016907E9</v>
      </c>
      <c r="T678" s="323" t="s">
        <v>12256</v>
      </c>
      <c r="U678" s="323" t="s">
        <v>12257</v>
      </c>
      <c r="V678" s="343" t="str">
        <f t="shared" si="76"/>
        <v>INSTALACION</v>
      </c>
      <c r="W678" s="325">
        <v>1500.0</v>
      </c>
      <c r="X678" s="325">
        <v>250.0</v>
      </c>
      <c r="Y678" s="326">
        <f t="shared" si="77"/>
        <v>280</v>
      </c>
      <c r="Z678" s="326">
        <f t="shared" si="78"/>
        <v>2030</v>
      </c>
      <c r="AA678" s="326"/>
    </row>
    <row r="679">
      <c r="A679" s="322">
        <v>46133.0</v>
      </c>
      <c r="B679" s="245" t="s">
        <v>4211</v>
      </c>
      <c r="C679" s="327" t="s">
        <v>2817</v>
      </c>
      <c r="D679" s="328">
        <v>0.5833333333333334</v>
      </c>
      <c r="E679" s="245" t="s">
        <v>12106</v>
      </c>
      <c r="F679" s="245" t="s">
        <v>726</v>
      </c>
      <c r="G679" s="245">
        <v>1.0</v>
      </c>
      <c r="H679" s="245" t="s">
        <v>888</v>
      </c>
      <c r="I679" s="323" t="s">
        <v>12258</v>
      </c>
      <c r="J679" s="323" t="s">
        <v>9980</v>
      </c>
      <c r="K679" s="323" t="s">
        <v>12108</v>
      </c>
      <c r="L679" s="323" t="s">
        <v>11071</v>
      </c>
      <c r="M679" s="344" t="s">
        <v>11072</v>
      </c>
      <c r="N679" s="323" t="s">
        <v>11175</v>
      </c>
      <c r="O679" s="331">
        <v>0.6659722222222222</v>
      </c>
      <c r="P679" s="343" t="str">
        <f t="shared" si="4"/>
        <v>INSTALACION GPS</v>
      </c>
      <c r="Q679" s="323" t="s">
        <v>5247</v>
      </c>
      <c r="R679" s="323">
        <v>8.63874089050805E14</v>
      </c>
      <c r="S679" s="369">
        <v>8.123517277E9</v>
      </c>
      <c r="T679" s="323" t="s">
        <v>12259</v>
      </c>
      <c r="U679" s="323" t="s">
        <v>12260</v>
      </c>
      <c r="V679" s="343" t="str">
        <f t="shared" si="76"/>
        <v>INSTALACION</v>
      </c>
      <c r="W679" s="325">
        <v>1500.0</v>
      </c>
      <c r="X679" s="325">
        <v>250.0</v>
      </c>
      <c r="Y679" s="326">
        <f t="shared" si="77"/>
        <v>280</v>
      </c>
      <c r="Z679" s="326">
        <f t="shared" si="78"/>
        <v>2030</v>
      </c>
      <c r="AA679" s="326"/>
    </row>
    <row r="680">
      <c r="A680" s="322">
        <v>46133.0</v>
      </c>
      <c r="B680" s="245" t="s">
        <v>4211</v>
      </c>
      <c r="C680" s="327" t="s">
        <v>2817</v>
      </c>
      <c r="D680" s="328">
        <v>0.5833333333333334</v>
      </c>
      <c r="E680" s="245" t="s">
        <v>12106</v>
      </c>
      <c r="F680" s="245" t="s">
        <v>726</v>
      </c>
      <c r="G680" s="245">
        <v>1.0</v>
      </c>
      <c r="H680" s="245" t="s">
        <v>888</v>
      </c>
      <c r="I680" s="323" t="s">
        <v>12261</v>
      </c>
      <c r="J680" s="323" t="s">
        <v>9980</v>
      </c>
      <c r="K680" s="323" t="s">
        <v>12108</v>
      </c>
      <c r="L680" s="323" t="s">
        <v>11071</v>
      </c>
      <c r="M680" s="344" t="s">
        <v>11072</v>
      </c>
      <c r="N680" s="323" t="s">
        <v>11175</v>
      </c>
      <c r="O680" s="331">
        <v>0.6951388888888889</v>
      </c>
      <c r="P680" s="343" t="str">
        <f t="shared" si="4"/>
        <v>INSTALACION GPS</v>
      </c>
      <c r="Q680" s="323" t="s">
        <v>5247</v>
      </c>
      <c r="R680" s="323">
        <v>8.6387408905577E14</v>
      </c>
      <c r="S680" s="323">
        <v>8.182806504E9</v>
      </c>
      <c r="T680" s="323" t="s">
        <v>12262</v>
      </c>
      <c r="U680" s="323" t="s">
        <v>12263</v>
      </c>
      <c r="V680" s="343" t="str">
        <f t="shared" si="76"/>
        <v>INSTALACION</v>
      </c>
      <c r="W680" s="325">
        <v>1500.0</v>
      </c>
      <c r="X680" s="325">
        <v>250.0</v>
      </c>
      <c r="Y680" s="326">
        <f t="shared" si="77"/>
        <v>280</v>
      </c>
      <c r="Z680" s="326">
        <f t="shared" si="78"/>
        <v>2030</v>
      </c>
      <c r="AA680" s="326"/>
    </row>
    <row r="681">
      <c r="A681" s="322">
        <v>46133.0</v>
      </c>
      <c r="B681" s="245" t="s">
        <v>4211</v>
      </c>
      <c r="C681" s="327" t="s">
        <v>2817</v>
      </c>
      <c r="D681" s="328">
        <v>0.5833333333333334</v>
      </c>
      <c r="E681" s="245" t="s">
        <v>12106</v>
      </c>
      <c r="F681" s="245" t="s">
        <v>726</v>
      </c>
      <c r="G681" s="245">
        <v>1.0</v>
      </c>
      <c r="H681" s="245" t="s">
        <v>888</v>
      </c>
      <c r="I681" s="323" t="s">
        <v>12264</v>
      </c>
      <c r="J681" s="323" t="s">
        <v>9980</v>
      </c>
      <c r="K681" s="323" t="s">
        <v>12108</v>
      </c>
      <c r="L681" s="323" t="s">
        <v>11071</v>
      </c>
      <c r="M681" s="344" t="s">
        <v>11072</v>
      </c>
      <c r="N681" s="323" t="s">
        <v>11175</v>
      </c>
      <c r="O681" s="331">
        <v>0.7145833333333333</v>
      </c>
      <c r="P681" s="343" t="str">
        <f t="shared" si="4"/>
        <v>INSTALACION GPS</v>
      </c>
      <c r="Q681" s="323" t="s">
        <v>5247</v>
      </c>
      <c r="R681" s="323">
        <v>8.63874089028421E14</v>
      </c>
      <c r="S681" s="323">
        <v>8.120405192E9</v>
      </c>
      <c r="T681" s="323" t="s">
        <v>68</v>
      </c>
      <c r="U681" s="323" t="s">
        <v>12265</v>
      </c>
      <c r="V681" s="343" t="str">
        <f t="shared" si="76"/>
        <v>INSTALACION</v>
      </c>
      <c r="W681" s="325">
        <v>1500.0</v>
      </c>
      <c r="X681" s="325">
        <v>250.0</v>
      </c>
      <c r="Y681" s="326">
        <f t="shared" si="77"/>
        <v>280</v>
      </c>
      <c r="Z681" s="326">
        <f t="shared" si="78"/>
        <v>2030</v>
      </c>
      <c r="AA681" s="326"/>
    </row>
    <row r="682">
      <c r="A682" s="322">
        <v>46133.0</v>
      </c>
      <c r="B682" s="245" t="s">
        <v>4211</v>
      </c>
      <c r="C682" s="245" t="s">
        <v>2966</v>
      </c>
      <c r="D682" s="245" t="s">
        <v>68</v>
      </c>
      <c r="E682" s="245" t="s">
        <v>2548</v>
      </c>
      <c r="F682" s="245" t="s">
        <v>10009</v>
      </c>
      <c r="G682" s="245">
        <v>1.0</v>
      </c>
      <c r="H682" s="245" t="s">
        <v>6980</v>
      </c>
      <c r="I682" s="323" t="s">
        <v>12266</v>
      </c>
      <c r="J682" s="323" t="s">
        <v>2514</v>
      </c>
      <c r="K682" s="323" t="s">
        <v>68</v>
      </c>
      <c r="L682" s="323" t="s">
        <v>12267</v>
      </c>
      <c r="M682" s="333" t="s">
        <v>12268</v>
      </c>
      <c r="N682" s="323" t="s">
        <v>68</v>
      </c>
      <c r="O682" s="323" t="s">
        <v>68</v>
      </c>
      <c r="P682" s="343" t="str">
        <f t="shared" si="4"/>
        <v>DESINSTALACION DE EQUIPO</v>
      </c>
      <c r="Q682" s="323" t="s">
        <v>12269</v>
      </c>
      <c r="R682" s="323" t="s">
        <v>68</v>
      </c>
      <c r="S682" s="323" t="s">
        <v>68</v>
      </c>
      <c r="T682" s="323" t="s">
        <v>68</v>
      </c>
      <c r="U682" s="323" t="s">
        <v>68</v>
      </c>
      <c r="V682" s="343" t="str">
        <f t="shared" si="76"/>
        <v>NO SE REALIZO</v>
      </c>
      <c r="W682" s="325">
        <v>0.0</v>
      </c>
      <c r="X682" s="325">
        <v>0.0</v>
      </c>
      <c r="Y682" s="326">
        <f t="shared" si="77"/>
        <v>0</v>
      </c>
      <c r="Z682" s="326">
        <f t="shared" si="78"/>
        <v>0</v>
      </c>
      <c r="AA682" s="326"/>
    </row>
    <row r="683">
      <c r="A683" s="322">
        <v>46134.0</v>
      </c>
      <c r="B683" s="245" t="s">
        <v>4211</v>
      </c>
      <c r="C683" s="245" t="s">
        <v>2817</v>
      </c>
      <c r="D683" s="328">
        <v>0.5416666666666666</v>
      </c>
      <c r="E683" s="245" t="s">
        <v>3761</v>
      </c>
      <c r="F683" s="245" t="s">
        <v>2592</v>
      </c>
      <c r="G683" s="245">
        <v>1.0</v>
      </c>
      <c r="H683" s="245" t="s">
        <v>888</v>
      </c>
      <c r="I683" s="323" t="s">
        <v>12270</v>
      </c>
      <c r="J683" s="323" t="s">
        <v>9980</v>
      </c>
      <c r="K683" s="323" t="s">
        <v>12271</v>
      </c>
      <c r="L683" s="323" t="s">
        <v>12272</v>
      </c>
      <c r="M683" s="333" t="s">
        <v>12273</v>
      </c>
      <c r="N683" s="323" t="s">
        <v>11934</v>
      </c>
      <c r="O683" s="331">
        <v>0.5270833333333333</v>
      </c>
      <c r="P683" s="343" t="str">
        <f t="shared" si="4"/>
        <v>INSTALACION GPS</v>
      </c>
      <c r="Q683" s="323" t="s">
        <v>5247</v>
      </c>
      <c r="R683" s="323">
        <v>8.63874089050094E14</v>
      </c>
      <c r="S683" s="323">
        <v>8.120107916E9</v>
      </c>
      <c r="T683" s="323" t="s">
        <v>12274</v>
      </c>
      <c r="U683" s="323" t="s">
        <v>68</v>
      </c>
      <c r="V683" s="343" t="str">
        <f t="shared" si="76"/>
        <v>INSTALACION</v>
      </c>
      <c r="W683" s="325">
        <v>1724.0</v>
      </c>
      <c r="X683" s="325">
        <v>150.0</v>
      </c>
      <c r="Y683" s="326">
        <f t="shared" si="77"/>
        <v>299.84</v>
      </c>
      <c r="Z683" s="326">
        <f t="shared" si="78"/>
        <v>2173.84</v>
      </c>
      <c r="AA683" s="326"/>
    </row>
    <row r="684">
      <c r="A684" s="322">
        <v>46134.0</v>
      </c>
      <c r="B684" s="245" t="s">
        <v>4211</v>
      </c>
      <c r="C684" s="245" t="s">
        <v>2817</v>
      </c>
      <c r="D684" s="328">
        <v>0.5416666666666666</v>
      </c>
      <c r="E684" s="245" t="s">
        <v>12275</v>
      </c>
      <c r="F684" s="245" t="s">
        <v>12276</v>
      </c>
      <c r="G684" s="245">
        <v>1.0</v>
      </c>
      <c r="H684" s="245" t="s">
        <v>2513</v>
      </c>
      <c r="I684" s="323" t="s">
        <v>12277</v>
      </c>
      <c r="J684" s="323" t="s">
        <v>2514</v>
      </c>
      <c r="K684" s="323" t="s">
        <v>12278</v>
      </c>
      <c r="L684" s="323" t="s">
        <v>12279</v>
      </c>
      <c r="M684" s="333" t="s">
        <v>12280</v>
      </c>
      <c r="N684" s="323" t="s">
        <v>11175</v>
      </c>
      <c r="O684" s="331">
        <v>0.5395833333333333</v>
      </c>
      <c r="P684" s="343" t="str">
        <f t="shared" si="4"/>
        <v>DESINSTALACION DE EQUIPO</v>
      </c>
      <c r="Q684" s="323" t="s">
        <v>2521</v>
      </c>
      <c r="R684" s="323">
        <v>8.63844051167333E14</v>
      </c>
      <c r="S684" s="323">
        <v>8.128755032E9</v>
      </c>
      <c r="T684" s="323" t="s">
        <v>68</v>
      </c>
      <c r="U684" s="323" t="s">
        <v>12281</v>
      </c>
      <c r="V684" s="343" t="str">
        <f t="shared" si="76"/>
        <v>DESINSTALACION</v>
      </c>
      <c r="W684" s="325">
        <v>500.0</v>
      </c>
      <c r="X684" s="325">
        <v>0.0</v>
      </c>
      <c r="Y684" s="326">
        <f t="shared" si="77"/>
        <v>80</v>
      </c>
      <c r="Z684" s="326">
        <f t="shared" si="78"/>
        <v>580</v>
      </c>
      <c r="AA684" s="326"/>
    </row>
    <row r="685">
      <c r="A685" s="322">
        <v>46134.0</v>
      </c>
      <c r="B685" s="245" t="s">
        <v>4211</v>
      </c>
      <c r="C685" s="245" t="s">
        <v>2817</v>
      </c>
      <c r="D685" s="328">
        <v>0.5625</v>
      </c>
      <c r="E685" s="245" t="s">
        <v>12275</v>
      </c>
      <c r="F685" s="245" t="s">
        <v>12276</v>
      </c>
      <c r="G685" s="245">
        <v>1.0</v>
      </c>
      <c r="H685" s="245" t="s">
        <v>2812</v>
      </c>
      <c r="I685" s="323" t="s">
        <v>12282</v>
      </c>
      <c r="J685" s="323" t="s">
        <v>2521</v>
      </c>
      <c r="K685" s="323" t="s">
        <v>12278</v>
      </c>
      <c r="L685" s="323" t="s">
        <v>12279</v>
      </c>
      <c r="M685" s="333" t="s">
        <v>12280</v>
      </c>
      <c r="N685" s="323" t="s">
        <v>11175</v>
      </c>
      <c r="O685" s="331">
        <v>0.5819444444444445</v>
      </c>
      <c r="P685" s="343" t="str">
        <f t="shared" si="4"/>
        <v>REINSTALACION DE EQUIPO </v>
      </c>
      <c r="Q685" s="323" t="s">
        <v>5247</v>
      </c>
      <c r="R685" s="323">
        <v>8.63844051167333E14</v>
      </c>
      <c r="S685" s="323">
        <v>8.128755032E9</v>
      </c>
      <c r="T685" s="323" t="s">
        <v>12283</v>
      </c>
      <c r="U685" s="323" t="s">
        <v>12284</v>
      </c>
      <c r="V685" s="343" t="str">
        <f t="shared" si="76"/>
        <v>REINSTALACION</v>
      </c>
      <c r="W685" s="325">
        <v>500.0</v>
      </c>
      <c r="X685" s="325">
        <v>0.0</v>
      </c>
      <c r="Y685" s="326">
        <f t="shared" si="77"/>
        <v>80</v>
      </c>
      <c r="Z685" s="326">
        <f t="shared" si="78"/>
        <v>580</v>
      </c>
      <c r="AA685" s="326"/>
    </row>
    <row r="686">
      <c r="A686" s="322">
        <v>46134.0</v>
      </c>
      <c r="B686" s="245" t="s">
        <v>4211</v>
      </c>
      <c r="C686" s="327" t="s">
        <v>2817</v>
      </c>
      <c r="D686" s="328">
        <v>0.625</v>
      </c>
      <c r="E686" s="245" t="s">
        <v>3993</v>
      </c>
      <c r="F686" s="245" t="s">
        <v>5930</v>
      </c>
      <c r="G686" s="245">
        <v>1.0</v>
      </c>
      <c r="H686" s="245" t="s">
        <v>2513</v>
      </c>
      <c r="I686" s="323" t="s">
        <v>12285</v>
      </c>
      <c r="J686" s="323" t="s">
        <v>12286</v>
      </c>
      <c r="K686" s="323" t="s">
        <v>3312</v>
      </c>
      <c r="L686" s="323" t="s">
        <v>2577</v>
      </c>
      <c r="M686" s="333" t="s">
        <v>2578</v>
      </c>
      <c r="N686" s="323" t="s">
        <v>11175</v>
      </c>
      <c r="O686" s="331">
        <v>0.6111111111111112</v>
      </c>
      <c r="P686" s="343" t="str">
        <f t="shared" si="4"/>
        <v>CTE. MATEO MARTINEZ SERRANO
DESINSTALACION DE EQUIPO</v>
      </c>
      <c r="Q686" s="323" t="s">
        <v>12287</v>
      </c>
      <c r="R686" s="323">
        <v>8.6501103439994E14</v>
      </c>
      <c r="S686" s="323" t="s">
        <v>12288</v>
      </c>
      <c r="T686" s="323" t="s">
        <v>12289</v>
      </c>
      <c r="U686" s="323" t="s">
        <v>12290</v>
      </c>
      <c r="V686" s="343" t="str">
        <f t="shared" si="76"/>
        <v>DESINSTALACION</v>
      </c>
      <c r="W686" s="325">
        <v>650.0</v>
      </c>
      <c r="X686" s="325">
        <v>0.0</v>
      </c>
      <c r="Y686" s="326">
        <f t="shared" si="77"/>
        <v>104</v>
      </c>
      <c r="Z686" s="326">
        <f t="shared" si="78"/>
        <v>754</v>
      </c>
      <c r="AA686" s="326"/>
    </row>
    <row r="687">
      <c r="A687" s="322">
        <v>46135.0</v>
      </c>
      <c r="B687" s="245" t="s">
        <v>4211</v>
      </c>
      <c r="C687" s="245" t="s">
        <v>762</v>
      </c>
      <c r="D687" s="328">
        <v>0.3958333333333333</v>
      </c>
      <c r="E687" s="245" t="s">
        <v>5330</v>
      </c>
      <c r="F687" s="245" t="s">
        <v>8069</v>
      </c>
      <c r="G687" s="245">
        <v>1.0</v>
      </c>
      <c r="H687" s="245" t="s">
        <v>2449</v>
      </c>
      <c r="I687" s="323" t="s">
        <v>8070</v>
      </c>
      <c r="J687" s="323" t="s">
        <v>12291</v>
      </c>
      <c r="K687" s="323" t="s">
        <v>12292</v>
      </c>
      <c r="L687" s="323" t="s">
        <v>5334</v>
      </c>
      <c r="M687" s="333" t="s">
        <v>7213</v>
      </c>
      <c r="N687" s="323" t="s">
        <v>11934</v>
      </c>
      <c r="O687" s="331">
        <v>0.4166666666666667</v>
      </c>
      <c r="P687" s="343" t="str">
        <f t="shared" si="4"/>
        <v>REVISION DE UNIDAD
(DEJO DE RPORTAR 2026-04-15 15:27:44)</v>
      </c>
      <c r="Q687" s="323" t="s">
        <v>12293</v>
      </c>
      <c r="R687" s="323">
        <v>8.61768074645334E14</v>
      </c>
      <c r="S687" s="323">
        <v>8.115317951E9</v>
      </c>
      <c r="T687" s="323" t="s">
        <v>12294</v>
      </c>
      <c r="U687" s="323" t="s">
        <v>7214</v>
      </c>
      <c r="V687" s="343" t="str">
        <f t="shared" si="76"/>
        <v>REVISION</v>
      </c>
      <c r="W687" s="325">
        <v>0.0</v>
      </c>
      <c r="X687" s="325">
        <v>0.0</v>
      </c>
      <c r="Y687" s="326">
        <f t="shared" si="77"/>
        <v>0</v>
      </c>
      <c r="Z687" s="326">
        <f t="shared" si="78"/>
        <v>0</v>
      </c>
      <c r="AA687" s="326"/>
    </row>
    <row r="688">
      <c r="A688" s="322">
        <v>46135.0</v>
      </c>
      <c r="B688" s="245" t="s">
        <v>4211</v>
      </c>
      <c r="C688" s="362" t="s">
        <v>2817</v>
      </c>
      <c r="D688" s="328">
        <v>0.3958333333333333</v>
      </c>
      <c r="E688" s="245" t="s">
        <v>5330</v>
      </c>
      <c r="F688" s="245" t="s">
        <v>8069</v>
      </c>
      <c r="G688" s="245">
        <v>1.0</v>
      </c>
      <c r="H688" s="245" t="s">
        <v>2513</v>
      </c>
      <c r="I688" s="323" t="s">
        <v>8070</v>
      </c>
      <c r="J688" s="323" t="s">
        <v>2514</v>
      </c>
      <c r="K688" s="323" t="s">
        <v>12292</v>
      </c>
      <c r="L688" s="323" t="s">
        <v>5334</v>
      </c>
      <c r="M688" s="333" t="s">
        <v>7213</v>
      </c>
      <c r="N688" s="323" t="s">
        <v>11934</v>
      </c>
      <c r="O688" s="331">
        <v>0.4166666666666667</v>
      </c>
      <c r="P688" s="343" t="str">
        <f t="shared" si="4"/>
        <v>DESINSTALACION DE EQUIPO</v>
      </c>
      <c r="Q688" s="323" t="s">
        <v>11996</v>
      </c>
      <c r="R688" s="323">
        <v>8.61768074645334E14</v>
      </c>
      <c r="S688" s="323">
        <v>8.115317951E9</v>
      </c>
      <c r="T688" s="323" t="s">
        <v>12294</v>
      </c>
      <c r="U688" s="323" t="s">
        <v>7214</v>
      </c>
      <c r="V688" s="343" t="str">
        <f t="shared" si="76"/>
        <v>DESINSTALACION</v>
      </c>
      <c r="W688" s="325">
        <v>500.0</v>
      </c>
      <c r="X688" s="325">
        <v>0.0</v>
      </c>
      <c r="Y688" s="326">
        <f t="shared" si="77"/>
        <v>80</v>
      </c>
      <c r="Z688" s="326">
        <f t="shared" si="78"/>
        <v>580</v>
      </c>
      <c r="AA688" s="326"/>
    </row>
    <row r="689">
      <c r="A689" s="322">
        <v>46135.0</v>
      </c>
      <c r="B689" s="245" t="s">
        <v>4211</v>
      </c>
      <c r="C689" s="245" t="s">
        <v>2817</v>
      </c>
      <c r="D689" s="328">
        <v>0.4375</v>
      </c>
      <c r="E689" s="245" t="s">
        <v>2548</v>
      </c>
      <c r="F689" s="245" t="s">
        <v>10009</v>
      </c>
      <c r="G689" s="245">
        <v>1.0</v>
      </c>
      <c r="H689" s="245" t="s">
        <v>2513</v>
      </c>
      <c r="I689" s="323" t="s">
        <v>12295</v>
      </c>
      <c r="J689" s="323" t="s">
        <v>2514</v>
      </c>
      <c r="K689" s="323" t="s">
        <v>12296</v>
      </c>
      <c r="L689" s="323" t="s">
        <v>12267</v>
      </c>
      <c r="M689" s="333" t="s">
        <v>12297</v>
      </c>
      <c r="N689" s="323" t="s">
        <v>706</v>
      </c>
      <c r="O689" s="331">
        <v>0.43333333333333335</v>
      </c>
      <c r="P689" s="343" t="str">
        <f t="shared" si="4"/>
        <v>DESINSTALACION DE EQUIPO</v>
      </c>
      <c r="Q689" s="323" t="s">
        <v>8935</v>
      </c>
      <c r="R689" s="323">
        <v>8.69220040532875E14</v>
      </c>
      <c r="S689" s="323">
        <v>8.120107519E9</v>
      </c>
      <c r="T689" s="323" t="s">
        <v>12298</v>
      </c>
      <c r="U689" s="323" t="s">
        <v>12299</v>
      </c>
      <c r="V689" s="343" t="str">
        <f t="shared" si="76"/>
        <v>DESINSTALACION</v>
      </c>
      <c r="W689" s="325">
        <v>350.0</v>
      </c>
      <c r="X689" s="325">
        <v>0.0</v>
      </c>
      <c r="Y689" s="326">
        <f t="shared" si="77"/>
        <v>56</v>
      </c>
      <c r="Z689" s="326">
        <f t="shared" si="78"/>
        <v>406</v>
      </c>
      <c r="AA689" s="326"/>
    </row>
    <row r="690">
      <c r="A690" s="322">
        <v>46135.0</v>
      </c>
      <c r="B690" s="245" t="s">
        <v>4211</v>
      </c>
      <c r="C690" s="245" t="s">
        <v>2817</v>
      </c>
      <c r="D690" s="328">
        <v>0.5</v>
      </c>
      <c r="E690" s="245" t="s">
        <v>7700</v>
      </c>
      <c r="F690" s="245" t="s">
        <v>2592</v>
      </c>
      <c r="G690" s="245">
        <v>1.0</v>
      </c>
      <c r="H690" s="245" t="s">
        <v>888</v>
      </c>
      <c r="I690" s="323" t="s">
        <v>12300</v>
      </c>
      <c r="J690" s="323" t="s">
        <v>9980</v>
      </c>
      <c r="K690" s="323" t="s">
        <v>10244</v>
      </c>
      <c r="L690" s="323" t="s">
        <v>11950</v>
      </c>
      <c r="M690" s="333" t="s">
        <v>8318</v>
      </c>
      <c r="N690" s="323" t="s">
        <v>11934</v>
      </c>
      <c r="O690" s="331">
        <v>0.47152777777777777</v>
      </c>
      <c r="P690" s="343" t="str">
        <f t="shared" si="4"/>
        <v>INSTALACION GPS</v>
      </c>
      <c r="Q690" s="323" t="s">
        <v>5247</v>
      </c>
      <c r="R690" s="323">
        <v>8.63874089045888E14</v>
      </c>
      <c r="S690" s="323">
        <v>8.118227427E9</v>
      </c>
      <c r="T690" s="323" t="s">
        <v>12301</v>
      </c>
      <c r="U690" s="323" t="s">
        <v>12302</v>
      </c>
      <c r="V690" s="343" t="str">
        <f t="shared" si="76"/>
        <v>INSTALACION</v>
      </c>
      <c r="W690" s="325">
        <v>1724.0</v>
      </c>
      <c r="X690" s="325">
        <v>150.0</v>
      </c>
      <c r="Y690" s="326">
        <f t="shared" si="77"/>
        <v>299.84</v>
      </c>
      <c r="Z690" s="326">
        <f t="shared" si="78"/>
        <v>2173.84</v>
      </c>
      <c r="AA690" s="326"/>
    </row>
    <row r="691" ht="24.75" customHeight="1">
      <c r="A691" s="322">
        <v>46135.0</v>
      </c>
      <c r="B691" s="245" t="s">
        <v>4211</v>
      </c>
      <c r="C691" s="245" t="s">
        <v>68</v>
      </c>
      <c r="D691" s="328">
        <v>0.5833333333333334</v>
      </c>
      <c r="E691" s="245" t="s">
        <v>561</v>
      </c>
      <c r="F691" s="245" t="s">
        <v>561</v>
      </c>
      <c r="G691" s="245">
        <v>1.0</v>
      </c>
      <c r="H691" s="245" t="s">
        <v>2812</v>
      </c>
      <c r="I691" s="323" t="s">
        <v>12303</v>
      </c>
      <c r="J691" s="323" t="s">
        <v>2521</v>
      </c>
      <c r="K691" s="193" t="s">
        <v>8553</v>
      </c>
      <c r="L691" s="193" t="s">
        <v>8554</v>
      </c>
      <c r="M691" s="360" t="s">
        <v>8555</v>
      </c>
      <c r="N691" s="323" t="s">
        <v>11934</v>
      </c>
      <c r="O691" s="331">
        <v>0.5680555555555555</v>
      </c>
      <c r="P691" s="343" t="str">
        <f t="shared" si="4"/>
        <v>REINSTALACION DE EQUIPO </v>
      </c>
      <c r="Q691" s="323" t="s">
        <v>5247</v>
      </c>
      <c r="R691" s="323">
        <v>8.62667089269321E14</v>
      </c>
      <c r="S691" s="323">
        <v>8.134040066E9</v>
      </c>
      <c r="T691" s="323" t="s">
        <v>12304</v>
      </c>
      <c r="U691" s="323" t="s">
        <v>12305</v>
      </c>
      <c r="V691" s="343" t="str">
        <f t="shared" si="76"/>
        <v>REINSTALACION</v>
      </c>
      <c r="W691" s="325">
        <v>550.0</v>
      </c>
      <c r="X691" s="325">
        <v>0.0</v>
      </c>
      <c r="Y691" s="326">
        <f t="shared" si="77"/>
        <v>88</v>
      </c>
      <c r="Z691" s="326">
        <f t="shared" si="78"/>
        <v>638</v>
      </c>
      <c r="AA691" s="326"/>
    </row>
    <row r="692">
      <c r="A692" s="322">
        <v>46135.0</v>
      </c>
      <c r="B692" s="245" t="s">
        <v>4211</v>
      </c>
      <c r="C692" s="245" t="s">
        <v>2817</v>
      </c>
      <c r="D692" s="328">
        <v>0.625</v>
      </c>
      <c r="E692" s="245" t="s">
        <v>7885</v>
      </c>
      <c r="F692" s="245" t="s">
        <v>3489</v>
      </c>
      <c r="G692" s="245">
        <v>1.0</v>
      </c>
      <c r="H692" s="245" t="s">
        <v>2716</v>
      </c>
      <c r="I692" s="323" t="s">
        <v>12080</v>
      </c>
      <c r="J692" s="323" t="s">
        <v>12306</v>
      </c>
      <c r="K692" s="323" t="s">
        <v>6955</v>
      </c>
      <c r="L692" s="323" t="s">
        <v>11901</v>
      </c>
      <c r="M692" s="333" t="s">
        <v>11902</v>
      </c>
      <c r="N692" s="323" t="s">
        <v>706</v>
      </c>
      <c r="O692" s="331">
        <v>0.6229166666666667</v>
      </c>
      <c r="P692" s="343" t="str">
        <f t="shared" si="4"/>
        <v>CORTE 863767071768535
DEJA DE REPORTAR CUANDO EL AUTO ESTA APAGADO, INSTALAR DE FORMA CORRECTA PARA QUE REPORTE SIEMPRE</v>
      </c>
      <c r="Q692" s="323" t="s">
        <v>12307</v>
      </c>
      <c r="R692" s="323">
        <v>8.63767071768535E14</v>
      </c>
      <c r="S692" s="323" t="s">
        <v>68</v>
      </c>
      <c r="T692" s="323" t="s">
        <v>12083</v>
      </c>
      <c r="U692" s="323" t="s">
        <v>12084</v>
      </c>
      <c r="V692" s="343" t="str">
        <f t="shared" si="76"/>
        <v>VISITA EN FALSO</v>
      </c>
      <c r="W692" s="325">
        <v>250.0</v>
      </c>
      <c r="X692" s="325">
        <v>0.0</v>
      </c>
      <c r="Y692" s="326">
        <f t="shared" si="77"/>
        <v>40</v>
      </c>
      <c r="Z692" s="326">
        <f t="shared" si="78"/>
        <v>290</v>
      </c>
      <c r="AA692" s="326"/>
    </row>
    <row r="693">
      <c r="A693" s="322">
        <v>46135.0</v>
      </c>
      <c r="B693" s="245" t="s">
        <v>4211</v>
      </c>
      <c r="C693" s="245" t="s">
        <v>2966</v>
      </c>
      <c r="D693" s="328">
        <v>0.625</v>
      </c>
      <c r="E693" s="245" t="s">
        <v>7885</v>
      </c>
      <c r="F693" s="245" t="s">
        <v>3489</v>
      </c>
      <c r="G693" s="245">
        <v>1.0</v>
      </c>
      <c r="H693" s="245" t="s">
        <v>6295</v>
      </c>
      <c r="I693" s="323" t="s">
        <v>12080</v>
      </c>
      <c r="J693" s="323" t="s">
        <v>12306</v>
      </c>
      <c r="K693" s="323" t="s">
        <v>6955</v>
      </c>
      <c r="L693" s="323" t="s">
        <v>11901</v>
      </c>
      <c r="M693" s="333" t="s">
        <v>11902</v>
      </c>
      <c r="N693" s="323" t="s">
        <v>706</v>
      </c>
      <c r="O693" s="331">
        <v>0.6513888888888889</v>
      </c>
      <c r="P693" s="343" t="str">
        <f t="shared" si="4"/>
        <v>CORTE 863767071768535
DEJA DE REPORTAR CUANDO EL AUTO ESTA APAGADO, INSTALAR DE FORMA CORRECTA PARA QUE REPORTE SIEMPRE</v>
      </c>
      <c r="Q693" s="323" t="s">
        <v>12082</v>
      </c>
      <c r="R693" s="323">
        <v>8.63767071768535E14</v>
      </c>
      <c r="S693" s="323" t="s">
        <v>68</v>
      </c>
      <c r="T693" s="323" t="s">
        <v>12083</v>
      </c>
      <c r="U693" s="323" t="s">
        <v>12084</v>
      </c>
      <c r="V693" s="343" t="str">
        <f t="shared" si="76"/>
        <v>GARANTIA</v>
      </c>
      <c r="W693" s="325">
        <v>0.0</v>
      </c>
      <c r="X693" s="325">
        <v>0.0</v>
      </c>
      <c r="Y693" s="326">
        <f t="shared" si="77"/>
        <v>0</v>
      </c>
      <c r="Z693" s="326">
        <f t="shared" si="78"/>
        <v>0</v>
      </c>
      <c r="AA693" s="326"/>
    </row>
    <row r="694">
      <c r="A694" s="322">
        <v>46135.0</v>
      </c>
      <c r="B694" s="245" t="s">
        <v>4211</v>
      </c>
      <c r="C694" s="245" t="s">
        <v>11463</v>
      </c>
      <c r="D694" s="328">
        <v>0.6458333333333334</v>
      </c>
      <c r="E694" s="245" t="s">
        <v>2504</v>
      </c>
      <c r="F694" s="245" t="s">
        <v>2504</v>
      </c>
      <c r="G694" s="245">
        <v>1.0</v>
      </c>
      <c r="H694" s="245" t="s">
        <v>888</v>
      </c>
      <c r="I694" s="323" t="s">
        <v>12308</v>
      </c>
      <c r="J694" s="323" t="s">
        <v>9980</v>
      </c>
      <c r="K694" s="323" t="s">
        <v>12229</v>
      </c>
      <c r="L694" s="323" t="s">
        <v>9328</v>
      </c>
      <c r="M694" s="333" t="s">
        <v>12309</v>
      </c>
      <c r="N694" s="323" t="s">
        <v>11934</v>
      </c>
      <c r="O694" s="331">
        <v>0.6930555555555555</v>
      </c>
      <c r="P694" s="343" t="str">
        <f t="shared" si="4"/>
        <v>INSTALACION GPS</v>
      </c>
      <c r="Q694" s="323" t="s">
        <v>12310</v>
      </c>
      <c r="R694" s="323">
        <v>8.63874089028736E14</v>
      </c>
      <c r="S694" s="323">
        <v>8.135518073E9</v>
      </c>
      <c r="T694" s="323" t="s">
        <v>12311</v>
      </c>
      <c r="U694" s="323" t="s">
        <v>12312</v>
      </c>
      <c r="V694" s="343" t="str">
        <f t="shared" si="76"/>
        <v>INSTALACION</v>
      </c>
      <c r="W694" s="325">
        <v>1900.0</v>
      </c>
      <c r="X694" s="325">
        <v>100.0</v>
      </c>
      <c r="Y694" s="325" t="s">
        <v>9949</v>
      </c>
      <c r="Z694" s="326">
        <f>W694+X694</f>
        <v>2000</v>
      </c>
      <c r="AA694" s="325" t="s">
        <v>12234</v>
      </c>
    </row>
    <row r="695">
      <c r="A695" s="322">
        <v>46136.0</v>
      </c>
      <c r="B695" s="245" t="s">
        <v>4211</v>
      </c>
      <c r="C695" s="245" t="s">
        <v>2966</v>
      </c>
      <c r="D695" s="328">
        <v>0.375</v>
      </c>
      <c r="E695" s="245" t="s">
        <v>9781</v>
      </c>
      <c r="F695" s="245" t="s">
        <v>12062</v>
      </c>
      <c r="G695" s="245">
        <v>1.0</v>
      </c>
      <c r="H695" s="245" t="s">
        <v>846</v>
      </c>
      <c r="I695" s="323" t="s">
        <v>3211</v>
      </c>
      <c r="J695" s="323" t="s">
        <v>9650</v>
      </c>
      <c r="K695" s="323" t="s">
        <v>12063</v>
      </c>
      <c r="L695" s="193" t="s">
        <v>9784</v>
      </c>
      <c r="M695" s="359" t="s">
        <v>9785</v>
      </c>
      <c r="N695" s="323" t="s">
        <v>68</v>
      </c>
      <c r="O695" s="323" t="s">
        <v>68</v>
      </c>
      <c r="P695" s="343" t="str">
        <f t="shared" si="4"/>
        <v>INSTALACION DE GPS</v>
      </c>
      <c r="Q695" s="323" t="s">
        <v>12313</v>
      </c>
      <c r="R695" s="323" t="s">
        <v>68</v>
      </c>
      <c r="S695" s="323" t="s">
        <v>68</v>
      </c>
      <c r="T695" s="323" t="s">
        <v>68</v>
      </c>
      <c r="U695" s="323" t="s">
        <v>68</v>
      </c>
      <c r="V695" s="343" t="str">
        <f t="shared" si="76"/>
        <v>CANCELADO</v>
      </c>
      <c r="W695" s="325">
        <v>0.0</v>
      </c>
      <c r="X695" s="325">
        <v>0.0</v>
      </c>
      <c r="Y695" s="326">
        <f t="shared" ref="Y695:Y718" si="79">(W695+X695)*0.16</f>
        <v>0</v>
      </c>
      <c r="Z695" s="326">
        <f t="shared" ref="Z695:Z718" si="80">W695+X695+Y695</f>
        <v>0</v>
      </c>
      <c r="AA695" s="325" t="s">
        <v>12066</v>
      </c>
    </row>
    <row r="696">
      <c r="A696" s="322">
        <v>46136.0</v>
      </c>
      <c r="B696" s="245" t="s">
        <v>4211</v>
      </c>
      <c r="C696" s="327" t="s">
        <v>2817</v>
      </c>
      <c r="D696" s="328">
        <v>0.4166666666666667</v>
      </c>
      <c r="E696" s="245" t="s">
        <v>3993</v>
      </c>
      <c r="F696" s="245" t="s">
        <v>5930</v>
      </c>
      <c r="G696" s="245">
        <v>1.0</v>
      </c>
      <c r="H696" s="245" t="s">
        <v>2513</v>
      </c>
      <c r="I696" s="323" t="s">
        <v>12314</v>
      </c>
      <c r="J696" s="323" t="s">
        <v>12315</v>
      </c>
      <c r="K696" s="323" t="s">
        <v>3312</v>
      </c>
      <c r="L696" s="323" t="s">
        <v>2577</v>
      </c>
      <c r="M696" s="333" t="s">
        <v>2578</v>
      </c>
      <c r="N696" s="323" t="s">
        <v>11175</v>
      </c>
      <c r="O696" s="331">
        <v>0.4111111111111111</v>
      </c>
      <c r="P696" s="343" t="str">
        <f t="shared" si="4"/>
        <v>CTE. JUANA MARIA MARTINEZ BLANCO
DESINSTALACION DE EQUIPO</v>
      </c>
      <c r="Q696" s="323" t="s">
        <v>12287</v>
      </c>
      <c r="R696" s="323">
        <v>8.65011034397969E14</v>
      </c>
      <c r="S696" s="323" t="s">
        <v>12316</v>
      </c>
      <c r="T696" s="323" t="s">
        <v>12317</v>
      </c>
      <c r="U696" s="323" t="s">
        <v>12318</v>
      </c>
      <c r="V696" s="343" t="str">
        <f t="shared" si="76"/>
        <v>DESINSTALACION</v>
      </c>
      <c r="W696" s="325">
        <v>650.0</v>
      </c>
      <c r="X696" s="325">
        <v>0.0</v>
      </c>
      <c r="Y696" s="326">
        <f t="shared" si="79"/>
        <v>104</v>
      </c>
      <c r="Z696" s="326">
        <f t="shared" si="80"/>
        <v>754</v>
      </c>
      <c r="AA696" s="326"/>
    </row>
    <row r="697">
      <c r="A697" s="322">
        <v>46136.0</v>
      </c>
      <c r="B697" s="245" t="s">
        <v>4211</v>
      </c>
      <c r="C697" s="245" t="s">
        <v>2817</v>
      </c>
      <c r="D697" s="328">
        <v>0.4375</v>
      </c>
      <c r="E697" s="245" t="s">
        <v>3761</v>
      </c>
      <c r="F697" s="245" t="s">
        <v>2592</v>
      </c>
      <c r="G697" s="245">
        <v>1.0</v>
      </c>
      <c r="H697" s="245" t="s">
        <v>888</v>
      </c>
      <c r="I697" s="323" t="s">
        <v>12319</v>
      </c>
      <c r="J697" s="323" t="s">
        <v>9980</v>
      </c>
      <c r="K697" s="323" t="s">
        <v>12320</v>
      </c>
      <c r="L697" s="323" t="s">
        <v>12321</v>
      </c>
      <c r="M697" s="344" t="s">
        <v>11752</v>
      </c>
      <c r="N697" s="323" t="s">
        <v>11934</v>
      </c>
      <c r="O697" s="331">
        <v>0.4465277777777778</v>
      </c>
      <c r="P697" s="343" t="str">
        <f t="shared" si="4"/>
        <v>INSTALACION GPS</v>
      </c>
      <c r="Q697" s="323" t="s">
        <v>68</v>
      </c>
      <c r="R697" s="323">
        <v>8.63874089028959E14</v>
      </c>
      <c r="S697" s="323">
        <v>8.110494065E9</v>
      </c>
      <c r="T697" s="323" t="s">
        <v>12322</v>
      </c>
      <c r="U697" s="323" t="s">
        <v>68</v>
      </c>
      <c r="V697" s="343" t="str">
        <f t="shared" si="76"/>
        <v>INSTALACION</v>
      </c>
      <c r="W697" s="325">
        <v>1724.0</v>
      </c>
      <c r="X697" s="325">
        <v>150.0</v>
      </c>
      <c r="Y697" s="326">
        <f t="shared" si="79"/>
        <v>299.84</v>
      </c>
      <c r="Z697" s="326">
        <f t="shared" si="80"/>
        <v>2173.84</v>
      </c>
      <c r="AA697" s="326"/>
    </row>
    <row r="698">
      <c r="A698" s="322">
        <v>46136.0</v>
      </c>
      <c r="B698" s="245" t="s">
        <v>4211</v>
      </c>
      <c r="C698" s="245" t="s">
        <v>2966</v>
      </c>
      <c r="D698" s="328">
        <v>0.4583333333333333</v>
      </c>
      <c r="E698" s="245" t="s">
        <v>9781</v>
      </c>
      <c r="F698" s="245" t="s">
        <v>12062</v>
      </c>
      <c r="G698" s="245">
        <v>1.0</v>
      </c>
      <c r="H698" s="245" t="s">
        <v>2716</v>
      </c>
      <c r="I698" s="323" t="s">
        <v>3211</v>
      </c>
      <c r="J698" s="323" t="s">
        <v>9650</v>
      </c>
      <c r="K698" s="323" t="s">
        <v>12063</v>
      </c>
      <c r="L698" s="193" t="s">
        <v>9784</v>
      </c>
      <c r="M698" s="359" t="s">
        <v>9785</v>
      </c>
      <c r="N698" s="323" t="s">
        <v>706</v>
      </c>
      <c r="O698" s="331">
        <v>0.4625</v>
      </c>
      <c r="P698" s="343" t="str">
        <f t="shared" si="4"/>
        <v>INSTALACION DE GPS</v>
      </c>
      <c r="Q698" s="323" t="s">
        <v>12323</v>
      </c>
      <c r="R698" s="323" t="s">
        <v>68</v>
      </c>
      <c r="S698" s="323" t="s">
        <v>68</v>
      </c>
      <c r="T698" s="323" t="s">
        <v>68</v>
      </c>
      <c r="U698" s="323" t="s">
        <v>68</v>
      </c>
      <c r="V698" s="343" t="str">
        <f t="shared" si="76"/>
        <v>VISITA EN FALSO</v>
      </c>
      <c r="W698" s="325">
        <v>250.0</v>
      </c>
      <c r="X698" s="325">
        <v>0.0</v>
      </c>
      <c r="Y698" s="326">
        <f t="shared" si="79"/>
        <v>40</v>
      </c>
      <c r="Z698" s="326">
        <f t="shared" si="80"/>
        <v>290</v>
      </c>
      <c r="AA698" s="325" t="s">
        <v>12066</v>
      </c>
    </row>
    <row r="699">
      <c r="A699" s="322">
        <v>46136.0</v>
      </c>
      <c r="B699" s="245" t="s">
        <v>4211</v>
      </c>
      <c r="C699" s="327" t="s">
        <v>2817</v>
      </c>
      <c r="D699" s="328">
        <v>0.5833333333333334</v>
      </c>
      <c r="E699" s="245" t="s">
        <v>3993</v>
      </c>
      <c r="F699" s="245" t="s">
        <v>5930</v>
      </c>
      <c r="G699" s="245">
        <v>1.0</v>
      </c>
      <c r="H699" s="245" t="s">
        <v>2513</v>
      </c>
      <c r="I699" s="323" t="s">
        <v>12324</v>
      </c>
      <c r="J699" s="323" t="s">
        <v>12325</v>
      </c>
      <c r="K699" s="323" t="s">
        <v>3312</v>
      </c>
      <c r="L699" s="323" t="s">
        <v>2577</v>
      </c>
      <c r="M699" s="333" t="s">
        <v>2578</v>
      </c>
      <c r="N699" s="323" t="s">
        <v>11175</v>
      </c>
      <c r="O699" s="331">
        <v>0.5763888888888888</v>
      </c>
      <c r="P699" s="343" t="str">
        <f t="shared" si="4"/>
        <v>CTE. MARIO ALBERTO GOMEZ RIVERA
DESINSTALACION DE EQUIPO</v>
      </c>
      <c r="Q699" s="323" t="s">
        <v>12287</v>
      </c>
      <c r="R699" s="323">
        <v>8.68166053310835E14</v>
      </c>
      <c r="S699" s="323" t="s">
        <v>12326</v>
      </c>
      <c r="T699" s="323" t="s">
        <v>5936</v>
      </c>
      <c r="U699" s="323" t="s">
        <v>5937</v>
      </c>
      <c r="V699" s="343" t="str">
        <f t="shared" si="76"/>
        <v>DESINSTALACION</v>
      </c>
      <c r="W699" s="325">
        <v>650.0</v>
      </c>
      <c r="X699" s="325">
        <v>0.0</v>
      </c>
      <c r="Y699" s="326">
        <f t="shared" si="79"/>
        <v>104</v>
      </c>
      <c r="Z699" s="326">
        <f t="shared" si="80"/>
        <v>754</v>
      </c>
      <c r="AA699" s="326"/>
    </row>
    <row r="700">
      <c r="A700" s="322">
        <v>46136.0</v>
      </c>
      <c r="B700" s="245" t="s">
        <v>4211</v>
      </c>
      <c r="C700" s="245" t="s">
        <v>68</v>
      </c>
      <c r="D700" s="328">
        <v>0.6666666666666666</v>
      </c>
      <c r="E700" s="245" t="s">
        <v>4121</v>
      </c>
      <c r="F700" s="245" t="s">
        <v>4121</v>
      </c>
      <c r="G700" s="245">
        <v>1.0</v>
      </c>
      <c r="H700" s="245" t="s">
        <v>2812</v>
      </c>
      <c r="I700" s="323" t="s">
        <v>12327</v>
      </c>
      <c r="J700" s="323" t="s">
        <v>2521</v>
      </c>
      <c r="K700" s="323" t="s">
        <v>9393</v>
      </c>
      <c r="L700" s="323" t="s">
        <v>8527</v>
      </c>
      <c r="M700" s="333" t="s">
        <v>12328</v>
      </c>
      <c r="N700" s="323" t="s">
        <v>11175</v>
      </c>
      <c r="O700" s="331">
        <v>0.6666666666666666</v>
      </c>
      <c r="P700" s="343" t="str">
        <f t="shared" si="4"/>
        <v>REINSTALACION DE EQUIPO </v>
      </c>
      <c r="Q700" s="323" t="s">
        <v>12329</v>
      </c>
      <c r="R700" s="323">
        <v>8.69706060073535E14</v>
      </c>
      <c r="S700" s="323">
        <v>8.120227236E9</v>
      </c>
      <c r="T700" s="323" t="s">
        <v>12330</v>
      </c>
      <c r="U700" s="323" t="s">
        <v>12331</v>
      </c>
      <c r="V700" s="343" t="str">
        <f t="shared" si="76"/>
        <v>REINSTALACION</v>
      </c>
      <c r="W700" s="325">
        <v>500.0</v>
      </c>
      <c r="X700" s="325">
        <v>0.0</v>
      </c>
      <c r="Y700" s="326">
        <f t="shared" si="79"/>
        <v>80</v>
      </c>
      <c r="Z700" s="326">
        <f t="shared" si="80"/>
        <v>580</v>
      </c>
      <c r="AA700" s="326"/>
    </row>
    <row r="701" ht="38.25" customHeight="1">
      <c r="A701" s="322">
        <v>46137.0</v>
      </c>
      <c r="B701" s="245" t="s">
        <v>4211</v>
      </c>
      <c r="C701" s="327" t="s">
        <v>2817</v>
      </c>
      <c r="D701" s="328">
        <v>0.3541666666666667</v>
      </c>
      <c r="E701" s="245" t="s">
        <v>7700</v>
      </c>
      <c r="F701" s="245" t="s">
        <v>10693</v>
      </c>
      <c r="G701" s="245">
        <v>1.0</v>
      </c>
      <c r="H701" s="245" t="s">
        <v>2513</v>
      </c>
      <c r="I701" s="323" t="s">
        <v>12332</v>
      </c>
      <c r="J701" s="323" t="s">
        <v>2514</v>
      </c>
      <c r="K701" s="323" t="s">
        <v>10695</v>
      </c>
      <c r="L701" s="323" t="s">
        <v>10696</v>
      </c>
      <c r="M701" s="333" t="s">
        <v>10697</v>
      </c>
      <c r="N701" s="323" t="s">
        <v>706</v>
      </c>
      <c r="O701" s="331">
        <v>0.3541666666666667</v>
      </c>
      <c r="P701" s="343" t="str">
        <f t="shared" si="4"/>
        <v>DESINSTALACION DE EQUIPO</v>
      </c>
      <c r="Q701" s="323" t="s">
        <v>68</v>
      </c>
      <c r="R701" s="323">
        <v>8.62667089244936E14</v>
      </c>
      <c r="S701" s="323">
        <v>8.118019319E9</v>
      </c>
      <c r="T701" s="323" t="s">
        <v>10795</v>
      </c>
      <c r="U701" s="323" t="s">
        <v>10796</v>
      </c>
      <c r="V701" s="343" t="str">
        <f t="shared" si="76"/>
        <v>DESINSTALACION</v>
      </c>
      <c r="W701" s="325">
        <v>500.0</v>
      </c>
      <c r="X701" s="325">
        <v>0.0</v>
      </c>
      <c r="Y701" s="326">
        <f t="shared" si="79"/>
        <v>80</v>
      </c>
      <c r="Z701" s="326">
        <f t="shared" si="80"/>
        <v>580</v>
      </c>
      <c r="AA701" s="326"/>
    </row>
    <row r="702" ht="36.0" customHeight="1">
      <c r="A702" s="322">
        <v>46137.0</v>
      </c>
      <c r="B702" s="245" t="s">
        <v>4211</v>
      </c>
      <c r="C702" s="327" t="s">
        <v>2817</v>
      </c>
      <c r="D702" s="328">
        <v>0.3541666666666667</v>
      </c>
      <c r="E702" s="245" t="s">
        <v>7700</v>
      </c>
      <c r="F702" s="245" t="s">
        <v>10693</v>
      </c>
      <c r="G702" s="245">
        <v>1.0</v>
      </c>
      <c r="H702" s="245" t="s">
        <v>2812</v>
      </c>
      <c r="I702" s="323" t="s">
        <v>12333</v>
      </c>
      <c r="J702" s="323" t="s">
        <v>2521</v>
      </c>
      <c r="K702" s="323" t="s">
        <v>10695</v>
      </c>
      <c r="L702" s="323" t="s">
        <v>10696</v>
      </c>
      <c r="M702" s="333" t="s">
        <v>10697</v>
      </c>
      <c r="N702" s="323" t="s">
        <v>706</v>
      </c>
      <c r="O702" s="331">
        <v>0.3763888888888889</v>
      </c>
      <c r="P702" s="343" t="str">
        <f t="shared" si="4"/>
        <v>REINSTALACION DE EQUIPO </v>
      </c>
      <c r="Q702" s="323" t="s">
        <v>5247</v>
      </c>
      <c r="R702" s="323">
        <v>8.62667089244936E14</v>
      </c>
      <c r="S702" s="323">
        <v>8.118019319E9</v>
      </c>
      <c r="T702" s="323" t="s">
        <v>68</v>
      </c>
      <c r="U702" s="323" t="s">
        <v>12334</v>
      </c>
      <c r="V702" s="343" t="str">
        <f t="shared" si="76"/>
        <v>REINSTALACION</v>
      </c>
      <c r="W702" s="325">
        <v>500.0</v>
      </c>
      <c r="X702" s="325">
        <v>0.0</v>
      </c>
      <c r="Y702" s="326">
        <f t="shared" si="79"/>
        <v>80</v>
      </c>
      <c r="Z702" s="326">
        <f t="shared" si="80"/>
        <v>580</v>
      </c>
      <c r="AA702" s="326"/>
    </row>
    <row r="703" ht="37.5" customHeight="1">
      <c r="A703" s="322">
        <v>46137.0</v>
      </c>
      <c r="B703" s="245" t="s">
        <v>4211</v>
      </c>
      <c r="C703" s="327" t="s">
        <v>2817</v>
      </c>
      <c r="D703" s="328">
        <v>0.375</v>
      </c>
      <c r="E703" s="245" t="s">
        <v>9781</v>
      </c>
      <c r="F703" s="245" t="s">
        <v>12062</v>
      </c>
      <c r="G703" s="245">
        <v>1.0</v>
      </c>
      <c r="H703" s="245" t="s">
        <v>888</v>
      </c>
      <c r="I703" s="323" t="s">
        <v>3211</v>
      </c>
      <c r="J703" s="323" t="s">
        <v>9650</v>
      </c>
      <c r="K703" s="323" t="s">
        <v>12063</v>
      </c>
      <c r="L703" s="193" t="s">
        <v>9784</v>
      </c>
      <c r="M703" s="359" t="s">
        <v>9785</v>
      </c>
      <c r="N703" s="323" t="s">
        <v>11934</v>
      </c>
      <c r="O703" s="323" t="s">
        <v>68</v>
      </c>
      <c r="P703" s="343" t="str">
        <f t="shared" si="4"/>
        <v>INSTALACION DE GPS</v>
      </c>
      <c r="Q703" s="323" t="s">
        <v>68</v>
      </c>
      <c r="R703" s="323" t="s">
        <v>68</v>
      </c>
      <c r="S703" s="323" t="s">
        <v>68</v>
      </c>
      <c r="T703" s="323" t="s">
        <v>68</v>
      </c>
      <c r="U703" s="323" t="s">
        <v>68</v>
      </c>
      <c r="V703" s="343" t="str">
        <f t="shared" si="76"/>
        <v>INSTALACION</v>
      </c>
      <c r="W703" s="325">
        <v>0.0</v>
      </c>
      <c r="X703" s="325">
        <v>0.0</v>
      </c>
      <c r="Y703" s="326">
        <f t="shared" si="79"/>
        <v>0</v>
      </c>
      <c r="Z703" s="326">
        <f t="shared" si="80"/>
        <v>0</v>
      </c>
      <c r="AA703" s="325" t="s">
        <v>12066</v>
      </c>
    </row>
    <row r="704">
      <c r="A704" s="322">
        <v>46137.0</v>
      </c>
      <c r="B704" s="245" t="s">
        <v>4211</v>
      </c>
      <c r="C704" s="245" t="s">
        <v>68</v>
      </c>
      <c r="D704" s="328">
        <v>0.4583333333333333</v>
      </c>
      <c r="E704" s="245" t="s">
        <v>3418</v>
      </c>
      <c r="F704" s="245" t="s">
        <v>9648</v>
      </c>
      <c r="G704" s="245">
        <v>1.0</v>
      </c>
      <c r="H704" s="245" t="s">
        <v>2513</v>
      </c>
      <c r="I704" s="323" t="s">
        <v>12335</v>
      </c>
      <c r="J704" s="323" t="s">
        <v>2514</v>
      </c>
      <c r="K704" s="323" t="s">
        <v>11033</v>
      </c>
      <c r="L704" s="323" t="s">
        <v>11922</v>
      </c>
      <c r="M704" s="333" t="s">
        <v>11768</v>
      </c>
      <c r="N704" s="323" t="s">
        <v>706</v>
      </c>
      <c r="O704" s="331">
        <v>0.4013888888888889</v>
      </c>
      <c r="P704" s="343" t="str">
        <f t="shared" si="4"/>
        <v>DESINSTALACION DE EQUIPO</v>
      </c>
      <c r="Q704" s="323" t="s">
        <v>68</v>
      </c>
      <c r="R704" s="323">
        <v>8.62667089210697E14</v>
      </c>
      <c r="S704" s="323">
        <v>8.182566675E9</v>
      </c>
      <c r="T704" s="323" t="s">
        <v>8162</v>
      </c>
      <c r="U704" s="323" t="s">
        <v>8163</v>
      </c>
      <c r="V704" s="343" t="str">
        <f t="shared" si="76"/>
        <v>DESINSTALACION</v>
      </c>
      <c r="W704" s="325">
        <v>500.0</v>
      </c>
      <c r="X704" s="325">
        <v>0.0</v>
      </c>
      <c r="Y704" s="326">
        <f t="shared" si="79"/>
        <v>80</v>
      </c>
      <c r="Z704" s="326">
        <f t="shared" si="80"/>
        <v>580</v>
      </c>
      <c r="AA704" s="326"/>
    </row>
    <row r="705">
      <c r="A705" s="322">
        <v>46137.0</v>
      </c>
      <c r="B705" s="245" t="s">
        <v>4211</v>
      </c>
      <c r="C705" s="245" t="s">
        <v>68</v>
      </c>
      <c r="D705" s="328">
        <v>0.4583333333333333</v>
      </c>
      <c r="E705" s="245" t="s">
        <v>3418</v>
      </c>
      <c r="F705" s="245" t="s">
        <v>9648</v>
      </c>
      <c r="G705" s="245">
        <v>1.0</v>
      </c>
      <c r="H705" s="245" t="s">
        <v>2812</v>
      </c>
      <c r="I705" s="323" t="s">
        <v>12336</v>
      </c>
      <c r="J705" s="323" t="s">
        <v>2521</v>
      </c>
      <c r="K705" s="323" t="s">
        <v>11033</v>
      </c>
      <c r="L705" s="323" t="s">
        <v>11922</v>
      </c>
      <c r="M705" s="333" t="s">
        <v>11768</v>
      </c>
      <c r="N705" s="323" t="s">
        <v>706</v>
      </c>
      <c r="O705" s="331">
        <v>0.42986111111111114</v>
      </c>
      <c r="P705" s="343" t="str">
        <f t="shared" si="4"/>
        <v>REINSTALACION DE EQUIPO </v>
      </c>
      <c r="Q705" s="323" t="s">
        <v>5247</v>
      </c>
      <c r="R705" s="323">
        <v>8.62667089210697E14</v>
      </c>
      <c r="S705" s="323">
        <v>8.182566675E9</v>
      </c>
      <c r="T705" s="323" t="s">
        <v>68</v>
      </c>
      <c r="U705" s="323" t="s">
        <v>12337</v>
      </c>
      <c r="V705" s="343" t="str">
        <f t="shared" si="76"/>
        <v>REINSTALACION</v>
      </c>
      <c r="W705" s="325">
        <v>500.0</v>
      </c>
      <c r="X705" s="325">
        <v>0.0</v>
      </c>
      <c r="Y705" s="326">
        <f t="shared" si="79"/>
        <v>80</v>
      </c>
      <c r="Z705" s="326">
        <f t="shared" si="80"/>
        <v>580</v>
      </c>
      <c r="AA705" s="326"/>
    </row>
    <row r="706">
      <c r="A706" s="335">
        <v>46137.0</v>
      </c>
      <c r="B706" s="336" t="s">
        <v>4211</v>
      </c>
      <c r="C706" s="336" t="s">
        <v>68</v>
      </c>
      <c r="D706" s="336" t="s">
        <v>68</v>
      </c>
      <c r="E706" s="336" t="s">
        <v>68</v>
      </c>
      <c r="F706" s="336" t="s">
        <v>68</v>
      </c>
      <c r="G706" s="336" t="s">
        <v>68</v>
      </c>
      <c r="H706" s="336" t="s">
        <v>68</v>
      </c>
      <c r="I706" s="339" t="s">
        <v>68</v>
      </c>
      <c r="J706" s="339" t="s">
        <v>68</v>
      </c>
      <c r="K706" s="339" t="s">
        <v>68</v>
      </c>
      <c r="L706" s="339" t="s">
        <v>68</v>
      </c>
      <c r="M706" s="365" t="s">
        <v>68</v>
      </c>
      <c r="N706" s="339" t="s">
        <v>68</v>
      </c>
      <c r="O706" s="339" t="s">
        <v>68</v>
      </c>
      <c r="P706" s="349" t="str">
        <f t="shared" si="4"/>
        <v>-</v>
      </c>
      <c r="Q706" s="339" t="s">
        <v>68</v>
      </c>
      <c r="R706" s="339" t="s">
        <v>68</v>
      </c>
      <c r="S706" s="339" t="s">
        <v>68</v>
      </c>
      <c r="T706" s="339" t="s">
        <v>68</v>
      </c>
      <c r="U706" s="339" t="s">
        <v>68</v>
      </c>
      <c r="V706" s="349" t="str">
        <f t="shared" si="76"/>
        <v>-</v>
      </c>
      <c r="W706" s="342">
        <v>0.0</v>
      </c>
      <c r="X706" s="342">
        <v>0.0</v>
      </c>
      <c r="Y706" s="326">
        <f t="shared" si="79"/>
        <v>0</v>
      </c>
      <c r="Z706" s="326">
        <f t="shared" si="80"/>
        <v>0</v>
      </c>
      <c r="AA706" s="326"/>
    </row>
    <row r="707">
      <c r="A707" s="322">
        <v>46138.0</v>
      </c>
      <c r="B707" s="245" t="s">
        <v>4385</v>
      </c>
      <c r="C707" s="245" t="s">
        <v>68</v>
      </c>
      <c r="D707" s="245" t="s">
        <v>68</v>
      </c>
      <c r="E707" s="245" t="s">
        <v>68</v>
      </c>
      <c r="F707" s="245" t="s">
        <v>2458</v>
      </c>
      <c r="G707" s="245" t="s">
        <v>68</v>
      </c>
      <c r="H707" s="245" t="s">
        <v>68</v>
      </c>
      <c r="I707" s="323" t="s">
        <v>68</v>
      </c>
      <c r="J707" s="323" t="s">
        <v>68</v>
      </c>
      <c r="K707" s="323" t="s">
        <v>68</v>
      </c>
      <c r="L707" s="323" t="s">
        <v>68</v>
      </c>
      <c r="M707" s="324" t="s">
        <v>68</v>
      </c>
      <c r="N707" s="323" t="s">
        <v>68</v>
      </c>
      <c r="O707" s="323" t="s">
        <v>68</v>
      </c>
      <c r="P707" s="343" t="str">
        <f t="shared" si="4"/>
        <v>-</v>
      </c>
      <c r="Q707" s="323" t="s">
        <v>68</v>
      </c>
      <c r="R707" s="323" t="s">
        <v>68</v>
      </c>
      <c r="S707" s="323" t="s">
        <v>68</v>
      </c>
      <c r="T707" s="323" t="s">
        <v>68</v>
      </c>
      <c r="U707" s="323" t="s">
        <v>68</v>
      </c>
      <c r="V707" s="343" t="str">
        <f t="shared" si="76"/>
        <v>-</v>
      </c>
      <c r="W707" s="325">
        <v>0.0</v>
      </c>
      <c r="X707" s="325">
        <v>0.0</v>
      </c>
      <c r="Y707" s="326">
        <f t="shared" si="79"/>
        <v>0</v>
      </c>
      <c r="Z707" s="326">
        <f t="shared" si="80"/>
        <v>0</v>
      </c>
      <c r="AA707" s="326"/>
    </row>
    <row r="708">
      <c r="A708" s="322">
        <v>46139.0</v>
      </c>
      <c r="B708" s="245" t="s">
        <v>4385</v>
      </c>
      <c r="C708" s="245" t="s">
        <v>68</v>
      </c>
      <c r="D708" s="328">
        <v>0.3541666666666667</v>
      </c>
      <c r="E708" s="245" t="s">
        <v>10633</v>
      </c>
      <c r="F708" s="245" t="s">
        <v>9648</v>
      </c>
      <c r="G708" s="245">
        <v>1.0</v>
      </c>
      <c r="H708" s="245" t="s">
        <v>2449</v>
      </c>
      <c r="I708" s="323" t="s">
        <v>12338</v>
      </c>
      <c r="J708" s="323" t="s">
        <v>12339</v>
      </c>
      <c r="K708" s="323" t="s">
        <v>12340</v>
      </c>
      <c r="L708" s="323" t="s">
        <v>12341</v>
      </c>
      <c r="M708" s="333" t="s">
        <v>12342</v>
      </c>
      <c r="N708" s="323" t="s">
        <v>12343</v>
      </c>
      <c r="O708" s="331">
        <v>0.4270833333333333</v>
      </c>
      <c r="P708" s="343" t="str">
        <f t="shared" si="4"/>
        <v>REVISIO DE UNIDAD 
CLIENTE COMENTA TIENE CONSTANTES DESCONEXIONES Y NO ACTUALUIZA BIEN LOS RECORRIDOS </v>
      </c>
      <c r="Q708" s="323" t="s">
        <v>12344</v>
      </c>
      <c r="R708" s="323">
        <v>1.917620705E10</v>
      </c>
      <c r="S708" s="323">
        <v>8.110448594E9</v>
      </c>
      <c r="T708" s="323" t="s">
        <v>12345</v>
      </c>
      <c r="U708" s="323" t="s">
        <v>12346</v>
      </c>
      <c r="V708" s="343" t="str">
        <f t="shared" si="76"/>
        <v>REVISION</v>
      </c>
      <c r="W708" s="325">
        <v>0.0</v>
      </c>
      <c r="X708" s="325">
        <v>0.0</v>
      </c>
      <c r="Y708" s="326">
        <f t="shared" si="79"/>
        <v>0</v>
      </c>
      <c r="Z708" s="326">
        <f t="shared" si="80"/>
        <v>0</v>
      </c>
      <c r="AA708" s="326"/>
    </row>
    <row r="709">
      <c r="A709" s="322">
        <v>46139.0</v>
      </c>
      <c r="B709" s="245" t="s">
        <v>4385</v>
      </c>
      <c r="C709" s="245" t="s">
        <v>68</v>
      </c>
      <c r="D709" s="328">
        <v>0.3541666666666667</v>
      </c>
      <c r="E709" s="245" t="s">
        <v>10633</v>
      </c>
      <c r="F709" s="245" t="s">
        <v>9648</v>
      </c>
      <c r="G709" s="245">
        <v>1.0</v>
      </c>
      <c r="H709" s="245" t="s">
        <v>6295</v>
      </c>
      <c r="I709" s="323" t="s">
        <v>12338</v>
      </c>
      <c r="J709" s="323" t="s">
        <v>5068</v>
      </c>
      <c r="K709" s="323" t="s">
        <v>12340</v>
      </c>
      <c r="L709" s="323" t="s">
        <v>12341</v>
      </c>
      <c r="M709" s="333" t="s">
        <v>12342</v>
      </c>
      <c r="N709" s="323" t="s">
        <v>12343</v>
      </c>
      <c r="O709" s="331">
        <v>0.4305555555555556</v>
      </c>
      <c r="P709" s="343" t="str">
        <f t="shared" si="4"/>
        <v>CAMBIO DE EQUIPO </v>
      </c>
      <c r="Q709" s="323" t="s">
        <v>5247</v>
      </c>
      <c r="R709" s="323">
        <v>8.69066065079841E14</v>
      </c>
      <c r="S709" s="323">
        <v>8.110448594E9</v>
      </c>
      <c r="T709" s="323" t="s">
        <v>12345</v>
      </c>
      <c r="U709" s="323" t="s">
        <v>12346</v>
      </c>
      <c r="V709" s="343" t="str">
        <f t="shared" si="76"/>
        <v>GARANTIA</v>
      </c>
      <c r="W709" s="325">
        <v>0.0</v>
      </c>
      <c r="X709" s="325">
        <v>0.0</v>
      </c>
      <c r="Y709" s="326">
        <f t="shared" si="79"/>
        <v>0</v>
      </c>
      <c r="Z709" s="326">
        <f t="shared" si="80"/>
        <v>0</v>
      </c>
      <c r="AA709" s="326"/>
    </row>
    <row r="710">
      <c r="A710" s="322">
        <v>46139.0</v>
      </c>
      <c r="B710" s="245" t="s">
        <v>4385</v>
      </c>
      <c r="C710" s="245" t="s">
        <v>2817</v>
      </c>
      <c r="D710" s="328">
        <v>0.4375</v>
      </c>
      <c r="E710" s="245" t="s">
        <v>5113</v>
      </c>
      <c r="F710" s="245" t="s">
        <v>2523</v>
      </c>
      <c r="G710" s="245">
        <v>1.0</v>
      </c>
      <c r="H710" s="245" t="s">
        <v>888</v>
      </c>
      <c r="I710" s="323" t="s">
        <v>12347</v>
      </c>
      <c r="J710" s="323" t="s">
        <v>9980</v>
      </c>
      <c r="K710" s="323" t="s">
        <v>3545</v>
      </c>
      <c r="L710" s="323" t="s">
        <v>6383</v>
      </c>
      <c r="M710" s="333" t="s">
        <v>2826</v>
      </c>
      <c r="N710" s="323" t="s">
        <v>706</v>
      </c>
      <c r="O710" s="331">
        <v>0.4354166666666667</v>
      </c>
      <c r="P710" s="343" t="str">
        <f t="shared" si="4"/>
        <v>INSTALACION GPS</v>
      </c>
      <c r="Q710" s="323" t="s">
        <v>5247</v>
      </c>
      <c r="R710" s="323">
        <v>8.63874089027357E14</v>
      </c>
      <c r="S710" s="323">
        <v>8.118207422E9</v>
      </c>
      <c r="T710" s="323" t="s">
        <v>12348</v>
      </c>
      <c r="U710" s="323" t="s">
        <v>68</v>
      </c>
      <c r="V710" s="343" t="str">
        <f t="shared" si="76"/>
        <v>INSTALACION</v>
      </c>
      <c r="W710" s="325">
        <v>1900.0</v>
      </c>
      <c r="X710" s="325">
        <v>0.0</v>
      </c>
      <c r="Y710" s="326">
        <f t="shared" si="79"/>
        <v>304</v>
      </c>
      <c r="Z710" s="326">
        <f t="shared" si="80"/>
        <v>2204</v>
      </c>
      <c r="AA710" s="326"/>
    </row>
    <row r="711">
      <c r="A711" s="322">
        <v>46139.0</v>
      </c>
      <c r="B711" s="245" t="s">
        <v>4385</v>
      </c>
      <c r="C711" s="245" t="s">
        <v>2817</v>
      </c>
      <c r="D711" s="328">
        <v>0.4375</v>
      </c>
      <c r="E711" s="245" t="s">
        <v>12349</v>
      </c>
      <c r="F711" s="245" t="s">
        <v>10904</v>
      </c>
      <c r="G711" s="245">
        <v>1.0</v>
      </c>
      <c r="H711" s="245" t="s">
        <v>37</v>
      </c>
      <c r="I711" s="323" t="s">
        <v>12350</v>
      </c>
      <c r="J711" s="323" t="s">
        <v>10046</v>
      </c>
      <c r="K711" s="323" t="s">
        <v>12351</v>
      </c>
      <c r="L711" s="323" t="s">
        <v>12352</v>
      </c>
      <c r="M711" s="333" t="s">
        <v>12353</v>
      </c>
      <c r="N711" s="323" t="s">
        <v>11934</v>
      </c>
      <c r="O711" s="331">
        <v>0.4791666666666667</v>
      </c>
      <c r="P711" s="343" t="str">
        <f t="shared" si="4"/>
        <v>INSTALACION COMODATO GPS</v>
      </c>
      <c r="Q711" s="323" t="s">
        <v>5247</v>
      </c>
      <c r="R711" s="323">
        <v>8.61768078202199E14</v>
      </c>
      <c r="S711" s="323">
        <v>8.116317194E9</v>
      </c>
      <c r="T711" s="323" t="s">
        <v>12354</v>
      </c>
      <c r="U711" s="323" t="s">
        <v>12355</v>
      </c>
      <c r="V711" s="343" t="str">
        <f t="shared" si="76"/>
        <v>COMODATO</v>
      </c>
      <c r="W711" s="325">
        <v>539.0</v>
      </c>
      <c r="X711" s="325">
        <v>300.0</v>
      </c>
      <c r="Y711" s="326">
        <f t="shared" si="79"/>
        <v>134.24</v>
      </c>
      <c r="Z711" s="326">
        <f t="shared" si="80"/>
        <v>973.24</v>
      </c>
      <c r="AA711" s="326"/>
    </row>
    <row r="712">
      <c r="A712" s="322">
        <v>46139.0</v>
      </c>
      <c r="B712" s="245" t="s">
        <v>4385</v>
      </c>
      <c r="C712" s="245" t="s">
        <v>2966</v>
      </c>
      <c r="D712" s="328">
        <v>0.4375</v>
      </c>
      <c r="E712" s="245" t="s">
        <v>12349</v>
      </c>
      <c r="F712" s="245" t="s">
        <v>10904</v>
      </c>
      <c r="G712" s="245">
        <v>1.0</v>
      </c>
      <c r="H712" s="245" t="s">
        <v>2513</v>
      </c>
      <c r="I712" s="323" t="s">
        <v>12350</v>
      </c>
      <c r="J712" s="323" t="s">
        <v>9980</v>
      </c>
      <c r="K712" s="323" t="s">
        <v>12351</v>
      </c>
      <c r="L712" s="323" t="s">
        <v>12352</v>
      </c>
      <c r="M712" s="333" t="s">
        <v>12353</v>
      </c>
      <c r="N712" s="323" t="s">
        <v>11934</v>
      </c>
      <c r="O712" s="331">
        <v>0.4791666666666667</v>
      </c>
      <c r="P712" s="343" t="str">
        <f t="shared" si="4"/>
        <v>INSTALACION GPS</v>
      </c>
      <c r="Q712" s="323" t="s">
        <v>12356</v>
      </c>
      <c r="R712" s="323">
        <v>8.62193026164525E14</v>
      </c>
      <c r="S712" s="323" t="s">
        <v>68</v>
      </c>
      <c r="T712" s="323" t="s">
        <v>68</v>
      </c>
      <c r="U712" s="323" t="s">
        <v>68</v>
      </c>
      <c r="V712" s="343" t="str">
        <f t="shared" si="76"/>
        <v>DESINSTALACION</v>
      </c>
      <c r="W712" s="325">
        <v>0.0</v>
      </c>
      <c r="X712" s="325">
        <v>0.0</v>
      </c>
      <c r="Y712" s="326">
        <f t="shared" si="79"/>
        <v>0</v>
      </c>
      <c r="Z712" s="326">
        <f t="shared" si="80"/>
        <v>0</v>
      </c>
      <c r="AA712" s="326"/>
    </row>
    <row r="713">
      <c r="A713" s="322">
        <v>46139.0</v>
      </c>
      <c r="B713" s="245" t="s">
        <v>4385</v>
      </c>
      <c r="C713" s="245" t="s">
        <v>68</v>
      </c>
      <c r="D713" s="328">
        <v>0.5208333333333334</v>
      </c>
      <c r="E713" s="245" t="s">
        <v>6184</v>
      </c>
      <c r="F713" s="245" t="s">
        <v>8630</v>
      </c>
      <c r="G713" s="245">
        <v>1.0</v>
      </c>
      <c r="H713" s="245" t="s">
        <v>2449</v>
      </c>
      <c r="I713" s="323">
        <v>103.0</v>
      </c>
      <c r="J713" s="323" t="s">
        <v>12357</v>
      </c>
      <c r="K713" s="323" t="s">
        <v>7038</v>
      </c>
      <c r="L713" s="323" t="s">
        <v>2545</v>
      </c>
      <c r="M713" s="333" t="s">
        <v>5004</v>
      </c>
      <c r="N713" s="323" t="s">
        <v>11934</v>
      </c>
      <c r="O713" s="331">
        <v>0.50625</v>
      </c>
      <c r="P713" s="343" t="str">
        <f t="shared" si="4"/>
        <v>REVISION DE UNIDAD
Dejo de reportar 2026-04-24 00:57:58</v>
      </c>
      <c r="Q713" s="323" t="s">
        <v>12358</v>
      </c>
      <c r="R713" s="323">
        <v>8.62667089216934E14</v>
      </c>
      <c r="S713" s="323">
        <v>8.115307235E9</v>
      </c>
      <c r="T713" s="323" t="s">
        <v>12359</v>
      </c>
      <c r="U713" s="323" t="s">
        <v>8697</v>
      </c>
      <c r="V713" s="343" t="str">
        <f t="shared" si="76"/>
        <v>REVISION</v>
      </c>
      <c r="W713" s="325">
        <v>0.0</v>
      </c>
      <c r="X713" s="325">
        <v>0.0</v>
      </c>
      <c r="Y713" s="326">
        <f t="shared" si="79"/>
        <v>0</v>
      </c>
      <c r="Z713" s="326">
        <f t="shared" si="80"/>
        <v>0</v>
      </c>
      <c r="AA713" s="326"/>
    </row>
    <row r="714">
      <c r="A714" s="322">
        <v>46140.0</v>
      </c>
      <c r="B714" s="245" t="s">
        <v>4385</v>
      </c>
      <c r="C714" s="245" t="s">
        <v>68</v>
      </c>
      <c r="D714" s="328">
        <v>0.375</v>
      </c>
      <c r="E714" s="245" t="s">
        <v>12360</v>
      </c>
      <c r="F714" s="245" t="s">
        <v>12361</v>
      </c>
      <c r="G714" s="245">
        <v>1.0</v>
      </c>
      <c r="H714" s="245" t="s">
        <v>6980</v>
      </c>
      <c r="I714" s="323" t="s">
        <v>12362</v>
      </c>
      <c r="J714" s="323" t="s">
        <v>9980</v>
      </c>
      <c r="K714" s="323" t="s">
        <v>12363</v>
      </c>
      <c r="L714" s="323" t="s">
        <v>12364</v>
      </c>
      <c r="M714" s="333" t="s">
        <v>12365</v>
      </c>
      <c r="N714" s="323" t="s">
        <v>12366</v>
      </c>
      <c r="O714" s="323" t="s">
        <v>68</v>
      </c>
      <c r="P714" s="343" t="str">
        <f t="shared" si="4"/>
        <v>INSTALACION GPS</v>
      </c>
      <c r="Q714" s="323" t="s">
        <v>12367</v>
      </c>
      <c r="R714" s="323">
        <v>8.63874089039576E14</v>
      </c>
      <c r="S714" s="323">
        <v>8.123534649E9</v>
      </c>
      <c r="T714" s="323" t="s">
        <v>68</v>
      </c>
      <c r="U714" s="323" t="s">
        <v>68</v>
      </c>
      <c r="V714" s="343" t="str">
        <f t="shared" si="76"/>
        <v>NO SE REALIZO</v>
      </c>
      <c r="W714" s="325">
        <v>0.0</v>
      </c>
      <c r="X714" s="325">
        <v>0.0</v>
      </c>
      <c r="Y714" s="326">
        <f t="shared" si="79"/>
        <v>0</v>
      </c>
      <c r="Z714" s="326">
        <f t="shared" si="80"/>
        <v>0</v>
      </c>
      <c r="AA714" s="326"/>
    </row>
    <row r="715">
      <c r="A715" s="322">
        <v>46140.0</v>
      </c>
      <c r="B715" s="245" t="s">
        <v>4385</v>
      </c>
      <c r="C715" s="245" t="s">
        <v>2966</v>
      </c>
      <c r="D715" s="328">
        <v>0.5416666666666666</v>
      </c>
      <c r="E715" s="245" t="s">
        <v>12368</v>
      </c>
      <c r="F715" s="245" t="s">
        <v>390</v>
      </c>
      <c r="G715" s="245">
        <v>1.0</v>
      </c>
      <c r="H715" s="245" t="s">
        <v>6980</v>
      </c>
      <c r="I715" s="323" t="s">
        <v>11493</v>
      </c>
      <c r="J715" s="323" t="s">
        <v>12369</v>
      </c>
      <c r="K715" s="323" t="s">
        <v>12370</v>
      </c>
      <c r="L715" s="323" t="s">
        <v>12371</v>
      </c>
      <c r="M715" s="333" t="s">
        <v>12372</v>
      </c>
      <c r="N715" s="323" t="s">
        <v>11934</v>
      </c>
      <c r="O715" s="323" t="s">
        <v>68</v>
      </c>
      <c r="P715" s="343" t="str">
        <f t="shared" si="4"/>
        <v>REVISION DE UNIDAD
(AL PARECER EL EQUIPO LO DESINSTALO EL CLIENTE)</v>
      </c>
      <c r="Q715" s="323" t="s">
        <v>12373</v>
      </c>
      <c r="R715" s="323">
        <v>8.62667089342862E14</v>
      </c>
      <c r="S715" s="323">
        <v>8.117844976E9</v>
      </c>
      <c r="T715" s="323" t="s">
        <v>9347</v>
      </c>
      <c r="U715" s="323" t="s">
        <v>12374</v>
      </c>
      <c r="V715" s="343" t="str">
        <f t="shared" si="76"/>
        <v>NO SE REALIZO</v>
      </c>
      <c r="W715" s="325">
        <v>0.0</v>
      </c>
      <c r="X715" s="325">
        <v>0.0</v>
      </c>
      <c r="Y715" s="326">
        <f t="shared" si="79"/>
        <v>0</v>
      </c>
      <c r="Z715" s="326">
        <f t="shared" si="80"/>
        <v>0</v>
      </c>
      <c r="AA715" s="326"/>
    </row>
    <row r="716">
      <c r="A716" s="322">
        <v>46140.0</v>
      </c>
      <c r="B716" s="245" t="s">
        <v>4385</v>
      </c>
      <c r="C716" s="245" t="s">
        <v>2817</v>
      </c>
      <c r="D716" s="328">
        <v>0.5416666666666666</v>
      </c>
      <c r="E716" s="245" t="s">
        <v>12368</v>
      </c>
      <c r="F716" s="245" t="s">
        <v>390</v>
      </c>
      <c r="G716" s="245">
        <v>1.0</v>
      </c>
      <c r="H716" s="245" t="s">
        <v>2716</v>
      </c>
      <c r="I716" s="323" t="s">
        <v>11493</v>
      </c>
      <c r="J716" s="323" t="s">
        <v>12369</v>
      </c>
      <c r="K716" s="323" t="s">
        <v>12370</v>
      </c>
      <c r="L716" s="323" t="s">
        <v>12375</v>
      </c>
      <c r="M716" s="333" t="s">
        <v>12376</v>
      </c>
      <c r="N716" s="323" t="s">
        <v>11934</v>
      </c>
      <c r="O716" s="331">
        <v>0.5541666666666667</v>
      </c>
      <c r="P716" s="343" t="str">
        <f t="shared" si="4"/>
        <v>REVISION DE UNIDAD
(AL PARECER EL EQUIPO LO DESINSTALO EL CLIENTE)</v>
      </c>
      <c r="Q716" s="323" t="s">
        <v>12377</v>
      </c>
      <c r="R716" s="323">
        <v>8.62667089342862E14</v>
      </c>
      <c r="S716" s="323">
        <v>8.117844976E9</v>
      </c>
      <c r="T716" s="323" t="s">
        <v>9347</v>
      </c>
      <c r="U716" s="323" t="s">
        <v>12374</v>
      </c>
      <c r="V716" s="343" t="str">
        <f t="shared" si="76"/>
        <v>VISITA EN FALSO</v>
      </c>
      <c r="W716" s="325">
        <v>250.0</v>
      </c>
      <c r="X716" s="325">
        <v>0.0</v>
      </c>
      <c r="Y716" s="326">
        <f t="shared" si="79"/>
        <v>40</v>
      </c>
      <c r="Z716" s="326">
        <f t="shared" si="80"/>
        <v>290</v>
      </c>
      <c r="AA716" s="326"/>
    </row>
    <row r="717">
      <c r="A717" s="322">
        <v>46140.0</v>
      </c>
      <c r="B717" s="245" t="s">
        <v>4385</v>
      </c>
      <c r="C717" s="245" t="s">
        <v>2817</v>
      </c>
      <c r="D717" s="328">
        <v>0.5416666666666666</v>
      </c>
      <c r="E717" s="245" t="s">
        <v>3761</v>
      </c>
      <c r="F717" s="245" t="s">
        <v>2592</v>
      </c>
      <c r="G717" s="245">
        <v>1.0</v>
      </c>
      <c r="H717" s="245" t="s">
        <v>888</v>
      </c>
      <c r="I717" s="323" t="s">
        <v>12378</v>
      </c>
      <c r="J717" s="323" t="s">
        <v>9980</v>
      </c>
      <c r="K717" s="323" t="s">
        <v>12379</v>
      </c>
      <c r="L717" s="323" t="s">
        <v>6690</v>
      </c>
      <c r="M717" s="333" t="s">
        <v>6691</v>
      </c>
      <c r="N717" s="323" t="s">
        <v>11175</v>
      </c>
      <c r="O717" s="331">
        <v>0.5486111111111112</v>
      </c>
      <c r="P717" s="343" t="str">
        <f t="shared" si="4"/>
        <v>INSTALACION GPS</v>
      </c>
      <c r="Q717" s="323" t="s">
        <v>5247</v>
      </c>
      <c r="R717" s="323">
        <v>8.63874089055689E14</v>
      </c>
      <c r="S717" s="323">
        <v>8.117789204E9</v>
      </c>
      <c r="T717" s="323" t="s">
        <v>12380</v>
      </c>
      <c r="U717" s="323" t="s">
        <v>12381</v>
      </c>
      <c r="V717" s="343" t="str">
        <f t="shared" si="76"/>
        <v>INSTALACION</v>
      </c>
      <c r="W717" s="325">
        <v>1724.0</v>
      </c>
      <c r="X717" s="325">
        <v>150.0</v>
      </c>
      <c r="Y717" s="326">
        <f t="shared" si="79"/>
        <v>299.84</v>
      </c>
      <c r="Z717" s="326">
        <f t="shared" si="80"/>
        <v>2173.84</v>
      </c>
      <c r="AA717" s="326"/>
    </row>
    <row r="718">
      <c r="A718" s="322">
        <v>46140.0</v>
      </c>
      <c r="B718" s="245" t="s">
        <v>4385</v>
      </c>
      <c r="C718" s="245" t="s">
        <v>2817</v>
      </c>
      <c r="D718" s="328">
        <v>0.5833333333333334</v>
      </c>
      <c r="E718" s="245" t="s">
        <v>12368</v>
      </c>
      <c r="F718" s="245" t="s">
        <v>390</v>
      </c>
      <c r="G718" s="245">
        <v>1.0</v>
      </c>
      <c r="H718" s="245" t="s">
        <v>2812</v>
      </c>
      <c r="I718" s="323" t="s">
        <v>11493</v>
      </c>
      <c r="J718" s="323" t="s">
        <v>12369</v>
      </c>
      <c r="K718" s="323" t="s">
        <v>12370</v>
      </c>
      <c r="L718" s="323" t="s">
        <v>12375</v>
      </c>
      <c r="M718" s="333" t="s">
        <v>12376</v>
      </c>
      <c r="N718" s="323" t="s">
        <v>11934</v>
      </c>
      <c r="O718" s="331">
        <v>0.6256944444444444</v>
      </c>
      <c r="P718" s="343" t="str">
        <f t="shared" si="4"/>
        <v>REVISION DE UNIDAD
(AL PARECER EL EQUIPO LO DESINSTALO EL CLIENTE)</v>
      </c>
      <c r="Q718" s="323" t="s">
        <v>12382</v>
      </c>
      <c r="R718" s="323">
        <v>8.62667089342862E14</v>
      </c>
      <c r="S718" s="323">
        <v>8.117844976E9</v>
      </c>
      <c r="T718" s="323" t="s">
        <v>9347</v>
      </c>
      <c r="U718" s="323" t="s">
        <v>12374</v>
      </c>
      <c r="V718" s="343" t="str">
        <f t="shared" si="76"/>
        <v>REINSTALACION</v>
      </c>
      <c r="W718" s="325">
        <v>500.0</v>
      </c>
      <c r="X718" s="325">
        <v>0.0</v>
      </c>
      <c r="Y718" s="326">
        <f t="shared" si="79"/>
        <v>80</v>
      </c>
      <c r="Z718" s="326">
        <f t="shared" si="80"/>
        <v>580</v>
      </c>
      <c r="AA718" s="326"/>
    </row>
    <row r="719">
      <c r="A719" s="322">
        <v>46140.0</v>
      </c>
      <c r="B719" s="245" t="s">
        <v>4385</v>
      </c>
      <c r="C719" s="245" t="s">
        <v>11463</v>
      </c>
      <c r="D719" s="328">
        <v>0.6875</v>
      </c>
      <c r="E719" s="245" t="s">
        <v>2504</v>
      </c>
      <c r="F719" s="245" t="s">
        <v>2504</v>
      </c>
      <c r="G719" s="245">
        <v>1.0</v>
      </c>
      <c r="H719" s="245" t="s">
        <v>888</v>
      </c>
      <c r="I719" s="323" t="s">
        <v>12383</v>
      </c>
      <c r="J719" s="323" t="s">
        <v>9980</v>
      </c>
      <c r="K719" s="323" t="s">
        <v>12229</v>
      </c>
      <c r="L719" s="323" t="s">
        <v>9328</v>
      </c>
      <c r="M719" s="333" t="s">
        <v>12384</v>
      </c>
      <c r="N719" s="323" t="s">
        <v>706</v>
      </c>
      <c r="O719" s="331">
        <v>0.6979166666666666</v>
      </c>
      <c r="P719" s="343" t="str">
        <f t="shared" si="4"/>
        <v>INSTALACION GPS</v>
      </c>
      <c r="Q719" s="323" t="s">
        <v>12310</v>
      </c>
      <c r="R719" s="323">
        <v>8.63874087377234E14</v>
      </c>
      <c r="S719" s="323">
        <v>8.18020441E9</v>
      </c>
      <c r="T719" s="323" t="s">
        <v>12385</v>
      </c>
      <c r="U719" s="323" t="s">
        <v>12386</v>
      </c>
      <c r="V719" s="343" t="str">
        <f t="shared" si="76"/>
        <v>INSTALACION</v>
      </c>
      <c r="W719" s="325">
        <v>1900.0</v>
      </c>
      <c r="X719" s="325">
        <v>100.0</v>
      </c>
      <c r="Y719" s="325" t="s">
        <v>9949</v>
      </c>
      <c r="Z719" s="326">
        <f>W719+X719</f>
        <v>2000</v>
      </c>
      <c r="AA719" s="325" t="s">
        <v>12387</v>
      </c>
    </row>
    <row r="720">
      <c r="A720" s="322">
        <v>46140.0</v>
      </c>
      <c r="B720" s="245" t="s">
        <v>4211</v>
      </c>
      <c r="C720" s="245" t="s">
        <v>2817</v>
      </c>
      <c r="D720" s="328">
        <v>0.75</v>
      </c>
      <c r="E720" s="245" t="s">
        <v>2548</v>
      </c>
      <c r="F720" s="245" t="s">
        <v>10009</v>
      </c>
      <c r="G720" s="245">
        <v>1.0</v>
      </c>
      <c r="H720" s="245" t="s">
        <v>2513</v>
      </c>
      <c r="I720" s="323" t="s">
        <v>12388</v>
      </c>
      <c r="J720" s="323" t="s">
        <v>2514</v>
      </c>
      <c r="K720" s="323" t="s">
        <v>12389</v>
      </c>
      <c r="L720" s="323" t="s">
        <v>12390</v>
      </c>
      <c r="M720" s="333" t="s">
        <v>12391</v>
      </c>
      <c r="N720" s="323" t="s">
        <v>706</v>
      </c>
      <c r="O720" s="331">
        <v>0.7263888888888889</v>
      </c>
      <c r="P720" s="343" t="str">
        <f t="shared" si="4"/>
        <v>DESINSTALACION DE EQUIPO</v>
      </c>
      <c r="Q720" s="323" t="s">
        <v>12392</v>
      </c>
      <c r="R720" s="323">
        <v>8.68166054736145E14</v>
      </c>
      <c r="S720" s="323">
        <v>8.115310835E9</v>
      </c>
      <c r="T720" s="323" t="s">
        <v>12393</v>
      </c>
      <c r="U720" s="323" t="s">
        <v>12394</v>
      </c>
      <c r="V720" s="343" t="str">
        <f t="shared" si="76"/>
        <v>DESINSTALACION</v>
      </c>
      <c r="W720" s="325">
        <v>350.0</v>
      </c>
      <c r="X720" s="325">
        <v>0.0</v>
      </c>
      <c r="Y720" s="326">
        <f t="shared" ref="Y720:Y756" si="81">(W720+X720)*0.16</f>
        <v>56</v>
      </c>
      <c r="Z720" s="326">
        <f t="shared" ref="Z720:Z756" si="82">W720+X720+Y720</f>
        <v>406</v>
      </c>
      <c r="AA720" s="326"/>
    </row>
    <row r="721">
      <c r="A721" s="322">
        <v>46141.0</v>
      </c>
      <c r="B721" s="245" t="s">
        <v>4385</v>
      </c>
      <c r="C721" s="327" t="s">
        <v>2817</v>
      </c>
      <c r="D721" s="328">
        <v>0.4166666666666667</v>
      </c>
      <c r="E721" s="245" t="s">
        <v>4783</v>
      </c>
      <c r="F721" s="245" t="s">
        <v>11390</v>
      </c>
      <c r="G721" s="245">
        <v>1.0</v>
      </c>
      <c r="H721" s="245" t="s">
        <v>2513</v>
      </c>
      <c r="I721" s="323" t="s">
        <v>12395</v>
      </c>
      <c r="J721" s="323" t="s">
        <v>2514</v>
      </c>
      <c r="K721" s="323" t="s">
        <v>7469</v>
      </c>
      <c r="L721" s="323" t="s">
        <v>12396</v>
      </c>
      <c r="M721" s="333" t="s">
        <v>12397</v>
      </c>
      <c r="N721" s="323" t="s">
        <v>706</v>
      </c>
      <c r="O721" s="331">
        <v>0.3958333333333333</v>
      </c>
      <c r="P721" s="343" t="str">
        <f t="shared" si="4"/>
        <v>DESINSTALACION DE EQUIPO</v>
      </c>
      <c r="Q721" s="323" t="s">
        <v>12398</v>
      </c>
      <c r="R721" s="323">
        <v>3.59857084512896E14</v>
      </c>
      <c r="S721" s="323">
        <v>8.110753285E9</v>
      </c>
      <c r="T721" s="323" t="s">
        <v>12399</v>
      </c>
      <c r="U721" s="323" t="s">
        <v>12400</v>
      </c>
      <c r="V721" s="343" t="str">
        <f t="shared" si="76"/>
        <v>DESINSTALACION</v>
      </c>
      <c r="W721" s="325">
        <v>500.0</v>
      </c>
      <c r="X721" s="325">
        <v>0.0</v>
      </c>
      <c r="Y721" s="326">
        <f t="shared" si="81"/>
        <v>80</v>
      </c>
      <c r="Z721" s="326">
        <f t="shared" si="82"/>
        <v>580</v>
      </c>
      <c r="AA721" s="326"/>
    </row>
    <row r="722">
      <c r="A722" s="322">
        <v>46141.0</v>
      </c>
      <c r="B722" s="245" t="s">
        <v>4385</v>
      </c>
      <c r="C722" s="327" t="s">
        <v>2817</v>
      </c>
      <c r="D722" s="328">
        <v>0.4375</v>
      </c>
      <c r="E722" s="245" t="s">
        <v>4783</v>
      </c>
      <c r="F722" s="245" t="s">
        <v>11390</v>
      </c>
      <c r="G722" s="245">
        <v>1.0</v>
      </c>
      <c r="H722" s="245" t="s">
        <v>2812</v>
      </c>
      <c r="I722" s="323" t="s">
        <v>12401</v>
      </c>
      <c r="J722" s="323" t="s">
        <v>2521</v>
      </c>
      <c r="K722" s="323" t="s">
        <v>7469</v>
      </c>
      <c r="L722" s="323" t="s">
        <v>12396</v>
      </c>
      <c r="M722" s="333" t="s">
        <v>12397</v>
      </c>
      <c r="N722" s="323" t="s">
        <v>706</v>
      </c>
      <c r="O722" s="331">
        <v>0.42569444444444443</v>
      </c>
      <c r="P722" s="343" t="str">
        <f t="shared" si="4"/>
        <v>REINSTALACION DE EQUIPO </v>
      </c>
      <c r="Q722" s="323" t="s">
        <v>5247</v>
      </c>
      <c r="R722" s="323">
        <v>3.59857084512896E14</v>
      </c>
      <c r="S722" s="323">
        <v>8.110753285E9</v>
      </c>
      <c r="T722" s="323" t="s">
        <v>68</v>
      </c>
      <c r="U722" s="323" t="s">
        <v>68</v>
      </c>
      <c r="V722" s="343" t="str">
        <f t="shared" si="76"/>
        <v>REINSTALACION</v>
      </c>
      <c r="W722" s="325">
        <v>650.0</v>
      </c>
      <c r="X722" s="325">
        <v>0.0</v>
      </c>
      <c r="Y722" s="326">
        <f t="shared" si="81"/>
        <v>104</v>
      </c>
      <c r="Z722" s="326">
        <f t="shared" si="82"/>
        <v>754</v>
      </c>
      <c r="AA722" s="326"/>
    </row>
    <row r="723">
      <c r="A723" s="322">
        <v>46141.0</v>
      </c>
      <c r="B723" s="245" t="s">
        <v>4385</v>
      </c>
      <c r="C723" s="245" t="s">
        <v>2966</v>
      </c>
      <c r="D723" s="328">
        <v>0.4583333333333333</v>
      </c>
      <c r="E723" s="245" t="s">
        <v>4783</v>
      </c>
      <c r="F723" s="245" t="s">
        <v>11390</v>
      </c>
      <c r="G723" s="245">
        <v>1.0</v>
      </c>
      <c r="H723" s="245" t="s">
        <v>2449</v>
      </c>
      <c r="I723" s="323" t="s">
        <v>12402</v>
      </c>
      <c r="J723" s="323" t="s">
        <v>12403</v>
      </c>
      <c r="K723" s="323" t="s">
        <v>7469</v>
      </c>
      <c r="L723" s="323" t="s">
        <v>12396</v>
      </c>
      <c r="M723" s="333" t="s">
        <v>12397</v>
      </c>
      <c r="N723" s="323" t="s">
        <v>706</v>
      </c>
      <c r="O723" s="331">
        <v>0.4111111111111111</v>
      </c>
      <c r="P723" s="343" t="str">
        <f t="shared" si="4"/>
        <v>REVISION DE UNIDAD
(CLIENTE COMENTA QUE PIERDE CONSTANTEMENTE LA CONEXION, 2G MICODUS)</v>
      </c>
      <c r="Q723" s="323" t="s">
        <v>10980</v>
      </c>
      <c r="R723" s="323">
        <v>8.6494304886918E14</v>
      </c>
      <c r="S723" s="323">
        <v>8.110227509E9</v>
      </c>
      <c r="T723" s="323" t="s">
        <v>6543</v>
      </c>
      <c r="U723" s="323" t="s">
        <v>6544</v>
      </c>
      <c r="V723" s="343" t="str">
        <f t="shared" si="76"/>
        <v>REVISION</v>
      </c>
      <c r="W723" s="325">
        <v>0.0</v>
      </c>
      <c r="X723" s="325">
        <v>0.0</v>
      </c>
      <c r="Y723" s="326">
        <f t="shared" si="81"/>
        <v>0</v>
      </c>
      <c r="Z723" s="326">
        <f t="shared" si="82"/>
        <v>0</v>
      </c>
      <c r="AA723" s="326"/>
    </row>
    <row r="724">
      <c r="A724" s="322">
        <v>46141.0</v>
      </c>
      <c r="B724" s="245" t="s">
        <v>4385</v>
      </c>
      <c r="C724" s="245" t="s">
        <v>2966</v>
      </c>
      <c r="D724" s="328">
        <v>0.4583333333333333</v>
      </c>
      <c r="E724" s="245" t="s">
        <v>4783</v>
      </c>
      <c r="F724" s="245" t="s">
        <v>11390</v>
      </c>
      <c r="G724" s="245">
        <v>1.0</v>
      </c>
      <c r="H724" s="245" t="s">
        <v>2467</v>
      </c>
      <c r="I724" s="323" t="s">
        <v>12402</v>
      </c>
      <c r="J724" s="323" t="s">
        <v>2467</v>
      </c>
      <c r="K724" s="323" t="s">
        <v>7469</v>
      </c>
      <c r="L724" s="323" t="s">
        <v>12396</v>
      </c>
      <c r="M724" s="333" t="s">
        <v>12397</v>
      </c>
      <c r="N724" s="323" t="s">
        <v>706</v>
      </c>
      <c r="O724" s="331">
        <v>0.4111111111111111</v>
      </c>
      <c r="P724" s="343" t="str">
        <f t="shared" si="4"/>
        <v>CAMBIO DE GPS</v>
      </c>
      <c r="Q724" s="323" t="s">
        <v>68</v>
      </c>
      <c r="R724" s="323">
        <v>8.63874089032621E14</v>
      </c>
      <c r="S724" s="323">
        <v>8.118024351E9</v>
      </c>
      <c r="T724" s="323" t="s">
        <v>6543</v>
      </c>
      <c r="U724" s="323" t="s">
        <v>6544</v>
      </c>
      <c r="V724" s="343" t="str">
        <f t="shared" si="76"/>
        <v>CAMBIO DE GPS</v>
      </c>
      <c r="W724" s="325">
        <v>0.0</v>
      </c>
      <c r="X724" s="325">
        <v>0.0</v>
      </c>
      <c r="Y724" s="326">
        <f t="shared" si="81"/>
        <v>0</v>
      </c>
      <c r="Z724" s="326">
        <f t="shared" si="82"/>
        <v>0</v>
      </c>
      <c r="AA724" s="326"/>
    </row>
    <row r="725">
      <c r="A725" s="322">
        <v>46141.0</v>
      </c>
      <c r="B725" s="245" t="s">
        <v>4385</v>
      </c>
      <c r="C725" s="327" t="s">
        <v>2817</v>
      </c>
      <c r="D725" s="328">
        <v>0.5</v>
      </c>
      <c r="E725" s="245" t="s">
        <v>3993</v>
      </c>
      <c r="F725" s="245" t="s">
        <v>5930</v>
      </c>
      <c r="G725" s="245">
        <v>1.0</v>
      </c>
      <c r="H725" s="245" t="s">
        <v>846</v>
      </c>
      <c r="I725" s="323" t="s">
        <v>12404</v>
      </c>
      <c r="J725" s="323" t="s">
        <v>12405</v>
      </c>
      <c r="K725" s="323" t="s">
        <v>3312</v>
      </c>
      <c r="L725" s="323" t="s">
        <v>2577</v>
      </c>
      <c r="M725" s="333" t="s">
        <v>2578</v>
      </c>
      <c r="N725" s="323" t="s">
        <v>11175</v>
      </c>
      <c r="O725" s="323" t="s">
        <v>68</v>
      </c>
      <c r="P725" s="343" t="str">
        <f t="shared" si="4"/>
        <v>CTE.JACINTO MURILLO RENTERIA 
DESINSTALACION DE EQUIPO </v>
      </c>
      <c r="Q725" s="323" t="s">
        <v>12406</v>
      </c>
      <c r="R725" s="323" t="s">
        <v>68</v>
      </c>
      <c r="S725" s="323" t="s">
        <v>68</v>
      </c>
      <c r="T725" s="323" t="s">
        <v>68</v>
      </c>
      <c r="U725" s="323" t="s">
        <v>68</v>
      </c>
      <c r="V725" s="343" t="str">
        <f t="shared" si="76"/>
        <v>CANCELADO</v>
      </c>
      <c r="W725" s="325">
        <v>0.0</v>
      </c>
      <c r="X725" s="325">
        <v>0.0</v>
      </c>
      <c r="Y725" s="326">
        <f t="shared" si="81"/>
        <v>0</v>
      </c>
      <c r="Z725" s="326">
        <f t="shared" si="82"/>
        <v>0</v>
      </c>
      <c r="AA725" s="326"/>
    </row>
    <row r="726">
      <c r="A726" s="322">
        <v>46141.0</v>
      </c>
      <c r="B726" s="245" t="s">
        <v>4385</v>
      </c>
      <c r="C726" s="245" t="s">
        <v>2817</v>
      </c>
      <c r="D726" s="245" t="s">
        <v>8551</v>
      </c>
      <c r="E726" s="245" t="s">
        <v>7885</v>
      </c>
      <c r="F726" s="245" t="s">
        <v>3489</v>
      </c>
      <c r="G726" s="245">
        <v>1.0</v>
      </c>
      <c r="H726" s="245" t="s">
        <v>2449</v>
      </c>
      <c r="I726" s="323" t="s">
        <v>12139</v>
      </c>
      <c r="J726" s="323" t="s">
        <v>12407</v>
      </c>
      <c r="K726" s="323" t="s">
        <v>6955</v>
      </c>
      <c r="L726" s="323" t="s">
        <v>11901</v>
      </c>
      <c r="M726" s="333" t="s">
        <v>11902</v>
      </c>
      <c r="N726" s="323" t="s">
        <v>11934</v>
      </c>
      <c r="O726" s="331">
        <v>0.5263888888888889</v>
      </c>
      <c r="P726" s="343" t="str">
        <f t="shared" si="4"/>
        <v>REVISION NO REPORTA
Seguimiento 862476055721004</v>
      </c>
      <c r="Q726" s="323" t="s">
        <v>12408</v>
      </c>
      <c r="R726" s="323">
        <v>8.62476055721004E14</v>
      </c>
      <c r="S726" s="323" t="s">
        <v>68</v>
      </c>
      <c r="T726" s="323" t="s">
        <v>5663</v>
      </c>
      <c r="U726" s="323" t="s">
        <v>5664</v>
      </c>
      <c r="V726" s="343" t="str">
        <f t="shared" si="76"/>
        <v>REVISION</v>
      </c>
      <c r="W726" s="325">
        <v>500.0</v>
      </c>
      <c r="X726" s="325">
        <v>0.0</v>
      </c>
      <c r="Y726" s="326">
        <f t="shared" si="81"/>
        <v>80</v>
      </c>
      <c r="Z726" s="326">
        <f t="shared" si="82"/>
        <v>580</v>
      </c>
      <c r="AA726" s="326"/>
    </row>
    <row r="727">
      <c r="A727" s="322">
        <v>46141.0</v>
      </c>
      <c r="B727" s="245" t="s">
        <v>4385</v>
      </c>
      <c r="C727" s="245" t="s">
        <v>2817</v>
      </c>
      <c r="D727" s="245" t="s">
        <v>8551</v>
      </c>
      <c r="E727" s="245" t="s">
        <v>7885</v>
      </c>
      <c r="F727" s="245" t="s">
        <v>3489</v>
      </c>
      <c r="G727" s="245">
        <v>1.0</v>
      </c>
      <c r="H727" s="245" t="s">
        <v>2449</v>
      </c>
      <c r="I727" s="323" t="s">
        <v>12139</v>
      </c>
      <c r="J727" s="323" t="s">
        <v>12409</v>
      </c>
      <c r="K727" s="323" t="s">
        <v>6955</v>
      </c>
      <c r="L727" s="323" t="s">
        <v>11901</v>
      </c>
      <c r="M727" s="333" t="s">
        <v>11902</v>
      </c>
      <c r="N727" s="323" t="s">
        <v>11934</v>
      </c>
      <c r="O727" s="331">
        <v>0.5333333333333333</v>
      </c>
      <c r="P727" s="343" t="str">
        <f t="shared" si="4"/>
        <v>REVISION NO REPORTA
Corte 868120302681677</v>
      </c>
      <c r="Q727" s="323" t="s">
        <v>7979</v>
      </c>
      <c r="R727" s="323">
        <v>8.68120302681677E14</v>
      </c>
      <c r="S727" s="323" t="s">
        <v>68</v>
      </c>
      <c r="T727" s="323" t="s">
        <v>5663</v>
      </c>
      <c r="U727" s="323" t="s">
        <v>5664</v>
      </c>
      <c r="V727" s="343" t="str">
        <f t="shared" si="76"/>
        <v>REVISION</v>
      </c>
      <c r="W727" s="325">
        <v>0.0</v>
      </c>
      <c r="X727" s="325">
        <v>0.0</v>
      </c>
      <c r="Y727" s="326">
        <f t="shared" si="81"/>
        <v>0</v>
      </c>
      <c r="Z727" s="326">
        <f t="shared" si="82"/>
        <v>0</v>
      </c>
      <c r="AA727" s="326"/>
    </row>
    <row r="728">
      <c r="A728" s="322">
        <v>46141.0</v>
      </c>
      <c r="B728" s="245" t="s">
        <v>4385</v>
      </c>
      <c r="C728" s="245" t="s">
        <v>2817</v>
      </c>
      <c r="D728" s="245" t="s">
        <v>8551</v>
      </c>
      <c r="E728" s="245" t="s">
        <v>7885</v>
      </c>
      <c r="F728" s="245" t="s">
        <v>3489</v>
      </c>
      <c r="G728" s="245">
        <v>1.0</v>
      </c>
      <c r="H728" s="245" t="s">
        <v>2467</v>
      </c>
      <c r="I728" s="323" t="s">
        <v>12139</v>
      </c>
      <c r="J728" s="323" t="s">
        <v>12410</v>
      </c>
      <c r="K728" s="323" t="s">
        <v>6955</v>
      </c>
      <c r="L728" s="323" t="s">
        <v>11901</v>
      </c>
      <c r="M728" s="333" t="s">
        <v>11902</v>
      </c>
      <c r="N728" s="323" t="s">
        <v>11934</v>
      </c>
      <c r="O728" s="331">
        <v>0.54375</v>
      </c>
      <c r="P728" s="343" t="str">
        <f t="shared" si="4"/>
        <v>CAMBIO DE GPS - REINTALACION DE EQUIPO 
Corte 862476055721301</v>
      </c>
      <c r="Q728" s="323" t="s">
        <v>12411</v>
      </c>
      <c r="R728" s="323">
        <v>8.62476055721301E14</v>
      </c>
      <c r="S728" s="323" t="s">
        <v>68</v>
      </c>
      <c r="T728" s="323" t="s">
        <v>5663</v>
      </c>
      <c r="U728" s="323" t="s">
        <v>5664</v>
      </c>
      <c r="V728" s="343" t="str">
        <f t="shared" si="76"/>
        <v>CAMBIO DE GPS</v>
      </c>
      <c r="W728" s="325">
        <v>700.0</v>
      </c>
      <c r="X728" s="325">
        <v>0.0</v>
      </c>
      <c r="Y728" s="326">
        <f t="shared" si="81"/>
        <v>112</v>
      </c>
      <c r="Z728" s="326">
        <f t="shared" si="82"/>
        <v>812</v>
      </c>
      <c r="AA728" s="326"/>
    </row>
    <row r="729">
      <c r="A729" s="322">
        <v>46141.0</v>
      </c>
      <c r="B729" s="245" t="s">
        <v>4385</v>
      </c>
      <c r="C729" s="245" t="s">
        <v>2817</v>
      </c>
      <c r="D729" s="245" t="s">
        <v>12412</v>
      </c>
      <c r="E729" s="245" t="s">
        <v>7885</v>
      </c>
      <c r="F729" s="245" t="s">
        <v>3489</v>
      </c>
      <c r="G729" s="245">
        <v>1.0</v>
      </c>
      <c r="H729" s="245" t="s">
        <v>2513</v>
      </c>
      <c r="I729" s="323" t="s">
        <v>12413</v>
      </c>
      <c r="J729" s="323" t="s">
        <v>12414</v>
      </c>
      <c r="K729" s="323" t="s">
        <v>6955</v>
      </c>
      <c r="L729" s="323" t="s">
        <v>11901</v>
      </c>
      <c r="M729" s="333" t="s">
        <v>11902</v>
      </c>
      <c r="N729" s="323" t="s">
        <v>11934</v>
      </c>
      <c r="O729" s="331">
        <v>0.5548611111111111</v>
      </c>
      <c r="P729" s="343" t="str">
        <f t="shared" si="4"/>
        <v>Corte 862476051262201</v>
      </c>
      <c r="Q729" s="323" t="s">
        <v>68</v>
      </c>
      <c r="R729" s="323">
        <v>8.62476051262201E14</v>
      </c>
      <c r="S729" s="323" t="s">
        <v>68</v>
      </c>
      <c r="T729" s="323" t="s">
        <v>12415</v>
      </c>
      <c r="U729" s="323" t="s">
        <v>12416</v>
      </c>
      <c r="V729" s="343" t="str">
        <f t="shared" si="76"/>
        <v>DESINSTALACION</v>
      </c>
      <c r="W729" s="325">
        <v>500.0</v>
      </c>
      <c r="X729" s="325">
        <v>0.0</v>
      </c>
      <c r="Y729" s="326">
        <f t="shared" si="81"/>
        <v>80</v>
      </c>
      <c r="Z729" s="326">
        <f t="shared" si="82"/>
        <v>580</v>
      </c>
      <c r="AA729" s="326"/>
    </row>
    <row r="730">
      <c r="A730" s="322">
        <v>46141.0</v>
      </c>
      <c r="B730" s="245" t="s">
        <v>4385</v>
      </c>
      <c r="C730" s="245" t="s">
        <v>2817</v>
      </c>
      <c r="D730" s="245" t="s">
        <v>12412</v>
      </c>
      <c r="E730" s="245" t="s">
        <v>7885</v>
      </c>
      <c r="F730" s="245" t="s">
        <v>3489</v>
      </c>
      <c r="G730" s="245">
        <v>1.0</v>
      </c>
      <c r="H730" s="245" t="s">
        <v>2513</v>
      </c>
      <c r="I730" s="323" t="s">
        <v>12413</v>
      </c>
      <c r="J730" s="323" t="s">
        <v>12417</v>
      </c>
      <c r="K730" s="323" t="s">
        <v>6955</v>
      </c>
      <c r="L730" s="323" t="s">
        <v>11901</v>
      </c>
      <c r="M730" s="333" t="s">
        <v>11902</v>
      </c>
      <c r="N730" s="323" t="s">
        <v>11934</v>
      </c>
      <c r="O730" s="331">
        <v>0.575</v>
      </c>
      <c r="P730" s="343" t="str">
        <f t="shared" si="4"/>
        <v>Seguimiento 862476051266194</v>
      </c>
      <c r="Q730" s="323" t="s">
        <v>68</v>
      </c>
      <c r="R730" s="323">
        <v>8.62476051266194E14</v>
      </c>
      <c r="S730" s="323" t="s">
        <v>68</v>
      </c>
      <c r="T730" s="323" t="s">
        <v>12415</v>
      </c>
      <c r="U730" s="323" t="s">
        <v>12416</v>
      </c>
      <c r="V730" s="343" t="str">
        <f t="shared" si="76"/>
        <v>DESINSTALACION</v>
      </c>
      <c r="W730" s="325">
        <v>500.0</v>
      </c>
      <c r="X730" s="325">
        <v>0.0</v>
      </c>
      <c r="Y730" s="326">
        <f t="shared" si="81"/>
        <v>80</v>
      </c>
      <c r="Z730" s="326">
        <f t="shared" si="82"/>
        <v>580</v>
      </c>
      <c r="AA730" s="326"/>
    </row>
    <row r="731">
      <c r="A731" s="322">
        <v>46141.0</v>
      </c>
      <c r="B731" s="245" t="s">
        <v>4385</v>
      </c>
      <c r="C731" s="327" t="s">
        <v>11463</v>
      </c>
      <c r="D731" s="328">
        <v>0.6041666666666666</v>
      </c>
      <c r="E731" s="245" t="s">
        <v>7700</v>
      </c>
      <c r="F731" s="245" t="s">
        <v>816</v>
      </c>
      <c r="G731" s="245">
        <v>1.0</v>
      </c>
      <c r="H731" s="245" t="s">
        <v>2812</v>
      </c>
      <c r="I731" s="323" t="s">
        <v>12418</v>
      </c>
      <c r="J731" s="323" t="s">
        <v>2521</v>
      </c>
      <c r="K731" s="323" t="s">
        <v>68</v>
      </c>
      <c r="L731" s="323" t="s">
        <v>12419</v>
      </c>
      <c r="M731" s="333" t="s">
        <v>12420</v>
      </c>
      <c r="N731" s="323" t="s">
        <v>12421</v>
      </c>
      <c r="O731" s="323" t="s">
        <v>68</v>
      </c>
      <c r="P731" s="343" t="str">
        <f t="shared" si="4"/>
        <v>REINSTALACION DE EQUIPO </v>
      </c>
      <c r="Q731" s="323" t="s">
        <v>12422</v>
      </c>
      <c r="R731" s="323">
        <v>8.69706060878974E14</v>
      </c>
      <c r="S731" s="323">
        <v>8.119103519E9</v>
      </c>
      <c r="T731" s="323" t="s">
        <v>12423</v>
      </c>
      <c r="U731" s="323" t="s">
        <v>12424</v>
      </c>
      <c r="V731" s="343" t="str">
        <f t="shared" si="76"/>
        <v>REINSTALACION</v>
      </c>
      <c r="W731" s="325">
        <v>0.0</v>
      </c>
      <c r="X731" s="325">
        <v>200.0</v>
      </c>
      <c r="Y731" s="326">
        <f t="shared" si="81"/>
        <v>32</v>
      </c>
      <c r="Z731" s="326">
        <f t="shared" si="82"/>
        <v>232</v>
      </c>
      <c r="AA731" s="326"/>
    </row>
    <row r="732" ht="39.75" customHeight="1">
      <c r="A732" s="322">
        <v>46142.0</v>
      </c>
      <c r="B732" s="245" t="s">
        <v>4385</v>
      </c>
      <c r="C732" s="362" t="s">
        <v>2817</v>
      </c>
      <c r="D732" s="328">
        <v>0.3958333333333333</v>
      </c>
      <c r="E732" s="245" t="s">
        <v>5330</v>
      </c>
      <c r="F732" s="245" t="s">
        <v>8069</v>
      </c>
      <c r="G732" s="245">
        <v>1.0</v>
      </c>
      <c r="H732" s="245" t="s">
        <v>2812</v>
      </c>
      <c r="I732" s="323" t="s">
        <v>8070</v>
      </c>
      <c r="J732" s="323" t="s">
        <v>2521</v>
      </c>
      <c r="K732" s="323" t="s">
        <v>12292</v>
      </c>
      <c r="L732" s="323" t="s">
        <v>5334</v>
      </c>
      <c r="M732" s="333" t="s">
        <v>7213</v>
      </c>
      <c r="N732" s="323" t="s">
        <v>11934</v>
      </c>
      <c r="O732" s="331">
        <v>0.4111111111111111</v>
      </c>
      <c r="P732" s="343" t="str">
        <f t="shared" si="4"/>
        <v>REINSTALACION DE EQUIPO </v>
      </c>
      <c r="Q732" s="323" t="s">
        <v>5247</v>
      </c>
      <c r="R732" s="323">
        <v>8.61768074645334E14</v>
      </c>
      <c r="S732" s="323">
        <v>8.115317951E9</v>
      </c>
      <c r="T732" s="323" t="s">
        <v>12294</v>
      </c>
      <c r="U732" s="323" t="s">
        <v>7214</v>
      </c>
      <c r="V732" s="343" t="str">
        <f t="shared" si="76"/>
        <v>REINSTALACION</v>
      </c>
      <c r="W732" s="325">
        <v>500.0</v>
      </c>
      <c r="X732" s="325">
        <v>0.0</v>
      </c>
      <c r="Y732" s="326">
        <f t="shared" si="81"/>
        <v>80</v>
      </c>
      <c r="Z732" s="326">
        <f t="shared" si="82"/>
        <v>580</v>
      </c>
      <c r="AA732" s="326"/>
    </row>
    <row r="733" ht="54.75" customHeight="1">
      <c r="A733" s="322">
        <v>46142.0</v>
      </c>
      <c r="B733" s="245" t="s">
        <v>4385</v>
      </c>
      <c r="C733" s="245" t="s">
        <v>2817</v>
      </c>
      <c r="D733" s="328">
        <v>0.4375</v>
      </c>
      <c r="E733" s="245" t="s">
        <v>7885</v>
      </c>
      <c r="F733" s="245" t="s">
        <v>3489</v>
      </c>
      <c r="G733" s="245">
        <v>1.0</v>
      </c>
      <c r="H733" s="245" t="s">
        <v>2513</v>
      </c>
      <c r="I733" s="323" t="s">
        <v>12425</v>
      </c>
      <c r="J733" s="323" t="s">
        <v>12426</v>
      </c>
      <c r="K733" s="323" t="s">
        <v>12427</v>
      </c>
      <c r="L733" s="323" t="s">
        <v>12428</v>
      </c>
      <c r="M733" s="333" t="s">
        <v>12429</v>
      </c>
      <c r="N733" s="323" t="s">
        <v>11175</v>
      </c>
      <c r="O733" s="331">
        <v>0.4444444444444444</v>
      </c>
      <c r="P733" s="343" t="str">
        <f t="shared" si="4"/>
        <v>Corte 862476054662142</v>
      </c>
      <c r="Q733" s="323" t="s">
        <v>7979</v>
      </c>
      <c r="R733" s="323">
        <v>8.62476054662142E14</v>
      </c>
      <c r="S733" s="323" t="s">
        <v>68</v>
      </c>
      <c r="T733" s="323" t="s">
        <v>68</v>
      </c>
      <c r="U733" s="323" t="s">
        <v>68</v>
      </c>
      <c r="V733" s="343" t="str">
        <f t="shared" si="76"/>
        <v>DESINSTALACION</v>
      </c>
      <c r="W733" s="325">
        <v>500.0</v>
      </c>
      <c r="X733" s="325">
        <v>0.0</v>
      </c>
      <c r="Y733" s="326">
        <f t="shared" si="81"/>
        <v>80</v>
      </c>
      <c r="Z733" s="326">
        <f t="shared" si="82"/>
        <v>580</v>
      </c>
      <c r="AA733" s="326"/>
    </row>
    <row r="734" ht="59.25" customHeight="1">
      <c r="A734" s="322">
        <v>46142.0</v>
      </c>
      <c r="B734" s="245" t="s">
        <v>4385</v>
      </c>
      <c r="C734" s="245" t="s">
        <v>2817</v>
      </c>
      <c r="D734" s="328">
        <v>0.4375</v>
      </c>
      <c r="E734" s="245" t="s">
        <v>7885</v>
      </c>
      <c r="F734" s="245" t="s">
        <v>3489</v>
      </c>
      <c r="G734" s="245">
        <v>1.0</v>
      </c>
      <c r="H734" s="245" t="s">
        <v>2513</v>
      </c>
      <c r="I734" s="323" t="s">
        <v>12425</v>
      </c>
      <c r="J734" s="323" t="s">
        <v>12430</v>
      </c>
      <c r="K734" s="323" t="s">
        <v>12427</v>
      </c>
      <c r="L734" s="323" t="s">
        <v>12428</v>
      </c>
      <c r="M734" s="333" t="s">
        <v>12429</v>
      </c>
      <c r="N734" s="323" t="s">
        <v>11175</v>
      </c>
      <c r="O734" s="331">
        <v>0.46111111111111114</v>
      </c>
      <c r="P734" s="343" t="str">
        <f t="shared" si="4"/>
        <v>Seguimiento 862476054664452</v>
      </c>
      <c r="Q734" s="323" t="s">
        <v>7979</v>
      </c>
      <c r="R734" s="323">
        <v>8.62476054664452E14</v>
      </c>
      <c r="S734" s="323" t="s">
        <v>68</v>
      </c>
      <c r="T734" s="323" t="s">
        <v>68</v>
      </c>
      <c r="U734" s="323" t="s">
        <v>68</v>
      </c>
      <c r="V734" s="343" t="str">
        <f t="shared" si="76"/>
        <v>DESINSTALACION</v>
      </c>
      <c r="W734" s="325">
        <v>500.0</v>
      </c>
      <c r="X734" s="325">
        <v>0.0</v>
      </c>
      <c r="Y734" s="326">
        <f t="shared" si="81"/>
        <v>80</v>
      </c>
      <c r="Z734" s="326">
        <f t="shared" si="82"/>
        <v>580</v>
      </c>
      <c r="AA734" s="326"/>
    </row>
    <row r="735" ht="43.5" customHeight="1">
      <c r="A735" s="322">
        <v>46142.0</v>
      </c>
      <c r="B735" s="245" t="s">
        <v>4385</v>
      </c>
      <c r="C735" s="245" t="s">
        <v>68</v>
      </c>
      <c r="D735" s="328">
        <v>0.4375</v>
      </c>
      <c r="E735" s="245" t="s">
        <v>7700</v>
      </c>
      <c r="F735" s="245" t="s">
        <v>8990</v>
      </c>
      <c r="G735" s="245">
        <v>1.0</v>
      </c>
      <c r="H735" s="245" t="s">
        <v>888</v>
      </c>
      <c r="I735" s="323" t="s">
        <v>12431</v>
      </c>
      <c r="J735" s="323" t="s">
        <v>9980</v>
      </c>
      <c r="K735" s="323" t="s">
        <v>12432</v>
      </c>
      <c r="L735" s="323" t="s">
        <v>12433</v>
      </c>
      <c r="M735" s="333" t="s">
        <v>12434</v>
      </c>
      <c r="N735" s="323" t="s">
        <v>706</v>
      </c>
      <c r="O735" s="331">
        <v>0.47291666666666665</v>
      </c>
      <c r="P735" s="343" t="str">
        <f t="shared" si="4"/>
        <v>INSTALACION GPS</v>
      </c>
      <c r="Q735" s="323" t="s">
        <v>5247</v>
      </c>
      <c r="R735" s="323">
        <v>8.63874089049765E14</v>
      </c>
      <c r="S735" s="323">
        <v>8.123215855E9</v>
      </c>
      <c r="T735" s="323" t="s">
        <v>68</v>
      </c>
      <c r="U735" s="323" t="s">
        <v>12435</v>
      </c>
      <c r="V735" s="343" t="str">
        <f t="shared" si="76"/>
        <v>INSTALACION</v>
      </c>
      <c r="W735" s="325">
        <v>0.0</v>
      </c>
      <c r="X735" s="325">
        <v>0.0</v>
      </c>
      <c r="Y735" s="326">
        <f t="shared" si="81"/>
        <v>0</v>
      </c>
      <c r="Z735" s="326">
        <f t="shared" si="82"/>
        <v>0</v>
      </c>
      <c r="AA735" s="326"/>
    </row>
    <row r="736" ht="43.5" customHeight="1">
      <c r="A736" s="322">
        <v>46142.0</v>
      </c>
      <c r="B736" s="245" t="s">
        <v>4385</v>
      </c>
      <c r="C736" s="245" t="s">
        <v>68</v>
      </c>
      <c r="D736" s="328">
        <v>0.4583333333333333</v>
      </c>
      <c r="E736" s="245" t="s">
        <v>7700</v>
      </c>
      <c r="F736" s="245" t="s">
        <v>8990</v>
      </c>
      <c r="G736" s="245">
        <v>1.0</v>
      </c>
      <c r="H736" s="245" t="s">
        <v>12436</v>
      </c>
      <c r="I736" s="323" t="s">
        <v>12437</v>
      </c>
      <c r="J736" s="323" t="s">
        <v>12438</v>
      </c>
      <c r="K736" s="323" t="s">
        <v>12432</v>
      </c>
      <c r="L736" s="323" t="s">
        <v>12433</v>
      </c>
      <c r="M736" s="333" t="s">
        <v>12434</v>
      </c>
      <c r="N736" s="323" t="s">
        <v>706</v>
      </c>
      <c r="O736" s="323" t="s">
        <v>68</v>
      </c>
      <c r="P736" s="343" t="str">
        <f t="shared" si="4"/>
        <v>INSTALACION DE PARO DE MOTOR</v>
      </c>
      <c r="Q736" s="323" t="s">
        <v>12439</v>
      </c>
      <c r="R736" s="323" t="s">
        <v>68</v>
      </c>
      <c r="S736" s="323" t="s">
        <v>68</v>
      </c>
      <c r="T736" s="323" t="s">
        <v>68</v>
      </c>
      <c r="U736" s="323" t="s">
        <v>68</v>
      </c>
      <c r="V736" s="343" t="str">
        <f t="shared" si="76"/>
        <v>ACCESORIO</v>
      </c>
      <c r="W736" s="325">
        <v>0.0</v>
      </c>
      <c r="X736" s="325">
        <v>0.0</v>
      </c>
      <c r="Y736" s="326">
        <f t="shared" si="81"/>
        <v>0</v>
      </c>
      <c r="Z736" s="326">
        <f t="shared" si="82"/>
        <v>0</v>
      </c>
      <c r="AA736" s="326"/>
    </row>
    <row r="737">
      <c r="A737" s="322">
        <v>46142.0</v>
      </c>
      <c r="B737" s="245" t="s">
        <v>4385</v>
      </c>
      <c r="C737" s="245" t="s">
        <v>2817</v>
      </c>
      <c r="D737" s="328">
        <v>0.5833333333333334</v>
      </c>
      <c r="E737" s="245" t="s">
        <v>7885</v>
      </c>
      <c r="F737" s="245" t="s">
        <v>3489</v>
      </c>
      <c r="G737" s="245">
        <v>1.0</v>
      </c>
      <c r="H737" s="245" t="s">
        <v>888</v>
      </c>
      <c r="I737" s="323" t="s">
        <v>12440</v>
      </c>
      <c r="J737" s="323" t="s">
        <v>12441</v>
      </c>
      <c r="K737" s="323" t="s">
        <v>6955</v>
      </c>
      <c r="L737" s="323" t="s">
        <v>11901</v>
      </c>
      <c r="M737" s="333" t="s">
        <v>11902</v>
      </c>
      <c r="N737" s="323" t="s">
        <v>11934</v>
      </c>
      <c r="O737" s="331">
        <v>0.5034722222222222</v>
      </c>
      <c r="P737" s="343" t="str">
        <f t="shared" si="4"/>
        <v>Corte 863767071780423</v>
      </c>
      <c r="Q737" s="323" t="s">
        <v>12442</v>
      </c>
      <c r="R737" s="323">
        <v>8.63767071780423E14</v>
      </c>
      <c r="S737" s="323" t="s">
        <v>68</v>
      </c>
      <c r="T737" s="323" t="s">
        <v>12443</v>
      </c>
      <c r="U737" s="323" t="s">
        <v>12444</v>
      </c>
      <c r="V737" s="343" t="str">
        <f t="shared" si="76"/>
        <v>INSTALACION</v>
      </c>
      <c r="W737" s="325">
        <v>700.0</v>
      </c>
      <c r="X737" s="325">
        <v>0.0</v>
      </c>
      <c r="Y737" s="326">
        <f t="shared" si="81"/>
        <v>112</v>
      </c>
      <c r="Z737" s="326">
        <f t="shared" si="82"/>
        <v>812</v>
      </c>
      <c r="AA737" s="326"/>
    </row>
    <row r="738" ht="36.0" customHeight="1">
      <c r="A738" s="322">
        <v>46142.0</v>
      </c>
      <c r="B738" s="245" t="s">
        <v>4385</v>
      </c>
      <c r="C738" s="245" t="s">
        <v>2817</v>
      </c>
      <c r="D738" s="328">
        <v>0.5833333333333334</v>
      </c>
      <c r="E738" s="245" t="s">
        <v>7885</v>
      </c>
      <c r="F738" s="245" t="s">
        <v>3489</v>
      </c>
      <c r="G738" s="245">
        <v>1.0</v>
      </c>
      <c r="H738" s="245" t="s">
        <v>888</v>
      </c>
      <c r="I738" s="323" t="s">
        <v>12445</v>
      </c>
      <c r="J738" s="323" t="s">
        <v>12446</v>
      </c>
      <c r="K738" s="323" t="s">
        <v>6955</v>
      </c>
      <c r="L738" s="323" t="s">
        <v>11901</v>
      </c>
      <c r="M738" s="333" t="s">
        <v>11902</v>
      </c>
      <c r="N738" s="323" t="s">
        <v>11934</v>
      </c>
      <c r="O738" s="331">
        <v>0.61875</v>
      </c>
      <c r="P738" s="343" t="str">
        <f t="shared" si="4"/>
        <v>Seguimiento 863767071781349</v>
      </c>
      <c r="Q738" s="323" t="s">
        <v>12447</v>
      </c>
      <c r="R738" s="323">
        <v>8.63767071781349E14</v>
      </c>
      <c r="S738" s="323" t="s">
        <v>68</v>
      </c>
      <c r="T738" s="323" t="s">
        <v>12443</v>
      </c>
      <c r="U738" s="323" t="s">
        <v>12444</v>
      </c>
      <c r="V738" s="343" t="str">
        <f t="shared" si="76"/>
        <v>INSTALACION</v>
      </c>
      <c r="W738" s="325">
        <v>700.0</v>
      </c>
      <c r="X738" s="325">
        <v>0.0</v>
      </c>
      <c r="Y738" s="326">
        <f t="shared" si="81"/>
        <v>112</v>
      </c>
      <c r="Z738" s="326">
        <f t="shared" si="82"/>
        <v>812</v>
      </c>
      <c r="AA738" s="326"/>
    </row>
    <row r="739" ht="36.0" customHeight="1">
      <c r="A739" s="322">
        <v>46142.0</v>
      </c>
      <c r="B739" s="245" t="s">
        <v>4385</v>
      </c>
      <c r="C739" s="245" t="s">
        <v>2966</v>
      </c>
      <c r="D739" s="328">
        <v>0.5833333333333334</v>
      </c>
      <c r="E739" s="245" t="s">
        <v>12448</v>
      </c>
      <c r="F739" s="245" t="s">
        <v>12449</v>
      </c>
      <c r="G739" s="245">
        <v>1.0</v>
      </c>
      <c r="H739" s="245" t="s">
        <v>6980</v>
      </c>
      <c r="I739" s="323" t="s">
        <v>12450</v>
      </c>
      <c r="J739" s="323" t="s">
        <v>9980</v>
      </c>
      <c r="K739" s="323" t="s">
        <v>12451</v>
      </c>
      <c r="L739" s="323" t="s">
        <v>12452</v>
      </c>
      <c r="M739" s="344" t="s">
        <v>12453</v>
      </c>
      <c r="N739" s="323" t="s">
        <v>11175</v>
      </c>
      <c r="O739" s="323" t="s">
        <v>68</v>
      </c>
      <c r="P739" s="343" t="str">
        <f t="shared" si="4"/>
        <v>INSTALACION GPS</v>
      </c>
      <c r="Q739" s="323" t="s">
        <v>12454</v>
      </c>
      <c r="R739" s="323">
        <v>8.66557082176035E14</v>
      </c>
      <c r="S739" s="323">
        <v>8.135513236E9</v>
      </c>
      <c r="T739" s="323" t="s">
        <v>12455</v>
      </c>
      <c r="U739" s="323" t="s">
        <v>12456</v>
      </c>
      <c r="V739" s="343" t="str">
        <f t="shared" si="76"/>
        <v>NO SE REALIZO</v>
      </c>
      <c r="W739" s="325">
        <v>0.0</v>
      </c>
      <c r="X739" s="325">
        <v>0.0</v>
      </c>
      <c r="Y739" s="326">
        <f t="shared" si="81"/>
        <v>0</v>
      </c>
      <c r="Z739" s="326">
        <f t="shared" si="82"/>
        <v>0</v>
      </c>
      <c r="AA739" s="326"/>
    </row>
    <row r="740" ht="36.0" customHeight="1">
      <c r="A740" s="322">
        <v>46142.0</v>
      </c>
      <c r="B740" s="245" t="s">
        <v>4385</v>
      </c>
      <c r="C740" s="351" t="s">
        <v>2817</v>
      </c>
      <c r="D740" s="328">
        <v>0.5833333333333334</v>
      </c>
      <c r="E740" s="245" t="s">
        <v>12448</v>
      </c>
      <c r="F740" s="245" t="s">
        <v>12449</v>
      </c>
      <c r="G740" s="245">
        <v>1.0</v>
      </c>
      <c r="H740" s="245" t="s">
        <v>888</v>
      </c>
      <c r="I740" s="323" t="s">
        <v>12457</v>
      </c>
      <c r="J740" s="323" t="s">
        <v>9980</v>
      </c>
      <c r="K740" s="323" t="s">
        <v>12451</v>
      </c>
      <c r="L740" s="323" t="s">
        <v>6807</v>
      </c>
      <c r="M740" s="344" t="s">
        <v>12458</v>
      </c>
      <c r="N740" s="323" t="s">
        <v>11175</v>
      </c>
      <c r="O740" s="331">
        <v>0.5777777777777777</v>
      </c>
      <c r="P740" s="343" t="str">
        <f t="shared" si="4"/>
        <v>INSTALACION GPS</v>
      </c>
      <c r="Q740" s="323" t="s">
        <v>11044</v>
      </c>
      <c r="R740" s="323">
        <v>8.66557082176035E14</v>
      </c>
      <c r="S740" s="323">
        <v>8.135513236E9</v>
      </c>
      <c r="T740" s="323" t="s">
        <v>12455</v>
      </c>
      <c r="U740" s="323" t="s">
        <v>12456</v>
      </c>
      <c r="V740" s="343" t="str">
        <f t="shared" si="76"/>
        <v>INSTALACION</v>
      </c>
      <c r="W740" s="325">
        <v>650.0</v>
      </c>
      <c r="X740" s="325">
        <v>299.0</v>
      </c>
      <c r="Y740" s="326">
        <f t="shared" si="81"/>
        <v>151.84</v>
      </c>
      <c r="Z740" s="326">
        <f t="shared" si="82"/>
        <v>1100.84</v>
      </c>
      <c r="AA740" s="326"/>
    </row>
    <row r="741">
      <c r="A741" s="322">
        <v>46142.0</v>
      </c>
      <c r="B741" s="245" t="s">
        <v>4385</v>
      </c>
      <c r="C741" s="245" t="s">
        <v>2966</v>
      </c>
      <c r="D741" s="328">
        <v>0.6041666666666666</v>
      </c>
      <c r="E741" s="245" t="s">
        <v>7860</v>
      </c>
      <c r="F741" s="245" t="s">
        <v>7860</v>
      </c>
      <c r="G741" s="245">
        <v>1.0</v>
      </c>
      <c r="H741" s="245" t="s">
        <v>846</v>
      </c>
      <c r="I741" s="323" t="s">
        <v>11102</v>
      </c>
      <c r="J741" s="323" t="s">
        <v>12438</v>
      </c>
      <c r="K741" s="323" t="s">
        <v>10047</v>
      </c>
      <c r="L741" s="323" t="s">
        <v>12459</v>
      </c>
      <c r="M741" s="344" t="s">
        <v>10049</v>
      </c>
      <c r="N741" s="323" t="s">
        <v>706</v>
      </c>
      <c r="O741" s="323" t="s">
        <v>68</v>
      </c>
      <c r="P741" s="343" t="str">
        <f t="shared" si="4"/>
        <v>INSTALACION DE PARO DE MOTOR</v>
      </c>
      <c r="Q741" s="323" t="s">
        <v>12460</v>
      </c>
      <c r="R741" s="323" t="s">
        <v>68</v>
      </c>
      <c r="S741" s="323" t="s">
        <v>68</v>
      </c>
      <c r="T741" s="323" t="s">
        <v>68</v>
      </c>
      <c r="U741" s="323" t="s">
        <v>68</v>
      </c>
      <c r="V741" s="343" t="str">
        <f t="shared" si="76"/>
        <v>CANCELADO</v>
      </c>
      <c r="W741" s="325">
        <v>0.0</v>
      </c>
      <c r="X741" s="325">
        <v>0.0</v>
      </c>
      <c r="Y741" s="326">
        <f t="shared" si="81"/>
        <v>0</v>
      </c>
      <c r="Z741" s="326">
        <f t="shared" si="82"/>
        <v>0</v>
      </c>
      <c r="AA741" s="326"/>
    </row>
    <row r="742">
      <c r="A742" s="322">
        <v>46142.0</v>
      </c>
      <c r="B742" s="245" t="s">
        <v>4385</v>
      </c>
      <c r="C742" s="245" t="s">
        <v>2817</v>
      </c>
      <c r="D742" s="328">
        <v>0.6875</v>
      </c>
      <c r="E742" s="245" t="s">
        <v>3761</v>
      </c>
      <c r="F742" s="245" t="s">
        <v>2592</v>
      </c>
      <c r="G742" s="245">
        <v>1.0</v>
      </c>
      <c r="H742" s="245" t="s">
        <v>888</v>
      </c>
      <c r="I742" s="323" t="s">
        <v>12461</v>
      </c>
      <c r="J742" s="323" t="s">
        <v>9980</v>
      </c>
      <c r="K742" s="323" t="s">
        <v>12462</v>
      </c>
      <c r="L742" s="323" t="s">
        <v>12463</v>
      </c>
      <c r="M742" s="344" t="s">
        <v>12464</v>
      </c>
      <c r="N742" s="323" t="s">
        <v>11934</v>
      </c>
      <c r="O742" s="331">
        <v>0.6618055555555555</v>
      </c>
      <c r="P742" s="343" t="str">
        <f t="shared" si="4"/>
        <v>INSTALACION GPS</v>
      </c>
      <c r="Q742" s="323" t="s">
        <v>5247</v>
      </c>
      <c r="R742" s="323">
        <v>8.62667082324925E14</v>
      </c>
      <c r="S742" s="323">
        <v>8.117908843E9</v>
      </c>
      <c r="T742" s="323" t="s">
        <v>12465</v>
      </c>
      <c r="U742" s="323" t="s">
        <v>12466</v>
      </c>
      <c r="V742" s="343" t="str">
        <f t="shared" si="76"/>
        <v>INSTALACION</v>
      </c>
      <c r="W742" s="325">
        <v>1724.0</v>
      </c>
      <c r="X742" s="325">
        <v>150.0</v>
      </c>
      <c r="Y742" s="326">
        <f t="shared" si="81"/>
        <v>299.84</v>
      </c>
      <c r="Z742" s="326">
        <f t="shared" si="82"/>
        <v>2173.84</v>
      </c>
      <c r="AA742" s="326"/>
    </row>
    <row r="743">
      <c r="A743" s="322">
        <v>46143.0</v>
      </c>
      <c r="B743" s="245" t="s">
        <v>4385</v>
      </c>
      <c r="C743" s="245" t="s">
        <v>68</v>
      </c>
      <c r="D743" s="328">
        <v>0.4166666666666667</v>
      </c>
      <c r="E743" s="245" t="s">
        <v>7700</v>
      </c>
      <c r="F743" s="245" t="s">
        <v>775</v>
      </c>
      <c r="G743" s="245">
        <v>1.0</v>
      </c>
      <c r="H743" s="245" t="s">
        <v>888</v>
      </c>
      <c r="I743" s="323" t="s">
        <v>12467</v>
      </c>
      <c r="J743" s="323" t="s">
        <v>9980</v>
      </c>
      <c r="K743" s="323" t="s">
        <v>12468</v>
      </c>
      <c r="L743" s="323" t="s">
        <v>12469</v>
      </c>
      <c r="M743" s="333" t="s">
        <v>12470</v>
      </c>
      <c r="N743" s="323" t="s">
        <v>11934</v>
      </c>
      <c r="O743" s="331">
        <v>0.44375</v>
      </c>
      <c r="P743" s="343" t="str">
        <f t="shared" si="4"/>
        <v>INSTALACION GPS</v>
      </c>
      <c r="Q743" s="323" t="s">
        <v>5247</v>
      </c>
      <c r="R743" s="323">
        <v>8.68166053312781E14</v>
      </c>
      <c r="S743" s="323">
        <v>8.123512348E9</v>
      </c>
      <c r="T743" s="323" t="s">
        <v>12471</v>
      </c>
      <c r="U743" s="323" t="s">
        <v>12472</v>
      </c>
      <c r="V743" s="343" t="str">
        <f t="shared" si="76"/>
        <v>INSTALACION</v>
      </c>
      <c r="W743" s="325">
        <v>1850.0</v>
      </c>
      <c r="X743" s="325">
        <v>250.0</v>
      </c>
      <c r="Y743" s="326">
        <f t="shared" si="81"/>
        <v>336</v>
      </c>
      <c r="Z743" s="326">
        <f t="shared" si="82"/>
        <v>2436</v>
      </c>
      <c r="AA743" s="326"/>
    </row>
    <row r="744">
      <c r="A744" s="322">
        <v>46143.0</v>
      </c>
      <c r="B744" s="245" t="s">
        <v>4385</v>
      </c>
      <c r="C744" s="245" t="s">
        <v>68</v>
      </c>
      <c r="D744" s="328">
        <v>0.4166666666666667</v>
      </c>
      <c r="E744" s="245" t="s">
        <v>7700</v>
      </c>
      <c r="F744" s="245" t="s">
        <v>775</v>
      </c>
      <c r="G744" s="245">
        <v>1.0</v>
      </c>
      <c r="H744" s="245" t="s">
        <v>888</v>
      </c>
      <c r="I744" s="323" t="s">
        <v>12473</v>
      </c>
      <c r="J744" s="323" t="s">
        <v>9980</v>
      </c>
      <c r="K744" s="323" t="s">
        <v>12468</v>
      </c>
      <c r="L744" s="323" t="s">
        <v>12469</v>
      </c>
      <c r="M744" s="333" t="s">
        <v>12470</v>
      </c>
      <c r="N744" s="323" t="s">
        <v>11934</v>
      </c>
      <c r="O744" s="331">
        <v>0.5194444444444445</v>
      </c>
      <c r="P744" s="343" t="str">
        <f t="shared" si="4"/>
        <v>INSTALACION GPS</v>
      </c>
      <c r="Q744" s="323" t="s">
        <v>5247</v>
      </c>
      <c r="R744" s="323">
        <v>8.62667089200144E14</v>
      </c>
      <c r="S744" s="323">
        <v>8.118228912E9</v>
      </c>
      <c r="T744" s="323" t="s">
        <v>12474</v>
      </c>
      <c r="U744" s="323" t="s">
        <v>12475</v>
      </c>
      <c r="V744" s="343" t="str">
        <f t="shared" si="76"/>
        <v>INSTALACION</v>
      </c>
      <c r="W744" s="325">
        <v>1850.0</v>
      </c>
      <c r="X744" s="325">
        <v>250.0</v>
      </c>
      <c r="Y744" s="326">
        <f t="shared" si="81"/>
        <v>336</v>
      </c>
      <c r="Z744" s="326">
        <f t="shared" si="82"/>
        <v>2436</v>
      </c>
      <c r="AA744" s="326"/>
    </row>
    <row r="745">
      <c r="A745" s="322">
        <v>46143.0</v>
      </c>
      <c r="B745" s="245" t="s">
        <v>4385</v>
      </c>
      <c r="C745" s="245" t="s">
        <v>68</v>
      </c>
      <c r="D745" s="328">
        <v>0.4166666666666667</v>
      </c>
      <c r="E745" s="245" t="s">
        <v>7700</v>
      </c>
      <c r="F745" s="245" t="s">
        <v>775</v>
      </c>
      <c r="G745" s="245">
        <v>1.0</v>
      </c>
      <c r="H745" s="245" t="s">
        <v>888</v>
      </c>
      <c r="I745" s="323" t="s">
        <v>12476</v>
      </c>
      <c r="J745" s="323" t="s">
        <v>9980</v>
      </c>
      <c r="K745" s="323" t="s">
        <v>12468</v>
      </c>
      <c r="L745" s="323" t="s">
        <v>12469</v>
      </c>
      <c r="M745" s="333" t="s">
        <v>12470</v>
      </c>
      <c r="N745" s="323" t="s">
        <v>11934</v>
      </c>
      <c r="O745" s="331">
        <v>0.6659722222222222</v>
      </c>
      <c r="P745" s="343" t="str">
        <f t="shared" si="4"/>
        <v>INSTALACION GPS</v>
      </c>
      <c r="Q745" s="323" t="s">
        <v>5247</v>
      </c>
      <c r="R745" s="323">
        <v>8.68166059176982E14</v>
      </c>
      <c r="S745" s="323">
        <v>8.123533183E9</v>
      </c>
      <c r="T745" s="323" t="s">
        <v>12477</v>
      </c>
      <c r="U745" s="323" t="s">
        <v>12478</v>
      </c>
      <c r="V745" s="343" t="str">
        <f t="shared" si="76"/>
        <v>INSTALACION</v>
      </c>
      <c r="W745" s="325">
        <v>1850.0</v>
      </c>
      <c r="X745" s="325">
        <v>250.0</v>
      </c>
      <c r="Y745" s="326">
        <f t="shared" si="81"/>
        <v>336</v>
      </c>
      <c r="Z745" s="326">
        <f t="shared" si="82"/>
        <v>2436</v>
      </c>
      <c r="AA745" s="326"/>
    </row>
    <row r="746">
      <c r="A746" s="322">
        <v>46143.0</v>
      </c>
      <c r="B746" s="245" t="s">
        <v>4385</v>
      </c>
      <c r="C746" s="245" t="s">
        <v>68</v>
      </c>
      <c r="D746" s="245" t="s">
        <v>68</v>
      </c>
      <c r="E746" s="245" t="s">
        <v>68</v>
      </c>
      <c r="F746" s="245" t="s">
        <v>12479</v>
      </c>
      <c r="G746" s="245" t="s">
        <v>68</v>
      </c>
      <c r="H746" s="245" t="s">
        <v>2493</v>
      </c>
      <c r="I746" s="323" t="s">
        <v>68</v>
      </c>
      <c r="J746" s="245" t="s">
        <v>12479</v>
      </c>
      <c r="K746" s="323" t="s">
        <v>68</v>
      </c>
      <c r="L746" s="323" t="s">
        <v>68</v>
      </c>
      <c r="M746" s="324" t="s">
        <v>68</v>
      </c>
      <c r="N746" s="323" t="s">
        <v>68</v>
      </c>
      <c r="O746" s="323" t="s">
        <v>68</v>
      </c>
      <c r="P746" s="343" t="str">
        <f t="shared" si="4"/>
        <v>ASUETO DIA DEL TRABAJO</v>
      </c>
      <c r="Q746" s="323" t="s">
        <v>68</v>
      </c>
      <c r="R746" s="323" t="s">
        <v>68</v>
      </c>
      <c r="S746" s="323" t="s">
        <v>68</v>
      </c>
      <c r="T746" s="323" t="s">
        <v>68</v>
      </c>
      <c r="U746" s="323" t="s">
        <v>68</v>
      </c>
      <c r="V746" s="343" t="str">
        <f t="shared" si="76"/>
        <v>ASUETO</v>
      </c>
      <c r="W746" s="325">
        <v>0.0</v>
      </c>
      <c r="X746" s="325">
        <v>0.0</v>
      </c>
      <c r="Y746" s="326">
        <f t="shared" si="81"/>
        <v>0</v>
      </c>
      <c r="Z746" s="326">
        <f t="shared" si="82"/>
        <v>0</v>
      </c>
      <c r="AA746" s="326"/>
    </row>
    <row r="747">
      <c r="A747" s="322">
        <v>46144.0</v>
      </c>
      <c r="B747" s="245" t="s">
        <v>4385</v>
      </c>
      <c r="C747" s="245" t="s">
        <v>68</v>
      </c>
      <c r="D747" s="328">
        <v>0.3958333333333333</v>
      </c>
      <c r="E747" s="245" t="s">
        <v>11969</v>
      </c>
      <c r="F747" s="245" t="s">
        <v>12480</v>
      </c>
      <c r="G747" s="245">
        <v>1.0</v>
      </c>
      <c r="H747" s="245" t="s">
        <v>2449</v>
      </c>
      <c r="I747" s="323" t="s">
        <v>12481</v>
      </c>
      <c r="J747" s="323" t="s">
        <v>12482</v>
      </c>
      <c r="K747" s="323" t="s">
        <v>10401</v>
      </c>
      <c r="L747" s="323" t="s">
        <v>10402</v>
      </c>
      <c r="M747" s="344" t="s">
        <v>12483</v>
      </c>
      <c r="N747" s="323" t="s">
        <v>706</v>
      </c>
      <c r="O747" s="323" t="s">
        <v>68</v>
      </c>
      <c r="P747" s="343" t="str">
        <f t="shared" si="4"/>
        <v>REVISION DE UNIDAD
(PIERDEN CONEXION CONSTANTEMNETE)</v>
      </c>
      <c r="Q747" s="323" t="s">
        <v>68</v>
      </c>
      <c r="R747" s="323">
        <v>8.62712070023772E14</v>
      </c>
      <c r="S747" s="323" t="s">
        <v>68</v>
      </c>
      <c r="T747" s="323" t="s">
        <v>68</v>
      </c>
      <c r="U747" s="323" t="s">
        <v>68</v>
      </c>
      <c r="V747" s="343" t="str">
        <f t="shared" si="76"/>
        <v>REVISION</v>
      </c>
      <c r="W747" s="325">
        <v>0.0</v>
      </c>
      <c r="X747" s="325">
        <v>0.0</v>
      </c>
      <c r="Y747" s="326">
        <f t="shared" si="81"/>
        <v>0</v>
      </c>
      <c r="Z747" s="326">
        <f t="shared" si="82"/>
        <v>0</v>
      </c>
      <c r="AA747" s="326"/>
    </row>
    <row r="748">
      <c r="A748" s="322">
        <v>46144.0</v>
      </c>
      <c r="B748" s="245" t="s">
        <v>4385</v>
      </c>
      <c r="C748" s="245" t="s">
        <v>68</v>
      </c>
      <c r="D748" s="328">
        <v>0.3958333333333333</v>
      </c>
      <c r="E748" s="245" t="s">
        <v>11969</v>
      </c>
      <c r="F748" s="245" t="s">
        <v>12480</v>
      </c>
      <c r="G748" s="245">
        <v>1.0</v>
      </c>
      <c r="H748" s="245" t="s">
        <v>2449</v>
      </c>
      <c r="I748" s="323" t="s">
        <v>10404</v>
      </c>
      <c r="J748" s="323" t="s">
        <v>12482</v>
      </c>
      <c r="K748" s="323" t="s">
        <v>10401</v>
      </c>
      <c r="L748" s="323" t="s">
        <v>10402</v>
      </c>
      <c r="M748" s="344" t="s">
        <v>12483</v>
      </c>
      <c r="N748" s="323" t="s">
        <v>706</v>
      </c>
      <c r="O748" s="323" t="s">
        <v>68</v>
      </c>
      <c r="P748" s="343" t="str">
        <f t="shared" si="4"/>
        <v>REVISION DE UNIDAD
(PIERDEN CONEXION CONSTANTEMNETE)</v>
      </c>
      <c r="Q748" s="323" t="s">
        <v>68</v>
      </c>
      <c r="R748" s="323" t="s">
        <v>68</v>
      </c>
      <c r="S748" s="323" t="s">
        <v>68</v>
      </c>
      <c r="T748" s="323" t="s">
        <v>68</v>
      </c>
      <c r="U748" s="323" t="s">
        <v>68</v>
      </c>
      <c r="V748" s="343" t="str">
        <f t="shared" si="76"/>
        <v>REVISION</v>
      </c>
      <c r="W748" s="325">
        <v>0.0</v>
      </c>
      <c r="X748" s="325">
        <v>0.0</v>
      </c>
      <c r="Y748" s="326">
        <f t="shared" si="81"/>
        <v>0</v>
      </c>
      <c r="Z748" s="326">
        <f t="shared" si="82"/>
        <v>0</v>
      </c>
      <c r="AA748" s="326"/>
    </row>
    <row r="749">
      <c r="A749" s="322">
        <v>46144.0</v>
      </c>
      <c r="B749" s="245" t="s">
        <v>4385</v>
      </c>
      <c r="C749" s="245" t="s">
        <v>2817</v>
      </c>
      <c r="D749" s="328">
        <v>0.5208333333333334</v>
      </c>
      <c r="E749" s="245" t="s">
        <v>2548</v>
      </c>
      <c r="F749" s="245" t="s">
        <v>10009</v>
      </c>
      <c r="G749" s="245">
        <v>1.0</v>
      </c>
      <c r="H749" s="245" t="s">
        <v>2812</v>
      </c>
      <c r="I749" s="323" t="s">
        <v>12484</v>
      </c>
      <c r="J749" s="323" t="s">
        <v>2521</v>
      </c>
      <c r="K749" s="323" t="s">
        <v>9455</v>
      </c>
      <c r="L749" s="323" t="s">
        <v>6245</v>
      </c>
      <c r="M749" s="333" t="s">
        <v>11186</v>
      </c>
      <c r="N749" s="323" t="s">
        <v>706</v>
      </c>
      <c r="O749" s="323" t="s">
        <v>68</v>
      </c>
      <c r="P749" s="343" t="str">
        <f t="shared" si="4"/>
        <v>REINSTALACION DE EQUIPO </v>
      </c>
      <c r="Q749" s="323" t="s">
        <v>68</v>
      </c>
      <c r="R749" s="323">
        <v>8.69220040532875E14</v>
      </c>
      <c r="S749" s="323">
        <v>8.120107519E9</v>
      </c>
      <c r="T749" s="323" t="s">
        <v>12485</v>
      </c>
      <c r="U749" s="323" t="s">
        <v>68</v>
      </c>
      <c r="V749" s="343" t="str">
        <f t="shared" si="76"/>
        <v>REINSTALACION</v>
      </c>
      <c r="W749" s="325">
        <v>350.0</v>
      </c>
      <c r="X749" s="325">
        <v>0.0</v>
      </c>
      <c r="Y749" s="326">
        <f t="shared" si="81"/>
        <v>56</v>
      </c>
      <c r="Z749" s="326">
        <f t="shared" si="82"/>
        <v>406</v>
      </c>
      <c r="AA749" s="326"/>
    </row>
    <row r="750">
      <c r="A750" s="335">
        <v>46144.0</v>
      </c>
      <c r="B750" s="336" t="s">
        <v>4385</v>
      </c>
      <c r="C750" s="336" t="s">
        <v>2817</v>
      </c>
      <c r="D750" s="338">
        <v>0.5625</v>
      </c>
      <c r="E750" s="336" t="s">
        <v>12486</v>
      </c>
      <c r="F750" s="336" t="s">
        <v>83</v>
      </c>
      <c r="G750" s="336">
        <v>1.0</v>
      </c>
      <c r="H750" s="336" t="s">
        <v>2812</v>
      </c>
      <c r="I750" s="339" t="s">
        <v>12487</v>
      </c>
      <c r="J750" s="339" t="s">
        <v>2521</v>
      </c>
      <c r="K750" s="339" t="s">
        <v>12488</v>
      </c>
      <c r="L750" s="339" t="s">
        <v>12489</v>
      </c>
      <c r="M750" s="340" t="s">
        <v>12490</v>
      </c>
      <c r="N750" s="339" t="s">
        <v>11175</v>
      </c>
      <c r="O750" s="339" t="s">
        <v>68</v>
      </c>
      <c r="P750" s="349" t="str">
        <f t="shared" si="4"/>
        <v>REINSTALACION DE EQUIPO </v>
      </c>
      <c r="Q750" s="339" t="s">
        <v>12491</v>
      </c>
      <c r="R750" s="339">
        <v>8.69706060876853E14</v>
      </c>
      <c r="S750" s="339">
        <v>8.331891431E9</v>
      </c>
      <c r="T750" s="339" t="s">
        <v>68</v>
      </c>
      <c r="U750" s="339" t="s">
        <v>12492</v>
      </c>
      <c r="V750" s="349" t="str">
        <f t="shared" si="76"/>
        <v>REINSTALACION</v>
      </c>
      <c r="W750" s="342">
        <v>650.0</v>
      </c>
      <c r="X750" s="342">
        <v>300.0</v>
      </c>
      <c r="Y750" s="361">
        <f t="shared" si="81"/>
        <v>152</v>
      </c>
      <c r="Z750" s="361">
        <f t="shared" si="82"/>
        <v>1102</v>
      </c>
      <c r="AA750" s="361"/>
    </row>
    <row r="751">
      <c r="A751" s="322">
        <v>46145.0</v>
      </c>
      <c r="B751" s="245" t="s">
        <v>4489</v>
      </c>
      <c r="C751" s="245" t="s">
        <v>68</v>
      </c>
      <c r="D751" s="245" t="s">
        <v>68</v>
      </c>
      <c r="E751" s="245" t="s">
        <v>68</v>
      </c>
      <c r="F751" s="245" t="s">
        <v>2458</v>
      </c>
      <c r="G751" s="245" t="s">
        <v>68</v>
      </c>
      <c r="H751" s="245" t="s">
        <v>68</v>
      </c>
      <c r="I751" s="323" t="s">
        <v>68</v>
      </c>
      <c r="J751" s="323" t="s">
        <v>68</v>
      </c>
      <c r="K751" s="323" t="s">
        <v>68</v>
      </c>
      <c r="L751" s="323" t="s">
        <v>68</v>
      </c>
      <c r="M751" s="324" t="s">
        <v>68</v>
      </c>
      <c r="N751" s="323" t="s">
        <v>68</v>
      </c>
      <c r="O751" s="323" t="s">
        <v>68</v>
      </c>
      <c r="P751" s="343" t="str">
        <f t="shared" si="4"/>
        <v>-</v>
      </c>
      <c r="Q751" s="323" t="s">
        <v>68</v>
      </c>
      <c r="R751" s="323" t="s">
        <v>68</v>
      </c>
      <c r="S751" s="323" t="s">
        <v>68</v>
      </c>
      <c r="T751" s="323" t="s">
        <v>68</v>
      </c>
      <c r="U751" s="323" t="s">
        <v>68</v>
      </c>
      <c r="V751" s="343" t="str">
        <f t="shared" si="76"/>
        <v>-</v>
      </c>
      <c r="W751" s="325">
        <v>0.0</v>
      </c>
      <c r="X751" s="325">
        <v>0.0</v>
      </c>
      <c r="Y751" s="326">
        <f t="shared" si="81"/>
        <v>0</v>
      </c>
      <c r="Z751" s="326">
        <f t="shared" si="82"/>
        <v>0</v>
      </c>
      <c r="AA751" s="326"/>
    </row>
    <row r="752" ht="28.5" customHeight="1">
      <c r="A752" s="322">
        <v>46146.0</v>
      </c>
      <c r="B752" s="245" t="s">
        <v>4489</v>
      </c>
      <c r="C752" s="245" t="s">
        <v>68</v>
      </c>
      <c r="D752" s="328">
        <v>0.3541666666666667</v>
      </c>
      <c r="E752" s="245" t="s">
        <v>2810</v>
      </c>
      <c r="F752" s="37" t="s">
        <v>2811</v>
      </c>
      <c r="G752" s="245">
        <v>1.0</v>
      </c>
      <c r="H752" s="245" t="s">
        <v>2449</v>
      </c>
      <c r="I752" s="323" t="s">
        <v>12493</v>
      </c>
      <c r="J752" s="323" t="s">
        <v>12494</v>
      </c>
      <c r="K752" s="72" t="s">
        <v>2814</v>
      </c>
      <c r="L752" s="72" t="s">
        <v>2815</v>
      </c>
      <c r="M752" s="345" t="s">
        <v>2816</v>
      </c>
      <c r="N752" s="193" t="s">
        <v>11934</v>
      </c>
      <c r="O752" s="331">
        <v>0.37569444444444444</v>
      </c>
      <c r="P752" s="343" t="str">
        <f t="shared" si="4"/>
        <v>REVISION DE UNIDAD 
PIERDE CONEXION CONSTANTEMENTE </v>
      </c>
      <c r="Q752" s="323" t="s">
        <v>12219</v>
      </c>
      <c r="R752" s="323">
        <v>8.69220041537089E14</v>
      </c>
      <c r="S752" s="323">
        <v>8.120013045E9</v>
      </c>
      <c r="T752" s="323" t="s">
        <v>12495</v>
      </c>
      <c r="U752" s="323" t="s">
        <v>12496</v>
      </c>
      <c r="V752" s="343" t="str">
        <f t="shared" si="76"/>
        <v>REVISION</v>
      </c>
      <c r="W752" s="325">
        <v>0.0</v>
      </c>
      <c r="X752" s="325">
        <v>0.0</v>
      </c>
      <c r="Y752" s="326">
        <f t="shared" si="81"/>
        <v>0</v>
      </c>
      <c r="Z752" s="326">
        <f t="shared" si="82"/>
        <v>0</v>
      </c>
      <c r="AA752" s="326"/>
    </row>
    <row r="753" ht="34.5" customHeight="1">
      <c r="A753" s="322">
        <v>46146.0</v>
      </c>
      <c r="B753" s="245" t="s">
        <v>4489</v>
      </c>
      <c r="C753" s="245" t="s">
        <v>2817</v>
      </c>
      <c r="D753" s="328">
        <v>0.4583333333333333</v>
      </c>
      <c r="E753" s="245" t="s">
        <v>5113</v>
      </c>
      <c r="F753" s="245" t="s">
        <v>2523</v>
      </c>
      <c r="G753" s="245">
        <v>1.0</v>
      </c>
      <c r="H753" s="245" t="s">
        <v>888</v>
      </c>
      <c r="I753" s="323" t="s">
        <v>12497</v>
      </c>
      <c r="J753" s="323" t="s">
        <v>9980</v>
      </c>
      <c r="K753" s="323" t="s">
        <v>3545</v>
      </c>
      <c r="L753" s="323" t="s">
        <v>2614</v>
      </c>
      <c r="M753" s="333" t="s">
        <v>9286</v>
      </c>
      <c r="N753" s="323" t="s">
        <v>706</v>
      </c>
      <c r="O753" s="331">
        <v>0.48194444444444445</v>
      </c>
      <c r="P753" s="343" t="str">
        <f t="shared" si="4"/>
        <v>INSTALACION GPS</v>
      </c>
      <c r="Q753" s="323" t="s">
        <v>5247</v>
      </c>
      <c r="R753" s="323">
        <v>8.63874089030914E14</v>
      </c>
      <c r="S753" s="323">
        <v>8.135513981E9</v>
      </c>
      <c r="T753" s="323" t="s">
        <v>12498</v>
      </c>
      <c r="U753" s="323" t="s">
        <v>68</v>
      </c>
      <c r="V753" s="343" t="str">
        <f t="shared" si="76"/>
        <v>INSTALACION</v>
      </c>
      <c r="W753" s="325">
        <v>1900.0</v>
      </c>
      <c r="X753" s="325">
        <v>120.0</v>
      </c>
      <c r="Y753" s="326">
        <f t="shared" si="81"/>
        <v>323.2</v>
      </c>
      <c r="Z753" s="326">
        <f t="shared" si="82"/>
        <v>2343.2</v>
      </c>
      <c r="AA753" s="326"/>
    </row>
    <row r="754" ht="35.25" customHeight="1">
      <c r="A754" s="322">
        <v>46146.0</v>
      </c>
      <c r="B754" s="245" t="s">
        <v>4489</v>
      </c>
      <c r="C754" s="362" t="s">
        <v>2817</v>
      </c>
      <c r="D754" s="328">
        <v>0.5</v>
      </c>
      <c r="E754" s="245" t="s">
        <v>3993</v>
      </c>
      <c r="F754" s="245" t="s">
        <v>5930</v>
      </c>
      <c r="G754" s="245">
        <v>1.0</v>
      </c>
      <c r="H754" s="245" t="s">
        <v>2513</v>
      </c>
      <c r="I754" s="323" t="s">
        <v>12404</v>
      </c>
      <c r="J754" s="323" t="s">
        <v>12499</v>
      </c>
      <c r="K754" s="323" t="s">
        <v>3312</v>
      </c>
      <c r="L754" s="323" t="s">
        <v>2577</v>
      </c>
      <c r="M754" s="333" t="s">
        <v>2578</v>
      </c>
      <c r="N754" s="323" t="s">
        <v>11175</v>
      </c>
      <c r="O754" s="331">
        <v>0.49236111111111114</v>
      </c>
      <c r="P754" s="343" t="str">
        <f t="shared" si="4"/>
        <v>CTE. JACINTO MURILLO RENTERIA 
DESINSTALACION DE EQUIPO </v>
      </c>
      <c r="Q754" s="323" t="s">
        <v>12287</v>
      </c>
      <c r="R754" s="323">
        <v>8.65011030364906E14</v>
      </c>
      <c r="S754" s="323" t="s">
        <v>12500</v>
      </c>
      <c r="T754" s="323" t="s">
        <v>12501</v>
      </c>
      <c r="U754" s="323" t="s">
        <v>12502</v>
      </c>
      <c r="V754" s="343" t="str">
        <f t="shared" si="76"/>
        <v>DESINSTALACION</v>
      </c>
      <c r="W754" s="325">
        <v>650.0</v>
      </c>
      <c r="X754" s="325">
        <v>0.0</v>
      </c>
      <c r="Y754" s="326">
        <f t="shared" si="81"/>
        <v>104</v>
      </c>
      <c r="Z754" s="326">
        <f t="shared" si="82"/>
        <v>754</v>
      </c>
      <c r="AA754" s="326"/>
    </row>
    <row r="755">
      <c r="A755" s="322">
        <v>46146.0</v>
      </c>
      <c r="B755" s="245" t="s">
        <v>4489</v>
      </c>
      <c r="C755" s="245" t="s">
        <v>2817</v>
      </c>
      <c r="D755" s="328">
        <v>0.5833333333333334</v>
      </c>
      <c r="E755" s="245" t="s">
        <v>3761</v>
      </c>
      <c r="F755" s="245" t="s">
        <v>2592</v>
      </c>
      <c r="G755" s="245">
        <v>1.0</v>
      </c>
      <c r="H755" s="245" t="s">
        <v>888</v>
      </c>
      <c r="I755" s="323" t="s">
        <v>12503</v>
      </c>
      <c r="J755" s="323" t="s">
        <v>9980</v>
      </c>
      <c r="K755" s="323" t="s">
        <v>12504</v>
      </c>
      <c r="L755" s="323" t="s">
        <v>12505</v>
      </c>
      <c r="M755" s="333" t="s">
        <v>2649</v>
      </c>
      <c r="N755" s="323" t="s">
        <v>11175</v>
      </c>
      <c r="O755" s="331">
        <v>0.5395833333333333</v>
      </c>
      <c r="P755" s="343" t="str">
        <f t="shared" si="4"/>
        <v>INSTALACION GPS</v>
      </c>
      <c r="Q755" s="323" t="s">
        <v>5247</v>
      </c>
      <c r="R755" s="323">
        <v>8.6387408902833E14</v>
      </c>
      <c r="S755" s="323">
        <v>8.118203264E9</v>
      </c>
      <c r="T755" s="323" t="s">
        <v>12506</v>
      </c>
      <c r="U755" s="323" t="s">
        <v>68</v>
      </c>
      <c r="V755" s="343" t="str">
        <f t="shared" si="76"/>
        <v>INSTALACION</v>
      </c>
      <c r="W755" s="325">
        <v>1724.0</v>
      </c>
      <c r="X755" s="325">
        <v>150.0</v>
      </c>
      <c r="Y755" s="326">
        <f t="shared" si="81"/>
        <v>299.84</v>
      </c>
      <c r="Z755" s="326">
        <f t="shared" si="82"/>
        <v>2173.84</v>
      </c>
      <c r="AA755" s="326"/>
    </row>
    <row r="756" ht="54.0" customHeight="1">
      <c r="A756" s="322">
        <v>46146.0</v>
      </c>
      <c r="B756" s="245" t="s">
        <v>4489</v>
      </c>
      <c r="C756" s="245" t="s">
        <v>2966</v>
      </c>
      <c r="D756" s="328">
        <v>0.625</v>
      </c>
      <c r="E756" s="245" t="s">
        <v>7700</v>
      </c>
      <c r="F756" s="245" t="s">
        <v>2527</v>
      </c>
      <c r="G756" s="245">
        <v>1.0</v>
      </c>
      <c r="H756" s="245" t="s">
        <v>2449</v>
      </c>
      <c r="I756" s="323" t="s">
        <v>12507</v>
      </c>
      <c r="J756" s="323" t="s">
        <v>7427</v>
      </c>
      <c r="K756" s="323" t="s">
        <v>9245</v>
      </c>
      <c r="L756" s="323" t="s">
        <v>6285</v>
      </c>
      <c r="M756" s="333" t="s">
        <v>7696</v>
      </c>
      <c r="N756" s="323" t="s">
        <v>11934</v>
      </c>
      <c r="O756" s="331">
        <v>0.6458333333333334</v>
      </c>
      <c r="P756" s="343" t="str">
        <f t="shared" si="4"/>
        <v>REVISION DE DASHCAM</v>
      </c>
      <c r="Q756" s="323" t="s">
        <v>12508</v>
      </c>
      <c r="R756" s="323">
        <v>8.63240070018898E14</v>
      </c>
      <c r="S756" s="323">
        <v>8.118202958E9</v>
      </c>
      <c r="T756" s="323" t="s">
        <v>6001</v>
      </c>
      <c r="U756" s="323" t="s">
        <v>6002</v>
      </c>
      <c r="V756" s="343" t="str">
        <f t="shared" si="76"/>
        <v>REVISION</v>
      </c>
      <c r="W756" s="325">
        <v>0.0</v>
      </c>
      <c r="X756" s="325">
        <v>0.0</v>
      </c>
      <c r="Y756" s="326">
        <f t="shared" si="81"/>
        <v>0</v>
      </c>
      <c r="Z756" s="326">
        <f t="shared" si="82"/>
        <v>0</v>
      </c>
      <c r="AA756" s="326"/>
    </row>
    <row r="757" ht="33.75" customHeight="1">
      <c r="A757" s="322">
        <v>46147.0</v>
      </c>
      <c r="B757" s="245" t="s">
        <v>4489</v>
      </c>
      <c r="C757" s="245" t="s">
        <v>11463</v>
      </c>
      <c r="D757" s="328">
        <v>0.4583333333333333</v>
      </c>
      <c r="E757" s="245" t="s">
        <v>2504</v>
      </c>
      <c r="F757" s="245" t="s">
        <v>2504</v>
      </c>
      <c r="G757" s="245">
        <v>1.0</v>
      </c>
      <c r="H757" s="245" t="s">
        <v>888</v>
      </c>
      <c r="I757" s="323" t="s">
        <v>12509</v>
      </c>
      <c r="J757" s="323" t="s">
        <v>9980</v>
      </c>
      <c r="K757" s="323" t="s">
        <v>12510</v>
      </c>
      <c r="L757" s="323" t="s">
        <v>4219</v>
      </c>
      <c r="M757" s="333" t="s">
        <v>12511</v>
      </c>
      <c r="N757" s="323" t="s">
        <v>706</v>
      </c>
      <c r="O757" s="331">
        <v>0.46875</v>
      </c>
      <c r="P757" s="343" t="str">
        <f t="shared" si="4"/>
        <v>INSTALACION GPS</v>
      </c>
      <c r="Q757" s="323" t="s">
        <v>11680</v>
      </c>
      <c r="R757" s="323">
        <v>8.63874089032233E14</v>
      </c>
      <c r="S757" s="323">
        <v>8.11916827E9</v>
      </c>
      <c r="T757" s="323" t="s">
        <v>12512</v>
      </c>
      <c r="U757" s="323" t="s">
        <v>12513</v>
      </c>
      <c r="V757" s="343" t="str">
        <f t="shared" si="76"/>
        <v>INSTALACION</v>
      </c>
      <c r="W757" s="325">
        <v>1900.0</v>
      </c>
      <c r="X757" s="325">
        <v>100.0</v>
      </c>
      <c r="Y757" s="325" t="s">
        <v>9949</v>
      </c>
      <c r="Z757" s="326">
        <f>W757+X757</f>
        <v>2000</v>
      </c>
      <c r="AA757" s="325" t="s">
        <v>12387</v>
      </c>
    </row>
    <row r="758">
      <c r="A758" s="322">
        <v>46147.0</v>
      </c>
      <c r="B758" s="245" t="s">
        <v>4489</v>
      </c>
      <c r="C758" s="245" t="s">
        <v>2817</v>
      </c>
      <c r="D758" s="328">
        <v>0.6458333333333334</v>
      </c>
      <c r="E758" s="245" t="s">
        <v>3329</v>
      </c>
      <c r="F758" s="245" t="s">
        <v>12514</v>
      </c>
      <c r="G758" s="245">
        <v>1.0</v>
      </c>
      <c r="H758" s="245" t="s">
        <v>2513</v>
      </c>
      <c r="I758" s="323" t="s">
        <v>12515</v>
      </c>
      <c r="J758" s="323" t="s">
        <v>2514</v>
      </c>
      <c r="K758" s="323" t="s">
        <v>3331</v>
      </c>
      <c r="L758" s="323" t="s">
        <v>8369</v>
      </c>
      <c r="M758" s="333" t="s">
        <v>4061</v>
      </c>
      <c r="N758" s="323" t="s">
        <v>11934</v>
      </c>
      <c r="O758" s="331">
        <v>0.6451388888888889</v>
      </c>
      <c r="P758" s="343" t="str">
        <f t="shared" si="4"/>
        <v>DESINSTALACION DE EQUIPO</v>
      </c>
      <c r="Q758" s="323" t="s">
        <v>11996</v>
      </c>
      <c r="R758" s="323">
        <v>8.65011034398892E14</v>
      </c>
      <c r="S758" s="323">
        <v>8.115160462E9</v>
      </c>
      <c r="T758" s="323" t="s">
        <v>12516</v>
      </c>
      <c r="U758" s="323" t="s">
        <v>12517</v>
      </c>
      <c r="V758" s="343" t="str">
        <f t="shared" si="76"/>
        <v>DESINSTALACION</v>
      </c>
      <c r="W758" s="325">
        <v>350.0</v>
      </c>
      <c r="X758" s="325">
        <v>0.0</v>
      </c>
      <c r="Y758" s="326">
        <f t="shared" ref="Y758:Y772" si="83">(W758+X758)*0.16</f>
        <v>56</v>
      </c>
      <c r="Z758" s="326">
        <f t="shared" ref="Z758:Z772" si="84">W758+X758+Y758</f>
        <v>406</v>
      </c>
      <c r="AA758" s="326"/>
    </row>
    <row r="759" ht="34.5" customHeight="1">
      <c r="A759" s="322">
        <v>46147.0</v>
      </c>
      <c r="B759" s="245" t="s">
        <v>4489</v>
      </c>
      <c r="C759" s="245" t="s">
        <v>11463</v>
      </c>
      <c r="D759" s="328">
        <v>0.6666666666666666</v>
      </c>
      <c r="E759" s="245" t="s">
        <v>7700</v>
      </c>
      <c r="F759" s="245" t="s">
        <v>12518</v>
      </c>
      <c r="G759" s="245">
        <v>1.0</v>
      </c>
      <c r="H759" s="245" t="s">
        <v>37</v>
      </c>
      <c r="I759" s="323" t="s">
        <v>12519</v>
      </c>
      <c r="J759" s="323" t="s">
        <v>10046</v>
      </c>
      <c r="K759" s="323" t="s">
        <v>12520</v>
      </c>
      <c r="L759" s="323" t="s">
        <v>12521</v>
      </c>
      <c r="M759" s="333" t="s">
        <v>12522</v>
      </c>
      <c r="N759" s="323" t="s">
        <v>11175</v>
      </c>
      <c r="O759" s="331">
        <v>0.625</v>
      </c>
      <c r="P759" s="343" t="str">
        <f t="shared" si="4"/>
        <v>INSTALACION COMODATO GPS</v>
      </c>
      <c r="Q759" s="323" t="s">
        <v>6397</v>
      </c>
      <c r="R759" s="323">
        <v>8.69220041536636E14</v>
      </c>
      <c r="S759" s="323">
        <v>8.134058866E9</v>
      </c>
      <c r="T759" s="323" t="s">
        <v>68</v>
      </c>
      <c r="U759" s="323" t="s">
        <v>9428</v>
      </c>
      <c r="V759" s="343" t="str">
        <f t="shared" si="76"/>
        <v>COMODATO</v>
      </c>
      <c r="W759" s="325">
        <v>650.0</v>
      </c>
      <c r="X759" s="325">
        <v>300.0</v>
      </c>
      <c r="Y759" s="326">
        <f t="shared" si="83"/>
        <v>152</v>
      </c>
      <c r="Z759" s="326">
        <f t="shared" si="84"/>
        <v>1102</v>
      </c>
      <c r="AA759" s="325" t="s">
        <v>12387</v>
      </c>
    </row>
    <row r="760" ht="34.5" customHeight="1">
      <c r="A760" s="322">
        <v>46147.0</v>
      </c>
      <c r="B760" s="245" t="s">
        <v>4489</v>
      </c>
      <c r="C760" s="245" t="s">
        <v>11463</v>
      </c>
      <c r="D760" s="328">
        <v>0.6666666666666666</v>
      </c>
      <c r="E760" s="245" t="s">
        <v>7700</v>
      </c>
      <c r="F760" s="245" t="s">
        <v>12518</v>
      </c>
      <c r="G760" s="245">
        <v>1.0</v>
      </c>
      <c r="H760" s="245" t="s">
        <v>37</v>
      </c>
      <c r="I760" s="323" t="s">
        <v>12523</v>
      </c>
      <c r="J760" s="323" t="s">
        <v>10046</v>
      </c>
      <c r="K760" s="323" t="s">
        <v>12520</v>
      </c>
      <c r="L760" s="323" t="s">
        <v>12521</v>
      </c>
      <c r="M760" s="333" t="s">
        <v>12522</v>
      </c>
      <c r="N760" s="323" t="s">
        <v>11175</v>
      </c>
      <c r="O760" s="331">
        <v>0.6576388888888889</v>
      </c>
      <c r="P760" s="343" t="str">
        <f t="shared" si="4"/>
        <v>INSTALACION COMODATO GPS</v>
      </c>
      <c r="Q760" s="323" t="s">
        <v>5247</v>
      </c>
      <c r="R760" s="323">
        <v>8.69706060074764E14</v>
      </c>
      <c r="S760" s="323">
        <v>8.120103453E9</v>
      </c>
      <c r="T760" s="323" t="s">
        <v>68</v>
      </c>
      <c r="U760" s="323" t="s">
        <v>12524</v>
      </c>
      <c r="V760" s="343" t="str">
        <f t="shared" si="76"/>
        <v>COMODATO</v>
      </c>
      <c r="W760" s="325">
        <v>650.0</v>
      </c>
      <c r="X760" s="325">
        <v>300.0</v>
      </c>
      <c r="Y760" s="326">
        <f t="shared" si="83"/>
        <v>152</v>
      </c>
      <c r="Z760" s="326">
        <f t="shared" si="84"/>
        <v>1102</v>
      </c>
      <c r="AA760" s="325" t="s">
        <v>12387</v>
      </c>
    </row>
    <row r="761" ht="36.0" customHeight="1">
      <c r="A761" s="322">
        <v>46148.0</v>
      </c>
      <c r="B761" s="245" t="s">
        <v>4489</v>
      </c>
      <c r="C761" s="245" t="s">
        <v>68</v>
      </c>
      <c r="D761" s="328">
        <v>0.4583333333333333</v>
      </c>
      <c r="E761" s="245" t="s">
        <v>4121</v>
      </c>
      <c r="F761" s="245" t="s">
        <v>4121</v>
      </c>
      <c r="G761" s="245">
        <v>1.0</v>
      </c>
      <c r="H761" s="245" t="s">
        <v>37</v>
      </c>
      <c r="I761" s="323" t="s">
        <v>12525</v>
      </c>
      <c r="J761" s="323" t="s">
        <v>10046</v>
      </c>
      <c r="K761" s="323" t="s">
        <v>9393</v>
      </c>
      <c r="L761" s="323" t="s">
        <v>8527</v>
      </c>
      <c r="M761" s="333" t="s">
        <v>12328</v>
      </c>
      <c r="N761" s="323" t="s">
        <v>11175</v>
      </c>
      <c r="O761" s="331">
        <v>0.4895833333333333</v>
      </c>
      <c r="P761" s="343" t="str">
        <f t="shared" si="4"/>
        <v>INSTALACION COMODATO GPS</v>
      </c>
      <c r="Q761" s="323" t="s">
        <v>5247</v>
      </c>
      <c r="R761" s="323">
        <v>8.63874089029155E14</v>
      </c>
      <c r="S761" s="323">
        <v>8.135512718E9</v>
      </c>
      <c r="T761" s="323" t="s">
        <v>12526</v>
      </c>
      <c r="U761" s="323" t="s">
        <v>12527</v>
      </c>
      <c r="V761" s="343" t="str">
        <f t="shared" si="76"/>
        <v>COMODATO</v>
      </c>
      <c r="W761" s="325">
        <v>549.0</v>
      </c>
      <c r="X761" s="325">
        <v>300.0</v>
      </c>
      <c r="Y761" s="326">
        <f t="shared" si="83"/>
        <v>135.84</v>
      </c>
      <c r="Z761" s="326">
        <f t="shared" si="84"/>
        <v>984.84</v>
      </c>
      <c r="AA761" s="326"/>
    </row>
    <row r="762">
      <c r="A762" s="322">
        <v>46148.0</v>
      </c>
      <c r="B762" s="245" t="s">
        <v>4489</v>
      </c>
      <c r="C762" s="245" t="s">
        <v>11463</v>
      </c>
      <c r="D762" s="328">
        <v>0.5</v>
      </c>
      <c r="E762" s="245" t="s">
        <v>7700</v>
      </c>
      <c r="F762" s="245" t="s">
        <v>12528</v>
      </c>
      <c r="G762" s="245">
        <v>1.0</v>
      </c>
      <c r="H762" s="245" t="s">
        <v>888</v>
      </c>
      <c r="I762" s="323" t="s">
        <v>12529</v>
      </c>
      <c r="J762" s="323" t="s">
        <v>9980</v>
      </c>
      <c r="K762" s="323" t="s">
        <v>12530</v>
      </c>
      <c r="L762" s="323" t="s">
        <v>12531</v>
      </c>
      <c r="M762" s="333" t="s">
        <v>12532</v>
      </c>
      <c r="N762" s="323" t="s">
        <v>902</v>
      </c>
      <c r="O762" s="331">
        <v>0.3972222222222222</v>
      </c>
      <c r="P762" s="343" t="str">
        <f t="shared" si="4"/>
        <v>INSTALACION GPS</v>
      </c>
      <c r="Q762" s="323" t="s">
        <v>5247</v>
      </c>
      <c r="R762" s="323">
        <v>8.6655708030151E14</v>
      </c>
      <c r="S762" s="323">
        <v>8.135513323E9</v>
      </c>
      <c r="T762" s="323" t="s">
        <v>12533</v>
      </c>
      <c r="U762" s="323" t="s">
        <v>12534</v>
      </c>
      <c r="V762" s="343" t="str">
        <f t="shared" si="76"/>
        <v>INSTALACION</v>
      </c>
      <c r="W762" s="325">
        <v>1850.0</v>
      </c>
      <c r="X762" s="325">
        <v>250.0</v>
      </c>
      <c r="Y762" s="326">
        <f t="shared" si="83"/>
        <v>336</v>
      </c>
      <c r="Z762" s="326">
        <f t="shared" si="84"/>
        <v>2436</v>
      </c>
      <c r="AA762" s="325" t="s">
        <v>12387</v>
      </c>
    </row>
    <row r="763">
      <c r="A763" s="322">
        <v>46148.0</v>
      </c>
      <c r="B763" s="245" t="s">
        <v>4489</v>
      </c>
      <c r="C763" s="245" t="s">
        <v>11463</v>
      </c>
      <c r="D763" s="328">
        <v>0.5</v>
      </c>
      <c r="E763" s="245" t="s">
        <v>7700</v>
      </c>
      <c r="F763" s="245" t="s">
        <v>12528</v>
      </c>
      <c r="G763" s="245">
        <v>1.0</v>
      </c>
      <c r="H763" s="245" t="s">
        <v>888</v>
      </c>
      <c r="I763" s="323" t="s">
        <v>3766</v>
      </c>
      <c r="J763" s="323" t="s">
        <v>9980</v>
      </c>
      <c r="K763" s="323" t="s">
        <v>12530</v>
      </c>
      <c r="L763" s="323" t="s">
        <v>12531</v>
      </c>
      <c r="M763" s="333" t="s">
        <v>12532</v>
      </c>
      <c r="N763" s="323" t="s">
        <v>11934</v>
      </c>
      <c r="O763" s="331">
        <v>0.46875</v>
      </c>
      <c r="P763" s="343" t="str">
        <f t="shared" si="4"/>
        <v>INSTALACION GPS</v>
      </c>
      <c r="Q763" s="323" t="s">
        <v>5247</v>
      </c>
      <c r="R763" s="323">
        <v>8.6657080329834E13</v>
      </c>
      <c r="S763" s="323">
        <v>8.128901349E9</v>
      </c>
      <c r="T763" s="323" t="s">
        <v>12535</v>
      </c>
      <c r="U763" s="323" t="s">
        <v>68</v>
      </c>
      <c r="V763" s="343" t="str">
        <f t="shared" si="76"/>
        <v>INSTALACION</v>
      </c>
      <c r="W763" s="325">
        <v>1850.0</v>
      </c>
      <c r="X763" s="325">
        <v>250.0</v>
      </c>
      <c r="Y763" s="326">
        <f t="shared" si="83"/>
        <v>336</v>
      </c>
      <c r="Z763" s="326">
        <f t="shared" si="84"/>
        <v>2436</v>
      </c>
      <c r="AA763" s="325" t="s">
        <v>12387</v>
      </c>
    </row>
    <row r="764">
      <c r="A764" s="322">
        <v>46148.0</v>
      </c>
      <c r="B764" s="245" t="s">
        <v>4489</v>
      </c>
      <c r="C764" s="245" t="s">
        <v>11463</v>
      </c>
      <c r="D764" s="328">
        <v>0.5</v>
      </c>
      <c r="E764" s="245" t="s">
        <v>7700</v>
      </c>
      <c r="F764" s="245" t="s">
        <v>12528</v>
      </c>
      <c r="G764" s="245">
        <v>1.0</v>
      </c>
      <c r="H764" s="245" t="s">
        <v>888</v>
      </c>
      <c r="I764" s="323" t="s">
        <v>12536</v>
      </c>
      <c r="J764" s="323" t="s">
        <v>9980</v>
      </c>
      <c r="K764" s="323" t="s">
        <v>12530</v>
      </c>
      <c r="L764" s="323" t="s">
        <v>12531</v>
      </c>
      <c r="M764" s="333" t="s">
        <v>12532</v>
      </c>
      <c r="N764" s="323" t="s">
        <v>902</v>
      </c>
      <c r="O764" s="331">
        <v>0.49444444444444446</v>
      </c>
      <c r="P764" s="343" t="str">
        <f t="shared" si="4"/>
        <v>INSTALACION GPS</v>
      </c>
      <c r="Q764" s="323" t="s">
        <v>5247</v>
      </c>
      <c r="R764" s="323">
        <v>8.6655708031626E14</v>
      </c>
      <c r="S764" s="323">
        <v>8.135516638E9</v>
      </c>
      <c r="T764" s="323" t="s">
        <v>68</v>
      </c>
      <c r="U764" s="323" t="s">
        <v>12537</v>
      </c>
      <c r="V764" s="343" t="str">
        <f t="shared" si="76"/>
        <v>INSTALACION</v>
      </c>
      <c r="W764" s="325">
        <v>1850.0</v>
      </c>
      <c r="X764" s="325">
        <v>250.0</v>
      </c>
      <c r="Y764" s="326">
        <f t="shared" si="83"/>
        <v>336</v>
      </c>
      <c r="Z764" s="326">
        <f t="shared" si="84"/>
        <v>2436</v>
      </c>
      <c r="AA764" s="325" t="s">
        <v>12387</v>
      </c>
    </row>
    <row r="765">
      <c r="A765" s="322">
        <v>46148.0</v>
      </c>
      <c r="B765" s="245" t="s">
        <v>4489</v>
      </c>
      <c r="C765" s="245" t="s">
        <v>11463</v>
      </c>
      <c r="D765" s="328">
        <v>0.5</v>
      </c>
      <c r="E765" s="245" t="s">
        <v>7700</v>
      </c>
      <c r="F765" s="245" t="s">
        <v>12528</v>
      </c>
      <c r="G765" s="245">
        <v>1.0</v>
      </c>
      <c r="H765" s="245" t="s">
        <v>888</v>
      </c>
      <c r="I765" s="323" t="s">
        <v>12538</v>
      </c>
      <c r="J765" s="323" t="s">
        <v>9980</v>
      </c>
      <c r="K765" s="323" t="s">
        <v>12530</v>
      </c>
      <c r="L765" s="323" t="s">
        <v>12531</v>
      </c>
      <c r="M765" s="333" t="s">
        <v>12532</v>
      </c>
      <c r="N765" s="323" t="s">
        <v>902</v>
      </c>
      <c r="O765" s="331">
        <v>0.5277777777777778</v>
      </c>
      <c r="P765" s="343" t="str">
        <f t="shared" si="4"/>
        <v>INSTALACION GPS</v>
      </c>
      <c r="Q765" s="323" t="s">
        <v>5247</v>
      </c>
      <c r="R765" s="323">
        <v>8.66557080357892E14</v>
      </c>
      <c r="S765" s="323">
        <v>8.128997388E9</v>
      </c>
      <c r="T765" s="323" t="s">
        <v>12539</v>
      </c>
      <c r="U765" s="323" t="s">
        <v>12540</v>
      </c>
      <c r="V765" s="343" t="str">
        <f t="shared" si="76"/>
        <v>INSTALACION</v>
      </c>
      <c r="W765" s="325">
        <v>1850.0</v>
      </c>
      <c r="X765" s="325">
        <v>250.0</v>
      </c>
      <c r="Y765" s="326">
        <f t="shared" si="83"/>
        <v>336</v>
      </c>
      <c r="Z765" s="326">
        <f t="shared" si="84"/>
        <v>2436</v>
      </c>
      <c r="AA765" s="325" t="s">
        <v>12387</v>
      </c>
    </row>
    <row r="766">
      <c r="A766" s="322">
        <v>46148.0</v>
      </c>
      <c r="B766" s="245" t="s">
        <v>4489</v>
      </c>
      <c r="C766" s="245" t="s">
        <v>11463</v>
      </c>
      <c r="D766" s="328">
        <v>0.5</v>
      </c>
      <c r="E766" s="245" t="s">
        <v>7700</v>
      </c>
      <c r="F766" s="245" t="s">
        <v>12528</v>
      </c>
      <c r="G766" s="245">
        <v>1.0</v>
      </c>
      <c r="H766" s="245" t="s">
        <v>888</v>
      </c>
      <c r="I766" s="323" t="s">
        <v>12541</v>
      </c>
      <c r="J766" s="323" t="s">
        <v>9980</v>
      </c>
      <c r="K766" s="323" t="s">
        <v>12530</v>
      </c>
      <c r="L766" s="323" t="s">
        <v>12531</v>
      </c>
      <c r="M766" s="333" t="s">
        <v>12532</v>
      </c>
      <c r="N766" s="323" t="s">
        <v>11934</v>
      </c>
      <c r="O766" s="331">
        <v>0.5645833333333333</v>
      </c>
      <c r="P766" s="343" t="str">
        <f t="shared" si="4"/>
        <v>INSTALACION GPS</v>
      </c>
      <c r="Q766" s="323" t="s">
        <v>5247</v>
      </c>
      <c r="R766" s="323">
        <v>8.66557080385836E14</v>
      </c>
      <c r="S766" s="323">
        <v>8.129266835E9</v>
      </c>
      <c r="T766" s="323" t="s">
        <v>12542</v>
      </c>
      <c r="U766" s="323" t="s">
        <v>12543</v>
      </c>
      <c r="V766" s="343" t="str">
        <f t="shared" si="76"/>
        <v>INSTALACION</v>
      </c>
      <c r="W766" s="325">
        <v>1850.0</v>
      </c>
      <c r="X766" s="325">
        <v>250.0</v>
      </c>
      <c r="Y766" s="326">
        <f t="shared" si="83"/>
        <v>336</v>
      </c>
      <c r="Z766" s="326">
        <f t="shared" si="84"/>
        <v>2436</v>
      </c>
      <c r="AA766" s="325" t="s">
        <v>12544</v>
      </c>
    </row>
    <row r="767">
      <c r="A767" s="322">
        <v>46148.0</v>
      </c>
      <c r="B767" s="245" t="s">
        <v>4489</v>
      </c>
      <c r="C767" s="245" t="s">
        <v>11463</v>
      </c>
      <c r="D767" s="328">
        <v>0.5</v>
      </c>
      <c r="E767" s="245" t="s">
        <v>7700</v>
      </c>
      <c r="F767" s="245" t="s">
        <v>12528</v>
      </c>
      <c r="G767" s="245">
        <v>1.0</v>
      </c>
      <c r="H767" s="245" t="s">
        <v>888</v>
      </c>
      <c r="I767" s="323" t="s">
        <v>12545</v>
      </c>
      <c r="J767" s="323" t="s">
        <v>9980</v>
      </c>
      <c r="K767" s="323" t="s">
        <v>12530</v>
      </c>
      <c r="L767" s="323" t="s">
        <v>12531</v>
      </c>
      <c r="M767" s="333" t="s">
        <v>12532</v>
      </c>
      <c r="N767" s="323" t="s">
        <v>11934</v>
      </c>
      <c r="O767" s="331">
        <v>0.5763888888888888</v>
      </c>
      <c r="P767" s="343" t="str">
        <f t="shared" si="4"/>
        <v>INSTALACION GPS</v>
      </c>
      <c r="Q767" s="323" t="s">
        <v>5247</v>
      </c>
      <c r="R767" s="323">
        <v>8.66557080315775E14</v>
      </c>
      <c r="S767" s="323">
        <v>8.135510258E9</v>
      </c>
      <c r="T767" s="323" t="s">
        <v>12546</v>
      </c>
      <c r="U767" s="323" t="s">
        <v>12547</v>
      </c>
      <c r="V767" s="343" t="str">
        <f t="shared" si="76"/>
        <v>INSTALACION</v>
      </c>
      <c r="W767" s="325">
        <v>1850.0</v>
      </c>
      <c r="X767" s="325">
        <v>250.0</v>
      </c>
      <c r="Y767" s="326">
        <f t="shared" si="83"/>
        <v>336</v>
      </c>
      <c r="Z767" s="326">
        <f t="shared" si="84"/>
        <v>2436</v>
      </c>
      <c r="AA767" s="325" t="s">
        <v>12544</v>
      </c>
    </row>
    <row r="768">
      <c r="A768" s="322">
        <v>46148.0</v>
      </c>
      <c r="B768" s="245" t="s">
        <v>4489</v>
      </c>
      <c r="C768" s="245" t="s">
        <v>11463</v>
      </c>
      <c r="D768" s="328">
        <v>0.5</v>
      </c>
      <c r="E768" s="245" t="s">
        <v>7700</v>
      </c>
      <c r="F768" s="245" t="s">
        <v>12528</v>
      </c>
      <c r="G768" s="245">
        <v>1.0</v>
      </c>
      <c r="H768" s="245" t="s">
        <v>888</v>
      </c>
      <c r="I768" s="323" t="s">
        <v>12548</v>
      </c>
      <c r="J768" s="323" t="s">
        <v>9980</v>
      </c>
      <c r="K768" s="323" t="s">
        <v>12530</v>
      </c>
      <c r="L768" s="323" t="s">
        <v>12531</v>
      </c>
      <c r="M768" s="333" t="s">
        <v>12532</v>
      </c>
      <c r="N768" s="323" t="s">
        <v>11934</v>
      </c>
      <c r="O768" s="331">
        <v>0.6416666666666667</v>
      </c>
      <c r="P768" s="343" t="str">
        <f t="shared" si="4"/>
        <v>INSTALACION GPS</v>
      </c>
      <c r="Q768" s="323" t="s">
        <v>5247</v>
      </c>
      <c r="R768" s="323">
        <v>8.6655708031315E14</v>
      </c>
      <c r="S768" s="323">
        <v>8.135514915E9</v>
      </c>
      <c r="T768" s="323" t="s">
        <v>12549</v>
      </c>
      <c r="U768" s="323" t="s">
        <v>68</v>
      </c>
      <c r="V768" s="343" t="str">
        <f t="shared" si="76"/>
        <v>INSTALACION</v>
      </c>
      <c r="W768" s="325">
        <v>1850.0</v>
      </c>
      <c r="X768" s="325">
        <v>250.0</v>
      </c>
      <c r="Y768" s="326">
        <f t="shared" si="83"/>
        <v>336</v>
      </c>
      <c r="Z768" s="326">
        <f t="shared" si="84"/>
        <v>2436</v>
      </c>
      <c r="AA768" s="325" t="s">
        <v>12544</v>
      </c>
    </row>
    <row r="769">
      <c r="A769" s="322">
        <v>46148.0</v>
      </c>
      <c r="B769" s="245" t="s">
        <v>4489</v>
      </c>
      <c r="C769" s="245" t="s">
        <v>11463</v>
      </c>
      <c r="D769" s="328">
        <v>0.5</v>
      </c>
      <c r="E769" s="245" t="s">
        <v>7700</v>
      </c>
      <c r="F769" s="245" t="s">
        <v>12528</v>
      </c>
      <c r="G769" s="245">
        <v>1.0</v>
      </c>
      <c r="H769" s="245" t="s">
        <v>888</v>
      </c>
      <c r="I769" s="323" t="s">
        <v>12550</v>
      </c>
      <c r="J769" s="323" t="s">
        <v>9980</v>
      </c>
      <c r="K769" s="323" t="s">
        <v>12530</v>
      </c>
      <c r="L769" s="323" t="s">
        <v>12531</v>
      </c>
      <c r="M769" s="333" t="s">
        <v>12532</v>
      </c>
      <c r="N769" s="323" t="s">
        <v>902</v>
      </c>
      <c r="O769" s="331">
        <v>0.6736111111111112</v>
      </c>
      <c r="P769" s="343" t="str">
        <f t="shared" si="4"/>
        <v>INSTALACION GPS</v>
      </c>
      <c r="Q769" s="323" t="s">
        <v>5247</v>
      </c>
      <c r="R769" s="323">
        <v>8.66557080386792E14</v>
      </c>
      <c r="S769" s="323">
        <v>8.182807179E9</v>
      </c>
      <c r="T769" s="323" t="s">
        <v>12551</v>
      </c>
      <c r="U769" s="323" t="s">
        <v>12552</v>
      </c>
      <c r="V769" s="343" t="str">
        <f t="shared" si="76"/>
        <v>INSTALACION</v>
      </c>
      <c r="W769" s="325">
        <v>1850.0</v>
      </c>
      <c r="X769" s="325">
        <v>250.0</v>
      </c>
      <c r="Y769" s="326">
        <f t="shared" si="83"/>
        <v>336</v>
      </c>
      <c r="Z769" s="326">
        <f t="shared" si="84"/>
        <v>2436</v>
      </c>
      <c r="AA769" s="325" t="s">
        <v>12544</v>
      </c>
    </row>
    <row r="770" ht="33.75" customHeight="1">
      <c r="A770" s="322">
        <v>46148.0</v>
      </c>
      <c r="B770" s="245" t="s">
        <v>4489</v>
      </c>
      <c r="C770" s="245" t="s">
        <v>11463</v>
      </c>
      <c r="D770" s="328">
        <v>0.6458333333333334</v>
      </c>
      <c r="E770" s="245" t="s">
        <v>297</v>
      </c>
      <c r="F770" s="245" t="s">
        <v>297</v>
      </c>
      <c r="G770" s="245">
        <v>1.0</v>
      </c>
      <c r="H770" s="245" t="s">
        <v>37</v>
      </c>
      <c r="I770" s="323" t="s">
        <v>12553</v>
      </c>
      <c r="J770" s="323" t="s">
        <v>10046</v>
      </c>
      <c r="K770" s="323" t="s">
        <v>5899</v>
      </c>
      <c r="L770" s="323" t="s">
        <v>4293</v>
      </c>
      <c r="M770" s="333" t="s">
        <v>10088</v>
      </c>
      <c r="N770" s="323" t="s">
        <v>11175</v>
      </c>
      <c r="O770" s="331">
        <v>0.6715277777777777</v>
      </c>
      <c r="P770" s="343" t="str">
        <f t="shared" si="4"/>
        <v>INSTALACION COMODATO GPS</v>
      </c>
      <c r="Q770" s="323" t="s">
        <v>5247</v>
      </c>
      <c r="R770" s="323">
        <v>8.66557080315767E14</v>
      </c>
      <c r="S770" s="323">
        <v>8.180523671E9</v>
      </c>
      <c r="T770" s="323" t="s">
        <v>12554</v>
      </c>
      <c r="U770" s="323" t="s">
        <v>12555</v>
      </c>
      <c r="V770" s="343" t="str">
        <f t="shared" si="76"/>
        <v>COMODATO</v>
      </c>
      <c r="W770" s="325">
        <v>550.0</v>
      </c>
      <c r="X770" s="325">
        <v>300.0</v>
      </c>
      <c r="Y770" s="326">
        <f t="shared" si="83"/>
        <v>136</v>
      </c>
      <c r="Z770" s="326">
        <f t="shared" si="84"/>
        <v>986</v>
      </c>
      <c r="AA770" s="326"/>
    </row>
    <row r="771" ht="46.5" customHeight="1">
      <c r="A771" s="322">
        <v>46148.0</v>
      </c>
      <c r="B771" s="245" t="s">
        <v>4489</v>
      </c>
      <c r="C771" s="245" t="s">
        <v>11463</v>
      </c>
      <c r="D771" s="328">
        <v>0.7083333333333334</v>
      </c>
      <c r="E771" s="245" t="s">
        <v>7700</v>
      </c>
      <c r="F771" s="245" t="s">
        <v>781</v>
      </c>
      <c r="G771" s="245">
        <v>1.0</v>
      </c>
      <c r="H771" s="245" t="s">
        <v>888</v>
      </c>
      <c r="I771" s="323" t="s">
        <v>12556</v>
      </c>
      <c r="J771" s="323" t="s">
        <v>9980</v>
      </c>
      <c r="K771" s="323" t="s">
        <v>12557</v>
      </c>
      <c r="L771" s="323" t="s">
        <v>12558</v>
      </c>
      <c r="M771" s="333" t="s">
        <v>12559</v>
      </c>
      <c r="N771" s="323" t="s">
        <v>11175</v>
      </c>
      <c r="O771" s="331">
        <v>0.725</v>
      </c>
      <c r="P771" s="343" t="str">
        <f t="shared" si="4"/>
        <v>INSTALACION GPS</v>
      </c>
      <c r="Q771" s="323" t="s">
        <v>5247</v>
      </c>
      <c r="R771" s="323">
        <v>8.66557080313127E14</v>
      </c>
      <c r="S771" s="323">
        <v>8.128901213E9</v>
      </c>
      <c r="T771" s="323" t="s">
        <v>12560</v>
      </c>
      <c r="U771" s="323" t="s">
        <v>68</v>
      </c>
      <c r="V771" s="343" t="str">
        <f t="shared" si="76"/>
        <v>INSTALACION</v>
      </c>
      <c r="W771" s="325">
        <v>1850.0</v>
      </c>
      <c r="X771" s="325">
        <v>300.0</v>
      </c>
      <c r="Y771" s="326">
        <f t="shared" si="83"/>
        <v>344</v>
      </c>
      <c r="Z771" s="326">
        <f t="shared" si="84"/>
        <v>2494</v>
      </c>
      <c r="AA771" s="325" t="s">
        <v>12544</v>
      </c>
    </row>
    <row r="772" ht="39.0" customHeight="1">
      <c r="A772" s="322">
        <v>46149.0</v>
      </c>
      <c r="B772" s="245" t="s">
        <v>4489</v>
      </c>
      <c r="C772" s="245" t="s">
        <v>68</v>
      </c>
      <c r="D772" s="328">
        <v>0.4583333333333333</v>
      </c>
      <c r="E772" s="245" t="s">
        <v>12561</v>
      </c>
      <c r="F772" s="245" t="s">
        <v>775</v>
      </c>
      <c r="G772" s="245">
        <v>1.0</v>
      </c>
      <c r="H772" s="245" t="s">
        <v>6980</v>
      </c>
      <c r="I772" s="323" t="s">
        <v>12473</v>
      </c>
      <c r="J772" s="323" t="s">
        <v>12562</v>
      </c>
      <c r="K772" s="323" t="s">
        <v>12468</v>
      </c>
      <c r="L772" s="323" t="s">
        <v>12469</v>
      </c>
      <c r="M772" s="333" t="s">
        <v>12470</v>
      </c>
      <c r="N772" s="323" t="s">
        <v>68</v>
      </c>
      <c r="O772" s="323" t="s">
        <v>68</v>
      </c>
      <c r="P772" s="343" t="str">
        <f t="shared" si="4"/>
        <v>REVISION DE UNIDAD
(NO TIENE CONEXION DESDE LA INSTALACION)</v>
      </c>
      <c r="Q772" s="323" t="s">
        <v>12563</v>
      </c>
      <c r="R772" s="323">
        <v>8.62667089200144E14</v>
      </c>
      <c r="S772" s="323">
        <v>8.118228912E9</v>
      </c>
      <c r="T772" s="323" t="s">
        <v>12474</v>
      </c>
      <c r="U772" s="323" t="s">
        <v>12475</v>
      </c>
      <c r="V772" s="343" t="str">
        <f t="shared" si="76"/>
        <v>NO SE REALIZO</v>
      </c>
      <c r="W772" s="325">
        <v>0.0</v>
      </c>
      <c r="X772" s="325">
        <v>0.0</v>
      </c>
      <c r="Y772" s="326">
        <f t="shared" si="83"/>
        <v>0</v>
      </c>
      <c r="Z772" s="326">
        <f t="shared" si="84"/>
        <v>0</v>
      </c>
      <c r="AA772" s="326"/>
    </row>
    <row r="773">
      <c r="A773" s="322">
        <v>46149.0</v>
      </c>
      <c r="B773" s="245" t="s">
        <v>4489</v>
      </c>
      <c r="C773" s="245" t="s">
        <v>2817</v>
      </c>
      <c r="D773" s="328">
        <v>0.4583333333333333</v>
      </c>
      <c r="E773" s="245" t="s">
        <v>2548</v>
      </c>
      <c r="F773" s="245" t="s">
        <v>10009</v>
      </c>
      <c r="G773" s="245">
        <v>1.0</v>
      </c>
      <c r="H773" s="245" t="s">
        <v>2812</v>
      </c>
      <c r="I773" s="323" t="s">
        <v>12564</v>
      </c>
      <c r="J773" s="323" t="s">
        <v>2521</v>
      </c>
      <c r="K773" s="323" t="s">
        <v>9455</v>
      </c>
      <c r="L773" s="323" t="s">
        <v>2833</v>
      </c>
      <c r="M773" s="333" t="s">
        <v>11186</v>
      </c>
      <c r="N773" s="323" t="s">
        <v>706</v>
      </c>
      <c r="O773" s="331">
        <v>0.4354166666666667</v>
      </c>
      <c r="P773" s="343" t="str">
        <f t="shared" si="4"/>
        <v>REINSTALACION DE EQUIPO </v>
      </c>
      <c r="Q773" s="323" t="s">
        <v>5247</v>
      </c>
      <c r="R773" s="323">
        <v>8.68166054736145E14</v>
      </c>
      <c r="S773" s="323">
        <v>8.115310835E9</v>
      </c>
      <c r="T773" s="323" t="s">
        <v>12565</v>
      </c>
      <c r="U773" s="323" t="s">
        <v>68</v>
      </c>
      <c r="V773" s="343" t="str">
        <f t="shared" si="76"/>
        <v>REINSTALACION</v>
      </c>
      <c r="W773" s="325">
        <v>350.0</v>
      </c>
      <c r="X773" s="325">
        <v>0.0</v>
      </c>
      <c r="Y773" s="325">
        <v>0.0</v>
      </c>
      <c r="Z773" s="325">
        <v>0.0</v>
      </c>
      <c r="AA773" s="326"/>
    </row>
    <row r="774" ht="39.0" customHeight="1">
      <c r="A774" s="322">
        <v>46149.0</v>
      </c>
      <c r="B774" s="245" t="s">
        <v>4489</v>
      </c>
      <c r="C774" s="245" t="s">
        <v>68</v>
      </c>
      <c r="D774" s="328">
        <v>0.5</v>
      </c>
      <c r="E774" s="245" t="s">
        <v>12561</v>
      </c>
      <c r="F774" s="245" t="s">
        <v>775</v>
      </c>
      <c r="G774" s="245">
        <v>1.0</v>
      </c>
      <c r="H774" s="245" t="s">
        <v>2449</v>
      </c>
      <c r="I774" s="323" t="s">
        <v>12473</v>
      </c>
      <c r="J774" s="323" t="s">
        <v>12562</v>
      </c>
      <c r="K774" s="323" t="s">
        <v>12468</v>
      </c>
      <c r="L774" s="323" t="s">
        <v>12469</v>
      </c>
      <c r="M774" s="333" t="s">
        <v>12470</v>
      </c>
      <c r="N774" s="323" t="s">
        <v>11175</v>
      </c>
      <c r="O774" s="331">
        <v>0.5138888888888888</v>
      </c>
      <c r="P774" s="343" t="str">
        <f t="shared" si="4"/>
        <v>REVISION DE UNIDAD
(NO TIENE CONEXION DESDE LA INSTALACION)</v>
      </c>
      <c r="Q774" s="323" t="s">
        <v>12566</v>
      </c>
      <c r="R774" s="323">
        <v>8.62667089200144E14</v>
      </c>
      <c r="S774" s="323">
        <v>8.118228912E9</v>
      </c>
      <c r="T774" s="323" t="s">
        <v>12474</v>
      </c>
      <c r="U774" s="323" t="s">
        <v>12475</v>
      </c>
      <c r="V774" s="343" t="str">
        <f t="shared" si="76"/>
        <v>REVISION</v>
      </c>
      <c r="W774" s="325">
        <v>0.0</v>
      </c>
      <c r="X774" s="325">
        <v>0.0</v>
      </c>
      <c r="Y774" s="326">
        <f t="shared" ref="Y774:Y808" si="85">(W774+X774)*0.16</f>
        <v>0</v>
      </c>
      <c r="Z774" s="326">
        <f t="shared" ref="Z774:Z1085" si="86">W774+X774+Y774</f>
        <v>0</v>
      </c>
      <c r="AA774" s="326"/>
    </row>
    <row r="775" ht="39.0" customHeight="1">
      <c r="A775" s="322">
        <v>46149.0</v>
      </c>
      <c r="B775" s="245" t="s">
        <v>4489</v>
      </c>
      <c r="C775" s="245" t="s">
        <v>68</v>
      </c>
      <c r="D775" s="328">
        <v>0.5</v>
      </c>
      <c r="E775" s="245" t="s">
        <v>12561</v>
      </c>
      <c r="F775" s="245" t="s">
        <v>775</v>
      </c>
      <c r="G775" s="245">
        <v>1.0</v>
      </c>
      <c r="H775" s="245" t="s">
        <v>2467</v>
      </c>
      <c r="I775" s="323" t="s">
        <v>12473</v>
      </c>
      <c r="J775" s="323" t="s">
        <v>12567</v>
      </c>
      <c r="K775" s="323" t="s">
        <v>12468</v>
      </c>
      <c r="L775" s="323" t="s">
        <v>12469</v>
      </c>
      <c r="M775" s="333" t="s">
        <v>12470</v>
      </c>
      <c r="N775" s="323" t="s">
        <v>11175</v>
      </c>
      <c r="O775" s="331">
        <v>0.5229166666666667</v>
      </c>
      <c r="P775" s="343" t="str">
        <f t="shared" si="4"/>
        <v>CAMBIO DE GPS 
(EQUIPO ANTERIOR NO ACTUALIZA)</v>
      </c>
      <c r="Q775" s="323" t="s">
        <v>5247</v>
      </c>
      <c r="R775" s="323">
        <v>8.66557080341698E14</v>
      </c>
      <c r="S775" s="323">
        <v>8.135514192E9</v>
      </c>
      <c r="T775" s="323" t="s">
        <v>12474</v>
      </c>
      <c r="U775" s="323" t="s">
        <v>12475</v>
      </c>
      <c r="V775" s="323" t="s">
        <v>762</v>
      </c>
      <c r="W775" s="325">
        <v>0.0</v>
      </c>
      <c r="X775" s="325">
        <v>0.0</v>
      </c>
      <c r="Y775" s="326">
        <f t="shared" si="85"/>
        <v>0</v>
      </c>
      <c r="Z775" s="326">
        <f t="shared" si="86"/>
        <v>0</v>
      </c>
      <c r="AA775" s="326"/>
    </row>
    <row r="776">
      <c r="A776" s="322">
        <v>46149.0</v>
      </c>
      <c r="B776" s="245" t="s">
        <v>4489</v>
      </c>
      <c r="C776" s="362" t="s">
        <v>2817</v>
      </c>
      <c r="D776" s="328">
        <v>0.625</v>
      </c>
      <c r="E776" s="245" t="s">
        <v>3993</v>
      </c>
      <c r="F776" s="245" t="s">
        <v>5930</v>
      </c>
      <c r="G776" s="245">
        <v>1.0</v>
      </c>
      <c r="H776" s="245" t="s">
        <v>2513</v>
      </c>
      <c r="I776" s="323" t="s">
        <v>12568</v>
      </c>
      <c r="J776" s="323" t="s">
        <v>12569</v>
      </c>
      <c r="K776" s="323" t="s">
        <v>3312</v>
      </c>
      <c r="L776" s="323" t="s">
        <v>2577</v>
      </c>
      <c r="M776" s="333" t="s">
        <v>2578</v>
      </c>
      <c r="N776" s="323" t="s">
        <v>11175</v>
      </c>
      <c r="O776" s="331">
        <v>0.6458333333333334</v>
      </c>
      <c r="P776" s="343" t="str">
        <f t="shared" si="4"/>
        <v>CTE. HOMERO SEGURA HERNANDEZ 
DESINSTALACION DE EQUIPO</v>
      </c>
      <c r="Q776" s="323" t="s">
        <v>12287</v>
      </c>
      <c r="R776" s="323">
        <v>8.63844051244942E14</v>
      </c>
      <c r="S776" s="323">
        <v>8.135848764E9</v>
      </c>
      <c r="T776" s="323" t="s">
        <v>12570</v>
      </c>
      <c r="U776" s="323" t="s">
        <v>12571</v>
      </c>
      <c r="V776" s="343" t="str">
        <f t="shared" ref="V776:V799" si="87">H776</f>
        <v>DESINSTALACION</v>
      </c>
      <c r="W776" s="325">
        <v>650.0</v>
      </c>
      <c r="X776" s="325">
        <v>0.0</v>
      </c>
      <c r="Y776" s="326">
        <f t="shared" si="85"/>
        <v>104</v>
      </c>
      <c r="Z776" s="326">
        <f t="shared" si="86"/>
        <v>754</v>
      </c>
      <c r="AA776" s="326"/>
    </row>
    <row r="777">
      <c r="A777" s="322">
        <v>46149.0</v>
      </c>
      <c r="B777" s="245" t="s">
        <v>4489</v>
      </c>
      <c r="C777" s="245" t="s">
        <v>2966</v>
      </c>
      <c r="D777" s="328">
        <v>0.625</v>
      </c>
      <c r="E777" s="245" t="s">
        <v>7860</v>
      </c>
      <c r="F777" s="245" t="s">
        <v>7860</v>
      </c>
      <c r="G777" s="245">
        <v>1.0</v>
      </c>
      <c r="H777" s="245" t="s">
        <v>6980</v>
      </c>
      <c r="I777" s="323" t="s">
        <v>12572</v>
      </c>
      <c r="J777" s="323" t="s">
        <v>10046</v>
      </c>
      <c r="K777" s="323" t="s">
        <v>12573</v>
      </c>
      <c r="L777" s="323" t="s">
        <v>12459</v>
      </c>
      <c r="M777" s="344" t="s">
        <v>10049</v>
      </c>
      <c r="N777" s="323" t="s">
        <v>706</v>
      </c>
      <c r="O777" s="323" t="s">
        <v>68</v>
      </c>
      <c r="P777" s="343" t="str">
        <f t="shared" si="4"/>
        <v>INSTALACION COMODATO GPS</v>
      </c>
      <c r="Q777" s="323" t="s">
        <v>12574</v>
      </c>
      <c r="R777" s="323" t="s">
        <v>68</v>
      </c>
      <c r="S777" s="323" t="s">
        <v>68</v>
      </c>
      <c r="T777" s="323" t="s">
        <v>68</v>
      </c>
      <c r="U777" s="323" t="s">
        <v>68</v>
      </c>
      <c r="V777" s="343" t="str">
        <f t="shared" si="87"/>
        <v>NO SE REALIZO</v>
      </c>
      <c r="W777" s="325">
        <v>0.0</v>
      </c>
      <c r="X777" s="325">
        <v>0.0</v>
      </c>
      <c r="Y777" s="326">
        <f t="shared" si="85"/>
        <v>0</v>
      </c>
      <c r="Z777" s="326">
        <f t="shared" si="86"/>
        <v>0</v>
      </c>
      <c r="AA777" s="326"/>
    </row>
    <row r="778">
      <c r="A778" s="322">
        <v>46149.0</v>
      </c>
      <c r="B778" s="245" t="s">
        <v>4489</v>
      </c>
      <c r="C778" s="245" t="s">
        <v>11463</v>
      </c>
      <c r="D778" s="328">
        <v>0.6458333333333334</v>
      </c>
      <c r="E778" s="245" t="s">
        <v>7700</v>
      </c>
      <c r="F778" s="245" t="s">
        <v>12575</v>
      </c>
      <c r="G778" s="245">
        <v>1.0</v>
      </c>
      <c r="H778" s="245" t="s">
        <v>888</v>
      </c>
      <c r="I778" s="323" t="s">
        <v>12576</v>
      </c>
      <c r="J778" s="323" t="s">
        <v>9980</v>
      </c>
      <c r="K778" s="323" t="s">
        <v>12577</v>
      </c>
      <c r="L778" s="323" t="s">
        <v>12578</v>
      </c>
      <c r="M778" s="333" t="s">
        <v>12579</v>
      </c>
      <c r="N778" s="323" t="s">
        <v>706</v>
      </c>
      <c r="O778" s="331">
        <v>0.6673611111111111</v>
      </c>
      <c r="P778" s="343" t="str">
        <f t="shared" si="4"/>
        <v>INSTALACION GPS</v>
      </c>
      <c r="Q778" s="323" t="s">
        <v>5247</v>
      </c>
      <c r="R778" s="323">
        <v>8.66557080316021E14</v>
      </c>
      <c r="S778" s="323">
        <v>8.123194297E9</v>
      </c>
      <c r="T778" s="323" t="s">
        <v>12580</v>
      </c>
      <c r="U778" s="323" t="s">
        <v>12581</v>
      </c>
      <c r="V778" s="343" t="str">
        <f t="shared" si="87"/>
        <v>INSTALACION</v>
      </c>
      <c r="W778" s="325">
        <v>1500.0</v>
      </c>
      <c r="X778" s="325">
        <v>0.0</v>
      </c>
      <c r="Y778" s="326">
        <f t="shared" si="85"/>
        <v>240</v>
      </c>
      <c r="Z778" s="326">
        <f t="shared" si="86"/>
        <v>1740</v>
      </c>
      <c r="AA778" s="325" t="s">
        <v>12582</v>
      </c>
    </row>
    <row r="779">
      <c r="A779" s="322">
        <v>46149.0</v>
      </c>
      <c r="B779" s="245" t="s">
        <v>4489</v>
      </c>
      <c r="C779" s="245" t="s">
        <v>11463</v>
      </c>
      <c r="D779" s="328">
        <v>0.6458333333333334</v>
      </c>
      <c r="E779" s="245" t="s">
        <v>7700</v>
      </c>
      <c r="F779" s="245" t="s">
        <v>12575</v>
      </c>
      <c r="G779" s="245">
        <v>1.0</v>
      </c>
      <c r="H779" s="245" t="s">
        <v>888</v>
      </c>
      <c r="I779" s="323" t="s">
        <v>12583</v>
      </c>
      <c r="J779" s="323" t="s">
        <v>9980</v>
      </c>
      <c r="K779" s="323" t="s">
        <v>12577</v>
      </c>
      <c r="L779" s="323" t="s">
        <v>12578</v>
      </c>
      <c r="M779" s="333" t="s">
        <v>12579</v>
      </c>
      <c r="N779" s="323" t="s">
        <v>706</v>
      </c>
      <c r="O779" s="331">
        <v>0.69375</v>
      </c>
      <c r="P779" s="343" t="str">
        <f t="shared" si="4"/>
        <v>INSTALACION GPS</v>
      </c>
      <c r="Q779" s="323" t="s">
        <v>5247</v>
      </c>
      <c r="R779" s="323">
        <v>8.66557080081534E14</v>
      </c>
      <c r="S779" s="323">
        <v>8.123194307E9</v>
      </c>
      <c r="T779" s="323" t="s">
        <v>68</v>
      </c>
      <c r="U779" s="323" t="s">
        <v>12584</v>
      </c>
      <c r="V779" s="343" t="str">
        <f t="shared" si="87"/>
        <v>INSTALACION</v>
      </c>
      <c r="W779" s="325">
        <v>1500.0</v>
      </c>
      <c r="X779" s="325">
        <v>0.0</v>
      </c>
      <c r="Y779" s="326">
        <f t="shared" si="85"/>
        <v>240</v>
      </c>
      <c r="Z779" s="326">
        <f t="shared" si="86"/>
        <v>1740</v>
      </c>
      <c r="AA779" s="325" t="s">
        <v>12582</v>
      </c>
    </row>
    <row r="780">
      <c r="A780" s="322">
        <v>46149.0</v>
      </c>
      <c r="B780" s="245" t="s">
        <v>4489</v>
      </c>
      <c r="C780" s="245" t="s">
        <v>11463</v>
      </c>
      <c r="D780" s="328">
        <v>0.6458333333333334</v>
      </c>
      <c r="E780" s="245" t="s">
        <v>7700</v>
      </c>
      <c r="F780" s="245" t="s">
        <v>12575</v>
      </c>
      <c r="G780" s="245">
        <v>1.0</v>
      </c>
      <c r="H780" s="245" t="s">
        <v>888</v>
      </c>
      <c r="I780" s="323" t="s">
        <v>12585</v>
      </c>
      <c r="J780" s="323" t="s">
        <v>9980</v>
      </c>
      <c r="K780" s="323" t="s">
        <v>12577</v>
      </c>
      <c r="L780" s="323" t="s">
        <v>12578</v>
      </c>
      <c r="M780" s="333" t="s">
        <v>12579</v>
      </c>
      <c r="N780" s="323" t="s">
        <v>706</v>
      </c>
      <c r="O780" s="331">
        <v>0.7104166666666667</v>
      </c>
      <c r="P780" s="343" t="str">
        <f t="shared" si="4"/>
        <v>INSTALACION GPS</v>
      </c>
      <c r="Q780" s="323" t="s">
        <v>5247</v>
      </c>
      <c r="R780" s="323">
        <v>8.66557080341755E14</v>
      </c>
      <c r="S780" s="323">
        <v>8.123194301E9</v>
      </c>
      <c r="T780" s="323" t="s">
        <v>12586</v>
      </c>
      <c r="U780" s="323" t="s">
        <v>12587</v>
      </c>
      <c r="V780" s="343" t="str">
        <f t="shared" si="87"/>
        <v>INSTALACION</v>
      </c>
      <c r="W780" s="325">
        <v>1500.0</v>
      </c>
      <c r="X780" s="325">
        <v>0.0</v>
      </c>
      <c r="Y780" s="326">
        <f t="shared" si="85"/>
        <v>240</v>
      </c>
      <c r="Z780" s="326">
        <f t="shared" si="86"/>
        <v>1740</v>
      </c>
      <c r="AA780" s="325" t="s">
        <v>12582</v>
      </c>
    </row>
    <row r="781" ht="39.0" customHeight="1">
      <c r="A781" s="322">
        <v>46149.0</v>
      </c>
      <c r="B781" s="245" t="s">
        <v>4489</v>
      </c>
      <c r="C781" s="245" t="s">
        <v>2817</v>
      </c>
      <c r="D781" s="328">
        <v>0.7083333333333334</v>
      </c>
      <c r="E781" s="245" t="s">
        <v>83</v>
      </c>
      <c r="F781" s="245" t="s">
        <v>83</v>
      </c>
      <c r="G781" s="245">
        <v>1.0</v>
      </c>
      <c r="H781" s="245" t="s">
        <v>37</v>
      </c>
      <c r="I781" s="323" t="s">
        <v>12588</v>
      </c>
      <c r="J781" s="323" t="s">
        <v>10046</v>
      </c>
      <c r="K781" s="323" t="s">
        <v>12589</v>
      </c>
      <c r="L781" s="323" t="s">
        <v>12590</v>
      </c>
      <c r="M781" s="333" t="s">
        <v>12591</v>
      </c>
      <c r="N781" s="323" t="s">
        <v>11175</v>
      </c>
      <c r="O781" s="331">
        <v>0.7145833333333333</v>
      </c>
      <c r="P781" s="343" t="str">
        <f t="shared" si="4"/>
        <v>INSTALACION COMODATO GPS</v>
      </c>
      <c r="Q781" s="323" t="s">
        <v>5247</v>
      </c>
      <c r="R781" s="323">
        <v>8.66557080330139E14</v>
      </c>
      <c r="S781" s="323">
        <v>8.128924358E9</v>
      </c>
      <c r="T781" s="323" t="s">
        <v>12592</v>
      </c>
      <c r="U781" s="323" t="s">
        <v>12593</v>
      </c>
      <c r="V781" s="343" t="str">
        <f t="shared" si="87"/>
        <v>COMODATO</v>
      </c>
      <c r="W781" s="325">
        <v>549.0</v>
      </c>
      <c r="X781" s="325">
        <v>300.0</v>
      </c>
      <c r="Y781" s="326">
        <f t="shared" si="85"/>
        <v>135.84</v>
      </c>
      <c r="Z781" s="326">
        <f t="shared" si="86"/>
        <v>984.84</v>
      </c>
      <c r="AA781" s="326"/>
    </row>
    <row r="782">
      <c r="A782" s="322">
        <v>46149.0</v>
      </c>
      <c r="B782" s="245" t="s">
        <v>4489</v>
      </c>
      <c r="C782" s="245" t="s">
        <v>2817</v>
      </c>
      <c r="D782" s="328">
        <v>0.7291666666666666</v>
      </c>
      <c r="E782" s="245" t="s">
        <v>2548</v>
      </c>
      <c r="F782" s="245" t="s">
        <v>10009</v>
      </c>
      <c r="G782" s="245">
        <v>1.0</v>
      </c>
      <c r="H782" s="245" t="s">
        <v>2513</v>
      </c>
      <c r="I782" s="323" t="s">
        <v>12564</v>
      </c>
      <c r="J782" s="323" t="s">
        <v>2514</v>
      </c>
      <c r="K782" s="323" t="s">
        <v>9455</v>
      </c>
      <c r="L782" s="323" t="s">
        <v>2833</v>
      </c>
      <c r="M782" s="333" t="s">
        <v>11186</v>
      </c>
      <c r="N782" s="323" t="s">
        <v>11934</v>
      </c>
      <c r="O782" s="331">
        <v>0.7326388888888888</v>
      </c>
      <c r="P782" s="343" t="str">
        <f t="shared" si="4"/>
        <v>DESINSTALACION DE EQUIPO</v>
      </c>
      <c r="Q782" s="323" t="s">
        <v>68</v>
      </c>
      <c r="R782" s="323">
        <v>8.68166054736145E14</v>
      </c>
      <c r="S782" s="323">
        <v>8.115310835E9</v>
      </c>
      <c r="T782" s="323" t="s">
        <v>12565</v>
      </c>
      <c r="U782" s="323" t="s">
        <v>68</v>
      </c>
      <c r="V782" s="343" t="str">
        <f t="shared" si="87"/>
        <v>DESINSTALACION</v>
      </c>
      <c r="W782" s="325">
        <v>350.0</v>
      </c>
      <c r="X782" s="325">
        <v>0.0</v>
      </c>
      <c r="Y782" s="326">
        <f t="shared" si="85"/>
        <v>56</v>
      </c>
      <c r="Z782" s="326">
        <f t="shared" si="86"/>
        <v>406</v>
      </c>
      <c r="AA782" s="326"/>
    </row>
    <row r="783">
      <c r="A783" s="322">
        <v>46149.0</v>
      </c>
      <c r="B783" s="245" t="s">
        <v>4489</v>
      </c>
      <c r="C783" s="245" t="s">
        <v>2817</v>
      </c>
      <c r="D783" s="328">
        <v>0.7291666666666666</v>
      </c>
      <c r="E783" s="245" t="s">
        <v>2548</v>
      </c>
      <c r="F783" s="245" t="s">
        <v>10009</v>
      </c>
      <c r="G783" s="245">
        <v>1.0</v>
      </c>
      <c r="H783" s="245" t="s">
        <v>2812</v>
      </c>
      <c r="I783" s="323" t="s">
        <v>12594</v>
      </c>
      <c r="J783" s="323" t="s">
        <v>2521</v>
      </c>
      <c r="K783" s="323" t="s">
        <v>9455</v>
      </c>
      <c r="L783" s="323" t="s">
        <v>2833</v>
      </c>
      <c r="M783" s="333" t="s">
        <v>11186</v>
      </c>
      <c r="N783" s="323" t="s">
        <v>11934</v>
      </c>
      <c r="O783" s="331">
        <v>0.7604166666666666</v>
      </c>
      <c r="P783" s="343" t="str">
        <f t="shared" si="4"/>
        <v>REINSTALACION DE EQUIPO </v>
      </c>
      <c r="Q783" s="323" t="s">
        <v>5247</v>
      </c>
      <c r="R783" s="323">
        <v>8.68166054736145E14</v>
      </c>
      <c r="S783" s="323">
        <v>8.115310835E9</v>
      </c>
      <c r="T783" s="323" t="s">
        <v>12595</v>
      </c>
      <c r="U783" s="323" t="s">
        <v>68</v>
      </c>
      <c r="V783" s="343" t="str">
        <f t="shared" si="87"/>
        <v>REINSTALACION</v>
      </c>
      <c r="W783" s="325">
        <v>350.0</v>
      </c>
      <c r="X783" s="325">
        <v>0.0</v>
      </c>
      <c r="Y783" s="326">
        <f t="shared" si="85"/>
        <v>56</v>
      </c>
      <c r="Z783" s="326">
        <f t="shared" si="86"/>
        <v>406</v>
      </c>
      <c r="AA783" s="326"/>
    </row>
    <row r="784">
      <c r="A784" s="322">
        <v>46150.0</v>
      </c>
      <c r="B784" s="245" t="s">
        <v>4489</v>
      </c>
      <c r="C784" s="245" t="s">
        <v>68</v>
      </c>
      <c r="D784" s="328">
        <v>0.5</v>
      </c>
      <c r="E784" s="245" t="s">
        <v>7700</v>
      </c>
      <c r="F784" s="245" t="s">
        <v>12596</v>
      </c>
      <c r="G784" s="245">
        <v>1.0</v>
      </c>
      <c r="H784" s="245" t="s">
        <v>729</v>
      </c>
      <c r="I784" s="323" t="s">
        <v>12597</v>
      </c>
      <c r="J784" s="323" t="s">
        <v>9980</v>
      </c>
      <c r="K784" s="323" t="s">
        <v>12598</v>
      </c>
      <c r="L784" s="323" t="s">
        <v>12599</v>
      </c>
      <c r="M784" s="333" t="s">
        <v>12600</v>
      </c>
      <c r="N784" s="323" t="s">
        <v>11934</v>
      </c>
      <c r="O784" s="331">
        <v>0.5034722222222222</v>
      </c>
      <c r="P784" s="343" t="str">
        <f t="shared" si="4"/>
        <v>INSTALACION GPS</v>
      </c>
      <c r="Q784" s="323" t="s">
        <v>12601</v>
      </c>
      <c r="R784" s="323">
        <v>8.69066065146616E14</v>
      </c>
      <c r="S784" s="323" t="s">
        <v>12602</v>
      </c>
      <c r="T784" s="323" t="s">
        <v>12603</v>
      </c>
      <c r="U784" s="323" t="s">
        <v>12604</v>
      </c>
      <c r="V784" s="343" t="str">
        <f t="shared" si="87"/>
        <v>MIGRACION</v>
      </c>
      <c r="W784" s="325">
        <v>0.0</v>
      </c>
      <c r="X784" s="325">
        <v>0.0</v>
      </c>
      <c r="Y784" s="326">
        <f t="shared" si="85"/>
        <v>0</v>
      </c>
      <c r="Z784" s="326">
        <f t="shared" si="86"/>
        <v>0</v>
      </c>
      <c r="AA784" s="326"/>
    </row>
    <row r="785">
      <c r="A785" s="322">
        <v>46150.0</v>
      </c>
      <c r="B785" s="245" t="s">
        <v>4489</v>
      </c>
      <c r="C785" s="245" t="s">
        <v>68</v>
      </c>
      <c r="D785" s="328">
        <v>0.5</v>
      </c>
      <c r="E785" s="245" t="s">
        <v>7700</v>
      </c>
      <c r="F785" s="245" t="s">
        <v>12596</v>
      </c>
      <c r="G785" s="245">
        <v>1.0</v>
      </c>
      <c r="H785" s="245" t="s">
        <v>888</v>
      </c>
      <c r="I785" s="323" t="s">
        <v>12605</v>
      </c>
      <c r="J785" s="323" t="s">
        <v>11987</v>
      </c>
      <c r="K785" s="323" t="s">
        <v>12598</v>
      </c>
      <c r="L785" s="323" t="s">
        <v>12599</v>
      </c>
      <c r="M785" s="333" t="s">
        <v>12600</v>
      </c>
      <c r="N785" s="323" t="s">
        <v>11934</v>
      </c>
      <c r="O785" s="331">
        <v>0.5236111111111111</v>
      </c>
      <c r="P785" s="343" t="str">
        <f t="shared" si="4"/>
        <v>MIGRACION DE EQUIPO
(Cambia la SIM y reconfiguracion de equipo)</v>
      </c>
      <c r="Q785" s="323" t="s">
        <v>12601</v>
      </c>
      <c r="R785" s="323">
        <v>8.66557080225222E14</v>
      </c>
      <c r="S785" s="323" t="s">
        <v>12606</v>
      </c>
      <c r="T785" s="323" t="s">
        <v>68</v>
      </c>
      <c r="U785" s="323" t="s">
        <v>12607</v>
      </c>
      <c r="V785" s="343" t="str">
        <f t="shared" si="87"/>
        <v>INSTALACION</v>
      </c>
      <c r="W785" s="325">
        <v>0.0</v>
      </c>
      <c r="X785" s="325">
        <v>0.0</v>
      </c>
      <c r="Y785" s="326">
        <f t="shared" si="85"/>
        <v>0</v>
      </c>
      <c r="Z785" s="326">
        <f t="shared" si="86"/>
        <v>0</v>
      </c>
      <c r="AA785" s="326"/>
    </row>
    <row r="786">
      <c r="A786" s="322">
        <v>46150.0</v>
      </c>
      <c r="B786" s="245" t="s">
        <v>4489</v>
      </c>
      <c r="C786" s="245" t="s">
        <v>68</v>
      </c>
      <c r="D786" s="328">
        <v>0.5416666666666666</v>
      </c>
      <c r="E786" s="245" t="s">
        <v>4121</v>
      </c>
      <c r="F786" s="245" t="s">
        <v>4121</v>
      </c>
      <c r="G786" s="245">
        <v>1.0</v>
      </c>
      <c r="H786" s="245" t="s">
        <v>37</v>
      </c>
      <c r="I786" s="323" t="s">
        <v>12608</v>
      </c>
      <c r="J786" s="323" t="s">
        <v>10046</v>
      </c>
      <c r="K786" s="323" t="s">
        <v>9393</v>
      </c>
      <c r="L786" s="323" t="s">
        <v>8527</v>
      </c>
      <c r="M786" s="333" t="s">
        <v>12328</v>
      </c>
      <c r="N786" s="323" t="s">
        <v>11175</v>
      </c>
      <c r="O786" s="331">
        <v>0.5638888888888889</v>
      </c>
      <c r="P786" s="343" t="str">
        <f t="shared" si="4"/>
        <v>INSTALACION COMODATO GPS</v>
      </c>
      <c r="Q786" s="323" t="s">
        <v>5247</v>
      </c>
      <c r="R786" s="323">
        <v>8.66557080360391E14</v>
      </c>
      <c r="S786" s="323">
        <v>8.135519425E9</v>
      </c>
      <c r="T786" s="323" t="s">
        <v>68</v>
      </c>
      <c r="U786" s="323" t="s">
        <v>12609</v>
      </c>
      <c r="V786" s="343" t="str">
        <f t="shared" si="87"/>
        <v>COMODATO</v>
      </c>
      <c r="W786" s="325">
        <v>549.0</v>
      </c>
      <c r="X786" s="325">
        <v>300.0</v>
      </c>
      <c r="Y786" s="326">
        <f t="shared" si="85"/>
        <v>135.84</v>
      </c>
      <c r="Z786" s="326">
        <f t="shared" si="86"/>
        <v>984.84</v>
      </c>
      <c r="AA786" s="326"/>
    </row>
    <row r="787">
      <c r="A787" s="322">
        <v>46150.0</v>
      </c>
      <c r="B787" s="245" t="s">
        <v>4489</v>
      </c>
      <c r="C787" s="245" t="s">
        <v>68</v>
      </c>
      <c r="D787" s="328">
        <v>0.5833333333333334</v>
      </c>
      <c r="E787" s="245" t="s">
        <v>7700</v>
      </c>
      <c r="F787" s="245" t="s">
        <v>4534</v>
      </c>
      <c r="G787" s="245">
        <v>1.0</v>
      </c>
      <c r="H787" s="245" t="s">
        <v>2449</v>
      </c>
      <c r="I787" s="323" t="s">
        <v>12610</v>
      </c>
      <c r="J787" s="323" t="s">
        <v>12611</v>
      </c>
      <c r="K787" s="323" t="s">
        <v>12612</v>
      </c>
      <c r="L787" s="323" t="s">
        <v>12613</v>
      </c>
      <c r="M787" s="333" t="s">
        <v>12614</v>
      </c>
      <c r="N787" s="323" t="s">
        <v>11934</v>
      </c>
      <c r="O787" s="331">
        <v>0.5701388888888889</v>
      </c>
      <c r="P787" s="343" t="str">
        <f t="shared" si="4"/>
        <v>REVISIONDE UNIDAD</v>
      </c>
      <c r="Q787" s="323" t="s">
        <v>12615</v>
      </c>
      <c r="R787" s="323">
        <v>8.64180036720584E14</v>
      </c>
      <c r="S787" s="323" t="s">
        <v>12616</v>
      </c>
      <c r="T787" s="323" t="s">
        <v>68</v>
      </c>
      <c r="U787" s="323" t="s">
        <v>68</v>
      </c>
      <c r="V787" s="343" t="str">
        <f t="shared" si="87"/>
        <v>REVISION</v>
      </c>
      <c r="W787" s="325">
        <v>0.0</v>
      </c>
      <c r="X787" s="325">
        <v>0.0</v>
      </c>
      <c r="Y787" s="326">
        <f t="shared" si="85"/>
        <v>0</v>
      </c>
      <c r="Z787" s="326">
        <f t="shared" si="86"/>
        <v>0</v>
      </c>
      <c r="AA787" s="326"/>
    </row>
    <row r="788">
      <c r="A788" s="322">
        <v>46150.0</v>
      </c>
      <c r="B788" s="245" t="s">
        <v>4489</v>
      </c>
      <c r="C788" s="245" t="s">
        <v>68</v>
      </c>
      <c r="D788" s="328">
        <v>0.5833333333333334</v>
      </c>
      <c r="E788" s="245" t="s">
        <v>7700</v>
      </c>
      <c r="F788" s="245" t="s">
        <v>4534</v>
      </c>
      <c r="G788" s="245">
        <v>1.0</v>
      </c>
      <c r="H788" s="245" t="s">
        <v>2819</v>
      </c>
      <c r="I788" s="323" t="s">
        <v>12610</v>
      </c>
      <c r="J788" s="323" t="s">
        <v>2819</v>
      </c>
      <c r="K788" s="323" t="s">
        <v>12612</v>
      </c>
      <c r="L788" s="323" t="s">
        <v>12613</v>
      </c>
      <c r="M788" s="333" t="s">
        <v>12614</v>
      </c>
      <c r="N788" s="323" t="s">
        <v>11934</v>
      </c>
      <c r="O788" s="331">
        <v>0.5701388888888889</v>
      </c>
      <c r="P788" s="343" t="str">
        <f t="shared" si="4"/>
        <v>CAMBIO DE SIM</v>
      </c>
      <c r="Q788" s="323" t="s">
        <v>12615</v>
      </c>
      <c r="R788" s="323">
        <v>8.64180036720584E14</v>
      </c>
      <c r="S788" s="323" t="s">
        <v>12617</v>
      </c>
      <c r="T788" s="323" t="s">
        <v>68</v>
      </c>
      <c r="U788" s="323" t="s">
        <v>68</v>
      </c>
      <c r="V788" s="343" t="str">
        <f t="shared" si="87"/>
        <v>CAMBIO DE SIM</v>
      </c>
      <c r="W788" s="325">
        <v>0.0</v>
      </c>
      <c r="X788" s="325">
        <v>0.0</v>
      </c>
      <c r="Y788" s="326">
        <f t="shared" si="85"/>
        <v>0</v>
      </c>
      <c r="Z788" s="326">
        <f t="shared" si="86"/>
        <v>0</v>
      </c>
      <c r="AA788" s="326"/>
    </row>
    <row r="789">
      <c r="A789" s="322">
        <v>46150.0</v>
      </c>
      <c r="B789" s="245" t="s">
        <v>4489</v>
      </c>
      <c r="C789" s="245" t="s">
        <v>68</v>
      </c>
      <c r="D789" s="328">
        <v>0.5833333333333334</v>
      </c>
      <c r="E789" s="245" t="s">
        <v>7700</v>
      </c>
      <c r="F789" s="245" t="s">
        <v>4534</v>
      </c>
      <c r="G789" s="245">
        <v>1.0</v>
      </c>
      <c r="H789" s="245" t="s">
        <v>2819</v>
      </c>
      <c r="I789" s="323" t="s">
        <v>12610</v>
      </c>
      <c r="J789" s="323" t="s">
        <v>2819</v>
      </c>
      <c r="K789" s="323" t="s">
        <v>12612</v>
      </c>
      <c r="L789" s="323" t="s">
        <v>12613</v>
      </c>
      <c r="M789" s="333" t="s">
        <v>12614</v>
      </c>
      <c r="N789" s="323" t="s">
        <v>11934</v>
      </c>
      <c r="O789" s="331">
        <v>0.5701388888888889</v>
      </c>
      <c r="P789" s="343" t="str">
        <f t="shared" si="4"/>
        <v>CAMBIO DE SIM</v>
      </c>
      <c r="Q789" s="323" t="s">
        <v>5247</v>
      </c>
      <c r="R789" s="323">
        <v>8.69706060882653E14</v>
      </c>
      <c r="S789" s="323" t="s">
        <v>12618</v>
      </c>
      <c r="T789" s="323" t="s">
        <v>68</v>
      </c>
      <c r="U789" s="323" t="s">
        <v>68</v>
      </c>
      <c r="V789" s="343" t="str">
        <f t="shared" si="87"/>
        <v>CAMBIO DE SIM</v>
      </c>
      <c r="W789" s="325">
        <v>250.0</v>
      </c>
      <c r="X789" s="325">
        <v>250.0</v>
      </c>
      <c r="Y789" s="326">
        <f t="shared" si="85"/>
        <v>80</v>
      </c>
      <c r="Z789" s="326">
        <f t="shared" si="86"/>
        <v>580</v>
      </c>
      <c r="AA789" s="326"/>
    </row>
    <row r="790">
      <c r="A790" s="322">
        <v>46150.0</v>
      </c>
      <c r="B790" s="245" t="s">
        <v>4489</v>
      </c>
      <c r="C790" s="245" t="s">
        <v>68</v>
      </c>
      <c r="D790" s="328">
        <v>0.6666666666666666</v>
      </c>
      <c r="E790" s="245" t="s">
        <v>7860</v>
      </c>
      <c r="F790" s="245" t="s">
        <v>7860</v>
      </c>
      <c r="G790" s="245">
        <v>1.0</v>
      </c>
      <c r="H790" s="245" t="s">
        <v>37</v>
      </c>
      <c r="I790" s="323" t="s">
        <v>12619</v>
      </c>
      <c r="J790" s="323" t="s">
        <v>10046</v>
      </c>
      <c r="K790" s="323" t="s">
        <v>12573</v>
      </c>
      <c r="L790" s="323" t="s">
        <v>12459</v>
      </c>
      <c r="M790" s="344" t="s">
        <v>10049</v>
      </c>
      <c r="N790" s="323" t="s">
        <v>11175</v>
      </c>
      <c r="O790" s="331">
        <v>0.6770833333333334</v>
      </c>
      <c r="P790" s="343" t="str">
        <f t="shared" si="4"/>
        <v>INSTALACION COMODATO GPS</v>
      </c>
      <c r="Q790" s="323" t="s">
        <v>6048</v>
      </c>
      <c r="R790" s="323">
        <v>8.66557080081575E14</v>
      </c>
      <c r="S790" s="323">
        <v>8.128926803E9</v>
      </c>
      <c r="T790" s="323" t="s">
        <v>68</v>
      </c>
      <c r="U790" s="323" t="s">
        <v>12620</v>
      </c>
      <c r="V790" s="343" t="str">
        <f t="shared" si="87"/>
        <v>COMODATO</v>
      </c>
      <c r="W790" s="325">
        <v>549.0</v>
      </c>
      <c r="X790" s="325">
        <v>300.0</v>
      </c>
      <c r="Y790" s="326">
        <f t="shared" si="85"/>
        <v>135.84</v>
      </c>
      <c r="Z790" s="326">
        <f t="shared" si="86"/>
        <v>984.84</v>
      </c>
      <c r="AA790" s="326"/>
    </row>
    <row r="791">
      <c r="A791" s="322">
        <v>46150.0</v>
      </c>
      <c r="B791" s="245" t="s">
        <v>4489</v>
      </c>
      <c r="C791" s="245" t="s">
        <v>2817</v>
      </c>
      <c r="D791" s="328">
        <v>0.6666666666666666</v>
      </c>
      <c r="E791" s="245" t="s">
        <v>3761</v>
      </c>
      <c r="F791" s="245" t="s">
        <v>2592</v>
      </c>
      <c r="G791" s="245">
        <v>1.0</v>
      </c>
      <c r="H791" s="245" t="s">
        <v>888</v>
      </c>
      <c r="I791" s="323" t="s">
        <v>12621</v>
      </c>
      <c r="J791" s="323" t="s">
        <v>9980</v>
      </c>
      <c r="K791" s="323" t="s">
        <v>12622</v>
      </c>
      <c r="L791" s="323" t="s">
        <v>12321</v>
      </c>
      <c r="M791" s="324" t="s">
        <v>68</v>
      </c>
      <c r="N791" s="323" t="s">
        <v>706</v>
      </c>
      <c r="O791" s="331">
        <v>0.6784722222222223</v>
      </c>
      <c r="P791" s="343" t="str">
        <f t="shared" si="4"/>
        <v>INSTALACION GPS</v>
      </c>
      <c r="Q791" s="323" t="s">
        <v>5247</v>
      </c>
      <c r="R791" s="323">
        <v>8.66557080388764E14</v>
      </c>
      <c r="S791" s="323">
        <v>8.123194298E9</v>
      </c>
      <c r="T791" s="323" t="s">
        <v>12623</v>
      </c>
      <c r="U791" s="323" t="s">
        <v>12624</v>
      </c>
      <c r="V791" s="343" t="str">
        <f t="shared" si="87"/>
        <v>INSTALACION</v>
      </c>
      <c r="W791" s="325">
        <v>1724.0</v>
      </c>
      <c r="X791" s="325">
        <v>150.0</v>
      </c>
      <c r="Y791" s="326">
        <f t="shared" si="85"/>
        <v>299.84</v>
      </c>
      <c r="Z791" s="326">
        <f t="shared" si="86"/>
        <v>2173.84</v>
      </c>
      <c r="AA791" s="326"/>
    </row>
    <row r="792">
      <c r="A792" s="322">
        <v>46150.0</v>
      </c>
      <c r="B792" s="245" t="s">
        <v>4489</v>
      </c>
      <c r="C792" s="245" t="s">
        <v>2966</v>
      </c>
      <c r="D792" s="328">
        <v>0.7083333333333334</v>
      </c>
      <c r="E792" s="245" t="s">
        <v>7700</v>
      </c>
      <c r="F792" s="245" t="s">
        <v>11691</v>
      </c>
      <c r="G792" s="245">
        <v>1.0</v>
      </c>
      <c r="H792" s="245" t="s">
        <v>12625</v>
      </c>
      <c r="I792" s="323" t="s">
        <v>68</v>
      </c>
      <c r="J792" s="323" t="s">
        <v>4588</v>
      </c>
      <c r="K792" s="323" t="s">
        <v>68</v>
      </c>
      <c r="L792" s="323" t="s">
        <v>4232</v>
      </c>
      <c r="M792" s="333" t="s">
        <v>4233</v>
      </c>
      <c r="N792" s="323" t="s">
        <v>902</v>
      </c>
      <c r="O792" s="331">
        <v>0.7284722222222222</v>
      </c>
      <c r="P792" s="343" t="str">
        <f t="shared" si="4"/>
        <v>ENTREGA DE EQUIPO PORTATIL</v>
      </c>
      <c r="Q792" s="323" t="s">
        <v>68</v>
      </c>
      <c r="R792" s="323">
        <v>8.66557082757248E14</v>
      </c>
      <c r="S792" s="323">
        <v>8.123194318E9</v>
      </c>
      <c r="T792" s="323" t="s">
        <v>68</v>
      </c>
      <c r="U792" s="323" t="s">
        <v>68</v>
      </c>
      <c r="V792" s="343" t="str">
        <f t="shared" si="87"/>
        <v>EQUIPO PORTATIL</v>
      </c>
      <c r="W792" s="325">
        <v>0.0</v>
      </c>
      <c r="X792" s="325">
        <v>0.0</v>
      </c>
      <c r="Y792" s="326">
        <f t="shared" si="85"/>
        <v>0</v>
      </c>
      <c r="Z792" s="326">
        <f t="shared" si="86"/>
        <v>0</v>
      </c>
      <c r="AA792" s="326"/>
    </row>
    <row r="793">
      <c r="A793" s="335">
        <v>46151.0</v>
      </c>
      <c r="B793" s="336" t="s">
        <v>4489</v>
      </c>
      <c r="C793" s="336" t="s">
        <v>68</v>
      </c>
      <c r="D793" s="338">
        <v>0.5833333333333334</v>
      </c>
      <c r="E793" s="336" t="s">
        <v>4121</v>
      </c>
      <c r="F793" s="336" t="s">
        <v>4121</v>
      </c>
      <c r="G793" s="336">
        <v>1.0</v>
      </c>
      <c r="H793" s="336" t="s">
        <v>37</v>
      </c>
      <c r="I793" s="339" t="s">
        <v>12626</v>
      </c>
      <c r="J793" s="339" t="s">
        <v>10046</v>
      </c>
      <c r="K793" s="339" t="s">
        <v>10660</v>
      </c>
      <c r="L793" s="339" t="s">
        <v>10661</v>
      </c>
      <c r="M793" s="340" t="s">
        <v>12627</v>
      </c>
      <c r="N793" s="339" t="s">
        <v>706</v>
      </c>
      <c r="O793" s="341">
        <v>0.5888888888888889</v>
      </c>
      <c r="P793" s="349" t="str">
        <f t="shared" si="4"/>
        <v>INSTALACION COMODATO GPS</v>
      </c>
      <c r="Q793" s="339" t="s">
        <v>5247</v>
      </c>
      <c r="R793" s="339">
        <v>8.66557080301049E14</v>
      </c>
      <c r="S793" s="339">
        <v>8.123194306E9</v>
      </c>
      <c r="T793" s="339" t="s">
        <v>12628</v>
      </c>
      <c r="U793" s="339" t="s">
        <v>12629</v>
      </c>
      <c r="V793" s="349" t="str">
        <f t="shared" si="87"/>
        <v>COMODATO</v>
      </c>
      <c r="W793" s="342">
        <v>549.0</v>
      </c>
      <c r="X793" s="342">
        <v>300.0</v>
      </c>
      <c r="Y793" s="361">
        <f t="shared" si="85"/>
        <v>135.84</v>
      </c>
      <c r="Z793" s="361">
        <f t="shared" si="86"/>
        <v>984.84</v>
      </c>
      <c r="AA793" s="361"/>
    </row>
    <row r="794">
      <c r="A794" s="322">
        <v>46152.0</v>
      </c>
      <c r="B794" s="245" t="s">
        <v>4618</v>
      </c>
      <c r="C794" s="245" t="s">
        <v>68</v>
      </c>
      <c r="D794" s="245" t="s">
        <v>68</v>
      </c>
      <c r="E794" s="245" t="s">
        <v>68</v>
      </c>
      <c r="F794" s="245" t="s">
        <v>2458</v>
      </c>
      <c r="G794" s="245" t="s">
        <v>68</v>
      </c>
      <c r="H794" s="245" t="s">
        <v>68</v>
      </c>
      <c r="I794" s="323" t="s">
        <v>68</v>
      </c>
      <c r="J794" s="323" t="s">
        <v>68</v>
      </c>
      <c r="K794" s="323" t="s">
        <v>68</v>
      </c>
      <c r="L794" s="323" t="s">
        <v>68</v>
      </c>
      <c r="M794" s="324" t="s">
        <v>68</v>
      </c>
      <c r="N794" s="323" t="s">
        <v>68</v>
      </c>
      <c r="O794" s="323" t="s">
        <v>68</v>
      </c>
      <c r="P794" s="343" t="str">
        <f t="shared" si="4"/>
        <v>-</v>
      </c>
      <c r="Q794" s="323" t="s">
        <v>68</v>
      </c>
      <c r="R794" s="323" t="s">
        <v>68</v>
      </c>
      <c r="S794" s="323" t="s">
        <v>68</v>
      </c>
      <c r="T794" s="323" t="s">
        <v>68</v>
      </c>
      <c r="U794" s="323" t="s">
        <v>68</v>
      </c>
      <c r="V794" s="343" t="str">
        <f t="shared" si="87"/>
        <v>-</v>
      </c>
      <c r="W794" s="325">
        <v>0.0</v>
      </c>
      <c r="X794" s="325">
        <v>0.0</v>
      </c>
      <c r="Y794" s="326">
        <f t="shared" si="85"/>
        <v>0</v>
      </c>
      <c r="Z794" s="326">
        <f t="shared" si="86"/>
        <v>0</v>
      </c>
      <c r="AA794" s="326"/>
    </row>
    <row r="795">
      <c r="A795" s="322">
        <v>46153.0</v>
      </c>
      <c r="B795" s="245" t="s">
        <v>4618</v>
      </c>
      <c r="C795" s="245" t="s">
        <v>2817</v>
      </c>
      <c r="D795" s="328">
        <v>0.3958333333333333</v>
      </c>
      <c r="E795" s="245" t="s">
        <v>7885</v>
      </c>
      <c r="F795" s="245" t="s">
        <v>3489</v>
      </c>
      <c r="G795" s="245">
        <v>1.0</v>
      </c>
      <c r="H795" s="245" t="s">
        <v>2513</v>
      </c>
      <c r="I795" s="323" t="s">
        <v>12630</v>
      </c>
      <c r="J795" s="323" t="s">
        <v>12631</v>
      </c>
      <c r="K795" s="323" t="s">
        <v>6955</v>
      </c>
      <c r="L795" s="323" t="s">
        <v>11901</v>
      </c>
      <c r="M795" s="333" t="s">
        <v>11902</v>
      </c>
      <c r="N795" s="323" t="s">
        <v>11175</v>
      </c>
      <c r="O795" s="331">
        <v>0.40694444444444444</v>
      </c>
      <c r="P795" s="343" t="str">
        <f t="shared" si="4"/>
        <v>Corte 862476051262540</v>
      </c>
      <c r="Q795" s="323" t="s">
        <v>7979</v>
      </c>
      <c r="R795" s="323">
        <v>8.6247605126254E14</v>
      </c>
      <c r="S795" s="323" t="s">
        <v>68</v>
      </c>
      <c r="T795" s="323" t="s">
        <v>68</v>
      </c>
      <c r="U795" s="323" t="s">
        <v>8191</v>
      </c>
      <c r="V795" s="343" t="str">
        <f t="shared" si="87"/>
        <v>DESINSTALACION</v>
      </c>
      <c r="W795" s="325">
        <v>500.0</v>
      </c>
      <c r="X795" s="325">
        <v>0.0</v>
      </c>
      <c r="Y795" s="326">
        <f t="shared" si="85"/>
        <v>80</v>
      </c>
      <c r="Z795" s="326">
        <f t="shared" si="86"/>
        <v>580</v>
      </c>
      <c r="AA795" s="326"/>
    </row>
    <row r="796">
      <c r="A796" s="322">
        <v>46153.0</v>
      </c>
      <c r="B796" s="245" t="s">
        <v>4618</v>
      </c>
      <c r="C796" s="245" t="s">
        <v>2817</v>
      </c>
      <c r="D796" s="328">
        <v>0.3958333333333333</v>
      </c>
      <c r="E796" s="245" t="s">
        <v>7885</v>
      </c>
      <c r="F796" s="245" t="s">
        <v>3489</v>
      </c>
      <c r="G796" s="245">
        <v>1.0</v>
      </c>
      <c r="H796" s="245" t="s">
        <v>2513</v>
      </c>
      <c r="I796" s="323" t="s">
        <v>12630</v>
      </c>
      <c r="J796" s="323" t="s">
        <v>12632</v>
      </c>
      <c r="K796" s="323" t="s">
        <v>6955</v>
      </c>
      <c r="L796" s="323" t="s">
        <v>11901</v>
      </c>
      <c r="M796" s="333" t="s">
        <v>11902</v>
      </c>
      <c r="N796" s="323" t="s">
        <v>11175</v>
      </c>
      <c r="O796" s="331">
        <v>0.40694444444444444</v>
      </c>
      <c r="P796" s="343" t="str">
        <f t="shared" si="4"/>
        <v>Seguimiento 868120302679078</v>
      </c>
      <c r="Q796" s="323" t="s">
        <v>7979</v>
      </c>
      <c r="R796" s="323">
        <v>8.68120302679078E14</v>
      </c>
      <c r="S796" s="323" t="s">
        <v>68</v>
      </c>
      <c r="T796" s="323" t="s">
        <v>68</v>
      </c>
      <c r="U796" s="323" t="s">
        <v>8191</v>
      </c>
      <c r="V796" s="343" t="str">
        <f t="shared" si="87"/>
        <v>DESINSTALACION</v>
      </c>
      <c r="W796" s="325">
        <v>500.0</v>
      </c>
      <c r="X796" s="325">
        <v>0.0</v>
      </c>
      <c r="Y796" s="326">
        <f t="shared" si="85"/>
        <v>80</v>
      </c>
      <c r="Z796" s="326">
        <f t="shared" si="86"/>
        <v>580</v>
      </c>
      <c r="AA796" s="326"/>
    </row>
    <row r="797">
      <c r="A797" s="322">
        <v>46153.0</v>
      </c>
      <c r="B797" s="245" t="s">
        <v>4618</v>
      </c>
      <c r="C797" s="245" t="s">
        <v>68</v>
      </c>
      <c r="D797" s="328">
        <v>0.5625</v>
      </c>
      <c r="E797" s="245" t="s">
        <v>4534</v>
      </c>
      <c r="F797" s="245" t="s">
        <v>4534</v>
      </c>
      <c r="G797" s="245">
        <v>1.0</v>
      </c>
      <c r="H797" s="245" t="s">
        <v>2449</v>
      </c>
      <c r="I797" s="323" t="s">
        <v>12633</v>
      </c>
      <c r="J797" s="323" t="s">
        <v>12634</v>
      </c>
      <c r="K797" s="323" t="s">
        <v>12635</v>
      </c>
      <c r="L797" s="323" t="s">
        <v>12636</v>
      </c>
      <c r="M797" s="333" t="s">
        <v>12637</v>
      </c>
      <c r="N797" s="323" t="s">
        <v>706</v>
      </c>
      <c r="O797" s="331">
        <v>0.5909722222222222</v>
      </c>
      <c r="P797" s="343" t="str">
        <f t="shared" si="4"/>
        <v>REVISION DE UNIDAD 
(NO APLICA BLOQUEO)</v>
      </c>
      <c r="Q797" s="323" t="s">
        <v>12638</v>
      </c>
      <c r="R797" s="323">
        <v>8.69706060882653E14</v>
      </c>
      <c r="S797" s="323" t="s">
        <v>68</v>
      </c>
      <c r="T797" s="323" t="s">
        <v>12639</v>
      </c>
      <c r="U797" s="323" t="s">
        <v>68</v>
      </c>
      <c r="V797" s="343" t="str">
        <f t="shared" si="87"/>
        <v>REVISION</v>
      </c>
      <c r="W797" s="325">
        <v>0.0</v>
      </c>
      <c r="X797" s="325">
        <v>0.0</v>
      </c>
      <c r="Y797" s="326">
        <f t="shared" si="85"/>
        <v>0</v>
      </c>
      <c r="Z797" s="326">
        <f t="shared" si="86"/>
        <v>0</v>
      </c>
      <c r="AA797" s="326"/>
    </row>
    <row r="798">
      <c r="A798" s="322">
        <v>46153.0</v>
      </c>
      <c r="B798" s="245" t="s">
        <v>4618</v>
      </c>
      <c r="C798" s="245" t="s">
        <v>2966</v>
      </c>
      <c r="D798" s="328">
        <v>0.5833333333333334</v>
      </c>
      <c r="E798" s="245" t="s">
        <v>3761</v>
      </c>
      <c r="F798" s="245" t="s">
        <v>2592</v>
      </c>
      <c r="G798" s="245">
        <v>1.0</v>
      </c>
      <c r="H798" s="245" t="s">
        <v>6980</v>
      </c>
      <c r="I798" s="323" t="s">
        <v>12640</v>
      </c>
      <c r="J798" s="323" t="s">
        <v>9980</v>
      </c>
      <c r="K798" s="323" t="s">
        <v>12641</v>
      </c>
      <c r="L798" s="323" t="s">
        <v>8078</v>
      </c>
      <c r="M798" s="333" t="s">
        <v>2649</v>
      </c>
      <c r="N798" s="323" t="s">
        <v>12642</v>
      </c>
      <c r="O798" s="331">
        <v>0.61875</v>
      </c>
      <c r="P798" s="343" t="str">
        <f t="shared" si="4"/>
        <v>INSTALACION GPS</v>
      </c>
      <c r="Q798" s="323" t="s">
        <v>11754</v>
      </c>
      <c r="R798" s="323" t="s">
        <v>68</v>
      </c>
      <c r="S798" s="323" t="s">
        <v>68</v>
      </c>
      <c r="T798" s="323" t="s">
        <v>68</v>
      </c>
      <c r="U798" s="323" t="s">
        <v>68</v>
      </c>
      <c r="V798" s="343" t="str">
        <f t="shared" si="87"/>
        <v>NO SE REALIZO</v>
      </c>
      <c r="W798" s="325">
        <v>1724.0</v>
      </c>
      <c r="X798" s="325">
        <v>150.0</v>
      </c>
      <c r="Y798" s="326">
        <f t="shared" si="85"/>
        <v>299.84</v>
      </c>
      <c r="Z798" s="326">
        <f t="shared" si="86"/>
        <v>2173.84</v>
      </c>
      <c r="AA798" s="326"/>
    </row>
    <row r="799">
      <c r="A799" s="322">
        <v>46153.0</v>
      </c>
      <c r="B799" s="245" t="s">
        <v>4618</v>
      </c>
      <c r="C799" s="245" t="s">
        <v>2817</v>
      </c>
      <c r="D799" s="328">
        <v>0.5833333333333334</v>
      </c>
      <c r="E799" s="245" t="s">
        <v>3761</v>
      </c>
      <c r="F799" s="245" t="s">
        <v>2592</v>
      </c>
      <c r="G799" s="245">
        <v>1.0</v>
      </c>
      <c r="H799" s="245" t="s">
        <v>888</v>
      </c>
      <c r="I799" s="323" t="s">
        <v>12643</v>
      </c>
      <c r="J799" s="323" t="s">
        <v>9980</v>
      </c>
      <c r="K799" s="323" t="s">
        <v>12644</v>
      </c>
      <c r="L799" s="323" t="s">
        <v>9767</v>
      </c>
      <c r="M799" s="333" t="s">
        <v>2649</v>
      </c>
      <c r="N799" s="323" t="s">
        <v>12642</v>
      </c>
      <c r="O799" s="331">
        <v>0.61875</v>
      </c>
      <c r="P799" s="343" t="str">
        <f t="shared" si="4"/>
        <v>INSTALACION GPS</v>
      </c>
      <c r="Q799" s="323" t="s">
        <v>5247</v>
      </c>
      <c r="R799" s="323">
        <v>8.66557080330063E14</v>
      </c>
      <c r="S799" s="323">
        <v>8.123194296E9</v>
      </c>
      <c r="T799" s="323">
        <v>7617.0</v>
      </c>
      <c r="U799" s="323" t="s">
        <v>68</v>
      </c>
      <c r="V799" s="343" t="str">
        <f t="shared" si="87"/>
        <v>INSTALACION</v>
      </c>
      <c r="W799" s="325">
        <v>1724.0</v>
      </c>
      <c r="X799" s="325">
        <v>150.0</v>
      </c>
      <c r="Y799" s="326">
        <f t="shared" si="85"/>
        <v>299.84</v>
      </c>
      <c r="Z799" s="326">
        <f t="shared" si="86"/>
        <v>2173.84</v>
      </c>
      <c r="AA799" s="326"/>
    </row>
    <row r="800">
      <c r="A800" s="322">
        <v>46154.0</v>
      </c>
      <c r="B800" s="245" t="s">
        <v>4618</v>
      </c>
      <c r="C800" s="362" t="s">
        <v>2817</v>
      </c>
      <c r="D800" s="328">
        <v>0.5416666666666666</v>
      </c>
      <c r="E800" s="245" t="s">
        <v>12645</v>
      </c>
      <c r="F800" s="245" t="s">
        <v>2527</v>
      </c>
      <c r="G800" s="245">
        <v>1.0</v>
      </c>
      <c r="H800" s="245" t="s">
        <v>2449</v>
      </c>
      <c r="I800" s="323" t="s">
        <v>12001</v>
      </c>
      <c r="J800" s="323" t="s">
        <v>12646</v>
      </c>
      <c r="K800" s="323" t="s">
        <v>9245</v>
      </c>
      <c r="L800" s="323" t="s">
        <v>6285</v>
      </c>
      <c r="M800" s="333" t="s">
        <v>7696</v>
      </c>
      <c r="N800" s="323" t="s">
        <v>706</v>
      </c>
      <c r="O800" s="331">
        <v>0.5736111111111111</v>
      </c>
      <c r="P800" s="343" t="str">
        <f t="shared" si="4"/>
        <v>REVISION DE UNIDAD 
(Desinstalar el equipo que tiene e instalar uno nuevo)</v>
      </c>
      <c r="Q800" s="323" t="s">
        <v>12647</v>
      </c>
      <c r="R800" s="323">
        <v>8.69220041859012E14</v>
      </c>
      <c r="S800" s="323">
        <v>8.82397183419945E14</v>
      </c>
      <c r="T800" s="323" t="s">
        <v>12648</v>
      </c>
      <c r="U800" s="323" t="s">
        <v>12001</v>
      </c>
      <c r="V800" s="323" t="s">
        <v>762</v>
      </c>
      <c r="W800" s="325">
        <v>0.0</v>
      </c>
      <c r="X800" s="325">
        <v>0.0</v>
      </c>
      <c r="Y800" s="326">
        <f t="shared" si="85"/>
        <v>0</v>
      </c>
      <c r="Z800" s="326">
        <f t="shared" si="86"/>
        <v>0</v>
      </c>
      <c r="AA800" s="326"/>
    </row>
    <row r="801">
      <c r="A801" s="322">
        <v>46154.0</v>
      </c>
      <c r="B801" s="245" t="s">
        <v>4618</v>
      </c>
      <c r="C801" s="362" t="s">
        <v>2817</v>
      </c>
      <c r="D801" s="328">
        <v>0.5416666666666666</v>
      </c>
      <c r="E801" s="245" t="s">
        <v>12645</v>
      </c>
      <c r="F801" s="245" t="s">
        <v>2527</v>
      </c>
      <c r="G801" s="245">
        <v>1.0</v>
      </c>
      <c r="H801" s="245" t="s">
        <v>2467</v>
      </c>
      <c r="I801" s="323" t="s">
        <v>12001</v>
      </c>
      <c r="J801" s="323" t="s">
        <v>12649</v>
      </c>
      <c r="K801" s="323" t="s">
        <v>9245</v>
      </c>
      <c r="L801" s="323" t="s">
        <v>6285</v>
      </c>
      <c r="M801" s="333" t="s">
        <v>7696</v>
      </c>
      <c r="N801" s="323" t="s">
        <v>706</v>
      </c>
      <c r="O801" s="331">
        <v>0.5736111111111111</v>
      </c>
      <c r="P801" s="343" t="str">
        <f t="shared" si="4"/>
        <v>CAMBIO DE GPS
PARA QUE TENGA COBERTURA EN USA</v>
      </c>
      <c r="Q801" s="323" t="s">
        <v>5247</v>
      </c>
      <c r="R801" s="323">
        <v>8.66557080371687E14</v>
      </c>
      <c r="S801" s="323">
        <v>8.123194316E9</v>
      </c>
      <c r="T801" s="323" t="s">
        <v>12648</v>
      </c>
      <c r="U801" s="323" t="s">
        <v>12001</v>
      </c>
      <c r="V801" s="343" t="str">
        <f t="shared" ref="V801:V827" si="88">H801</f>
        <v>CAMBIO DE GPS</v>
      </c>
      <c r="W801" s="325">
        <v>0.0</v>
      </c>
      <c r="X801" s="325">
        <v>0.0</v>
      </c>
      <c r="Y801" s="326">
        <f t="shared" si="85"/>
        <v>0</v>
      </c>
      <c r="Z801" s="326">
        <f t="shared" si="86"/>
        <v>0</v>
      </c>
      <c r="AA801" s="326"/>
    </row>
    <row r="802">
      <c r="A802" s="322">
        <v>46154.0</v>
      </c>
      <c r="B802" s="245" t="s">
        <v>4618</v>
      </c>
      <c r="C802" s="245" t="s">
        <v>2817</v>
      </c>
      <c r="D802" s="328">
        <v>0.5833333333333334</v>
      </c>
      <c r="E802" s="245" t="s">
        <v>12368</v>
      </c>
      <c r="F802" s="245" t="s">
        <v>390</v>
      </c>
      <c r="G802" s="245">
        <v>1.0</v>
      </c>
      <c r="H802" s="245" t="s">
        <v>2812</v>
      </c>
      <c r="I802" s="323" t="s">
        <v>6501</v>
      </c>
      <c r="J802" s="323" t="s">
        <v>2521</v>
      </c>
      <c r="K802" s="323" t="s">
        <v>12650</v>
      </c>
      <c r="L802" s="323" t="s">
        <v>12651</v>
      </c>
      <c r="M802" s="344" t="s">
        <v>12652</v>
      </c>
      <c r="N802" s="323" t="s">
        <v>12642</v>
      </c>
      <c r="O802" s="331">
        <v>0.5729166666666666</v>
      </c>
      <c r="P802" s="343" t="str">
        <f t="shared" si="4"/>
        <v>REINSTALACION DE EQUIPO </v>
      </c>
      <c r="Q802" s="323" t="s">
        <v>12653</v>
      </c>
      <c r="R802" s="323">
        <v>8.63719065042799E14</v>
      </c>
      <c r="S802" s="323">
        <v>8.110221046E9</v>
      </c>
      <c r="T802" s="323" t="s">
        <v>7795</v>
      </c>
      <c r="U802" s="323" t="s">
        <v>12654</v>
      </c>
      <c r="V802" s="343" t="str">
        <f t="shared" si="88"/>
        <v>REINSTALACION</v>
      </c>
      <c r="W802" s="325">
        <v>500.0</v>
      </c>
      <c r="X802" s="325">
        <v>0.0</v>
      </c>
      <c r="Y802" s="326">
        <f t="shared" si="85"/>
        <v>80</v>
      </c>
      <c r="Z802" s="326">
        <f t="shared" si="86"/>
        <v>580</v>
      </c>
      <c r="AA802" s="326"/>
    </row>
    <row r="803">
      <c r="A803" s="322">
        <v>46154.0</v>
      </c>
      <c r="B803" s="245" t="s">
        <v>4618</v>
      </c>
      <c r="C803" s="245" t="s">
        <v>68</v>
      </c>
      <c r="D803" s="328">
        <v>0.6458333333333334</v>
      </c>
      <c r="E803" s="245" t="s">
        <v>7700</v>
      </c>
      <c r="F803" s="245" t="s">
        <v>12361</v>
      </c>
      <c r="G803" s="245">
        <v>1.0</v>
      </c>
      <c r="H803" s="245" t="s">
        <v>888</v>
      </c>
      <c r="I803" s="323" t="s">
        <v>12655</v>
      </c>
      <c r="J803" s="323" t="s">
        <v>9980</v>
      </c>
      <c r="K803" s="323" t="s">
        <v>12363</v>
      </c>
      <c r="L803" s="323" t="s">
        <v>12364</v>
      </c>
      <c r="M803" s="333" t="s">
        <v>12365</v>
      </c>
      <c r="N803" s="323" t="s">
        <v>12366</v>
      </c>
      <c r="O803" s="331">
        <v>0.6166666666666667</v>
      </c>
      <c r="P803" s="343" t="str">
        <f t="shared" si="4"/>
        <v>INSTALACION GPS</v>
      </c>
      <c r="Q803" s="323" t="s">
        <v>12656</v>
      </c>
      <c r="R803" s="323">
        <v>8.63874089039576E14</v>
      </c>
      <c r="S803" s="323">
        <v>8.123534649E9</v>
      </c>
      <c r="T803" s="323" t="s">
        <v>12657</v>
      </c>
      <c r="U803" s="323" t="s">
        <v>12658</v>
      </c>
      <c r="V803" s="343" t="str">
        <f t="shared" si="88"/>
        <v>INSTALACION</v>
      </c>
      <c r="W803" s="325">
        <v>0.0</v>
      </c>
      <c r="X803" s="325">
        <v>0.0</v>
      </c>
      <c r="Y803" s="326">
        <f t="shared" si="85"/>
        <v>0</v>
      </c>
      <c r="Z803" s="326">
        <f t="shared" si="86"/>
        <v>0</v>
      </c>
      <c r="AA803" s="326"/>
    </row>
    <row r="804">
      <c r="A804" s="322">
        <v>46155.0</v>
      </c>
      <c r="B804" s="245" t="s">
        <v>4618</v>
      </c>
      <c r="C804" s="327" t="s">
        <v>2817</v>
      </c>
      <c r="D804" s="328">
        <v>0.4166666666666667</v>
      </c>
      <c r="E804" s="245" t="s">
        <v>7700</v>
      </c>
      <c r="F804" s="245" t="s">
        <v>8955</v>
      </c>
      <c r="G804" s="245">
        <v>1.0</v>
      </c>
      <c r="H804" s="245" t="s">
        <v>888</v>
      </c>
      <c r="I804" s="323" t="s">
        <v>12659</v>
      </c>
      <c r="J804" s="323" t="s">
        <v>6970</v>
      </c>
      <c r="K804" s="323" t="s">
        <v>8956</v>
      </c>
      <c r="L804" s="323" t="s">
        <v>8957</v>
      </c>
      <c r="M804" s="333" t="s">
        <v>8958</v>
      </c>
      <c r="N804" s="323" t="s">
        <v>706</v>
      </c>
      <c r="O804" s="323" t="s">
        <v>68</v>
      </c>
      <c r="P804" s="343" t="str">
        <f t="shared" si="4"/>
        <v>INSTALACION PREPAGO</v>
      </c>
      <c r="Q804" s="323" t="s">
        <v>5247</v>
      </c>
      <c r="R804" s="323" t="s">
        <v>68</v>
      </c>
      <c r="S804" s="323" t="s">
        <v>68</v>
      </c>
      <c r="T804" s="323" t="s">
        <v>68</v>
      </c>
      <c r="U804" s="323" t="s">
        <v>68</v>
      </c>
      <c r="V804" s="343" t="str">
        <f t="shared" si="88"/>
        <v>INSTALACION</v>
      </c>
      <c r="W804" s="325">
        <v>1600.0</v>
      </c>
      <c r="X804" s="325">
        <v>0.0</v>
      </c>
      <c r="Y804" s="326">
        <f t="shared" si="85"/>
        <v>256</v>
      </c>
      <c r="Z804" s="326">
        <f t="shared" si="86"/>
        <v>1856</v>
      </c>
      <c r="AA804" s="326"/>
    </row>
    <row r="805">
      <c r="A805" s="322">
        <v>46155.0</v>
      </c>
      <c r="B805" s="245" t="s">
        <v>4618</v>
      </c>
      <c r="C805" s="327" t="s">
        <v>2817</v>
      </c>
      <c r="D805" s="328">
        <v>0.4166666666666667</v>
      </c>
      <c r="E805" s="245" t="s">
        <v>7700</v>
      </c>
      <c r="F805" s="245" t="s">
        <v>8955</v>
      </c>
      <c r="G805" s="245">
        <v>1.0</v>
      </c>
      <c r="H805" s="245" t="s">
        <v>888</v>
      </c>
      <c r="I805" s="323" t="s">
        <v>12659</v>
      </c>
      <c r="J805" s="323" t="s">
        <v>6970</v>
      </c>
      <c r="K805" s="323" t="s">
        <v>8956</v>
      </c>
      <c r="L805" s="323" t="s">
        <v>8957</v>
      </c>
      <c r="M805" s="333" t="s">
        <v>8958</v>
      </c>
      <c r="N805" s="323" t="s">
        <v>706</v>
      </c>
      <c r="O805" s="323" t="s">
        <v>68</v>
      </c>
      <c r="P805" s="343" t="str">
        <f t="shared" si="4"/>
        <v>INSTALACION PREPAGO</v>
      </c>
      <c r="Q805" s="323" t="s">
        <v>5247</v>
      </c>
      <c r="R805" s="323" t="s">
        <v>68</v>
      </c>
      <c r="S805" s="323" t="s">
        <v>68</v>
      </c>
      <c r="T805" s="323" t="s">
        <v>68</v>
      </c>
      <c r="U805" s="323" t="s">
        <v>68</v>
      </c>
      <c r="V805" s="343" t="str">
        <f t="shared" si="88"/>
        <v>INSTALACION</v>
      </c>
      <c r="W805" s="325">
        <v>1600.0</v>
      </c>
      <c r="X805" s="325">
        <v>0.0</v>
      </c>
      <c r="Y805" s="326">
        <f t="shared" si="85"/>
        <v>256</v>
      </c>
      <c r="Z805" s="326">
        <f t="shared" si="86"/>
        <v>1856</v>
      </c>
      <c r="AA805" s="326"/>
    </row>
    <row r="806">
      <c r="A806" s="322">
        <v>46155.0</v>
      </c>
      <c r="B806" s="245" t="s">
        <v>4618</v>
      </c>
      <c r="C806" s="362" t="s">
        <v>2817</v>
      </c>
      <c r="D806" s="328">
        <v>0.5</v>
      </c>
      <c r="E806" s="245" t="s">
        <v>3993</v>
      </c>
      <c r="F806" s="245" t="s">
        <v>5930</v>
      </c>
      <c r="G806" s="245">
        <v>1.0</v>
      </c>
      <c r="H806" s="245" t="s">
        <v>2513</v>
      </c>
      <c r="I806" s="323" t="s">
        <v>12660</v>
      </c>
      <c r="J806" s="323" t="s">
        <v>12661</v>
      </c>
      <c r="K806" s="323" t="s">
        <v>3312</v>
      </c>
      <c r="L806" s="323" t="s">
        <v>2577</v>
      </c>
      <c r="M806" s="333" t="s">
        <v>2578</v>
      </c>
      <c r="N806" s="323" t="s">
        <v>11175</v>
      </c>
      <c r="O806" s="331">
        <v>0.5277777777777778</v>
      </c>
      <c r="P806" s="343" t="str">
        <f t="shared" si="4"/>
        <v>CTE. ALFREDO MUÑOZ CORONADO
DESINSTALACION DE EQUIPO</v>
      </c>
      <c r="Q806" s="323" t="s">
        <v>12287</v>
      </c>
      <c r="R806" s="323">
        <v>8.65011034398579E14</v>
      </c>
      <c r="S806" s="323" t="s">
        <v>68</v>
      </c>
      <c r="T806" s="323" t="s">
        <v>68</v>
      </c>
      <c r="U806" s="323" t="s">
        <v>12662</v>
      </c>
      <c r="V806" s="343" t="str">
        <f t="shared" si="88"/>
        <v>DESINSTALACION</v>
      </c>
      <c r="W806" s="325">
        <v>650.0</v>
      </c>
      <c r="X806" s="325">
        <v>0.0</v>
      </c>
      <c r="Y806" s="326">
        <f t="shared" si="85"/>
        <v>104</v>
      </c>
      <c r="Z806" s="326">
        <f t="shared" si="86"/>
        <v>754</v>
      </c>
      <c r="AA806" s="326"/>
    </row>
    <row r="807">
      <c r="A807" s="322">
        <v>46155.0</v>
      </c>
      <c r="B807" s="245" t="s">
        <v>4618</v>
      </c>
      <c r="C807" s="245" t="s">
        <v>68</v>
      </c>
      <c r="D807" s="328">
        <v>0.08333333333333333</v>
      </c>
      <c r="E807" s="245" t="s">
        <v>7700</v>
      </c>
      <c r="F807" s="245" t="s">
        <v>11150</v>
      </c>
      <c r="G807" s="245">
        <v>1.0</v>
      </c>
      <c r="H807" s="245" t="s">
        <v>2449</v>
      </c>
      <c r="I807" s="323" t="s">
        <v>12663</v>
      </c>
      <c r="J807" s="323" t="s">
        <v>2957</v>
      </c>
      <c r="K807" s="323" t="s">
        <v>12243</v>
      </c>
      <c r="L807" s="323" t="s">
        <v>11627</v>
      </c>
      <c r="M807" s="333" t="s">
        <v>6334</v>
      </c>
      <c r="N807" s="323" t="s">
        <v>11175</v>
      </c>
      <c r="O807" s="331">
        <v>0.5715277777777777</v>
      </c>
      <c r="P807" s="343" t="str">
        <f t="shared" si="4"/>
        <v>REVISION DE UNIDAD</v>
      </c>
      <c r="Q807" s="323" t="s">
        <v>68</v>
      </c>
      <c r="R807" s="323" t="s">
        <v>68</v>
      </c>
      <c r="S807" s="323" t="s">
        <v>68</v>
      </c>
      <c r="T807" s="323" t="s">
        <v>68</v>
      </c>
      <c r="U807" s="323" t="s">
        <v>68</v>
      </c>
      <c r="V807" s="343" t="str">
        <f t="shared" si="88"/>
        <v>REVISION</v>
      </c>
      <c r="W807" s="325">
        <v>0.0</v>
      </c>
      <c r="X807" s="325">
        <v>0.0</v>
      </c>
      <c r="Y807" s="326">
        <f t="shared" si="85"/>
        <v>0</v>
      </c>
      <c r="Z807" s="326">
        <f t="shared" si="86"/>
        <v>0</v>
      </c>
      <c r="AA807" s="326"/>
    </row>
    <row r="808">
      <c r="A808" s="322">
        <v>46155.0</v>
      </c>
      <c r="B808" s="245" t="s">
        <v>4618</v>
      </c>
      <c r="C808" s="245" t="s">
        <v>11463</v>
      </c>
      <c r="D808" s="328">
        <v>0.7083333333333334</v>
      </c>
      <c r="E808" s="245" t="s">
        <v>2504</v>
      </c>
      <c r="F808" s="245" t="s">
        <v>2504</v>
      </c>
      <c r="G808" s="245">
        <v>1.0</v>
      </c>
      <c r="H808" s="245" t="s">
        <v>888</v>
      </c>
      <c r="I808" s="323" t="s">
        <v>12664</v>
      </c>
      <c r="J808" s="323" t="s">
        <v>9980</v>
      </c>
      <c r="K808" s="323" t="s">
        <v>12229</v>
      </c>
      <c r="L808" s="323" t="s">
        <v>9398</v>
      </c>
      <c r="M808" s="344" t="s">
        <v>12384</v>
      </c>
      <c r="N808" s="323" t="s">
        <v>706</v>
      </c>
      <c r="O808" s="331">
        <v>0.7152777777777778</v>
      </c>
      <c r="P808" s="343" t="str">
        <f t="shared" si="4"/>
        <v>INSTALACION GPS</v>
      </c>
      <c r="Q808" s="323" t="s">
        <v>12310</v>
      </c>
      <c r="R808" s="323" t="s">
        <v>68</v>
      </c>
      <c r="S808" s="323" t="s">
        <v>68</v>
      </c>
      <c r="T808" s="323" t="s">
        <v>68</v>
      </c>
      <c r="U808" s="323" t="s">
        <v>68</v>
      </c>
      <c r="V808" s="343" t="str">
        <f t="shared" si="88"/>
        <v>INSTALACION</v>
      </c>
      <c r="W808" s="325">
        <v>1900.0</v>
      </c>
      <c r="X808" s="325">
        <v>100.0</v>
      </c>
      <c r="Y808" s="326">
        <f t="shared" si="85"/>
        <v>320</v>
      </c>
      <c r="Z808" s="326">
        <f t="shared" si="86"/>
        <v>2320</v>
      </c>
      <c r="AA808" s="325" t="s">
        <v>12665</v>
      </c>
    </row>
    <row r="809" ht="33.0" customHeight="1">
      <c r="A809" s="322">
        <v>46156.0</v>
      </c>
      <c r="B809" s="245" t="s">
        <v>4618</v>
      </c>
      <c r="C809" s="245" t="s">
        <v>11463</v>
      </c>
      <c r="D809" s="328">
        <v>0.4166666666666667</v>
      </c>
      <c r="E809" s="245" t="s">
        <v>12666</v>
      </c>
      <c r="F809" s="245" t="s">
        <v>783</v>
      </c>
      <c r="G809" s="245">
        <v>1.0</v>
      </c>
      <c r="H809" s="245" t="s">
        <v>888</v>
      </c>
      <c r="I809" s="323" t="s">
        <v>12667</v>
      </c>
      <c r="J809" s="323" t="s">
        <v>9980</v>
      </c>
      <c r="K809" s="323" t="s">
        <v>12668</v>
      </c>
      <c r="L809" s="323" t="s">
        <v>12669</v>
      </c>
      <c r="M809" s="333" t="s">
        <v>12670</v>
      </c>
      <c r="N809" s="323" t="s">
        <v>706</v>
      </c>
      <c r="O809" s="323" t="s">
        <v>68</v>
      </c>
      <c r="P809" s="343" t="str">
        <f t="shared" si="4"/>
        <v>INSTALACION GPS</v>
      </c>
      <c r="Q809" s="323" t="s">
        <v>12671</v>
      </c>
      <c r="R809" s="323" t="s">
        <v>68</v>
      </c>
      <c r="S809" s="323" t="s">
        <v>68</v>
      </c>
      <c r="T809" s="323" t="s">
        <v>68</v>
      </c>
      <c r="U809" s="323" t="s">
        <v>68</v>
      </c>
      <c r="V809" s="343" t="str">
        <f t="shared" si="88"/>
        <v>INSTALACION</v>
      </c>
      <c r="W809" s="325">
        <v>1800.0</v>
      </c>
      <c r="X809" s="325">
        <v>0.0</v>
      </c>
      <c r="Y809" s="325">
        <v>0.0</v>
      </c>
      <c r="Z809" s="326">
        <f t="shared" si="86"/>
        <v>1800</v>
      </c>
      <c r="AA809" s="326"/>
    </row>
    <row r="810">
      <c r="A810" s="322">
        <v>46156.0</v>
      </c>
      <c r="B810" s="245" t="s">
        <v>4618</v>
      </c>
      <c r="C810" s="245" t="s">
        <v>68</v>
      </c>
      <c r="D810" s="328">
        <v>0.4166666666666667</v>
      </c>
      <c r="E810" s="245" t="s">
        <v>7700</v>
      </c>
      <c r="F810" s="245" t="s">
        <v>12672</v>
      </c>
      <c r="G810" s="245">
        <v>1.0</v>
      </c>
      <c r="H810" s="245" t="s">
        <v>888</v>
      </c>
      <c r="I810" s="323" t="s">
        <v>12673</v>
      </c>
      <c r="J810" s="323" t="s">
        <v>12674</v>
      </c>
      <c r="K810" s="323" t="s">
        <v>68</v>
      </c>
      <c r="L810" s="323" t="s">
        <v>8286</v>
      </c>
      <c r="M810" s="333" t="s">
        <v>8287</v>
      </c>
      <c r="N810" s="323" t="s">
        <v>12642</v>
      </c>
      <c r="O810" s="323" t="s">
        <v>68</v>
      </c>
      <c r="P810" s="343" t="str">
        <f t="shared" si="4"/>
        <v>INSTALACION GPS CON SENSOR DE TEMPERATURA</v>
      </c>
      <c r="Q810" s="323" t="s">
        <v>68</v>
      </c>
      <c r="R810" s="323" t="s">
        <v>68</v>
      </c>
      <c r="S810" s="323" t="s">
        <v>68</v>
      </c>
      <c r="T810" s="323" t="s">
        <v>68</v>
      </c>
      <c r="U810" s="323" t="s">
        <v>68</v>
      </c>
      <c r="V810" s="343" t="str">
        <f t="shared" si="88"/>
        <v>INSTALACION</v>
      </c>
      <c r="W810" s="325">
        <v>0.0</v>
      </c>
      <c r="X810" s="325">
        <v>0.0</v>
      </c>
      <c r="Y810" s="326">
        <f t="shared" ref="Y810:Y1085" si="89">(W810+X810)*0.16</f>
        <v>0</v>
      </c>
      <c r="Z810" s="326">
        <f t="shared" si="86"/>
        <v>0</v>
      </c>
      <c r="AA810" s="326"/>
    </row>
    <row r="811">
      <c r="A811" s="322">
        <v>46156.0</v>
      </c>
      <c r="B811" s="245" t="s">
        <v>4618</v>
      </c>
      <c r="C811" s="245" t="s">
        <v>68</v>
      </c>
      <c r="D811" s="328">
        <v>0.4583333333333333</v>
      </c>
      <c r="E811" s="245" t="s">
        <v>7700</v>
      </c>
      <c r="F811" s="245" t="s">
        <v>12672</v>
      </c>
      <c r="G811" s="245">
        <v>1.0</v>
      </c>
      <c r="H811" s="245" t="s">
        <v>6980</v>
      </c>
      <c r="I811" s="323" t="s">
        <v>68</v>
      </c>
      <c r="J811" s="323" t="s">
        <v>12674</v>
      </c>
      <c r="K811" s="323" t="s">
        <v>68</v>
      </c>
      <c r="L811" s="323" t="s">
        <v>8286</v>
      </c>
      <c r="M811" s="333" t="s">
        <v>8287</v>
      </c>
      <c r="N811" s="323" t="s">
        <v>12642</v>
      </c>
      <c r="O811" s="323" t="s">
        <v>68</v>
      </c>
      <c r="P811" s="343" t="str">
        <f t="shared" si="4"/>
        <v>INSTALACION GPS CON SENSOR DE TEMPERATURA</v>
      </c>
      <c r="Q811" s="323" t="s">
        <v>68</v>
      </c>
      <c r="R811" s="323" t="s">
        <v>68</v>
      </c>
      <c r="S811" s="323" t="s">
        <v>68</v>
      </c>
      <c r="T811" s="323" t="s">
        <v>68</v>
      </c>
      <c r="U811" s="323" t="s">
        <v>68</v>
      </c>
      <c r="V811" s="343" t="str">
        <f t="shared" si="88"/>
        <v>NO SE REALIZO</v>
      </c>
      <c r="W811" s="325">
        <v>0.0</v>
      </c>
      <c r="X811" s="325">
        <v>0.0</v>
      </c>
      <c r="Y811" s="326">
        <f t="shared" si="89"/>
        <v>0</v>
      </c>
      <c r="Z811" s="326">
        <f t="shared" si="86"/>
        <v>0</v>
      </c>
      <c r="AA811" s="326"/>
    </row>
    <row r="812">
      <c r="A812" s="322">
        <v>46156.0</v>
      </c>
      <c r="B812" s="245" t="s">
        <v>4618</v>
      </c>
      <c r="C812" s="245" t="s">
        <v>762</v>
      </c>
      <c r="D812" s="328">
        <v>0.5208333333333334</v>
      </c>
      <c r="E812" s="245" t="s">
        <v>7700</v>
      </c>
      <c r="F812" s="245" t="s">
        <v>9967</v>
      </c>
      <c r="G812" s="245">
        <v>1.0</v>
      </c>
      <c r="H812" s="245" t="s">
        <v>6980</v>
      </c>
      <c r="I812" s="323" t="s">
        <v>68</v>
      </c>
      <c r="J812" s="323" t="s">
        <v>8489</v>
      </c>
      <c r="K812" s="323" t="s">
        <v>8285</v>
      </c>
      <c r="L812" s="323" t="s">
        <v>8286</v>
      </c>
      <c r="M812" s="344" t="s">
        <v>8287</v>
      </c>
      <c r="N812" s="323" t="s">
        <v>12642</v>
      </c>
      <c r="O812" s="323" t="s">
        <v>68</v>
      </c>
      <c r="P812" s="343" t="str">
        <f t="shared" si="4"/>
        <v>CALIBRACION DE SENSOR DE DIESEL</v>
      </c>
      <c r="Q812" s="323" t="s">
        <v>68</v>
      </c>
      <c r="R812" s="323" t="s">
        <v>68</v>
      </c>
      <c r="S812" s="323" t="s">
        <v>68</v>
      </c>
      <c r="T812" s="323" t="s">
        <v>68</v>
      </c>
      <c r="U812" s="323" t="s">
        <v>68</v>
      </c>
      <c r="V812" s="343" t="str">
        <f t="shared" si="88"/>
        <v>NO SE REALIZO</v>
      </c>
      <c r="W812" s="325">
        <v>0.0</v>
      </c>
      <c r="X812" s="325">
        <v>0.0</v>
      </c>
      <c r="Y812" s="326">
        <f t="shared" si="89"/>
        <v>0</v>
      </c>
      <c r="Z812" s="326">
        <f t="shared" si="86"/>
        <v>0</v>
      </c>
      <c r="AA812" s="326"/>
    </row>
    <row r="813">
      <c r="A813" s="322">
        <v>46156.0</v>
      </c>
      <c r="B813" s="245" t="s">
        <v>4618</v>
      </c>
      <c r="C813" s="245" t="s">
        <v>2817</v>
      </c>
      <c r="D813" s="328">
        <v>0.7083333333333334</v>
      </c>
      <c r="E813" s="245" t="s">
        <v>2504</v>
      </c>
      <c r="F813" s="245" t="s">
        <v>2504</v>
      </c>
      <c r="G813" s="245">
        <v>1.0</v>
      </c>
      <c r="H813" s="245" t="s">
        <v>888</v>
      </c>
      <c r="I813" s="323" t="s">
        <v>12675</v>
      </c>
      <c r="J813" s="323" t="s">
        <v>9980</v>
      </c>
      <c r="K813" s="323" t="s">
        <v>2507</v>
      </c>
      <c r="L813" s="323" t="s">
        <v>10913</v>
      </c>
      <c r="M813" s="344" t="s">
        <v>12676</v>
      </c>
      <c r="N813" s="323" t="s">
        <v>706</v>
      </c>
      <c r="O813" s="323" t="s">
        <v>68</v>
      </c>
      <c r="P813" s="343" t="str">
        <f t="shared" si="4"/>
        <v>INSTALACION GPS</v>
      </c>
      <c r="Q813" s="323" t="s">
        <v>12310</v>
      </c>
      <c r="R813" s="323">
        <v>8.66557080329842E14</v>
      </c>
      <c r="S813" s="323">
        <v>8.123194309E9</v>
      </c>
      <c r="T813" s="323" t="s">
        <v>12677</v>
      </c>
      <c r="U813" s="323" t="s">
        <v>12678</v>
      </c>
      <c r="V813" s="343" t="str">
        <f t="shared" si="88"/>
        <v>INSTALACION</v>
      </c>
      <c r="W813" s="325">
        <v>1900.0</v>
      </c>
      <c r="X813" s="325">
        <v>100.0</v>
      </c>
      <c r="Y813" s="326">
        <f t="shared" si="89"/>
        <v>320</v>
      </c>
      <c r="Z813" s="326">
        <f t="shared" si="86"/>
        <v>2320</v>
      </c>
      <c r="AA813" s="326"/>
    </row>
    <row r="814">
      <c r="A814" s="322">
        <v>46157.0</v>
      </c>
      <c r="B814" s="245" t="s">
        <v>4618</v>
      </c>
      <c r="C814" s="245" t="s">
        <v>68</v>
      </c>
      <c r="D814" s="328">
        <v>0.375</v>
      </c>
      <c r="E814" s="245" t="s">
        <v>7700</v>
      </c>
      <c r="F814" s="245" t="s">
        <v>12672</v>
      </c>
      <c r="G814" s="245">
        <v>1.0</v>
      </c>
      <c r="H814" s="245" t="s">
        <v>888</v>
      </c>
      <c r="I814" s="323" t="s">
        <v>68</v>
      </c>
      <c r="J814" s="323" t="s">
        <v>12674</v>
      </c>
      <c r="K814" s="323" t="s">
        <v>68</v>
      </c>
      <c r="L814" s="323" t="s">
        <v>8286</v>
      </c>
      <c r="M814" s="333" t="s">
        <v>8287</v>
      </c>
      <c r="N814" s="323" t="s">
        <v>12642</v>
      </c>
      <c r="O814" s="323" t="s">
        <v>68</v>
      </c>
      <c r="P814" s="343" t="str">
        <f t="shared" si="4"/>
        <v>INSTALACION GPS CON SENSOR DE TEMPERATURA</v>
      </c>
      <c r="Q814" s="323" t="s">
        <v>68</v>
      </c>
      <c r="R814" s="323" t="s">
        <v>68</v>
      </c>
      <c r="S814" s="323" t="s">
        <v>68</v>
      </c>
      <c r="T814" s="323" t="s">
        <v>68</v>
      </c>
      <c r="U814" s="323" t="s">
        <v>68</v>
      </c>
      <c r="V814" s="343" t="str">
        <f t="shared" si="88"/>
        <v>INSTALACION</v>
      </c>
      <c r="W814" s="325">
        <v>0.0</v>
      </c>
      <c r="X814" s="325">
        <v>0.0</v>
      </c>
      <c r="Y814" s="326">
        <f t="shared" si="89"/>
        <v>0</v>
      </c>
      <c r="Z814" s="326">
        <f t="shared" si="86"/>
        <v>0</v>
      </c>
      <c r="AA814" s="326"/>
    </row>
    <row r="815">
      <c r="A815" s="322">
        <v>46156.0</v>
      </c>
      <c r="B815" s="245" t="s">
        <v>4618</v>
      </c>
      <c r="C815" s="245" t="s">
        <v>2966</v>
      </c>
      <c r="D815" s="328">
        <v>0.5208333333333334</v>
      </c>
      <c r="E815" s="245" t="s">
        <v>7700</v>
      </c>
      <c r="F815" s="245" t="s">
        <v>9967</v>
      </c>
      <c r="G815" s="245">
        <v>1.0</v>
      </c>
      <c r="H815" s="245" t="s">
        <v>3527</v>
      </c>
      <c r="I815" s="323" t="s">
        <v>68</v>
      </c>
      <c r="J815" s="323" t="s">
        <v>8489</v>
      </c>
      <c r="K815" s="323" t="s">
        <v>8285</v>
      </c>
      <c r="L815" s="323" t="s">
        <v>8286</v>
      </c>
      <c r="M815" s="344" t="s">
        <v>8287</v>
      </c>
      <c r="N815" s="323" t="s">
        <v>12642</v>
      </c>
      <c r="O815" s="323" t="s">
        <v>68</v>
      </c>
      <c r="P815" s="343" t="str">
        <f t="shared" si="4"/>
        <v>CALIBRACION DE SENSOR DE DIESEL</v>
      </c>
      <c r="Q815" s="323" t="s">
        <v>68</v>
      </c>
      <c r="R815" s="323" t="s">
        <v>68</v>
      </c>
      <c r="S815" s="323" t="s">
        <v>68</v>
      </c>
      <c r="T815" s="323" t="s">
        <v>68</v>
      </c>
      <c r="U815" s="323" t="s">
        <v>68</v>
      </c>
      <c r="V815" s="343" t="str">
        <f t="shared" si="88"/>
        <v>CALIBRACION</v>
      </c>
      <c r="W815" s="325">
        <v>0.0</v>
      </c>
      <c r="X815" s="325">
        <v>0.0</v>
      </c>
      <c r="Y815" s="326">
        <f t="shared" si="89"/>
        <v>0</v>
      </c>
      <c r="Z815" s="326">
        <f t="shared" si="86"/>
        <v>0</v>
      </c>
      <c r="AA815" s="326"/>
    </row>
    <row r="816">
      <c r="A816" s="322">
        <v>46157.0</v>
      </c>
      <c r="B816" s="245" t="s">
        <v>4618</v>
      </c>
      <c r="C816" s="362" t="s">
        <v>2817</v>
      </c>
      <c r="D816" s="328">
        <v>0.4583333333333333</v>
      </c>
      <c r="E816" s="245" t="s">
        <v>3993</v>
      </c>
      <c r="F816" s="245" t="s">
        <v>5930</v>
      </c>
      <c r="G816" s="245">
        <v>1.0</v>
      </c>
      <c r="H816" s="245" t="s">
        <v>2513</v>
      </c>
      <c r="I816" s="323" t="s">
        <v>12679</v>
      </c>
      <c r="J816" s="323" t="s">
        <v>2514</v>
      </c>
      <c r="K816" s="323" t="s">
        <v>12680</v>
      </c>
      <c r="L816" s="323" t="s">
        <v>12681</v>
      </c>
      <c r="M816" s="333" t="s">
        <v>12682</v>
      </c>
      <c r="N816" s="323" t="s">
        <v>1941</v>
      </c>
      <c r="O816" s="331">
        <v>0.4583333333333333</v>
      </c>
      <c r="P816" s="343" t="str">
        <f t="shared" si="4"/>
        <v>DESINSTALACION DE EQUIPO</v>
      </c>
      <c r="Q816" s="323" t="s">
        <v>12683</v>
      </c>
      <c r="R816" s="323">
        <v>3.57073296231505E14</v>
      </c>
      <c r="S816" s="323" t="s">
        <v>68</v>
      </c>
      <c r="T816" s="323" t="s">
        <v>12684</v>
      </c>
      <c r="U816" s="323" t="s">
        <v>12685</v>
      </c>
      <c r="V816" s="343" t="str">
        <f t="shared" si="88"/>
        <v>DESINSTALACION</v>
      </c>
      <c r="W816" s="325">
        <v>650.0</v>
      </c>
      <c r="X816" s="325">
        <v>0.0</v>
      </c>
      <c r="Y816" s="326">
        <f t="shared" si="89"/>
        <v>104</v>
      </c>
      <c r="Z816" s="326">
        <f t="shared" si="86"/>
        <v>754</v>
      </c>
      <c r="AA816" s="326"/>
    </row>
    <row r="817">
      <c r="A817" s="322">
        <v>46157.0</v>
      </c>
      <c r="B817" s="245" t="s">
        <v>4618</v>
      </c>
      <c r="C817" s="245" t="s">
        <v>2817</v>
      </c>
      <c r="D817" s="328">
        <v>0.5208333333333334</v>
      </c>
      <c r="E817" s="245" t="s">
        <v>2548</v>
      </c>
      <c r="F817" s="245" t="s">
        <v>10009</v>
      </c>
      <c r="G817" s="245">
        <v>1.0</v>
      </c>
      <c r="H817" s="245" t="s">
        <v>2513</v>
      </c>
      <c r="I817" s="323" t="s">
        <v>12686</v>
      </c>
      <c r="J817" s="323" t="s">
        <v>2514</v>
      </c>
      <c r="K817" s="323" t="s">
        <v>9455</v>
      </c>
      <c r="L817" s="323" t="s">
        <v>6245</v>
      </c>
      <c r="M817" s="333" t="s">
        <v>11186</v>
      </c>
      <c r="N817" s="323" t="s">
        <v>706</v>
      </c>
      <c r="O817" s="331">
        <v>0.5277777777777778</v>
      </c>
      <c r="P817" s="343" t="str">
        <f t="shared" si="4"/>
        <v>DESINSTALACION DE EQUIPO</v>
      </c>
      <c r="Q817" s="323" t="s">
        <v>8935</v>
      </c>
      <c r="R817" s="323">
        <v>8.65011034739533E14</v>
      </c>
      <c r="S817" s="323">
        <v>8.128601974E9</v>
      </c>
      <c r="T817" s="323" t="s">
        <v>12687</v>
      </c>
      <c r="U817" s="323" t="s">
        <v>68</v>
      </c>
      <c r="V817" s="343" t="str">
        <f t="shared" si="88"/>
        <v>DESINSTALACION</v>
      </c>
      <c r="W817" s="325">
        <v>350.0</v>
      </c>
      <c r="X817" s="325">
        <v>0.0</v>
      </c>
      <c r="Y817" s="326">
        <f t="shared" si="89"/>
        <v>56</v>
      </c>
      <c r="Z817" s="326">
        <f t="shared" si="86"/>
        <v>406</v>
      </c>
      <c r="AA817" s="326"/>
    </row>
    <row r="818">
      <c r="A818" s="322">
        <v>46157.0</v>
      </c>
      <c r="B818" s="245" t="s">
        <v>4618</v>
      </c>
      <c r="C818" s="362" t="s">
        <v>2817</v>
      </c>
      <c r="D818" s="328">
        <v>0.5833333333333334</v>
      </c>
      <c r="E818" s="245" t="s">
        <v>3993</v>
      </c>
      <c r="F818" s="245" t="s">
        <v>5930</v>
      </c>
      <c r="G818" s="245">
        <v>1.0</v>
      </c>
      <c r="H818" s="245" t="s">
        <v>2513</v>
      </c>
      <c r="I818" s="323" t="s">
        <v>12688</v>
      </c>
      <c r="J818" s="323" t="s">
        <v>2514</v>
      </c>
      <c r="K818" s="323" t="s">
        <v>12689</v>
      </c>
      <c r="L818" s="323" t="s">
        <v>12690</v>
      </c>
      <c r="M818" s="344" t="s">
        <v>12691</v>
      </c>
      <c r="N818" s="323" t="s">
        <v>1941</v>
      </c>
      <c r="O818" s="331">
        <v>0.5833333333333334</v>
      </c>
      <c r="P818" s="343" t="str">
        <f t="shared" si="4"/>
        <v>DESINSTALACION DE EQUIPO</v>
      </c>
      <c r="Q818" s="323" t="s">
        <v>12692</v>
      </c>
      <c r="R818" s="323">
        <v>3.55139082700565E14</v>
      </c>
      <c r="S818" s="323" t="s">
        <v>68</v>
      </c>
      <c r="T818" s="323" t="s">
        <v>12693</v>
      </c>
      <c r="U818" s="323" t="s">
        <v>12694</v>
      </c>
      <c r="V818" s="343" t="str">
        <f t="shared" si="88"/>
        <v>DESINSTALACION</v>
      </c>
      <c r="W818" s="325">
        <v>650.0</v>
      </c>
      <c r="X818" s="325">
        <v>0.0</v>
      </c>
      <c r="Y818" s="326">
        <f t="shared" si="89"/>
        <v>104</v>
      </c>
      <c r="Z818" s="326">
        <f t="shared" si="86"/>
        <v>754</v>
      </c>
      <c r="AA818" s="326"/>
    </row>
    <row r="819">
      <c r="A819" s="322">
        <v>46157.0</v>
      </c>
      <c r="B819" s="245" t="s">
        <v>4618</v>
      </c>
      <c r="C819" s="245" t="s">
        <v>2817</v>
      </c>
      <c r="D819" s="328">
        <v>0.6041666666666666</v>
      </c>
      <c r="E819" s="245" t="s">
        <v>12368</v>
      </c>
      <c r="F819" s="245" t="s">
        <v>390</v>
      </c>
      <c r="G819" s="245">
        <v>1.0</v>
      </c>
      <c r="H819" s="245" t="s">
        <v>2449</v>
      </c>
      <c r="I819" s="323" t="s">
        <v>12695</v>
      </c>
      <c r="J819" s="323" t="s">
        <v>12696</v>
      </c>
      <c r="K819" s="323" t="s">
        <v>12697</v>
      </c>
      <c r="L819" s="323" t="s">
        <v>12698</v>
      </c>
      <c r="M819" s="370" t="s">
        <v>12699</v>
      </c>
      <c r="N819" s="323" t="s">
        <v>706</v>
      </c>
      <c r="O819" s="331">
        <v>0.5944444444444444</v>
      </c>
      <c r="P819" s="343" t="str">
        <f t="shared" si="4"/>
        <v>REVISION DE UNIDAD
(DEJO DE REPORTAR 2026-05-10 16:04:59)</v>
      </c>
      <c r="Q819" s="323" t="s">
        <v>12700</v>
      </c>
      <c r="R819" s="323">
        <v>8.63874089042885E14</v>
      </c>
      <c r="S819" s="323">
        <v>8.180204252E9</v>
      </c>
      <c r="T819" s="323" t="s">
        <v>10678</v>
      </c>
      <c r="U819" s="323" t="s">
        <v>11881</v>
      </c>
      <c r="V819" s="343" t="str">
        <f t="shared" si="88"/>
        <v>REVISION</v>
      </c>
      <c r="W819" s="325">
        <v>500.0</v>
      </c>
      <c r="X819" s="325">
        <v>0.0</v>
      </c>
      <c r="Y819" s="326">
        <f t="shared" si="89"/>
        <v>80</v>
      </c>
      <c r="Z819" s="326">
        <f t="shared" si="86"/>
        <v>580</v>
      </c>
      <c r="AA819" s="326"/>
    </row>
    <row r="820">
      <c r="A820" s="322">
        <v>46157.0</v>
      </c>
      <c r="B820" s="245" t="s">
        <v>4618</v>
      </c>
      <c r="C820" s="245" t="s">
        <v>2817</v>
      </c>
      <c r="D820" s="328">
        <v>0.6041666666666666</v>
      </c>
      <c r="E820" s="245" t="s">
        <v>12368</v>
      </c>
      <c r="F820" s="245" t="s">
        <v>390</v>
      </c>
      <c r="G820" s="245">
        <v>1.0</v>
      </c>
      <c r="H820" s="245" t="s">
        <v>888</v>
      </c>
      <c r="I820" s="323" t="s">
        <v>12695</v>
      </c>
      <c r="J820" s="323" t="s">
        <v>12696</v>
      </c>
      <c r="K820" s="323" t="s">
        <v>12697</v>
      </c>
      <c r="L820" s="323" t="s">
        <v>12698</v>
      </c>
      <c r="M820" s="370" t="s">
        <v>12699</v>
      </c>
      <c r="N820" s="323" t="s">
        <v>706</v>
      </c>
      <c r="O820" s="323" t="s">
        <v>68</v>
      </c>
      <c r="P820" s="343" t="str">
        <f t="shared" si="4"/>
        <v>REVISION DE UNIDAD
(DEJO DE REPORTAR 2026-05-10 16:04:59)</v>
      </c>
      <c r="Q820" s="323" t="s">
        <v>68</v>
      </c>
      <c r="R820" s="323">
        <v>8.66557080329776E14</v>
      </c>
      <c r="S820" s="323">
        <v>8.123194326E9</v>
      </c>
      <c r="T820" s="323" t="s">
        <v>10678</v>
      </c>
      <c r="U820" s="323" t="s">
        <v>11881</v>
      </c>
      <c r="V820" s="343" t="str">
        <f t="shared" si="88"/>
        <v>INSTALACION</v>
      </c>
      <c r="W820" s="325">
        <v>549.0</v>
      </c>
      <c r="X820" s="325">
        <v>300.0</v>
      </c>
      <c r="Y820" s="326">
        <f t="shared" si="89"/>
        <v>135.84</v>
      </c>
      <c r="Z820" s="326">
        <f t="shared" si="86"/>
        <v>984.84</v>
      </c>
      <c r="AA820" s="326"/>
    </row>
    <row r="821">
      <c r="A821" s="322">
        <v>46158.0</v>
      </c>
      <c r="B821" s="245" t="s">
        <v>4618</v>
      </c>
      <c r="C821" s="362" t="s">
        <v>2817</v>
      </c>
      <c r="D821" s="328">
        <v>0.4166666666666667</v>
      </c>
      <c r="E821" s="245" t="s">
        <v>3993</v>
      </c>
      <c r="F821" s="245" t="s">
        <v>5930</v>
      </c>
      <c r="G821" s="245">
        <v>1.0</v>
      </c>
      <c r="H821" s="245" t="s">
        <v>2513</v>
      </c>
      <c r="I821" s="323" t="s">
        <v>12701</v>
      </c>
      <c r="J821" s="323" t="s">
        <v>2514</v>
      </c>
      <c r="K821" s="323" t="s">
        <v>12702</v>
      </c>
      <c r="L821" s="323" t="s">
        <v>12703</v>
      </c>
      <c r="M821" s="333" t="s">
        <v>12704</v>
      </c>
      <c r="N821" s="323" t="s">
        <v>1941</v>
      </c>
      <c r="O821" s="331">
        <v>0.46875</v>
      </c>
      <c r="P821" s="343" t="str">
        <f t="shared" si="4"/>
        <v>DESINSTALACION DE EQUIPO</v>
      </c>
      <c r="Q821" s="323" t="s">
        <v>12692</v>
      </c>
      <c r="R821" s="323">
        <v>3.57073296054725E14</v>
      </c>
      <c r="S821" s="323" t="s">
        <v>68</v>
      </c>
      <c r="T821" s="323" t="s">
        <v>12705</v>
      </c>
      <c r="U821" s="323" t="s">
        <v>12706</v>
      </c>
      <c r="V821" s="343" t="str">
        <f t="shared" si="88"/>
        <v>DESINSTALACION</v>
      </c>
      <c r="W821" s="325">
        <v>650.0</v>
      </c>
      <c r="X821" s="325">
        <v>0.0</v>
      </c>
      <c r="Y821" s="326">
        <f t="shared" si="89"/>
        <v>104</v>
      </c>
      <c r="Z821" s="326">
        <f t="shared" si="86"/>
        <v>754</v>
      </c>
      <c r="AA821" s="326"/>
    </row>
    <row r="822">
      <c r="A822" s="322">
        <v>46158.0</v>
      </c>
      <c r="B822" s="245" t="s">
        <v>4618</v>
      </c>
      <c r="C822" s="245" t="s">
        <v>68</v>
      </c>
      <c r="D822" s="328">
        <v>0.4166666666666667</v>
      </c>
      <c r="E822" s="245" t="s">
        <v>12707</v>
      </c>
      <c r="F822" s="245" t="s">
        <v>3499</v>
      </c>
      <c r="G822" s="245">
        <v>1.0</v>
      </c>
      <c r="H822" s="245" t="s">
        <v>888</v>
      </c>
      <c r="I822" s="323" t="s">
        <v>12708</v>
      </c>
      <c r="J822" s="323" t="s">
        <v>9980</v>
      </c>
      <c r="K822" s="323" t="s">
        <v>12709</v>
      </c>
      <c r="L822" s="323" t="s">
        <v>12710</v>
      </c>
      <c r="M822" s="333" t="s">
        <v>12711</v>
      </c>
      <c r="N822" s="323" t="s">
        <v>706</v>
      </c>
      <c r="O822" s="331">
        <v>0.5236111111111111</v>
      </c>
      <c r="P822" s="343" t="str">
        <f t="shared" si="4"/>
        <v>INSTALACION GPS</v>
      </c>
      <c r="Q822" s="323" t="s">
        <v>5247</v>
      </c>
      <c r="R822" s="323">
        <v>8.66557080359716E14</v>
      </c>
      <c r="S822" s="323">
        <v>8.123194321E9</v>
      </c>
      <c r="T822" s="323" t="s">
        <v>68</v>
      </c>
      <c r="U822" s="323" t="s">
        <v>68</v>
      </c>
      <c r="V822" s="343" t="str">
        <f t="shared" si="88"/>
        <v>INSTALACION</v>
      </c>
      <c r="W822" s="325">
        <v>2199.0</v>
      </c>
      <c r="X822" s="325">
        <v>250.0</v>
      </c>
      <c r="Y822" s="326">
        <f t="shared" si="89"/>
        <v>391.84</v>
      </c>
      <c r="Z822" s="326">
        <f t="shared" si="86"/>
        <v>2840.84</v>
      </c>
      <c r="AA822" s="326"/>
    </row>
    <row r="823">
      <c r="A823" s="322">
        <v>46158.0</v>
      </c>
      <c r="B823" s="245" t="s">
        <v>4618</v>
      </c>
      <c r="C823" s="245" t="s">
        <v>68</v>
      </c>
      <c r="D823" s="328">
        <v>0.4166666666666667</v>
      </c>
      <c r="E823" s="245" t="s">
        <v>12707</v>
      </c>
      <c r="F823" s="245" t="s">
        <v>3499</v>
      </c>
      <c r="G823" s="245">
        <v>1.0</v>
      </c>
      <c r="H823" s="245" t="s">
        <v>888</v>
      </c>
      <c r="I823" s="323" t="s">
        <v>12712</v>
      </c>
      <c r="J823" s="323" t="s">
        <v>9980</v>
      </c>
      <c r="K823" s="323" t="s">
        <v>12709</v>
      </c>
      <c r="L823" s="323" t="s">
        <v>12710</v>
      </c>
      <c r="M823" s="333" t="s">
        <v>12711</v>
      </c>
      <c r="N823" s="323" t="s">
        <v>706</v>
      </c>
      <c r="O823" s="331">
        <v>0.5555555555555556</v>
      </c>
      <c r="P823" s="343" t="str">
        <f t="shared" si="4"/>
        <v>INSTALACION GPS</v>
      </c>
      <c r="Q823" s="323" t="s">
        <v>5247</v>
      </c>
      <c r="R823" s="323">
        <v>8.66557080342175E14</v>
      </c>
      <c r="S823" s="323">
        <v>8.123194325E9</v>
      </c>
      <c r="T823" s="323" t="s">
        <v>68</v>
      </c>
      <c r="U823" s="323" t="s">
        <v>68</v>
      </c>
      <c r="V823" s="343" t="str">
        <f t="shared" si="88"/>
        <v>INSTALACION</v>
      </c>
      <c r="W823" s="325">
        <v>2199.0</v>
      </c>
      <c r="X823" s="325">
        <v>250.0</v>
      </c>
      <c r="Y823" s="326">
        <f t="shared" si="89"/>
        <v>391.84</v>
      </c>
      <c r="Z823" s="326">
        <f t="shared" si="86"/>
        <v>2840.84</v>
      </c>
      <c r="AA823" s="326"/>
    </row>
    <row r="824">
      <c r="A824" s="322">
        <v>46158.0</v>
      </c>
      <c r="B824" s="245" t="s">
        <v>4618</v>
      </c>
      <c r="C824" s="245" t="s">
        <v>68</v>
      </c>
      <c r="D824" s="328">
        <v>0.4166666666666667</v>
      </c>
      <c r="E824" s="245" t="s">
        <v>12707</v>
      </c>
      <c r="F824" s="245" t="s">
        <v>3499</v>
      </c>
      <c r="G824" s="245">
        <v>1.0</v>
      </c>
      <c r="H824" s="245" t="s">
        <v>6980</v>
      </c>
      <c r="I824" s="323" t="s">
        <v>12713</v>
      </c>
      <c r="J824" s="323" t="s">
        <v>9980</v>
      </c>
      <c r="K824" s="323" t="s">
        <v>12709</v>
      </c>
      <c r="L824" s="323" t="s">
        <v>12710</v>
      </c>
      <c r="M824" s="333" t="s">
        <v>12711</v>
      </c>
      <c r="N824" s="323" t="s">
        <v>68</v>
      </c>
      <c r="O824" s="323" t="s">
        <v>68</v>
      </c>
      <c r="P824" s="343" t="str">
        <f t="shared" si="4"/>
        <v>INSTALACION GPS</v>
      </c>
      <c r="Q824" s="323" t="s">
        <v>12714</v>
      </c>
      <c r="R824" s="323" t="s">
        <v>68</v>
      </c>
      <c r="S824" s="323" t="s">
        <v>68</v>
      </c>
      <c r="T824" s="323" t="s">
        <v>68</v>
      </c>
      <c r="U824" s="323" t="s">
        <v>68</v>
      </c>
      <c r="V824" s="343" t="str">
        <f t="shared" si="88"/>
        <v>NO SE REALIZO</v>
      </c>
      <c r="W824" s="325">
        <v>0.0</v>
      </c>
      <c r="X824" s="325">
        <v>0.0</v>
      </c>
      <c r="Y824" s="326">
        <f t="shared" si="89"/>
        <v>0</v>
      </c>
      <c r="Z824" s="326">
        <f t="shared" si="86"/>
        <v>0</v>
      </c>
      <c r="AA824" s="326"/>
    </row>
    <row r="825">
      <c r="A825" s="322">
        <v>46158.0</v>
      </c>
      <c r="B825" s="245" t="s">
        <v>4618</v>
      </c>
      <c r="C825" s="245" t="s">
        <v>68</v>
      </c>
      <c r="D825" s="328">
        <v>0.5416666666666666</v>
      </c>
      <c r="E825" s="245" t="s">
        <v>7700</v>
      </c>
      <c r="F825" s="245" t="s">
        <v>11150</v>
      </c>
      <c r="G825" s="245">
        <v>1.0</v>
      </c>
      <c r="H825" s="245" t="s">
        <v>888</v>
      </c>
      <c r="I825" s="323" t="s">
        <v>12715</v>
      </c>
      <c r="J825" s="323" t="s">
        <v>2957</v>
      </c>
      <c r="K825" s="323" t="s">
        <v>12243</v>
      </c>
      <c r="L825" s="323" t="s">
        <v>11627</v>
      </c>
      <c r="M825" s="333" t="s">
        <v>6334</v>
      </c>
      <c r="N825" s="323" t="s">
        <v>902</v>
      </c>
      <c r="O825" s="331">
        <v>0.5520833333333334</v>
      </c>
      <c r="P825" s="343" t="str">
        <f t="shared" si="4"/>
        <v>REVISION DE UNIDAD</v>
      </c>
      <c r="Q825" s="323" t="s">
        <v>5247</v>
      </c>
      <c r="R825" s="323">
        <v>8.66557080360557E14</v>
      </c>
      <c r="S825" s="323">
        <v>8.123194331E9</v>
      </c>
      <c r="T825" s="323" t="s">
        <v>12716</v>
      </c>
      <c r="U825" s="323" t="s">
        <v>12717</v>
      </c>
      <c r="V825" s="343" t="str">
        <f t="shared" si="88"/>
        <v>INSTALACION</v>
      </c>
      <c r="W825" s="325">
        <v>1850.0</v>
      </c>
      <c r="X825" s="325">
        <v>250.0</v>
      </c>
      <c r="Y825" s="326">
        <f t="shared" si="89"/>
        <v>336</v>
      </c>
      <c r="Z825" s="326">
        <f t="shared" si="86"/>
        <v>2436</v>
      </c>
      <c r="AA825" s="326"/>
    </row>
    <row r="826">
      <c r="A826" s="335">
        <v>46158.0</v>
      </c>
      <c r="B826" s="336" t="s">
        <v>4618</v>
      </c>
      <c r="C826" s="336" t="s">
        <v>2817</v>
      </c>
      <c r="D826" s="338">
        <v>0.5416666666666666</v>
      </c>
      <c r="E826" s="336" t="s">
        <v>12718</v>
      </c>
      <c r="F826" s="336" t="s">
        <v>7029</v>
      </c>
      <c r="G826" s="336">
        <v>1.0</v>
      </c>
      <c r="H826" s="336" t="s">
        <v>888</v>
      </c>
      <c r="I826" s="339" t="s">
        <v>12719</v>
      </c>
      <c r="J826" s="339" t="s">
        <v>9980</v>
      </c>
      <c r="K826" s="339" t="s">
        <v>12720</v>
      </c>
      <c r="L826" s="339" t="s">
        <v>7032</v>
      </c>
      <c r="M826" s="340" t="s">
        <v>12721</v>
      </c>
      <c r="N826" s="339" t="s">
        <v>902</v>
      </c>
      <c r="O826" s="341">
        <v>0.6041666666666666</v>
      </c>
      <c r="P826" s="349" t="str">
        <f t="shared" si="4"/>
        <v>INSTALACION GPS</v>
      </c>
      <c r="Q826" s="339" t="s">
        <v>68</v>
      </c>
      <c r="R826" s="339" t="s">
        <v>68</v>
      </c>
      <c r="S826" s="339" t="s">
        <v>68</v>
      </c>
      <c r="T826" s="339" t="s">
        <v>68</v>
      </c>
      <c r="U826" s="339" t="s">
        <v>68</v>
      </c>
      <c r="V826" s="349" t="str">
        <f t="shared" si="88"/>
        <v>INSTALACION</v>
      </c>
      <c r="W826" s="342">
        <v>0.0</v>
      </c>
      <c r="X826" s="342">
        <v>0.0</v>
      </c>
      <c r="Y826" s="326">
        <f t="shared" si="89"/>
        <v>0</v>
      </c>
      <c r="Z826" s="326">
        <f t="shared" si="86"/>
        <v>0</v>
      </c>
      <c r="AA826" s="326"/>
    </row>
    <row r="827">
      <c r="A827" s="322">
        <v>46159.0</v>
      </c>
      <c r="B827" s="245" t="s">
        <v>4718</v>
      </c>
      <c r="C827" s="245" t="s">
        <v>68</v>
      </c>
      <c r="D827" s="245" t="s">
        <v>68</v>
      </c>
      <c r="E827" s="245" t="s">
        <v>68</v>
      </c>
      <c r="F827" s="245" t="s">
        <v>2458</v>
      </c>
      <c r="G827" s="245" t="s">
        <v>68</v>
      </c>
      <c r="H827" s="245" t="s">
        <v>68</v>
      </c>
      <c r="I827" s="323" t="s">
        <v>68</v>
      </c>
      <c r="J827" s="323" t="s">
        <v>68</v>
      </c>
      <c r="K827" s="323" t="s">
        <v>68</v>
      </c>
      <c r="L827" s="323" t="s">
        <v>68</v>
      </c>
      <c r="M827" s="324" t="s">
        <v>68</v>
      </c>
      <c r="N827" s="323" t="s">
        <v>68</v>
      </c>
      <c r="O827" s="323" t="s">
        <v>68</v>
      </c>
      <c r="P827" s="343" t="str">
        <f t="shared" si="4"/>
        <v>-</v>
      </c>
      <c r="Q827" s="323" t="s">
        <v>68</v>
      </c>
      <c r="R827" s="323" t="s">
        <v>68</v>
      </c>
      <c r="S827" s="323" t="s">
        <v>68</v>
      </c>
      <c r="T827" s="323" t="s">
        <v>68</v>
      </c>
      <c r="U827" s="323" t="s">
        <v>68</v>
      </c>
      <c r="V827" s="343" t="str">
        <f t="shared" si="88"/>
        <v>-</v>
      </c>
      <c r="W827" s="325">
        <v>0.0</v>
      </c>
      <c r="X827" s="325">
        <v>0.0</v>
      </c>
      <c r="Y827" s="326">
        <f t="shared" si="89"/>
        <v>0</v>
      </c>
      <c r="Z827" s="326">
        <f t="shared" si="86"/>
        <v>0</v>
      </c>
      <c r="AA827" s="326"/>
    </row>
    <row r="828">
      <c r="A828" s="322">
        <v>46160.0</v>
      </c>
      <c r="B828" s="245" t="s">
        <v>4718</v>
      </c>
      <c r="C828" s="245" t="s">
        <v>762</v>
      </c>
      <c r="D828" s="328">
        <v>0.5</v>
      </c>
      <c r="E828" s="245" t="s">
        <v>7700</v>
      </c>
      <c r="F828" s="245" t="s">
        <v>12722</v>
      </c>
      <c r="G828" s="245">
        <v>1.0</v>
      </c>
      <c r="H828" s="245" t="s">
        <v>2449</v>
      </c>
      <c r="I828" s="323" t="s">
        <v>12723</v>
      </c>
      <c r="J828" s="323" t="s">
        <v>12724</v>
      </c>
      <c r="K828" s="323" t="s">
        <v>12725</v>
      </c>
      <c r="L828" s="323" t="s">
        <v>10245</v>
      </c>
      <c r="M828" s="333" t="s">
        <v>12726</v>
      </c>
      <c r="N828" s="323" t="s">
        <v>706</v>
      </c>
      <c r="O828" s="331">
        <v>0.53125</v>
      </c>
      <c r="P828" s="343" t="str">
        <f t="shared" si="4"/>
        <v>REVISION DE UNIDAD 
(DEJO DE REPORTAR))</v>
      </c>
      <c r="Q828" s="323" t="s">
        <v>12727</v>
      </c>
      <c r="R828" s="323" t="s">
        <v>68</v>
      </c>
      <c r="S828" s="323" t="s">
        <v>68</v>
      </c>
      <c r="T828" s="323" t="s">
        <v>68</v>
      </c>
      <c r="U828" s="323" t="s">
        <v>68</v>
      </c>
      <c r="V828" s="323" t="s">
        <v>762</v>
      </c>
      <c r="W828" s="325">
        <v>0.0</v>
      </c>
      <c r="X828" s="325">
        <v>0.0</v>
      </c>
      <c r="Y828" s="326">
        <f t="shared" si="89"/>
        <v>0</v>
      </c>
      <c r="Z828" s="326">
        <f t="shared" si="86"/>
        <v>0</v>
      </c>
      <c r="AA828" s="326"/>
    </row>
    <row r="829">
      <c r="A829" s="322">
        <v>46160.0</v>
      </c>
      <c r="B829" s="245" t="s">
        <v>4718</v>
      </c>
      <c r="C829" s="245" t="s">
        <v>762</v>
      </c>
      <c r="D829" s="328">
        <v>0.5</v>
      </c>
      <c r="E829" s="245" t="s">
        <v>7700</v>
      </c>
      <c r="F829" s="245" t="s">
        <v>12722</v>
      </c>
      <c r="G829" s="245">
        <v>1.0</v>
      </c>
      <c r="H829" s="245" t="s">
        <v>2819</v>
      </c>
      <c r="I829" s="323" t="s">
        <v>12723</v>
      </c>
      <c r="J829" s="323" t="s">
        <v>2819</v>
      </c>
      <c r="K829" s="323" t="s">
        <v>12725</v>
      </c>
      <c r="L829" s="323" t="s">
        <v>10245</v>
      </c>
      <c r="M829" s="333" t="s">
        <v>12726</v>
      </c>
      <c r="N829" s="323" t="s">
        <v>706</v>
      </c>
      <c r="O829" s="331">
        <v>0.53125</v>
      </c>
      <c r="P829" s="343" t="str">
        <f t="shared" si="4"/>
        <v>CAMBIO DE SIM</v>
      </c>
      <c r="Q829" s="323" t="s">
        <v>12727</v>
      </c>
      <c r="R829" s="323" t="s">
        <v>68</v>
      </c>
      <c r="S829" s="323" t="s">
        <v>68</v>
      </c>
      <c r="T829" s="323" t="s">
        <v>68</v>
      </c>
      <c r="U829" s="323" t="s">
        <v>68</v>
      </c>
      <c r="V829" s="323" t="s">
        <v>762</v>
      </c>
      <c r="W829" s="325">
        <v>0.0</v>
      </c>
      <c r="X829" s="325">
        <v>0.0</v>
      </c>
      <c r="Y829" s="326">
        <f t="shared" si="89"/>
        <v>0</v>
      </c>
      <c r="Z829" s="326">
        <f t="shared" si="86"/>
        <v>0</v>
      </c>
      <c r="AA829" s="326"/>
    </row>
    <row r="830">
      <c r="A830" s="322">
        <v>46160.0</v>
      </c>
      <c r="B830" s="245" t="s">
        <v>4718</v>
      </c>
      <c r="C830" s="245" t="s">
        <v>762</v>
      </c>
      <c r="D830" s="328">
        <v>0.5</v>
      </c>
      <c r="E830" s="245" t="s">
        <v>7700</v>
      </c>
      <c r="F830" s="245" t="s">
        <v>12722</v>
      </c>
      <c r="G830" s="245">
        <v>1.0</v>
      </c>
      <c r="H830" s="245" t="s">
        <v>2449</v>
      </c>
      <c r="I830" s="323" t="s">
        <v>12728</v>
      </c>
      <c r="J830" s="323" t="s">
        <v>12724</v>
      </c>
      <c r="K830" s="323" t="s">
        <v>12725</v>
      </c>
      <c r="L830" s="323" t="s">
        <v>10245</v>
      </c>
      <c r="M830" s="333" t="s">
        <v>12726</v>
      </c>
      <c r="N830" s="323" t="s">
        <v>706</v>
      </c>
      <c r="O830" s="323" t="s">
        <v>68</v>
      </c>
      <c r="P830" s="343" t="str">
        <f t="shared" si="4"/>
        <v>REVISION DE UNIDAD 
(DEJO DE REPORTAR))</v>
      </c>
      <c r="Q830" s="323" t="s">
        <v>68</v>
      </c>
      <c r="R830" s="323" t="s">
        <v>68</v>
      </c>
      <c r="S830" s="323" t="s">
        <v>68</v>
      </c>
      <c r="T830" s="323" t="s">
        <v>68</v>
      </c>
      <c r="U830" s="323" t="s">
        <v>68</v>
      </c>
      <c r="V830" s="323" t="s">
        <v>762</v>
      </c>
      <c r="W830" s="325">
        <v>0.0</v>
      </c>
      <c r="X830" s="325">
        <v>0.0</v>
      </c>
      <c r="Y830" s="326">
        <f t="shared" si="89"/>
        <v>0</v>
      </c>
      <c r="Z830" s="326">
        <f t="shared" si="86"/>
        <v>0</v>
      </c>
      <c r="AA830" s="326"/>
    </row>
    <row r="831">
      <c r="A831" s="322">
        <v>46160.0</v>
      </c>
      <c r="B831" s="245" t="s">
        <v>4718</v>
      </c>
      <c r="C831" s="245" t="s">
        <v>762</v>
      </c>
      <c r="D831" s="328">
        <v>0.5</v>
      </c>
      <c r="E831" s="245" t="s">
        <v>7700</v>
      </c>
      <c r="F831" s="245" t="s">
        <v>12722</v>
      </c>
      <c r="G831" s="245">
        <v>1.0</v>
      </c>
      <c r="H831" s="245" t="s">
        <v>2819</v>
      </c>
      <c r="I831" s="323" t="s">
        <v>12728</v>
      </c>
      <c r="J831" s="323" t="s">
        <v>2819</v>
      </c>
      <c r="K831" s="323" t="s">
        <v>12725</v>
      </c>
      <c r="L831" s="323" t="s">
        <v>10245</v>
      </c>
      <c r="M831" s="333" t="s">
        <v>12726</v>
      </c>
      <c r="N831" s="323" t="s">
        <v>706</v>
      </c>
      <c r="O831" s="323" t="s">
        <v>68</v>
      </c>
      <c r="P831" s="343" t="str">
        <f t="shared" si="4"/>
        <v>CAMBIO DE SIM</v>
      </c>
      <c r="Q831" s="323" t="s">
        <v>68</v>
      </c>
      <c r="R831" s="323" t="s">
        <v>68</v>
      </c>
      <c r="S831" s="323" t="s">
        <v>68</v>
      </c>
      <c r="T831" s="323" t="s">
        <v>68</v>
      </c>
      <c r="U831" s="323" t="s">
        <v>68</v>
      </c>
      <c r="V831" s="323" t="s">
        <v>762</v>
      </c>
      <c r="W831" s="325">
        <v>0.0</v>
      </c>
      <c r="X831" s="325">
        <v>0.0</v>
      </c>
      <c r="Y831" s="326">
        <f t="shared" si="89"/>
        <v>0</v>
      </c>
      <c r="Z831" s="326">
        <f t="shared" si="86"/>
        <v>0</v>
      </c>
      <c r="AA831" s="326"/>
    </row>
    <row r="832">
      <c r="A832" s="322">
        <v>46160.0</v>
      </c>
      <c r="B832" s="245" t="s">
        <v>4718</v>
      </c>
      <c r="C832" s="245" t="s">
        <v>762</v>
      </c>
      <c r="D832" s="328">
        <v>0.5</v>
      </c>
      <c r="E832" s="245" t="s">
        <v>7700</v>
      </c>
      <c r="F832" s="245" t="s">
        <v>12722</v>
      </c>
      <c r="G832" s="245">
        <v>1.0</v>
      </c>
      <c r="H832" s="245" t="s">
        <v>2449</v>
      </c>
      <c r="I832" s="323" t="s">
        <v>12729</v>
      </c>
      <c r="J832" s="323" t="s">
        <v>12724</v>
      </c>
      <c r="K832" s="323" t="s">
        <v>12725</v>
      </c>
      <c r="L832" s="323" t="s">
        <v>10245</v>
      </c>
      <c r="M832" s="333" t="s">
        <v>12726</v>
      </c>
      <c r="N832" s="323" t="s">
        <v>706</v>
      </c>
      <c r="O832" s="323" t="s">
        <v>68</v>
      </c>
      <c r="P832" s="343" t="str">
        <f t="shared" si="4"/>
        <v>REVISION DE UNIDAD 
(DEJO DE REPORTAR))</v>
      </c>
      <c r="Q832" s="323" t="s">
        <v>68</v>
      </c>
      <c r="R832" s="323" t="s">
        <v>68</v>
      </c>
      <c r="S832" s="323" t="s">
        <v>68</v>
      </c>
      <c r="T832" s="323" t="s">
        <v>68</v>
      </c>
      <c r="U832" s="323" t="s">
        <v>68</v>
      </c>
      <c r="V832" s="323" t="s">
        <v>762</v>
      </c>
      <c r="W832" s="325">
        <v>0.0</v>
      </c>
      <c r="X832" s="325">
        <v>0.0</v>
      </c>
      <c r="Y832" s="326">
        <f t="shared" si="89"/>
        <v>0</v>
      </c>
      <c r="Z832" s="326">
        <f t="shared" si="86"/>
        <v>0</v>
      </c>
      <c r="AA832" s="326"/>
    </row>
    <row r="833">
      <c r="A833" s="322">
        <v>46160.0</v>
      </c>
      <c r="B833" s="245" t="s">
        <v>4718</v>
      </c>
      <c r="C833" s="245" t="s">
        <v>762</v>
      </c>
      <c r="D833" s="328">
        <v>0.5</v>
      </c>
      <c r="E833" s="245" t="s">
        <v>7700</v>
      </c>
      <c r="F833" s="245" t="s">
        <v>12722</v>
      </c>
      <c r="G833" s="245">
        <v>1.0</v>
      </c>
      <c r="H833" s="245" t="s">
        <v>2819</v>
      </c>
      <c r="I833" s="323" t="s">
        <v>12729</v>
      </c>
      <c r="J833" s="323" t="s">
        <v>2819</v>
      </c>
      <c r="K833" s="323" t="s">
        <v>12725</v>
      </c>
      <c r="L833" s="323" t="s">
        <v>10245</v>
      </c>
      <c r="M833" s="333" t="s">
        <v>12726</v>
      </c>
      <c r="N833" s="323" t="s">
        <v>706</v>
      </c>
      <c r="O833" s="323" t="s">
        <v>68</v>
      </c>
      <c r="P833" s="343" t="str">
        <f t="shared" si="4"/>
        <v>CAMBIO DE SIM</v>
      </c>
      <c r="Q833" s="323" t="s">
        <v>68</v>
      </c>
      <c r="R833" s="323" t="s">
        <v>68</v>
      </c>
      <c r="S833" s="323" t="s">
        <v>68</v>
      </c>
      <c r="T833" s="323" t="s">
        <v>68</v>
      </c>
      <c r="U833" s="323" t="s">
        <v>68</v>
      </c>
      <c r="V833" s="323" t="s">
        <v>762</v>
      </c>
      <c r="W833" s="325">
        <v>0.0</v>
      </c>
      <c r="X833" s="325">
        <v>0.0</v>
      </c>
      <c r="Y833" s="326">
        <f t="shared" si="89"/>
        <v>0</v>
      </c>
      <c r="Z833" s="326">
        <f t="shared" si="86"/>
        <v>0</v>
      </c>
      <c r="AA833" s="326"/>
    </row>
    <row r="834">
      <c r="A834" s="322">
        <v>46160.0</v>
      </c>
      <c r="B834" s="245" t="s">
        <v>4718</v>
      </c>
      <c r="C834" s="245" t="s">
        <v>762</v>
      </c>
      <c r="D834" s="328">
        <v>0.5</v>
      </c>
      <c r="E834" s="245" t="s">
        <v>7700</v>
      </c>
      <c r="F834" s="245" t="s">
        <v>12722</v>
      </c>
      <c r="G834" s="245">
        <v>1.0</v>
      </c>
      <c r="H834" s="245" t="s">
        <v>2449</v>
      </c>
      <c r="I834" s="323" t="s">
        <v>3173</v>
      </c>
      <c r="J834" s="323" t="s">
        <v>12724</v>
      </c>
      <c r="K834" s="323" t="s">
        <v>12725</v>
      </c>
      <c r="L834" s="323" t="s">
        <v>10245</v>
      </c>
      <c r="M834" s="333" t="s">
        <v>12726</v>
      </c>
      <c r="N834" s="323" t="s">
        <v>706</v>
      </c>
      <c r="O834" s="323" t="s">
        <v>68</v>
      </c>
      <c r="P834" s="343" t="str">
        <f t="shared" si="4"/>
        <v>REVISION DE UNIDAD 
(DEJO DE REPORTAR))</v>
      </c>
      <c r="Q834" s="323" t="s">
        <v>68</v>
      </c>
      <c r="R834" s="323" t="s">
        <v>68</v>
      </c>
      <c r="S834" s="323" t="s">
        <v>68</v>
      </c>
      <c r="T834" s="323" t="s">
        <v>68</v>
      </c>
      <c r="U834" s="323" t="s">
        <v>68</v>
      </c>
      <c r="V834" s="323" t="s">
        <v>762</v>
      </c>
      <c r="W834" s="325">
        <v>0.0</v>
      </c>
      <c r="X834" s="325">
        <v>0.0</v>
      </c>
      <c r="Y834" s="326">
        <f t="shared" si="89"/>
        <v>0</v>
      </c>
      <c r="Z834" s="326">
        <f t="shared" si="86"/>
        <v>0</v>
      </c>
      <c r="AA834" s="326"/>
    </row>
    <row r="835">
      <c r="A835" s="322">
        <v>46160.0</v>
      </c>
      <c r="B835" s="245" t="s">
        <v>4718</v>
      </c>
      <c r="C835" s="245" t="s">
        <v>762</v>
      </c>
      <c r="D835" s="328">
        <v>0.5</v>
      </c>
      <c r="E835" s="245" t="s">
        <v>7700</v>
      </c>
      <c r="F835" s="245" t="s">
        <v>12722</v>
      </c>
      <c r="G835" s="245">
        <v>1.0</v>
      </c>
      <c r="H835" s="245" t="s">
        <v>2819</v>
      </c>
      <c r="I835" s="323" t="s">
        <v>3173</v>
      </c>
      <c r="J835" s="323" t="s">
        <v>2819</v>
      </c>
      <c r="K835" s="323" t="s">
        <v>12725</v>
      </c>
      <c r="L835" s="323" t="s">
        <v>10245</v>
      </c>
      <c r="M835" s="333" t="s">
        <v>12726</v>
      </c>
      <c r="N835" s="323" t="s">
        <v>706</v>
      </c>
      <c r="O835" s="323" t="s">
        <v>68</v>
      </c>
      <c r="P835" s="343" t="str">
        <f t="shared" si="4"/>
        <v>CAMBIO DE SIM</v>
      </c>
      <c r="Q835" s="323" t="s">
        <v>68</v>
      </c>
      <c r="R835" s="323" t="s">
        <v>68</v>
      </c>
      <c r="S835" s="323" t="s">
        <v>68</v>
      </c>
      <c r="T835" s="323" t="s">
        <v>68</v>
      </c>
      <c r="U835" s="323" t="s">
        <v>68</v>
      </c>
      <c r="V835" s="323" t="s">
        <v>762</v>
      </c>
      <c r="W835" s="325">
        <v>0.0</v>
      </c>
      <c r="X835" s="325">
        <v>0.0</v>
      </c>
      <c r="Y835" s="326">
        <f t="shared" si="89"/>
        <v>0</v>
      </c>
      <c r="Z835" s="326">
        <f t="shared" si="86"/>
        <v>0</v>
      </c>
      <c r="AA835" s="326"/>
    </row>
    <row r="836">
      <c r="A836" s="322">
        <v>46160.0</v>
      </c>
      <c r="B836" s="245" t="s">
        <v>4718</v>
      </c>
      <c r="C836" s="245" t="s">
        <v>762</v>
      </c>
      <c r="D836" s="328">
        <v>0.5</v>
      </c>
      <c r="E836" s="245" t="s">
        <v>7700</v>
      </c>
      <c r="F836" s="245" t="s">
        <v>12722</v>
      </c>
      <c r="G836" s="245">
        <v>1.0</v>
      </c>
      <c r="H836" s="245" t="s">
        <v>2449</v>
      </c>
      <c r="I836" s="323" t="s">
        <v>12730</v>
      </c>
      <c r="J836" s="323" t="s">
        <v>12724</v>
      </c>
      <c r="K836" s="323" t="s">
        <v>12725</v>
      </c>
      <c r="L836" s="323" t="s">
        <v>10245</v>
      </c>
      <c r="M836" s="333" t="s">
        <v>12726</v>
      </c>
      <c r="N836" s="323" t="s">
        <v>706</v>
      </c>
      <c r="O836" s="331">
        <v>0.58125</v>
      </c>
      <c r="P836" s="343" t="str">
        <f t="shared" si="4"/>
        <v>REVISION DE UNIDAD 
(DEJO DE REPORTAR))</v>
      </c>
      <c r="Q836" s="323" t="s">
        <v>68</v>
      </c>
      <c r="R836" s="323" t="s">
        <v>68</v>
      </c>
      <c r="S836" s="323" t="s">
        <v>68</v>
      </c>
      <c r="T836" s="323" t="s">
        <v>68</v>
      </c>
      <c r="U836" s="323" t="s">
        <v>68</v>
      </c>
      <c r="V836" s="323" t="s">
        <v>762</v>
      </c>
      <c r="W836" s="325">
        <v>0.0</v>
      </c>
      <c r="X836" s="325">
        <v>0.0</v>
      </c>
      <c r="Y836" s="326">
        <f t="shared" si="89"/>
        <v>0</v>
      </c>
      <c r="Z836" s="326">
        <f t="shared" si="86"/>
        <v>0</v>
      </c>
      <c r="AA836" s="326"/>
    </row>
    <row r="837">
      <c r="A837" s="322">
        <v>46160.0</v>
      </c>
      <c r="B837" s="245" t="s">
        <v>4718</v>
      </c>
      <c r="C837" s="245" t="s">
        <v>762</v>
      </c>
      <c r="D837" s="328">
        <v>0.5</v>
      </c>
      <c r="E837" s="245" t="s">
        <v>7700</v>
      </c>
      <c r="F837" s="245" t="s">
        <v>12722</v>
      </c>
      <c r="G837" s="245">
        <v>1.0</v>
      </c>
      <c r="H837" s="245" t="s">
        <v>2819</v>
      </c>
      <c r="I837" s="323" t="s">
        <v>12730</v>
      </c>
      <c r="J837" s="323" t="s">
        <v>2819</v>
      </c>
      <c r="K837" s="323" t="s">
        <v>12725</v>
      </c>
      <c r="L837" s="323" t="s">
        <v>10245</v>
      </c>
      <c r="M837" s="333" t="s">
        <v>12726</v>
      </c>
      <c r="N837" s="323" t="s">
        <v>706</v>
      </c>
      <c r="O837" s="331">
        <v>0.58125</v>
      </c>
      <c r="P837" s="343" t="str">
        <f t="shared" si="4"/>
        <v>CAMBIO DE SIM</v>
      </c>
      <c r="Q837" s="323" t="s">
        <v>68</v>
      </c>
      <c r="R837" s="323" t="s">
        <v>68</v>
      </c>
      <c r="S837" s="323" t="s">
        <v>68</v>
      </c>
      <c r="T837" s="323" t="s">
        <v>68</v>
      </c>
      <c r="U837" s="323" t="s">
        <v>68</v>
      </c>
      <c r="V837" s="323" t="s">
        <v>762</v>
      </c>
      <c r="W837" s="325">
        <v>0.0</v>
      </c>
      <c r="X837" s="325">
        <v>0.0</v>
      </c>
      <c r="Y837" s="326">
        <f t="shared" si="89"/>
        <v>0</v>
      </c>
      <c r="Z837" s="326">
        <f t="shared" si="86"/>
        <v>0</v>
      </c>
      <c r="AA837" s="326"/>
    </row>
    <row r="838">
      <c r="A838" s="322">
        <v>46160.0</v>
      </c>
      <c r="B838" s="245" t="s">
        <v>4718</v>
      </c>
      <c r="C838" s="245" t="s">
        <v>2817</v>
      </c>
      <c r="D838" s="328">
        <v>0.6666666666666666</v>
      </c>
      <c r="E838" s="245" t="s">
        <v>5113</v>
      </c>
      <c r="F838" s="245" t="s">
        <v>2523</v>
      </c>
      <c r="G838" s="245">
        <v>1.0</v>
      </c>
      <c r="H838" s="245" t="s">
        <v>888</v>
      </c>
      <c r="I838" s="323" t="s">
        <v>12731</v>
      </c>
      <c r="J838" s="323" t="s">
        <v>9980</v>
      </c>
      <c r="K838" s="323" t="s">
        <v>3545</v>
      </c>
      <c r="L838" s="323" t="s">
        <v>6383</v>
      </c>
      <c r="M838" s="333" t="s">
        <v>2826</v>
      </c>
      <c r="N838" s="323" t="s">
        <v>706</v>
      </c>
      <c r="O838" s="331">
        <v>0.6506944444444445</v>
      </c>
      <c r="P838" s="343" t="str">
        <f t="shared" si="4"/>
        <v>INSTALACION GPS</v>
      </c>
      <c r="Q838" s="323" t="s">
        <v>5247</v>
      </c>
      <c r="R838" s="323">
        <v>8.66557080316013E14</v>
      </c>
      <c r="S838" s="323">
        <v>8.123194323E9</v>
      </c>
      <c r="T838" s="323" t="s">
        <v>12732</v>
      </c>
      <c r="U838" s="323" t="s">
        <v>68</v>
      </c>
      <c r="V838" s="343" t="str">
        <f t="shared" ref="V838:V841" si="90">H838</f>
        <v>INSTALACION</v>
      </c>
      <c r="W838" s="325">
        <v>0.0</v>
      </c>
      <c r="X838" s="325">
        <v>0.0</v>
      </c>
      <c r="Y838" s="326">
        <f t="shared" si="89"/>
        <v>0</v>
      </c>
      <c r="Z838" s="326">
        <f t="shared" si="86"/>
        <v>0</v>
      </c>
      <c r="AA838" s="326"/>
    </row>
    <row r="839">
      <c r="A839" s="322">
        <v>46160.0</v>
      </c>
      <c r="B839" s="245" t="s">
        <v>4718</v>
      </c>
      <c r="C839" s="245" t="s">
        <v>2817</v>
      </c>
      <c r="D839" s="328">
        <v>0.7291666666666666</v>
      </c>
      <c r="E839" s="245" t="s">
        <v>3761</v>
      </c>
      <c r="F839" s="245" t="s">
        <v>2592</v>
      </c>
      <c r="G839" s="245">
        <v>1.0</v>
      </c>
      <c r="H839" s="245" t="s">
        <v>888</v>
      </c>
      <c r="I839" s="323" t="s">
        <v>12733</v>
      </c>
      <c r="J839" s="323" t="s">
        <v>9980</v>
      </c>
      <c r="K839" s="323" t="s">
        <v>12734</v>
      </c>
      <c r="L839" s="323" t="s">
        <v>12321</v>
      </c>
      <c r="M839" s="344" t="s">
        <v>11752</v>
      </c>
      <c r="N839" s="323" t="s">
        <v>706</v>
      </c>
      <c r="O839" s="323" t="s">
        <v>68</v>
      </c>
      <c r="P839" s="343" t="str">
        <f t="shared" si="4"/>
        <v>INSTALACION GPS</v>
      </c>
      <c r="Q839" s="323" t="s">
        <v>68</v>
      </c>
      <c r="R839" s="323" t="s">
        <v>68</v>
      </c>
      <c r="S839" s="323" t="s">
        <v>68</v>
      </c>
      <c r="T839" s="323" t="s">
        <v>68</v>
      </c>
      <c r="U839" s="323" t="s">
        <v>68</v>
      </c>
      <c r="V839" s="343" t="str">
        <f t="shared" si="90"/>
        <v>INSTALACION</v>
      </c>
      <c r="W839" s="325">
        <v>1724.0</v>
      </c>
      <c r="X839" s="325">
        <v>150.0</v>
      </c>
      <c r="Y839" s="326">
        <f t="shared" si="89"/>
        <v>299.84</v>
      </c>
      <c r="Z839" s="326">
        <f t="shared" si="86"/>
        <v>2173.84</v>
      </c>
      <c r="AA839" s="326"/>
    </row>
    <row r="840">
      <c r="A840" s="322">
        <v>46160.0</v>
      </c>
      <c r="B840" s="245" t="s">
        <v>4618</v>
      </c>
      <c r="C840" s="245" t="s">
        <v>68</v>
      </c>
      <c r="D840" s="245" t="s">
        <v>68</v>
      </c>
      <c r="E840" s="245" t="s">
        <v>7700</v>
      </c>
      <c r="F840" s="245" t="s">
        <v>6374</v>
      </c>
      <c r="G840" s="245">
        <v>1.0</v>
      </c>
      <c r="H840" s="245" t="s">
        <v>6980</v>
      </c>
      <c r="I840" s="323" t="s">
        <v>4247</v>
      </c>
      <c r="J840" s="323" t="s">
        <v>10046</v>
      </c>
      <c r="K840" s="323" t="s">
        <v>2709</v>
      </c>
      <c r="L840" s="323" t="s">
        <v>6376</v>
      </c>
      <c r="M840" s="333" t="s">
        <v>6377</v>
      </c>
      <c r="N840" s="323" t="s">
        <v>68</v>
      </c>
      <c r="O840" s="323" t="s">
        <v>68</v>
      </c>
      <c r="P840" s="343" t="str">
        <f t="shared" si="4"/>
        <v>INSTALACION COMODATO GPS</v>
      </c>
      <c r="Q840" s="323" t="s">
        <v>68</v>
      </c>
      <c r="R840" s="323" t="s">
        <v>68</v>
      </c>
      <c r="S840" s="323" t="s">
        <v>68</v>
      </c>
      <c r="T840" s="323" t="s">
        <v>68</v>
      </c>
      <c r="U840" s="323" t="s">
        <v>68</v>
      </c>
      <c r="V840" s="343" t="str">
        <f t="shared" si="90"/>
        <v>NO SE REALIZO</v>
      </c>
      <c r="W840" s="325">
        <v>549.0</v>
      </c>
      <c r="X840" s="325">
        <v>299.0</v>
      </c>
      <c r="Y840" s="326">
        <f t="shared" si="89"/>
        <v>135.68</v>
      </c>
      <c r="Z840" s="326">
        <f t="shared" si="86"/>
        <v>983.68</v>
      </c>
      <c r="AA840" s="326"/>
    </row>
    <row r="841">
      <c r="A841" s="322">
        <v>46161.0</v>
      </c>
      <c r="B841" s="245" t="s">
        <v>4718</v>
      </c>
      <c r="C841" s="245" t="s">
        <v>11463</v>
      </c>
      <c r="D841" s="328">
        <v>0.3541666666666667</v>
      </c>
      <c r="E841" s="245" t="s">
        <v>12575</v>
      </c>
      <c r="F841" s="245" t="s">
        <v>12575</v>
      </c>
      <c r="G841" s="245">
        <v>1.0</v>
      </c>
      <c r="H841" s="245" t="s">
        <v>888</v>
      </c>
      <c r="I841" s="323" t="s">
        <v>12735</v>
      </c>
      <c r="J841" s="323" t="s">
        <v>9980</v>
      </c>
      <c r="K841" s="323" t="s">
        <v>12736</v>
      </c>
      <c r="L841" s="323" t="s">
        <v>12737</v>
      </c>
      <c r="M841" s="333" t="s">
        <v>12738</v>
      </c>
      <c r="N841" s="323" t="s">
        <v>5410</v>
      </c>
      <c r="O841" s="331">
        <v>0.4076388888888889</v>
      </c>
      <c r="P841" s="343" t="str">
        <f t="shared" si="4"/>
        <v>INSTALACION GPS</v>
      </c>
      <c r="Q841" s="323" t="s">
        <v>5247</v>
      </c>
      <c r="R841" s="323">
        <v>8.66557080358031E14</v>
      </c>
      <c r="S841" s="323">
        <v>8.123194314E9</v>
      </c>
      <c r="T841" s="323" t="s">
        <v>12739</v>
      </c>
      <c r="U841" s="323">
        <v>747133.0</v>
      </c>
      <c r="V841" s="343" t="str">
        <f t="shared" si="90"/>
        <v>INSTALACION</v>
      </c>
      <c r="W841" s="325">
        <v>1500.0</v>
      </c>
      <c r="X841" s="325">
        <v>0.0</v>
      </c>
      <c r="Y841" s="326">
        <f t="shared" si="89"/>
        <v>240</v>
      </c>
      <c r="Z841" s="326">
        <f t="shared" si="86"/>
        <v>1740</v>
      </c>
      <c r="AA841" s="325" t="s">
        <v>12582</v>
      </c>
    </row>
    <row r="842">
      <c r="A842" s="322">
        <v>46161.0</v>
      </c>
      <c r="B842" s="245" t="s">
        <v>4718</v>
      </c>
      <c r="C842" s="245" t="s">
        <v>762</v>
      </c>
      <c r="D842" s="328">
        <v>0.3333333333333333</v>
      </c>
      <c r="E842" s="245" t="s">
        <v>12740</v>
      </c>
      <c r="F842" s="245" t="s">
        <v>10546</v>
      </c>
      <c r="G842" s="245">
        <v>1.0</v>
      </c>
      <c r="H842" s="245" t="s">
        <v>2449</v>
      </c>
      <c r="I842" s="323" t="s">
        <v>12741</v>
      </c>
      <c r="J842" s="323" t="s">
        <v>12742</v>
      </c>
      <c r="K842" s="323" t="s">
        <v>12743</v>
      </c>
      <c r="L842" s="323" t="s">
        <v>11505</v>
      </c>
      <c r="M842" s="333" t="s">
        <v>3390</v>
      </c>
      <c r="N842" s="323" t="s">
        <v>706</v>
      </c>
      <c r="O842" s="323" t="s">
        <v>68</v>
      </c>
      <c r="P842" s="343" t="str">
        <f t="shared" si="4"/>
        <v>REVISION DE UNIDAD
(DEJO DE REPORTAR)</v>
      </c>
      <c r="Q842" s="323" t="s">
        <v>68</v>
      </c>
      <c r="R842" s="323" t="s">
        <v>68</v>
      </c>
      <c r="S842" s="323" t="s">
        <v>68</v>
      </c>
      <c r="T842" s="323" t="s">
        <v>68</v>
      </c>
      <c r="U842" s="323" t="s">
        <v>68</v>
      </c>
      <c r="V842" s="323" t="s">
        <v>762</v>
      </c>
      <c r="W842" s="325">
        <v>0.0</v>
      </c>
      <c r="X842" s="325">
        <v>0.0</v>
      </c>
      <c r="Y842" s="326">
        <f t="shared" si="89"/>
        <v>0</v>
      </c>
      <c r="Z842" s="326">
        <f t="shared" si="86"/>
        <v>0</v>
      </c>
      <c r="AA842" s="326"/>
    </row>
    <row r="843">
      <c r="A843" s="322">
        <v>46161.0</v>
      </c>
      <c r="B843" s="245" t="s">
        <v>4718</v>
      </c>
      <c r="C843" s="245" t="s">
        <v>762</v>
      </c>
      <c r="D843" s="328">
        <v>0.3333333333333333</v>
      </c>
      <c r="E843" s="245" t="s">
        <v>12740</v>
      </c>
      <c r="F843" s="245" t="s">
        <v>10546</v>
      </c>
      <c r="G843" s="245">
        <v>1.0</v>
      </c>
      <c r="H843" s="245" t="s">
        <v>2819</v>
      </c>
      <c r="I843" s="323" t="s">
        <v>12741</v>
      </c>
      <c r="J843" s="323" t="s">
        <v>2819</v>
      </c>
      <c r="K843" s="323" t="s">
        <v>12743</v>
      </c>
      <c r="L843" s="323" t="s">
        <v>11505</v>
      </c>
      <c r="M843" s="333" t="s">
        <v>3390</v>
      </c>
      <c r="N843" s="323" t="s">
        <v>706</v>
      </c>
      <c r="O843" s="323" t="s">
        <v>68</v>
      </c>
      <c r="P843" s="343" t="str">
        <f t="shared" si="4"/>
        <v>CAMBIO DE SIM</v>
      </c>
      <c r="Q843" s="323" t="s">
        <v>68</v>
      </c>
      <c r="R843" s="323" t="s">
        <v>68</v>
      </c>
      <c r="S843" s="323" t="s">
        <v>68</v>
      </c>
      <c r="T843" s="323" t="s">
        <v>68</v>
      </c>
      <c r="U843" s="323" t="s">
        <v>68</v>
      </c>
      <c r="V843" s="323" t="s">
        <v>762</v>
      </c>
      <c r="W843" s="325">
        <v>0.0</v>
      </c>
      <c r="X843" s="325">
        <v>0.0</v>
      </c>
      <c r="Y843" s="326">
        <f t="shared" si="89"/>
        <v>0</v>
      </c>
      <c r="Z843" s="326">
        <f t="shared" si="86"/>
        <v>0</v>
      </c>
      <c r="AA843" s="326"/>
    </row>
    <row r="844">
      <c r="A844" s="322">
        <v>46161.0</v>
      </c>
      <c r="B844" s="245" t="s">
        <v>4718</v>
      </c>
      <c r="C844" s="245" t="s">
        <v>762</v>
      </c>
      <c r="D844" s="328">
        <v>0.3333333333333333</v>
      </c>
      <c r="E844" s="245" t="s">
        <v>12740</v>
      </c>
      <c r="F844" s="245" t="s">
        <v>10546</v>
      </c>
      <c r="G844" s="245">
        <v>1.0</v>
      </c>
      <c r="H844" s="245" t="s">
        <v>2449</v>
      </c>
      <c r="I844" s="323" t="s">
        <v>12744</v>
      </c>
      <c r="J844" s="323" t="s">
        <v>12742</v>
      </c>
      <c r="K844" s="323" t="s">
        <v>12743</v>
      </c>
      <c r="L844" s="323" t="s">
        <v>11505</v>
      </c>
      <c r="M844" s="333" t="s">
        <v>3390</v>
      </c>
      <c r="N844" s="323" t="s">
        <v>706</v>
      </c>
      <c r="O844" s="323" t="s">
        <v>68</v>
      </c>
      <c r="P844" s="343" t="str">
        <f t="shared" si="4"/>
        <v>REVISION DE UNIDAD
(DEJO DE REPORTAR)</v>
      </c>
      <c r="Q844" s="323" t="s">
        <v>68</v>
      </c>
      <c r="R844" s="323" t="s">
        <v>68</v>
      </c>
      <c r="S844" s="323" t="s">
        <v>68</v>
      </c>
      <c r="T844" s="323" t="s">
        <v>68</v>
      </c>
      <c r="U844" s="323" t="s">
        <v>68</v>
      </c>
      <c r="V844" s="323" t="s">
        <v>762</v>
      </c>
      <c r="W844" s="325">
        <v>0.0</v>
      </c>
      <c r="X844" s="325">
        <v>0.0</v>
      </c>
      <c r="Y844" s="326">
        <f t="shared" si="89"/>
        <v>0</v>
      </c>
      <c r="Z844" s="326">
        <f t="shared" si="86"/>
        <v>0</v>
      </c>
      <c r="AA844" s="326"/>
    </row>
    <row r="845">
      <c r="A845" s="322">
        <v>46161.0</v>
      </c>
      <c r="B845" s="245" t="s">
        <v>4718</v>
      </c>
      <c r="C845" s="245" t="s">
        <v>762</v>
      </c>
      <c r="D845" s="328">
        <v>0.3333333333333333</v>
      </c>
      <c r="E845" s="245" t="s">
        <v>12740</v>
      </c>
      <c r="F845" s="245" t="s">
        <v>10546</v>
      </c>
      <c r="G845" s="245">
        <v>1.0</v>
      </c>
      <c r="H845" s="245" t="s">
        <v>2819</v>
      </c>
      <c r="I845" s="323" t="s">
        <v>12744</v>
      </c>
      <c r="J845" s="323" t="s">
        <v>2819</v>
      </c>
      <c r="K845" s="323" t="s">
        <v>12743</v>
      </c>
      <c r="L845" s="323" t="s">
        <v>11505</v>
      </c>
      <c r="M845" s="333" t="s">
        <v>3390</v>
      </c>
      <c r="N845" s="323" t="s">
        <v>706</v>
      </c>
      <c r="O845" s="323" t="s">
        <v>68</v>
      </c>
      <c r="P845" s="343" t="str">
        <f t="shared" si="4"/>
        <v>CAMBIO DE SIM</v>
      </c>
      <c r="Q845" s="323" t="s">
        <v>68</v>
      </c>
      <c r="R845" s="323" t="s">
        <v>68</v>
      </c>
      <c r="S845" s="323" t="s">
        <v>68</v>
      </c>
      <c r="T845" s="323" t="s">
        <v>68</v>
      </c>
      <c r="U845" s="323" t="s">
        <v>68</v>
      </c>
      <c r="V845" s="323" t="s">
        <v>762</v>
      </c>
      <c r="W845" s="325">
        <v>0.0</v>
      </c>
      <c r="X845" s="325">
        <v>0.0</v>
      </c>
      <c r="Y845" s="326">
        <f t="shared" si="89"/>
        <v>0</v>
      </c>
      <c r="Z845" s="326">
        <f t="shared" si="86"/>
        <v>0</v>
      </c>
      <c r="AA845" s="326"/>
    </row>
    <row r="846">
      <c r="A846" s="322">
        <v>46161.0</v>
      </c>
      <c r="B846" s="245" t="s">
        <v>4718</v>
      </c>
      <c r="C846" s="245" t="s">
        <v>762</v>
      </c>
      <c r="D846" s="328">
        <v>0.3333333333333333</v>
      </c>
      <c r="E846" s="245" t="s">
        <v>12740</v>
      </c>
      <c r="F846" s="245" t="s">
        <v>10546</v>
      </c>
      <c r="G846" s="245">
        <v>1.0</v>
      </c>
      <c r="H846" s="245" t="s">
        <v>2449</v>
      </c>
      <c r="I846" s="323" t="s">
        <v>12745</v>
      </c>
      <c r="J846" s="323" t="s">
        <v>12742</v>
      </c>
      <c r="K846" s="323" t="s">
        <v>12743</v>
      </c>
      <c r="L846" s="323" t="s">
        <v>11505</v>
      </c>
      <c r="M846" s="333" t="s">
        <v>3390</v>
      </c>
      <c r="N846" s="323" t="s">
        <v>706</v>
      </c>
      <c r="O846" s="323" t="s">
        <v>68</v>
      </c>
      <c r="P846" s="343" t="str">
        <f t="shared" si="4"/>
        <v>REVISION DE UNIDAD
(DEJO DE REPORTAR)</v>
      </c>
      <c r="Q846" s="323" t="s">
        <v>68</v>
      </c>
      <c r="R846" s="323" t="s">
        <v>68</v>
      </c>
      <c r="S846" s="323" t="s">
        <v>68</v>
      </c>
      <c r="T846" s="323" t="s">
        <v>68</v>
      </c>
      <c r="U846" s="323" t="s">
        <v>68</v>
      </c>
      <c r="V846" s="323" t="s">
        <v>762</v>
      </c>
      <c r="W846" s="325">
        <v>0.0</v>
      </c>
      <c r="X846" s="325">
        <v>0.0</v>
      </c>
      <c r="Y846" s="326">
        <f t="shared" si="89"/>
        <v>0</v>
      </c>
      <c r="Z846" s="326">
        <f t="shared" si="86"/>
        <v>0</v>
      </c>
      <c r="AA846" s="326"/>
    </row>
    <row r="847">
      <c r="A847" s="322">
        <v>46161.0</v>
      </c>
      <c r="B847" s="245" t="s">
        <v>4718</v>
      </c>
      <c r="C847" s="245" t="s">
        <v>762</v>
      </c>
      <c r="D847" s="328">
        <v>0.3333333333333333</v>
      </c>
      <c r="E847" s="245" t="s">
        <v>12740</v>
      </c>
      <c r="F847" s="245" t="s">
        <v>10546</v>
      </c>
      <c r="G847" s="245">
        <v>1.0</v>
      </c>
      <c r="H847" s="245" t="s">
        <v>2819</v>
      </c>
      <c r="I847" s="323" t="s">
        <v>12745</v>
      </c>
      <c r="J847" s="323" t="s">
        <v>2819</v>
      </c>
      <c r="K847" s="323" t="s">
        <v>12743</v>
      </c>
      <c r="L847" s="323" t="s">
        <v>11505</v>
      </c>
      <c r="M847" s="333" t="s">
        <v>3390</v>
      </c>
      <c r="N847" s="323" t="s">
        <v>706</v>
      </c>
      <c r="O847" s="323" t="s">
        <v>68</v>
      </c>
      <c r="P847" s="343" t="str">
        <f t="shared" si="4"/>
        <v>CAMBIO DE SIM</v>
      </c>
      <c r="Q847" s="323" t="s">
        <v>68</v>
      </c>
      <c r="R847" s="323" t="s">
        <v>68</v>
      </c>
      <c r="S847" s="323" t="s">
        <v>68</v>
      </c>
      <c r="T847" s="323" t="s">
        <v>68</v>
      </c>
      <c r="U847" s="323" t="s">
        <v>68</v>
      </c>
      <c r="V847" s="323" t="s">
        <v>762</v>
      </c>
      <c r="W847" s="325">
        <v>0.0</v>
      </c>
      <c r="X847" s="325">
        <v>0.0</v>
      </c>
      <c r="Y847" s="326">
        <f t="shared" si="89"/>
        <v>0</v>
      </c>
      <c r="Z847" s="326">
        <f t="shared" si="86"/>
        <v>0</v>
      </c>
      <c r="AA847" s="326"/>
    </row>
    <row r="848">
      <c r="A848" s="322">
        <v>46161.0</v>
      </c>
      <c r="B848" s="245" t="s">
        <v>4718</v>
      </c>
      <c r="C848" s="245" t="s">
        <v>762</v>
      </c>
      <c r="D848" s="328">
        <v>0.3333333333333333</v>
      </c>
      <c r="E848" s="245" t="s">
        <v>12740</v>
      </c>
      <c r="F848" s="245" t="s">
        <v>10546</v>
      </c>
      <c r="G848" s="245">
        <v>1.0</v>
      </c>
      <c r="H848" s="245" t="s">
        <v>2449</v>
      </c>
      <c r="I848" s="323" t="s">
        <v>12746</v>
      </c>
      <c r="J848" s="323" t="s">
        <v>12742</v>
      </c>
      <c r="K848" s="323" t="s">
        <v>12743</v>
      </c>
      <c r="L848" s="323" t="s">
        <v>11505</v>
      </c>
      <c r="M848" s="333" t="s">
        <v>3390</v>
      </c>
      <c r="N848" s="323" t="s">
        <v>706</v>
      </c>
      <c r="O848" s="323" t="s">
        <v>68</v>
      </c>
      <c r="P848" s="343" t="str">
        <f t="shared" si="4"/>
        <v>REVISION DE UNIDAD
(DEJO DE REPORTAR)</v>
      </c>
      <c r="Q848" s="323" t="s">
        <v>68</v>
      </c>
      <c r="R848" s="323" t="s">
        <v>68</v>
      </c>
      <c r="S848" s="323" t="s">
        <v>68</v>
      </c>
      <c r="T848" s="323" t="s">
        <v>68</v>
      </c>
      <c r="U848" s="323" t="s">
        <v>68</v>
      </c>
      <c r="V848" s="323" t="s">
        <v>762</v>
      </c>
      <c r="W848" s="325">
        <v>0.0</v>
      </c>
      <c r="X848" s="325">
        <v>0.0</v>
      </c>
      <c r="Y848" s="326">
        <f t="shared" si="89"/>
        <v>0</v>
      </c>
      <c r="Z848" s="326">
        <f t="shared" si="86"/>
        <v>0</v>
      </c>
      <c r="AA848" s="326"/>
    </row>
    <row r="849">
      <c r="A849" s="322">
        <v>46161.0</v>
      </c>
      <c r="B849" s="245" t="s">
        <v>4718</v>
      </c>
      <c r="C849" s="245" t="s">
        <v>762</v>
      </c>
      <c r="D849" s="328">
        <v>0.3333333333333333</v>
      </c>
      <c r="E849" s="245" t="s">
        <v>12740</v>
      </c>
      <c r="F849" s="245" t="s">
        <v>10546</v>
      </c>
      <c r="G849" s="245">
        <v>1.0</v>
      </c>
      <c r="H849" s="245" t="s">
        <v>2819</v>
      </c>
      <c r="I849" s="323" t="s">
        <v>12746</v>
      </c>
      <c r="J849" s="323" t="s">
        <v>2819</v>
      </c>
      <c r="K849" s="323" t="s">
        <v>12743</v>
      </c>
      <c r="L849" s="323" t="s">
        <v>11505</v>
      </c>
      <c r="M849" s="333" t="s">
        <v>3390</v>
      </c>
      <c r="N849" s="323" t="s">
        <v>706</v>
      </c>
      <c r="O849" s="323" t="s">
        <v>68</v>
      </c>
      <c r="P849" s="343" t="str">
        <f t="shared" si="4"/>
        <v>CAMBIO DE SIM</v>
      </c>
      <c r="Q849" s="323" t="s">
        <v>68</v>
      </c>
      <c r="R849" s="323" t="s">
        <v>68</v>
      </c>
      <c r="S849" s="323" t="s">
        <v>68</v>
      </c>
      <c r="T849" s="323" t="s">
        <v>68</v>
      </c>
      <c r="U849" s="323" t="s">
        <v>68</v>
      </c>
      <c r="V849" s="323" t="s">
        <v>762</v>
      </c>
      <c r="W849" s="325">
        <v>0.0</v>
      </c>
      <c r="X849" s="325">
        <v>0.0</v>
      </c>
      <c r="Y849" s="326">
        <f t="shared" si="89"/>
        <v>0</v>
      </c>
      <c r="Z849" s="326">
        <f t="shared" si="86"/>
        <v>0</v>
      </c>
      <c r="AA849" s="326"/>
    </row>
    <row r="850">
      <c r="A850" s="322">
        <v>46161.0</v>
      </c>
      <c r="B850" s="245" t="s">
        <v>4718</v>
      </c>
      <c r="C850" s="245" t="s">
        <v>762</v>
      </c>
      <c r="D850" s="328">
        <v>0.3333333333333333</v>
      </c>
      <c r="E850" s="245" t="s">
        <v>12740</v>
      </c>
      <c r="F850" s="245" t="s">
        <v>10546</v>
      </c>
      <c r="G850" s="245">
        <v>1.0</v>
      </c>
      <c r="H850" s="245" t="s">
        <v>2449</v>
      </c>
      <c r="I850" s="323" t="s">
        <v>10547</v>
      </c>
      <c r="J850" s="323" t="s">
        <v>12742</v>
      </c>
      <c r="K850" s="323" t="s">
        <v>12743</v>
      </c>
      <c r="L850" s="323" t="s">
        <v>11505</v>
      </c>
      <c r="M850" s="333" t="s">
        <v>3390</v>
      </c>
      <c r="N850" s="323" t="s">
        <v>706</v>
      </c>
      <c r="O850" s="323" t="s">
        <v>68</v>
      </c>
      <c r="P850" s="343" t="str">
        <f t="shared" si="4"/>
        <v>REVISION DE UNIDAD
(DEJO DE REPORTAR)</v>
      </c>
      <c r="Q850" s="323" t="s">
        <v>68</v>
      </c>
      <c r="R850" s="323" t="s">
        <v>68</v>
      </c>
      <c r="S850" s="323" t="s">
        <v>68</v>
      </c>
      <c r="T850" s="323" t="s">
        <v>68</v>
      </c>
      <c r="U850" s="323" t="s">
        <v>68</v>
      </c>
      <c r="V850" s="323" t="s">
        <v>762</v>
      </c>
      <c r="W850" s="325">
        <v>0.0</v>
      </c>
      <c r="X850" s="325">
        <v>0.0</v>
      </c>
      <c r="Y850" s="326">
        <f t="shared" si="89"/>
        <v>0</v>
      </c>
      <c r="Z850" s="326">
        <f t="shared" si="86"/>
        <v>0</v>
      </c>
      <c r="AA850" s="326"/>
    </row>
    <row r="851">
      <c r="A851" s="322">
        <v>46161.0</v>
      </c>
      <c r="B851" s="245" t="s">
        <v>4718</v>
      </c>
      <c r="C851" s="245" t="s">
        <v>762</v>
      </c>
      <c r="D851" s="328">
        <v>0.3333333333333333</v>
      </c>
      <c r="E851" s="245" t="s">
        <v>12740</v>
      </c>
      <c r="F851" s="245" t="s">
        <v>10546</v>
      </c>
      <c r="G851" s="245">
        <v>1.0</v>
      </c>
      <c r="H851" s="245" t="s">
        <v>2819</v>
      </c>
      <c r="I851" s="323" t="s">
        <v>10547</v>
      </c>
      <c r="J851" s="323" t="s">
        <v>2819</v>
      </c>
      <c r="K851" s="323" t="s">
        <v>12743</v>
      </c>
      <c r="L851" s="323" t="s">
        <v>11505</v>
      </c>
      <c r="M851" s="333" t="s">
        <v>3390</v>
      </c>
      <c r="N851" s="323" t="s">
        <v>706</v>
      </c>
      <c r="O851" s="323" t="s">
        <v>68</v>
      </c>
      <c r="P851" s="343" t="str">
        <f t="shared" si="4"/>
        <v>CAMBIO DE SIM</v>
      </c>
      <c r="Q851" s="323" t="s">
        <v>68</v>
      </c>
      <c r="R851" s="323" t="s">
        <v>68</v>
      </c>
      <c r="S851" s="323" t="s">
        <v>68</v>
      </c>
      <c r="T851" s="323" t="s">
        <v>68</v>
      </c>
      <c r="U851" s="323" t="s">
        <v>68</v>
      </c>
      <c r="V851" s="323" t="s">
        <v>762</v>
      </c>
      <c r="W851" s="325">
        <v>0.0</v>
      </c>
      <c r="X851" s="325">
        <v>0.0</v>
      </c>
      <c r="Y851" s="326">
        <f t="shared" si="89"/>
        <v>0</v>
      </c>
      <c r="Z851" s="326">
        <f t="shared" si="86"/>
        <v>0</v>
      </c>
      <c r="AA851" s="326"/>
    </row>
    <row r="852">
      <c r="A852" s="322">
        <v>46161.0</v>
      </c>
      <c r="B852" s="245" t="s">
        <v>4718</v>
      </c>
      <c r="C852" s="245" t="s">
        <v>762</v>
      </c>
      <c r="D852" s="328">
        <v>0.3333333333333333</v>
      </c>
      <c r="E852" s="245" t="s">
        <v>12740</v>
      </c>
      <c r="F852" s="245" t="s">
        <v>10546</v>
      </c>
      <c r="G852" s="245">
        <v>1.0</v>
      </c>
      <c r="H852" s="245" t="s">
        <v>2449</v>
      </c>
      <c r="I852" s="323" t="s">
        <v>12747</v>
      </c>
      <c r="J852" s="323" t="s">
        <v>12742</v>
      </c>
      <c r="K852" s="323" t="s">
        <v>12743</v>
      </c>
      <c r="L852" s="323" t="s">
        <v>11505</v>
      </c>
      <c r="M852" s="333" t="s">
        <v>3390</v>
      </c>
      <c r="N852" s="323" t="s">
        <v>706</v>
      </c>
      <c r="O852" s="323" t="s">
        <v>68</v>
      </c>
      <c r="P852" s="343" t="str">
        <f t="shared" si="4"/>
        <v>REVISION DE UNIDAD
(DEJO DE REPORTAR)</v>
      </c>
      <c r="Q852" s="323" t="s">
        <v>68</v>
      </c>
      <c r="R852" s="323" t="s">
        <v>68</v>
      </c>
      <c r="S852" s="323" t="s">
        <v>68</v>
      </c>
      <c r="T852" s="323" t="s">
        <v>68</v>
      </c>
      <c r="U852" s="323" t="s">
        <v>68</v>
      </c>
      <c r="V852" s="323" t="s">
        <v>762</v>
      </c>
      <c r="W852" s="325">
        <v>0.0</v>
      </c>
      <c r="X852" s="325">
        <v>0.0</v>
      </c>
      <c r="Y852" s="326">
        <f t="shared" si="89"/>
        <v>0</v>
      </c>
      <c r="Z852" s="326">
        <f t="shared" si="86"/>
        <v>0</v>
      </c>
      <c r="AA852" s="326"/>
    </row>
    <row r="853">
      <c r="A853" s="322">
        <v>46161.0</v>
      </c>
      <c r="B853" s="245" t="s">
        <v>4718</v>
      </c>
      <c r="C853" s="245" t="s">
        <v>762</v>
      </c>
      <c r="D853" s="328">
        <v>0.3333333333333333</v>
      </c>
      <c r="E853" s="245" t="s">
        <v>12740</v>
      </c>
      <c r="F853" s="245" t="s">
        <v>10546</v>
      </c>
      <c r="G853" s="245">
        <v>1.0</v>
      </c>
      <c r="H853" s="245" t="s">
        <v>2819</v>
      </c>
      <c r="I853" s="323" t="s">
        <v>12747</v>
      </c>
      <c r="J853" s="323" t="s">
        <v>2819</v>
      </c>
      <c r="K853" s="323" t="s">
        <v>12743</v>
      </c>
      <c r="L853" s="323" t="s">
        <v>11505</v>
      </c>
      <c r="M853" s="333" t="s">
        <v>3390</v>
      </c>
      <c r="N853" s="323" t="s">
        <v>706</v>
      </c>
      <c r="O853" s="323" t="s">
        <v>68</v>
      </c>
      <c r="P853" s="343" t="str">
        <f t="shared" si="4"/>
        <v>CAMBIO DE SIM</v>
      </c>
      <c r="Q853" s="323" t="s">
        <v>68</v>
      </c>
      <c r="R853" s="323" t="s">
        <v>68</v>
      </c>
      <c r="S853" s="323" t="s">
        <v>68</v>
      </c>
      <c r="T853" s="323" t="s">
        <v>68</v>
      </c>
      <c r="U853" s="323" t="s">
        <v>68</v>
      </c>
      <c r="V853" s="323" t="s">
        <v>762</v>
      </c>
      <c r="W853" s="325">
        <v>0.0</v>
      </c>
      <c r="X853" s="325">
        <v>0.0</v>
      </c>
      <c r="Y853" s="326">
        <f t="shared" si="89"/>
        <v>0</v>
      </c>
      <c r="Z853" s="326">
        <f t="shared" si="86"/>
        <v>0</v>
      </c>
      <c r="AA853" s="326"/>
    </row>
    <row r="854">
      <c r="A854" s="322">
        <v>46161.0</v>
      </c>
      <c r="B854" s="245" t="s">
        <v>4718</v>
      </c>
      <c r="C854" s="245" t="s">
        <v>762</v>
      </c>
      <c r="D854" s="328">
        <v>0.3333333333333333</v>
      </c>
      <c r="E854" s="245" t="s">
        <v>12740</v>
      </c>
      <c r="F854" s="245" t="s">
        <v>10546</v>
      </c>
      <c r="G854" s="245">
        <v>1.0</v>
      </c>
      <c r="H854" s="245" t="s">
        <v>2449</v>
      </c>
      <c r="I854" s="323" t="s">
        <v>12748</v>
      </c>
      <c r="J854" s="323" t="s">
        <v>12742</v>
      </c>
      <c r="K854" s="323" t="s">
        <v>12743</v>
      </c>
      <c r="L854" s="323" t="s">
        <v>11505</v>
      </c>
      <c r="M854" s="333" t="s">
        <v>3390</v>
      </c>
      <c r="N854" s="323" t="s">
        <v>706</v>
      </c>
      <c r="O854" s="323" t="s">
        <v>68</v>
      </c>
      <c r="P854" s="343" t="str">
        <f t="shared" si="4"/>
        <v>REVISION DE UNIDAD
(DEJO DE REPORTAR)</v>
      </c>
      <c r="Q854" s="323" t="s">
        <v>68</v>
      </c>
      <c r="R854" s="323" t="s">
        <v>68</v>
      </c>
      <c r="S854" s="323" t="s">
        <v>68</v>
      </c>
      <c r="T854" s="323" t="s">
        <v>68</v>
      </c>
      <c r="U854" s="323" t="s">
        <v>68</v>
      </c>
      <c r="V854" s="323" t="s">
        <v>762</v>
      </c>
      <c r="W854" s="325">
        <v>0.0</v>
      </c>
      <c r="X854" s="325">
        <v>0.0</v>
      </c>
      <c r="Y854" s="326">
        <f t="shared" si="89"/>
        <v>0</v>
      </c>
      <c r="Z854" s="326">
        <f t="shared" si="86"/>
        <v>0</v>
      </c>
      <c r="AA854" s="326"/>
    </row>
    <row r="855">
      <c r="A855" s="322">
        <v>46161.0</v>
      </c>
      <c r="B855" s="245" t="s">
        <v>4718</v>
      </c>
      <c r="C855" s="245" t="s">
        <v>762</v>
      </c>
      <c r="D855" s="328">
        <v>0.3333333333333333</v>
      </c>
      <c r="E855" s="245" t="s">
        <v>12740</v>
      </c>
      <c r="F855" s="245" t="s">
        <v>10546</v>
      </c>
      <c r="G855" s="245">
        <v>1.0</v>
      </c>
      <c r="H855" s="245" t="s">
        <v>2819</v>
      </c>
      <c r="I855" s="323" t="s">
        <v>12748</v>
      </c>
      <c r="J855" s="323" t="s">
        <v>2819</v>
      </c>
      <c r="K855" s="323" t="s">
        <v>12743</v>
      </c>
      <c r="L855" s="323" t="s">
        <v>11505</v>
      </c>
      <c r="M855" s="333" t="s">
        <v>3390</v>
      </c>
      <c r="N855" s="323" t="s">
        <v>706</v>
      </c>
      <c r="O855" s="323" t="s">
        <v>68</v>
      </c>
      <c r="P855" s="343" t="str">
        <f t="shared" si="4"/>
        <v>CAMBIO DE SIM</v>
      </c>
      <c r="Q855" s="323" t="s">
        <v>68</v>
      </c>
      <c r="R855" s="323" t="s">
        <v>68</v>
      </c>
      <c r="S855" s="323" t="s">
        <v>68</v>
      </c>
      <c r="T855" s="323" t="s">
        <v>68</v>
      </c>
      <c r="U855" s="323" t="s">
        <v>68</v>
      </c>
      <c r="V855" s="323" t="s">
        <v>762</v>
      </c>
      <c r="W855" s="325">
        <v>0.0</v>
      </c>
      <c r="X855" s="325">
        <v>0.0</v>
      </c>
      <c r="Y855" s="326">
        <f t="shared" si="89"/>
        <v>0</v>
      </c>
      <c r="Z855" s="326">
        <f t="shared" si="86"/>
        <v>0</v>
      </c>
      <c r="AA855" s="326"/>
    </row>
    <row r="856">
      <c r="A856" s="322">
        <v>46161.0</v>
      </c>
      <c r="B856" s="245" t="s">
        <v>4718</v>
      </c>
      <c r="C856" s="245" t="s">
        <v>762</v>
      </c>
      <c r="D856" s="328">
        <v>0.3333333333333333</v>
      </c>
      <c r="E856" s="245" t="s">
        <v>12740</v>
      </c>
      <c r="F856" s="245" t="s">
        <v>10546</v>
      </c>
      <c r="G856" s="245">
        <v>1.0</v>
      </c>
      <c r="H856" s="245" t="s">
        <v>2449</v>
      </c>
      <c r="I856" s="323" t="s">
        <v>12749</v>
      </c>
      <c r="J856" s="323" t="s">
        <v>12742</v>
      </c>
      <c r="K856" s="323" t="s">
        <v>12743</v>
      </c>
      <c r="L856" s="323" t="s">
        <v>11505</v>
      </c>
      <c r="M856" s="333" t="s">
        <v>3390</v>
      </c>
      <c r="N856" s="323" t="s">
        <v>706</v>
      </c>
      <c r="O856" s="323" t="s">
        <v>68</v>
      </c>
      <c r="P856" s="343" t="str">
        <f t="shared" si="4"/>
        <v>REVISION DE UNIDAD
(DEJO DE REPORTAR)</v>
      </c>
      <c r="Q856" s="323" t="s">
        <v>68</v>
      </c>
      <c r="R856" s="323" t="s">
        <v>68</v>
      </c>
      <c r="S856" s="323" t="s">
        <v>68</v>
      </c>
      <c r="T856" s="323" t="s">
        <v>68</v>
      </c>
      <c r="U856" s="323" t="s">
        <v>68</v>
      </c>
      <c r="V856" s="323" t="s">
        <v>762</v>
      </c>
      <c r="W856" s="325">
        <v>0.0</v>
      </c>
      <c r="X856" s="325">
        <v>0.0</v>
      </c>
      <c r="Y856" s="326">
        <f t="shared" si="89"/>
        <v>0</v>
      </c>
      <c r="Z856" s="326">
        <f t="shared" si="86"/>
        <v>0</v>
      </c>
      <c r="AA856" s="326"/>
    </row>
    <row r="857">
      <c r="A857" s="322">
        <v>46161.0</v>
      </c>
      <c r="B857" s="245" t="s">
        <v>4718</v>
      </c>
      <c r="C857" s="245" t="s">
        <v>762</v>
      </c>
      <c r="D857" s="328">
        <v>0.3333333333333333</v>
      </c>
      <c r="E857" s="245" t="s">
        <v>12740</v>
      </c>
      <c r="F857" s="245" t="s">
        <v>10546</v>
      </c>
      <c r="G857" s="245">
        <v>1.0</v>
      </c>
      <c r="H857" s="245" t="s">
        <v>2819</v>
      </c>
      <c r="I857" s="323" t="s">
        <v>12749</v>
      </c>
      <c r="J857" s="323" t="s">
        <v>2819</v>
      </c>
      <c r="K857" s="323" t="s">
        <v>12743</v>
      </c>
      <c r="L857" s="323" t="s">
        <v>11505</v>
      </c>
      <c r="M857" s="333" t="s">
        <v>3390</v>
      </c>
      <c r="N857" s="323" t="s">
        <v>706</v>
      </c>
      <c r="O857" s="323" t="s">
        <v>68</v>
      </c>
      <c r="P857" s="343" t="str">
        <f t="shared" si="4"/>
        <v>CAMBIO DE SIM</v>
      </c>
      <c r="Q857" s="323" t="s">
        <v>68</v>
      </c>
      <c r="R857" s="323" t="s">
        <v>68</v>
      </c>
      <c r="S857" s="323" t="s">
        <v>68</v>
      </c>
      <c r="T857" s="323" t="s">
        <v>68</v>
      </c>
      <c r="U857" s="323" t="s">
        <v>68</v>
      </c>
      <c r="V857" s="323" t="s">
        <v>762</v>
      </c>
      <c r="W857" s="325">
        <v>0.0</v>
      </c>
      <c r="X857" s="325">
        <v>0.0</v>
      </c>
      <c r="Y857" s="326">
        <f t="shared" si="89"/>
        <v>0</v>
      </c>
      <c r="Z857" s="326">
        <f t="shared" si="86"/>
        <v>0</v>
      </c>
      <c r="AA857" s="326"/>
    </row>
    <row r="858">
      <c r="A858" s="322">
        <v>46161.0</v>
      </c>
      <c r="B858" s="245" t="s">
        <v>4718</v>
      </c>
      <c r="C858" s="245" t="s">
        <v>2817</v>
      </c>
      <c r="D858" s="328">
        <v>0.5625</v>
      </c>
      <c r="E858" s="245" t="s">
        <v>2548</v>
      </c>
      <c r="F858" s="245" t="s">
        <v>10009</v>
      </c>
      <c r="G858" s="245">
        <v>1.0</v>
      </c>
      <c r="H858" s="245" t="s">
        <v>2513</v>
      </c>
      <c r="I858" s="323" t="s">
        <v>12750</v>
      </c>
      <c r="J858" s="323" t="s">
        <v>2514</v>
      </c>
      <c r="K858" s="323" t="s">
        <v>12751</v>
      </c>
      <c r="L858" s="323" t="s">
        <v>12752</v>
      </c>
      <c r="M858" s="333" t="s">
        <v>12753</v>
      </c>
      <c r="N858" s="323" t="s">
        <v>706</v>
      </c>
      <c r="O858" s="331">
        <v>0.5784722222222223</v>
      </c>
      <c r="P858" s="343" t="str">
        <f t="shared" si="4"/>
        <v>DESINSTALACION DE EQUIPO</v>
      </c>
      <c r="Q858" s="323" t="s">
        <v>8935</v>
      </c>
      <c r="R858" s="323">
        <v>8.65011034399098E14</v>
      </c>
      <c r="S858" s="323">
        <v>8.183963132E9</v>
      </c>
      <c r="T858" s="323" t="s">
        <v>12754</v>
      </c>
      <c r="U858" s="323" t="s">
        <v>12755</v>
      </c>
      <c r="V858" s="343" t="str">
        <f>H858</f>
        <v>DESINSTALACION</v>
      </c>
      <c r="W858" s="325">
        <v>350.0</v>
      </c>
      <c r="X858" s="325">
        <v>0.0</v>
      </c>
      <c r="Y858" s="326">
        <f t="shared" si="89"/>
        <v>56</v>
      </c>
      <c r="Z858" s="326">
        <f t="shared" si="86"/>
        <v>406</v>
      </c>
      <c r="AA858" s="326"/>
    </row>
    <row r="859">
      <c r="A859" s="322">
        <v>46161.0</v>
      </c>
      <c r="B859" s="245" t="s">
        <v>4718</v>
      </c>
      <c r="C859" s="245" t="s">
        <v>762</v>
      </c>
      <c r="D859" s="328">
        <v>0.5625</v>
      </c>
      <c r="E859" s="245" t="s">
        <v>4455</v>
      </c>
      <c r="F859" s="245" t="s">
        <v>12756</v>
      </c>
      <c r="G859" s="245">
        <v>1.0</v>
      </c>
      <c r="H859" s="245" t="s">
        <v>2449</v>
      </c>
      <c r="I859" s="323" t="s">
        <v>12757</v>
      </c>
      <c r="J859" s="323" t="s">
        <v>12742</v>
      </c>
      <c r="K859" s="323" t="s">
        <v>12758</v>
      </c>
      <c r="L859" s="323" t="s">
        <v>12759</v>
      </c>
      <c r="M859" s="333" t="s">
        <v>12760</v>
      </c>
      <c r="N859" s="323" t="s">
        <v>902</v>
      </c>
      <c r="O859" s="331">
        <v>0.5833333333333334</v>
      </c>
      <c r="P859" s="343" t="str">
        <f t="shared" si="4"/>
        <v>REVISION DE UNIDAD
(DEJO DE REPORTAR)</v>
      </c>
      <c r="Q859" s="323" t="s">
        <v>12727</v>
      </c>
      <c r="R859" s="323">
        <v>8.6418003029946E14</v>
      </c>
      <c r="S859" s="323">
        <v>8.126310853E9</v>
      </c>
      <c r="T859" s="323" t="s">
        <v>12761</v>
      </c>
      <c r="U859" s="323" t="s">
        <v>12762</v>
      </c>
      <c r="V859" s="323" t="s">
        <v>762</v>
      </c>
      <c r="W859" s="325">
        <v>0.0</v>
      </c>
      <c r="X859" s="325">
        <v>0.0</v>
      </c>
      <c r="Y859" s="326">
        <f t="shared" si="89"/>
        <v>0</v>
      </c>
      <c r="Z859" s="326">
        <f t="shared" si="86"/>
        <v>0</v>
      </c>
      <c r="AA859" s="326"/>
    </row>
    <row r="860">
      <c r="A860" s="322">
        <v>46161.0</v>
      </c>
      <c r="B860" s="245" t="s">
        <v>4718</v>
      </c>
      <c r="C860" s="245" t="s">
        <v>762</v>
      </c>
      <c r="D860" s="328">
        <v>0.5625</v>
      </c>
      <c r="E860" s="245" t="s">
        <v>4455</v>
      </c>
      <c r="F860" s="245" t="s">
        <v>12756</v>
      </c>
      <c r="G860" s="245">
        <v>1.0</v>
      </c>
      <c r="H860" s="245" t="s">
        <v>2819</v>
      </c>
      <c r="I860" s="323" t="s">
        <v>12757</v>
      </c>
      <c r="J860" s="323" t="s">
        <v>2819</v>
      </c>
      <c r="K860" s="323" t="s">
        <v>12758</v>
      </c>
      <c r="L860" s="323" t="s">
        <v>12759</v>
      </c>
      <c r="M860" s="333" t="s">
        <v>12760</v>
      </c>
      <c r="N860" s="323" t="s">
        <v>902</v>
      </c>
      <c r="O860" s="331">
        <v>0.5833333333333334</v>
      </c>
      <c r="P860" s="343" t="str">
        <f t="shared" si="4"/>
        <v>CAMBIO DE SIM</v>
      </c>
      <c r="Q860" s="323" t="s">
        <v>68</v>
      </c>
      <c r="R860" s="323">
        <v>8.6418003029946E14</v>
      </c>
      <c r="S860" s="323">
        <v>8.114964846E9</v>
      </c>
      <c r="T860" s="323" t="s">
        <v>12761</v>
      </c>
      <c r="U860" s="323" t="s">
        <v>12762</v>
      </c>
      <c r="V860" s="323" t="s">
        <v>762</v>
      </c>
      <c r="W860" s="325">
        <v>0.0</v>
      </c>
      <c r="X860" s="325">
        <v>0.0</v>
      </c>
      <c r="Y860" s="326">
        <f t="shared" si="89"/>
        <v>0</v>
      </c>
      <c r="Z860" s="326">
        <f t="shared" si="86"/>
        <v>0</v>
      </c>
      <c r="AA860" s="326"/>
    </row>
    <row r="861">
      <c r="A861" s="322">
        <v>46161.0</v>
      </c>
      <c r="B861" s="245" t="s">
        <v>4718</v>
      </c>
      <c r="C861" s="245" t="s">
        <v>762</v>
      </c>
      <c r="D861" s="328">
        <v>0.5833333333333334</v>
      </c>
      <c r="E861" s="245" t="s">
        <v>4455</v>
      </c>
      <c r="F861" s="245" t="s">
        <v>12756</v>
      </c>
      <c r="G861" s="245">
        <v>1.0</v>
      </c>
      <c r="H861" s="245" t="s">
        <v>2449</v>
      </c>
      <c r="I861" s="323" t="s">
        <v>12763</v>
      </c>
      <c r="J861" s="323" t="s">
        <v>12742</v>
      </c>
      <c r="K861" s="323" t="s">
        <v>12758</v>
      </c>
      <c r="L861" s="323" t="s">
        <v>12759</v>
      </c>
      <c r="M861" s="333" t="s">
        <v>12760</v>
      </c>
      <c r="N861" s="323" t="s">
        <v>902</v>
      </c>
      <c r="O861" s="331">
        <v>0.5972222222222222</v>
      </c>
      <c r="P861" s="343" t="str">
        <f t="shared" si="4"/>
        <v>REVISION DE UNIDAD
(DEJO DE REPORTAR)</v>
      </c>
      <c r="Q861" s="323" t="s">
        <v>12727</v>
      </c>
      <c r="R861" s="323">
        <v>8.64893031932554E14</v>
      </c>
      <c r="S861" s="323">
        <v>8.126310849E9</v>
      </c>
      <c r="T861" s="323" t="s">
        <v>12764</v>
      </c>
      <c r="U861" s="323" t="s">
        <v>12765</v>
      </c>
      <c r="V861" s="323" t="s">
        <v>762</v>
      </c>
      <c r="W861" s="325">
        <v>0.0</v>
      </c>
      <c r="X861" s="325">
        <v>0.0</v>
      </c>
      <c r="Y861" s="326">
        <f t="shared" si="89"/>
        <v>0</v>
      </c>
      <c r="Z861" s="326">
        <f t="shared" si="86"/>
        <v>0</v>
      </c>
      <c r="AA861" s="326"/>
    </row>
    <row r="862">
      <c r="A862" s="322">
        <v>46161.0</v>
      </c>
      <c r="B862" s="245" t="s">
        <v>4718</v>
      </c>
      <c r="C862" s="245" t="s">
        <v>762</v>
      </c>
      <c r="D862" s="328">
        <v>0.5833333333333334</v>
      </c>
      <c r="E862" s="245" t="s">
        <v>4455</v>
      </c>
      <c r="F862" s="245" t="s">
        <v>12756</v>
      </c>
      <c r="G862" s="245">
        <v>1.0</v>
      </c>
      <c r="H862" s="245" t="s">
        <v>2819</v>
      </c>
      <c r="I862" s="323" t="s">
        <v>12763</v>
      </c>
      <c r="J862" s="323" t="s">
        <v>2819</v>
      </c>
      <c r="K862" s="323" t="s">
        <v>12758</v>
      </c>
      <c r="L862" s="323" t="s">
        <v>12759</v>
      </c>
      <c r="M862" s="333" t="s">
        <v>12760</v>
      </c>
      <c r="N862" s="323" t="s">
        <v>902</v>
      </c>
      <c r="O862" s="331">
        <v>0.5972222222222222</v>
      </c>
      <c r="P862" s="343" t="str">
        <f t="shared" si="4"/>
        <v>CAMBIO DE SIM</v>
      </c>
      <c r="Q862" s="323" t="s">
        <v>68</v>
      </c>
      <c r="R862" s="323">
        <v>8.64893031932554E14</v>
      </c>
      <c r="S862" s="323">
        <v>8.114831709E9</v>
      </c>
      <c r="T862" s="323" t="s">
        <v>12764</v>
      </c>
      <c r="U862" s="323" t="s">
        <v>12765</v>
      </c>
      <c r="V862" s="323" t="s">
        <v>762</v>
      </c>
      <c r="W862" s="325">
        <v>0.0</v>
      </c>
      <c r="X862" s="325">
        <v>0.0</v>
      </c>
      <c r="Y862" s="326">
        <f t="shared" si="89"/>
        <v>0</v>
      </c>
      <c r="Z862" s="326">
        <f t="shared" si="86"/>
        <v>0</v>
      </c>
      <c r="AA862" s="326"/>
    </row>
    <row r="863">
      <c r="A863" s="322">
        <v>46161.0</v>
      </c>
      <c r="B863" s="245" t="s">
        <v>4718</v>
      </c>
      <c r="C863" s="245" t="s">
        <v>762</v>
      </c>
      <c r="D863" s="328">
        <v>0.625</v>
      </c>
      <c r="E863" s="245" t="s">
        <v>7700</v>
      </c>
      <c r="F863" s="245" t="s">
        <v>8990</v>
      </c>
      <c r="G863" s="245">
        <v>1.0</v>
      </c>
      <c r="H863" s="245" t="s">
        <v>2449</v>
      </c>
      <c r="I863" s="323" t="s">
        <v>12766</v>
      </c>
      <c r="J863" s="323" t="s">
        <v>12742</v>
      </c>
      <c r="K863" s="323" t="s">
        <v>12432</v>
      </c>
      <c r="L863" s="323" t="s">
        <v>12433</v>
      </c>
      <c r="M863" s="333" t="s">
        <v>12434</v>
      </c>
      <c r="N863" s="323" t="s">
        <v>706</v>
      </c>
      <c r="O863" s="331">
        <v>0.5979166666666667</v>
      </c>
      <c r="P863" s="343" t="str">
        <f t="shared" si="4"/>
        <v>REVISION DE UNIDAD
(DEJO DE REPORTAR)</v>
      </c>
      <c r="Q863" s="323" t="s">
        <v>12727</v>
      </c>
      <c r="R863" s="323">
        <v>8.6418003235003E14</v>
      </c>
      <c r="S863" s="323">
        <v>8.114846199E9</v>
      </c>
      <c r="T863" s="323" t="s">
        <v>68</v>
      </c>
      <c r="U863" s="323" t="s">
        <v>12767</v>
      </c>
      <c r="V863" s="323" t="s">
        <v>762</v>
      </c>
      <c r="W863" s="325">
        <v>0.0</v>
      </c>
      <c r="X863" s="325">
        <v>0.0</v>
      </c>
      <c r="Y863" s="326">
        <f t="shared" si="89"/>
        <v>0</v>
      </c>
      <c r="Z863" s="326">
        <f t="shared" si="86"/>
        <v>0</v>
      </c>
      <c r="AA863" s="326"/>
    </row>
    <row r="864">
      <c r="A864" s="322">
        <v>46161.0</v>
      </c>
      <c r="B864" s="245" t="s">
        <v>4718</v>
      </c>
      <c r="C864" s="245" t="s">
        <v>762</v>
      </c>
      <c r="D864" s="328">
        <v>0.625</v>
      </c>
      <c r="E864" s="245" t="s">
        <v>7700</v>
      </c>
      <c r="F864" s="245" t="s">
        <v>8990</v>
      </c>
      <c r="G864" s="245">
        <v>1.0</v>
      </c>
      <c r="H864" s="245" t="s">
        <v>2819</v>
      </c>
      <c r="I864" s="323" t="s">
        <v>12766</v>
      </c>
      <c r="J864" s="323" t="s">
        <v>2819</v>
      </c>
      <c r="K864" s="323" t="s">
        <v>12432</v>
      </c>
      <c r="L864" s="323" t="s">
        <v>12433</v>
      </c>
      <c r="M864" s="333" t="s">
        <v>12434</v>
      </c>
      <c r="N864" s="323" t="s">
        <v>706</v>
      </c>
      <c r="O864" s="331">
        <v>0.5979166666666667</v>
      </c>
      <c r="P864" s="343" t="str">
        <f t="shared" si="4"/>
        <v>CAMBIO DE SIM</v>
      </c>
      <c r="Q864" s="323" t="s">
        <v>68</v>
      </c>
      <c r="R864" s="323">
        <v>8.6418003235003E14</v>
      </c>
      <c r="S864" s="323">
        <v>8.114674718E9</v>
      </c>
      <c r="T864" s="323" t="s">
        <v>68</v>
      </c>
      <c r="U864" s="323" t="s">
        <v>12767</v>
      </c>
      <c r="V864" s="323" t="s">
        <v>762</v>
      </c>
      <c r="W864" s="325">
        <v>0.0</v>
      </c>
      <c r="X864" s="325">
        <v>0.0</v>
      </c>
      <c r="Y864" s="326">
        <f t="shared" si="89"/>
        <v>0</v>
      </c>
      <c r="Z864" s="326">
        <f t="shared" si="86"/>
        <v>0</v>
      </c>
      <c r="AA864" s="326"/>
    </row>
    <row r="865">
      <c r="A865" s="322">
        <v>46161.0</v>
      </c>
      <c r="B865" s="245" t="s">
        <v>4718</v>
      </c>
      <c r="C865" s="245" t="s">
        <v>762</v>
      </c>
      <c r="D865" s="328">
        <v>0.625</v>
      </c>
      <c r="E865" s="245" t="s">
        <v>7700</v>
      </c>
      <c r="F865" s="245" t="s">
        <v>8990</v>
      </c>
      <c r="G865" s="245">
        <v>1.0</v>
      </c>
      <c r="H865" s="245" t="s">
        <v>2449</v>
      </c>
      <c r="I865" s="323" t="s">
        <v>12768</v>
      </c>
      <c r="J865" s="323" t="s">
        <v>12742</v>
      </c>
      <c r="K865" s="323" t="s">
        <v>12432</v>
      </c>
      <c r="L865" s="323" t="s">
        <v>12433</v>
      </c>
      <c r="M865" s="333" t="s">
        <v>12434</v>
      </c>
      <c r="N865" s="323" t="s">
        <v>706</v>
      </c>
      <c r="O865" s="331">
        <v>0.6069444444444444</v>
      </c>
      <c r="P865" s="343" t="str">
        <f t="shared" si="4"/>
        <v>REVISION DE UNIDAD
(DEJO DE REPORTAR)</v>
      </c>
      <c r="Q865" s="323" t="s">
        <v>12727</v>
      </c>
      <c r="R865" s="323">
        <v>8.64180032352234E14</v>
      </c>
      <c r="S865" s="323">
        <v>8.119815445E9</v>
      </c>
      <c r="T865" s="323" t="s">
        <v>68</v>
      </c>
      <c r="U865" s="323" t="s">
        <v>12769</v>
      </c>
      <c r="V865" s="323" t="s">
        <v>762</v>
      </c>
      <c r="W865" s="325">
        <v>0.0</v>
      </c>
      <c r="X865" s="325">
        <v>0.0</v>
      </c>
      <c r="Y865" s="326">
        <f t="shared" si="89"/>
        <v>0</v>
      </c>
      <c r="Z865" s="326">
        <f t="shared" si="86"/>
        <v>0</v>
      </c>
      <c r="AA865" s="326"/>
    </row>
    <row r="866">
      <c r="A866" s="322">
        <v>46161.0</v>
      </c>
      <c r="B866" s="245" t="s">
        <v>4718</v>
      </c>
      <c r="C866" s="245" t="s">
        <v>762</v>
      </c>
      <c r="D866" s="328">
        <v>0.625</v>
      </c>
      <c r="E866" s="245" t="s">
        <v>7700</v>
      </c>
      <c r="F866" s="245" t="s">
        <v>8990</v>
      </c>
      <c r="G866" s="245">
        <v>1.0</v>
      </c>
      <c r="H866" s="245" t="s">
        <v>2819</v>
      </c>
      <c r="I866" s="323" t="s">
        <v>12768</v>
      </c>
      <c r="J866" s="323" t="s">
        <v>2819</v>
      </c>
      <c r="K866" s="323" t="s">
        <v>12432</v>
      </c>
      <c r="L866" s="323" t="s">
        <v>12433</v>
      </c>
      <c r="M866" s="333" t="s">
        <v>12434</v>
      </c>
      <c r="N866" s="323" t="s">
        <v>706</v>
      </c>
      <c r="O866" s="331">
        <v>0.6069444444444444</v>
      </c>
      <c r="P866" s="343" t="str">
        <f t="shared" si="4"/>
        <v>CAMBIO DE SIM</v>
      </c>
      <c r="Q866" s="323" t="s">
        <v>68</v>
      </c>
      <c r="R866" s="323">
        <v>8.64180032352234E14</v>
      </c>
      <c r="S866" s="323">
        <v>8.11591054E9</v>
      </c>
      <c r="T866" s="323" t="s">
        <v>68</v>
      </c>
      <c r="U866" s="323" t="s">
        <v>12769</v>
      </c>
      <c r="V866" s="323" t="s">
        <v>762</v>
      </c>
      <c r="W866" s="325">
        <v>0.0</v>
      </c>
      <c r="X866" s="325">
        <v>0.0</v>
      </c>
      <c r="Y866" s="326">
        <f t="shared" si="89"/>
        <v>0</v>
      </c>
      <c r="Z866" s="326">
        <f t="shared" si="86"/>
        <v>0</v>
      </c>
      <c r="AA866" s="326"/>
    </row>
    <row r="867">
      <c r="A867" s="322">
        <v>46161.0</v>
      </c>
      <c r="B867" s="245" t="s">
        <v>4718</v>
      </c>
      <c r="C867" s="245" t="s">
        <v>762</v>
      </c>
      <c r="D867" s="328">
        <v>0.625</v>
      </c>
      <c r="E867" s="245" t="s">
        <v>7700</v>
      </c>
      <c r="F867" s="245" t="s">
        <v>8990</v>
      </c>
      <c r="G867" s="245">
        <v>1.0</v>
      </c>
      <c r="H867" s="245" t="s">
        <v>2449</v>
      </c>
      <c r="I867" s="323" t="s">
        <v>12770</v>
      </c>
      <c r="J867" s="323" t="s">
        <v>12742</v>
      </c>
      <c r="K867" s="323" t="s">
        <v>12432</v>
      </c>
      <c r="L867" s="323" t="s">
        <v>12433</v>
      </c>
      <c r="M867" s="333" t="s">
        <v>12434</v>
      </c>
      <c r="N867" s="323" t="s">
        <v>706</v>
      </c>
      <c r="O867" s="331">
        <v>0.6125</v>
      </c>
      <c r="P867" s="343" t="str">
        <f t="shared" si="4"/>
        <v>REVISION DE UNIDAD
(DEJO DE REPORTAR)</v>
      </c>
      <c r="Q867" s="323" t="s">
        <v>12727</v>
      </c>
      <c r="R867" s="323">
        <v>8.64180032348414E14</v>
      </c>
      <c r="S867" s="323">
        <v>8.112984753E9</v>
      </c>
      <c r="T867" s="323" t="s">
        <v>68</v>
      </c>
      <c r="U867" s="323" t="s">
        <v>12771</v>
      </c>
      <c r="V867" s="323" t="s">
        <v>762</v>
      </c>
      <c r="W867" s="325">
        <v>0.0</v>
      </c>
      <c r="X867" s="325">
        <v>0.0</v>
      </c>
      <c r="Y867" s="326">
        <f t="shared" si="89"/>
        <v>0</v>
      </c>
      <c r="Z867" s="326">
        <f t="shared" si="86"/>
        <v>0</v>
      </c>
      <c r="AA867" s="326"/>
    </row>
    <row r="868">
      <c r="A868" s="322">
        <v>46161.0</v>
      </c>
      <c r="B868" s="245" t="s">
        <v>4718</v>
      </c>
      <c r="C868" s="245" t="s">
        <v>762</v>
      </c>
      <c r="D868" s="328">
        <v>0.625</v>
      </c>
      <c r="E868" s="245" t="s">
        <v>7700</v>
      </c>
      <c r="F868" s="245" t="s">
        <v>8990</v>
      </c>
      <c r="G868" s="245">
        <v>1.0</v>
      </c>
      <c r="H868" s="245" t="s">
        <v>2819</v>
      </c>
      <c r="I868" s="323" t="s">
        <v>12770</v>
      </c>
      <c r="J868" s="323" t="s">
        <v>2819</v>
      </c>
      <c r="K868" s="323" t="s">
        <v>12432</v>
      </c>
      <c r="L868" s="323" t="s">
        <v>12433</v>
      </c>
      <c r="M868" s="333" t="s">
        <v>12434</v>
      </c>
      <c r="N868" s="323" t="s">
        <v>706</v>
      </c>
      <c r="O868" s="331">
        <v>0.6125</v>
      </c>
      <c r="P868" s="343" t="str">
        <f t="shared" si="4"/>
        <v>CAMBIO DE SIM</v>
      </c>
      <c r="Q868" s="323" t="s">
        <v>68</v>
      </c>
      <c r="R868" s="323">
        <v>8.64180032348414E14</v>
      </c>
      <c r="S868" s="323">
        <v>8.112754621E9</v>
      </c>
      <c r="T868" s="323" t="s">
        <v>68</v>
      </c>
      <c r="U868" s="323" t="s">
        <v>12771</v>
      </c>
      <c r="V868" s="323" t="s">
        <v>762</v>
      </c>
      <c r="W868" s="325">
        <v>0.0</v>
      </c>
      <c r="X868" s="325">
        <v>0.0</v>
      </c>
      <c r="Y868" s="326">
        <f t="shared" si="89"/>
        <v>0</v>
      </c>
      <c r="Z868" s="326">
        <f t="shared" si="86"/>
        <v>0</v>
      </c>
      <c r="AA868" s="326"/>
    </row>
    <row r="869">
      <c r="A869" s="322">
        <v>46161.0</v>
      </c>
      <c r="B869" s="245" t="s">
        <v>4718</v>
      </c>
      <c r="C869" s="245" t="s">
        <v>762</v>
      </c>
      <c r="D869" s="328">
        <v>0.625</v>
      </c>
      <c r="E869" s="245" t="s">
        <v>7700</v>
      </c>
      <c r="F869" s="245" t="s">
        <v>8990</v>
      </c>
      <c r="G869" s="245">
        <v>1.0</v>
      </c>
      <c r="H869" s="245" t="s">
        <v>2449</v>
      </c>
      <c r="I869" s="323" t="s">
        <v>12772</v>
      </c>
      <c r="J869" s="323" t="s">
        <v>12742</v>
      </c>
      <c r="K869" s="323" t="s">
        <v>12432</v>
      </c>
      <c r="L869" s="323" t="s">
        <v>12433</v>
      </c>
      <c r="M869" s="333" t="s">
        <v>12434</v>
      </c>
      <c r="N869" s="323" t="s">
        <v>706</v>
      </c>
      <c r="O869" s="331">
        <v>0.6180555555555556</v>
      </c>
      <c r="P869" s="343" t="str">
        <f t="shared" si="4"/>
        <v>REVISION DE UNIDAD
(DEJO DE REPORTAR)</v>
      </c>
      <c r="Q869" s="323" t="s">
        <v>12727</v>
      </c>
      <c r="R869" s="323">
        <v>8.64180031723567E14</v>
      </c>
      <c r="S869" s="323">
        <v>8.115912648E9</v>
      </c>
      <c r="T869" s="323" t="s">
        <v>68</v>
      </c>
      <c r="U869" s="323" t="s">
        <v>8997</v>
      </c>
      <c r="V869" s="323" t="s">
        <v>762</v>
      </c>
      <c r="W869" s="325">
        <v>0.0</v>
      </c>
      <c r="X869" s="325">
        <v>0.0</v>
      </c>
      <c r="Y869" s="326">
        <f t="shared" si="89"/>
        <v>0</v>
      </c>
      <c r="Z869" s="326">
        <f t="shared" si="86"/>
        <v>0</v>
      </c>
      <c r="AA869" s="326"/>
    </row>
    <row r="870">
      <c r="A870" s="322">
        <v>46161.0</v>
      </c>
      <c r="B870" s="245" t="s">
        <v>4718</v>
      </c>
      <c r="C870" s="245" t="s">
        <v>762</v>
      </c>
      <c r="D870" s="328">
        <v>0.625</v>
      </c>
      <c r="E870" s="245" t="s">
        <v>7700</v>
      </c>
      <c r="F870" s="245" t="s">
        <v>8990</v>
      </c>
      <c r="G870" s="245">
        <v>1.0</v>
      </c>
      <c r="H870" s="245" t="s">
        <v>2819</v>
      </c>
      <c r="I870" s="323" t="s">
        <v>12772</v>
      </c>
      <c r="J870" s="323" t="s">
        <v>2819</v>
      </c>
      <c r="K870" s="323" t="s">
        <v>12432</v>
      </c>
      <c r="L870" s="323" t="s">
        <v>12433</v>
      </c>
      <c r="M870" s="333" t="s">
        <v>12434</v>
      </c>
      <c r="N870" s="323" t="s">
        <v>706</v>
      </c>
      <c r="O870" s="331">
        <v>0.6180555555555556</v>
      </c>
      <c r="P870" s="343" t="str">
        <f t="shared" si="4"/>
        <v>CAMBIO DE SIM</v>
      </c>
      <c r="Q870" s="323" t="s">
        <v>12773</v>
      </c>
      <c r="R870" s="323">
        <v>8.64180031723567E14</v>
      </c>
      <c r="S870" s="323">
        <v>8.115772171E9</v>
      </c>
      <c r="T870" s="323" t="s">
        <v>68</v>
      </c>
      <c r="U870" s="323" t="s">
        <v>8997</v>
      </c>
      <c r="V870" s="323" t="s">
        <v>762</v>
      </c>
      <c r="W870" s="325">
        <v>0.0</v>
      </c>
      <c r="X870" s="325">
        <v>0.0</v>
      </c>
      <c r="Y870" s="326">
        <f t="shared" si="89"/>
        <v>0</v>
      </c>
      <c r="Z870" s="326">
        <f t="shared" si="86"/>
        <v>0</v>
      </c>
      <c r="AA870" s="326"/>
    </row>
    <row r="871">
      <c r="A871" s="322">
        <v>46161.0</v>
      </c>
      <c r="B871" s="245" t="s">
        <v>4718</v>
      </c>
      <c r="C871" s="245" t="s">
        <v>68</v>
      </c>
      <c r="D871" s="328">
        <v>0.625</v>
      </c>
      <c r="E871" s="245" t="s">
        <v>12774</v>
      </c>
      <c r="F871" s="245" t="s">
        <v>12775</v>
      </c>
      <c r="G871" s="245">
        <v>1.0</v>
      </c>
      <c r="H871" s="245" t="s">
        <v>2513</v>
      </c>
      <c r="I871" s="323" t="s">
        <v>12776</v>
      </c>
      <c r="J871" s="323" t="s">
        <v>2514</v>
      </c>
      <c r="K871" s="323" t="s">
        <v>12777</v>
      </c>
      <c r="L871" s="323" t="s">
        <v>12778</v>
      </c>
      <c r="M871" s="333" t="s">
        <v>12779</v>
      </c>
      <c r="N871" s="323" t="s">
        <v>902</v>
      </c>
      <c r="O871" s="331">
        <v>0.6388888888888888</v>
      </c>
      <c r="P871" s="343" t="str">
        <f t="shared" si="4"/>
        <v>DESINSTALACION DE EQUIPO</v>
      </c>
      <c r="Q871" s="323" t="s">
        <v>68</v>
      </c>
      <c r="R871" s="323">
        <v>8.64893036592213E14</v>
      </c>
      <c r="S871" s="323">
        <v>8.115777927E9</v>
      </c>
      <c r="T871" s="323" t="s">
        <v>68</v>
      </c>
      <c r="U871" s="323" t="s">
        <v>12780</v>
      </c>
      <c r="V871" s="343" t="str">
        <f t="shared" ref="V871:V872" si="91">H871</f>
        <v>DESINSTALACION</v>
      </c>
      <c r="W871" s="325">
        <v>500.0</v>
      </c>
      <c r="X871" s="325">
        <v>0.0</v>
      </c>
      <c r="Y871" s="326">
        <f t="shared" si="89"/>
        <v>80</v>
      </c>
      <c r="Z871" s="326">
        <f t="shared" si="86"/>
        <v>580</v>
      </c>
      <c r="AA871" s="326"/>
    </row>
    <row r="872">
      <c r="A872" s="322">
        <v>46161.0</v>
      </c>
      <c r="B872" s="245" t="s">
        <v>4718</v>
      </c>
      <c r="C872" s="245" t="s">
        <v>68</v>
      </c>
      <c r="D872" s="328">
        <v>0.625</v>
      </c>
      <c r="E872" s="245" t="s">
        <v>12774</v>
      </c>
      <c r="F872" s="245" t="s">
        <v>12775</v>
      </c>
      <c r="G872" s="245">
        <v>1.0</v>
      </c>
      <c r="H872" s="245" t="s">
        <v>2812</v>
      </c>
      <c r="I872" s="323" t="s">
        <v>12781</v>
      </c>
      <c r="J872" s="323" t="s">
        <v>2521</v>
      </c>
      <c r="K872" s="323" t="s">
        <v>12777</v>
      </c>
      <c r="L872" s="323" t="s">
        <v>12778</v>
      </c>
      <c r="M872" s="333" t="s">
        <v>12779</v>
      </c>
      <c r="N872" s="323" t="s">
        <v>902</v>
      </c>
      <c r="O872" s="331">
        <v>0.6388888888888888</v>
      </c>
      <c r="P872" s="343" t="str">
        <f t="shared" si="4"/>
        <v>REINSTALACION DE EQUIPO </v>
      </c>
      <c r="Q872" s="323" t="s">
        <v>68</v>
      </c>
      <c r="R872" s="323">
        <v>8.64893036592213E14</v>
      </c>
      <c r="S872" s="323">
        <v>8.115777927E9</v>
      </c>
      <c r="T872" s="323" t="s">
        <v>68</v>
      </c>
      <c r="U872" s="323" t="s">
        <v>12782</v>
      </c>
      <c r="V872" s="343" t="str">
        <f t="shared" si="91"/>
        <v>REINSTALACION</v>
      </c>
      <c r="W872" s="325">
        <v>500.0</v>
      </c>
      <c r="X872" s="325">
        <v>0.0</v>
      </c>
      <c r="Y872" s="326">
        <f t="shared" si="89"/>
        <v>80</v>
      </c>
      <c r="Z872" s="326">
        <f t="shared" si="86"/>
        <v>580</v>
      </c>
      <c r="AA872" s="326"/>
    </row>
    <row r="873">
      <c r="A873" s="322">
        <v>46161.0</v>
      </c>
      <c r="B873" s="245" t="s">
        <v>4718</v>
      </c>
      <c r="C873" s="245" t="s">
        <v>762</v>
      </c>
      <c r="D873" s="328">
        <v>0.625</v>
      </c>
      <c r="E873" s="245" t="s">
        <v>7700</v>
      </c>
      <c r="F873" s="245" t="s">
        <v>8990</v>
      </c>
      <c r="G873" s="245">
        <v>1.0</v>
      </c>
      <c r="H873" s="245" t="s">
        <v>2449</v>
      </c>
      <c r="I873" s="323" t="s">
        <v>12783</v>
      </c>
      <c r="J873" s="323" t="s">
        <v>12742</v>
      </c>
      <c r="K873" s="323" t="s">
        <v>12432</v>
      </c>
      <c r="L873" s="323" t="s">
        <v>12433</v>
      </c>
      <c r="M873" s="333" t="s">
        <v>12434</v>
      </c>
      <c r="N873" s="323" t="s">
        <v>706</v>
      </c>
      <c r="O873" s="331">
        <v>0.63125</v>
      </c>
      <c r="P873" s="343" t="str">
        <f t="shared" si="4"/>
        <v>REVISION DE UNIDAD
(DEJO DE REPORTAR)</v>
      </c>
      <c r="Q873" s="323" t="s">
        <v>12727</v>
      </c>
      <c r="R873" s="323">
        <v>8.64180031726123E14</v>
      </c>
      <c r="S873" s="323">
        <v>8.115783124E9</v>
      </c>
      <c r="T873" s="323" t="s">
        <v>68</v>
      </c>
      <c r="U873" s="323" t="s">
        <v>12784</v>
      </c>
      <c r="V873" s="323" t="s">
        <v>762</v>
      </c>
      <c r="W873" s="325">
        <v>0.0</v>
      </c>
      <c r="X873" s="325">
        <v>0.0</v>
      </c>
      <c r="Y873" s="326">
        <f t="shared" si="89"/>
        <v>0</v>
      </c>
      <c r="Z873" s="326">
        <f t="shared" si="86"/>
        <v>0</v>
      </c>
      <c r="AA873" s="326"/>
    </row>
    <row r="874">
      <c r="A874" s="322">
        <v>46161.0</v>
      </c>
      <c r="B874" s="245" t="s">
        <v>4718</v>
      </c>
      <c r="C874" s="245" t="s">
        <v>762</v>
      </c>
      <c r="D874" s="328">
        <v>0.625</v>
      </c>
      <c r="E874" s="245" t="s">
        <v>7700</v>
      </c>
      <c r="F874" s="245" t="s">
        <v>8990</v>
      </c>
      <c r="G874" s="245">
        <v>1.0</v>
      </c>
      <c r="H874" s="245" t="s">
        <v>2819</v>
      </c>
      <c r="I874" s="323" t="s">
        <v>12783</v>
      </c>
      <c r="J874" s="323" t="s">
        <v>2819</v>
      </c>
      <c r="K874" s="323" t="s">
        <v>12432</v>
      </c>
      <c r="L874" s="323" t="s">
        <v>12433</v>
      </c>
      <c r="M874" s="333" t="s">
        <v>12434</v>
      </c>
      <c r="N874" s="323" t="s">
        <v>706</v>
      </c>
      <c r="O874" s="331">
        <v>0.63125</v>
      </c>
      <c r="P874" s="343" t="str">
        <f t="shared" si="4"/>
        <v>CAMBIO DE SIM</v>
      </c>
      <c r="Q874" s="323" t="s">
        <v>68</v>
      </c>
      <c r="R874" s="323">
        <v>8.64180031726123E14</v>
      </c>
      <c r="S874" s="323">
        <v>8.1162751E9</v>
      </c>
      <c r="T874" s="323" t="s">
        <v>68</v>
      </c>
      <c r="U874" s="323" t="s">
        <v>12784</v>
      </c>
      <c r="V874" s="323" t="s">
        <v>762</v>
      </c>
      <c r="W874" s="325">
        <v>0.0</v>
      </c>
      <c r="X874" s="325">
        <v>0.0</v>
      </c>
      <c r="Y874" s="326">
        <f t="shared" si="89"/>
        <v>0</v>
      </c>
      <c r="Z874" s="326">
        <f t="shared" si="86"/>
        <v>0</v>
      </c>
      <c r="AA874" s="326"/>
    </row>
    <row r="875">
      <c r="A875" s="322">
        <v>46161.0</v>
      </c>
      <c r="B875" s="245" t="s">
        <v>4718</v>
      </c>
      <c r="C875" s="245" t="s">
        <v>762</v>
      </c>
      <c r="D875" s="328">
        <v>0.625</v>
      </c>
      <c r="E875" s="245" t="s">
        <v>7700</v>
      </c>
      <c r="F875" s="245" t="s">
        <v>8990</v>
      </c>
      <c r="G875" s="245">
        <v>1.0</v>
      </c>
      <c r="H875" s="245" t="s">
        <v>2449</v>
      </c>
      <c r="I875" s="323" t="s">
        <v>12785</v>
      </c>
      <c r="J875" s="323" t="s">
        <v>12742</v>
      </c>
      <c r="K875" s="323" t="s">
        <v>12432</v>
      </c>
      <c r="L875" s="323" t="s">
        <v>12433</v>
      </c>
      <c r="M875" s="333" t="s">
        <v>12434</v>
      </c>
      <c r="N875" s="323" t="s">
        <v>706</v>
      </c>
      <c r="O875" s="331">
        <v>0.6381944444444444</v>
      </c>
      <c r="P875" s="343" t="str">
        <f t="shared" si="4"/>
        <v>REVISION DE UNIDAD
(DEJO DE REPORTAR)</v>
      </c>
      <c r="Q875" s="323" t="s">
        <v>12727</v>
      </c>
      <c r="R875" s="323">
        <v>8.64180037581829E14</v>
      </c>
      <c r="S875" s="323">
        <v>8.128604083E9</v>
      </c>
      <c r="T875" s="323" t="s">
        <v>68</v>
      </c>
      <c r="U875" s="323" t="s">
        <v>12786</v>
      </c>
      <c r="V875" s="323" t="s">
        <v>762</v>
      </c>
      <c r="W875" s="325">
        <v>0.0</v>
      </c>
      <c r="X875" s="325">
        <v>0.0</v>
      </c>
      <c r="Y875" s="326">
        <f t="shared" si="89"/>
        <v>0</v>
      </c>
      <c r="Z875" s="326">
        <f t="shared" si="86"/>
        <v>0</v>
      </c>
      <c r="AA875" s="326"/>
    </row>
    <row r="876">
      <c r="A876" s="322">
        <v>46161.0</v>
      </c>
      <c r="B876" s="245" t="s">
        <v>4718</v>
      </c>
      <c r="C876" s="245" t="s">
        <v>762</v>
      </c>
      <c r="D876" s="328">
        <v>0.625</v>
      </c>
      <c r="E876" s="245" t="s">
        <v>7700</v>
      </c>
      <c r="F876" s="245" t="s">
        <v>8990</v>
      </c>
      <c r="G876" s="245">
        <v>1.0</v>
      </c>
      <c r="H876" s="245" t="s">
        <v>2819</v>
      </c>
      <c r="I876" s="323" t="s">
        <v>12785</v>
      </c>
      <c r="J876" s="323" t="s">
        <v>2819</v>
      </c>
      <c r="K876" s="323" t="s">
        <v>12432</v>
      </c>
      <c r="L876" s="323" t="s">
        <v>12433</v>
      </c>
      <c r="M876" s="333" t="s">
        <v>12434</v>
      </c>
      <c r="N876" s="323" t="s">
        <v>706</v>
      </c>
      <c r="O876" s="331">
        <v>0.6381944444444444</v>
      </c>
      <c r="P876" s="343" t="str">
        <f t="shared" si="4"/>
        <v>CAMBIO DE SIM</v>
      </c>
      <c r="Q876" s="323" t="s">
        <v>68</v>
      </c>
      <c r="R876" s="323">
        <v>8.64180037581829E14</v>
      </c>
      <c r="S876" s="323">
        <v>8.114874581E9</v>
      </c>
      <c r="T876" s="323" t="s">
        <v>68</v>
      </c>
      <c r="U876" s="323" t="s">
        <v>12786</v>
      </c>
      <c r="V876" s="323" t="s">
        <v>762</v>
      </c>
      <c r="W876" s="325">
        <v>0.0</v>
      </c>
      <c r="X876" s="325">
        <v>0.0</v>
      </c>
      <c r="Y876" s="326">
        <f t="shared" si="89"/>
        <v>0</v>
      </c>
      <c r="Z876" s="326">
        <f t="shared" si="86"/>
        <v>0</v>
      </c>
      <c r="AA876" s="326"/>
    </row>
    <row r="877">
      <c r="A877" s="322">
        <v>46161.0</v>
      </c>
      <c r="B877" s="245" t="s">
        <v>4718</v>
      </c>
      <c r="C877" s="245" t="s">
        <v>762</v>
      </c>
      <c r="D877" s="328">
        <v>0.625</v>
      </c>
      <c r="E877" s="245" t="s">
        <v>7700</v>
      </c>
      <c r="F877" s="245" t="s">
        <v>8990</v>
      </c>
      <c r="G877" s="245">
        <v>1.0</v>
      </c>
      <c r="H877" s="245" t="s">
        <v>2449</v>
      </c>
      <c r="I877" s="323" t="s">
        <v>12787</v>
      </c>
      <c r="J877" s="323" t="s">
        <v>12742</v>
      </c>
      <c r="K877" s="323" t="s">
        <v>12432</v>
      </c>
      <c r="L877" s="323" t="s">
        <v>12433</v>
      </c>
      <c r="M877" s="333" t="s">
        <v>12434</v>
      </c>
      <c r="N877" s="323" t="s">
        <v>706</v>
      </c>
      <c r="O877" s="331">
        <v>0.6708333333333333</v>
      </c>
      <c r="P877" s="343" t="str">
        <f t="shared" si="4"/>
        <v>REVISION DE UNIDAD
(DEJO DE REPORTAR)</v>
      </c>
      <c r="Q877" s="323" t="s">
        <v>12727</v>
      </c>
      <c r="R877" s="323">
        <v>8.64180032332046E14</v>
      </c>
      <c r="S877" s="323">
        <v>8.119815447E9</v>
      </c>
      <c r="T877" s="323" t="s">
        <v>68</v>
      </c>
      <c r="U877" s="323" t="s">
        <v>12788</v>
      </c>
      <c r="V877" s="323" t="s">
        <v>762</v>
      </c>
      <c r="W877" s="325">
        <v>0.0</v>
      </c>
      <c r="X877" s="325">
        <v>0.0</v>
      </c>
      <c r="Y877" s="326">
        <f t="shared" si="89"/>
        <v>0</v>
      </c>
      <c r="Z877" s="326">
        <f t="shared" si="86"/>
        <v>0</v>
      </c>
      <c r="AA877" s="326"/>
    </row>
    <row r="878">
      <c r="A878" s="322">
        <v>46161.0</v>
      </c>
      <c r="B878" s="245" t="s">
        <v>4718</v>
      </c>
      <c r="C878" s="245" t="s">
        <v>762</v>
      </c>
      <c r="D878" s="328">
        <v>0.625</v>
      </c>
      <c r="E878" s="245" t="s">
        <v>7700</v>
      </c>
      <c r="F878" s="245" t="s">
        <v>8990</v>
      </c>
      <c r="G878" s="245">
        <v>1.0</v>
      </c>
      <c r="H878" s="245" t="s">
        <v>2819</v>
      </c>
      <c r="I878" s="323" t="s">
        <v>12787</v>
      </c>
      <c r="J878" s="323" t="s">
        <v>2819</v>
      </c>
      <c r="K878" s="323" t="s">
        <v>12432</v>
      </c>
      <c r="L878" s="323" t="s">
        <v>12433</v>
      </c>
      <c r="M878" s="333" t="s">
        <v>12434</v>
      </c>
      <c r="N878" s="323" t="s">
        <v>706</v>
      </c>
      <c r="O878" s="331">
        <v>0.6708333333333333</v>
      </c>
      <c r="P878" s="343" t="str">
        <f t="shared" si="4"/>
        <v>CAMBIO DE SIM</v>
      </c>
      <c r="Q878" s="323" t="s">
        <v>68</v>
      </c>
      <c r="R878" s="323">
        <v>8.64180032332046E14</v>
      </c>
      <c r="S878" s="323">
        <v>8.115784562E9</v>
      </c>
      <c r="T878" s="323" t="s">
        <v>68</v>
      </c>
      <c r="U878" s="323" t="s">
        <v>12788</v>
      </c>
      <c r="V878" s="323" t="s">
        <v>762</v>
      </c>
      <c r="W878" s="325">
        <v>0.0</v>
      </c>
      <c r="X878" s="325">
        <v>0.0</v>
      </c>
      <c r="Y878" s="326">
        <f t="shared" si="89"/>
        <v>0</v>
      </c>
      <c r="Z878" s="326">
        <f t="shared" si="86"/>
        <v>0</v>
      </c>
      <c r="AA878" s="326"/>
    </row>
    <row r="879">
      <c r="A879" s="322">
        <v>46161.0</v>
      </c>
      <c r="B879" s="245" t="s">
        <v>4718</v>
      </c>
      <c r="C879" s="245" t="s">
        <v>762</v>
      </c>
      <c r="D879" s="328">
        <v>0.75</v>
      </c>
      <c r="E879" s="245" t="s">
        <v>7700</v>
      </c>
      <c r="F879" s="245" t="s">
        <v>12789</v>
      </c>
      <c r="G879" s="245">
        <v>1.0</v>
      </c>
      <c r="H879" s="245" t="s">
        <v>2449</v>
      </c>
      <c r="I879" s="323" t="s">
        <v>12790</v>
      </c>
      <c r="J879" s="323" t="s">
        <v>12742</v>
      </c>
      <c r="K879" s="323" t="s">
        <v>9729</v>
      </c>
      <c r="L879" s="323" t="s">
        <v>9730</v>
      </c>
      <c r="M879" s="333" t="s">
        <v>7046</v>
      </c>
      <c r="N879" s="323" t="s">
        <v>902</v>
      </c>
      <c r="O879" s="331">
        <v>0.8111111111111111</v>
      </c>
      <c r="P879" s="343" t="str">
        <f t="shared" si="4"/>
        <v>REVISION DE UNIDAD
(DEJO DE REPORTAR)</v>
      </c>
      <c r="Q879" s="323" t="s">
        <v>12727</v>
      </c>
      <c r="R879" s="323">
        <v>8.69671071020984E14</v>
      </c>
      <c r="S879" s="323">
        <v>8.118226515E9</v>
      </c>
      <c r="T879" s="323" t="s">
        <v>6361</v>
      </c>
      <c r="U879" s="323" t="s">
        <v>6229</v>
      </c>
      <c r="V879" s="323" t="s">
        <v>762</v>
      </c>
      <c r="W879" s="325">
        <v>0.0</v>
      </c>
      <c r="X879" s="325">
        <v>0.0</v>
      </c>
      <c r="Y879" s="326">
        <f t="shared" si="89"/>
        <v>0</v>
      </c>
      <c r="Z879" s="326">
        <f t="shared" si="86"/>
        <v>0</v>
      </c>
      <c r="AA879" s="326"/>
    </row>
    <row r="880">
      <c r="A880" s="322">
        <v>46161.0</v>
      </c>
      <c r="B880" s="245" t="s">
        <v>4718</v>
      </c>
      <c r="C880" s="245" t="s">
        <v>762</v>
      </c>
      <c r="D880" s="328">
        <v>0.75</v>
      </c>
      <c r="E880" s="245" t="s">
        <v>7700</v>
      </c>
      <c r="F880" s="245" t="s">
        <v>12789</v>
      </c>
      <c r="G880" s="245">
        <v>1.0</v>
      </c>
      <c r="H880" s="245" t="s">
        <v>2819</v>
      </c>
      <c r="I880" s="323" t="s">
        <v>12790</v>
      </c>
      <c r="J880" s="323" t="s">
        <v>2819</v>
      </c>
      <c r="K880" s="323" t="s">
        <v>9729</v>
      </c>
      <c r="L880" s="323" t="s">
        <v>9730</v>
      </c>
      <c r="M880" s="333" t="s">
        <v>7046</v>
      </c>
      <c r="N880" s="323" t="s">
        <v>902</v>
      </c>
      <c r="O880" s="331">
        <v>0.8111111111111111</v>
      </c>
      <c r="P880" s="343" t="str">
        <f t="shared" si="4"/>
        <v>CAMBIO DE SIM</v>
      </c>
      <c r="Q880" s="323" t="s">
        <v>68</v>
      </c>
      <c r="R880" s="323">
        <v>8.69671071020984E14</v>
      </c>
      <c r="S880" s="323" t="s">
        <v>68</v>
      </c>
      <c r="T880" s="323" t="s">
        <v>6361</v>
      </c>
      <c r="U880" s="323" t="s">
        <v>6229</v>
      </c>
      <c r="V880" s="323" t="s">
        <v>762</v>
      </c>
      <c r="W880" s="325">
        <v>0.0</v>
      </c>
      <c r="X880" s="325">
        <v>0.0</v>
      </c>
      <c r="Y880" s="326">
        <f t="shared" si="89"/>
        <v>0</v>
      </c>
      <c r="Z880" s="326">
        <f t="shared" si="86"/>
        <v>0</v>
      </c>
      <c r="AA880" s="326"/>
    </row>
    <row r="881">
      <c r="A881" s="322">
        <v>46162.0</v>
      </c>
      <c r="B881" s="245" t="s">
        <v>4718</v>
      </c>
      <c r="C881" s="245" t="s">
        <v>762</v>
      </c>
      <c r="D881" s="328">
        <v>0.3541666666666667</v>
      </c>
      <c r="E881" s="245" t="s">
        <v>12740</v>
      </c>
      <c r="F881" s="245" t="s">
        <v>10546</v>
      </c>
      <c r="G881" s="245">
        <v>1.0</v>
      </c>
      <c r="H881" s="245" t="s">
        <v>6980</v>
      </c>
      <c r="I881" s="323" t="s">
        <v>12791</v>
      </c>
      <c r="J881" s="323" t="s">
        <v>12742</v>
      </c>
      <c r="K881" s="323" t="s">
        <v>12743</v>
      </c>
      <c r="L881" s="323" t="s">
        <v>11505</v>
      </c>
      <c r="M881" s="333" t="s">
        <v>3390</v>
      </c>
      <c r="N881" s="323" t="s">
        <v>706</v>
      </c>
      <c r="O881" s="323" t="s">
        <v>68</v>
      </c>
      <c r="P881" s="343" t="str">
        <f t="shared" si="4"/>
        <v>REVISION DE UNIDAD
(DEJO DE REPORTAR)</v>
      </c>
      <c r="Q881" s="323" t="s">
        <v>12792</v>
      </c>
      <c r="R881" s="323" t="s">
        <v>68</v>
      </c>
      <c r="S881" s="323" t="s">
        <v>68</v>
      </c>
      <c r="T881" s="323" t="s">
        <v>68</v>
      </c>
      <c r="U881" s="323" t="s">
        <v>68</v>
      </c>
      <c r="V881" s="343" t="str">
        <f>H881</f>
        <v>NO SE REALIZO</v>
      </c>
      <c r="W881" s="325">
        <v>0.0</v>
      </c>
      <c r="X881" s="325">
        <v>0.0</v>
      </c>
      <c r="Y881" s="326">
        <f t="shared" si="89"/>
        <v>0</v>
      </c>
      <c r="Z881" s="326">
        <f t="shared" si="86"/>
        <v>0</v>
      </c>
      <c r="AA881" s="326"/>
    </row>
    <row r="882">
      <c r="A882" s="322">
        <v>46162.0</v>
      </c>
      <c r="B882" s="245" t="s">
        <v>4718</v>
      </c>
      <c r="C882" s="245" t="s">
        <v>762</v>
      </c>
      <c r="D882" s="328">
        <v>0.5</v>
      </c>
      <c r="E882" s="245" t="s">
        <v>12740</v>
      </c>
      <c r="F882" s="245" t="s">
        <v>10546</v>
      </c>
      <c r="G882" s="245">
        <v>1.0</v>
      </c>
      <c r="H882" s="245" t="s">
        <v>2449</v>
      </c>
      <c r="I882" s="323" t="s">
        <v>12791</v>
      </c>
      <c r="J882" s="323" t="s">
        <v>12742</v>
      </c>
      <c r="K882" s="323" t="s">
        <v>12743</v>
      </c>
      <c r="L882" s="323" t="s">
        <v>11505</v>
      </c>
      <c r="M882" s="333" t="s">
        <v>3390</v>
      </c>
      <c r="N882" s="323" t="s">
        <v>706</v>
      </c>
      <c r="O882" s="331">
        <v>0.5111111111111111</v>
      </c>
      <c r="P882" s="343" t="str">
        <f t="shared" si="4"/>
        <v>REVISION DE UNIDAD
(DEJO DE REPORTAR)</v>
      </c>
      <c r="Q882" s="323" t="s">
        <v>12727</v>
      </c>
      <c r="R882" s="323">
        <v>8.64180031248516E14</v>
      </c>
      <c r="S882" s="323">
        <v>8.116091602E9</v>
      </c>
      <c r="T882" s="323" t="s">
        <v>68</v>
      </c>
      <c r="U882" s="323" t="s">
        <v>12793</v>
      </c>
      <c r="V882" s="323" t="s">
        <v>762</v>
      </c>
      <c r="W882" s="325">
        <v>0.0</v>
      </c>
      <c r="X882" s="325">
        <v>0.0</v>
      </c>
      <c r="Y882" s="326">
        <f t="shared" si="89"/>
        <v>0</v>
      </c>
      <c r="Z882" s="326">
        <f t="shared" si="86"/>
        <v>0</v>
      </c>
      <c r="AA882" s="326"/>
    </row>
    <row r="883">
      <c r="A883" s="322">
        <v>46162.0</v>
      </c>
      <c r="B883" s="245" t="s">
        <v>4718</v>
      </c>
      <c r="C883" s="245" t="s">
        <v>762</v>
      </c>
      <c r="D883" s="328">
        <v>0.5</v>
      </c>
      <c r="E883" s="245" t="s">
        <v>12740</v>
      </c>
      <c r="F883" s="245" t="s">
        <v>10546</v>
      </c>
      <c r="G883" s="245">
        <v>1.0</v>
      </c>
      <c r="H883" s="245" t="s">
        <v>2819</v>
      </c>
      <c r="I883" s="323" t="s">
        <v>12791</v>
      </c>
      <c r="J883" s="323" t="s">
        <v>12742</v>
      </c>
      <c r="K883" s="323" t="s">
        <v>12743</v>
      </c>
      <c r="L883" s="323" t="s">
        <v>11505</v>
      </c>
      <c r="M883" s="333" t="s">
        <v>3390</v>
      </c>
      <c r="N883" s="323" t="s">
        <v>706</v>
      </c>
      <c r="O883" s="331">
        <v>0.5111111111111111</v>
      </c>
      <c r="P883" s="343" t="str">
        <f t="shared" si="4"/>
        <v>REVISION DE UNIDAD
(DEJO DE REPORTAR)</v>
      </c>
      <c r="Q883" s="323" t="s">
        <v>68</v>
      </c>
      <c r="R883" s="323">
        <v>8.64180031248516E14</v>
      </c>
      <c r="S883" s="323">
        <v>8.112865271E9</v>
      </c>
      <c r="T883" s="323" t="s">
        <v>68</v>
      </c>
      <c r="U883" s="323" t="s">
        <v>12793</v>
      </c>
      <c r="V883" s="323" t="s">
        <v>762</v>
      </c>
      <c r="W883" s="325">
        <v>0.0</v>
      </c>
      <c r="X883" s="325">
        <v>0.0</v>
      </c>
      <c r="Y883" s="326">
        <f t="shared" si="89"/>
        <v>0</v>
      </c>
      <c r="Z883" s="326">
        <f t="shared" si="86"/>
        <v>0</v>
      </c>
      <c r="AA883" s="326"/>
    </row>
    <row r="884">
      <c r="A884" s="322">
        <v>46162.0</v>
      </c>
      <c r="B884" s="245" t="s">
        <v>4718</v>
      </c>
      <c r="C884" s="245" t="s">
        <v>762</v>
      </c>
      <c r="D884" s="328">
        <v>0.5416666666666666</v>
      </c>
      <c r="E884" s="245" t="s">
        <v>12794</v>
      </c>
      <c r="F884" s="245" t="s">
        <v>12795</v>
      </c>
      <c r="G884" s="245">
        <v>1.0</v>
      </c>
      <c r="H884" s="245" t="s">
        <v>6980</v>
      </c>
      <c r="I884" s="323" t="s">
        <v>12796</v>
      </c>
      <c r="J884" s="323" t="s">
        <v>12742</v>
      </c>
      <c r="K884" s="323" t="s">
        <v>12797</v>
      </c>
      <c r="L884" s="323" t="s">
        <v>12798</v>
      </c>
      <c r="M884" s="333" t="s">
        <v>12799</v>
      </c>
      <c r="N884" s="323" t="s">
        <v>68</v>
      </c>
      <c r="O884" s="323" t="s">
        <v>68</v>
      </c>
      <c r="P884" s="343" t="str">
        <f t="shared" si="4"/>
        <v>REVISION DE UNIDAD
(DEJO DE REPORTAR)</v>
      </c>
      <c r="Q884" s="323" t="s">
        <v>3202</v>
      </c>
      <c r="R884" s="323" t="s">
        <v>68</v>
      </c>
      <c r="S884" s="323" t="s">
        <v>68</v>
      </c>
      <c r="T884" s="323" t="s">
        <v>68</v>
      </c>
      <c r="U884" s="323" t="s">
        <v>68</v>
      </c>
      <c r="V884" s="343" t="str">
        <f>H884</f>
        <v>NO SE REALIZO</v>
      </c>
      <c r="W884" s="325">
        <v>0.0</v>
      </c>
      <c r="X884" s="325">
        <v>0.0</v>
      </c>
      <c r="Y884" s="326">
        <f t="shared" si="89"/>
        <v>0</v>
      </c>
      <c r="Z884" s="326">
        <f t="shared" si="86"/>
        <v>0</v>
      </c>
      <c r="AA884" s="326"/>
    </row>
    <row r="885">
      <c r="A885" s="322">
        <v>46162.0</v>
      </c>
      <c r="B885" s="245" t="s">
        <v>4718</v>
      </c>
      <c r="C885" s="245" t="s">
        <v>762</v>
      </c>
      <c r="D885" s="328">
        <v>0.5416666666666666</v>
      </c>
      <c r="E885" s="245" t="s">
        <v>12794</v>
      </c>
      <c r="F885" s="245" t="s">
        <v>12795</v>
      </c>
      <c r="G885" s="245">
        <v>1.0</v>
      </c>
      <c r="H885" s="245" t="s">
        <v>2449</v>
      </c>
      <c r="I885" s="323" t="s">
        <v>12796</v>
      </c>
      <c r="J885" s="323" t="s">
        <v>12742</v>
      </c>
      <c r="K885" s="323" t="s">
        <v>12797</v>
      </c>
      <c r="L885" s="323" t="s">
        <v>12800</v>
      </c>
      <c r="M885" s="333" t="s">
        <v>12801</v>
      </c>
      <c r="N885" s="323" t="s">
        <v>902</v>
      </c>
      <c r="O885" s="331">
        <v>0.6270833333333333</v>
      </c>
      <c r="P885" s="343" t="str">
        <f t="shared" si="4"/>
        <v>REVISION DE UNIDAD
(DEJO DE REPORTAR)</v>
      </c>
      <c r="Q885" s="323" t="s">
        <v>12727</v>
      </c>
      <c r="R885" s="323">
        <v>8.68166059177188E14</v>
      </c>
      <c r="S885" s="323">
        <v>8.126227954E9</v>
      </c>
      <c r="T885" s="323" t="s">
        <v>68</v>
      </c>
      <c r="U885" s="323" t="s">
        <v>12802</v>
      </c>
      <c r="V885" s="323" t="s">
        <v>762</v>
      </c>
      <c r="W885" s="325">
        <v>0.0</v>
      </c>
      <c r="X885" s="325">
        <v>0.0</v>
      </c>
      <c r="Y885" s="326">
        <f t="shared" si="89"/>
        <v>0</v>
      </c>
      <c r="Z885" s="326">
        <f t="shared" si="86"/>
        <v>0</v>
      </c>
      <c r="AA885" s="326"/>
    </row>
    <row r="886">
      <c r="A886" s="322">
        <v>46162.0</v>
      </c>
      <c r="B886" s="245" t="s">
        <v>4718</v>
      </c>
      <c r="C886" s="245" t="s">
        <v>762</v>
      </c>
      <c r="D886" s="328">
        <v>0.5416666666666666</v>
      </c>
      <c r="E886" s="245" t="s">
        <v>12794</v>
      </c>
      <c r="F886" s="245" t="s">
        <v>12795</v>
      </c>
      <c r="G886" s="245">
        <v>1.0</v>
      </c>
      <c r="H886" s="245" t="s">
        <v>2819</v>
      </c>
      <c r="I886" s="323" t="s">
        <v>12796</v>
      </c>
      <c r="J886" s="323" t="s">
        <v>2819</v>
      </c>
      <c r="K886" s="323" t="s">
        <v>12797</v>
      </c>
      <c r="L886" s="323" t="s">
        <v>12800</v>
      </c>
      <c r="M886" s="333" t="s">
        <v>12801</v>
      </c>
      <c r="N886" s="323" t="s">
        <v>902</v>
      </c>
      <c r="O886" s="331">
        <v>0.6270833333333333</v>
      </c>
      <c r="P886" s="343" t="str">
        <f t="shared" si="4"/>
        <v>CAMBIO DE SIM</v>
      </c>
      <c r="Q886" s="323" t="s">
        <v>68</v>
      </c>
      <c r="R886" s="323">
        <v>8.68166059177188E14</v>
      </c>
      <c r="S886" s="323">
        <v>8.115011271E9</v>
      </c>
      <c r="T886" s="323" t="s">
        <v>68</v>
      </c>
      <c r="U886" s="323" t="s">
        <v>12802</v>
      </c>
      <c r="V886" s="323" t="s">
        <v>762</v>
      </c>
      <c r="W886" s="325">
        <v>0.0</v>
      </c>
      <c r="X886" s="325">
        <v>0.0</v>
      </c>
      <c r="Y886" s="326">
        <f t="shared" si="89"/>
        <v>0</v>
      </c>
      <c r="Z886" s="326">
        <f t="shared" si="86"/>
        <v>0</v>
      </c>
      <c r="AA886" s="326"/>
    </row>
    <row r="887">
      <c r="A887" s="322">
        <v>46162.0</v>
      </c>
      <c r="B887" s="245" t="s">
        <v>4718</v>
      </c>
      <c r="C887" s="245" t="s">
        <v>762</v>
      </c>
      <c r="D887" s="328">
        <v>0.6458333333333334</v>
      </c>
      <c r="E887" s="245" t="s">
        <v>12803</v>
      </c>
      <c r="F887" s="245" t="s">
        <v>12722</v>
      </c>
      <c r="G887" s="245">
        <v>1.0</v>
      </c>
      <c r="H887" s="245" t="s">
        <v>2449</v>
      </c>
      <c r="I887" s="323" t="s">
        <v>10242</v>
      </c>
      <c r="J887" s="323" t="s">
        <v>12742</v>
      </c>
      <c r="K887" s="323" t="s">
        <v>12804</v>
      </c>
      <c r="L887" s="323" t="s">
        <v>12805</v>
      </c>
      <c r="M887" s="333" t="s">
        <v>12806</v>
      </c>
      <c r="N887" s="323" t="s">
        <v>706</v>
      </c>
      <c r="O887" s="331">
        <v>0.675</v>
      </c>
      <c r="P887" s="343" t="str">
        <f t="shared" si="4"/>
        <v>REVISION DE UNIDAD
(DEJO DE REPORTAR)</v>
      </c>
      <c r="Q887" s="323" t="s">
        <v>12727</v>
      </c>
      <c r="R887" s="323">
        <v>8.64403043508077E14</v>
      </c>
      <c r="S887" s="323">
        <v>8.120013037E9</v>
      </c>
      <c r="T887" s="323" t="s">
        <v>10248</v>
      </c>
      <c r="U887" s="323" t="s">
        <v>10249</v>
      </c>
      <c r="V887" s="323" t="s">
        <v>762</v>
      </c>
      <c r="W887" s="325">
        <v>0.0</v>
      </c>
      <c r="X887" s="325">
        <v>0.0</v>
      </c>
      <c r="Y887" s="326">
        <f t="shared" si="89"/>
        <v>0</v>
      </c>
      <c r="Z887" s="326">
        <f t="shared" si="86"/>
        <v>0</v>
      </c>
      <c r="AA887" s="326"/>
    </row>
    <row r="888">
      <c r="A888" s="322">
        <v>46162.0</v>
      </c>
      <c r="B888" s="245" t="s">
        <v>4718</v>
      </c>
      <c r="C888" s="245" t="s">
        <v>762</v>
      </c>
      <c r="D888" s="328">
        <v>0.6458333333333334</v>
      </c>
      <c r="E888" s="245" t="s">
        <v>12803</v>
      </c>
      <c r="F888" s="245" t="s">
        <v>12722</v>
      </c>
      <c r="G888" s="245">
        <v>1.0</v>
      </c>
      <c r="H888" s="245" t="s">
        <v>2819</v>
      </c>
      <c r="I888" s="323" t="s">
        <v>10242</v>
      </c>
      <c r="J888" s="323" t="s">
        <v>2819</v>
      </c>
      <c r="K888" s="323" t="s">
        <v>12804</v>
      </c>
      <c r="L888" s="323" t="s">
        <v>12805</v>
      </c>
      <c r="M888" s="333" t="s">
        <v>12806</v>
      </c>
      <c r="N888" s="323" t="s">
        <v>706</v>
      </c>
      <c r="O888" s="331">
        <v>0.675</v>
      </c>
      <c r="P888" s="343" t="str">
        <f t="shared" si="4"/>
        <v>CAMBIO DE SIM</v>
      </c>
      <c r="Q888" s="323" t="s">
        <v>68</v>
      </c>
      <c r="R888" s="323">
        <v>8.64403043508077E14</v>
      </c>
      <c r="S888" s="323">
        <v>8.1153317E9</v>
      </c>
      <c r="T888" s="323" t="s">
        <v>10248</v>
      </c>
      <c r="U888" s="323" t="s">
        <v>10249</v>
      </c>
      <c r="V888" s="323" t="s">
        <v>762</v>
      </c>
      <c r="W888" s="325">
        <v>0.0</v>
      </c>
      <c r="X888" s="325">
        <v>0.0</v>
      </c>
      <c r="Y888" s="326">
        <f t="shared" si="89"/>
        <v>0</v>
      </c>
      <c r="Z888" s="326">
        <f t="shared" si="86"/>
        <v>0</v>
      </c>
      <c r="AA888" s="326"/>
    </row>
    <row r="889">
      <c r="A889" s="322">
        <v>46162.0</v>
      </c>
      <c r="B889" s="245" t="s">
        <v>4718</v>
      </c>
      <c r="C889" s="245" t="s">
        <v>762</v>
      </c>
      <c r="D889" s="328">
        <v>0.6666666666666666</v>
      </c>
      <c r="E889" s="245" t="s">
        <v>3993</v>
      </c>
      <c r="F889" s="245" t="s">
        <v>5930</v>
      </c>
      <c r="G889" s="245">
        <v>1.0</v>
      </c>
      <c r="H889" s="245" t="s">
        <v>6980</v>
      </c>
      <c r="I889" s="323" t="s">
        <v>12807</v>
      </c>
      <c r="J889" s="323" t="s">
        <v>12808</v>
      </c>
      <c r="K889" s="323" t="s">
        <v>3312</v>
      </c>
      <c r="L889" s="323" t="s">
        <v>2577</v>
      </c>
      <c r="M889" s="333" t="s">
        <v>2578</v>
      </c>
      <c r="N889" s="323" t="s">
        <v>68</v>
      </c>
      <c r="O889" s="323" t="s">
        <v>68</v>
      </c>
      <c r="P889" s="343" t="str">
        <f t="shared" si="4"/>
        <v>CTE. JORGE IVAN MENDEZ DOMINGUEZ 
DESINSTALACION DE EQUIPO</v>
      </c>
      <c r="Q889" s="323" t="s">
        <v>12809</v>
      </c>
      <c r="R889" s="323" t="s">
        <v>68</v>
      </c>
      <c r="S889" s="323" t="s">
        <v>68</v>
      </c>
      <c r="T889" s="323" t="s">
        <v>68</v>
      </c>
      <c r="U889" s="323" t="s">
        <v>68</v>
      </c>
      <c r="V889" s="343" t="str">
        <f t="shared" ref="V889:V895" si="92">H889</f>
        <v>NO SE REALIZO</v>
      </c>
      <c r="W889" s="325">
        <v>0.0</v>
      </c>
      <c r="X889" s="325">
        <v>0.0</v>
      </c>
      <c r="Y889" s="326">
        <f t="shared" si="89"/>
        <v>0</v>
      </c>
      <c r="Z889" s="326">
        <f t="shared" si="86"/>
        <v>0</v>
      </c>
      <c r="AA889" s="326"/>
    </row>
    <row r="890">
      <c r="A890" s="322">
        <v>46162.0</v>
      </c>
      <c r="B890" s="245" t="s">
        <v>4718</v>
      </c>
      <c r="C890" s="362" t="s">
        <v>2817</v>
      </c>
      <c r="D890" s="328">
        <v>0.7083333333333334</v>
      </c>
      <c r="E890" s="245" t="s">
        <v>3993</v>
      </c>
      <c r="F890" s="245" t="s">
        <v>5930</v>
      </c>
      <c r="G890" s="245">
        <v>1.0</v>
      </c>
      <c r="H890" s="245" t="s">
        <v>2716</v>
      </c>
      <c r="I890" s="323" t="s">
        <v>12807</v>
      </c>
      <c r="J890" s="323" t="s">
        <v>12808</v>
      </c>
      <c r="K890" s="323" t="s">
        <v>3312</v>
      </c>
      <c r="L890" s="323" t="s">
        <v>2577</v>
      </c>
      <c r="M890" s="333" t="s">
        <v>2578</v>
      </c>
      <c r="N890" s="323" t="s">
        <v>706</v>
      </c>
      <c r="O890" s="331">
        <v>0.6986111111111111</v>
      </c>
      <c r="P890" s="343" t="str">
        <f t="shared" si="4"/>
        <v>CTE. JORGE IVAN MENDEZ DOMINGUEZ 
DESINSTALACION DE EQUIPO</v>
      </c>
      <c r="Q890" s="323" t="s">
        <v>12810</v>
      </c>
      <c r="R890" s="323" t="s">
        <v>68</v>
      </c>
      <c r="S890" s="323" t="s">
        <v>68</v>
      </c>
      <c r="T890" s="323" t="s">
        <v>68</v>
      </c>
      <c r="U890" s="323" t="s">
        <v>68</v>
      </c>
      <c r="V890" s="343" t="str">
        <f t="shared" si="92"/>
        <v>VISITA EN FALSO</v>
      </c>
      <c r="W890" s="325">
        <v>250.0</v>
      </c>
      <c r="X890" s="325">
        <v>0.0</v>
      </c>
      <c r="Y890" s="326">
        <f t="shared" si="89"/>
        <v>40</v>
      </c>
      <c r="Z890" s="326">
        <f t="shared" si="86"/>
        <v>290</v>
      </c>
      <c r="AA890" s="326"/>
    </row>
    <row r="891">
      <c r="A891" s="322">
        <v>46162.0</v>
      </c>
      <c r="B891" s="245" t="s">
        <v>4718</v>
      </c>
      <c r="C891" s="245" t="s">
        <v>2817</v>
      </c>
      <c r="D891" s="328">
        <v>0.6875</v>
      </c>
      <c r="E891" s="245" t="s">
        <v>6090</v>
      </c>
      <c r="F891" s="245" t="s">
        <v>1614</v>
      </c>
      <c r="G891" s="245">
        <v>1.0</v>
      </c>
      <c r="H891" s="245" t="s">
        <v>2513</v>
      </c>
      <c r="I891" s="323" t="s">
        <v>7564</v>
      </c>
      <c r="J891" s="323" t="s">
        <v>12811</v>
      </c>
      <c r="K891" s="323" t="s">
        <v>12812</v>
      </c>
      <c r="L891" s="323" t="s">
        <v>12813</v>
      </c>
      <c r="M891" s="333" t="s">
        <v>12814</v>
      </c>
      <c r="N891" s="323" t="s">
        <v>995</v>
      </c>
      <c r="O891" s="331">
        <v>0.6986111111111111</v>
      </c>
      <c r="P891" s="343" t="str">
        <f t="shared" si="4"/>
        <v>Corte 862476051258076</v>
      </c>
      <c r="Q891" s="323" t="s">
        <v>6547</v>
      </c>
      <c r="R891" s="323">
        <v>8.62476051258076E14</v>
      </c>
      <c r="S891" s="323" t="s">
        <v>68</v>
      </c>
      <c r="T891" s="323" t="s">
        <v>68</v>
      </c>
      <c r="U891" s="323" t="s">
        <v>68</v>
      </c>
      <c r="V891" s="343" t="str">
        <f t="shared" si="92"/>
        <v>DESINSTALACION</v>
      </c>
      <c r="W891" s="325">
        <v>0.0</v>
      </c>
      <c r="X891" s="325">
        <v>0.0</v>
      </c>
      <c r="Y891" s="326">
        <f t="shared" si="89"/>
        <v>0</v>
      </c>
      <c r="Z891" s="326">
        <f t="shared" si="86"/>
        <v>0</v>
      </c>
      <c r="AA891" s="326"/>
    </row>
    <row r="892">
      <c r="A892" s="322">
        <v>46162.0</v>
      </c>
      <c r="B892" s="245" t="s">
        <v>4718</v>
      </c>
      <c r="C892" s="245" t="s">
        <v>2817</v>
      </c>
      <c r="D892" s="328">
        <v>0.6875</v>
      </c>
      <c r="E892" s="245" t="s">
        <v>6090</v>
      </c>
      <c r="F892" s="245" t="s">
        <v>1614</v>
      </c>
      <c r="G892" s="245">
        <v>1.0</v>
      </c>
      <c r="H892" s="245" t="s">
        <v>2513</v>
      </c>
      <c r="I892" s="323" t="s">
        <v>7564</v>
      </c>
      <c r="J892" s="323" t="s">
        <v>12815</v>
      </c>
      <c r="K892" s="323" t="s">
        <v>12812</v>
      </c>
      <c r="L892" s="323" t="s">
        <v>12813</v>
      </c>
      <c r="M892" s="333" t="s">
        <v>12814</v>
      </c>
      <c r="N892" s="323" t="s">
        <v>995</v>
      </c>
      <c r="O892" s="331">
        <v>0.6986111111111111</v>
      </c>
      <c r="P892" s="343" t="str">
        <f t="shared" si="4"/>
        <v>Seguimiento 862476051262342</v>
      </c>
      <c r="Q892" s="323" t="s">
        <v>6547</v>
      </c>
      <c r="R892" s="323">
        <v>8.62476051262342E14</v>
      </c>
      <c r="S892" s="323" t="s">
        <v>68</v>
      </c>
      <c r="T892" s="323" t="s">
        <v>68</v>
      </c>
      <c r="U892" s="323" t="s">
        <v>68</v>
      </c>
      <c r="V892" s="343" t="str">
        <f t="shared" si="92"/>
        <v>DESINSTALACION</v>
      </c>
      <c r="W892" s="325">
        <v>0.0</v>
      </c>
      <c r="X892" s="325">
        <v>0.0</v>
      </c>
      <c r="Y892" s="326">
        <f t="shared" si="89"/>
        <v>0</v>
      </c>
      <c r="Z892" s="326">
        <f t="shared" si="86"/>
        <v>0</v>
      </c>
      <c r="AA892" s="326"/>
    </row>
    <row r="893">
      <c r="A893" s="322">
        <v>46163.0</v>
      </c>
      <c r="B893" s="245" t="s">
        <v>4718</v>
      </c>
      <c r="C893" s="245" t="s">
        <v>2817</v>
      </c>
      <c r="D893" s="328">
        <v>0.4166666666666667</v>
      </c>
      <c r="E893" s="245" t="s">
        <v>2548</v>
      </c>
      <c r="F893" s="245" t="s">
        <v>10009</v>
      </c>
      <c r="G893" s="245">
        <v>1.0</v>
      </c>
      <c r="H893" s="245" t="s">
        <v>2716</v>
      </c>
      <c r="I893" s="323" t="s">
        <v>12816</v>
      </c>
      <c r="J893" s="323" t="s">
        <v>2514</v>
      </c>
      <c r="K893" s="323" t="s">
        <v>9455</v>
      </c>
      <c r="L893" s="323" t="s">
        <v>2833</v>
      </c>
      <c r="M893" s="333" t="s">
        <v>11186</v>
      </c>
      <c r="N893" s="323" t="s">
        <v>706</v>
      </c>
      <c r="O893" s="331">
        <v>0.4236111111111111</v>
      </c>
      <c r="P893" s="343" t="str">
        <f t="shared" si="4"/>
        <v>DESINSTALACION DE EQUIPO</v>
      </c>
      <c r="Q893" s="323" t="s">
        <v>12817</v>
      </c>
      <c r="R893" s="323" t="s">
        <v>68</v>
      </c>
      <c r="S893" s="323" t="s">
        <v>68</v>
      </c>
      <c r="T893" s="323" t="s">
        <v>68</v>
      </c>
      <c r="U893" s="323" t="s">
        <v>68</v>
      </c>
      <c r="V893" s="343" t="str">
        <f t="shared" si="92"/>
        <v>VISITA EN FALSO</v>
      </c>
      <c r="W893" s="325">
        <v>250.0</v>
      </c>
      <c r="X893" s="325">
        <v>0.0</v>
      </c>
      <c r="Y893" s="326">
        <f t="shared" si="89"/>
        <v>40</v>
      </c>
      <c r="Z893" s="326">
        <f t="shared" si="86"/>
        <v>290</v>
      </c>
      <c r="AA893" s="326"/>
    </row>
    <row r="894">
      <c r="A894" s="322">
        <v>46163.0</v>
      </c>
      <c r="B894" s="245" t="s">
        <v>4718</v>
      </c>
      <c r="C894" s="245" t="s">
        <v>2817</v>
      </c>
      <c r="D894" s="328">
        <v>0.4375</v>
      </c>
      <c r="E894" s="245" t="s">
        <v>2548</v>
      </c>
      <c r="F894" s="245" t="s">
        <v>10009</v>
      </c>
      <c r="G894" s="245">
        <v>1.0</v>
      </c>
      <c r="H894" s="245" t="s">
        <v>2812</v>
      </c>
      <c r="I894" s="323" t="s">
        <v>12818</v>
      </c>
      <c r="J894" s="323" t="s">
        <v>2521</v>
      </c>
      <c r="K894" s="323" t="s">
        <v>9455</v>
      </c>
      <c r="L894" s="323" t="s">
        <v>2833</v>
      </c>
      <c r="M894" s="333" t="s">
        <v>11186</v>
      </c>
      <c r="N894" s="323" t="s">
        <v>706</v>
      </c>
      <c r="O894" s="331">
        <v>0.49583333333333335</v>
      </c>
      <c r="P894" s="343" t="str">
        <f t="shared" si="4"/>
        <v>REINSTALACION DE EQUIPO </v>
      </c>
      <c r="Q894" s="323" t="s">
        <v>5247</v>
      </c>
      <c r="R894" s="323">
        <v>8.65011034398892E14</v>
      </c>
      <c r="S894" s="323">
        <v>8.115160462E9</v>
      </c>
      <c r="T894" s="323" t="s">
        <v>12819</v>
      </c>
      <c r="U894" s="323" t="s">
        <v>68</v>
      </c>
      <c r="V894" s="343" t="str">
        <f t="shared" si="92"/>
        <v>REINSTALACION</v>
      </c>
      <c r="W894" s="325">
        <v>350.0</v>
      </c>
      <c r="X894" s="325">
        <v>0.0</v>
      </c>
      <c r="Y894" s="326">
        <f t="shared" si="89"/>
        <v>56</v>
      </c>
      <c r="Z894" s="326">
        <f t="shared" si="86"/>
        <v>406</v>
      </c>
      <c r="AA894" s="326"/>
    </row>
    <row r="895">
      <c r="A895" s="322">
        <v>46163.0</v>
      </c>
      <c r="B895" s="245" t="s">
        <v>4718</v>
      </c>
      <c r="C895" s="245" t="s">
        <v>2817</v>
      </c>
      <c r="D895" s="328">
        <v>0.4375</v>
      </c>
      <c r="E895" s="245" t="s">
        <v>2548</v>
      </c>
      <c r="F895" s="245" t="s">
        <v>10009</v>
      </c>
      <c r="G895" s="245">
        <v>1.0</v>
      </c>
      <c r="H895" s="245" t="s">
        <v>2812</v>
      </c>
      <c r="I895" s="323" t="s">
        <v>12820</v>
      </c>
      <c r="J895" s="323" t="s">
        <v>2521</v>
      </c>
      <c r="K895" s="323" t="s">
        <v>9455</v>
      </c>
      <c r="L895" s="323" t="s">
        <v>2833</v>
      </c>
      <c r="M895" s="333" t="s">
        <v>11186</v>
      </c>
      <c r="N895" s="323" t="s">
        <v>706</v>
      </c>
      <c r="O895" s="331">
        <v>0.525</v>
      </c>
      <c r="P895" s="343" t="str">
        <f t="shared" si="4"/>
        <v>REINSTALACION DE EQUIPO </v>
      </c>
      <c r="Q895" s="323" t="s">
        <v>5247</v>
      </c>
      <c r="R895" s="323">
        <v>8.65011034399098E14</v>
      </c>
      <c r="S895" s="323">
        <v>8.183963132E9</v>
      </c>
      <c r="T895" s="323" t="s">
        <v>12821</v>
      </c>
      <c r="U895" s="323" t="s">
        <v>12822</v>
      </c>
      <c r="V895" s="343" t="str">
        <f t="shared" si="92"/>
        <v>REINSTALACION</v>
      </c>
      <c r="W895" s="325">
        <v>350.0</v>
      </c>
      <c r="X895" s="325">
        <v>0.0</v>
      </c>
      <c r="Y895" s="326">
        <f t="shared" si="89"/>
        <v>56</v>
      </c>
      <c r="Z895" s="326">
        <f t="shared" si="86"/>
        <v>406</v>
      </c>
      <c r="AA895" s="326"/>
    </row>
    <row r="896">
      <c r="A896" s="322">
        <v>46163.0</v>
      </c>
      <c r="B896" s="245" t="s">
        <v>4718</v>
      </c>
      <c r="C896" s="245" t="s">
        <v>762</v>
      </c>
      <c r="D896" s="328">
        <v>0.5416666666666666</v>
      </c>
      <c r="E896" s="245" t="s">
        <v>4534</v>
      </c>
      <c r="F896" s="245" t="s">
        <v>4534</v>
      </c>
      <c r="G896" s="245">
        <v>1.0</v>
      </c>
      <c r="H896" s="245" t="s">
        <v>2449</v>
      </c>
      <c r="I896" s="323" t="s">
        <v>12610</v>
      </c>
      <c r="J896" s="323" t="s">
        <v>12742</v>
      </c>
      <c r="K896" s="323" t="s">
        <v>12635</v>
      </c>
      <c r="L896" s="323" t="s">
        <v>12823</v>
      </c>
      <c r="M896" s="333" t="s">
        <v>12824</v>
      </c>
      <c r="N896" s="323" t="s">
        <v>706</v>
      </c>
      <c r="O896" s="331">
        <v>0.5819444444444445</v>
      </c>
      <c r="P896" s="343" t="str">
        <f t="shared" si="4"/>
        <v>REVISION DE UNIDAD
(DEJO DE REPORTAR)</v>
      </c>
      <c r="Q896" s="323" t="s">
        <v>12727</v>
      </c>
      <c r="R896" s="323">
        <v>8.69706060882653E14</v>
      </c>
      <c r="S896" s="323">
        <v>8.123194295E9</v>
      </c>
      <c r="T896" s="323" t="s">
        <v>12825</v>
      </c>
      <c r="U896" s="323" t="s">
        <v>68</v>
      </c>
      <c r="V896" s="323" t="s">
        <v>762</v>
      </c>
      <c r="W896" s="325">
        <v>0.0</v>
      </c>
      <c r="X896" s="325">
        <v>0.0</v>
      </c>
      <c r="Y896" s="326">
        <f t="shared" si="89"/>
        <v>0</v>
      </c>
      <c r="Z896" s="326">
        <f t="shared" si="86"/>
        <v>0</v>
      </c>
      <c r="AA896" s="326"/>
    </row>
    <row r="897">
      <c r="A897" s="322">
        <v>46163.0</v>
      </c>
      <c r="B897" s="245" t="s">
        <v>4718</v>
      </c>
      <c r="C897" s="245" t="s">
        <v>762</v>
      </c>
      <c r="D897" s="328">
        <v>0.5416666666666666</v>
      </c>
      <c r="E897" s="245" t="s">
        <v>4534</v>
      </c>
      <c r="F897" s="245" t="s">
        <v>4534</v>
      </c>
      <c r="G897" s="245">
        <v>1.0</v>
      </c>
      <c r="H897" s="245" t="s">
        <v>2819</v>
      </c>
      <c r="I897" s="323" t="s">
        <v>12610</v>
      </c>
      <c r="J897" s="323" t="s">
        <v>2819</v>
      </c>
      <c r="K897" s="323" t="s">
        <v>12635</v>
      </c>
      <c r="L897" s="323" t="s">
        <v>12823</v>
      </c>
      <c r="M897" s="333" t="s">
        <v>12824</v>
      </c>
      <c r="N897" s="323" t="s">
        <v>706</v>
      </c>
      <c r="O897" s="331">
        <v>0.5819444444444445</v>
      </c>
      <c r="P897" s="343" t="str">
        <f t="shared" si="4"/>
        <v>CAMBIO DE SIM</v>
      </c>
      <c r="Q897" s="323" t="s">
        <v>68</v>
      </c>
      <c r="R897" s="323">
        <v>8.69706060882653E14</v>
      </c>
      <c r="S897" s="323">
        <v>8.112989415E9</v>
      </c>
      <c r="T897" s="323" t="s">
        <v>12825</v>
      </c>
      <c r="U897" s="323" t="s">
        <v>68</v>
      </c>
      <c r="V897" s="323" t="s">
        <v>762</v>
      </c>
      <c r="W897" s="325">
        <v>0.0</v>
      </c>
      <c r="X897" s="325">
        <v>0.0</v>
      </c>
      <c r="Y897" s="326">
        <f t="shared" si="89"/>
        <v>0</v>
      </c>
      <c r="Z897" s="326">
        <f t="shared" si="86"/>
        <v>0</v>
      </c>
      <c r="AA897" s="326"/>
    </row>
    <row r="898">
      <c r="A898" s="322">
        <v>46163.0</v>
      </c>
      <c r="B898" s="245" t="s">
        <v>4718</v>
      </c>
      <c r="C898" s="245" t="s">
        <v>68</v>
      </c>
      <c r="D898" s="328">
        <v>0.625</v>
      </c>
      <c r="E898" s="245" t="s">
        <v>7700</v>
      </c>
      <c r="F898" s="245" t="s">
        <v>8955</v>
      </c>
      <c r="G898" s="245">
        <v>1.0</v>
      </c>
      <c r="H898" s="245" t="s">
        <v>888</v>
      </c>
      <c r="I898" s="323" t="s">
        <v>12826</v>
      </c>
      <c r="J898" s="323" t="s">
        <v>6970</v>
      </c>
      <c r="K898" s="323" t="s">
        <v>8956</v>
      </c>
      <c r="L898" s="323" t="s">
        <v>8957</v>
      </c>
      <c r="M898" s="333" t="s">
        <v>8958</v>
      </c>
      <c r="N898" s="323" t="s">
        <v>706</v>
      </c>
      <c r="O898" s="323" t="s">
        <v>68</v>
      </c>
      <c r="P898" s="343" t="str">
        <f t="shared" si="4"/>
        <v>INSTALACION PREPAGO</v>
      </c>
      <c r="Q898" s="323" t="s">
        <v>5247</v>
      </c>
      <c r="R898" s="323">
        <v>8.69706064131552E14</v>
      </c>
      <c r="S898" s="323">
        <v>8.182051778E9</v>
      </c>
      <c r="T898" s="323" t="s">
        <v>12827</v>
      </c>
      <c r="U898" s="323" t="s">
        <v>12828</v>
      </c>
      <c r="V898" s="343" t="str">
        <f>H898</f>
        <v>INSTALACION</v>
      </c>
      <c r="W898" s="325">
        <v>1600.0</v>
      </c>
      <c r="X898" s="325">
        <v>0.0</v>
      </c>
      <c r="Y898" s="326">
        <f t="shared" si="89"/>
        <v>256</v>
      </c>
      <c r="Z898" s="326">
        <f t="shared" si="86"/>
        <v>1856</v>
      </c>
      <c r="AA898" s="326"/>
    </row>
    <row r="899">
      <c r="A899" s="322">
        <v>46163.0</v>
      </c>
      <c r="B899" s="245" t="s">
        <v>4718</v>
      </c>
      <c r="C899" s="245" t="s">
        <v>762</v>
      </c>
      <c r="D899" s="245" t="s">
        <v>12829</v>
      </c>
      <c r="E899" s="245" t="s">
        <v>12830</v>
      </c>
      <c r="F899" s="245" t="s">
        <v>769</v>
      </c>
      <c r="G899" s="245">
        <v>1.0</v>
      </c>
      <c r="H899" s="245" t="s">
        <v>6980</v>
      </c>
      <c r="I899" s="323" t="s">
        <v>12831</v>
      </c>
      <c r="J899" s="323" t="s">
        <v>12742</v>
      </c>
      <c r="K899" s="323" t="s">
        <v>12238</v>
      </c>
      <c r="L899" s="323" t="s">
        <v>12239</v>
      </c>
      <c r="M899" s="333" t="s">
        <v>12832</v>
      </c>
      <c r="N899" s="323" t="s">
        <v>902</v>
      </c>
      <c r="O899" s="323" t="s">
        <v>68</v>
      </c>
      <c r="P899" s="343" t="str">
        <f t="shared" si="4"/>
        <v>REVISION DE UNIDAD
(DEJO DE REPORTAR)</v>
      </c>
      <c r="Q899" s="323" t="s">
        <v>12727</v>
      </c>
      <c r="R899" s="323" t="s">
        <v>68</v>
      </c>
      <c r="S899" s="323" t="s">
        <v>68</v>
      </c>
      <c r="T899" s="323" t="s">
        <v>68</v>
      </c>
      <c r="U899" s="323" t="s">
        <v>68</v>
      </c>
      <c r="V899" s="323" t="s">
        <v>762</v>
      </c>
      <c r="W899" s="325">
        <v>0.0</v>
      </c>
      <c r="X899" s="325">
        <v>0.0</v>
      </c>
      <c r="Y899" s="326">
        <f t="shared" si="89"/>
        <v>0</v>
      </c>
      <c r="Z899" s="326">
        <f t="shared" si="86"/>
        <v>0</v>
      </c>
      <c r="AA899" s="326"/>
    </row>
    <row r="900">
      <c r="A900" s="322">
        <v>46163.0</v>
      </c>
      <c r="B900" s="245" t="s">
        <v>4718</v>
      </c>
      <c r="C900" s="245" t="s">
        <v>762</v>
      </c>
      <c r="D900" s="245" t="s">
        <v>12829</v>
      </c>
      <c r="E900" s="245" t="s">
        <v>12830</v>
      </c>
      <c r="F900" s="245" t="s">
        <v>769</v>
      </c>
      <c r="G900" s="245">
        <v>1.0</v>
      </c>
      <c r="H900" s="245" t="s">
        <v>6980</v>
      </c>
      <c r="I900" s="323" t="s">
        <v>12831</v>
      </c>
      <c r="J900" s="323" t="s">
        <v>2819</v>
      </c>
      <c r="K900" s="323" t="s">
        <v>12238</v>
      </c>
      <c r="L900" s="323" t="s">
        <v>12239</v>
      </c>
      <c r="M900" s="333" t="s">
        <v>12832</v>
      </c>
      <c r="N900" s="323" t="s">
        <v>902</v>
      </c>
      <c r="O900" s="323" t="s">
        <v>68</v>
      </c>
      <c r="P900" s="343" t="str">
        <f t="shared" si="4"/>
        <v>CAMBIO DE SIM</v>
      </c>
      <c r="Q900" s="323" t="s">
        <v>68</v>
      </c>
      <c r="R900" s="323" t="s">
        <v>68</v>
      </c>
      <c r="S900" s="323" t="s">
        <v>68</v>
      </c>
      <c r="T900" s="323" t="s">
        <v>68</v>
      </c>
      <c r="U900" s="323" t="s">
        <v>68</v>
      </c>
      <c r="V900" s="323" t="s">
        <v>762</v>
      </c>
      <c r="W900" s="325">
        <v>0.0</v>
      </c>
      <c r="X900" s="325">
        <v>0.0</v>
      </c>
      <c r="Y900" s="326">
        <f t="shared" si="89"/>
        <v>0</v>
      </c>
      <c r="Z900" s="326">
        <f t="shared" si="86"/>
        <v>0</v>
      </c>
      <c r="AA900" s="326"/>
    </row>
    <row r="901">
      <c r="A901" s="322">
        <v>46163.0</v>
      </c>
      <c r="B901" s="245" t="s">
        <v>4718</v>
      </c>
      <c r="C901" s="327" t="s">
        <v>11463</v>
      </c>
      <c r="D901" s="328">
        <v>0.6666666666666666</v>
      </c>
      <c r="E901" s="245" t="s">
        <v>7700</v>
      </c>
      <c r="F901" s="245" t="s">
        <v>816</v>
      </c>
      <c r="G901" s="245">
        <v>1.0</v>
      </c>
      <c r="H901" s="245" t="s">
        <v>2812</v>
      </c>
      <c r="I901" s="323" t="s">
        <v>12833</v>
      </c>
      <c r="J901" s="323" t="s">
        <v>2521</v>
      </c>
      <c r="K901" s="323" t="s">
        <v>68</v>
      </c>
      <c r="L901" s="323" t="s">
        <v>12419</v>
      </c>
      <c r="M901" s="333" t="s">
        <v>12420</v>
      </c>
      <c r="N901" s="323" t="s">
        <v>12421</v>
      </c>
      <c r="O901" s="323" t="s">
        <v>68</v>
      </c>
      <c r="P901" s="343" t="str">
        <f t="shared" si="4"/>
        <v>REINSTALACION DE EQUIPO </v>
      </c>
      <c r="Q901" s="323" t="s">
        <v>12422</v>
      </c>
      <c r="R901" s="323">
        <v>8.64893039280642E14</v>
      </c>
      <c r="S901" s="323">
        <v>8.11790874E9</v>
      </c>
      <c r="T901" s="323" t="s">
        <v>12834</v>
      </c>
      <c r="U901" s="323" t="s">
        <v>12835</v>
      </c>
      <c r="V901" s="343" t="str">
        <f t="shared" ref="V901:V902" si="93">H901</f>
        <v>REINSTALACION</v>
      </c>
      <c r="W901" s="325">
        <v>0.0</v>
      </c>
      <c r="X901" s="325">
        <v>200.0</v>
      </c>
      <c r="Y901" s="326">
        <f t="shared" si="89"/>
        <v>32</v>
      </c>
      <c r="Z901" s="326">
        <f t="shared" si="86"/>
        <v>232</v>
      </c>
      <c r="AA901" s="326"/>
    </row>
    <row r="902">
      <c r="A902" s="322">
        <v>46163.0</v>
      </c>
      <c r="B902" s="245" t="s">
        <v>4718</v>
      </c>
      <c r="C902" s="362" t="s">
        <v>2817</v>
      </c>
      <c r="D902" s="328">
        <v>0.7083333333333334</v>
      </c>
      <c r="E902" s="245" t="s">
        <v>3993</v>
      </c>
      <c r="F902" s="245" t="s">
        <v>5930</v>
      </c>
      <c r="G902" s="245">
        <v>1.0</v>
      </c>
      <c r="H902" s="245" t="s">
        <v>2513</v>
      </c>
      <c r="I902" s="323" t="s">
        <v>12836</v>
      </c>
      <c r="J902" s="323" t="s">
        <v>12808</v>
      </c>
      <c r="K902" s="323" t="s">
        <v>3312</v>
      </c>
      <c r="L902" s="323" t="s">
        <v>2577</v>
      </c>
      <c r="M902" s="333" t="s">
        <v>2578</v>
      </c>
      <c r="N902" s="323" t="s">
        <v>706</v>
      </c>
      <c r="O902" s="331">
        <v>0.6986111111111111</v>
      </c>
      <c r="P902" s="343" t="str">
        <f t="shared" si="4"/>
        <v>CTE. JORGE IVAN MENDEZ DOMINGUEZ 
DESINSTALACION DE EQUIPO</v>
      </c>
      <c r="Q902" s="323" t="s">
        <v>12287</v>
      </c>
      <c r="R902" s="323" t="s">
        <v>12837</v>
      </c>
      <c r="S902" s="323" t="s">
        <v>12838</v>
      </c>
      <c r="T902" s="323" t="s">
        <v>12839</v>
      </c>
      <c r="U902" s="323" t="s">
        <v>12840</v>
      </c>
      <c r="V902" s="343" t="str">
        <f t="shared" si="93"/>
        <v>DESINSTALACION</v>
      </c>
      <c r="W902" s="325">
        <v>650.0</v>
      </c>
      <c r="X902" s="325">
        <v>0.0</v>
      </c>
      <c r="Y902" s="326">
        <f t="shared" si="89"/>
        <v>104</v>
      </c>
      <c r="Z902" s="326">
        <f t="shared" si="86"/>
        <v>754</v>
      </c>
      <c r="AA902" s="326"/>
    </row>
    <row r="903">
      <c r="A903" s="322">
        <v>46164.0</v>
      </c>
      <c r="B903" s="245" t="s">
        <v>4718</v>
      </c>
      <c r="C903" s="245" t="s">
        <v>762</v>
      </c>
      <c r="D903" s="245" t="s">
        <v>12841</v>
      </c>
      <c r="E903" s="245" t="s">
        <v>12830</v>
      </c>
      <c r="F903" s="245" t="s">
        <v>769</v>
      </c>
      <c r="G903" s="245">
        <v>1.0</v>
      </c>
      <c r="H903" s="245" t="s">
        <v>2449</v>
      </c>
      <c r="I903" s="323" t="s">
        <v>12831</v>
      </c>
      <c r="J903" s="323" t="s">
        <v>12742</v>
      </c>
      <c r="K903" s="323" t="s">
        <v>12238</v>
      </c>
      <c r="L903" s="323" t="s">
        <v>12239</v>
      </c>
      <c r="M903" s="333" t="s">
        <v>12832</v>
      </c>
      <c r="N903" s="323" t="s">
        <v>11662</v>
      </c>
      <c r="O903" s="331">
        <v>0.3611111111111111</v>
      </c>
      <c r="P903" s="343" t="str">
        <f t="shared" si="4"/>
        <v>REVISION DE UNIDAD
(DEJO DE REPORTAR)</v>
      </c>
      <c r="Q903" s="323" t="s">
        <v>12727</v>
      </c>
      <c r="R903" s="323">
        <v>8.63874089055861E14</v>
      </c>
      <c r="S903" s="323">
        <v>8.118207421E9</v>
      </c>
      <c r="T903" s="323" t="s">
        <v>68</v>
      </c>
      <c r="U903" s="323" t="s">
        <v>12242</v>
      </c>
      <c r="V903" s="323" t="s">
        <v>762</v>
      </c>
      <c r="W903" s="325">
        <v>0.0</v>
      </c>
      <c r="X903" s="325">
        <v>0.0</v>
      </c>
      <c r="Y903" s="326">
        <f t="shared" si="89"/>
        <v>0</v>
      </c>
      <c r="Z903" s="326">
        <f t="shared" si="86"/>
        <v>0</v>
      </c>
      <c r="AA903" s="326"/>
    </row>
    <row r="904">
      <c r="A904" s="322">
        <v>46164.0</v>
      </c>
      <c r="B904" s="245" t="s">
        <v>4718</v>
      </c>
      <c r="C904" s="245" t="s">
        <v>762</v>
      </c>
      <c r="D904" s="245" t="s">
        <v>12841</v>
      </c>
      <c r="E904" s="245" t="s">
        <v>12830</v>
      </c>
      <c r="F904" s="245" t="s">
        <v>769</v>
      </c>
      <c r="G904" s="245">
        <v>1.0</v>
      </c>
      <c r="H904" s="245" t="s">
        <v>2819</v>
      </c>
      <c r="I904" s="323" t="s">
        <v>12831</v>
      </c>
      <c r="J904" s="323" t="s">
        <v>2819</v>
      </c>
      <c r="K904" s="323" t="s">
        <v>12238</v>
      </c>
      <c r="L904" s="323" t="s">
        <v>12239</v>
      </c>
      <c r="M904" s="333" t="s">
        <v>12832</v>
      </c>
      <c r="N904" s="323" t="s">
        <v>11662</v>
      </c>
      <c r="O904" s="331">
        <v>0.3611111111111111</v>
      </c>
      <c r="P904" s="343" t="str">
        <f t="shared" si="4"/>
        <v>CAMBIO DE SIM</v>
      </c>
      <c r="Q904" s="323" t="s">
        <v>68</v>
      </c>
      <c r="R904" s="323">
        <v>8.63874089055861E14</v>
      </c>
      <c r="S904" s="323">
        <v>8.120068772E9</v>
      </c>
      <c r="T904" s="323" t="s">
        <v>68</v>
      </c>
      <c r="U904" s="323" t="s">
        <v>12242</v>
      </c>
      <c r="V904" s="323" t="s">
        <v>762</v>
      </c>
      <c r="W904" s="325">
        <v>0.0</v>
      </c>
      <c r="X904" s="325">
        <v>0.0</v>
      </c>
      <c r="Y904" s="326">
        <f t="shared" si="89"/>
        <v>0</v>
      </c>
      <c r="Z904" s="326">
        <f t="shared" si="86"/>
        <v>0</v>
      </c>
      <c r="AA904" s="326"/>
    </row>
    <row r="905">
      <c r="A905" s="322">
        <v>46164.0</v>
      </c>
      <c r="B905" s="245" t="s">
        <v>4718</v>
      </c>
      <c r="C905" s="245" t="s">
        <v>68</v>
      </c>
      <c r="D905" s="328">
        <v>0.4166666666666667</v>
      </c>
      <c r="E905" s="245" t="s">
        <v>12842</v>
      </c>
      <c r="F905" s="245" t="s">
        <v>12518</v>
      </c>
      <c r="G905" s="245">
        <v>1.0</v>
      </c>
      <c r="H905" s="245" t="s">
        <v>37</v>
      </c>
      <c r="I905" s="323" t="s">
        <v>12843</v>
      </c>
      <c r="J905" s="323" t="s">
        <v>10046</v>
      </c>
      <c r="K905" s="323" t="s">
        <v>12520</v>
      </c>
      <c r="L905" s="323" t="s">
        <v>12521</v>
      </c>
      <c r="M905" s="333" t="s">
        <v>12522</v>
      </c>
      <c r="N905" s="323" t="s">
        <v>706</v>
      </c>
      <c r="O905" s="331">
        <v>0.45069444444444445</v>
      </c>
      <c r="P905" s="343" t="str">
        <f t="shared" si="4"/>
        <v>INSTALACION COMODATO GPS</v>
      </c>
      <c r="Q905" s="323" t="s">
        <v>5247</v>
      </c>
      <c r="R905" s="323">
        <v>8.66557080360565E14</v>
      </c>
      <c r="S905" s="323">
        <v>8.11524395E9</v>
      </c>
      <c r="T905" s="323" t="s">
        <v>12844</v>
      </c>
      <c r="U905" s="323" t="s">
        <v>12845</v>
      </c>
      <c r="V905" s="343" t="str">
        <f>H905</f>
        <v>COMODATO</v>
      </c>
      <c r="W905" s="325">
        <v>0.0</v>
      </c>
      <c r="X905" s="325">
        <v>0.0</v>
      </c>
      <c r="Y905" s="326">
        <f t="shared" si="89"/>
        <v>0</v>
      </c>
      <c r="Z905" s="326">
        <f t="shared" si="86"/>
        <v>0</v>
      </c>
      <c r="AA905" s="326"/>
    </row>
    <row r="906">
      <c r="A906" s="322">
        <v>46164.0</v>
      </c>
      <c r="B906" s="245" t="s">
        <v>4718</v>
      </c>
      <c r="C906" s="245" t="s">
        <v>762</v>
      </c>
      <c r="D906" s="328">
        <v>0.5</v>
      </c>
      <c r="E906" s="245" t="s">
        <v>12774</v>
      </c>
      <c r="F906" s="245" t="s">
        <v>12775</v>
      </c>
      <c r="G906" s="245">
        <v>1.0</v>
      </c>
      <c r="H906" s="245" t="s">
        <v>2449</v>
      </c>
      <c r="I906" s="323" t="s">
        <v>12846</v>
      </c>
      <c r="J906" s="323" t="s">
        <v>12742</v>
      </c>
      <c r="K906" s="323" t="s">
        <v>12777</v>
      </c>
      <c r="L906" s="323" t="s">
        <v>12778</v>
      </c>
      <c r="M906" s="333" t="s">
        <v>12779</v>
      </c>
      <c r="N906" s="323" t="s">
        <v>11662</v>
      </c>
      <c r="O906" s="331">
        <v>0.425</v>
      </c>
      <c r="P906" s="343" t="str">
        <f t="shared" si="4"/>
        <v>REVISION DE UNIDAD
(DEJO DE REPORTAR)</v>
      </c>
      <c r="Q906" s="323" t="s">
        <v>12727</v>
      </c>
      <c r="R906" s="323">
        <v>8.65011030362652E14</v>
      </c>
      <c r="S906" s="323">
        <v>8.118220663E9</v>
      </c>
      <c r="T906" s="323" t="s">
        <v>68</v>
      </c>
      <c r="U906" s="323" t="s">
        <v>12847</v>
      </c>
      <c r="V906" s="323" t="s">
        <v>762</v>
      </c>
      <c r="W906" s="325">
        <v>0.0</v>
      </c>
      <c r="X906" s="325">
        <v>0.0</v>
      </c>
      <c r="Y906" s="326">
        <f t="shared" si="89"/>
        <v>0</v>
      </c>
      <c r="Z906" s="326">
        <f t="shared" si="86"/>
        <v>0</v>
      </c>
      <c r="AA906" s="326"/>
    </row>
    <row r="907">
      <c r="A907" s="322">
        <v>46164.0</v>
      </c>
      <c r="B907" s="245" t="s">
        <v>4718</v>
      </c>
      <c r="C907" s="245" t="s">
        <v>762</v>
      </c>
      <c r="D907" s="328">
        <v>0.5</v>
      </c>
      <c r="E907" s="245" t="s">
        <v>12774</v>
      </c>
      <c r="F907" s="245" t="s">
        <v>12775</v>
      </c>
      <c r="G907" s="245">
        <v>1.0</v>
      </c>
      <c r="H907" s="245" t="s">
        <v>2819</v>
      </c>
      <c r="I907" s="323" t="s">
        <v>12846</v>
      </c>
      <c r="J907" s="323" t="s">
        <v>2819</v>
      </c>
      <c r="K907" s="323" t="s">
        <v>12777</v>
      </c>
      <c r="L907" s="323" t="s">
        <v>12778</v>
      </c>
      <c r="M907" s="344" t="s">
        <v>12779</v>
      </c>
      <c r="N907" s="323" t="s">
        <v>11662</v>
      </c>
      <c r="O907" s="331">
        <v>0.425</v>
      </c>
      <c r="P907" s="343" t="str">
        <f t="shared" si="4"/>
        <v>CAMBIO DE SIM</v>
      </c>
      <c r="Q907" s="323" t="s">
        <v>68</v>
      </c>
      <c r="R907" s="323">
        <v>8.65011030362652E14</v>
      </c>
      <c r="S907" s="323">
        <v>8.116055669E9</v>
      </c>
      <c r="T907" s="323" t="s">
        <v>68</v>
      </c>
      <c r="U907" s="323" t="s">
        <v>12847</v>
      </c>
      <c r="V907" s="323" t="s">
        <v>762</v>
      </c>
      <c r="W907" s="325">
        <v>0.0</v>
      </c>
      <c r="X907" s="325">
        <v>0.0</v>
      </c>
      <c r="Y907" s="326">
        <f t="shared" si="89"/>
        <v>0</v>
      </c>
      <c r="Z907" s="326">
        <f t="shared" si="86"/>
        <v>0</v>
      </c>
      <c r="AA907" s="326"/>
    </row>
    <row r="908">
      <c r="A908" s="322">
        <v>46164.0</v>
      </c>
      <c r="B908" s="245" t="s">
        <v>4718</v>
      </c>
      <c r="C908" s="245" t="s">
        <v>762</v>
      </c>
      <c r="D908" s="328">
        <v>0.5</v>
      </c>
      <c r="E908" s="245" t="s">
        <v>12774</v>
      </c>
      <c r="F908" s="245" t="s">
        <v>12775</v>
      </c>
      <c r="G908" s="245">
        <v>1.0</v>
      </c>
      <c r="H908" s="245" t="s">
        <v>2449</v>
      </c>
      <c r="I908" s="323" t="s">
        <v>12848</v>
      </c>
      <c r="J908" s="323" t="s">
        <v>12742</v>
      </c>
      <c r="K908" s="323" t="s">
        <v>12777</v>
      </c>
      <c r="L908" s="323" t="s">
        <v>12778</v>
      </c>
      <c r="M908" s="333" t="s">
        <v>12779</v>
      </c>
      <c r="N908" s="323" t="s">
        <v>11662</v>
      </c>
      <c r="O908" s="331">
        <v>0.4652777777777778</v>
      </c>
      <c r="P908" s="343" t="str">
        <f t="shared" si="4"/>
        <v>REVISION DE UNIDAD
(DEJO DE REPORTAR)</v>
      </c>
      <c r="Q908" s="323" t="s">
        <v>12727</v>
      </c>
      <c r="R908" s="323">
        <v>8.64895030925869E14</v>
      </c>
      <c r="S908" s="323">
        <v>8.118227419E9</v>
      </c>
      <c r="T908" s="323" t="s">
        <v>68</v>
      </c>
      <c r="U908" s="323" t="s">
        <v>12849</v>
      </c>
      <c r="V908" s="323" t="s">
        <v>762</v>
      </c>
      <c r="W908" s="325">
        <v>0.0</v>
      </c>
      <c r="X908" s="325">
        <v>0.0</v>
      </c>
      <c r="Y908" s="326">
        <f t="shared" si="89"/>
        <v>0</v>
      </c>
      <c r="Z908" s="326">
        <f t="shared" si="86"/>
        <v>0</v>
      </c>
      <c r="AA908" s="326"/>
    </row>
    <row r="909">
      <c r="A909" s="322">
        <v>46164.0</v>
      </c>
      <c r="B909" s="245" t="s">
        <v>4718</v>
      </c>
      <c r="C909" s="245" t="s">
        <v>762</v>
      </c>
      <c r="D909" s="328">
        <v>0.5</v>
      </c>
      <c r="E909" s="245" t="s">
        <v>12774</v>
      </c>
      <c r="F909" s="245" t="s">
        <v>12775</v>
      </c>
      <c r="G909" s="245">
        <v>1.0</v>
      </c>
      <c r="H909" s="245" t="s">
        <v>2819</v>
      </c>
      <c r="I909" s="323" t="s">
        <v>12848</v>
      </c>
      <c r="J909" s="323" t="s">
        <v>2819</v>
      </c>
      <c r="K909" s="323" t="s">
        <v>12777</v>
      </c>
      <c r="L909" s="323" t="s">
        <v>12778</v>
      </c>
      <c r="M909" s="344" t="s">
        <v>12779</v>
      </c>
      <c r="N909" s="323" t="s">
        <v>11662</v>
      </c>
      <c r="O909" s="331">
        <v>0.4652777777777778</v>
      </c>
      <c r="P909" s="343" t="str">
        <f t="shared" si="4"/>
        <v>CAMBIO DE SIM</v>
      </c>
      <c r="Q909" s="323" t="s">
        <v>68</v>
      </c>
      <c r="R909" s="323">
        <v>8.64895030925869E14</v>
      </c>
      <c r="S909" s="323">
        <v>8.116044463E9</v>
      </c>
      <c r="T909" s="323" t="s">
        <v>68</v>
      </c>
      <c r="U909" s="323" t="s">
        <v>12849</v>
      </c>
      <c r="V909" s="323" t="s">
        <v>762</v>
      </c>
      <c r="W909" s="325">
        <v>0.0</v>
      </c>
      <c r="X909" s="325">
        <v>0.0</v>
      </c>
      <c r="Y909" s="326">
        <f t="shared" si="89"/>
        <v>0</v>
      </c>
      <c r="Z909" s="326">
        <f t="shared" si="86"/>
        <v>0</v>
      </c>
      <c r="AA909" s="326"/>
    </row>
    <row r="910">
      <c r="A910" s="322">
        <v>46164.0</v>
      </c>
      <c r="B910" s="245" t="s">
        <v>4718</v>
      </c>
      <c r="C910" s="245" t="s">
        <v>762</v>
      </c>
      <c r="D910" s="328">
        <v>0.5</v>
      </c>
      <c r="E910" s="245" t="s">
        <v>12774</v>
      </c>
      <c r="F910" s="245" t="s">
        <v>12775</v>
      </c>
      <c r="G910" s="245">
        <v>1.0</v>
      </c>
      <c r="H910" s="245" t="s">
        <v>2449</v>
      </c>
      <c r="I910" s="323" t="s">
        <v>12850</v>
      </c>
      <c r="J910" s="323" t="s">
        <v>12742</v>
      </c>
      <c r="K910" s="323" t="s">
        <v>12777</v>
      </c>
      <c r="L910" s="323" t="s">
        <v>12778</v>
      </c>
      <c r="M910" s="333" t="s">
        <v>12779</v>
      </c>
      <c r="N910" s="323" t="s">
        <v>11662</v>
      </c>
      <c r="O910" s="323" t="s">
        <v>68</v>
      </c>
      <c r="P910" s="343" t="str">
        <f t="shared" si="4"/>
        <v>REVISION DE UNIDAD
(DEJO DE REPORTAR)</v>
      </c>
      <c r="Q910" s="323" t="s">
        <v>12727</v>
      </c>
      <c r="R910" s="323">
        <v>8.64893036592213E14</v>
      </c>
      <c r="S910" s="323">
        <v>8.115777927E9</v>
      </c>
      <c r="T910" s="323" t="s">
        <v>68</v>
      </c>
      <c r="U910" s="323" t="s">
        <v>12782</v>
      </c>
      <c r="V910" s="323" t="s">
        <v>762</v>
      </c>
      <c r="W910" s="325">
        <v>0.0</v>
      </c>
      <c r="X910" s="325">
        <v>0.0</v>
      </c>
      <c r="Y910" s="326">
        <f t="shared" si="89"/>
        <v>0</v>
      </c>
      <c r="Z910" s="326">
        <f t="shared" si="86"/>
        <v>0</v>
      </c>
      <c r="AA910" s="326"/>
    </row>
    <row r="911">
      <c r="A911" s="322">
        <v>46164.0</v>
      </c>
      <c r="B911" s="245" t="s">
        <v>4718</v>
      </c>
      <c r="C911" s="245" t="s">
        <v>762</v>
      </c>
      <c r="D911" s="328">
        <v>0.5</v>
      </c>
      <c r="E911" s="245" t="s">
        <v>12774</v>
      </c>
      <c r="F911" s="245" t="s">
        <v>12775</v>
      </c>
      <c r="G911" s="245">
        <v>1.0</v>
      </c>
      <c r="H911" s="245" t="s">
        <v>2819</v>
      </c>
      <c r="I911" s="323" t="s">
        <v>12850</v>
      </c>
      <c r="J911" s="323" t="s">
        <v>2819</v>
      </c>
      <c r="K911" s="323" t="s">
        <v>12777</v>
      </c>
      <c r="L911" s="323" t="s">
        <v>12778</v>
      </c>
      <c r="M911" s="344" t="s">
        <v>12779</v>
      </c>
      <c r="N911" s="323" t="s">
        <v>11662</v>
      </c>
      <c r="O911" s="323" t="s">
        <v>68</v>
      </c>
      <c r="P911" s="343" t="str">
        <f t="shared" si="4"/>
        <v>CAMBIO DE SIM</v>
      </c>
      <c r="Q911" s="323" t="s">
        <v>68</v>
      </c>
      <c r="R911" s="323">
        <v>8.64893036592213E14</v>
      </c>
      <c r="S911" s="323">
        <v>8.115820521E9</v>
      </c>
      <c r="T911" s="323" t="s">
        <v>68</v>
      </c>
      <c r="U911" s="323" t="s">
        <v>12782</v>
      </c>
      <c r="V911" s="323" t="s">
        <v>762</v>
      </c>
      <c r="W911" s="325">
        <v>0.0</v>
      </c>
      <c r="X911" s="325">
        <v>0.0</v>
      </c>
      <c r="Y911" s="326">
        <f t="shared" si="89"/>
        <v>0</v>
      </c>
      <c r="Z911" s="326">
        <f t="shared" si="86"/>
        <v>0</v>
      </c>
      <c r="AA911" s="326"/>
    </row>
    <row r="912">
      <c r="A912" s="322">
        <v>46164.0</v>
      </c>
      <c r="B912" s="245" t="s">
        <v>4718</v>
      </c>
      <c r="C912" s="245" t="s">
        <v>2817</v>
      </c>
      <c r="D912" s="328">
        <v>0.5</v>
      </c>
      <c r="E912" s="245" t="s">
        <v>3761</v>
      </c>
      <c r="F912" s="245" t="s">
        <v>2592</v>
      </c>
      <c r="G912" s="245">
        <v>1.0</v>
      </c>
      <c r="H912" s="245" t="s">
        <v>888</v>
      </c>
      <c r="I912" s="323" t="s">
        <v>12851</v>
      </c>
      <c r="J912" s="323" t="s">
        <v>9980</v>
      </c>
      <c r="K912" s="323" t="s">
        <v>12852</v>
      </c>
      <c r="L912" s="323" t="s">
        <v>12321</v>
      </c>
      <c r="M912" s="333" t="s">
        <v>11752</v>
      </c>
      <c r="N912" s="323" t="s">
        <v>706</v>
      </c>
      <c r="O912" s="331">
        <v>0.5472222222222223</v>
      </c>
      <c r="P912" s="343" t="str">
        <f t="shared" si="4"/>
        <v>INSTALACION GPS</v>
      </c>
      <c r="Q912" s="323" t="s">
        <v>5247</v>
      </c>
      <c r="R912" s="323">
        <v>8.66557080301577E14</v>
      </c>
      <c r="S912" s="323">
        <v>8.11497308E9</v>
      </c>
      <c r="T912" s="323" t="s">
        <v>12853</v>
      </c>
      <c r="U912" s="323" t="s">
        <v>68</v>
      </c>
      <c r="V912" s="343" t="str">
        <f t="shared" ref="V912:V915" si="94">H912</f>
        <v>INSTALACION</v>
      </c>
      <c r="W912" s="325">
        <v>1724.0</v>
      </c>
      <c r="X912" s="325">
        <v>150.0</v>
      </c>
      <c r="Y912" s="326">
        <f t="shared" si="89"/>
        <v>299.84</v>
      </c>
      <c r="Z912" s="326">
        <f t="shared" si="86"/>
        <v>2173.84</v>
      </c>
      <c r="AA912" s="326"/>
    </row>
    <row r="913">
      <c r="A913" s="322">
        <v>46164.0</v>
      </c>
      <c r="B913" s="245" t="s">
        <v>4718</v>
      </c>
      <c r="C913" s="245" t="s">
        <v>762</v>
      </c>
      <c r="D913" s="328">
        <v>0.5833333333333334</v>
      </c>
      <c r="E913" s="245" t="s">
        <v>3761</v>
      </c>
      <c r="F913" s="245" t="s">
        <v>2592</v>
      </c>
      <c r="G913" s="245">
        <v>1.0</v>
      </c>
      <c r="H913" s="245" t="s">
        <v>6980</v>
      </c>
      <c r="I913" s="323" t="s">
        <v>12854</v>
      </c>
      <c r="J913" s="323" t="s">
        <v>9980</v>
      </c>
      <c r="K913" s="323" t="s">
        <v>12855</v>
      </c>
      <c r="L913" s="323" t="s">
        <v>9208</v>
      </c>
      <c r="M913" s="333" t="s">
        <v>12856</v>
      </c>
      <c r="N913" s="323" t="s">
        <v>68</v>
      </c>
      <c r="O913" s="331">
        <v>0.43680555555555556</v>
      </c>
      <c r="P913" s="343" t="str">
        <f t="shared" si="4"/>
        <v>INSTALACION GPS</v>
      </c>
      <c r="Q913" s="323" t="s">
        <v>12857</v>
      </c>
      <c r="R913" s="323" t="s">
        <v>68</v>
      </c>
      <c r="S913" s="323" t="s">
        <v>68</v>
      </c>
      <c r="T913" s="323" t="s">
        <v>68</v>
      </c>
      <c r="U913" s="323" t="s">
        <v>68</v>
      </c>
      <c r="V913" s="343" t="str">
        <f t="shared" si="94"/>
        <v>NO SE REALIZO</v>
      </c>
      <c r="W913" s="325">
        <v>0.0</v>
      </c>
      <c r="X913" s="325">
        <v>0.0</v>
      </c>
      <c r="Y913" s="326">
        <f t="shared" si="89"/>
        <v>0</v>
      </c>
      <c r="Z913" s="326">
        <f t="shared" si="86"/>
        <v>0</v>
      </c>
      <c r="AA913" s="326"/>
    </row>
    <row r="914">
      <c r="A914" s="322">
        <v>46164.0</v>
      </c>
      <c r="B914" s="245" t="s">
        <v>4718</v>
      </c>
      <c r="C914" s="245" t="s">
        <v>2817</v>
      </c>
      <c r="D914" s="328">
        <v>0.5833333333333334</v>
      </c>
      <c r="E914" s="245" t="s">
        <v>3761</v>
      </c>
      <c r="F914" s="245" t="s">
        <v>2592</v>
      </c>
      <c r="G914" s="245">
        <v>1.0</v>
      </c>
      <c r="H914" s="245" t="s">
        <v>2716</v>
      </c>
      <c r="I914" s="323" t="s">
        <v>12854</v>
      </c>
      <c r="J914" s="323" t="s">
        <v>9980</v>
      </c>
      <c r="K914" s="323" t="s">
        <v>12858</v>
      </c>
      <c r="L914" s="323" t="s">
        <v>12859</v>
      </c>
      <c r="M914" s="333" t="s">
        <v>12860</v>
      </c>
      <c r="N914" s="323" t="s">
        <v>706</v>
      </c>
      <c r="O914" s="331">
        <v>0.5833333333333334</v>
      </c>
      <c r="P914" s="343" t="str">
        <f t="shared" si="4"/>
        <v>INSTALACION GPS</v>
      </c>
      <c r="Q914" s="323" t="s">
        <v>12861</v>
      </c>
      <c r="R914" s="323" t="s">
        <v>68</v>
      </c>
      <c r="S914" s="323" t="s">
        <v>68</v>
      </c>
      <c r="T914" s="323" t="s">
        <v>68</v>
      </c>
      <c r="U914" s="323" t="s">
        <v>68</v>
      </c>
      <c r="V914" s="343" t="str">
        <f t="shared" si="94"/>
        <v>VISITA EN FALSO</v>
      </c>
      <c r="W914" s="325">
        <v>250.0</v>
      </c>
      <c r="X914" s="325">
        <v>0.0</v>
      </c>
      <c r="Y914" s="326">
        <f t="shared" si="89"/>
        <v>40</v>
      </c>
      <c r="Z914" s="326">
        <f t="shared" si="86"/>
        <v>290</v>
      </c>
      <c r="AA914" s="326"/>
    </row>
    <row r="915">
      <c r="A915" s="322">
        <v>46164.0</v>
      </c>
      <c r="B915" s="245" t="s">
        <v>4718</v>
      </c>
      <c r="C915" s="245" t="s">
        <v>11463</v>
      </c>
      <c r="D915" s="328">
        <v>0.625</v>
      </c>
      <c r="E915" s="245" t="s">
        <v>2504</v>
      </c>
      <c r="F915" s="245" t="s">
        <v>2504</v>
      </c>
      <c r="G915" s="245">
        <v>1.0</v>
      </c>
      <c r="H915" s="245" t="s">
        <v>888</v>
      </c>
      <c r="I915" s="323" t="s">
        <v>12862</v>
      </c>
      <c r="J915" s="323" t="s">
        <v>9980</v>
      </c>
      <c r="K915" s="323" t="s">
        <v>12863</v>
      </c>
      <c r="L915" s="323" t="s">
        <v>4219</v>
      </c>
      <c r="M915" s="333" t="s">
        <v>12864</v>
      </c>
      <c r="N915" s="323" t="s">
        <v>706</v>
      </c>
      <c r="O915" s="331">
        <v>0.63125</v>
      </c>
      <c r="P915" s="343" t="str">
        <f t="shared" si="4"/>
        <v>INSTALACION GPS</v>
      </c>
      <c r="Q915" s="323" t="s">
        <v>12310</v>
      </c>
      <c r="R915" s="323">
        <v>8.66557080225156E14</v>
      </c>
      <c r="S915" s="323">
        <v>8.123194334E9</v>
      </c>
      <c r="T915" s="323" t="s">
        <v>12865</v>
      </c>
      <c r="U915" s="323" t="s">
        <v>12866</v>
      </c>
      <c r="V915" s="343" t="str">
        <f t="shared" si="94"/>
        <v>INSTALACION</v>
      </c>
      <c r="W915" s="325">
        <v>1900.0</v>
      </c>
      <c r="X915" s="325">
        <v>100.0</v>
      </c>
      <c r="Y915" s="326">
        <f t="shared" si="89"/>
        <v>320</v>
      </c>
      <c r="Z915" s="326">
        <f t="shared" si="86"/>
        <v>2320</v>
      </c>
      <c r="AA915" s="326"/>
    </row>
    <row r="916">
      <c r="A916" s="322">
        <v>46165.0</v>
      </c>
      <c r="B916" s="245" t="s">
        <v>4718</v>
      </c>
      <c r="C916" s="245" t="s">
        <v>68</v>
      </c>
      <c r="D916" s="328">
        <v>0.4166666666666667</v>
      </c>
      <c r="E916" s="245" t="s">
        <v>12867</v>
      </c>
      <c r="F916" s="245" t="s">
        <v>12867</v>
      </c>
      <c r="G916" s="245">
        <v>1.0</v>
      </c>
      <c r="H916" s="245" t="s">
        <v>2449</v>
      </c>
      <c r="I916" s="323" t="s">
        <v>12868</v>
      </c>
      <c r="J916" s="323" t="s">
        <v>12742</v>
      </c>
      <c r="K916" s="323" t="s">
        <v>12869</v>
      </c>
      <c r="L916" s="323" t="s">
        <v>12870</v>
      </c>
      <c r="M916" s="333" t="s">
        <v>12871</v>
      </c>
      <c r="N916" s="323" t="s">
        <v>706</v>
      </c>
      <c r="O916" s="331">
        <v>0.4395833333333333</v>
      </c>
      <c r="P916" s="343" t="str">
        <f t="shared" si="4"/>
        <v>REVISION DE UNIDAD
(DEJO DE REPORTAR)</v>
      </c>
      <c r="Q916" s="323" t="s">
        <v>12727</v>
      </c>
      <c r="R916" s="323">
        <v>8.6501103053722E14</v>
      </c>
      <c r="S916" s="323">
        <v>8.184659687E9</v>
      </c>
      <c r="T916" s="323" t="s">
        <v>12872</v>
      </c>
      <c r="U916" s="323" t="s">
        <v>12873</v>
      </c>
      <c r="V916" s="323" t="s">
        <v>762</v>
      </c>
      <c r="W916" s="325">
        <v>0.0</v>
      </c>
      <c r="X916" s="325">
        <v>0.0</v>
      </c>
      <c r="Y916" s="326">
        <f t="shared" si="89"/>
        <v>0</v>
      </c>
      <c r="Z916" s="326">
        <f t="shared" si="86"/>
        <v>0</v>
      </c>
      <c r="AA916" s="326"/>
    </row>
    <row r="917">
      <c r="A917" s="322">
        <v>46165.0</v>
      </c>
      <c r="B917" s="245" t="s">
        <v>4718</v>
      </c>
      <c r="C917" s="245" t="s">
        <v>68</v>
      </c>
      <c r="D917" s="328">
        <v>0.4166666666666667</v>
      </c>
      <c r="E917" s="245" t="s">
        <v>12867</v>
      </c>
      <c r="F917" s="245" t="s">
        <v>12867</v>
      </c>
      <c r="G917" s="245">
        <v>1.0</v>
      </c>
      <c r="H917" s="245" t="s">
        <v>2819</v>
      </c>
      <c r="I917" s="323" t="s">
        <v>12868</v>
      </c>
      <c r="J917" s="323" t="s">
        <v>2819</v>
      </c>
      <c r="K917" s="323" t="s">
        <v>12869</v>
      </c>
      <c r="L917" s="323" t="s">
        <v>12870</v>
      </c>
      <c r="M917" s="333" t="s">
        <v>12871</v>
      </c>
      <c r="N917" s="323" t="s">
        <v>706</v>
      </c>
      <c r="O917" s="331">
        <v>0.4395833333333333</v>
      </c>
      <c r="P917" s="343" t="str">
        <f t="shared" si="4"/>
        <v>CAMBIO DE SIM</v>
      </c>
      <c r="Q917" s="323" t="s">
        <v>68</v>
      </c>
      <c r="R917" s="323">
        <v>8.6501103053722E14</v>
      </c>
      <c r="S917" s="323">
        <v>8.115174302E9</v>
      </c>
      <c r="T917" s="323" t="s">
        <v>12872</v>
      </c>
      <c r="U917" s="323" t="s">
        <v>12873</v>
      </c>
      <c r="V917" s="323" t="s">
        <v>762</v>
      </c>
      <c r="W917" s="325">
        <v>0.0</v>
      </c>
      <c r="X917" s="325">
        <v>0.0</v>
      </c>
      <c r="Y917" s="326">
        <f t="shared" si="89"/>
        <v>0</v>
      </c>
      <c r="Z917" s="326">
        <f t="shared" si="86"/>
        <v>0</v>
      </c>
      <c r="AA917" s="326"/>
    </row>
    <row r="918">
      <c r="A918" s="322">
        <v>46165.0</v>
      </c>
      <c r="B918" s="245" t="s">
        <v>4718</v>
      </c>
      <c r="C918" s="245" t="s">
        <v>2817</v>
      </c>
      <c r="D918" s="328">
        <v>0.5</v>
      </c>
      <c r="E918" s="245" t="s">
        <v>7885</v>
      </c>
      <c r="F918" s="245" t="s">
        <v>3489</v>
      </c>
      <c r="G918" s="245">
        <v>1.0</v>
      </c>
      <c r="H918" s="245" t="s">
        <v>2449</v>
      </c>
      <c r="I918" s="323" t="s">
        <v>12874</v>
      </c>
      <c r="J918" s="323" t="s">
        <v>12875</v>
      </c>
      <c r="K918" s="323" t="s">
        <v>6955</v>
      </c>
      <c r="L918" s="323" t="s">
        <v>11901</v>
      </c>
      <c r="M918" s="333" t="s">
        <v>11902</v>
      </c>
      <c r="N918" s="323" t="s">
        <v>706</v>
      </c>
      <c r="O918" s="331">
        <v>0.5048611111111111</v>
      </c>
      <c r="P918" s="343" t="str">
        <f t="shared" si="4"/>
        <v>NO REPORTA
Corte 862476051108735</v>
      </c>
      <c r="Q918" s="323" t="s">
        <v>12876</v>
      </c>
      <c r="R918" s="323">
        <v>8.62476051108735E14</v>
      </c>
      <c r="S918" s="323" t="s">
        <v>68</v>
      </c>
      <c r="T918" s="323" t="s">
        <v>68</v>
      </c>
      <c r="U918" s="323" t="s">
        <v>7929</v>
      </c>
      <c r="V918" s="343" t="str">
        <f t="shared" ref="V918:V925" si="95">H918</f>
        <v>REVISION</v>
      </c>
      <c r="W918" s="325">
        <v>0.0</v>
      </c>
      <c r="X918" s="325">
        <v>0.0</v>
      </c>
      <c r="Y918" s="326">
        <f t="shared" si="89"/>
        <v>0</v>
      </c>
      <c r="Z918" s="326">
        <f t="shared" si="86"/>
        <v>0</v>
      </c>
      <c r="AA918" s="326"/>
    </row>
    <row r="919">
      <c r="A919" s="335">
        <v>46165.0</v>
      </c>
      <c r="B919" s="336" t="s">
        <v>4718</v>
      </c>
      <c r="C919" s="336" t="s">
        <v>2817</v>
      </c>
      <c r="D919" s="338">
        <v>0.5</v>
      </c>
      <c r="E919" s="336" t="s">
        <v>7885</v>
      </c>
      <c r="F919" s="336" t="s">
        <v>3489</v>
      </c>
      <c r="G919" s="336">
        <v>1.0</v>
      </c>
      <c r="H919" s="336" t="s">
        <v>5068</v>
      </c>
      <c r="I919" s="339" t="s">
        <v>12874</v>
      </c>
      <c r="J919" s="339" t="s">
        <v>12877</v>
      </c>
      <c r="K919" s="339" t="s">
        <v>6955</v>
      </c>
      <c r="L919" s="339" t="s">
        <v>11901</v>
      </c>
      <c r="M919" s="340" t="s">
        <v>11902</v>
      </c>
      <c r="N919" s="339" t="s">
        <v>706</v>
      </c>
      <c r="O919" s="341">
        <v>0.5180555555555556</v>
      </c>
      <c r="P919" s="349" t="str">
        <f t="shared" si="4"/>
        <v>NO REPORTA
Corte 868120302679078</v>
      </c>
      <c r="Q919" s="339" t="s">
        <v>12878</v>
      </c>
      <c r="R919" s="339">
        <v>8.68120302679078E14</v>
      </c>
      <c r="S919" s="339" t="s">
        <v>68</v>
      </c>
      <c r="T919" s="339" t="s">
        <v>68</v>
      </c>
      <c r="U919" s="339" t="s">
        <v>7929</v>
      </c>
      <c r="V919" s="349" t="str">
        <f t="shared" si="95"/>
        <v>CAMBIO DE EQUIPO </v>
      </c>
      <c r="W919" s="342">
        <v>700.0</v>
      </c>
      <c r="X919" s="342">
        <v>0.0</v>
      </c>
      <c r="Y919" s="361">
        <f t="shared" si="89"/>
        <v>112</v>
      </c>
      <c r="Z919" s="361">
        <f t="shared" si="86"/>
        <v>812</v>
      </c>
      <c r="AA919" s="361"/>
    </row>
    <row r="920">
      <c r="A920" s="322">
        <v>46166.0</v>
      </c>
      <c r="B920" s="245" t="s">
        <v>4834</v>
      </c>
      <c r="C920" s="245" t="s">
        <v>11463</v>
      </c>
      <c r="D920" s="328">
        <v>0.4166666666666667</v>
      </c>
      <c r="E920" s="245" t="s">
        <v>7700</v>
      </c>
      <c r="F920" s="245" t="s">
        <v>12528</v>
      </c>
      <c r="G920" s="245">
        <v>1.0</v>
      </c>
      <c r="H920" s="245" t="s">
        <v>888</v>
      </c>
      <c r="I920" s="323" t="s">
        <v>12879</v>
      </c>
      <c r="J920" s="323" t="s">
        <v>9980</v>
      </c>
      <c r="K920" s="323" t="s">
        <v>12530</v>
      </c>
      <c r="L920" s="323" t="s">
        <v>12531</v>
      </c>
      <c r="M920" s="333" t="s">
        <v>12532</v>
      </c>
      <c r="N920" s="323" t="s">
        <v>706</v>
      </c>
      <c r="O920" s="331">
        <v>0.4236111111111111</v>
      </c>
      <c r="P920" s="343" t="str">
        <f t="shared" si="4"/>
        <v>INSTALACION GPS</v>
      </c>
      <c r="Q920" s="323" t="s">
        <v>5247</v>
      </c>
      <c r="R920" s="323">
        <v>8.66557080066972E14</v>
      </c>
      <c r="S920" s="323">
        <v>8.115326226E9</v>
      </c>
      <c r="T920" s="323" t="s">
        <v>12880</v>
      </c>
      <c r="U920" s="323" t="s">
        <v>12881</v>
      </c>
      <c r="V920" s="343" t="str">
        <f t="shared" si="95"/>
        <v>INSTALACION</v>
      </c>
      <c r="W920" s="325">
        <v>1850.0</v>
      </c>
      <c r="X920" s="325">
        <v>250.0</v>
      </c>
      <c r="Y920" s="326">
        <f t="shared" si="89"/>
        <v>336</v>
      </c>
      <c r="Z920" s="326">
        <f t="shared" si="86"/>
        <v>2436</v>
      </c>
      <c r="AA920" s="326"/>
    </row>
    <row r="921">
      <c r="A921" s="322">
        <v>46166.0</v>
      </c>
      <c r="B921" s="245" t="s">
        <v>4834</v>
      </c>
      <c r="C921" s="245" t="s">
        <v>11463</v>
      </c>
      <c r="D921" s="328">
        <v>0.4375</v>
      </c>
      <c r="E921" s="245" t="s">
        <v>7700</v>
      </c>
      <c r="F921" s="245" t="s">
        <v>12528</v>
      </c>
      <c r="G921" s="245">
        <v>1.0</v>
      </c>
      <c r="H921" s="245" t="s">
        <v>888</v>
      </c>
      <c r="I921" s="323" t="s">
        <v>12882</v>
      </c>
      <c r="J921" s="323" t="s">
        <v>9980</v>
      </c>
      <c r="K921" s="323" t="s">
        <v>12530</v>
      </c>
      <c r="L921" s="323" t="s">
        <v>12531</v>
      </c>
      <c r="M921" s="333" t="s">
        <v>12532</v>
      </c>
      <c r="N921" s="323" t="s">
        <v>902</v>
      </c>
      <c r="O921" s="331">
        <v>0.44027777777777777</v>
      </c>
      <c r="P921" s="343" t="str">
        <f t="shared" si="4"/>
        <v>INSTALACION GPS</v>
      </c>
      <c r="Q921" s="323" t="s">
        <v>6397</v>
      </c>
      <c r="R921" s="323">
        <v>8.66557080301601E14</v>
      </c>
      <c r="S921" s="323">
        <v>8.11606528E9</v>
      </c>
      <c r="T921" s="323" t="s">
        <v>68</v>
      </c>
      <c r="U921" s="323" t="s">
        <v>68</v>
      </c>
      <c r="V921" s="343" t="str">
        <f t="shared" si="95"/>
        <v>INSTALACION</v>
      </c>
      <c r="W921" s="325">
        <v>1850.0</v>
      </c>
      <c r="X921" s="325">
        <v>250.0</v>
      </c>
      <c r="Y921" s="326">
        <f t="shared" si="89"/>
        <v>336</v>
      </c>
      <c r="Z921" s="326">
        <f t="shared" si="86"/>
        <v>2436</v>
      </c>
      <c r="AA921" s="326"/>
    </row>
    <row r="922">
      <c r="A922" s="322">
        <v>46166.0</v>
      </c>
      <c r="B922" s="245" t="s">
        <v>4834</v>
      </c>
      <c r="C922" s="245" t="s">
        <v>11463</v>
      </c>
      <c r="D922" s="328">
        <v>0.4583333333333333</v>
      </c>
      <c r="E922" s="245" t="s">
        <v>7700</v>
      </c>
      <c r="F922" s="245" t="s">
        <v>12528</v>
      </c>
      <c r="G922" s="245">
        <v>1.0</v>
      </c>
      <c r="H922" s="245" t="s">
        <v>888</v>
      </c>
      <c r="I922" s="323" t="s">
        <v>12883</v>
      </c>
      <c r="J922" s="323" t="s">
        <v>9980</v>
      </c>
      <c r="K922" s="323" t="s">
        <v>12530</v>
      </c>
      <c r="L922" s="323" t="s">
        <v>12531</v>
      </c>
      <c r="M922" s="333" t="s">
        <v>12532</v>
      </c>
      <c r="N922" s="323" t="s">
        <v>706</v>
      </c>
      <c r="O922" s="331">
        <v>0.4465277777777778</v>
      </c>
      <c r="P922" s="343" t="str">
        <f t="shared" si="4"/>
        <v>INSTALACION GPS</v>
      </c>
      <c r="Q922" s="323" t="s">
        <v>5247</v>
      </c>
      <c r="R922" s="323">
        <v>8.66557080341888E14</v>
      </c>
      <c r="S922" s="323">
        <v>8.11591236E9</v>
      </c>
      <c r="T922" s="323" t="s">
        <v>12884</v>
      </c>
      <c r="U922" s="323" t="s">
        <v>68</v>
      </c>
      <c r="V922" s="343" t="str">
        <f t="shared" si="95"/>
        <v>INSTALACION</v>
      </c>
      <c r="W922" s="325">
        <v>1850.0</v>
      </c>
      <c r="X922" s="325">
        <v>250.0</v>
      </c>
      <c r="Y922" s="326">
        <f t="shared" si="89"/>
        <v>336</v>
      </c>
      <c r="Z922" s="326">
        <f t="shared" si="86"/>
        <v>2436</v>
      </c>
      <c r="AA922" s="326"/>
    </row>
    <row r="923">
      <c r="A923" s="322">
        <v>46166.0</v>
      </c>
      <c r="B923" s="245" t="s">
        <v>4834</v>
      </c>
      <c r="C923" s="245" t="s">
        <v>11463</v>
      </c>
      <c r="D923" s="245" t="s">
        <v>12885</v>
      </c>
      <c r="E923" s="245" t="s">
        <v>7700</v>
      </c>
      <c r="F923" s="245" t="s">
        <v>12528</v>
      </c>
      <c r="G923" s="245">
        <v>1.0</v>
      </c>
      <c r="H923" s="245" t="s">
        <v>888</v>
      </c>
      <c r="I923" s="323" t="s">
        <v>12886</v>
      </c>
      <c r="J923" s="323" t="s">
        <v>9980</v>
      </c>
      <c r="K923" s="323" t="s">
        <v>12530</v>
      </c>
      <c r="L923" s="323" t="s">
        <v>12531</v>
      </c>
      <c r="M923" s="333" t="s">
        <v>12532</v>
      </c>
      <c r="N923" s="323" t="s">
        <v>706</v>
      </c>
      <c r="O923" s="331">
        <v>0.46597222222222223</v>
      </c>
      <c r="P923" s="343" t="str">
        <f t="shared" si="4"/>
        <v>INSTALACION GPS</v>
      </c>
      <c r="Q923" s="323" t="s">
        <v>5247</v>
      </c>
      <c r="R923" s="323">
        <v>8.66557080290994E14</v>
      </c>
      <c r="S923" s="323">
        <v>8.114653922E9</v>
      </c>
      <c r="T923" s="323" t="s">
        <v>12887</v>
      </c>
      <c r="U923" s="323" t="s">
        <v>12888</v>
      </c>
      <c r="V923" s="343" t="str">
        <f t="shared" si="95"/>
        <v>INSTALACION</v>
      </c>
      <c r="W923" s="325">
        <v>1850.0</v>
      </c>
      <c r="X923" s="325">
        <v>250.0</v>
      </c>
      <c r="Y923" s="326">
        <f t="shared" si="89"/>
        <v>336</v>
      </c>
      <c r="Z923" s="326">
        <f t="shared" si="86"/>
        <v>2436</v>
      </c>
      <c r="AA923" s="326"/>
    </row>
    <row r="924">
      <c r="A924" s="322">
        <v>46166.0</v>
      </c>
      <c r="B924" s="245" t="s">
        <v>4834</v>
      </c>
      <c r="C924" s="245" t="s">
        <v>11463</v>
      </c>
      <c r="D924" s="328">
        <v>0.5</v>
      </c>
      <c r="E924" s="245" t="s">
        <v>7700</v>
      </c>
      <c r="F924" s="245" t="s">
        <v>12528</v>
      </c>
      <c r="G924" s="245">
        <v>1.0</v>
      </c>
      <c r="H924" s="245" t="s">
        <v>888</v>
      </c>
      <c r="I924" s="323" t="s">
        <v>12889</v>
      </c>
      <c r="J924" s="323" t="s">
        <v>9980</v>
      </c>
      <c r="K924" s="323" t="s">
        <v>12530</v>
      </c>
      <c r="L924" s="323" t="s">
        <v>12531</v>
      </c>
      <c r="M924" s="333" t="s">
        <v>12532</v>
      </c>
      <c r="N924" s="323" t="s">
        <v>902</v>
      </c>
      <c r="O924" s="331">
        <v>0.4736111111111111</v>
      </c>
      <c r="P924" s="343" t="str">
        <f t="shared" si="4"/>
        <v>INSTALACION GPS</v>
      </c>
      <c r="Q924" s="323" t="s">
        <v>5247</v>
      </c>
      <c r="R924" s="323">
        <v>8.66557080342217E14</v>
      </c>
      <c r="S924" s="323">
        <v>8.11586348E9</v>
      </c>
      <c r="T924" s="323" t="s">
        <v>68</v>
      </c>
      <c r="U924" s="323" t="s">
        <v>68</v>
      </c>
      <c r="V924" s="343" t="str">
        <f t="shared" si="95"/>
        <v>INSTALACION</v>
      </c>
      <c r="W924" s="325">
        <v>1850.0</v>
      </c>
      <c r="X924" s="325">
        <v>250.0</v>
      </c>
      <c r="Y924" s="326">
        <f t="shared" si="89"/>
        <v>336</v>
      </c>
      <c r="Z924" s="326">
        <f t="shared" si="86"/>
        <v>2436</v>
      </c>
      <c r="AA924" s="326"/>
    </row>
    <row r="925">
      <c r="A925" s="322">
        <v>46166.0</v>
      </c>
      <c r="B925" s="245" t="s">
        <v>4834</v>
      </c>
      <c r="C925" s="245" t="s">
        <v>68</v>
      </c>
      <c r="D925" s="328">
        <v>0.5208333333333334</v>
      </c>
      <c r="E925" s="245" t="s">
        <v>7700</v>
      </c>
      <c r="F925" s="245" t="s">
        <v>12528</v>
      </c>
      <c r="G925" s="245">
        <v>1.0</v>
      </c>
      <c r="H925" s="245" t="s">
        <v>888</v>
      </c>
      <c r="I925" s="323" t="s">
        <v>12890</v>
      </c>
      <c r="J925" s="323" t="s">
        <v>9980</v>
      </c>
      <c r="K925" s="323" t="s">
        <v>12530</v>
      </c>
      <c r="L925" s="323" t="s">
        <v>12531</v>
      </c>
      <c r="M925" s="333" t="s">
        <v>12532</v>
      </c>
      <c r="N925" s="323" t="s">
        <v>706</v>
      </c>
      <c r="O925" s="331">
        <v>0.4840277777777778</v>
      </c>
      <c r="P925" s="343" t="str">
        <f t="shared" si="4"/>
        <v>INSTALACION GPS</v>
      </c>
      <c r="Q925" s="323" t="s">
        <v>5247</v>
      </c>
      <c r="R925" s="323">
        <v>8.66557080341656E14</v>
      </c>
      <c r="S925" s="323">
        <v>8.12006671E9</v>
      </c>
      <c r="T925" s="323" t="s">
        <v>12891</v>
      </c>
      <c r="U925" s="323" t="s">
        <v>12892</v>
      </c>
      <c r="V925" s="343" t="str">
        <f t="shared" si="95"/>
        <v>INSTALACION</v>
      </c>
      <c r="W925" s="325">
        <v>1850.0</v>
      </c>
      <c r="X925" s="325">
        <v>250.0</v>
      </c>
      <c r="Y925" s="326">
        <f t="shared" si="89"/>
        <v>336</v>
      </c>
      <c r="Z925" s="326">
        <f t="shared" si="86"/>
        <v>2436</v>
      </c>
      <c r="AA925" s="326"/>
    </row>
    <row r="926">
      <c r="A926" s="322">
        <v>46167.0</v>
      </c>
      <c r="B926" s="245" t="s">
        <v>4834</v>
      </c>
      <c r="C926" s="245" t="s">
        <v>762</v>
      </c>
      <c r="D926" s="328">
        <v>0.375</v>
      </c>
      <c r="E926" s="245" t="s">
        <v>12893</v>
      </c>
      <c r="F926" s="245" t="s">
        <v>10375</v>
      </c>
      <c r="G926" s="245">
        <v>1.0</v>
      </c>
      <c r="H926" s="245" t="s">
        <v>2449</v>
      </c>
      <c r="I926" s="323" t="s">
        <v>12894</v>
      </c>
      <c r="J926" s="323" t="s">
        <v>12742</v>
      </c>
      <c r="K926" s="323" t="s">
        <v>12895</v>
      </c>
      <c r="L926" s="323" t="s">
        <v>12896</v>
      </c>
      <c r="M926" s="333" t="s">
        <v>12897</v>
      </c>
      <c r="N926" s="323" t="s">
        <v>706</v>
      </c>
      <c r="O926" s="331">
        <v>0.3993055555555556</v>
      </c>
      <c r="P926" s="343" t="str">
        <f t="shared" si="4"/>
        <v>REVISION DE UNIDAD
(DEJO DE REPORTAR)</v>
      </c>
      <c r="Q926" s="323" t="s">
        <v>12727</v>
      </c>
      <c r="R926" s="323">
        <v>8.68166057389009E14</v>
      </c>
      <c r="S926" s="323">
        <v>8.134058884E9</v>
      </c>
      <c r="T926" s="323" t="s">
        <v>68</v>
      </c>
      <c r="U926" s="323" t="s">
        <v>12898</v>
      </c>
      <c r="V926" s="323" t="s">
        <v>762</v>
      </c>
      <c r="W926" s="325">
        <v>0.0</v>
      </c>
      <c r="X926" s="325">
        <v>0.0</v>
      </c>
      <c r="Y926" s="326">
        <f t="shared" si="89"/>
        <v>0</v>
      </c>
      <c r="Z926" s="326">
        <f t="shared" si="86"/>
        <v>0</v>
      </c>
      <c r="AA926" s="326"/>
    </row>
    <row r="927">
      <c r="A927" s="322">
        <v>46167.0</v>
      </c>
      <c r="B927" s="245" t="s">
        <v>4834</v>
      </c>
      <c r="C927" s="245" t="s">
        <v>762</v>
      </c>
      <c r="D927" s="328">
        <v>0.375</v>
      </c>
      <c r="E927" s="245" t="s">
        <v>12893</v>
      </c>
      <c r="F927" s="245" t="s">
        <v>10375</v>
      </c>
      <c r="G927" s="245">
        <v>1.0</v>
      </c>
      <c r="H927" s="245" t="s">
        <v>2819</v>
      </c>
      <c r="I927" s="323" t="s">
        <v>12894</v>
      </c>
      <c r="J927" s="323" t="s">
        <v>2819</v>
      </c>
      <c r="K927" s="323" t="s">
        <v>12895</v>
      </c>
      <c r="L927" s="323" t="s">
        <v>12896</v>
      </c>
      <c r="M927" s="333" t="s">
        <v>12897</v>
      </c>
      <c r="N927" s="323" t="s">
        <v>706</v>
      </c>
      <c r="O927" s="331">
        <v>0.3993055555555556</v>
      </c>
      <c r="P927" s="343" t="str">
        <f t="shared" si="4"/>
        <v>CAMBIO DE SIM</v>
      </c>
      <c r="Q927" s="323" t="s">
        <v>68</v>
      </c>
      <c r="R927" s="323">
        <v>8.68166057389009E14</v>
      </c>
      <c r="S927" s="323">
        <v>8.115263569E9</v>
      </c>
      <c r="T927" s="323" t="s">
        <v>68</v>
      </c>
      <c r="U927" s="323" t="s">
        <v>12898</v>
      </c>
      <c r="V927" s="323" t="s">
        <v>762</v>
      </c>
      <c r="W927" s="325">
        <v>0.0</v>
      </c>
      <c r="X927" s="325">
        <v>0.0</v>
      </c>
      <c r="Y927" s="326">
        <f t="shared" si="89"/>
        <v>0</v>
      </c>
      <c r="Z927" s="326">
        <f t="shared" si="86"/>
        <v>0</v>
      </c>
      <c r="AA927" s="326"/>
    </row>
    <row r="928">
      <c r="A928" s="322">
        <v>46167.0</v>
      </c>
      <c r="B928" s="245" t="s">
        <v>4834</v>
      </c>
      <c r="C928" s="362" t="s">
        <v>2817</v>
      </c>
      <c r="D928" s="328">
        <v>0.4166666666666667</v>
      </c>
      <c r="E928" s="245" t="s">
        <v>3993</v>
      </c>
      <c r="F928" s="245" t="s">
        <v>5930</v>
      </c>
      <c r="G928" s="245">
        <v>1.0</v>
      </c>
      <c r="H928" s="245" t="s">
        <v>2513</v>
      </c>
      <c r="I928" s="323" t="s">
        <v>12899</v>
      </c>
      <c r="J928" s="323" t="s">
        <v>11664</v>
      </c>
      <c r="K928" s="323" t="s">
        <v>3312</v>
      </c>
      <c r="L928" s="323" t="s">
        <v>2577</v>
      </c>
      <c r="M928" s="333" t="s">
        <v>2578</v>
      </c>
      <c r="N928" s="323" t="s">
        <v>706</v>
      </c>
      <c r="O928" s="331">
        <v>0.4166666666666667</v>
      </c>
      <c r="P928" s="343" t="str">
        <f t="shared" si="4"/>
        <v>CTE. JESSICA JANETH MALACARA DUEÑEZ
DESINSTALACION DE EQUIPO</v>
      </c>
      <c r="Q928" s="323" t="s">
        <v>12900</v>
      </c>
      <c r="R928" s="323" t="s">
        <v>68</v>
      </c>
      <c r="S928" s="323" t="s">
        <v>68</v>
      </c>
      <c r="T928" s="323" t="s">
        <v>12901</v>
      </c>
      <c r="U928" s="323" t="s">
        <v>12902</v>
      </c>
      <c r="V928" s="343" t="str">
        <f t="shared" ref="V928:V930" si="96">H928</f>
        <v>DESINSTALACION</v>
      </c>
      <c r="W928" s="325">
        <v>650.0</v>
      </c>
      <c r="X928" s="325">
        <v>0.0</v>
      </c>
      <c r="Y928" s="326">
        <f t="shared" si="89"/>
        <v>104</v>
      </c>
      <c r="Z928" s="326">
        <f t="shared" si="86"/>
        <v>754</v>
      </c>
      <c r="AA928" s="326"/>
    </row>
    <row r="929">
      <c r="A929" s="322">
        <v>46167.0</v>
      </c>
      <c r="B929" s="245" t="s">
        <v>4718</v>
      </c>
      <c r="C929" s="245" t="s">
        <v>12903</v>
      </c>
      <c r="D929" s="328">
        <v>0.5</v>
      </c>
      <c r="E929" s="245" t="s">
        <v>3761</v>
      </c>
      <c r="F929" s="245" t="s">
        <v>2592</v>
      </c>
      <c r="G929" s="245">
        <v>1.0</v>
      </c>
      <c r="H929" s="245" t="s">
        <v>6980</v>
      </c>
      <c r="I929" s="323" t="s">
        <v>12854</v>
      </c>
      <c r="J929" s="323" t="s">
        <v>9980</v>
      </c>
      <c r="K929" s="323" t="s">
        <v>12858</v>
      </c>
      <c r="L929" s="323" t="s">
        <v>12904</v>
      </c>
      <c r="M929" s="333" t="s">
        <v>12860</v>
      </c>
      <c r="N929" s="323" t="s">
        <v>68</v>
      </c>
      <c r="O929" s="331">
        <v>0.45069444444444445</v>
      </c>
      <c r="P929" s="343" t="str">
        <f t="shared" si="4"/>
        <v>INSTALACION GPS</v>
      </c>
      <c r="Q929" s="323" t="s">
        <v>12905</v>
      </c>
      <c r="R929" s="323" t="s">
        <v>68</v>
      </c>
      <c r="S929" s="323" t="s">
        <v>68</v>
      </c>
      <c r="T929" s="323" t="s">
        <v>68</v>
      </c>
      <c r="U929" s="323" t="s">
        <v>68</v>
      </c>
      <c r="V929" s="343" t="str">
        <f t="shared" si="96"/>
        <v>NO SE REALIZO</v>
      </c>
      <c r="W929" s="325">
        <v>0.0</v>
      </c>
      <c r="X929" s="325">
        <v>0.0</v>
      </c>
      <c r="Y929" s="326">
        <f t="shared" si="89"/>
        <v>0</v>
      </c>
      <c r="Z929" s="326">
        <f t="shared" si="86"/>
        <v>0</v>
      </c>
      <c r="AA929" s="326"/>
    </row>
    <row r="930">
      <c r="A930" s="322">
        <v>46167.0</v>
      </c>
      <c r="B930" s="245" t="s">
        <v>4718</v>
      </c>
      <c r="C930" s="245" t="s">
        <v>2817</v>
      </c>
      <c r="D930" s="328">
        <v>0.5</v>
      </c>
      <c r="E930" s="245" t="s">
        <v>3761</v>
      </c>
      <c r="F930" s="245" t="s">
        <v>2592</v>
      </c>
      <c r="G930" s="245">
        <v>1.0</v>
      </c>
      <c r="H930" s="245" t="s">
        <v>888</v>
      </c>
      <c r="I930" s="323" t="s">
        <v>12906</v>
      </c>
      <c r="J930" s="323" t="s">
        <v>9980</v>
      </c>
      <c r="K930" s="323" t="s">
        <v>12858</v>
      </c>
      <c r="L930" s="323" t="s">
        <v>12907</v>
      </c>
      <c r="M930" s="333" t="s">
        <v>12908</v>
      </c>
      <c r="N930" s="323" t="s">
        <v>902</v>
      </c>
      <c r="O930" s="331">
        <v>0.5298611111111111</v>
      </c>
      <c r="P930" s="343" t="str">
        <f t="shared" si="4"/>
        <v>INSTALACION GPS</v>
      </c>
      <c r="Q930" s="323" t="s">
        <v>5247</v>
      </c>
      <c r="R930" s="323">
        <v>8.66557080301627E14</v>
      </c>
      <c r="S930" s="323">
        <v>8.181693876E9</v>
      </c>
      <c r="T930" s="323" t="s">
        <v>12909</v>
      </c>
      <c r="U930" s="323" t="s">
        <v>12910</v>
      </c>
      <c r="V930" s="343" t="str">
        <f t="shared" si="96"/>
        <v>INSTALACION</v>
      </c>
      <c r="W930" s="325">
        <v>1724.0</v>
      </c>
      <c r="X930" s="325">
        <v>150.0</v>
      </c>
      <c r="Y930" s="326">
        <f t="shared" si="89"/>
        <v>299.84</v>
      </c>
      <c r="Z930" s="326">
        <f t="shared" si="86"/>
        <v>2173.84</v>
      </c>
      <c r="AA930" s="326"/>
    </row>
    <row r="931">
      <c r="A931" s="322">
        <v>46167.0</v>
      </c>
      <c r="B931" s="245" t="s">
        <v>4834</v>
      </c>
      <c r="C931" s="245" t="s">
        <v>762</v>
      </c>
      <c r="D931" s="328">
        <v>0.5833333333333334</v>
      </c>
      <c r="E931" s="245" t="s">
        <v>6184</v>
      </c>
      <c r="F931" s="245" t="s">
        <v>2542</v>
      </c>
      <c r="G931" s="245">
        <v>1.0</v>
      </c>
      <c r="H931" s="245" t="s">
        <v>2449</v>
      </c>
      <c r="I931" s="323">
        <v>8.0</v>
      </c>
      <c r="J931" s="323" t="s">
        <v>12742</v>
      </c>
      <c r="K931" s="323" t="s">
        <v>10041</v>
      </c>
      <c r="L931" s="323" t="s">
        <v>2545</v>
      </c>
      <c r="M931" s="333" t="s">
        <v>10042</v>
      </c>
      <c r="N931" s="323" t="s">
        <v>706</v>
      </c>
      <c r="O931" s="331">
        <v>0.5756944444444444</v>
      </c>
      <c r="P931" s="343" t="str">
        <f t="shared" si="4"/>
        <v>REVISION DE UNIDAD
(DEJO DE REPORTAR)</v>
      </c>
      <c r="Q931" s="323" t="s">
        <v>12727</v>
      </c>
      <c r="R931" s="323">
        <v>8.6970606218292E14</v>
      </c>
      <c r="S931" s="323">
        <v>8.115778043E9</v>
      </c>
      <c r="T931" s="323" t="s">
        <v>68</v>
      </c>
      <c r="U931" s="323" t="s">
        <v>9048</v>
      </c>
      <c r="V931" s="323" t="s">
        <v>762</v>
      </c>
      <c r="W931" s="325">
        <v>0.0</v>
      </c>
      <c r="X931" s="325">
        <v>0.0</v>
      </c>
      <c r="Y931" s="326">
        <f t="shared" si="89"/>
        <v>0</v>
      </c>
      <c r="Z931" s="326">
        <f t="shared" si="86"/>
        <v>0</v>
      </c>
      <c r="AA931" s="326"/>
    </row>
    <row r="932">
      <c r="A932" s="322">
        <v>46167.0</v>
      </c>
      <c r="B932" s="245" t="s">
        <v>4834</v>
      </c>
      <c r="C932" s="245" t="s">
        <v>762</v>
      </c>
      <c r="D932" s="328">
        <v>0.5833333333333334</v>
      </c>
      <c r="E932" s="245" t="s">
        <v>6184</v>
      </c>
      <c r="F932" s="245" t="s">
        <v>2542</v>
      </c>
      <c r="G932" s="245">
        <v>1.0</v>
      </c>
      <c r="H932" s="245" t="s">
        <v>2819</v>
      </c>
      <c r="I932" s="323">
        <v>8.0</v>
      </c>
      <c r="J932" s="323" t="s">
        <v>2819</v>
      </c>
      <c r="K932" s="323" t="s">
        <v>10041</v>
      </c>
      <c r="L932" s="323" t="s">
        <v>2545</v>
      </c>
      <c r="M932" s="333" t="s">
        <v>10042</v>
      </c>
      <c r="N932" s="323" t="s">
        <v>706</v>
      </c>
      <c r="O932" s="331">
        <v>0.5756944444444444</v>
      </c>
      <c r="P932" s="343" t="str">
        <f t="shared" si="4"/>
        <v>CAMBIO DE SIM</v>
      </c>
      <c r="Q932" s="323" t="s">
        <v>68</v>
      </c>
      <c r="R932" s="323">
        <v>8.6970606218292E14</v>
      </c>
      <c r="S932" s="323" t="s">
        <v>68</v>
      </c>
      <c r="T932" s="323" t="s">
        <v>68</v>
      </c>
      <c r="U932" s="323" t="s">
        <v>9048</v>
      </c>
      <c r="V932" s="323" t="s">
        <v>762</v>
      </c>
      <c r="W932" s="325">
        <v>0.0</v>
      </c>
      <c r="X932" s="325">
        <v>0.0</v>
      </c>
      <c r="Y932" s="326">
        <f t="shared" si="89"/>
        <v>0</v>
      </c>
      <c r="Z932" s="326">
        <f t="shared" si="86"/>
        <v>0</v>
      </c>
      <c r="AA932" s="326"/>
    </row>
    <row r="933">
      <c r="A933" s="322">
        <v>46167.0</v>
      </c>
      <c r="B933" s="245" t="s">
        <v>4834</v>
      </c>
      <c r="C933" s="245" t="s">
        <v>2817</v>
      </c>
      <c r="D933" s="328">
        <v>0.7083333333333334</v>
      </c>
      <c r="E933" s="245" t="s">
        <v>83</v>
      </c>
      <c r="F933" s="245" t="s">
        <v>83</v>
      </c>
      <c r="G933" s="245">
        <v>1.0</v>
      </c>
      <c r="H933" s="245" t="s">
        <v>37</v>
      </c>
      <c r="I933" s="323" t="s">
        <v>12911</v>
      </c>
      <c r="J933" s="323" t="s">
        <v>10046</v>
      </c>
      <c r="K933" s="323" t="s">
        <v>12589</v>
      </c>
      <c r="L933" s="323" t="s">
        <v>12590</v>
      </c>
      <c r="M933" s="333" t="s">
        <v>12591</v>
      </c>
      <c r="N933" s="323" t="s">
        <v>706</v>
      </c>
      <c r="O933" s="331">
        <v>0.6395833333333333</v>
      </c>
      <c r="P933" s="343" t="str">
        <f t="shared" si="4"/>
        <v>INSTALACION COMODATO GPS</v>
      </c>
      <c r="Q933" s="323" t="s">
        <v>5247</v>
      </c>
      <c r="R933" s="323">
        <v>8.66557080388848E14</v>
      </c>
      <c r="S933" s="323">
        <v>8.112850711E9</v>
      </c>
      <c r="T933" s="323" t="s">
        <v>12912</v>
      </c>
      <c r="U933" s="323" t="s">
        <v>12913</v>
      </c>
      <c r="V933" s="343" t="str">
        <f t="shared" ref="V933:V935" si="97">H933</f>
        <v>COMODATO</v>
      </c>
      <c r="W933" s="325">
        <v>549.0</v>
      </c>
      <c r="X933" s="325">
        <v>300.0</v>
      </c>
      <c r="Y933" s="326">
        <f t="shared" si="89"/>
        <v>135.84</v>
      </c>
      <c r="Z933" s="326">
        <f t="shared" si="86"/>
        <v>984.84</v>
      </c>
      <c r="AA933" s="326"/>
    </row>
    <row r="934">
      <c r="A934" s="322">
        <v>46167.0</v>
      </c>
      <c r="B934" s="245" t="s">
        <v>4834</v>
      </c>
      <c r="C934" s="245" t="s">
        <v>68</v>
      </c>
      <c r="D934" s="328">
        <v>0.625</v>
      </c>
      <c r="E934" s="245" t="s">
        <v>7700</v>
      </c>
      <c r="F934" s="245" t="s">
        <v>12528</v>
      </c>
      <c r="G934" s="245">
        <v>1.0</v>
      </c>
      <c r="H934" s="245" t="s">
        <v>888</v>
      </c>
      <c r="I934" s="323" t="s">
        <v>12914</v>
      </c>
      <c r="J934" s="323" t="s">
        <v>9980</v>
      </c>
      <c r="K934" s="323" t="s">
        <v>12530</v>
      </c>
      <c r="L934" s="323" t="s">
        <v>12531</v>
      </c>
      <c r="M934" s="333" t="s">
        <v>12532</v>
      </c>
      <c r="N934" s="323" t="s">
        <v>12915</v>
      </c>
      <c r="O934" s="331">
        <v>0.66875</v>
      </c>
      <c r="P934" s="343" t="str">
        <f t="shared" si="4"/>
        <v>INSTALACION GPS</v>
      </c>
      <c r="Q934" s="323" t="s">
        <v>6397</v>
      </c>
      <c r="R934" s="323">
        <v>8.66557080312988E14</v>
      </c>
      <c r="S934" s="323">
        <v>8.115828909E9</v>
      </c>
      <c r="T934" s="323" t="s">
        <v>12916</v>
      </c>
      <c r="U934" s="323" t="s">
        <v>68</v>
      </c>
      <c r="V934" s="343" t="str">
        <f t="shared" si="97"/>
        <v>INSTALACION</v>
      </c>
      <c r="W934" s="325">
        <v>1850.0</v>
      </c>
      <c r="X934" s="325">
        <v>250.0</v>
      </c>
      <c r="Y934" s="326">
        <f t="shared" si="89"/>
        <v>336</v>
      </c>
      <c r="Z934" s="326">
        <f t="shared" si="86"/>
        <v>2436</v>
      </c>
      <c r="AA934" s="326"/>
    </row>
    <row r="935">
      <c r="A935" s="322">
        <v>46167.0</v>
      </c>
      <c r="B935" s="245" t="s">
        <v>4834</v>
      </c>
      <c r="C935" s="245" t="s">
        <v>68</v>
      </c>
      <c r="D935" s="328">
        <v>0.625</v>
      </c>
      <c r="E935" s="245" t="s">
        <v>7700</v>
      </c>
      <c r="F935" s="245" t="s">
        <v>12528</v>
      </c>
      <c r="G935" s="245">
        <v>1.0</v>
      </c>
      <c r="H935" s="245" t="s">
        <v>888</v>
      </c>
      <c r="I935" s="323" t="s">
        <v>12917</v>
      </c>
      <c r="J935" s="323" t="s">
        <v>9980</v>
      </c>
      <c r="K935" s="323" t="s">
        <v>12530</v>
      </c>
      <c r="L935" s="323" t="s">
        <v>12531</v>
      </c>
      <c r="M935" s="333" t="s">
        <v>12532</v>
      </c>
      <c r="N935" s="323" t="s">
        <v>12915</v>
      </c>
      <c r="O935" s="331">
        <v>0.7020833333333333</v>
      </c>
      <c r="P935" s="343" t="str">
        <f t="shared" si="4"/>
        <v>INSTALACION GPS</v>
      </c>
      <c r="Q935" s="323" t="s">
        <v>6397</v>
      </c>
      <c r="R935" s="323">
        <v>8.66557080372594E14</v>
      </c>
      <c r="S935" s="323">
        <v>8.125731946E9</v>
      </c>
      <c r="T935" s="323" t="s">
        <v>12918</v>
      </c>
      <c r="U935" s="323" t="s">
        <v>12919</v>
      </c>
      <c r="V935" s="343" t="str">
        <f t="shared" si="97"/>
        <v>INSTALACION</v>
      </c>
      <c r="W935" s="325">
        <v>1850.0</v>
      </c>
      <c r="X935" s="325">
        <v>250.0</v>
      </c>
      <c r="Y935" s="326">
        <f t="shared" si="89"/>
        <v>336</v>
      </c>
      <c r="Z935" s="326">
        <f t="shared" si="86"/>
        <v>2436</v>
      </c>
      <c r="AA935" s="326"/>
    </row>
    <row r="936">
      <c r="A936" s="322">
        <v>46168.0</v>
      </c>
      <c r="B936" s="245" t="s">
        <v>4834</v>
      </c>
      <c r="C936" s="245" t="s">
        <v>762</v>
      </c>
      <c r="D936" s="328">
        <v>0.4166666666666667</v>
      </c>
      <c r="E936" s="245" t="s">
        <v>2853</v>
      </c>
      <c r="F936" s="245" t="s">
        <v>2853</v>
      </c>
      <c r="G936" s="245">
        <v>1.0</v>
      </c>
      <c r="H936" s="245" t="s">
        <v>2716</v>
      </c>
      <c r="I936" s="323" t="s">
        <v>12920</v>
      </c>
      <c r="J936" s="323" t="s">
        <v>12742</v>
      </c>
      <c r="K936" s="323" t="s">
        <v>12921</v>
      </c>
      <c r="L936" s="323" t="s">
        <v>12922</v>
      </c>
      <c r="M936" s="333" t="s">
        <v>12923</v>
      </c>
      <c r="N936" s="323" t="s">
        <v>706</v>
      </c>
      <c r="O936" s="331">
        <v>0.4326388888888889</v>
      </c>
      <c r="P936" s="343" t="str">
        <f t="shared" si="4"/>
        <v>REVISION DE UNIDAD
(DEJO DE REPORTAR)</v>
      </c>
      <c r="Q936" s="323" t="s">
        <v>12727</v>
      </c>
      <c r="R936" s="323">
        <v>8.64180036741408E14</v>
      </c>
      <c r="S936" s="323">
        <v>8.128610115E9</v>
      </c>
      <c r="T936" s="323" t="s">
        <v>68</v>
      </c>
      <c r="U936" s="323" t="s">
        <v>12924</v>
      </c>
      <c r="V936" s="323" t="s">
        <v>2716</v>
      </c>
      <c r="W936" s="325">
        <v>250.0</v>
      </c>
      <c r="X936" s="325">
        <v>0.0</v>
      </c>
      <c r="Y936" s="326">
        <f t="shared" si="89"/>
        <v>40</v>
      </c>
      <c r="Z936" s="326">
        <f t="shared" si="86"/>
        <v>290</v>
      </c>
      <c r="AA936" s="326"/>
    </row>
    <row r="937">
      <c r="A937" s="322">
        <v>46168.0</v>
      </c>
      <c r="B937" s="245" t="s">
        <v>4834</v>
      </c>
      <c r="C937" s="245" t="s">
        <v>762</v>
      </c>
      <c r="D937" s="328">
        <v>0.4166666666666667</v>
      </c>
      <c r="E937" s="245" t="s">
        <v>2853</v>
      </c>
      <c r="F937" s="245" t="s">
        <v>2853</v>
      </c>
      <c r="G937" s="245">
        <v>1.0</v>
      </c>
      <c r="H937" s="245" t="s">
        <v>2716</v>
      </c>
      <c r="I937" s="323" t="s">
        <v>12920</v>
      </c>
      <c r="J937" s="323" t="s">
        <v>2819</v>
      </c>
      <c r="K937" s="323" t="s">
        <v>12921</v>
      </c>
      <c r="L937" s="323" t="s">
        <v>12922</v>
      </c>
      <c r="M937" s="344" t="s">
        <v>12923</v>
      </c>
      <c r="N937" s="323" t="s">
        <v>706</v>
      </c>
      <c r="O937" s="331">
        <v>0.4326388888888889</v>
      </c>
      <c r="P937" s="343" t="str">
        <f t="shared" si="4"/>
        <v>CAMBIO DE SIM</v>
      </c>
      <c r="Q937" s="323" t="s">
        <v>68</v>
      </c>
      <c r="R937" s="323">
        <v>8.64180036741408E14</v>
      </c>
      <c r="S937" s="323" t="s">
        <v>68</v>
      </c>
      <c r="T937" s="323" t="s">
        <v>68</v>
      </c>
      <c r="U937" s="323" t="s">
        <v>12924</v>
      </c>
      <c r="V937" s="323" t="s">
        <v>762</v>
      </c>
      <c r="W937" s="325">
        <v>0.0</v>
      </c>
      <c r="X937" s="325">
        <v>0.0</v>
      </c>
      <c r="Y937" s="326">
        <f t="shared" si="89"/>
        <v>0</v>
      </c>
      <c r="Z937" s="326">
        <f t="shared" si="86"/>
        <v>0</v>
      </c>
      <c r="AA937" s="326"/>
    </row>
    <row r="938">
      <c r="A938" s="322">
        <v>46168.0</v>
      </c>
      <c r="B938" s="245" t="s">
        <v>4834</v>
      </c>
      <c r="C938" s="245" t="s">
        <v>762</v>
      </c>
      <c r="D938" s="328">
        <v>0.4166666666666667</v>
      </c>
      <c r="E938" s="245" t="s">
        <v>2853</v>
      </c>
      <c r="F938" s="245" t="s">
        <v>2853</v>
      </c>
      <c r="G938" s="245">
        <v>1.0</v>
      </c>
      <c r="H938" s="245" t="s">
        <v>2716</v>
      </c>
      <c r="I938" s="323" t="s">
        <v>12925</v>
      </c>
      <c r="J938" s="323" t="s">
        <v>12742</v>
      </c>
      <c r="K938" s="323" t="s">
        <v>12921</v>
      </c>
      <c r="L938" s="323" t="s">
        <v>12922</v>
      </c>
      <c r="M938" s="333" t="s">
        <v>12923</v>
      </c>
      <c r="N938" s="323" t="s">
        <v>706</v>
      </c>
      <c r="O938" s="331">
        <v>0.4326388888888889</v>
      </c>
      <c r="P938" s="343" t="str">
        <f t="shared" si="4"/>
        <v>REVISION DE UNIDAD
(DEJO DE REPORTAR)</v>
      </c>
      <c r="Q938" s="323" t="s">
        <v>12727</v>
      </c>
      <c r="R938" s="323">
        <v>8.641800375415E14</v>
      </c>
      <c r="S938" s="323">
        <v>8.180206712E9</v>
      </c>
      <c r="T938" s="323" t="s">
        <v>68</v>
      </c>
      <c r="U938" s="323" t="s">
        <v>12926</v>
      </c>
      <c r="V938" s="323" t="s">
        <v>762</v>
      </c>
      <c r="W938" s="325">
        <v>0.0</v>
      </c>
      <c r="X938" s="325">
        <v>0.0</v>
      </c>
      <c r="Y938" s="326">
        <f t="shared" si="89"/>
        <v>0</v>
      </c>
      <c r="Z938" s="326">
        <f t="shared" si="86"/>
        <v>0</v>
      </c>
      <c r="AA938" s="326"/>
    </row>
    <row r="939">
      <c r="A939" s="322">
        <v>46168.0</v>
      </c>
      <c r="B939" s="245" t="s">
        <v>4834</v>
      </c>
      <c r="C939" s="245" t="s">
        <v>762</v>
      </c>
      <c r="D939" s="328">
        <v>0.4166666666666667</v>
      </c>
      <c r="E939" s="245" t="s">
        <v>2853</v>
      </c>
      <c r="F939" s="245" t="s">
        <v>2853</v>
      </c>
      <c r="G939" s="245">
        <v>1.0</v>
      </c>
      <c r="H939" s="245" t="s">
        <v>2716</v>
      </c>
      <c r="I939" s="323" t="s">
        <v>12925</v>
      </c>
      <c r="J939" s="323" t="s">
        <v>2819</v>
      </c>
      <c r="K939" s="323" t="s">
        <v>12921</v>
      </c>
      <c r="L939" s="323" t="s">
        <v>12922</v>
      </c>
      <c r="M939" s="344" t="s">
        <v>12923</v>
      </c>
      <c r="N939" s="323" t="s">
        <v>706</v>
      </c>
      <c r="O939" s="331">
        <v>0.4326388888888889</v>
      </c>
      <c r="P939" s="343" t="str">
        <f t="shared" si="4"/>
        <v>CAMBIO DE SIM</v>
      </c>
      <c r="Q939" s="323" t="s">
        <v>68</v>
      </c>
      <c r="R939" s="323">
        <v>8.641800375415E14</v>
      </c>
      <c r="S939" s="323" t="s">
        <v>68</v>
      </c>
      <c r="T939" s="323" t="s">
        <v>68</v>
      </c>
      <c r="U939" s="323" t="s">
        <v>12926</v>
      </c>
      <c r="V939" s="323" t="s">
        <v>762</v>
      </c>
      <c r="W939" s="325">
        <v>0.0</v>
      </c>
      <c r="X939" s="325">
        <v>0.0</v>
      </c>
      <c r="Y939" s="326">
        <f t="shared" si="89"/>
        <v>0</v>
      </c>
      <c r="Z939" s="326">
        <f t="shared" si="86"/>
        <v>0</v>
      </c>
      <c r="AA939" s="326"/>
    </row>
    <row r="940">
      <c r="A940" s="322">
        <v>46168.0</v>
      </c>
      <c r="B940" s="245" t="s">
        <v>4834</v>
      </c>
      <c r="C940" s="245" t="s">
        <v>68</v>
      </c>
      <c r="D940" s="328">
        <v>0.4583333333333333</v>
      </c>
      <c r="E940" s="245" t="s">
        <v>7700</v>
      </c>
      <c r="F940" s="245" t="s">
        <v>12528</v>
      </c>
      <c r="G940" s="245">
        <v>1.0</v>
      </c>
      <c r="H940" s="245" t="s">
        <v>888</v>
      </c>
      <c r="I940" s="323" t="s">
        <v>12927</v>
      </c>
      <c r="J940" s="323" t="s">
        <v>9980</v>
      </c>
      <c r="K940" s="323" t="s">
        <v>12530</v>
      </c>
      <c r="L940" s="323" t="s">
        <v>12531</v>
      </c>
      <c r="M940" s="333" t="s">
        <v>12532</v>
      </c>
      <c r="N940" s="323" t="s">
        <v>12915</v>
      </c>
      <c r="O940" s="331">
        <v>0.45416666666666666</v>
      </c>
      <c r="P940" s="343" t="str">
        <f t="shared" si="4"/>
        <v>INSTALACION GPS</v>
      </c>
      <c r="Q940" s="323" t="s">
        <v>6397</v>
      </c>
      <c r="R940" s="323">
        <v>8.66557080024518E14</v>
      </c>
      <c r="S940" s="323" t="s">
        <v>68</v>
      </c>
      <c r="T940" s="323" t="s">
        <v>68</v>
      </c>
      <c r="U940" s="323" t="s">
        <v>68</v>
      </c>
      <c r="V940" s="343" t="str">
        <f t="shared" ref="V940:V966" si="98">H940</f>
        <v>INSTALACION</v>
      </c>
      <c r="W940" s="325">
        <v>1850.0</v>
      </c>
      <c r="X940" s="325">
        <v>250.0</v>
      </c>
      <c r="Y940" s="326">
        <f t="shared" si="89"/>
        <v>336</v>
      </c>
      <c r="Z940" s="326">
        <f t="shared" si="86"/>
        <v>2436</v>
      </c>
      <c r="AA940" s="326"/>
    </row>
    <row r="941">
      <c r="A941" s="322">
        <v>46168.0</v>
      </c>
      <c r="B941" s="245" t="s">
        <v>4834</v>
      </c>
      <c r="C941" s="245" t="s">
        <v>68</v>
      </c>
      <c r="D941" s="328">
        <v>0.4583333333333333</v>
      </c>
      <c r="E941" s="245" t="s">
        <v>7700</v>
      </c>
      <c r="F941" s="245" t="s">
        <v>12528</v>
      </c>
      <c r="G941" s="245">
        <v>1.0</v>
      </c>
      <c r="H941" s="245" t="s">
        <v>888</v>
      </c>
      <c r="I941" s="323" t="s">
        <v>12928</v>
      </c>
      <c r="J941" s="323" t="s">
        <v>9980</v>
      </c>
      <c r="K941" s="323" t="s">
        <v>12530</v>
      </c>
      <c r="L941" s="323" t="s">
        <v>12531</v>
      </c>
      <c r="M941" s="333" t="s">
        <v>12532</v>
      </c>
      <c r="N941" s="323" t="s">
        <v>12915</v>
      </c>
      <c r="O941" s="331">
        <v>0.5555555555555556</v>
      </c>
      <c r="P941" s="343" t="str">
        <f t="shared" si="4"/>
        <v>INSTALACION GPS</v>
      </c>
      <c r="Q941" s="323" t="s">
        <v>6397</v>
      </c>
      <c r="R941" s="323">
        <v>8.66557080345053E14</v>
      </c>
      <c r="S941" s="323">
        <v>8.115852389E9</v>
      </c>
      <c r="T941" s="323" t="s">
        <v>12929</v>
      </c>
      <c r="U941" s="323" t="s">
        <v>68</v>
      </c>
      <c r="V941" s="343" t="str">
        <f t="shared" si="98"/>
        <v>INSTALACION</v>
      </c>
      <c r="W941" s="325">
        <v>1850.0</v>
      </c>
      <c r="X941" s="325">
        <v>250.0</v>
      </c>
      <c r="Y941" s="326">
        <f t="shared" si="89"/>
        <v>336</v>
      </c>
      <c r="Z941" s="326">
        <f t="shared" si="86"/>
        <v>2436</v>
      </c>
      <c r="AA941" s="326"/>
    </row>
    <row r="942">
      <c r="A942" s="322">
        <v>46168.0</v>
      </c>
      <c r="B942" s="245" t="s">
        <v>4834</v>
      </c>
      <c r="C942" s="245" t="s">
        <v>2817</v>
      </c>
      <c r="D942" s="328">
        <v>0.5833333333333334</v>
      </c>
      <c r="E942" s="245" t="s">
        <v>3761</v>
      </c>
      <c r="F942" s="245" t="s">
        <v>2592</v>
      </c>
      <c r="G942" s="245">
        <v>1.0</v>
      </c>
      <c r="H942" s="245" t="s">
        <v>888</v>
      </c>
      <c r="I942" s="323" t="s">
        <v>12930</v>
      </c>
      <c r="J942" s="323" t="s">
        <v>9980</v>
      </c>
      <c r="K942" s="323" t="s">
        <v>12931</v>
      </c>
      <c r="L942" s="323" t="s">
        <v>11643</v>
      </c>
      <c r="M942" s="333" t="s">
        <v>12932</v>
      </c>
      <c r="N942" s="323" t="s">
        <v>11175</v>
      </c>
      <c r="O942" s="331">
        <v>0.5958333333333333</v>
      </c>
      <c r="P942" s="343" t="str">
        <f t="shared" si="4"/>
        <v>INSTALACION GPS</v>
      </c>
      <c r="Q942" s="323" t="s">
        <v>5247</v>
      </c>
      <c r="R942" s="323">
        <v>8.66557080329701E14</v>
      </c>
      <c r="S942" s="323">
        <v>8.135510686E9</v>
      </c>
      <c r="T942" s="323" t="s">
        <v>12933</v>
      </c>
      <c r="U942" s="323" t="s">
        <v>68</v>
      </c>
      <c r="V942" s="343" t="str">
        <f t="shared" si="98"/>
        <v>INSTALACION</v>
      </c>
      <c r="W942" s="325">
        <v>1724.0</v>
      </c>
      <c r="X942" s="325">
        <v>150.0</v>
      </c>
      <c r="Y942" s="326">
        <f t="shared" si="89"/>
        <v>299.84</v>
      </c>
      <c r="Z942" s="326">
        <f t="shared" si="86"/>
        <v>2173.84</v>
      </c>
      <c r="AA942" s="326"/>
    </row>
    <row r="943">
      <c r="A943" s="322">
        <v>46168.0</v>
      </c>
      <c r="B943" s="245" t="s">
        <v>4834</v>
      </c>
      <c r="C943" s="362" t="s">
        <v>2817</v>
      </c>
      <c r="D943" s="328">
        <v>0.625</v>
      </c>
      <c r="E943" s="245" t="s">
        <v>3993</v>
      </c>
      <c r="F943" s="245" t="s">
        <v>5930</v>
      </c>
      <c r="G943" s="245">
        <v>1.0</v>
      </c>
      <c r="H943" s="245" t="s">
        <v>2513</v>
      </c>
      <c r="I943" s="323" t="s">
        <v>12934</v>
      </c>
      <c r="J943" s="323" t="s">
        <v>12935</v>
      </c>
      <c r="K943" s="323" t="s">
        <v>3312</v>
      </c>
      <c r="L943" s="323" t="s">
        <v>2577</v>
      </c>
      <c r="M943" s="333" t="s">
        <v>2578</v>
      </c>
      <c r="N943" s="323" t="s">
        <v>706</v>
      </c>
      <c r="O943" s="331">
        <v>0.6305555555555555</v>
      </c>
      <c r="P943" s="343" t="str">
        <f t="shared" si="4"/>
        <v>CTE. CINTHIA KARINA PEREZ CORTES 
DESINSTALACION DE EQUIPO</v>
      </c>
      <c r="Q943" s="323" t="s">
        <v>12287</v>
      </c>
      <c r="R943" s="323">
        <v>8.63844055238114E14</v>
      </c>
      <c r="S943" s="323" t="s">
        <v>12936</v>
      </c>
      <c r="T943" s="323" t="s">
        <v>68</v>
      </c>
      <c r="U943" s="323" t="s">
        <v>12937</v>
      </c>
      <c r="V943" s="343" t="str">
        <f t="shared" si="98"/>
        <v>DESINSTALACION</v>
      </c>
      <c r="W943" s="325">
        <v>650.0</v>
      </c>
      <c r="X943" s="325">
        <v>0.0</v>
      </c>
      <c r="Y943" s="326">
        <f t="shared" si="89"/>
        <v>104</v>
      </c>
      <c r="Z943" s="326">
        <f t="shared" si="86"/>
        <v>754</v>
      </c>
      <c r="AA943" s="326"/>
    </row>
    <row r="944">
      <c r="A944" s="322">
        <v>46168.0</v>
      </c>
      <c r="B944" s="245" t="s">
        <v>4834</v>
      </c>
      <c r="C944" s="245" t="s">
        <v>2817</v>
      </c>
      <c r="D944" s="328">
        <v>0.625</v>
      </c>
      <c r="E944" s="245" t="s">
        <v>3761</v>
      </c>
      <c r="F944" s="245" t="s">
        <v>2592</v>
      </c>
      <c r="G944" s="245">
        <v>1.0</v>
      </c>
      <c r="H944" s="245" t="s">
        <v>888</v>
      </c>
      <c r="I944" s="323" t="s">
        <v>12938</v>
      </c>
      <c r="J944" s="323" t="s">
        <v>9980</v>
      </c>
      <c r="K944" s="323" t="s">
        <v>68</v>
      </c>
      <c r="L944" s="323" t="s">
        <v>12939</v>
      </c>
      <c r="M944" s="333" t="s">
        <v>12940</v>
      </c>
      <c r="N944" s="323" t="s">
        <v>902</v>
      </c>
      <c r="O944" s="331">
        <v>0.63125</v>
      </c>
      <c r="P944" s="343" t="str">
        <f t="shared" si="4"/>
        <v>INSTALACION GPS</v>
      </c>
      <c r="Q944" s="323" t="s">
        <v>5247</v>
      </c>
      <c r="R944" s="323">
        <v>8.66557080388467E14</v>
      </c>
      <c r="S944" s="323">
        <v>8.111692915E9</v>
      </c>
      <c r="T944" s="323" t="s">
        <v>12941</v>
      </c>
      <c r="U944" s="323" t="s">
        <v>12942</v>
      </c>
      <c r="V944" s="343" t="str">
        <f t="shared" si="98"/>
        <v>INSTALACION</v>
      </c>
      <c r="W944" s="325">
        <v>1724.0</v>
      </c>
      <c r="X944" s="325">
        <v>150.0</v>
      </c>
      <c r="Y944" s="326">
        <f t="shared" si="89"/>
        <v>299.84</v>
      </c>
      <c r="Z944" s="326">
        <f t="shared" si="86"/>
        <v>2173.84</v>
      </c>
      <c r="AA944" s="326"/>
    </row>
    <row r="945">
      <c r="A945" s="322">
        <v>46168.0</v>
      </c>
      <c r="B945" s="245" t="s">
        <v>4834</v>
      </c>
      <c r="C945" s="245" t="s">
        <v>68</v>
      </c>
      <c r="D945" s="328">
        <v>0.6666666666666666</v>
      </c>
      <c r="E945" s="245" t="s">
        <v>7700</v>
      </c>
      <c r="F945" s="245" t="s">
        <v>11150</v>
      </c>
      <c r="G945" s="245">
        <v>1.0</v>
      </c>
      <c r="H945" s="245" t="s">
        <v>888</v>
      </c>
      <c r="I945" s="323" t="s">
        <v>12943</v>
      </c>
      <c r="J945" s="323" t="s">
        <v>9980</v>
      </c>
      <c r="K945" s="323" t="s">
        <v>12243</v>
      </c>
      <c r="L945" s="323" t="s">
        <v>12944</v>
      </c>
      <c r="M945" s="333" t="s">
        <v>6334</v>
      </c>
      <c r="N945" s="323" t="s">
        <v>11175</v>
      </c>
      <c r="O945" s="331">
        <v>0.6534722222222222</v>
      </c>
      <c r="P945" s="343" t="str">
        <f t="shared" si="4"/>
        <v>INSTALACION GPS</v>
      </c>
      <c r="Q945" s="323" t="s">
        <v>5247</v>
      </c>
      <c r="R945" s="323">
        <v>8.66557080358536E14</v>
      </c>
      <c r="S945" s="323">
        <v>8.135513224E9</v>
      </c>
      <c r="T945" s="323" t="s">
        <v>12945</v>
      </c>
      <c r="U945" s="323" t="s">
        <v>68</v>
      </c>
      <c r="V945" s="343" t="str">
        <f t="shared" si="98"/>
        <v>INSTALACION</v>
      </c>
      <c r="W945" s="325">
        <v>1850.0</v>
      </c>
      <c r="X945" s="325">
        <v>250.0</v>
      </c>
      <c r="Y945" s="326">
        <f t="shared" si="89"/>
        <v>336</v>
      </c>
      <c r="Z945" s="326">
        <f t="shared" si="86"/>
        <v>2436</v>
      </c>
      <c r="AA945" s="326"/>
    </row>
    <row r="946">
      <c r="A946" s="322">
        <v>46169.0</v>
      </c>
      <c r="B946" s="245" t="s">
        <v>4834</v>
      </c>
      <c r="C946" s="245" t="s">
        <v>68</v>
      </c>
      <c r="D946" s="328">
        <v>0.4166666666666667</v>
      </c>
      <c r="E946" s="245" t="s">
        <v>3971</v>
      </c>
      <c r="F946" s="245" t="s">
        <v>3972</v>
      </c>
      <c r="G946" s="245">
        <v>1.0</v>
      </c>
      <c r="H946" s="245" t="s">
        <v>888</v>
      </c>
      <c r="I946" s="323" t="s">
        <v>3387</v>
      </c>
      <c r="J946" s="323" t="s">
        <v>9980</v>
      </c>
      <c r="K946" s="323" t="s">
        <v>7145</v>
      </c>
      <c r="L946" s="323" t="s">
        <v>10920</v>
      </c>
      <c r="M946" s="333" t="s">
        <v>10921</v>
      </c>
      <c r="N946" s="323" t="s">
        <v>706</v>
      </c>
      <c r="O946" s="331">
        <v>0.41875</v>
      </c>
      <c r="P946" s="343" t="str">
        <f t="shared" si="4"/>
        <v>INSTALACION GPS</v>
      </c>
      <c r="Q946" s="323" t="s">
        <v>12946</v>
      </c>
      <c r="R946" s="323">
        <v>8.66557080024708E14</v>
      </c>
      <c r="S946" s="323">
        <v>8.115279761E9</v>
      </c>
      <c r="T946" s="323" t="s">
        <v>12947</v>
      </c>
      <c r="U946" s="323" t="s">
        <v>68</v>
      </c>
      <c r="V946" s="343" t="str">
        <f t="shared" si="98"/>
        <v>INSTALACION</v>
      </c>
      <c r="W946" s="325">
        <v>1800.0</v>
      </c>
      <c r="X946" s="325">
        <v>300.0</v>
      </c>
      <c r="Y946" s="326">
        <f t="shared" si="89"/>
        <v>336</v>
      </c>
      <c r="Z946" s="326">
        <f t="shared" si="86"/>
        <v>2436</v>
      </c>
      <c r="AA946" s="326"/>
    </row>
    <row r="947">
      <c r="A947" s="322">
        <v>46169.0</v>
      </c>
      <c r="B947" s="245" t="s">
        <v>4834</v>
      </c>
      <c r="C947" s="327" t="s">
        <v>2817</v>
      </c>
      <c r="D947" s="328">
        <v>0.4583333333333333</v>
      </c>
      <c r="E947" s="245" t="s">
        <v>7700</v>
      </c>
      <c r="F947" s="245" t="s">
        <v>5376</v>
      </c>
      <c r="G947" s="245">
        <v>1.0</v>
      </c>
      <c r="H947" s="245" t="s">
        <v>888</v>
      </c>
      <c r="I947" s="323" t="s">
        <v>12948</v>
      </c>
      <c r="J947" s="323" t="s">
        <v>9980</v>
      </c>
      <c r="K947" s="323" t="s">
        <v>68</v>
      </c>
      <c r="L947" s="323" t="s">
        <v>12949</v>
      </c>
      <c r="M947" s="333" t="s">
        <v>12950</v>
      </c>
      <c r="N947" s="323" t="s">
        <v>12951</v>
      </c>
      <c r="O947" s="331">
        <v>0.45625</v>
      </c>
      <c r="P947" s="343" t="str">
        <f t="shared" si="4"/>
        <v>INSTALACION GPS</v>
      </c>
      <c r="Q947" s="323" t="s">
        <v>12952</v>
      </c>
      <c r="R947" s="323">
        <v>8.66557080372107E14</v>
      </c>
      <c r="S947" s="323">
        <v>8.116047112E9</v>
      </c>
      <c r="T947" s="323" t="s">
        <v>12953</v>
      </c>
      <c r="U947" s="323" t="s">
        <v>12954</v>
      </c>
      <c r="V947" s="343" t="str">
        <f t="shared" si="98"/>
        <v>INSTALACION</v>
      </c>
      <c r="W947" s="325">
        <v>1999.0</v>
      </c>
      <c r="X947" s="325">
        <v>249.0</v>
      </c>
      <c r="Y947" s="326">
        <f t="shared" si="89"/>
        <v>359.68</v>
      </c>
      <c r="Z947" s="326">
        <f t="shared" si="86"/>
        <v>2607.68</v>
      </c>
      <c r="AA947" s="326"/>
    </row>
    <row r="948">
      <c r="A948" s="322">
        <v>46169.0</v>
      </c>
      <c r="B948" s="245" t="s">
        <v>4834</v>
      </c>
      <c r="C948" s="245" t="s">
        <v>68</v>
      </c>
      <c r="D948" s="328">
        <v>0.4791666666666667</v>
      </c>
      <c r="E948" s="245" t="s">
        <v>7700</v>
      </c>
      <c r="F948" s="245" t="s">
        <v>8226</v>
      </c>
      <c r="G948" s="245">
        <v>1.0</v>
      </c>
      <c r="H948" s="245" t="s">
        <v>2513</v>
      </c>
      <c r="I948" s="323" t="s">
        <v>10850</v>
      </c>
      <c r="J948" s="323" t="s">
        <v>2514</v>
      </c>
      <c r="K948" s="323" t="s">
        <v>68</v>
      </c>
      <c r="L948" s="323" t="s">
        <v>12955</v>
      </c>
      <c r="M948" s="333" t="s">
        <v>12956</v>
      </c>
      <c r="N948" s="323" t="s">
        <v>902</v>
      </c>
      <c r="O948" s="331">
        <v>0.4583333333333333</v>
      </c>
      <c r="P948" s="343" t="str">
        <f t="shared" si="4"/>
        <v>DESINSTALACION DE EQUIPO</v>
      </c>
      <c r="Q948" s="323" t="s">
        <v>12957</v>
      </c>
      <c r="R948" s="323">
        <v>8.62667089380607E14</v>
      </c>
      <c r="S948" s="323">
        <v>8.121908287E9</v>
      </c>
      <c r="T948" s="323" t="s">
        <v>10853</v>
      </c>
      <c r="U948" s="323" t="s">
        <v>10854</v>
      </c>
      <c r="V948" s="343" t="str">
        <f t="shared" si="98"/>
        <v>DESINSTALACION</v>
      </c>
      <c r="W948" s="325">
        <v>500.0</v>
      </c>
      <c r="X948" s="325">
        <v>0.0</v>
      </c>
      <c r="Y948" s="326">
        <f t="shared" si="89"/>
        <v>80</v>
      </c>
      <c r="Z948" s="326">
        <f t="shared" si="86"/>
        <v>580</v>
      </c>
      <c r="AA948" s="326"/>
    </row>
    <row r="949">
      <c r="A949" s="322">
        <v>46169.0</v>
      </c>
      <c r="B949" s="245" t="s">
        <v>4834</v>
      </c>
      <c r="C949" s="245" t="s">
        <v>68</v>
      </c>
      <c r="D949" s="328">
        <v>0.5208333333333334</v>
      </c>
      <c r="E949" s="245" t="s">
        <v>7700</v>
      </c>
      <c r="F949" s="245" t="s">
        <v>8226</v>
      </c>
      <c r="G949" s="245">
        <v>1.0</v>
      </c>
      <c r="H949" s="245" t="s">
        <v>2812</v>
      </c>
      <c r="I949" s="323" t="s">
        <v>12958</v>
      </c>
      <c r="J949" s="323" t="s">
        <v>2521</v>
      </c>
      <c r="K949" s="323" t="s">
        <v>68</v>
      </c>
      <c r="L949" s="323" t="s">
        <v>8230</v>
      </c>
      <c r="M949" s="333" t="s">
        <v>12959</v>
      </c>
      <c r="N949" s="323" t="s">
        <v>902</v>
      </c>
      <c r="O949" s="331">
        <v>0.51875</v>
      </c>
      <c r="P949" s="343" t="str">
        <f t="shared" si="4"/>
        <v>REINSTALACION DE EQUIPO </v>
      </c>
      <c r="Q949" s="323" t="s">
        <v>5247</v>
      </c>
      <c r="R949" s="323">
        <v>8.62667089380607E14</v>
      </c>
      <c r="S949" s="323">
        <v>8.121908287E9</v>
      </c>
      <c r="T949" s="323" t="s">
        <v>12960</v>
      </c>
      <c r="U949" s="323" t="s">
        <v>12961</v>
      </c>
      <c r="V949" s="343" t="str">
        <f t="shared" si="98"/>
        <v>REINSTALACION</v>
      </c>
      <c r="W949" s="325">
        <v>500.0</v>
      </c>
      <c r="X949" s="325">
        <v>0.0</v>
      </c>
      <c r="Y949" s="326">
        <f t="shared" si="89"/>
        <v>80</v>
      </c>
      <c r="Z949" s="326">
        <f t="shared" si="86"/>
        <v>580</v>
      </c>
      <c r="AA949" s="326"/>
    </row>
    <row r="950">
      <c r="A950" s="322">
        <v>46169.0</v>
      </c>
      <c r="B950" s="245" t="s">
        <v>4834</v>
      </c>
      <c r="C950" s="245" t="s">
        <v>11463</v>
      </c>
      <c r="D950" s="328">
        <v>0.625</v>
      </c>
      <c r="E950" s="245" t="s">
        <v>2504</v>
      </c>
      <c r="F950" s="245" t="s">
        <v>2504</v>
      </c>
      <c r="G950" s="245">
        <v>1.0</v>
      </c>
      <c r="H950" s="245" t="s">
        <v>888</v>
      </c>
      <c r="I950" s="323" t="s">
        <v>12962</v>
      </c>
      <c r="J950" s="323" t="s">
        <v>9980</v>
      </c>
      <c r="K950" s="323" t="s">
        <v>12229</v>
      </c>
      <c r="L950" s="323" t="s">
        <v>9398</v>
      </c>
      <c r="M950" s="344" t="s">
        <v>12384</v>
      </c>
      <c r="N950" s="323" t="s">
        <v>902</v>
      </c>
      <c r="O950" s="331">
        <v>0.5916666666666667</v>
      </c>
      <c r="P950" s="343" t="str">
        <f t="shared" si="4"/>
        <v>INSTALACION GPS</v>
      </c>
      <c r="Q950" s="323" t="s">
        <v>12310</v>
      </c>
      <c r="R950" s="323">
        <v>8.66557080330485E14</v>
      </c>
      <c r="S950" s="323">
        <v>8.115195208E9</v>
      </c>
      <c r="T950" s="323" t="s">
        <v>12963</v>
      </c>
      <c r="U950" s="323" t="s">
        <v>12964</v>
      </c>
      <c r="V950" s="343" t="str">
        <f t="shared" si="98"/>
        <v>INSTALACION</v>
      </c>
      <c r="W950" s="325">
        <v>1900.0</v>
      </c>
      <c r="X950" s="325">
        <v>100.0</v>
      </c>
      <c r="Y950" s="326">
        <f t="shared" si="89"/>
        <v>320</v>
      </c>
      <c r="Z950" s="326">
        <f t="shared" si="86"/>
        <v>2320</v>
      </c>
      <c r="AA950" s="326"/>
    </row>
    <row r="951">
      <c r="A951" s="322">
        <v>46169.0</v>
      </c>
      <c r="B951" s="245" t="s">
        <v>4834</v>
      </c>
      <c r="C951" s="245" t="s">
        <v>11463</v>
      </c>
      <c r="D951" s="328">
        <v>0.625</v>
      </c>
      <c r="E951" s="245" t="s">
        <v>2504</v>
      </c>
      <c r="F951" s="245" t="s">
        <v>2504</v>
      </c>
      <c r="G951" s="245">
        <v>1.0</v>
      </c>
      <c r="H951" s="245" t="s">
        <v>888</v>
      </c>
      <c r="I951" s="323" t="s">
        <v>12965</v>
      </c>
      <c r="J951" s="323" t="s">
        <v>9980</v>
      </c>
      <c r="K951" s="323" t="s">
        <v>12229</v>
      </c>
      <c r="L951" s="323" t="s">
        <v>9398</v>
      </c>
      <c r="M951" s="344" t="s">
        <v>12384</v>
      </c>
      <c r="N951" s="323" t="s">
        <v>902</v>
      </c>
      <c r="O951" s="323" t="s">
        <v>12966</v>
      </c>
      <c r="P951" s="343" t="str">
        <f t="shared" si="4"/>
        <v>INSTALACION GPS</v>
      </c>
      <c r="Q951" s="323" t="s">
        <v>12310</v>
      </c>
      <c r="R951" s="323">
        <v>8.66557080301106E14</v>
      </c>
      <c r="S951" s="323">
        <v>8.116025035E9</v>
      </c>
      <c r="T951" s="323" t="s">
        <v>12967</v>
      </c>
      <c r="U951" s="323" t="s">
        <v>68</v>
      </c>
      <c r="V951" s="343" t="str">
        <f t="shared" si="98"/>
        <v>INSTALACION</v>
      </c>
      <c r="W951" s="325">
        <v>1900.0</v>
      </c>
      <c r="X951" s="325">
        <v>100.0</v>
      </c>
      <c r="Y951" s="326">
        <f t="shared" si="89"/>
        <v>320</v>
      </c>
      <c r="Z951" s="326">
        <f t="shared" si="86"/>
        <v>2320</v>
      </c>
      <c r="AA951" s="326"/>
    </row>
    <row r="952">
      <c r="A952" s="322">
        <v>46169.0</v>
      </c>
      <c r="B952" s="245" t="s">
        <v>4834</v>
      </c>
      <c r="C952" s="245" t="s">
        <v>11463</v>
      </c>
      <c r="D952" s="328">
        <v>0.625</v>
      </c>
      <c r="E952" s="245" t="s">
        <v>2504</v>
      </c>
      <c r="F952" s="245" t="s">
        <v>2504</v>
      </c>
      <c r="G952" s="245">
        <v>1.0</v>
      </c>
      <c r="H952" s="245" t="s">
        <v>888</v>
      </c>
      <c r="I952" s="323" t="s">
        <v>12968</v>
      </c>
      <c r="J952" s="323" t="s">
        <v>9980</v>
      </c>
      <c r="K952" s="323" t="s">
        <v>12229</v>
      </c>
      <c r="L952" s="323" t="s">
        <v>9398</v>
      </c>
      <c r="M952" s="344" t="s">
        <v>12384</v>
      </c>
      <c r="N952" s="323" t="s">
        <v>902</v>
      </c>
      <c r="O952" s="331">
        <v>0.63125</v>
      </c>
      <c r="P952" s="343" t="str">
        <f t="shared" si="4"/>
        <v>INSTALACION GPS</v>
      </c>
      <c r="Q952" s="323" t="s">
        <v>12310</v>
      </c>
      <c r="R952" s="323">
        <v>8.66557080341557E14</v>
      </c>
      <c r="S952" s="323">
        <v>8.11530961E9</v>
      </c>
      <c r="T952" s="323" t="s">
        <v>12969</v>
      </c>
      <c r="U952" s="323" t="s">
        <v>12970</v>
      </c>
      <c r="V952" s="343" t="str">
        <f t="shared" si="98"/>
        <v>INSTALACION</v>
      </c>
      <c r="W952" s="325">
        <v>1900.0</v>
      </c>
      <c r="X952" s="325">
        <v>100.0</v>
      </c>
      <c r="Y952" s="326">
        <f t="shared" si="89"/>
        <v>320</v>
      </c>
      <c r="Z952" s="326">
        <f t="shared" si="86"/>
        <v>2320</v>
      </c>
      <c r="AA952" s="326"/>
    </row>
    <row r="953">
      <c r="A953" s="322">
        <v>46169.0</v>
      </c>
      <c r="B953" s="245" t="s">
        <v>4834</v>
      </c>
      <c r="C953" s="245" t="s">
        <v>68</v>
      </c>
      <c r="D953" s="328">
        <v>0.625</v>
      </c>
      <c r="E953" s="245" t="s">
        <v>7700</v>
      </c>
      <c r="F953" s="245" t="s">
        <v>11985</v>
      </c>
      <c r="G953" s="245">
        <v>1.0</v>
      </c>
      <c r="H953" s="245" t="s">
        <v>888</v>
      </c>
      <c r="I953" s="323" t="s">
        <v>12971</v>
      </c>
      <c r="J953" s="323" t="s">
        <v>9980</v>
      </c>
      <c r="K953" s="323" t="s">
        <v>12972</v>
      </c>
      <c r="L953" s="323" t="s">
        <v>12973</v>
      </c>
      <c r="M953" s="333" t="s">
        <v>12974</v>
      </c>
      <c r="N953" s="323" t="s">
        <v>706</v>
      </c>
      <c r="O953" s="331">
        <v>0.6597222222222222</v>
      </c>
      <c r="P953" s="343" t="str">
        <f t="shared" si="4"/>
        <v>INSTALACION GPS</v>
      </c>
      <c r="Q953" s="323" t="s">
        <v>5247</v>
      </c>
      <c r="R953" s="323">
        <v>8.66557080341847E14</v>
      </c>
      <c r="S953" s="323">
        <v>8.115969839E9</v>
      </c>
      <c r="T953" s="323" t="s">
        <v>68</v>
      </c>
      <c r="U953" s="323" t="s">
        <v>12975</v>
      </c>
      <c r="V953" s="343" t="str">
        <f t="shared" si="98"/>
        <v>INSTALACION</v>
      </c>
      <c r="W953" s="325">
        <v>1850.0</v>
      </c>
      <c r="X953" s="325">
        <v>250.0</v>
      </c>
      <c r="Y953" s="326">
        <f t="shared" si="89"/>
        <v>336</v>
      </c>
      <c r="Z953" s="326">
        <f t="shared" si="86"/>
        <v>2436</v>
      </c>
      <c r="AA953" s="326"/>
    </row>
    <row r="954">
      <c r="A954" s="322">
        <v>46169.0</v>
      </c>
      <c r="B954" s="245" t="s">
        <v>4834</v>
      </c>
      <c r="C954" s="245" t="s">
        <v>68</v>
      </c>
      <c r="D954" s="328">
        <v>0.625</v>
      </c>
      <c r="E954" s="245" t="s">
        <v>7700</v>
      </c>
      <c r="F954" s="245" t="s">
        <v>11985</v>
      </c>
      <c r="G954" s="245">
        <v>1.0</v>
      </c>
      <c r="H954" s="245" t="s">
        <v>729</v>
      </c>
      <c r="I954" s="323" t="s">
        <v>12976</v>
      </c>
      <c r="J954" s="323" t="s">
        <v>11987</v>
      </c>
      <c r="K954" s="323" t="s">
        <v>12972</v>
      </c>
      <c r="L954" s="323" t="s">
        <v>12973</v>
      </c>
      <c r="M954" s="333" t="s">
        <v>12974</v>
      </c>
      <c r="N954" s="323" t="s">
        <v>706</v>
      </c>
      <c r="O954" s="331">
        <v>0.6680555555555555</v>
      </c>
      <c r="P954" s="343" t="str">
        <f t="shared" si="4"/>
        <v>MIGRACION DE EQUIPO
(Cambia la SIM y reconfiguracion de equipo)</v>
      </c>
      <c r="Q954" s="323" t="s">
        <v>5247</v>
      </c>
      <c r="R954" s="323">
        <v>8.64895032737536E14</v>
      </c>
      <c r="S954" s="323">
        <v>8.115188769E9</v>
      </c>
      <c r="T954" s="323" t="s">
        <v>68</v>
      </c>
      <c r="U954" s="323" t="s">
        <v>12977</v>
      </c>
      <c r="V954" s="343" t="str">
        <f t="shared" si="98"/>
        <v>MIGRACION</v>
      </c>
      <c r="W954" s="325">
        <v>500.0</v>
      </c>
      <c r="X954" s="325">
        <v>250.0</v>
      </c>
      <c r="Y954" s="326">
        <f t="shared" si="89"/>
        <v>120</v>
      </c>
      <c r="Z954" s="326">
        <f t="shared" si="86"/>
        <v>870</v>
      </c>
      <c r="AA954" s="326"/>
    </row>
    <row r="955">
      <c r="A955" s="322">
        <v>46169.0</v>
      </c>
      <c r="B955" s="245" t="s">
        <v>4834</v>
      </c>
      <c r="C955" s="245" t="s">
        <v>68</v>
      </c>
      <c r="D955" s="328">
        <v>0.625</v>
      </c>
      <c r="E955" s="245" t="s">
        <v>7700</v>
      </c>
      <c r="F955" s="245" t="s">
        <v>11985</v>
      </c>
      <c r="G955" s="245">
        <v>1.0</v>
      </c>
      <c r="H955" s="245" t="s">
        <v>729</v>
      </c>
      <c r="I955" s="323" t="s">
        <v>12978</v>
      </c>
      <c r="J955" s="323" t="s">
        <v>11987</v>
      </c>
      <c r="K955" s="323" t="s">
        <v>12972</v>
      </c>
      <c r="L955" s="323" t="s">
        <v>12973</v>
      </c>
      <c r="M955" s="333" t="s">
        <v>12974</v>
      </c>
      <c r="N955" s="323" t="s">
        <v>706</v>
      </c>
      <c r="O955" s="331">
        <v>0.6798611111111111</v>
      </c>
      <c r="P955" s="343" t="str">
        <f t="shared" si="4"/>
        <v>MIGRACION DE EQUIPO
(Cambia la SIM y reconfiguracion de equipo)</v>
      </c>
      <c r="Q955" s="323" t="s">
        <v>6397</v>
      </c>
      <c r="R955" s="323">
        <v>8.64895032702894E14</v>
      </c>
      <c r="S955" s="323">
        <v>8.114966274E9</v>
      </c>
      <c r="T955" s="323" t="s">
        <v>12979</v>
      </c>
      <c r="U955" s="323" t="s">
        <v>12980</v>
      </c>
      <c r="V955" s="343" t="str">
        <f t="shared" si="98"/>
        <v>MIGRACION</v>
      </c>
      <c r="W955" s="325">
        <v>500.0</v>
      </c>
      <c r="X955" s="325">
        <v>250.0</v>
      </c>
      <c r="Y955" s="326">
        <f t="shared" si="89"/>
        <v>120</v>
      </c>
      <c r="Z955" s="326">
        <f t="shared" si="86"/>
        <v>870</v>
      </c>
      <c r="AA955" s="326"/>
    </row>
    <row r="956">
      <c r="A956" s="322">
        <v>46169.0</v>
      </c>
      <c r="B956" s="245" t="s">
        <v>4834</v>
      </c>
      <c r="C956" s="245" t="s">
        <v>68</v>
      </c>
      <c r="D956" s="328">
        <v>0.625</v>
      </c>
      <c r="E956" s="245" t="s">
        <v>7700</v>
      </c>
      <c r="F956" s="245" t="s">
        <v>11985</v>
      </c>
      <c r="G956" s="245">
        <v>1.0</v>
      </c>
      <c r="H956" s="245" t="s">
        <v>888</v>
      </c>
      <c r="I956" s="323" t="s">
        <v>12981</v>
      </c>
      <c r="J956" s="323" t="s">
        <v>9980</v>
      </c>
      <c r="K956" s="323" t="s">
        <v>12972</v>
      </c>
      <c r="L956" s="323" t="s">
        <v>12973</v>
      </c>
      <c r="M956" s="333" t="s">
        <v>12974</v>
      </c>
      <c r="N956" s="323" t="s">
        <v>706</v>
      </c>
      <c r="O956" s="331">
        <v>0.7194444444444444</v>
      </c>
      <c r="P956" s="343" t="str">
        <f t="shared" si="4"/>
        <v>INSTALACION GPS</v>
      </c>
      <c r="Q956" s="323" t="s">
        <v>5247</v>
      </c>
      <c r="R956" s="323">
        <v>8.66557080225123E14</v>
      </c>
      <c r="S956" s="323">
        <v>8.110656084E9</v>
      </c>
      <c r="T956" s="323" t="s">
        <v>68</v>
      </c>
      <c r="U956" s="323" t="s">
        <v>12982</v>
      </c>
      <c r="V956" s="343" t="str">
        <f t="shared" si="98"/>
        <v>INSTALACION</v>
      </c>
      <c r="W956" s="325">
        <v>1850.0</v>
      </c>
      <c r="X956" s="325">
        <v>250.0</v>
      </c>
      <c r="Y956" s="326">
        <f t="shared" si="89"/>
        <v>336</v>
      </c>
      <c r="Z956" s="326">
        <f t="shared" si="86"/>
        <v>2436</v>
      </c>
      <c r="AA956" s="326"/>
    </row>
    <row r="957">
      <c r="A957" s="322">
        <v>46169.0</v>
      </c>
      <c r="B957" s="245" t="s">
        <v>4834</v>
      </c>
      <c r="C957" s="245" t="s">
        <v>68</v>
      </c>
      <c r="D957" s="328">
        <v>0.625</v>
      </c>
      <c r="E957" s="245" t="s">
        <v>7700</v>
      </c>
      <c r="F957" s="245" t="s">
        <v>11985</v>
      </c>
      <c r="G957" s="245">
        <v>1.0</v>
      </c>
      <c r="H957" s="245" t="s">
        <v>729</v>
      </c>
      <c r="I957" s="323" t="s">
        <v>68</v>
      </c>
      <c r="J957" s="323" t="s">
        <v>11987</v>
      </c>
      <c r="K957" s="323" t="s">
        <v>12972</v>
      </c>
      <c r="L957" s="323" t="s">
        <v>12973</v>
      </c>
      <c r="M957" s="333" t="s">
        <v>12974</v>
      </c>
      <c r="N957" s="323" t="s">
        <v>706</v>
      </c>
      <c r="O957" s="323" t="s">
        <v>68</v>
      </c>
      <c r="P957" s="343" t="str">
        <f t="shared" si="4"/>
        <v>MIGRACION DE EQUIPO
(Cambia la SIM y reconfiguracion de equipo)</v>
      </c>
      <c r="Q957" s="323" t="s">
        <v>68</v>
      </c>
      <c r="R957" s="323" t="s">
        <v>68</v>
      </c>
      <c r="S957" s="323" t="s">
        <v>68</v>
      </c>
      <c r="T957" s="323" t="s">
        <v>68</v>
      </c>
      <c r="U957" s="323" t="s">
        <v>68</v>
      </c>
      <c r="V957" s="343" t="str">
        <f t="shared" si="98"/>
        <v>MIGRACION</v>
      </c>
      <c r="W957" s="325">
        <v>500.0</v>
      </c>
      <c r="X957" s="325">
        <v>250.0</v>
      </c>
      <c r="Y957" s="326">
        <f t="shared" si="89"/>
        <v>120</v>
      </c>
      <c r="Z957" s="326">
        <f t="shared" si="86"/>
        <v>870</v>
      </c>
      <c r="AA957" s="326"/>
    </row>
    <row r="958">
      <c r="A958" s="322">
        <v>46169.0</v>
      </c>
      <c r="B958" s="245" t="s">
        <v>4834</v>
      </c>
      <c r="C958" s="245" t="s">
        <v>12983</v>
      </c>
      <c r="D958" s="245" t="s">
        <v>12984</v>
      </c>
      <c r="E958" s="245" t="s">
        <v>2534</v>
      </c>
      <c r="F958" s="245" t="s">
        <v>816</v>
      </c>
      <c r="G958" s="245">
        <v>1.0</v>
      </c>
      <c r="H958" s="245" t="s">
        <v>12985</v>
      </c>
      <c r="I958" s="323" t="s">
        <v>68</v>
      </c>
      <c r="J958" s="323" t="s">
        <v>12986</v>
      </c>
      <c r="K958" s="323" t="s">
        <v>68</v>
      </c>
      <c r="L958" s="323" t="s">
        <v>12987</v>
      </c>
      <c r="M958" s="333" t="s">
        <v>12988</v>
      </c>
      <c r="N958" s="323" t="s">
        <v>902</v>
      </c>
      <c r="O958" s="323" t="s">
        <v>68</v>
      </c>
      <c r="P958" s="343" t="str">
        <f t="shared" si="4"/>
        <v>SIM 8116065045 - 8952020026140670469</v>
      </c>
      <c r="Q958" s="323" t="s">
        <v>12989</v>
      </c>
      <c r="R958" s="323" t="s">
        <v>68</v>
      </c>
      <c r="S958" s="323" t="s">
        <v>68</v>
      </c>
      <c r="T958" s="323" t="s">
        <v>68</v>
      </c>
      <c r="U958" s="323" t="s">
        <v>68</v>
      </c>
      <c r="V958" s="343" t="str">
        <f t="shared" si="98"/>
        <v>ENTREGA DE SIM</v>
      </c>
      <c r="W958" s="325">
        <v>0.0</v>
      </c>
      <c r="X958" s="325">
        <v>0.0</v>
      </c>
      <c r="Y958" s="326">
        <f t="shared" si="89"/>
        <v>0</v>
      </c>
      <c r="Z958" s="326">
        <f t="shared" si="86"/>
        <v>0</v>
      </c>
      <c r="AA958" s="326"/>
    </row>
    <row r="959">
      <c r="A959" s="322">
        <v>46170.0</v>
      </c>
      <c r="B959" s="245" t="s">
        <v>4834</v>
      </c>
      <c r="C959" s="245" t="s">
        <v>762</v>
      </c>
      <c r="D959" s="328">
        <v>0.3958333333333333</v>
      </c>
      <c r="E959" s="245" t="s">
        <v>4783</v>
      </c>
      <c r="F959" s="245" t="s">
        <v>11390</v>
      </c>
      <c r="G959" s="245">
        <v>1.0</v>
      </c>
      <c r="H959" s="245" t="s">
        <v>2449</v>
      </c>
      <c r="I959" s="323" t="s">
        <v>7467</v>
      </c>
      <c r="J959" s="323" t="s">
        <v>12742</v>
      </c>
      <c r="K959" s="323" t="s">
        <v>12990</v>
      </c>
      <c r="L959" s="323" t="s">
        <v>12991</v>
      </c>
      <c r="M959" s="333" t="s">
        <v>12992</v>
      </c>
      <c r="N959" s="323" t="s">
        <v>706</v>
      </c>
      <c r="O959" s="331">
        <v>0.39861111111111114</v>
      </c>
      <c r="P959" s="343" t="str">
        <f t="shared" si="4"/>
        <v>REVISION DE UNIDAD
(DEJO DE REPORTAR)</v>
      </c>
      <c r="Q959" s="323" t="s">
        <v>12727</v>
      </c>
      <c r="R959" s="323">
        <v>8.68683023807187E14</v>
      </c>
      <c r="S959" s="323">
        <v>8.126310848E9</v>
      </c>
      <c r="T959" s="323" t="s">
        <v>68</v>
      </c>
      <c r="U959" s="323" t="s">
        <v>7474</v>
      </c>
      <c r="V959" s="343" t="str">
        <f t="shared" si="98"/>
        <v>REVISION</v>
      </c>
      <c r="W959" s="325">
        <v>0.0</v>
      </c>
      <c r="X959" s="325">
        <v>0.0</v>
      </c>
      <c r="Y959" s="326">
        <f t="shared" si="89"/>
        <v>0</v>
      </c>
      <c r="Z959" s="326">
        <f t="shared" si="86"/>
        <v>0</v>
      </c>
      <c r="AA959" s="326"/>
    </row>
    <row r="960">
      <c r="A960" s="322">
        <v>46170.0</v>
      </c>
      <c r="B960" s="245" t="s">
        <v>4834</v>
      </c>
      <c r="C960" s="245" t="s">
        <v>762</v>
      </c>
      <c r="D960" s="328">
        <v>0.3958333333333333</v>
      </c>
      <c r="E960" s="245" t="s">
        <v>4783</v>
      </c>
      <c r="F960" s="245" t="s">
        <v>11390</v>
      </c>
      <c r="G960" s="245">
        <v>1.0</v>
      </c>
      <c r="H960" s="245" t="s">
        <v>2819</v>
      </c>
      <c r="I960" s="323" t="s">
        <v>7467</v>
      </c>
      <c r="J960" s="323" t="s">
        <v>2819</v>
      </c>
      <c r="K960" s="323" t="s">
        <v>12990</v>
      </c>
      <c r="L960" s="323" t="s">
        <v>12991</v>
      </c>
      <c r="M960" s="333" t="s">
        <v>12992</v>
      </c>
      <c r="N960" s="323" t="s">
        <v>706</v>
      </c>
      <c r="O960" s="331">
        <v>0.39861111111111114</v>
      </c>
      <c r="P960" s="343" t="str">
        <f t="shared" si="4"/>
        <v>CAMBIO DE SIM</v>
      </c>
      <c r="Q960" s="323" t="s">
        <v>68</v>
      </c>
      <c r="R960" s="323">
        <v>8.68683023807187E14</v>
      </c>
      <c r="S960" s="323">
        <v>8.110435468E9</v>
      </c>
      <c r="T960" s="323" t="s">
        <v>68</v>
      </c>
      <c r="U960" s="323" t="s">
        <v>7474</v>
      </c>
      <c r="V960" s="343" t="str">
        <f t="shared" si="98"/>
        <v>CAMBIO DE SIM</v>
      </c>
      <c r="W960" s="325">
        <v>0.0</v>
      </c>
      <c r="X960" s="325">
        <v>0.0</v>
      </c>
      <c r="Y960" s="326">
        <f t="shared" si="89"/>
        <v>0</v>
      </c>
      <c r="Z960" s="326">
        <f t="shared" si="86"/>
        <v>0</v>
      </c>
      <c r="AA960" s="326"/>
    </row>
    <row r="961">
      <c r="A961" s="322">
        <v>46170.0</v>
      </c>
      <c r="B961" s="245" t="s">
        <v>4834</v>
      </c>
      <c r="C961" s="245" t="s">
        <v>762</v>
      </c>
      <c r="D961" s="328">
        <v>0.4166666666666667</v>
      </c>
      <c r="E961" s="245" t="s">
        <v>3993</v>
      </c>
      <c r="F961" s="245" t="s">
        <v>5930</v>
      </c>
      <c r="G961" s="245">
        <v>1.0</v>
      </c>
      <c r="H961" s="245" t="s">
        <v>846</v>
      </c>
      <c r="I961" s="323" t="s">
        <v>12993</v>
      </c>
      <c r="J961" s="323" t="s">
        <v>12994</v>
      </c>
      <c r="K961" s="323" t="s">
        <v>3312</v>
      </c>
      <c r="L961" s="323" t="s">
        <v>2577</v>
      </c>
      <c r="M961" s="333" t="s">
        <v>2578</v>
      </c>
      <c r="N961" s="323" t="s">
        <v>68</v>
      </c>
      <c r="O961" s="323" t="s">
        <v>68</v>
      </c>
      <c r="P961" s="343" t="str">
        <f t="shared" si="4"/>
        <v>CTE. CLAUDIA ELIZABETH ZAMORA SALAS
DESINSTALACION DE EQUIPO</v>
      </c>
      <c r="Q961" s="323" t="s">
        <v>12995</v>
      </c>
      <c r="R961" s="323" t="s">
        <v>68</v>
      </c>
      <c r="S961" s="323" t="s">
        <v>68</v>
      </c>
      <c r="T961" s="323" t="s">
        <v>68</v>
      </c>
      <c r="U961" s="323" t="s">
        <v>68</v>
      </c>
      <c r="V961" s="343" t="str">
        <f t="shared" si="98"/>
        <v>CANCELADO</v>
      </c>
      <c r="W961" s="325">
        <v>0.0</v>
      </c>
      <c r="X961" s="325">
        <v>0.0</v>
      </c>
      <c r="Y961" s="326">
        <f t="shared" si="89"/>
        <v>0</v>
      </c>
      <c r="Z961" s="326">
        <f t="shared" si="86"/>
        <v>0</v>
      </c>
      <c r="AA961" s="326"/>
    </row>
    <row r="962">
      <c r="A962" s="322">
        <v>46170.0</v>
      </c>
      <c r="B962" s="245" t="s">
        <v>4834</v>
      </c>
      <c r="C962" s="245" t="s">
        <v>68</v>
      </c>
      <c r="D962" s="328">
        <v>0.5</v>
      </c>
      <c r="E962" s="245" t="s">
        <v>2560</v>
      </c>
      <c r="F962" s="245" t="s">
        <v>2561</v>
      </c>
      <c r="G962" s="245">
        <v>1.0</v>
      </c>
      <c r="H962" s="245" t="s">
        <v>2513</v>
      </c>
      <c r="I962" s="323" t="s">
        <v>12996</v>
      </c>
      <c r="J962" s="323" t="s">
        <v>2514</v>
      </c>
      <c r="K962" s="323" t="s">
        <v>9538</v>
      </c>
      <c r="L962" s="323" t="s">
        <v>12997</v>
      </c>
      <c r="M962" s="333" t="s">
        <v>12998</v>
      </c>
      <c r="N962" s="323" t="s">
        <v>706</v>
      </c>
      <c r="O962" s="331">
        <v>0.45</v>
      </c>
      <c r="P962" s="343" t="str">
        <f t="shared" si="4"/>
        <v>DESINSTALACION DE EQUIPO</v>
      </c>
      <c r="Q962" s="323" t="s">
        <v>68</v>
      </c>
      <c r="R962" s="323">
        <v>8.6403505244654E14</v>
      </c>
      <c r="S962" s="323">
        <v>8.119175404E9</v>
      </c>
      <c r="T962" s="323" t="s">
        <v>12999</v>
      </c>
      <c r="U962" s="323" t="s">
        <v>13000</v>
      </c>
      <c r="V962" s="343" t="str">
        <f t="shared" si="98"/>
        <v>DESINSTALACION</v>
      </c>
      <c r="W962" s="325">
        <v>500.0</v>
      </c>
      <c r="X962" s="325">
        <v>0.0</v>
      </c>
      <c r="Y962" s="326">
        <f t="shared" si="89"/>
        <v>80</v>
      </c>
      <c r="Z962" s="326">
        <f t="shared" si="86"/>
        <v>580</v>
      </c>
      <c r="AA962" s="326"/>
    </row>
    <row r="963">
      <c r="A963" s="322">
        <v>46170.0</v>
      </c>
      <c r="B963" s="245" t="s">
        <v>4834</v>
      </c>
      <c r="C963" s="245" t="s">
        <v>68</v>
      </c>
      <c r="D963" s="328">
        <v>0.5</v>
      </c>
      <c r="E963" s="245" t="s">
        <v>2560</v>
      </c>
      <c r="F963" s="245" t="s">
        <v>2561</v>
      </c>
      <c r="G963" s="245">
        <v>1.0</v>
      </c>
      <c r="H963" s="245" t="s">
        <v>2812</v>
      </c>
      <c r="I963" s="323" t="s">
        <v>13001</v>
      </c>
      <c r="J963" s="323" t="s">
        <v>2521</v>
      </c>
      <c r="K963" s="323" t="s">
        <v>9538</v>
      </c>
      <c r="L963" s="323" t="s">
        <v>12997</v>
      </c>
      <c r="M963" s="333" t="s">
        <v>12998</v>
      </c>
      <c r="N963" s="323" t="s">
        <v>706</v>
      </c>
      <c r="O963" s="331">
        <v>0.4513888888888889</v>
      </c>
      <c r="P963" s="343" t="str">
        <f t="shared" si="4"/>
        <v>REINSTALACION DE EQUIPO </v>
      </c>
      <c r="Q963" s="323" t="s">
        <v>5247</v>
      </c>
      <c r="R963" s="323">
        <v>8.6403505244654E14</v>
      </c>
      <c r="S963" s="323">
        <v>8.119175404E9</v>
      </c>
      <c r="T963" s="323" t="s">
        <v>13002</v>
      </c>
      <c r="U963" s="323" t="s">
        <v>68</v>
      </c>
      <c r="V963" s="343" t="str">
        <f t="shared" si="98"/>
        <v>REINSTALACION</v>
      </c>
      <c r="W963" s="325">
        <v>500.0</v>
      </c>
      <c r="X963" s="325">
        <v>0.0</v>
      </c>
      <c r="Y963" s="326">
        <f t="shared" si="89"/>
        <v>80</v>
      </c>
      <c r="Z963" s="326">
        <f t="shared" si="86"/>
        <v>580</v>
      </c>
      <c r="AA963" s="326"/>
    </row>
    <row r="964">
      <c r="A964" s="322">
        <v>46170.0</v>
      </c>
      <c r="B964" s="245" t="s">
        <v>4834</v>
      </c>
      <c r="C964" s="245" t="s">
        <v>2817</v>
      </c>
      <c r="D964" s="328">
        <v>0.5</v>
      </c>
      <c r="E964" s="245" t="s">
        <v>3761</v>
      </c>
      <c r="F964" s="245" t="s">
        <v>2592</v>
      </c>
      <c r="G964" s="245">
        <v>1.0</v>
      </c>
      <c r="H964" s="245" t="s">
        <v>888</v>
      </c>
      <c r="I964" s="323" t="s">
        <v>13003</v>
      </c>
      <c r="J964" s="323" t="s">
        <v>9980</v>
      </c>
      <c r="K964" s="323" t="s">
        <v>13004</v>
      </c>
      <c r="L964" s="323" t="s">
        <v>12043</v>
      </c>
      <c r="M964" s="333" t="s">
        <v>2649</v>
      </c>
      <c r="N964" s="323" t="s">
        <v>706</v>
      </c>
      <c r="O964" s="331">
        <v>0.5263888888888889</v>
      </c>
      <c r="P964" s="343" t="str">
        <f t="shared" si="4"/>
        <v>INSTALACION GPS</v>
      </c>
      <c r="Q964" s="323" t="s">
        <v>5247</v>
      </c>
      <c r="R964" s="323">
        <v>8.66557080341797E14</v>
      </c>
      <c r="S964" s="323">
        <v>8.115305309E9</v>
      </c>
      <c r="T964" s="323" t="s">
        <v>13005</v>
      </c>
      <c r="U964" s="323" t="s">
        <v>68</v>
      </c>
      <c r="V964" s="343" t="str">
        <f t="shared" si="98"/>
        <v>INSTALACION</v>
      </c>
      <c r="W964" s="325">
        <v>1724.0</v>
      </c>
      <c r="X964" s="325">
        <v>150.0</v>
      </c>
      <c r="Y964" s="326">
        <f t="shared" si="89"/>
        <v>299.84</v>
      </c>
      <c r="Z964" s="326">
        <f t="shared" si="86"/>
        <v>2173.84</v>
      </c>
      <c r="AA964" s="326"/>
    </row>
    <row r="965">
      <c r="A965" s="322">
        <v>46170.0</v>
      </c>
      <c r="B965" s="245" t="s">
        <v>4834</v>
      </c>
      <c r="C965" s="245" t="s">
        <v>2817</v>
      </c>
      <c r="D965" s="328">
        <v>0.5</v>
      </c>
      <c r="E965" s="245" t="s">
        <v>3761</v>
      </c>
      <c r="F965" s="245" t="s">
        <v>2592</v>
      </c>
      <c r="G965" s="245">
        <v>1.0</v>
      </c>
      <c r="H965" s="245" t="s">
        <v>888</v>
      </c>
      <c r="I965" s="323" t="s">
        <v>13006</v>
      </c>
      <c r="J965" s="323" t="s">
        <v>9980</v>
      </c>
      <c r="K965" s="323" t="s">
        <v>13007</v>
      </c>
      <c r="L965" s="323" t="s">
        <v>12043</v>
      </c>
      <c r="M965" s="333" t="s">
        <v>2649</v>
      </c>
      <c r="N965" s="323" t="s">
        <v>706</v>
      </c>
      <c r="O965" s="331">
        <v>0.5451388888888888</v>
      </c>
      <c r="P965" s="343" t="str">
        <f t="shared" si="4"/>
        <v>INSTALACION GPS</v>
      </c>
      <c r="Q965" s="323" t="s">
        <v>5247</v>
      </c>
      <c r="R965" s="323">
        <v>8.66557080024542E14</v>
      </c>
      <c r="S965" s="323">
        <v>8.114892429E9</v>
      </c>
      <c r="T965" s="323" t="s">
        <v>13008</v>
      </c>
      <c r="U965" s="323" t="s">
        <v>68</v>
      </c>
      <c r="V965" s="343" t="str">
        <f t="shared" si="98"/>
        <v>INSTALACION</v>
      </c>
      <c r="W965" s="325">
        <v>1724.0</v>
      </c>
      <c r="X965" s="325">
        <v>150.0</v>
      </c>
      <c r="Y965" s="326">
        <f t="shared" si="89"/>
        <v>299.84</v>
      </c>
      <c r="Z965" s="326">
        <f t="shared" si="86"/>
        <v>2173.84</v>
      </c>
      <c r="AA965" s="326"/>
    </row>
    <row r="966">
      <c r="A966" s="322">
        <v>46170.0</v>
      </c>
      <c r="B966" s="245" t="s">
        <v>4834</v>
      </c>
      <c r="C966" s="245" t="s">
        <v>2817</v>
      </c>
      <c r="D966" s="328">
        <v>0.625</v>
      </c>
      <c r="E966" s="245" t="s">
        <v>2534</v>
      </c>
      <c r="F966" s="245" t="s">
        <v>816</v>
      </c>
      <c r="G966" s="245">
        <v>1.0</v>
      </c>
      <c r="H966" s="245" t="s">
        <v>2513</v>
      </c>
      <c r="I966" s="323" t="s">
        <v>13009</v>
      </c>
      <c r="J966" s="323" t="s">
        <v>2514</v>
      </c>
      <c r="K966" s="323" t="s">
        <v>13010</v>
      </c>
      <c r="L966" s="323" t="s">
        <v>13011</v>
      </c>
      <c r="M966" s="333" t="s">
        <v>13012</v>
      </c>
      <c r="N966" s="323" t="s">
        <v>706</v>
      </c>
      <c r="O966" s="331">
        <v>0.5819444444444445</v>
      </c>
      <c r="P966" s="343" t="str">
        <f t="shared" si="4"/>
        <v>DESINSTALACION DE EQUIPO</v>
      </c>
      <c r="Q966" s="323" t="s">
        <v>10980</v>
      </c>
      <c r="R966" s="323">
        <v>8.65284041079009E14</v>
      </c>
      <c r="S966" s="323">
        <v>8.112732517E9</v>
      </c>
      <c r="T966" s="323" t="s">
        <v>13013</v>
      </c>
      <c r="U966" s="323" t="s">
        <v>13014</v>
      </c>
      <c r="V966" s="343" t="str">
        <f t="shared" si="98"/>
        <v>DESINSTALACION</v>
      </c>
      <c r="W966" s="325">
        <v>500.0</v>
      </c>
      <c r="X966" s="325">
        <v>0.0</v>
      </c>
      <c r="Y966" s="326">
        <f t="shared" si="89"/>
        <v>80</v>
      </c>
      <c r="Z966" s="326">
        <f t="shared" si="86"/>
        <v>580</v>
      </c>
      <c r="AA966" s="326"/>
    </row>
    <row r="967">
      <c r="A967" s="322">
        <v>46170.0</v>
      </c>
      <c r="B967" s="245" t="s">
        <v>4834</v>
      </c>
      <c r="C967" s="245" t="s">
        <v>2817</v>
      </c>
      <c r="D967" s="328">
        <v>0.625</v>
      </c>
      <c r="E967" s="245" t="s">
        <v>7885</v>
      </c>
      <c r="F967" s="245" t="s">
        <v>3489</v>
      </c>
      <c r="G967" s="245">
        <v>1.0</v>
      </c>
      <c r="H967" s="245" t="s">
        <v>2449</v>
      </c>
      <c r="I967" s="323" t="s">
        <v>13015</v>
      </c>
      <c r="J967" s="323" t="s">
        <v>13016</v>
      </c>
      <c r="K967" s="323" t="s">
        <v>13017</v>
      </c>
      <c r="L967" s="323" t="s">
        <v>13018</v>
      </c>
      <c r="M967" s="333" t="s">
        <v>13019</v>
      </c>
      <c r="N967" s="323" t="s">
        <v>706</v>
      </c>
      <c r="O967" s="331">
        <v>0.61875</v>
      </c>
      <c r="P967" s="343" t="str">
        <f t="shared" si="4"/>
        <v>Corte 862476050288603
REVISION DE UNIDAD
AUTO NO ENCIENDE, DESPUES DE UN PARO DE MOTOR, YA SE PROBO BLOQUEAR Y DESBLOQUEAR Y CAMBIO DE BATERIA , REVISAR QUE NO EXISTA MANIPULACION DE PARTE DEL USUARIO, EN CASO DE QUE NO ENCIENDA LA UNIDAD FAVOR DE DESINSTALAR EL EQUIPO DE CORTE PARA QUE EL CLIENTE REVISE CON SU MECANICO</v>
      </c>
      <c r="Q967" s="323" t="s">
        <v>13020</v>
      </c>
      <c r="R967" s="323">
        <v>8.62476050288603E14</v>
      </c>
      <c r="S967" s="323" t="s">
        <v>68</v>
      </c>
      <c r="T967" s="323" t="s">
        <v>68</v>
      </c>
      <c r="U967" s="323" t="s">
        <v>6956</v>
      </c>
      <c r="V967" s="323" t="s">
        <v>2513</v>
      </c>
      <c r="W967" s="325">
        <v>500.0</v>
      </c>
      <c r="X967" s="325">
        <v>0.0</v>
      </c>
      <c r="Y967" s="326">
        <f t="shared" si="89"/>
        <v>80</v>
      </c>
      <c r="Z967" s="326">
        <f t="shared" si="86"/>
        <v>580</v>
      </c>
      <c r="AA967" s="326"/>
    </row>
    <row r="968">
      <c r="A968" s="322">
        <v>46170.0</v>
      </c>
      <c r="B968" s="245" t="s">
        <v>4834</v>
      </c>
      <c r="C968" s="245" t="s">
        <v>11463</v>
      </c>
      <c r="D968" s="328">
        <v>0.6666666666666666</v>
      </c>
      <c r="E968" s="245" t="s">
        <v>2504</v>
      </c>
      <c r="F968" s="245" t="s">
        <v>2504</v>
      </c>
      <c r="G968" s="245">
        <v>1.0</v>
      </c>
      <c r="H968" s="245" t="s">
        <v>888</v>
      </c>
      <c r="I968" s="323" t="s">
        <v>13021</v>
      </c>
      <c r="J968" s="323" t="s">
        <v>9980</v>
      </c>
      <c r="K968" s="323" t="s">
        <v>12863</v>
      </c>
      <c r="L968" s="323" t="s">
        <v>4219</v>
      </c>
      <c r="M968" s="333" t="s">
        <v>12864</v>
      </c>
      <c r="N968" s="323" t="s">
        <v>902</v>
      </c>
      <c r="O968" s="331">
        <v>0.6847222222222222</v>
      </c>
      <c r="P968" s="343" t="str">
        <f t="shared" si="4"/>
        <v>INSTALACION GPS</v>
      </c>
      <c r="Q968" s="323" t="s">
        <v>12310</v>
      </c>
      <c r="R968" s="323">
        <v>8.66557080400155E14</v>
      </c>
      <c r="S968" s="323">
        <v>8.116319964E9</v>
      </c>
      <c r="T968" s="323" t="s">
        <v>13022</v>
      </c>
      <c r="U968" s="323" t="s">
        <v>13023</v>
      </c>
      <c r="V968" s="343" t="str">
        <f t="shared" ref="V968:V974" si="99">H968</f>
        <v>INSTALACION</v>
      </c>
      <c r="W968" s="325">
        <v>1900.0</v>
      </c>
      <c r="X968" s="325">
        <v>100.0</v>
      </c>
      <c r="Y968" s="326">
        <f t="shared" si="89"/>
        <v>320</v>
      </c>
      <c r="Z968" s="326">
        <f t="shared" si="86"/>
        <v>2320</v>
      </c>
      <c r="AA968" s="326"/>
    </row>
    <row r="969">
      <c r="A969" s="322">
        <v>46171.0</v>
      </c>
      <c r="B969" s="245" t="s">
        <v>4834</v>
      </c>
      <c r="C969" s="245" t="s">
        <v>2817</v>
      </c>
      <c r="D969" s="328">
        <v>0.4166666666666667</v>
      </c>
      <c r="E969" s="245" t="s">
        <v>2548</v>
      </c>
      <c r="F969" s="245" t="s">
        <v>10009</v>
      </c>
      <c r="G969" s="245">
        <v>1.0</v>
      </c>
      <c r="H969" s="245" t="s">
        <v>2812</v>
      </c>
      <c r="I969" s="323" t="s">
        <v>13024</v>
      </c>
      <c r="J969" s="323" t="s">
        <v>2521</v>
      </c>
      <c r="K969" s="323" t="s">
        <v>9455</v>
      </c>
      <c r="L969" s="323" t="s">
        <v>2833</v>
      </c>
      <c r="M969" s="333" t="s">
        <v>11186</v>
      </c>
      <c r="N969" s="323" t="s">
        <v>706</v>
      </c>
      <c r="O969" s="331">
        <v>0.44166666666666665</v>
      </c>
      <c r="P969" s="343" t="str">
        <f t="shared" si="4"/>
        <v>REINSTALACION DE EQUIPO </v>
      </c>
      <c r="Q969" s="323" t="s">
        <v>5247</v>
      </c>
      <c r="R969" s="323">
        <v>8.66557080024583E14</v>
      </c>
      <c r="S969" s="323">
        <v>8.110728539E9</v>
      </c>
      <c r="T969" s="323" t="s">
        <v>13025</v>
      </c>
      <c r="U969" s="323" t="s">
        <v>68</v>
      </c>
      <c r="V969" s="343" t="str">
        <f t="shared" si="99"/>
        <v>REINSTALACION</v>
      </c>
      <c r="W969" s="325">
        <v>350.0</v>
      </c>
      <c r="X969" s="325">
        <v>0.0</v>
      </c>
      <c r="Y969" s="326">
        <f t="shared" si="89"/>
        <v>56</v>
      </c>
      <c r="Z969" s="326">
        <f t="shared" si="86"/>
        <v>406</v>
      </c>
      <c r="AA969" s="326"/>
    </row>
    <row r="970">
      <c r="A970" s="322">
        <v>46171.0</v>
      </c>
      <c r="B970" s="245" t="s">
        <v>4834</v>
      </c>
      <c r="C970" s="245" t="s">
        <v>762</v>
      </c>
      <c r="D970" s="328">
        <v>0.4166666666666667</v>
      </c>
      <c r="E970" s="245" t="s">
        <v>2548</v>
      </c>
      <c r="F970" s="245" t="s">
        <v>10009</v>
      </c>
      <c r="G970" s="245">
        <v>1.0</v>
      </c>
      <c r="H970" s="245" t="s">
        <v>6980</v>
      </c>
      <c r="I970" s="323" t="s">
        <v>13026</v>
      </c>
      <c r="J970" s="323" t="s">
        <v>2521</v>
      </c>
      <c r="K970" s="323" t="s">
        <v>9455</v>
      </c>
      <c r="L970" s="323" t="s">
        <v>2833</v>
      </c>
      <c r="M970" s="333" t="s">
        <v>11186</v>
      </c>
      <c r="N970" s="323" t="s">
        <v>706</v>
      </c>
      <c r="O970" s="323" t="s">
        <v>68</v>
      </c>
      <c r="P970" s="343" t="str">
        <f t="shared" si="4"/>
        <v>REINSTALACION DE EQUIPO </v>
      </c>
      <c r="Q970" s="323" t="s">
        <v>68</v>
      </c>
      <c r="R970" s="323" t="s">
        <v>68</v>
      </c>
      <c r="S970" s="323" t="s">
        <v>68</v>
      </c>
      <c r="T970" s="323" t="s">
        <v>68</v>
      </c>
      <c r="U970" s="323" t="s">
        <v>68</v>
      </c>
      <c r="V970" s="343" t="str">
        <f t="shared" si="99"/>
        <v>NO SE REALIZO</v>
      </c>
      <c r="W970" s="325">
        <v>0.0</v>
      </c>
      <c r="X970" s="325">
        <v>0.0</v>
      </c>
      <c r="Y970" s="326">
        <f t="shared" si="89"/>
        <v>0</v>
      </c>
      <c r="Z970" s="326">
        <f t="shared" si="86"/>
        <v>0</v>
      </c>
      <c r="AA970" s="326"/>
    </row>
    <row r="971">
      <c r="A971" s="322">
        <v>46171.0</v>
      </c>
      <c r="B971" s="245" t="s">
        <v>4834</v>
      </c>
      <c r="C971" s="245" t="s">
        <v>762</v>
      </c>
      <c r="D971" s="328">
        <v>0.4166666666666667</v>
      </c>
      <c r="E971" s="245" t="s">
        <v>2548</v>
      </c>
      <c r="F971" s="245" t="s">
        <v>10009</v>
      </c>
      <c r="G971" s="245">
        <v>1.0</v>
      </c>
      <c r="H971" s="245" t="s">
        <v>6980</v>
      </c>
      <c r="I971" s="323" t="s">
        <v>11151</v>
      </c>
      <c r="J971" s="323" t="s">
        <v>9980</v>
      </c>
      <c r="K971" s="323" t="s">
        <v>9455</v>
      </c>
      <c r="L971" s="323" t="s">
        <v>2833</v>
      </c>
      <c r="M971" s="333" t="s">
        <v>11186</v>
      </c>
      <c r="N971" s="323" t="s">
        <v>706</v>
      </c>
      <c r="O971" s="323" t="s">
        <v>68</v>
      </c>
      <c r="P971" s="343" t="str">
        <f t="shared" si="4"/>
        <v>INSTALACION GPS</v>
      </c>
      <c r="Q971" s="323" t="s">
        <v>68</v>
      </c>
      <c r="R971" s="323" t="s">
        <v>68</v>
      </c>
      <c r="S971" s="323" t="s">
        <v>68</v>
      </c>
      <c r="T971" s="323" t="s">
        <v>68</v>
      </c>
      <c r="U971" s="323" t="s">
        <v>68</v>
      </c>
      <c r="V971" s="343" t="str">
        <f t="shared" si="99"/>
        <v>NO SE REALIZO</v>
      </c>
      <c r="W971" s="325">
        <v>0.0</v>
      </c>
      <c r="X971" s="325">
        <v>0.0</v>
      </c>
      <c r="Y971" s="326">
        <f t="shared" si="89"/>
        <v>0</v>
      </c>
      <c r="Z971" s="326">
        <f t="shared" si="86"/>
        <v>0</v>
      </c>
      <c r="AA971" s="326"/>
    </row>
    <row r="972">
      <c r="A972" s="322">
        <v>46171.0</v>
      </c>
      <c r="B972" s="245" t="s">
        <v>4834</v>
      </c>
      <c r="C972" s="362" t="s">
        <v>2817</v>
      </c>
      <c r="D972" s="328">
        <v>0.5</v>
      </c>
      <c r="E972" s="245" t="s">
        <v>3993</v>
      </c>
      <c r="F972" s="245" t="s">
        <v>5930</v>
      </c>
      <c r="G972" s="245">
        <v>1.0</v>
      </c>
      <c r="H972" s="245" t="s">
        <v>2513</v>
      </c>
      <c r="I972" s="323" t="s">
        <v>13027</v>
      </c>
      <c r="J972" s="323" t="s">
        <v>13028</v>
      </c>
      <c r="K972" s="323" t="s">
        <v>3312</v>
      </c>
      <c r="L972" s="323" t="s">
        <v>2577</v>
      </c>
      <c r="M972" s="333" t="s">
        <v>2578</v>
      </c>
      <c r="N972" s="323" t="s">
        <v>706</v>
      </c>
      <c r="O972" s="331">
        <v>0.5083333333333333</v>
      </c>
      <c r="P972" s="343" t="str">
        <f t="shared" si="4"/>
        <v>CTE. ERNESTO HERASMO MIRANDA SOTO
DESINSTALACION DE EQUIPO</v>
      </c>
      <c r="Q972" s="323" t="s">
        <v>13029</v>
      </c>
      <c r="R972" s="323">
        <v>8.65011031682728E14</v>
      </c>
      <c r="S972" s="323">
        <v>8.116869931E9</v>
      </c>
      <c r="T972" s="323" t="s">
        <v>13030</v>
      </c>
      <c r="U972" s="323" t="s">
        <v>13031</v>
      </c>
      <c r="V972" s="343" t="str">
        <f t="shared" si="99"/>
        <v>DESINSTALACION</v>
      </c>
      <c r="W972" s="325">
        <v>650.0</v>
      </c>
      <c r="X972" s="325">
        <v>0.0</v>
      </c>
      <c r="Y972" s="326">
        <f t="shared" si="89"/>
        <v>104</v>
      </c>
      <c r="Z972" s="326">
        <f t="shared" si="86"/>
        <v>754</v>
      </c>
      <c r="AA972" s="326"/>
    </row>
    <row r="973">
      <c r="A973" s="322">
        <v>46171.0</v>
      </c>
      <c r="B973" s="245" t="s">
        <v>68</v>
      </c>
      <c r="C973" s="245" t="s">
        <v>2817</v>
      </c>
      <c r="D973" s="328">
        <v>0.6041666666666666</v>
      </c>
      <c r="E973" s="245" t="s">
        <v>3761</v>
      </c>
      <c r="F973" s="245" t="s">
        <v>2592</v>
      </c>
      <c r="G973" s="245">
        <v>1.0</v>
      </c>
      <c r="H973" s="245" t="s">
        <v>888</v>
      </c>
      <c r="I973" s="323" t="s">
        <v>13032</v>
      </c>
      <c r="J973" s="323" t="s">
        <v>9980</v>
      </c>
      <c r="K973" s="323" t="s">
        <v>68</v>
      </c>
      <c r="L973" s="323" t="s">
        <v>13033</v>
      </c>
      <c r="M973" s="333" t="s">
        <v>13034</v>
      </c>
      <c r="N973" s="323" t="s">
        <v>706</v>
      </c>
      <c r="O973" s="331">
        <v>0.6208333333333333</v>
      </c>
      <c r="P973" s="343" t="str">
        <f t="shared" si="4"/>
        <v>INSTALACION GPS</v>
      </c>
      <c r="Q973" s="323" t="s">
        <v>68</v>
      </c>
      <c r="R973" s="323">
        <v>8.66557080315403E14</v>
      </c>
      <c r="S973" s="323">
        <v>8.128699101E9</v>
      </c>
      <c r="T973" s="323" t="s">
        <v>13035</v>
      </c>
      <c r="U973" s="323" t="s">
        <v>13036</v>
      </c>
      <c r="V973" s="343" t="str">
        <f t="shared" si="99"/>
        <v>INSTALACION</v>
      </c>
      <c r="W973" s="325">
        <v>1724.0</v>
      </c>
      <c r="X973" s="325">
        <v>150.0</v>
      </c>
      <c r="Y973" s="326">
        <f t="shared" si="89"/>
        <v>299.84</v>
      </c>
      <c r="Z973" s="326">
        <f t="shared" si="86"/>
        <v>2173.84</v>
      </c>
      <c r="AA973" s="326"/>
    </row>
    <row r="974">
      <c r="A974" s="322">
        <v>46171.0</v>
      </c>
      <c r="B974" s="245" t="s">
        <v>4834</v>
      </c>
      <c r="C974" s="362" t="s">
        <v>2817</v>
      </c>
      <c r="D974" s="328">
        <v>0.6666666666666666</v>
      </c>
      <c r="E974" s="245" t="s">
        <v>3993</v>
      </c>
      <c r="F974" s="245" t="s">
        <v>5930</v>
      </c>
      <c r="G974" s="245">
        <v>1.0</v>
      </c>
      <c r="H974" s="245" t="s">
        <v>2513</v>
      </c>
      <c r="I974" s="323" t="s">
        <v>13037</v>
      </c>
      <c r="J974" s="323" t="s">
        <v>13038</v>
      </c>
      <c r="K974" s="323" t="s">
        <v>13039</v>
      </c>
      <c r="L974" s="323" t="s">
        <v>13040</v>
      </c>
      <c r="M974" s="333" t="s">
        <v>13041</v>
      </c>
      <c r="N974" s="323" t="s">
        <v>995</v>
      </c>
      <c r="O974" s="331">
        <v>0.6763888888888889</v>
      </c>
      <c r="P974" s="343" t="str">
        <f t="shared" si="4"/>
        <v>CTE. OVIEDO LEDEZMA ELIXANDER
DESINSTALACION DE EQUIPO</v>
      </c>
      <c r="Q974" s="323" t="s">
        <v>13042</v>
      </c>
      <c r="R974" s="323">
        <v>8.65011034752411E14</v>
      </c>
      <c r="S974" s="323" t="s">
        <v>68</v>
      </c>
      <c r="T974" s="323" t="s">
        <v>68</v>
      </c>
      <c r="U974" s="323" t="s">
        <v>13043</v>
      </c>
      <c r="V974" s="343" t="str">
        <f t="shared" si="99"/>
        <v>DESINSTALACION</v>
      </c>
      <c r="W974" s="325">
        <v>650.0</v>
      </c>
      <c r="X974" s="325">
        <v>0.0</v>
      </c>
      <c r="Y974" s="326">
        <f t="shared" si="89"/>
        <v>104</v>
      </c>
      <c r="Z974" s="326">
        <f t="shared" si="86"/>
        <v>754</v>
      </c>
      <c r="AA974" s="326"/>
    </row>
    <row r="975">
      <c r="A975" s="322">
        <v>46171.0</v>
      </c>
      <c r="B975" s="245" t="s">
        <v>4834</v>
      </c>
      <c r="C975" s="245" t="s">
        <v>762</v>
      </c>
      <c r="D975" s="328">
        <v>0.75</v>
      </c>
      <c r="E975" s="245" t="s">
        <v>11135</v>
      </c>
      <c r="F975" s="245" t="s">
        <v>11135</v>
      </c>
      <c r="G975" s="245">
        <v>1.0</v>
      </c>
      <c r="H975" s="245" t="s">
        <v>2449</v>
      </c>
      <c r="I975" s="323" t="s">
        <v>13044</v>
      </c>
      <c r="J975" s="323" t="s">
        <v>12742</v>
      </c>
      <c r="K975" s="323" t="s">
        <v>13045</v>
      </c>
      <c r="L975" s="323" t="s">
        <v>13046</v>
      </c>
      <c r="M975" s="333" t="s">
        <v>13047</v>
      </c>
      <c r="N975" s="323" t="s">
        <v>706</v>
      </c>
      <c r="O975" s="331">
        <v>0.7263888888888889</v>
      </c>
      <c r="P975" s="343" t="str">
        <f t="shared" si="4"/>
        <v>REVISION DE UNIDAD
(DEJO DE REPORTAR)</v>
      </c>
      <c r="Q975" s="323" t="s">
        <v>12727</v>
      </c>
      <c r="R975" s="323">
        <v>8.63844055238072E14</v>
      </c>
      <c r="S975" s="323">
        <v>8.119173982E9</v>
      </c>
      <c r="T975" s="323" t="s">
        <v>68</v>
      </c>
      <c r="U975" s="323" t="s">
        <v>13048</v>
      </c>
      <c r="V975" s="323" t="s">
        <v>762</v>
      </c>
      <c r="W975" s="325">
        <v>0.0</v>
      </c>
      <c r="X975" s="325">
        <v>0.0</v>
      </c>
      <c r="Y975" s="326">
        <f t="shared" si="89"/>
        <v>0</v>
      </c>
      <c r="Z975" s="326">
        <f t="shared" si="86"/>
        <v>0</v>
      </c>
      <c r="AA975" s="326"/>
    </row>
    <row r="976">
      <c r="A976" s="322">
        <v>46171.0</v>
      </c>
      <c r="B976" s="245" t="s">
        <v>4834</v>
      </c>
      <c r="C976" s="245" t="s">
        <v>762</v>
      </c>
      <c r="D976" s="328">
        <v>0.75</v>
      </c>
      <c r="E976" s="245" t="s">
        <v>11135</v>
      </c>
      <c r="F976" s="245" t="s">
        <v>11135</v>
      </c>
      <c r="G976" s="245">
        <v>1.0</v>
      </c>
      <c r="H976" s="245" t="s">
        <v>2819</v>
      </c>
      <c r="I976" s="323" t="s">
        <v>13044</v>
      </c>
      <c r="J976" s="323" t="s">
        <v>2819</v>
      </c>
      <c r="K976" s="323" t="s">
        <v>13045</v>
      </c>
      <c r="L976" s="323" t="s">
        <v>13046</v>
      </c>
      <c r="M976" s="333" t="s">
        <v>13047</v>
      </c>
      <c r="N976" s="323" t="s">
        <v>706</v>
      </c>
      <c r="O976" s="331">
        <v>0.7263888888888889</v>
      </c>
      <c r="P976" s="343" t="str">
        <f t="shared" si="4"/>
        <v>CAMBIO DE SIM</v>
      </c>
      <c r="Q976" s="323" t="s">
        <v>68</v>
      </c>
      <c r="R976" s="323">
        <v>8.63844055238072E14</v>
      </c>
      <c r="S976" s="323">
        <v>8.128837901E9</v>
      </c>
      <c r="T976" s="323" t="s">
        <v>68</v>
      </c>
      <c r="U976" s="323" t="s">
        <v>13048</v>
      </c>
      <c r="V976" s="323" t="s">
        <v>762</v>
      </c>
      <c r="W976" s="325">
        <v>0.0</v>
      </c>
      <c r="X976" s="325">
        <v>0.0</v>
      </c>
      <c r="Y976" s="326">
        <f t="shared" si="89"/>
        <v>0</v>
      </c>
      <c r="Z976" s="326">
        <f t="shared" si="86"/>
        <v>0</v>
      </c>
      <c r="AA976" s="326"/>
    </row>
    <row r="977" ht="47.25" customHeight="1">
      <c r="A977" s="322">
        <v>46171.0</v>
      </c>
      <c r="B977" s="245" t="s">
        <v>4834</v>
      </c>
      <c r="C977" s="245" t="s">
        <v>68</v>
      </c>
      <c r="D977" s="328">
        <v>0.75</v>
      </c>
      <c r="E977" s="245" t="s">
        <v>7700</v>
      </c>
      <c r="F977" s="245" t="s">
        <v>786</v>
      </c>
      <c r="G977" s="245">
        <v>1.0</v>
      </c>
      <c r="H977" s="245" t="s">
        <v>888</v>
      </c>
      <c r="I977" s="323" t="s">
        <v>13049</v>
      </c>
      <c r="J977" s="323" t="s">
        <v>7134</v>
      </c>
      <c r="K977" s="323" t="s">
        <v>13050</v>
      </c>
      <c r="L977" s="323" t="s">
        <v>13051</v>
      </c>
      <c r="M977" s="333" t="s">
        <v>13052</v>
      </c>
      <c r="N977" s="323" t="s">
        <v>902</v>
      </c>
      <c r="O977" s="331">
        <v>0.7430555555555556</v>
      </c>
      <c r="P977" s="343" t="str">
        <f t="shared" si="4"/>
        <v>INSTALACION CON MICROFONO</v>
      </c>
      <c r="Q977" s="323" t="s">
        <v>11886</v>
      </c>
      <c r="R977" s="323">
        <v>8.69706063875324E14</v>
      </c>
      <c r="S977" s="323">
        <v>8.128879651E9</v>
      </c>
      <c r="T977" s="323" t="s">
        <v>13053</v>
      </c>
      <c r="U977" s="323" t="s">
        <v>13054</v>
      </c>
      <c r="V977" s="343" t="str">
        <f t="shared" ref="V977:V978" si="100">H977</f>
        <v>INSTALACION</v>
      </c>
      <c r="W977" s="325">
        <v>0.0</v>
      </c>
      <c r="X977" s="325">
        <v>0.0</v>
      </c>
      <c r="Y977" s="326">
        <f t="shared" si="89"/>
        <v>0</v>
      </c>
      <c r="Z977" s="326">
        <f t="shared" si="86"/>
        <v>0</v>
      </c>
      <c r="AA977" s="326"/>
    </row>
    <row r="978" ht="47.25" customHeight="1">
      <c r="A978" s="322">
        <v>46171.0</v>
      </c>
      <c r="B978" s="245" t="s">
        <v>4834</v>
      </c>
      <c r="C978" s="245" t="s">
        <v>68</v>
      </c>
      <c r="D978" s="328">
        <v>0.75</v>
      </c>
      <c r="E978" s="245" t="s">
        <v>7700</v>
      </c>
      <c r="F978" s="245" t="s">
        <v>786</v>
      </c>
      <c r="G978" s="245">
        <v>1.0</v>
      </c>
      <c r="H978" s="245" t="s">
        <v>888</v>
      </c>
      <c r="I978" s="323" t="s">
        <v>13055</v>
      </c>
      <c r="J978" s="323" t="s">
        <v>7134</v>
      </c>
      <c r="K978" s="323" t="s">
        <v>13050</v>
      </c>
      <c r="L978" s="323" t="s">
        <v>13051</v>
      </c>
      <c r="M978" s="333" t="s">
        <v>13052</v>
      </c>
      <c r="N978" s="323" t="s">
        <v>902</v>
      </c>
      <c r="O978" s="331">
        <v>0.7708333333333334</v>
      </c>
      <c r="P978" s="343" t="str">
        <f t="shared" si="4"/>
        <v>INSTALACION CON MICROFONO</v>
      </c>
      <c r="Q978" s="323" t="s">
        <v>11886</v>
      </c>
      <c r="R978" s="323">
        <v>8.69706064131784E14</v>
      </c>
      <c r="S978" s="323">
        <v>8.12877842E9</v>
      </c>
      <c r="T978" s="323" t="s">
        <v>68</v>
      </c>
      <c r="U978" s="323" t="s">
        <v>13056</v>
      </c>
      <c r="V978" s="343" t="str">
        <f t="shared" si="100"/>
        <v>INSTALACION</v>
      </c>
      <c r="W978" s="325">
        <v>0.0</v>
      </c>
      <c r="X978" s="325">
        <v>0.0</v>
      </c>
      <c r="Y978" s="326">
        <f t="shared" si="89"/>
        <v>0</v>
      </c>
      <c r="Z978" s="326">
        <f t="shared" si="86"/>
        <v>0</v>
      </c>
      <c r="AA978" s="326"/>
    </row>
    <row r="979">
      <c r="A979" s="322">
        <v>46172.0</v>
      </c>
      <c r="B979" s="245" t="s">
        <v>4834</v>
      </c>
      <c r="C979" s="245" t="s">
        <v>762</v>
      </c>
      <c r="D979" s="328">
        <v>0.3958333333333333</v>
      </c>
      <c r="E979" s="245" t="s">
        <v>5648</v>
      </c>
      <c r="F979" s="245" t="s">
        <v>13057</v>
      </c>
      <c r="G979" s="245">
        <v>1.0</v>
      </c>
      <c r="H979" s="245" t="s">
        <v>6980</v>
      </c>
      <c r="I979" s="323" t="s">
        <v>13058</v>
      </c>
      <c r="J979" s="323" t="s">
        <v>12742</v>
      </c>
      <c r="K979" s="323" t="s">
        <v>7985</v>
      </c>
      <c r="L979" s="323" t="s">
        <v>12922</v>
      </c>
      <c r="M979" s="333" t="s">
        <v>12923</v>
      </c>
      <c r="N979" s="323" t="s">
        <v>68</v>
      </c>
      <c r="O979" s="323" t="s">
        <v>68</v>
      </c>
      <c r="P979" s="343" t="str">
        <f t="shared" si="4"/>
        <v>REVISION DE UNIDAD
(DEJO DE REPORTAR)</v>
      </c>
      <c r="Q979" s="323" t="s">
        <v>12727</v>
      </c>
      <c r="R979" s="323">
        <v>8.65011030364203E14</v>
      </c>
      <c r="S979" s="323">
        <v>8.180883523E9</v>
      </c>
      <c r="T979" s="323" t="s">
        <v>68</v>
      </c>
      <c r="U979" s="323" t="s">
        <v>13059</v>
      </c>
      <c r="V979" s="323" t="s">
        <v>762</v>
      </c>
      <c r="W979" s="325">
        <v>0.0</v>
      </c>
      <c r="X979" s="325">
        <v>0.0</v>
      </c>
      <c r="Y979" s="326">
        <f t="shared" si="89"/>
        <v>0</v>
      </c>
      <c r="Z979" s="326">
        <f t="shared" si="86"/>
        <v>0</v>
      </c>
      <c r="AA979" s="326"/>
    </row>
    <row r="980">
      <c r="A980" s="322">
        <v>46172.0</v>
      </c>
      <c r="B980" s="245" t="s">
        <v>4834</v>
      </c>
      <c r="C980" s="245" t="s">
        <v>762</v>
      </c>
      <c r="D980" s="328">
        <v>0.3958333333333333</v>
      </c>
      <c r="E980" s="245" t="s">
        <v>5648</v>
      </c>
      <c r="F980" s="245" t="s">
        <v>13057</v>
      </c>
      <c r="G980" s="245">
        <v>1.0</v>
      </c>
      <c r="H980" s="245" t="s">
        <v>6980</v>
      </c>
      <c r="I980" s="323" t="s">
        <v>13058</v>
      </c>
      <c r="J980" s="323" t="s">
        <v>2819</v>
      </c>
      <c r="K980" s="323" t="s">
        <v>7985</v>
      </c>
      <c r="L980" s="323" t="s">
        <v>12922</v>
      </c>
      <c r="M980" s="333" t="s">
        <v>12923</v>
      </c>
      <c r="N980" s="323" t="s">
        <v>68</v>
      </c>
      <c r="O980" s="323" t="s">
        <v>68</v>
      </c>
      <c r="P980" s="343" t="str">
        <f t="shared" si="4"/>
        <v>CAMBIO DE SIM</v>
      </c>
      <c r="Q980" s="323" t="s">
        <v>68</v>
      </c>
      <c r="R980" s="323">
        <v>8.65011030364203E14</v>
      </c>
      <c r="S980" s="323" t="s">
        <v>68</v>
      </c>
      <c r="T980" s="323" t="s">
        <v>68</v>
      </c>
      <c r="U980" s="323" t="s">
        <v>13059</v>
      </c>
      <c r="V980" s="323" t="s">
        <v>762</v>
      </c>
      <c r="W980" s="325">
        <v>0.0</v>
      </c>
      <c r="X980" s="325">
        <v>0.0</v>
      </c>
      <c r="Y980" s="326">
        <f t="shared" si="89"/>
        <v>0</v>
      </c>
      <c r="Z980" s="326">
        <f t="shared" si="86"/>
        <v>0</v>
      </c>
      <c r="AA980" s="326"/>
    </row>
    <row r="981">
      <c r="A981" s="322">
        <v>46172.0</v>
      </c>
      <c r="B981" s="245" t="s">
        <v>4834</v>
      </c>
      <c r="C981" s="245" t="s">
        <v>68</v>
      </c>
      <c r="D981" s="328">
        <v>0.4166666666666667</v>
      </c>
      <c r="E981" s="245" t="s">
        <v>4121</v>
      </c>
      <c r="F981" s="245" t="s">
        <v>4121</v>
      </c>
      <c r="G981" s="245">
        <v>1.0</v>
      </c>
      <c r="H981" s="245" t="s">
        <v>37</v>
      </c>
      <c r="I981" s="323" t="s">
        <v>13060</v>
      </c>
      <c r="J981" s="323" t="s">
        <v>10046</v>
      </c>
      <c r="K981" s="323" t="s">
        <v>10660</v>
      </c>
      <c r="L981" s="323" t="s">
        <v>10661</v>
      </c>
      <c r="M981" s="333" t="s">
        <v>12627</v>
      </c>
      <c r="N981" s="323" t="s">
        <v>11662</v>
      </c>
      <c r="O981" s="331">
        <v>0.42986111111111114</v>
      </c>
      <c r="P981" s="343" t="str">
        <f t="shared" si="4"/>
        <v>INSTALACION COMODATO GPS</v>
      </c>
      <c r="Q981" s="323" t="s">
        <v>6739</v>
      </c>
      <c r="R981" s="323">
        <v>8.66557080301635E14</v>
      </c>
      <c r="S981" s="323">
        <v>8.110765679E9</v>
      </c>
      <c r="T981" s="323" t="s">
        <v>13061</v>
      </c>
      <c r="U981" s="323" t="s">
        <v>13062</v>
      </c>
      <c r="V981" s="343" t="str">
        <f>H981</f>
        <v>COMODATO</v>
      </c>
      <c r="W981" s="325">
        <v>0.0</v>
      </c>
      <c r="X981" s="325">
        <v>0.0</v>
      </c>
      <c r="Y981" s="326">
        <f t="shared" si="89"/>
        <v>0</v>
      </c>
      <c r="Z981" s="326">
        <f t="shared" si="86"/>
        <v>0</v>
      </c>
      <c r="AA981" s="326"/>
    </row>
    <row r="982">
      <c r="A982" s="322">
        <v>46172.0</v>
      </c>
      <c r="B982" s="245" t="s">
        <v>4834</v>
      </c>
      <c r="C982" s="245" t="s">
        <v>68</v>
      </c>
      <c r="D982" s="328">
        <v>0.4166666666666667</v>
      </c>
      <c r="E982" s="245" t="s">
        <v>2853</v>
      </c>
      <c r="F982" s="245" t="s">
        <v>2853</v>
      </c>
      <c r="G982" s="245">
        <v>1.0</v>
      </c>
      <c r="H982" s="245" t="s">
        <v>6980</v>
      </c>
      <c r="I982" s="323" t="s">
        <v>12920</v>
      </c>
      <c r="J982" s="323" t="s">
        <v>12742</v>
      </c>
      <c r="K982" s="323" t="s">
        <v>12921</v>
      </c>
      <c r="L982" s="323" t="s">
        <v>12922</v>
      </c>
      <c r="M982" s="333" t="s">
        <v>12923</v>
      </c>
      <c r="N982" s="323" t="s">
        <v>68</v>
      </c>
      <c r="O982" s="323" t="s">
        <v>68</v>
      </c>
      <c r="P982" s="343" t="str">
        <f t="shared" si="4"/>
        <v>REVISION DE UNIDAD
(DEJO DE REPORTAR)</v>
      </c>
      <c r="Q982" s="323" t="s">
        <v>12727</v>
      </c>
      <c r="R982" s="323">
        <v>8.64180036741408E14</v>
      </c>
      <c r="S982" s="323">
        <v>8.128610115E9</v>
      </c>
      <c r="T982" s="323" t="s">
        <v>68</v>
      </c>
      <c r="U982" s="323" t="s">
        <v>12924</v>
      </c>
      <c r="V982" s="323" t="s">
        <v>762</v>
      </c>
      <c r="W982" s="325">
        <v>0.0</v>
      </c>
      <c r="X982" s="325">
        <v>0.0</v>
      </c>
      <c r="Y982" s="326">
        <f t="shared" si="89"/>
        <v>0</v>
      </c>
      <c r="Z982" s="326">
        <f t="shared" si="86"/>
        <v>0</v>
      </c>
      <c r="AA982" s="326"/>
    </row>
    <row r="983">
      <c r="A983" s="322">
        <v>46172.0</v>
      </c>
      <c r="B983" s="245" t="s">
        <v>4834</v>
      </c>
      <c r="C983" s="245" t="s">
        <v>68</v>
      </c>
      <c r="D983" s="328">
        <v>0.4166666666666667</v>
      </c>
      <c r="E983" s="245" t="s">
        <v>2853</v>
      </c>
      <c r="F983" s="245" t="s">
        <v>2853</v>
      </c>
      <c r="G983" s="245">
        <v>1.0</v>
      </c>
      <c r="H983" s="245" t="s">
        <v>6980</v>
      </c>
      <c r="I983" s="323" t="s">
        <v>12920</v>
      </c>
      <c r="J983" s="323" t="s">
        <v>2819</v>
      </c>
      <c r="K983" s="323" t="s">
        <v>12921</v>
      </c>
      <c r="L983" s="323" t="s">
        <v>12922</v>
      </c>
      <c r="M983" s="344" t="s">
        <v>12923</v>
      </c>
      <c r="N983" s="323" t="s">
        <v>68</v>
      </c>
      <c r="O983" s="323" t="s">
        <v>68</v>
      </c>
      <c r="P983" s="343" t="str">
        <f t="shared" si="4"/>
        <v>CAMBIO DE SIM</v>
      </c>
      <c r="Q983" s="323" t="s">
        <v>68</v>
      </c>
      <c r="R983" s="323">
        <v>8.64180036741408E14</v>
      </c>
      <c r="S983" s="323" t="s">
        <v>68</v>
      </c>
      <c r="T983" s="323" t="s">
        <v>68</v>
      </c>
      <c r="U983" s="323" t="s">
        <v>12924</v>
      </c>
      <c r="V983" s="323" t="s">
        <v>762</v>
      </c>
      <c r="W983" s="325">
        <v>0.0</v>
      </c>
      <c r="X983" s="325">
        <v>0.0</v>
      </c>
      <c r="Y983" s="326">
        <f t="shared" si="89"/>
        <v>0</v>
      </c>
      <c r="Z983" s="326">
        <f t="shared" si="86"/>
        <v>0</v>
      </c>
      <c r="AA983" s="326"/>
    </row>
    <row r="984">
      <c r="A984" s="322">
        <v>46172.0</v>
      </c>
      <c r="B984" s="245" t="s">
        <v>4834</v>
      </c>
      <c r="C984" s="245" t="s">
        <v>762</v>
      </c>
      <c r="D984" s="328">
        <v>0.4166666666666667</v>
      </c>
      <c r="E984" s="245" t="s">
        <v>2853</v>
      </c>
      <c r="F984" s="245" t="s">
        <v>2853</v>
      </c>
      <c r="G984" s="245">
        <v>1.0</v>
      </c>
      <c r="H984" s="245" t="s">
        <v>2449</v>
      </c>
      <c r="I984" s="323" t="s">
        <v>12925</v>
      </c>
      <c r="J984" s="323" t="s">
        <v>12742</v>
      </c>
      <c r="K984" s="323" t="s">
        <v>12921</v>
      </c>
      <c r="L984" s="323" t="s">
        <v>12922</v>
      </c>
      <c r="M984" s="333" t="s">
        <v>12923</v>
      </c>
      <c r="N984" s="323" t="s">
        <v>706</v>
      </c>
      <c r="O984" s="323" t="s">
        <v>68</v>
      </c>
      <c r="P984" s="343" t="str">
        <f t="shared" si="4"/>
        <v>REVISION DE UNIDAD
(DEJO DE REPORTAR)</v>
      </c>
      <c r="Q984" s="323" t="s">
        <v>12727</v>
      </c>
      <c r="R984" s="323">
        <v>8.641800375415E14</v>
      </c>
      <c r="S984" s="323">
        <v>8.180206712E9</v>
      </c>
      <c r="T984" s="323" t="s">
        <v>68</v>
      </c>
      <c r="U984" s="323" t="s">
        <v>12926</v>
      </c>
      <c r="V984" s="323" t="s">
        <v>762</v>
      </c>
      <c r="W984" s="325">
        <v>0.0</v>
      </c>
      <c r="X984" s="325">
        <v>0.0</v>
      </c>
      <c r="Y984" s="326">
        <f t="shared" si="89"/>
        <v>0</v>
      </c>
      <c r="Z984" s="326">
        <f t="shared" si="86"/>
        <v>0</v>
      </c>
      <c r="AA984" s="326"/>
    </row>
    <row r="985">
      <c r="A985" s="322">
        <v>46172.0</v>
      </c>
      <c r="B985" s="245" t="s">
        <v>4834</v>
      </c>
      <c r="C985" s="245" t="s">
        <v>762</v>
      </c>
      <c r="D985" s="328">
        <v>0.4166666666666667</v>
      </c>
      <c r="E985" s="245" t="s">
        <v>2853</v>
      </c>
      <c r="F985" s="245" t="s">
        <v>2853</v>
      </c>
      <c r="G985" s="245">
        <v>1.0</v>
      </c>
      <c r="H985" s="245" t="s">
        <v>2819</v>
      </c>
      <c r="I985" s="323" t="s">
        <v>12925</v>
      </c>
      <c r="J985" s="323" t="s">
        <v>2819</v>
      </c>
      <c r="K985" s="323" t="s">
        <v>12921</v>
      </c>
      <c r="L985" s="323" t="s">
        <v>12922</v>
      </c>
      <c r="M985" s="344" t="s">
        <v>12923</v>
      </c>
      <c r="N985" s="323" t="s">
        <v>706</v>
      </c>
      <c r="O985" s="323" t="s">
        <v>68</v>
      </c>
      <c r="P985" s="343" t="str">
        <f t="shared" si="4"/>
        <v>CAMBIO DE SIM</v>
      </c>
      <c r="Q985" s="323" t="s">
        <v>68</v>
      </c>
      <c r="R985" s="323">
        <v>8.641800375415E14</v>
      </c>
      <c r="S985" s="323">
        <v>8.129109054E9</v>
      </c>
      <c r="T985" s="323" t="s">
        <v>68</v>
      </c>
      <c r="U985" s="323" t="s">
        <v>12926</v>
      </c>
      <c r="V985" s="323" t="s">
        <v>762</v>
      </c>
      <c r="W985" s="325">
        <v>0.0</v>
      </c>
      <c r="X985" s="325">
        <v>0.0</v>
      </c>
      <c r="Y985" s="326">
        <f t="shared" si="89"/>
        <v>0</v>
      </c>
      <c r="Z985" s="326">
        <f t="shared" si="86"/>
        <v>0</v>
      </c>
      <c r="AA985" s="326"/>
    </row>
    <row r="986">
      <c r="A986" s="322">
        <v>46172.0</v>
      </c>
      <c r="B986" s="245" t="s">
        <v>4834</v>
      </c>
      <c r="C986" s="245" t="s">
        <v>68</v>
      </c>
      <c r="D986" s="328">
        <v>0.4166666666666667</v>
      </c>
      <c r="E986" s="245" t="s">
        <v>4121</v>
      </c>
      <c r="F986" s="245" t="s">
        <v>4121</v>
      </c>
      <c r="G986" s="245">
        <v>1.0</v>
      </c>
      <c r="H986" s="245" t="s">
        <v>37</v>
      </c>
      <c r="I986" s="323" t="s">
        <v>13063</v>
      </c>
      <c r="J986" s="323" t="s">
        <v>10046</v>
      </c>
      <c r="K986" s="323" t="s">
        <v>10660</v>
      </c>
      <c r="L986" s="323" t="s">
        <v>10661</v>
      </c>
      <c r="M986" s="333" t="s">
        <v>12627</v>
      </c>
      <c r="N986" s="323" t="s">
        <v>11662</v>
      </c>
      <c r="O986" s="331">
        <v>0.4701388888888889</v>
      </c>
      <c r="P986" s="343" t="str">
        <f t="shared" si="4"/>
        <v>INSTALACION COMODATO GPS</v>
      </c>
      <c r="Q986" s="323" t="s">
        <v>6739</v>
      </c>
      <c r="R986" s="323">
        <v>8.665570800245E14</v>
      </c>
      <c r="S986" s="323">
        <v>8.110481908E9</v>
      </c>
      <c r="T986" s="323" t="s">
        <v>13064</v>
      </c>
      <c r="U986" s="323" t="s">
        <v>13065</v>
      </c>
      <c r="V986" s="343" t="str">
        <f t="shared" ref="V986:V991" si="101">H986</f>
        <v>COMODATO</v>
      </c>
      <c r="W986" s="325">
        <v>549.0</v>
      </c>
      <c r="X986" s="325">
        <v>300.0</v>
      </c>
      <c r="Y986" s="326">
        <f t="shared" si="89"/>
        <v>135.84</v>
      </c>
      <c r="Z986" s="326">
        <f t="shared" si="86"/>
        <v>984.84</v>
      </c>
      <c r="AA986" s="326"/>
    </row>
    <row r="987">
      <c r="A987" s="322">
        <v>46172.0</v>
      </c>
      <c r="B987" s="245" t="s">
        <v>4834</v>
      </c>
      <c r="C987" s="245" t="s">
        <v>68</v>
      </c>
      <c r="D987" s="328">
        <v>0.5</v>
      </c>
      <c r="E987" s="245" t="s">
        <v>145</v>
      </c>
      <c r="F987" s="245" t="s">
        <v>145</v>
      </c>
      <c r="G987" s="245">
        <v>1.0</v>
      </c>
      <c r="H987" s="245" t="s">
        <v>3157</v>
      </c>
      <c r="I987" s="323" t="s">
        <v>13066</v>
      </c>
      <c r="J987" s="323" t="s">
        <v>11983</v>
      </c>
      <c r="K987" s="323" t="s">
        <v>9974</v>
      </c>
      <c r="L987" s="323" t="s">
        <v>9975</v>
      </c>
      <c r="M987" s="333" t="s">
        <v>9976</v>
      </c>
      <c r="N987" s="323" t="s">
        <v>706</v>
      </c>
      <c r="O987" s="331">
        <v>0.5118055555555555</v>
      </c>
      <c r="P987" s="343" t="str">
        <f t="shared" si="4"/>
        <v>REACTIVACION DE EQUIPO
(Cambia la SIM y reconfiguracion de equipo)</v>
      </c>
      <c r="Q987" s="323" t="s">
        <v>6739</v>
      </c>
      <c r="R987" s="323">
        <v>8.64893035594152E14</v>
      </c>
      <c r="S987" s="323">
        <v>8.12875297E9</v>
      </c>
      <c r="T987" s="323" t="s">
        <v>68</v>
      </c>
      <c r="U987" s="323" t="s">
        <v>13067</v>
      </c>
      <c r="V987" s="343" t="str">
        <f t="shared" si="101"/>
        <v>REACTIVACION</v>
      </c>
      <c r="W987" s="325">
        <v>500.0</v>
      </c>
      <c r="X987" s="325">
        <v>0.0</v>
      </c>
      <c r="Y987" s="326">
        <f t="shared" si="89"/>
        <v>80</v>
      </c>
      <c r="Z987" s="326">
        <f t="shared" si="86"/>
        <v>580</v>
      </c>
      <c r="AA987" s="326"/>
    </row>
    <row r="988">
      <c r="A988" s="335">
        <v>46172.0</v>
      </c>
      <c r="B988" s="245" t="s">
        <v>4834</v>
      </c>
      <c r="C988" s="336" t="s">
        <v>2817</v>
      </c>
      <c r="D988" s="338">
        <v>0.5625</v>
      </c>
      <c r="E988" s="336" t="s">
        <v>2548</v>
      </c>
      <c r="F988" s="336" t="s">
        <v>10009</v>
      </c>
      <c r="G988" s="336">
        <v>1.0</v>
      </c>
      <c r="H988" s="336" t="s">
        <v>2812</v>
      </c>
      <c r="I988" s="339" t="s">
        <v>13068</v>
      </c>
      <c r="J988" s="339" t="s">
        <v>2521</v>
      </c>
      <c r="K988" s="339" t="s">
        <v>9455</v>
      </c>
      <c r="L988" s="339" t="s">
        <v>2833</v>
      </c>
      <c r="M988" s="340" t="s">
        <v>11186</v>
      </c>
      <c r="N988" s="339" t="s">
        <v>706</v>
      </c>
      <c r="O988" s="341">
        <v>0.5777777777777777</v>
      </c>
      <c r="P988" s="349" t="str">
        <f t="shared" si="4"/>
        <v>REINSTALACION DE EQUIPO </v>
      </c>
      <c r="Q988" s="339" t="s">
        <v>5247</v>
      </c>
      <c r="R988" s="339">
        <v>8.68166058822404E14</v>
      </c>
      <c r="S988" s="339">
        <v>8.128601974E9</v>
      </c>
      <c r="T988" s="339" t="s">
        <v>13069</v>
      </c>
      <c r="U988" s="339" t="s">
        <v>13070</v>
      </c>
      <c r="V988" s="349" t="str">
        <f t="shared" si="101"/>
        <v>REINSTALACION</v>
      </c>
      <c r="W988" s="342">
        <v>350.0</v>
      </c>
      <c r="X988" s="342">
        <v>0.0</v>
      </c>
      <c r="Y988" s="361">
        <f t="shared" si="89"/>
        <v>56</v>
      </c>
      <c r="Z988" s="361">
        <f t="shared" si="86"/>
        <v>406</v>
      </c>
      <c r="AA988" s="361"/>
    </row>
    <row r="989">
      <c r="A989" s="322">
        <v>46173.0</v>
      </c>
      <c r="B989" s="245" t="s">
        <v>4919</v>
      </c>
      <c r="C989" s="245" t="s">
        <v>68</v>
      </c>
      <c r="D989" s="245" t="s">
        <v>68</v>
      </c>
      <c r="E989" s="245" t="s">
        <v>68</v>
      </c>
      <c r="F989" s="245" t="s">
        <v>2458</v>
      </c>
      <c r="G989" s="245" t="s">
        <v>68</v>
      </c>
      <c r="H989" s="245" t="s">
        <v>68</v>
      </c>
      <c r="I989" s="323" t="s">
        <v>68</v>
      </c>
      <c r="J989" s="323" t="s">
        <v>68</v>
      </c>
      <c r="K989" s="323" t="s">
        <v>68</v>
      </c>
      <c r="L989" s="323" t="s">
        <v>68</v>
      </c>
      <c r="M989" s="324" t="s">
        <v>68</v>
      </c>
      <c r="N989" s="323" t="s">
        <v>68</v>
      </c>
      <c r="O989" s="323" t="s">
        <v>68</v>
      </c>
      <c r="P989" s="343" t="str">
        <f t="shared" si="4"/>
        <v>-</v>
      </c>
      <c r="Q989" s="323" t="s">
        <v>68</v>
      </c>
      <c r="R989" s="323" t="s">
        <v>68</v>
      </c>
      <c r="S989" s="323" t="s">
        <v>68</v>
      </c>
      <c r="T989" s="323" t="s">
        <v>68</v>
      </c>
      <c r="U989" s="323" t="s">
        <v>68</v>
      </c>
      <c r="V989" s="343" t="str">
        <f t="shared" si="101"/>
        <v>-</v>
      </c>
      <c r="W989" s="325">
        <v>0.0</v>
      </c>
      <c r="X989" s="325">
        <v>0.0</v>
      </c>
      <c r="Y989" s="326">
        <f t="shared" si="89"/>
        <v>0</v>
      </c>
      <c r="Z989" s="326">
        <f t="shared" si="86"/>
        <v>0</v>
      </c>
      <c r="AA989" s="326"/>
    </row>
    <row r="990">
      <c r="A990" s="245" t="s">
        <v>68</v>
      </c>
      <c r="B990" s="245" t="s">
        <v>68</v>
      </c>
      <c r="C990" s="245" t="s">
        <v>68</v>
      </c>
      <c r="D990" s="245" t="s">
        <v>68</v>
      </c>
      <c r="E990" s="245" t="s">
        <v>68</v>
      </c>
      <c r="F990" s="245" t="s">
        <v>68</v>
      </c>
      <c r="G990" s="245" t="s">
        <v>68</v>
      </c>
      <c r="H990" s="245" t="s">
        <v>68</v>
      </c>
      <c r="I990" s="323" t="s">
        <v>68</v>
      </c>
      <c r="J990" s="323" t="s">
        <v>68</v>
      </c>
      <c r="K990" s="323" t="s">
        <v>68</v>
      </c>
      <c r="L990" s="323" t="s">
        <v>68</v>
      </c>
      <c r="M990" s="324" t="s">
        <v>68</v>
      </c>
      <c r="N990" s="323" t="s">
        <v>68</v>
      </c>
      <c r="O990" s="323" t="s">
        <v>68</v>
      </c>
      <c r="P990" s="343" t="str">
        <f t="shared" si="4"/>
        <v>-</v>
      </c>
      <c r="Q990" s="323" t="s">
        <v>68</v>
      </c>
      <c r="R990" s="323" t="s">
        <v>68</v>
      </c>
      <c r="S990" s="323" t="s">
        <v>68</v>
      </c>
      <c r="T990" s="323" t="s">
        <v>68</v>
      </c>
      <c r="U990" s="323" t="s">
        <v>68</v>
      </c>
      <c r="V990" s="343" t="str">
        <f t="shared" si="101"/>
        <v>-</v>
      </c>
      <c r="W990" s="325">
        <v>0.0</v>
      </c>
      <c r="X990" s="325">
        <v>0.0</v>
      </c>
      <c r="Y990" s="326">
        <f t="shared" si="89"/>
        <v>0</v>
      </c>
      <c r="Z990" s="326">
        <f t="shared" si="86"/>
        <v>0</v>
      </c>
      <c r="AA990" s="326"/>
    </row>
    <row r="991">
      <c r="A991" s="322">
        <v>46174.0</v>
      </c>
      <c r="B991" s="245" t="s">
        <v>4919</v>
      </c>
      <c r="C991" s="362" t="s">
        <v>2817</v>
      </c>
      <c r="D991" s="328">
        <v>0.3958333333333333</v>
      </c>
      <c r="E991" s="245" t="s">
        <v>5330</v>
      </c>
      <c r="F991" s="245" t="s">
        <v>8069</v>
      </c>
      <c r="G991" s="245" t="s">
        <v>68</v>
      </c>
      <c r="H991" s="245" t="s">
        <v>2449</v>
      </c>
      <c r="I991" s="323" t="s">
        <v>8070</v>
      </c>
      <c r="J991" s="323" t="s">
        <v>13071</v>
      </c>
      <c r="K991" s="323" t="s">
        <v>13072</v>
      </c>
      <c r="L991" s="323" t="s">
        <v>5334</v>
      </c>
      <c r="M991" s="344" t="s">
        <v>7213</v>
      </c>
      <c r="N991" s="323" t="s">
        <v>706</v>
      </c>
      <c r="O991" s="331">
        <v>0.41875</v>
      </c>
      <c r="P991" s="343" t="str">
        <f t="shared" si="4"/>
        <v>REVISION DE UNIDAD
(DEJO DE RPORTAR 2026-05-29 08:45:54)</v>
      </c>
      <c r="Q991" s="323" t="s">
        <v>13073</v>
      </c>
      <c r="R991" s="323">
        <v>8.61768074645334E14</v>
      </c>
      <c r="S991" s="323">
        <v>8.115317951E9</v>
      </c>
      <c r="T991" s="323" t="s">
        <v>12294</v>
      </c>
      <c r="U991" s="323" t="s">
        <v>7214</v>
      </c>
      <c r="V991" s="343" t="str">
        <f t="shared" si="101"/>
        <v>REVISION</v>
      </c>
      <c r="W991" s="325">
        <v>500.0</v>
      </c>
      <c r="X991" s="325">
        <v>0.0</v>
      </c>
      <c r="Y991" s="326">
        <f t="shared" si="89"/>
        <v>80</v>
      </c>
      <c r="Z991" s="326">
        <f t="shared" si="86"/>
        <v>580</v>
      </c>
      <c r="AA991" s="326"/>
    </row>
    <row r="992">
      <c r="A992" s="322">
        <v>46174.0</v>
      </c>
      <c r="B992" s="245" t="s">
        <v>4919</v>
      </c>
      <c r="C992" s="245" t="s">
        <v>762</v>
      </c>
      <c r="D992" s="328">
        <v>0.4791666666666667</v>
      </c>
      <c r="E992" s="245" t="s">
        <v>4783</v>
      </c>
      <c r="F992" s="245" t="s">
        <v>11390</v>
      </c>
      <c r="G992" s="245">
        <v>1.0</v>
      </c>
      <c r="H992" s="245" t="s">
        <v>13074</v>
      </c>
      <c r="I992" s="323" t="s">
        <v>13075</v>
      </c>
      <c r="J992" s="323" t="s">
        <v>68</v>
      </c>
      <c r="K992" s="323" t="s">
        <v>7469</v>
      </c>
      <c r="L992" s="323" t="s">
        <v>12396</v>
      </c>
      <c r="M992" s="333" t="s">
        <v>12397</v>
      </c>
      <c r="N992" s="323" t="s">
        <v>68</v>
      </c>
      <c r="O992" s="331">
        <v>0.5409722222222222</v>
      </c>
      <c r="P992" s="343" t="str">
        <f t="shared" si="4"/>
        <v>-</v>
      </c>
      <c r="Q992" s="323" t="s">
        <v>13076</v>
      </c>
      <c r="R992" s="323">
        <v>8.63844051242409E14</v>
      </c>
      <c r="S992" s="323">
        <v>8.118240119E9</v>
      </c>
      <c r="T992" s="323" t="s">
        <v>68</v>
      </c>
      <c r="U992" s="323" t="s">
        <v>13077</v>
      </c>
      <c r="V992" s="323" t="s">
        <v>762</v>
      </c>
      <c r="W992" s="325">
        <v>0.0</v>
      </c>
      <c r="X992" s="325">
        <v>0.0</v>
      </c>
      <c r="Y992" s="326">
        <f t="shared" si="89"/>
        <v>0</v>
      </c>
      <c r="Z992" s="326">
        <f t="shared" si="86"/>
        <v>0</v>
      </c>
      <c r="AA992" s="326"/>
    </row>
    <row r="993">
      <c r="A993" s="322">
        <v>46174.0</v>
      </c>
      <c r="B993" s="245" t="s">
        <v>4919</v>
      </c>
      <c r="C993" s="245" t="s">
        <v>2817</v>
      </c>
      <c r="D993" s="328">
        <v>0.4791666666666667</v>
      </c>
      <c r="E993" s="245" t="s">
        <v>4783</v>
      </c>
      <c r="F993" s="245" t="s">
        <v>11390</v>
      </c>
      <c r="G993" s="245">
        <v>1.0</v>
      </c>
      <c r="H993" s="245" t="s">
        <v>2812</v>
      </c>
      <c r="I993" s="323" t="s">
        <v>13078</v>
      </c>
      <c r="J993" s="323" t="s">
        <v>2521</v>
      </c>
      <c r="K993" s="323" t="s">
        <v>7469</v>
      </c>
      <c r="L993" s="323" t="s">
        <v>12396</v>
      </c>
      <c r="M993" s="333" t="s">
        <v>12397</v>
      </c>
      <c r="N993" s="323" t="s">
        <v>706</v>
      </c>
      <c r="O993" s="331">
        <v>0.5409722222222222</v>
      </c>
      <c r="P993" s="343" t="str">
        <f t="shared" si="4"/>
        <v>REINSTALACION DE EQUIPO </v>
      </c>
      <c r="Q993" s="323" t="s">
        <v>5247</v>
      </c>
      <c r="R993" s="323">
        <v>8.63844051242409E14</v>
      </c>
      <c r="S993" s="323">
        <v>8.118240119E9</v>
      </c>
      <c r="T993" s="323" t="s">
        <v>68</v>
      </c>
      <c r="U993" s="323" t="s">
        <v>6546</v>
      </c>
      <c r="V993" s="343" t="str">
        <f t="shared" ref="V993:V998" si="102">H993</f>
        <v>REINSTALACION</v>
      </c>
      <c r="W993" s="325">
        <v>650.0</v>
      </c>
      <c r="X993" s="325">
        <v>0.0</v>
      </c>
      <c r="Y993" s="326">
        <f t="shared" si="89"/>
        <v>104</v>
      </c>
      <c r="Z993" s="326">
        <f t="shared" si="86"/>
        <v>754</v>
      </c>
      <c r="AA993" s="326"/>
    </row>
    <row r="994">
      <c r="A994" s="322">
        <v>46174.0</v>
      </c>
      <c r="B994" s="245" t="s">
        <v>4919</v>
      </c>
      <c r="C994" s="245" t="s">
        <v>68</v>
      </c>
      <c r="D994" s="328">
        <v>0.5</v>
      </c>
      <c r="E994" s="245" t="s">
        <v>7700</v>
      </c>
      <c r="F994" s="245" t="s">
        <v>11150</v>
      </c>
      <c r="G994" s="245">
        <v>1.0</v>
      </c>
      <c r="H994" s="245" t="s">
        <v>888</v>
      </c>
      <c r="I994" s="323" t="s">
        <v>13079</v>
      </c>
      <c r="J994" s="323" t="s">
        <v>9980</v>
      </c>
      <c r="K994" s="323" t="s">
        <v>12243</v>
      </c>
      <c r="L994" s="323" t="s">
        <v>12944</v>
      </c>
      <c r="M994" s="333" t="s">
        <v>6334</v>
      </c>
      <c r="N994" s="323" t="s">
        <v>902</v>
      </c>
      <c r="O994" s="331">
        <v>0.5319444444444444</v>
      </c>
      <c r="P994" s="343" t="str">
        <f t="shared" si="4"/>
        <v>INSTALACION GPS</v>
      </c>
      <c r="Q994" s="323" t="s">
        <v>6355</v>
      </c>
      <c r="R994" s="323">
        <v>8.66557080386784E14</v>
      </c>
      <c r="S994" s="323">
        <v>8.115568584E9</v>
      </c>
      <c r="T994" s="323" t="s">
        <v>68</v>
      </c>
      <c r="U994" s="323" t="s">
        <v>13080</v>
      </c>
      <c r="V994" s="343" t="str">
        <f t="shared" si="102"/>
        <v>INSTALACION</v>
      </c>
      <c r="W994" s="325">
        <v>1850.0</v>
      </c>
      <c r="X994" s="325">
        <v>250.0</v>
      </c>
      <c r="Y994" s="326">
        <f t="shared" si="89"/>
        <v>336</v>
      </c>
      <c r="Z994" s="326">
        <f t="shared" si="86"/>
        <v>2436</v>
      </c>
      <c r="AA994" s="326"/>
    </row>
    <row r="995">
      <c r="A995" s="322">
        <v>46174.0</v>
      </c>
      <c r="B995" s="245" t="s">
        <v>4919</v>
      </c>
      <c r="C995" s="245" t="s">
        <v>2817</v>
      </c>
      <c r="D995" s="328">
        <v>0.625</v>
      </c>
      <c r="E995" s="245" t="s">
        <v>7885</v>
      </c>
      <c r="F995" s="245" t="s">
        <v>3489</v>
      </c>
      <c r="G995" s="245">
        <v>1.0</v>
      </c>
      <c r="H995" s="245" t="s">
        <v>2513</v>
      </c>
      <c r="I995" s="323" t="s">
        <v>8009</v>
      </c>
      <c r="J995" s="323" t="s">
        <v>8010</v>
      </c>
      <c r="K995" s="323" t="s">
        <v>6955</v>
      </c>
      <c r="L995" s="323" t="s">
        <v>11901</v>
      </c>
      <c r="M995" s="333" t="s">
        <v>11902</v>
      </c>
      <c r="N995" s="323" t="s">
        <v>706</v>
      </c>
      <c r="O995" s="331">
        <v>0.6104166666666667</v>
      </c>
      <c r="P995" s="343" t="str">
        <f t="shared" si="4"/>
        <v>Corte 862476055626278</v>
      </c>
      <c r="Q995" s="323" t="s">
        <v>7979</v>
      </c>
      <c r="R995" s="323">
        <v>8.62476055626278E14</v>
      </c>
      <c r="S995" s="323" t="s">
        <v>68</v>
      </c>
      <c r="T995" s="323" t="s">
        <v>68</v>
      </c>
      <c r="U995" s="323" t="s">
        <v>8013</v>
      </c>
      <c r="V995" s="343" t="str">
        <f t="shared" si="102"/>
        <v>DESINSTALACION</v>
      </c>
      <c r="W995" s="325">
        <v>500.0</v>
      </c>
      <c r="X995" s="325">
        <v>0.0</v>
      </c>
      <c r="Y995" s="326">
        <f t="shared" si="89"/>
        <v>80</v>
      </c>
      <c r="Z995" s="326">
        <f t="shared" si="86"/>
        <v>580</v>
      </c>
      <c r="AA995" s="326"/>
    </row>
    <row r="996">
      <c r="A996" s="322">
        <v>46174.0</v>
      </c>
      <c r="B996" s="245" t="s">
        <v>4919</v>
      </c>
      <c r="C996" s="245" t="s">
        <v>2817</v>
      </c>
      <c r="D996" s="328">
        <v>0.625</v>
      </c>
      <c r="E996" s="245" t="s">
        <v>7885</v>
      </c>
      <c r="F996" s="245" t="s">
        <v>3489</v>
      </c>
      <c r="G996" s="245">
        <v>1.0</v>
      </c>
      <c r="H996" s="245" t="s">
        <v>2513</v>
      </c>
      <c r="I996" s="323" t="s">
        <v>8009</v>
      </c>
      <c r="J996" s="323" t="s">
        <v>8014</v>
      </c>
      <c r="K996" s="323" t="s">
        <v>6955</v>
      </c>
      <c r="L996" s="323" t="s">
        <v>11901</v>
      </c>
      <c r="M996" s="333" t="s">
        <v>11902</v>
      </c>
      <c r="N996" s="323" t="s">
        <v>706</v>
      </c>
      <c r="O996" s="331">
        <v>0.6104166666666667</v>
      </c>
      <c r="P996" s="343" t="str">
        <f t="shared" si="4"/>
        <v>Seguimiento 862476055271281</v>
      </c>
      <c r="Q996" s="323" t="s">
        <v>7979</v>
      </c>
      <c r="R996" s="323">
        <v>8.62476055271281E14</v>
      </c>
      <c r="S996" s="323" t="s">
        <v>68</v>
      </c>
      <c r="T996" s="323" t="s">
        <v>68</v>
      </c>
      <c r="U996" s="323" t="s">
        <v>8013</v>
      </c>
      <c r="V996" s="343" t="str">
        <f t="shared" si="102"/>
        <v>DESINSTALACION</v>
      </c>
      <c r="W996" s="325">
        <v>500.0</v>
      </c>
      <c r="X996" s="325">
        <v>0.0</v>
      </c>
      <c r="Y996" s="326">
        <f t="shared" si="89"/>
        <v>80</v>
      </c>
      <c r="Z996" s="326">
        <f t="shared" si="86"/>
        <v>580</v>
      </c>
      <c r="AA996" s="326"/>
    </row>
    <row r="997">
      <c r="A997" s="322">
        <v>46174.0</v>
      </c>
      <c r="B997" s="245" t="s">
        <v>4919</v>
      </c>
      <c r="C997" s="245" t="s">
        <v>2817</v>
      </c>
      <c r="D997" s="328">
        <v>0.6666666666666666</v>
      </c>
      <c r="E997" s="245" t="s">
        <v>7885</v>
      </c>
      <c r="F997" s="245" t="s">
        <v>3489</v>
      </c>
      <c r="G997" s="245">
        <v>1.0</v>
      </c>
      <c r="H997" s="245" t="s">
        <v>2513</v>
      </c>
      <c r="I997" s="323" t="s">
        <v>13081</v>
      </c>
      <c r="K997" s="323" t="s">
        <v>6955</v>
      </c>
      <c r="L997" s="323" t="s">
        <v>11901</v>
      </c>
      <c r="M997" s="333" t="s">
        <v>11902</v>
      </c>
      <c r="N997" s="323" t="s">
        <v>706</v>
      </c>
      <c r="O997" s="331">
        <v>0.6756944444444445</v>
      </c>
      <c r="P997" s="343" t="str">
        <f>J998</f>
        <v>Corte 863767070855572</v>
      </c>
      <c r="Q997" s="323" t="s">
        <v>7979</v>
      </c>
      <c r="R997" s="323">
        <v>8.63767070855572E14</v>
      </c>
      <c r="S997" s="323" t="s">
        <v>68</v>
      </c>
      <c r="T997" s="323" t="s">
        <v>68</v>
      </c>
      <c r="U997" s="323" t="s">
        <v>9083</v>
      </c>
      <c r="V997" s="343" t="str">
        <f t="shared" si="102"/>
        <v>DESINSTALACION</v>
      </c>
      <c r="W997" s="325">
        <v>500.0</v>
      </c>
      <c r="X997" s="325">
        <v>0.0</v>
      </c>
      <c r="Y997" s="326">
        <f t="shared" si="89"/>
        <v>80</v>
      </c>
      <c r="Z997" s="326">
        <f t="shared" si="86"/>
        <v>580</v>
      </c>
      <c r="AA997" s="326"/>
    </row>
    <row r="998">
      <c r="A998" s="322">
        <v>46174.0</v>
      </c>
      <c r="B998" s="245" t="s">
        <v>4919</v>
      </c>
      <c r="C998" s="245" t="s">
        <v>2817</v>
      </c>
      <c r="D998" s="328">
        <v>0.6666666666666666</v>
      </c>
      <c r="E998" s="245" t="s">
        <v>7885</v>
      </c>
      <c r="F998" s="245" t="s">
        <v>3489</v>
      </c>
      <c r="G998" s="245">
        <v>1.0</v>
      </c>
      <c r="H998" s="245" t="s">
        <v>2513</v>
      </c>
      <c r="I998" s="323" t="s">
        <v>13081</v>
      </c>
      <c r="J998" s="323" t="s">
        <v>13082</v>
      </c>
      <c r="K998" s="323" t="s">
        <v>6955</v>
      </c>
      <c r="L998" s="323" t="s">
        <v>13083</v>
      </c>
      <c r="M998" s="333" t="s">
        <v>11902</v>
      </c>
      <c r="N998" s="323" t="s">
        <v>706</v>
      </c>
      <c r="O998" s="331">
        <v>0.6756944444444445</v>
      </c>
      <c r="P998" s="343" t="str">
        <f>#REF!</f>
        <v>#REF!</v>
      </c>
      <c r="Q998" s="323" t="s">
        <v>7979</v>
      </c>
      <c r="R998" s="323">
        <v>8.63767070882048E14</v>
      </c>
      <c r="S998" s="323" t="s">
        <v>68</v>
      </c>
      <c r="T998" s="323" t="s">
        <v>68</v>
      </c>
      <c r="U998" s="323" t="s">
        <v>9083</v>
      </c>
      <c r="V998" s="343" t="str">
        <f t="shared" si="102"/>
        <v>DESINSTALACION</v>
      </c>
      <c r="W998" s="325">
        <v>500.0</v>
      </c>
      <c r="X998" s="325">
        <v>0.0</v>
      </c>
      <c r="Y998" s="326">
        <f t="shared" si="89"/>
        <v>80</v>
      </c>
      <c r="Z998" s="326">
        <f t="shared" si="86"/>
        <v>580</v>
      </c>
      <c r="AA998" s="326"/>
    </row>
    <row r="999">
      <c r="A999" s="322">
        <v>46174.0</v>
      </c>
      <c r="B999" s="245" t="s">
        <v>4919</v>
      </c>
      <c r="C999" s="245" t="s">
        <v>762</v>
      </c>
      <c r="D999" s="328">
        <v>0.6666666666666666</v>
      </c>
      <c r="E999" s="245" t="s">
        <v>7700</v>
      </c>
      <c r="F999" s="245" t="s">
        <v>13084</v>
      </c>
      <c r="G999" s="245">
        <v>1.0</v>
      </c>
      <c r="H999" s="245" t="s">
        <v>2449</v>
      </c>
      <c r="I999" s="323">
        <v>7.0</v>
      </c>
      <c r="J999" s="323" t="s">
        <v>13085</v>
      </c>
      <c r="K999" s="323" t="s">
        <v>13086</v>
      </c>
      <c r="L999" s="323" t="s">
        <v>2545</v>
      </c>
      <c r="M999" s="333" t="s">
        <v>5004</v>
      </c>
      <c r="N999" s="323" t="s">
        <v>12642</v>
      </c>
      <c r="O999" s="331">
        <v>0.6993055555555555</v>
      </c>
      <c r="P999" s="343" t="str">
        <f t="shared" ref="P999:P1029" si="103">J999</f>
        <v>REVISION DE UNIDAD
CAMBIO DE SIM
Dejo de reportar (Cambio de sim) 2026-05-13 19:13:53</v>
      </c>
      <c r="Q999" s="323" t="s">
        <v>12727</v>
      </c>
      <c r="R999" s="323">
        <v>8.69220040535225E14</v>
      </c>
      <c r="S999" s="323">
        <v>8.184663505E9</v>
      </c>
      <c r="T999" s="323" t="s">
        <v>68</v>
      </c>
      <c r="U999" s="323" t="s">
        <v>13087</v>
      </c>
      <c r="V999" s="323" t="s">
        <v>762</v>
      </c>
      <c r="W999" s="325">
        <v>0.0</v>
      </c>
      <c r="X999" s="325">
        <v>0.0</v>
      </c>
      <c r="Y999" s="326">
        <f t="shared" si="89"/>
        <v>0</v>
      </c>
      <c r="Z999" s="326">
        <f t="shared" si="86"/>
        <v>0</v>
      </c>
      <c r="AA999" s="326"/>
    </row>
    <row r="1000">
      <c r="A1000" s="322">
        <v>46174.0</v>
      </c>
      <c r="B1000" s="245" t="s">
        <v>4919</v>
      </c>
      <c r="C1000" s="245" t="s">
        <v>762</v>
      </c>
      <c r="D1000" s="328">
        <v>0.6666666666666666</v>
      </c>
      <c r="E1000" s="245" t="s">
        <v>7700</v>
      </c>
      <c r="F1000" s="245" t="s">
        <v>13084</v>
      </c>
      <c r="G1000" s="245">
        <v>1.0</v>
      </c>
      <c r="H1000" s="245" t="s">
        <v>2819</v>
      </c>
      <c r="I1000" s="323">
        <v>7.0</v>
      </c>
      <c r="J1000" s="323" t="s">
        <v>13088</v>
      </c>
      <c r="K1000" s="323" t="s">
        <v>13086</v>
      </c>
      <c r="L1000" s="323" t="s">
        <v>2545</v>
      </c>
      <c r="M1000" s="333" t="s">
        <v>5004</v>
      </c>
      <c r="N1000" s="323" t="s">
        <v>12642</v>
      </c>
      <c r="O1000" s="331">
        <v>0.7013888888888888</v>
      </c>
      <c r="P1000" s="343" t="str">
        <f t="shared" si="103"/>
        <v>CAMBIO DE SIM
Dejo de reportar (Cambio de sim) 2026-05-13 19:13:53</v>
      </c>
      <c r="Q1000" s="323" t="s">
        <v>68</v>
      </c>
      <c r="R1000" s="323">
        <v>8.69220040535225E14</v>
      </c>
      <c r="S1000" s="323">
        <v>8.110640238E9</v>
      </c>
      <c r="T1000" s="323" t="s">
        <v>68</v>
      </c>
      <c r="U1000" s="323" t="s">
        <v>13087</v>
      </c>
      <c r="V1000" s="323" t="s">
        <v>762</v>
      </c>
      <c r="W1000" s="325">
        <v>0.0</v>
      </c>
      <c r="X1000" s="325">
        <v>0.0</v>
      </c>
      <c r="Y1000" s="326">
        <f t="shared" si="89"/>
        <v>0</v>
      </c>
      <c r="Z1000" s="326">
        <f t="shared" si="86"/>
        <v>0</v>
      </c>
      <c r="AA1000" s="326"/>
    </row>
    <row r="1001">
      <c r="A1001" s="322">
        <v>46174.0</v>
      </c>
      <c r="B1001" s="245" t="s">
        <v>4919</v>
      </c>
      <c r="C1001" s="245" t="s">
        <v>68</v>
      </c>
      <c r="D1001" s="328">
        <v>0.6666666666666666</v>
      </c>
      <c r="E1001" s="245" t="s">
        <v>7700</v>
      </c>
      <c r="F1001" s="245" t="s">
        <v>13084</v>
      </c>
      <c r="G1001" s="245">
        <v>1.0</v>
      </c>
      <c r="H1001" s="245" t="s">
        <v>2449</v>
      </c>
      <c r="I1001" s="323">
        <v>8.0</v>
      </c>
      <c r="J1001" s="323" t="s">
        <v>13089</v>
      </c>
      <c r="K1001" s="323" t="s">
        <v>13086</v>
      </c>
      <c r="L1001" s="323" t="s">
        <v>2545</v>
      </c>
      <c r="M1001" s="333" t="s">
        <v>5004</v>
      </c>
      <c r="N1001" s="323" t="s">
        <v>12642</v>
      </c>
      <c r="O1001" s="331">
        <v>0.6645833333333333</v>
      </c>
      <c r="P1001" s="343" t="str">
        <f t="shared" si="103"/>
        <v>REVISION DE UNIDAD
Dejo de reportar 2026-05-25 20:51:28</v>
      </c>
      <c r="Q1001" s="323" t="s">
        <v>13090</v>
      </c>
      <c r="R1001" s="323">
        <v>8.6970606218292E14</v>
      </c>
      <c r="S1001" s="323">
        <v>8.116622825E9</v>
      </c>
      <c r="T1001" s="323" t="s">
        <v>68</v>
      </c>
      <c r="U1001" s="323" t="s">
        <v>9048</v>
      </c>
      <c r="V1001" s="343" t="str">
        <f t="shared" ref="V1001:V1006" si="104">H1001</f>
        <v>REVISION</v>
      </c>
      <c r="W1001" s="325">
        <v>500.0</v>
      </c>
      <c r="X1001" s="325">
        <v>0.0</v>
      </c>
      <c r="Y1001" s="326">
        <f t="shared" si="89"/>
        <v>80</v>
      </c>
      <c r="Z1001" s="326">
        <f t="shared" si="86"/>
        <v>580</v>
      </c>
      <c r="AA1001" s="326"/>
    </row>
    <row r="1002">
      <c r="A1002" s="322">
        <v>46174.0</v>
      </c>
      <c r="B1002" s="245" t="s">
        <v>4919</v>
      </c>
      <c r="C1002" s="245" t="s">
        <v>2817</v>
      </c>
      <c r="D1002" s="328">
        <v>0.6875</v>
      </c>
      <c r="E1002" s="245" t="s">
        <v>12368</v>
      </c>
      <c r="F1002" s="245" t="s">
        <v>390</v>
      </c>
      <c r="G1002" s="245">
        <v>1.0</v>
      </c>
      <c r="H1002" s="245" t="s">
        <v>2449</v>
      </c>
      <c r="I1002" s="323" t="s">
        <v>6501</v>
      </c>
      <c r="J1002" s="323" t="s">
        <v>13091</v>
      </c>
      <c r="K1002" s="323" t="s">
        <v>12650</v>
      </c>
      <c r="L1002" s="323" t="s">
        <v>12698</v>
      </c>
      <c r="M1002" s="333" t="s">
        <v>13092</v>
      </c>
      <c r="N1002" s="323" t="s">
        <v>12642</v>
      </c>
      <c r="O1002" s="331">
        <v>0.7291666666666666</v>
      </c>
      <c r="P1002" s="343" t="str">
        <f t="shared" si="103"/>
        <v>REVISION DE UNIDAD
(Dejo de reportar 2026-05-22 06:42:10)</v>
      </c>
      <c r="Q1002" s="323" t="s">
        <v>13093</v>
      </c>
      <c r="R1002" s="323">
        <v>8.63719065042799E14</v>
      </c>
      <c r="S1002" s="323">
        <v>8.110221046E9</v>
      </c>
      <c r="T1002" s="323" t="s">
        <v>7795</v>
      </c>
      <c r="U1002" s="323" t="s">
        <v>12654</v>
      </c>
      <c r="V1002" s="343" t="str">
        <f t="shared" si="104"/>
        <v>REVISION</v>
      </c>
      <c r="W1002" s="325">
        <v>500.0</v>
      </c>
      <c r="X1002" s="325">
        <v>0.0</v>
      </c>
      <c r="Y1002" s="326">
        <f t="shared" si="89"/>
        <v>80</v>
      </c>
      <c r="Z1002" s="326">
        <f t="shared" si="86"/>
        <v>580</v>
      </c>
      <c r="AA1002" s="326"/>
    </row>
    <row r="1003">
      <c r="A1003" s="322">
        <v>46175.0</v>
      </c>
      <c r="B1003" s="245" t="s">
        <v>4919</v>
      </c>
      <c r="C1003" s="362" t="s">
        <v>2817</v>
      </c>
      <c r="D1003" s="328">
        <v>0.4166666666666667</v>
      </c>
      <c r="E1003" s="245" t="s">
        <v>3993</v>
      </c>
      <c r="F1003" s="245" t="s">
        <v>5930</v>
      </c>
      <c r="G1003" s="245">
        <v>1.0</v>
      </c>
      <c r="H1003" s="245" t="s">
        <v>2513</v>
      </c>
      <c r="I1003" s="323" t="s">
        <v>13094</v>
      </c>
      <c r="J1003" s="323" t="s">
        <v>2514</v>
      </c>
      <c r="K1003" s="323" t="s">
        <v>13095</v>
      </c>
      <c r="L1003" s="323" t="s">
        <v>13096</v>
      </c>
      <c r="M1003" s="333" t="s">
        <v>13097</v>
      </c>
      <c r="N1003" s="323" t="s">
        <v>1941</v>
      </c>
      <c r="O1003" s="331">
        <v>0.3923611111111111</v>
      </c>
      <c r="P1003" s="343" t="str">
        <f t="shared" si="103"/>
        <v>DESINSTALACION DE EQUIPO</v>
      </c>
      <c r="Q1003" s="323" t="s">
        <v>13098</v>
      </c>
      <c r="R1003" s="323">
        <v>3.57073296231422E14</v>
      </c>
      <c r="S1003" s="323" t="s">
        <v>68</v>
      </c>
      <c r="T1003" s="323" t="s">
        <v>68</v>
      </c>
      <c r="U1003" s="323" t="s">
        <v>68</v>
      </c>
      <c r="V1003" s="343" t="str">
        <f t="shared" si="104"/>
        <v>DESINSTALACION</v>
      </c>
      <c r="W1003" s="325">
        <v>650.0</v>
      </c>
      <c r="X1003" s="325">
        <v>0.0</v>
      </c>
      <c r="Y1003" s="326">
        <f t="shared" si="89"/>
        <v>104</v>
      </c>
      <c r="Z1003" s="326">
        <f t="shared" si="86"/>
        <v>754</v>
      </c>
      <c r="AA1003" s="326"/>
    </row>
    <row r="1004">
      <c r="A1004" s="322">
        <v>46175.0</v>
      </c>
      <c r="B1004" s="245" t="s">
        <v>4919</v>
      </c>
      <c r="C1004" s="362" t="s">
        <v>2817</v>
      </c>
      <c r="D1004" s="328">
        <v>0.5</v>
      </c>
      <c r="E1004" s="245" t="s">
        <v>3993</v>
      </c>
      <c r="F1004" s="245" t="s">
        <v>5930</v>
      </c>
      <c r="G1004" s="245">
        <v>1.0</v>
      </c>
      <c r="H1004" s="245" t="s">
        <v>2513</v>
      </c>
      <c r="I1004" s="323" t="s">
        <v>13099</v>
      </c>
      <c r="J1004" s="323" t="s">
        <v>13100</v>
      </c>
      <c r="K1004" s="323" t="s">
        <v>3312</v>
      </c>
      <c r="L1004" s="323" t="s">
        <v>2577</v>
      </c>
      <c r="M1004" s="333" t="s">
        <v>2578</v>
      </c>
      <c r="N1004" s="323" t="s">
        <v>706</v>
      </c>
      <c r="O1004" s="331">
        <v>0.5069444444444444</v>
      </c>
      <c r="P1004" s="343" t="str">
        <f t="shared" si="103"/>
        <v>CTE. EDGAR OTNIEL ZARATE MARCHAN 
DESINSTALACION DE EQUIPO</v>
      </c>
      <c r="Q1004" s="323" t="s">
        <v>13029</v>
      </c>
      <c r="R1004" s="323">
        <v>8.65011034400417E14</v>
      </c>
      <c r="S1004" s="323">
        <v>8.132685992E9</v>
      </c>
      <c r="T1004" s="323" t="s">
        <v>13101</v>
      </c>
      <c r="U1004" s="323" t="s">
        <v>13102</v>
      </c>
      <c r="V1004" s="343" t="str">
        <f t="shared" si="104"/>
        <v>DESINSTALACION</v>
      </c>
      <c r="W1004" s="325">
        <v>650.0</v>
      </c>
      <c r="X1004" s="325">
        <v>0.0</v>
      </c>
      <c r="Y1004" s="326">
        <f t="shared" si="89"/>
        <v>104</v>
      </c>
      <c r="Z1004" s="326">
        <f t="shared" si="86"/>
        <v>754</v>
      </c>
      <c r="AA1004" s="326"/>
    </row>
    <row r="1005">
      <c r="A1005" s="322">
        <v>46175.0</v>
      </c>
      <c r="B1005" s="245" t="s">
        <v>4919</v>
      </c>
      <c r="C1005" s="245" t="s">
        <v>2817</v>
      </c>
      <c r="D1005" s="328">
        <v>0.5416666666666666</v>
      </c>
      <c r="E1005" s="245" t="s">
        <v>3761</v>
      </c>
      <c r="F1005" s="245" t="s">
        <v>2592</v>
      </c>
      <c r="G1005" s="245">
        <v>1.0</v>
      </c>
      <c r="H1005" s="245" t="s">
        <v>888</v>
      </c>
      <c r="I1005" s="323" t="s">
        <v>13103</v>
      </c>
      <c r="J1005" s="323" t="s">
        <v>9980</v>
      </c>
      <c r="K1005" s="323" t="s">
        <v>13104</v>
      </c>
      <c r="L1005" s="323" t="s">
        <v>12043</v>
      </c>
      <c r="M1005" s="333" t="s">
        <v>2649</v>
      </c>
      <c r="N1005" s="323" t="s">
        <v>706</v>
      </c>
      <c r="O1005" s="331">
        <v>0.5319444444444444</v>
      </c>
      <c r="P1005" s="343" t="str">
        <f t="shared" si="103"/>
        <v>INSTALACION GPS</v>
      </c>
      <c r="Q1005" s="323" t="s">
        <v>5247</v>
      </c>
      <c r="R1005" s="323">
        <v>8.6655708036105E14</v>
      </c>
      <c r="S1005" s="323">
        <v>8.128648417E9</v>
      </c>
      <c r="T1005" s="323" t="s">
        <v>13105</v>
      </c>
      <c r="U1005" s="323" t="s">
        <v>68</v>
      </c>
      <c r="V1005" s="343" t="str">
        <f t="shared" si="104"/>
        <v>INSTALACION</v>
      </c>
      <c r="W1005" s="325">
        <v>1724.0</v>
      </c>
      <c r="X1005" s="325">
        <v>150.0</v>
      </c>
      <c r="Y1005" s="326">
        <f t="shared" si="89"/>
        <v>299.84</v>
      </c>
      <c r="Z1005" s="326">
        <f t="shared" si="86"/>
        <v>2173.84</v>
      </c>
      <c r="AA1005" s="326"/>
    </row>
    <row r="1006">
      <c r="A1006" s="322">
        <v>46175.0</v>
      </c>
      <c r="B1006" s="245" t="s">
        <v>4919</v>
      </c>
      <c r="C1006" s="362" t="s">
        <v>2817</v>
      </c>
      <c r="D1006" s="328">
        <v>0.625</v>
      </c>
      <c r="E1006" s="245" t="s">
        <v>3993</v>
      </c>
      <c r="F1006" s="245" t="s">
        <v>5930</v>
      </c>
      <c r="G1006" s="245">
        <v>1.0</v>
      </c>
      <c r="H1006" s="245" t="s">
        <v>2513</v>
      </c>
      <c r="I1006" s="323" t="s">
        <v>13106</v>
      </c>
      <c r="J1006" s="323" t="s">
        <v>13107</v>
      </c>
      <c r="K1006" s="323" t="s">
        <v>3312</v>
      </c>
      <c r="L1006" s="323" t="s">
        <v>2577</v>
      </c>
      <c r="M1006" s="333" t="s">
        <v>2578</v>
      </c>
      <c r="N1006" s="323" t="s">
        <v>706</v>
      </c>
      <c r="O1006" s="331">
        <v>0.6131944444444445</v>
      </c>
      <c r="P1006" s="343" t="str">
        <f t="shared" si="103"/>
        <v>CTE. ELENA MARTINEZ MACIAS 
DESINSTALACION DE EQUIPO</v>
      </c>
      <c r="Q1006" s="323" t="s">
        <v>13029</v>
      </c>
      <c r="R1006" s="323" t="s">
        <v>13108</v>
      </c>
      <c r="S1006" s="323" t="s">
        <v>13109</v>
      </c>
      <c r="T1006" s="323" t="s">
        <v>13110</v>
      </c>
      <c r="U1006" s="323" t="s">
        <v>13111</v>
      </c>
      <c r="V1006" s="343" t="str">
        <f t="shared" si="104"/>
        <v>DESINSTALACION</v>
      </c>
      <c r="W1006" s="325">
        <v>650.0</v>
      </c>
      <c r="X1006" s="325">
        <v>0.0</v>
      </c>
      <c r="Y1006" s="326">
        <f t="shared" si="89"/>
        <v>104</v>
      </c>
      <c r="Z1006" s="326">
        <f t="shared" si="86"/>
        <v>754</v>
      </c>
      <c r="AA1006" s="326"/>
    </row>
    <row r="1007">
      <c r="A1007" s="322">
        <v>46175.0</v>
      </c>
      <c r="B1007" s="245" t="s">
        <v>4919</v>
      </c>
      <c r="C1007" s="245" t="s">
        <v>762</v>
      </c>
      <c r="D1007" s="328">
        <v>0.625</v>
      </c>
      <c r="E1007" s="245" t="s">
        <v>5648</v>
      </c>
      <c r="F1007" s="245" t="s">
        <v>13057</v>
      </c>
      <c r="G1007" s="245">
        <v>1.0</v>
      </c>
      <c r="H1007" s="245" t="s">
        <v>2449</v>
      </c>
      <c r="I1007" s="323" t="s">
        <v>13058</v>
      </c>
      <c r="J1007" s="323" t="s">
        <v>13112</v>
      </c>
      <c r="K1007" s="323" t="s">
        <v>13113</v>
      </c>
      <c r="L1007" s="323" t="s">
        <v>13114</v>
      </c>
      <c r="M1007" s="333" t="s">
        <v>13115</v>
      </c>
      <c r="N1007" s="323" t="s">
        <v>12642</v>
      </c>
      <c r="O1007" s="331">
        <v>0.6333333333333333</v>
      </c>
      <c r="P1007" s="343" t="str">
        <f t="shared" si="103"/>
        <v>REVISION DE UNIDAD
CAMBIO DE SIM
Dejo de reportar (Cambio de sim) 2026-05-13 16:40:04</v>
      </c>
      <c r="Q1007" s="323" t="s">
        <v>12727</v>
      </c>
      <c r="R1007" s="323">
        <v>8.65011030364203E14</v>
      </c>
      <c r="S1007" s="323">
        <v>8.129083481E9</v>
      </c>
      <c r="T1007" s="323" t="s">
        <v>68</v>
      </c>
      <c r="U1007" s="323" t="s">
        <v>13059</v>
      </c>
      <c r="V1007" s="323" t="s">
        <v>762</v>
      </c>
      <c r="W1007" s="325">
        <v>0.0</v>
      </c>
      <c r="X1007" s="325">
        <v>0.0</v>
      </c>
      <c r="Y1007" s="326">
        <f t="shared" si="89"/>
        <v>0</v>
      </c>
      <c r="Z1007" s="326">
        <f t="shared" si="86"/>
        <v>0</v>
      </c>
      <c r="AA1007" s="326"/>
    </row>
    <row r="1008">
      <c r="A1008" s="322">
        <v>46175.0</v>
      </c>
      <c r="B1008" s="245" t="s">
        <v>4919</v>
      </c>
      <c r="C1008" s="245" t="s">
        <v>762</v>
      </c>
      <c r="D1008" s="328">
        <v>0.625</v>
      </c>
      <c r="E1008" s="245" t="s">
        <v>5648</v>
      </c>
      <c r="F1008" s="245" t="s">
        <v>13057</v>
      </c>
      <c r="G1008" s="245">
        <v>1.0</v>
      </c>
      <c r="H1008" s="245" t="s">
        <v>2819</v>
      </c>
      <c r="I1008" s="323" t="s">
        <v>13058</v>
      </c>
      <c r="J1008" s="323" t="s">
        <v>13116</v>
      </c>
      <c r="K1008" s="323" t="s">
        <v>13113</v>
      </c>
      <c r="L1008" s="323" t="s">
        <v>13114</v>
      </c>
      <c r="M1008" s="333" t="s">
        <v>13115</v>
      </c>
      <c r="N1008" s="323" t="s">
        <v>12642</v>
      </c>
      <c r="O1008" s="331">
        <v>0.6333333333333333</v>
      </c>
      <c r="P1008" s="343" t="str">
        <f t="shared" si="103"/>
        <v>CAMBIO DE SIM
Dejo de reportar (Cambio de sim) 2026-05-13 16:40:04</v>
      </c>
      <c r="Q1008" s="323" t="s">
        <v>68</v>
      </c>
      <c r="R1008" s="323">
        <v>8.65011030364203E14</v>
      </c>
      <c r="S1008" s="323">
        <v>8.128971696E9</v>
      </c>
      <c r="T1008" s="323" t="s">
        <v>68</v>
      </c>
      <c r="U1008" s="323" t="s">
        <v>13059</v>
      </c>
      <c r="V1008" s="323" t="s">
        <v>762</v>
      </c>
      <c r="W1008" s="325">
        <v>0.0</v>
      </c>
      <c r="X1008" s="325">
        <v>0.0</v>
      </c>
      <c r="Y1008" s="326">
        <f t="shared" si="89"/>
        <v>0</v>
      </c>
      <c r="Z1008" s="326">
        <f t="shared" si="86"/>
        <v>0</v>
      </c>
      <c r="AA1008" s="326"/>
    </row>
    <row r="1009">
      <c r="A1009" s="322">
        <v>46175.0</v>
      </c>
      <c r="B1009" s="245" t="s">
        <v>4919</v>
      </c>
      <c r="C1009" s="245" t="s">
        <v>68</v>
      </c>
      <c r="D1009" s="328">
        <v>0.6666666666666666</v>
      </c>
      <c r="E1009" s="245" t="s">
        <v>12740</v>
      </c>
      <c r="F1009" s="245" t="s">
        <v>10546</v>
      </c>
      <c r="G1009" s="245">
        <v>1.0</v>
      </c>
      <c r="H1009" s="245" t="s">
        <v>3202</v>
      </c>
      <c r="I1009" s="323" t="s">
        <v>10547</v>
      </c>
      <c r="J1009" s="323" t="s">
        <v>13117</v>
      </c>
      <c r="K1009" s="323" t="s">
        <v>12743</v>
      </c>
      <c r="L1009" s="323" t="s">
        <v>11505</v>
      </c>
      <c r="M1009" s="333" t="s">
        <v>3390</v>
      </c>
      <c r="N1009" s="323" t="s">
        <v>68</v>
      </c>
      <c r="O1009" s="323" t="s">
        <v>68</v>
      </c>
      <c r="P1009" s="343" t="str">
        <f t="shared" si="103"/>
        <v>REVISION DE UNIDAD
(Dejo de reportar 2026-05-29 18:18:07)</v>
      </c>
      <c r="Q1009" s="323" t="s">
        <v>68</v>
      </c>
      <c r="R1009" s="323">
        <v>8.64893036591884E14</v>
      </c>
      <c r="S1009" s="323">
        <v>8.115087391E9</v>
      </c>
      <c r="T1009" s="323" t="s">
        <v>10552</v>
      </c>
      <c r="U1009" s="323" t="s">
        <v>10553</v>
      </c>
      <c r="V1009" s="343" t="str">
        <f t="shared" ref="V1009:V1010" si="105">H1009</f>
        <v>CAMBIO DE DOMICILIO </v>
      </c>
      <c r="W1009" s="325">
        <v>0.0</v>
      </c>
      <c r="X1009" s="325">
        <v>0.0</v>
      </c>
      <c r="Y1009" s="326">
        <f t="shared" si="89"/>
        <v>0</v>
      </c>
      <c r="Z1009" s="326">
        <f t="shared" si="86"/>
        <v>0</v>
      </c>
      <c r="AA1009" s="326"/>
    </row>
    <row r="1010">
      <c r="A1010" s="322">
        <v>46175.0</v>
      </c>
      <c r="B1010" s="245" t="s">
        <v>4919</v>
      </c>
      <c r="C1010" s="245" t="s">
        <v>68</v>
      </c>
      <c r="D1010" s="328">
        <v>0.6666666666666666</v>
      </c>
      <c r="E1010" s="245" t="s">
        <v>12740</v>
      </c>
      <c r="F1010" s="245" t="s">
        <v>10546</v>
      </c>
      <c r="G1010" s="245">
        <v>1.0</v>
      </c>
      <c r="H1010" s="245" t="s">
        <v>6980</v>
      </c>
      <c r="I1010" s="323" t="s">
        <v>12745</v>
      </c>
      <c r="J1010" s="323" t="s">
        <v>13118</v>
      </c>
      <c r="K1010" s="323" t="s">
        <v>12743</v>
      </c>
      <c r="L1010" s="323" t="s">
        <v>11505</v>
      </c>
      <c r="M1010" s="333" t="s">
        <v>3390</v>
      </c>
      <c r="N1010" s="323" t="s">
        <v>68</v>
      </c>
      <c r="O1010" s="323" t="s">
        <v>68</v>
      </c>
      <c r="P1010" s="343" t="str">
        <f t="shared" si="103"/>
        <v>REVISION DE UNIDAD
(Dejo de reportar 2026-06-01 14:43:28)</v>
      </c>
      <c r="Q1010" s="323" t="s">
        <v>68</v>
      </c>
      <c r="R1010" s="323">
        <v>8.64893036591884E14</v>
      </c>
      <c r="S1010" s="323">
        <v>8.115087391E9</v>
      </c>
      <c r="T1010" s="323" t="s">
        <v>10552</v>
      </c>
      <c r="U1010" s="323" t="s">
        <v>10553</v>
      </c>
      <c r="V1010" s="343" t="str">
        <f t="shared" si="105"/>
        <v>NO SE REALIZO</v>
      </c>
      <c r="W1010" s="325">
        <v>0.0</v>
      </c>
      <c r="X1010" s="325">
        <v>0.0</v>
      </c>
      <c r="Y1010" s="326">
        <f t="shared" si="89"/>
        <v>0</v>
      </c>
      <c r="Z1010" s="326">
        <f t="shared" si="86"/>
        <v>0</v>
      </c>
      <c r="AA1010" s="326"/>
    </row>
    <row r="1011">
      <c r="A1011" s="322">
        <v>46175.0</v>
      </c>
      <c r="B1011" s="245" t="s">
        <v>4919</v>
      </c>
      <c r="C1011" s="245" t="s">
        <v>68</v>
      </c>
      <c r="D1011" s="328">
        <v>0.6875</v>
      </c>
      <c r="E1011" s="245" t="s">
        <v>12740</v>
      </c>
      <c r="F1011" s="245" t="s">
        <v>10546</v>
      </c>
      <c r="G1011" s="245">
        <v>1.0</v>
      </c>
      <c r="H1011" s="245" t="s">
        <v>2449</v>
      </c>
      <c r="I1011" s="323" t="s">
        <v>10547</v>
      </c>
      <c r="J1011" s="323" t="s">
        <v>13117</v>
      </c>
      <c r="K1011" s="323" t="s">
        <v>13119</v>
      </c>
      <c r="L1011" s="323" t="s">
        <v>13120</v>
      </c>
      <c r="M1011" s="344" t="s">
        <v>13121</v>
      </c>
      <c r="N1011" s="323" t="s">
        <v>12642</v>
      </c>
      <c r="O1011" s="331">
        <v>0.6666666666666666</v>
      </c>
      <c r="P1011" s="343" t="str">
        <f t="shared" si="103"/>
        <v>REVISION DE UNIDAD
(Dejo de reportar 2026-05-29 18:18:07)</v>
      </c>
      <c r="Q1011" s="366" t="s">
        <v>13122</v>
      </c>
      <c r="R1011" s="323">
        <v>8.64893036591884E14</v>
      </c>
      <c r="S1011" s="323">
        <v>8.115087391E9</v>
      </c>
      <c r="T1011" s="323" t="s">
        <v>10552</v>
      </c>
      <c r="U1011" s="323" t="s">
        <v>10553</v>
      </c>
      <c r="V1011" s="323" t="s">
        <v>762</v>
      </c>
      <c r="W1011" s="325">
        <v>0.0</v>
      </c>
      <c r="X1011" s="325">
        <v>0.0</v>
      </c>
      <c r="Y1011" s="326">
        <f t="shared" si="89"/>
        <v>0</v>
      </c>
      <c r="Z1011" s="326">
        <f t="shared" si="86"/>
        <v>0</v>
      </c>
      <c r="AA1011" s="326"/>
    </row>
    <row r="1012">
      <c r="A1012" s="322">
        <v>46175.0</v>
      </c>
      <c r="B1012" s="245" t="s">
        <v>4919</v>
      </c>
      <c r="C1012" s="245" t="s">
        <v>68</v>
      </c>
      <c r="D1012" s="328">
        <v>0.6875</v>
      </c>
      <c r="E1012" s="245" t="s">
        <v>12740</v>
      </c>
      <c r="F1012" s="245" t="s">
        <v>10546</v>
      </c>
      <c r="G1012" s="245">
        <v>1.0</v>
      </c>
      <c r="H1012" s="245" t="s">
        <v>888</v>
      </c>
      <c r="I1012" s="323" t="s">
        <v>10547</v>
      </c>
      <c r="J1012" s="323" t="s">
        <v>9980</v>
      </c>
      <c r="K1012" s="323" t="s">
        <v>13119</v>
      </c>
      <c r="L1012" s="323" t="s">
        <v>13120</v>
      </c>
      <c r="M1012" s="344" t="s">
        <v>13121</v>
      </c>
      <c r="N1012" s="323" t="s">
        <v>12642</v>
      </c>
      <c r="O1012" s="331">
        <v>0.6944444444444444</v>
      </c>
      <c r="P1012" s="343" t="str">
        <f t="shared" si="103"/>
        <v>INSTALACION GPS</v>
      </c>
      <c r="Q1012" s="323" t="s">
        <v>6397</v>
      </c>
      <c r="R1012" s="323">
        <v>8.66557080392774E14</v>
      </c>
      <c r="S1012" s="323">
        <v>8.115187839E9</v>
      </c>
      <c r="T1012" s="323" t="s">
        <v>10552</v>
      </c>
      <c r="U1012" s="323" t="s">
        <v>10553</v>
      </c>
      <c r="V1012" s="343" t="str">
        <f t="shared" ref="V1012:V1015" si="106">H1012</f>
        <v>INSTALACION</v>
      </c>
      <c r="W1012" s="325">
        <v>2200.0</v>
      </c>
      <c r="X1012" s="325">
        <v>0.0</v>
      </c>
      <c r="Y1012" s="326">
        <f t="shared" si="89"/>
        <v>352</v>
      </c>
      <c r="Z1012" s="326">
        <f t="shared" si="86"/>
        <v>2552</v>
      </c>
      <c r="AA1012" s="325" t="s">
        <v>13123</v>
      </c>
    </row>
    <row r="1013">
      <c r="A1013" s="322">
        <v>46175.0</v>
      </c>
      <c r="B1013" s="245" t="s">
        <v>4919</v>
      </c>
      <c r="C1013" s="245" t="s">
        <v>2817</v>
      </c>
      <c r="D1013" s="328">
        <v>0.6666666666666666</v>
      </c>
      <c r="E1013" s="245" t="s">
        <v>7700</v>
      </c>
      <c r="F1013" s="245" t="s">
        <v>2592</v>
      </c>
      <c r="G1013" s="245">
        <v>1.0</v>
      </c>
      <c r="H1013" s="245" t="s">
        <v>888</v>
      </c>
      <c r="I1013" s="323" t="s">
        <v>13124</v>
      </c>
      <c r="J1013" s="323" t="s">
        <v>9980</v>
      </c>
      <c r="K1013" s="323" t="s">
        <v>12229</v>
      </c>
      <c r="L1013" s="323" t="s">
        <v>9398</v>
      </c>
      <c r="M1013" s="344" t="s">
        <v>12384</v>
      </c>
      <c r="N1013" s="323" t="s">
        <v>706</v>
      </c>
      <c r="O1013" s="331">
        <v>0.6340277777777777</v>
      </c>
      <c r="P1013" s="343" t="str">
        <f t="shared" si="103"/>
        <v>INSTALACION GPS</v>
      </c>
      <c r="Q1013" s="323" t="s">
        <v>6397</v>
      </c>
      <c r="R1013" s="323">
        <v>8.66557080371695E14</v>
      </c>
      <c r="S1013" s="323">
        <v>8.110185678E9</v>
      </c>
      <c r="T1013" s="323" t="s">
        <v>68</v>
      </c>
      <c r="U1013" s="323" t="s">
        <v>13125</v>
      </c>
      <c r="V1013" s="343" t="str">
        <f t="shared" si="106"/>
        <v>INSTALACION</v>
      </c>
      <c r="W1013" s="325">
        <v>1724.0</v>
      </c>
      <c r="X1013" s="325">
        <v>150.0</v>
      </c>
      <c r="Y1013" s="326">
        <f t="shared" si="89"/>
        <v>299.84</v>
      </c>
      <c r="Z1013" s="326">
        <f t="shared" si="86"/>
        <v>2173.84</v>
      </c>
      <c r="AA1013" s="326"/>
    </row>
    <row r="1014">
      <c r="A1014" s="322">
        <v>46175.0</v>
      </c>
      <c r="B1014" s="245" t="s">
        <v>4919</v>
      </c>
      <c r="C1014" s="362" t="s">
        <v>2817</v>
      </c>
      <c r="D1014" s="328">
        <v>0.6666666666666666</v>
      </c>
      <c r="E1014" s="245" t="s">
        <v>2504</v>
      </c>
      <c r="F1014" s="245" t="s">
        <v>2504</v>
      </c>
      <c r="G1014" s="245">
        <v>1.0</v>
      </c>
      <c r="H1014" s="245" t="s">
        <v>888</v>
      </c>
      <c r="I1014" s="323" t="s">
        <v>13126</v>
      </c>
      <c r="J1014" s="323" t="s">
        <v>9980</v>
      </c>
      <c r="K1014" s="323" t="s">
        <v>12229</v>
      </c>
      <c r="L1014" s="323" t="s">
        <v>9398</v>
      </c>
      <c r="M1014" s="344" t="s">
        <v>12384</v>
      </c>
      <c r="N1014" s="323" t="s">
        <v>706</v>
      </c>
      <c r="O1014" s="331">
        <v>0.6722222222222223</v>
      </c>
      <c r="P1014" s="343" t="str">
        <f t="shared" si="103"/>
        <v>INSTALACION GPS</v>
      </c>
      <c r="Q1014" s="323" t="s">
        <v>12310</v>
      </c>
      <c r="R1014" s="323">
        <v>8.66557080301205E14</v>
      </c>
      <c r="S1014" s="323">
        <v>8.128722853E9</v>
      </c>
      <c r="T1014" s="323" t="s">
        <v>68</v>
      </c>
      <c r="U1014" s="323" t="s">
        <v>68</v>
      </c>
      <c r="V1014" s="343" t="str">
        <f t="shared" si="106"/>
        <v>INSTALACION</v>
      </c>
      <c r="W1014" s="325">
        <v>1900.0</v>
      </c>
      <c r="X1014" s="325">
        <v>100.0</v>
      </c>
      <c r="Y1014" s="326">
        <f t="shared" si="89"/>
        <v>320</v>
      </c>
      <c r="Z1014" s="326">
        <f t="shared" si="86"/>
        <v>2320</v>
      </c>
      <c r="AA1014" s="326"/>
    </row>
    <row r="1015">
      <c r="A1015" s="322">
        <v>46175.0</v>
      </c>
      <c r="B1015" s="245" t="s">
        <v>4919</v>
      </c>
      <c r="C1015" s="245" t="s">
        <v>2966</v>
      </c>
      <c r="D1015" s="328">
        <v>0.7083333333333334</v>
      </c>
      <c r="E1015" s="245" t="s">
        <v>7700</v>
      </c>
      <c r="F1015" s="245" t="s">
        <v>13127</v>
      </c>
      <c r="G1015" s="245">
        <v>1.0</v>
      </c>
      <c r="H1015" s="245" t="s">
        <v>2513</v>
      </c>
      <c r="I1015" s="323" t="s">
        <v>13128</v>
      </c>
      <c r="J1015" s="323" t="s">
        <v>2514</v>
      </c>
      <c r="K1015" s="323" t="s">
        <v>13129</v>
      </c>
      <c r="L1015" s="323" t="s">
        <v>13130</v>
      </c>
      <c r="M1015" s="333" t="s">
        <v>13131</v>
      </c>
      <c r="N1015" s="323" t="s">
        <v>12642</v>
      </c>
      <c r="O1015" s="323" t="s">
        <v>13132</v>
      </c>
      <c r="P1015" s="343" t="str">
        <f t="shared" si="103"/>
        <v>DESINSTALACION DE EQUIPO</v>
      </c>
      <c r="Q1015" s="323" t="s">
        <v>13133</v>
      </c>
      <c r="R1015" s="323">
        <v>8.6970606087984E14</v>
      </c>
      <c r="S1015" s="323">
        <v>8.110625896E9</v>
      </c>
      <c r="T1015" s="323" t="s">
        <v>68</v>
      </c>
      <c r="U1015" s="323" t="s">
        <v>13134</v>
      </c>
      <c r="V1015" s="343" t="str">
        <f t="shared" si="106"/>
        <v>DESINSTALACION</v>
      </c>
      <c r="W1015" s="325">
        <v>500.0</v>
      </c>
      <c r="X1015" s="325">
        <v>0.0</v>
      </c>
      <c r="Y1015" s="326">
        <f t="shared" si="89"/>
        <v>80</v>
      </c>
      <c r="Z1015" s="326">
        <f t="shared" si="86"/>
        <v>580</v>
      </c>
      <c r="AA1015" s="326"/>
    </row>
    <row r="1016">
      <c r="A1016" s="322">
        <v>46176.0</v>
      </c>
      <c r="B1016" s="245" t="s">
        <v>4919</v>
      </c>
      <c r="C1016" s="245" t="s">
        <v>762</v>
      </c>
      <c r="D1016" s="328">
        <v>0.375</v>
      </c>
      <c r="E1016" s="245" t="s">
        <v>12740</v>
      </c>
      <c r="F1016" s="245" t="s">
        <v>10546</v>
      </c>
      <c r="G1016" s="245">
        <v>1.0</v>
      </c>
      <c r="H1016" s="245" t="s">
        <v>2716</v>
      </c>
      <c r="I1016" s="323" t="s">
        <v>12745</v>
      </c>
      <c r="J1016" s="323" t="s">
        <v>13118</v>
      </c>
      <c r="K1016" s="323" t="s">
        <v>12743</v>
      </c>
      <c r="L1016" s="323" t="s">
        <v>11505</v>
      </c>
      <c r="M1016" s="333" t="s">
        <v>3390</v>
      </c>
      <c r="N1016" s="323" t="s">
        <v>706</v>
      </c>
      <c r="O1016" s="331">
        <v>0.3645833333333333</v>
      </c>
      <c r="P1016" s="343" t="str">
        <f t="shared" si="103"/>
        <v>REVISION DE UNIDAD
(Dejo de reportar 2026-06-01 14:43:28)</v>
      </c>
      <c r="Q1016" s="323" t="s">
        <v>13135</v>
      </c>
      <c r="R1016" s="323">
        <v>8.64893036591884E14</v>
      </c>
      <c r="S1016" s="323">
        <v>8.115087391E9</v>
      </c>
      <c r="T1016" s="323" t="s">
        <v>10552</v>
      </c>
      <c r="U1016" s="323" t="s">
        <v>10553</v>
      </c>
      <c r="V1016" s="323" t="s">
        <v>762</v>
      </c>
      <c r="W1016" s="325">
        <v>0.0</v>
      </c>
      <c r="X1016" s="325">
        <v>0.0</v>
      </c>
      <c r="Y1016" s="326">
        <f t="shared" si="89"/>
        <v>0</v>
      </c>
      <c r="Z1016" s="326">
        <f t="shared" si="86"/>
        <v>0</v>
      </c>
      <c r="AA1016" s="326"/>
    </row>
    <row r="1017">
      <c r="A1017" s="322">
        <v>46176.0</v>
      </c>
      <c r="B1017" s="245" t="s">
        <v>4919</v>
      </c>
      <c r="C1017" s="245" t="s">
        <v>762</v>
      </c>
      <c r="D1017" s="328">
        <v>0.3958333333333333</v>
      </c>
      <c r="E1017" s="245" t="s">
        <v>7700</v>
      </c>
      <c r="F1017" s="245" t="s">
        <v>13136</v>
      </c>
      <c r="G1017" s="245">
        <v>1.0</v>
      </c>
      <c r="H1017" s="245" t="s">
        <v>2449</v>
      </c>
      <c r="I1017" s="323" t="s">
        <v>13137</v>
      </c>
      <c r="J1017" s="323" t="s">
        <v>12742</v>
      </c>
      <c r="K1017" s="323" t="s">
        <v>13138</v>
      </c>
      <c r="L1017" s="323" t="s">
        <v>13139</v>
      </c>
      <c r="M1017" s="333" t="s">
        <v>13140</v>
      </c>
      <c r="N1017" s="323" t="s">
        <v>706</v>
      </c>
      <c r="O1017" s="331">
        <v>0.3861111111111111</v>
      </c>
      <c r="P1017" s="343" t="str">
        <f t="shared" si="103"/>
        <v>REVISION DE UNIDAD
(DEJO DE REPORTAR)</v>
      </c>
      <c r="Q1017" s="323" t="s">
        <v>12727</v>
      </c>
      <c r="R1017" s="323">
        <v>8.64893034039217E14</v>
      </c>
      <c r="S1017" s="323">
        <v>8.118226612E9</v>
      </c>
      <c r="T1017" s="323" t="s">
        <v>68</v>
      </c>
      <c r="U1017" s="323" t="s">
        <v>13141</v>
      </c>
      <c r="V1017" s="323" t="s">
        <v>762</v>
      </c>
      <c r="W1017" s="325">
        <v>0.0</v>
      </c>
      <c r="X1017" s="325">
        <v>0.0</v>
      </c>
      <c r="Y1017" s="326">
        <f t="shared" si="89"/>
        <v>0</v>
      </c>
      <c r="Z1017" s="326">
        <f t="shared" si="86"/>
        <v>0</v>
      </c>
      <c r="AA1017" s="326"/>
    </row>
    <row r="1018">
      <c r="A1018" s="322">
        <v>46176.0</v>
      </c>
      <c r="B1018" s="245" t="s">
        <v>4919</v>
      </c>
      <c r="C1018" s="245" t="s">
        <v>762</v>
      </c>
      <c r="D1018" s="328">
        <v>0.3958333333333333</v>
      </c>
      <c r="E1018" s="245" t="s">
        <v>7700</v>
      </c>
      <c r="F1018" s="245" t="s">
        <v>13136</v>
      </c>
      <c r="G1018" s="245">
        <v>1.0</v>
      </c>
      <c r="H1018" s="245" t="s">
        <v>2819</v>
      </c>
      <c r="I1018" s="323" t="s">
        <v>13137</v>
      </c>
      <c r="J1018" s="323" t="s">
        <v>2819</v>
      </c>
      <c r="K1018" s="323" t="s">
        <v>13138</v>
      </c>
      <c r="L1018" s="323" t="s">
        <v>13139</v>
      </c>
      <c r="M1018" s="333" t="s">
        <v>13140</v>
      </c>
      <c r="N1018" s="323" t="s">
        <v>706</v>
      </c>
      <c r="O1018" s="331">
        <v>0.3861111111111111</v>
      </c>
      <c r="P1018" s="343" t="str">
        <f t="shared" si="103"/>
        <v>CAMBIO DE SIM</v>
      </c>
      <c r="Q1018" s="323" t="s">
        <v>68</v>
      </c>
      <c r="R1018" s="323">
        <v>8.64893034039217E14</v>
      </c>
      <c r="S1018" s="323">
        <v>8.128887891E9</v>
      </c>
      <c r="T1018" s="323" t="s">
        <v>68</v>
      </c>
      <c r="U1018" s="323" t="s">
        <v>13141</v>
      </c>
      <c r="V1018" s="323" t="s">
        <v>762</v>
      </c>
      <c r="W1018" s="325">
        <v>0.0</v>
      </c>
      <c r="X1018" s="325">
        <v>0.0</v>
      </c>
      <c r="Y1018" s="326">
        <f t="shared" si="89"/>
        <v>0</v>
      </c>
      <c r="Z1018" s="326">
        <f t="shared" si="86"/>
        <v>0</v>
      </c>
      <c r="AA1018" s="326"/>
    </row>
    <row r="1019">
      <c r="A1019" s="322">
        <v>46176.0</v>
      </c>
      <c r="B1019" s="245" t="s">
        <v>4919</v>
      </c>
      <c r="C1019" s="245" t="s">
        <v>762</v>
      </c>
      <c r="D1019" s="328">
        <v>0.3958333333333333</v>
      </c>
      <c r="E1019" s="245" t="s">
        <v>7700</v>
      </c>
      <c r="F1019" s="245" t="s">
        <v>13136</v>
      </c>
      <c r="G1019" s="245">
        <v>1.0</v>
      </c>
      <c r="H1019" s="245" t="s">
        <v>2449</v>
      </c>
      <c r="I1019" s="323" t="s">
        <v>13142</v>
      </c>
      <c r="J1019" s="323" t="s">
        <v>12742</v>
      </c>
      <c r="K1019" s="323" t="s">
        <v>13138</v>
      </c>
      <c r="L1019" s="323" t="s">
        <v>13139</v>
      </c>
      <c r="M1019" s="333" t="s">
        <v>13140</v>
      </c>
      <c r="N1019" s="323" t="s">
        <v>706</v>
      </c>
      <c r="O1019" s="331">
        <v>0.39652777777777776</v>
      </c>
      <c r="P1019" s="343" t="str">
        <f t="shared" si="103"/>
        <v>REVISION DE UNIDAD
(DEJO DE REPORTAR)</v>
      </c>
      <c r="Q1019" s="323" t="s">
        <v>12727</v>
      </c>
      <c r="R1019" s="323">
        <v>8.6489303403788E14</v>
      </c>
      <c r="S1019" s="323">
        <v>8.118226602E9</v>
      </c>
      <c r="T1019" s="323" t="s">
        <v>13143</v>
      </c>
      <c r="U1019" s="323" t="s">
        <v>13144</v>
      </c>
      <c r="V1019" s="323" t="s">
        <v>762</v>
      </c>
      <c r="W1019" s="325">
        <v>0.0</v>
      </c>
      <c r="X1019" s="325">
        <v>0.0</v>
      </c>
      <c r="Y1019" s="326">
        <f t="shared" si="89"/>
        <v>0</v>
      </c>
      <c r="Z1019" s="326">
        <f t="shared" si="86"/>
        <v>0</v>
      </c>
      <c r="AA1019" s="326"/>
    </row>
    <row r="1020">
      <c r="A1020" s="322">
        <v>46176.0</v>
      </c>
      <c r="B1020" s="245" t="s">
        <v>4919</v>
      </c>
      <c r="C1020" s="245" t="s">
        <v>762</v>
      </c>
      <c r="D1020" s="328">
        <v>0.3958333333333333</v>
      </c>
      <c r="E1020" s="245" t="s">
        <v>7700</v>
      </c>
      <c r="F1020" s="245" t="s">
        <v>13136</v>
      </c>
      <c r="G1020" s="245">
        <v>1.0</v>
      </c>
      <c r="H1020" s="245" t="s">
        <v>2819</v>
      </c>
      <c r="I1020" s="323" t="s">
        <v>13142</v>
      </c>
      <c r="J1020" s="323" t="s">
        <v>2819</v>
      </c>
      <c r="K1020" s="323" t="s">
        <v>13138</v>
      </c>
      <c r="L1020" s="323" t="s">
        <v>13139</v>
      </c>
      <c r="M1020" s="333" t="s">
        <v>13140</v>
      </c>
      <c r="N1020" s="323" t="s">
        <v>706</v>
      </c>
      <c r="O1020" s="331">
        <v>0.39652777777777776</v>
      </c>
      <c r="P1020" s="343" t="str">
        <f t="shared" si="103"/>
        <v>CAMBIO DE SIM</v>
      </c>
      <c r="Q1020" s="323" t="s">
        <v>68</v>
      </c>
      <c r="R1020" s="323">
        <v>8.6489303403788E14</v>
      </c>
      <c r="S1020" s="323">
        <v>8.112732517E9</v>
      </c>
      <c r="T1020" s="323" t="s">
        <v>13143</v>
      </c>
      <c r="U1020" s="323" t="s">
        <v>13144</v>
      </c>
      <c r="V1020" s="323" t="s">
        <v>762</v>
      </c>
      <c r="W1020" s="325">
        <v>0.0</v>
      </c>
      <c r="X1020" s="325">
        <v>0.0</v>
      </c>
      <c r="Y1020" s="326">
        <f t="shared" si="89"/>
        <v>0</v>
      </c>
      <c r="Z1020" s="326">
        <f t="shared" si="86"/>
        <v>0</v>
      </c>
      <c r="AA1020" s="326"/>
    </row>
    <row r="1021">
      <c r="A1021" s="322">
        <v>46176.0</v>
      </c>
      <c r="B1021" s="245" t="s">
        <v>4919</v>
      </c>
      <c r="C1021" s="245" t="s">
        <v>762</v>
      </c>
      <c r="D1021" s="328">
        <v>0.3958333333333333</v>
      </c>
      <c r="E1021" s="245" t="s">
        <v>7700</v>
      </c>
      <c r="F1021" s="245" t="s">
        <v>13136</v>
      </c>
      <c r="G1021" s="245">
        <v>1.0</v>
      </c>
      <c r="H1021" s="245" t="s">
        <v>2449</v>
      </c>
      <c r="I1021" s="323" t="s">
        <v>13145</v>
      </c>
      <c r="J1021" s="323" t="s">
        <v>12742</v>
      </c>
      <c r="K1021" s="323" t="s">
        <v>13138</v>
      </c>
      <c r="L1021" s="323" t="s">
        <v>13139</v>
      </c>
      <c r="M1021" s="333" t="s">
        <v>13140</v>
      </c>
      <c r="N1021" s="323" t="s">
        <v>706</v>
      </c>
      <c r="O1021" s="323" t="s">
        <v>13146</v>
      </c>
      <c r="P1021" s="343" t="str">
        <f t="shared" si="103"/>
        <v>REVISION DE UNIDAD
(DEJO DE REPORTAR)</v>
      </c>
      <c r="Q1021" s="323" t="s">
        <v>12727</v>
      </c>
      <c r="R1021" s="323">
        <v>8.64893034039639E14</v>
      </c>
      <c r="S1021" s="323">
        <v>8.118227421E9</v>
      </c>
      <c r="T1021" s="323" t="s">
        <v>68</v>
      </c>
      <c r="U1021" s="323" t="s">
        <v>13147</v>
      </c>
      <c r="V1021" s="323" t="s">
        <v>762</v>
      </c>
      <c r="W1021" s="325">
        <v>0.0</v>
      </c>
      <c r="X1021" s="325">
        <v>0.0</v>
      </c>
      <c r="Y1021" s="326">
        <f t="shared" si="89"/>
        <v>0</v>
      </c>
      <c r="Z1021" s="326">
        <f t="shared" si="86"/>
        <v>0</v>
      </c>
      <c r="AA1021" s="326"/>
    </row>
    <row r="1022">
      <c r="A1022" s="322">
        <v>46176.0</v>
      </c>
      <c r="B1022" s="245" t="s">
        <v>4919</v>
      </c>
      <c r="C1022" s="245" t="s">
        <v>762</v>
      </c>
      <c r="D1022" s="328">
        <v>0.3958333333333333</v>
      </c>
      <c r="E1022" s="245" t="s">
        <v>7700</v>
      </c>
      <c r="F1022" s="245" t="s">
        <v>13136</v>
      </c>
      <c r="G1022" s="245">
        <v>1.0</v>
      </c>
      <c r="H1022" s="245" t="s">
        <v>2819</v>
      </c>
      <c r="I1022" s="323" t="s">
        <v>13145</v>
      </c>
      <c r="J1022" s="323" t="s">
        <v>2819</v>
      </c>
      <c r="K1022" s="323" t="s">
        <v>13138</v>
      </c>
      <c r="L1022" s="323" t="s">
        <v>13139</v>
      </c>
      <c r="M1022" s="333" t="s">
        <v>13140</v>
      </c>
      <c r="N1022" s="323" t="s">
        <v>706</v>
      </c>
      <c r="O1022" s="323" t="s">
        <v>13146</v>
      </c>
      <c r="P1022" s="343" t="str">
        <f t="shared" si="103"/>
        <v>CAMBIO DE SIM</v>
      </c>
      <c r="Q1022" s="323" t="s">
        <v>68</v>
      </c>
      <c r="R1022" s="323">
        <v>8.64893034039639E14</v>
      </c>
      <c r="S1022" s="323">
        <v>8.128876873E9</v>
      </c>
      <c r="T1022" s="323" t="s">
        <v>68</v>
      </c>
      <c r="U1022" s="323" t="s">
        <v>13147</v>
      </c>
      <c r="V1022" s="323" t="s">
        <v>762</v>
      </c>
      <c r="W1022" s="325">
        <v>0.0</v>
      </c>
      <c r="X1022" s="325">
        <v>0.0</v>
      </c>
      <c r="Y1022" s="326">
        <f t="shared" si="89"/>
        <v>0</v>
      </c>
      <c r="Z1022" s="326">
        <f t="shared" si="86"/>
        <v>0</v>
      </c>
      <c r="AA1022" s="326"/>
    </row>
    <row r="1023">
      <c r="A1023" s="322">
        <v>46176.0</v>
      </c>
      <c r="B1023" s="245" t="s">
        <v>4919</v>
      </c>
      <c r="C1023" s="362" t="s">
        <v>2817</v>
      </c>
      <c r="D1023" s="328">
        <v>0.4166666666666667</v>
      </c>
      <c r="E1023" s="245" t="s">
        <v>3993</v>
      </c>
      <c r="F1023" s="245" t="s">
        <v>5930</v>
      </c>
      <c r="G1023" s="245">
        <v>1.0</v>
      </c>
      <c r="H1023" s="245" t="s">
        <v>2513</v>
      </c>
      <c r="I1023" s="323" t="s">
        <v>13148</v>
      </c>
      <c r="J1023" s="323" t="s">
        <v>13149</v>
      </c>
      <c r="K1023" s="323" t="s">
        <v>3312</v>
      </c>
      <c r="L1023" s="323" t="s">
        <v>2577</v>
      </c>
      <c r="M1023" s="333" t="s">
        <v>2578</v>
      </c>
      <c r="N1023" s="323" t="s">
        <v>12642</v>
      </c>
      <c r="O1023" s="331">
        <v>0.4180787037037037</v>
      </c>
      <c r="P1023" s="343" t="str">
        <f t="shared" si="103"/>
        <v>CTE. JAIME OCTAVIO TALAMANTES TALAMANTES
DESINSTALACION DE EQUIPO</v>
      </c>
      <c r="Q1023" s="323" t="s">
        <v>13150</v>
      </c>
      <c r="R1023" s="323">
        <v>8.63844055237819E14</v>
      </c>
      <c r="S1023" s="323" t="s">
        <v>13151</v>
      </c>
      <c r="T1023" s="323" t="s">
        <v>13152</v>
      </c>
      <c r="U1023" s="323" t="s">
        <v>13153</v>
      </c>
      <c r="V1023" s="343" t="str">
        <f t="shared" ref="V1023:V1031" si="107">H1023</f>
        <v>DESINSTALACION</v>
      </c>
      <c r="W1023" s="325">
        <v>650.0</v>
      </c>
      <c r="X1023" s="325">
        <v>0.0</v>
      </c>
      <c r="Y1023" s="326">
        <f t="shared" si="89"/>
        <v>104</v>
      </c>
      <c r="Z1023" s="326">
        <f t="shared" si="86"/>
        <v>754</v>
      </c>
      <c r="AA1023" s="326"/>
    </row>
    <row r="1024">
      <c r="A1024" s="322">
        <v>46176.0</v>
      </c>
      <c r="B1024" s="245" t="s">
        <v>4919</v>
      </c>
      <c r="C1024" s="245" t="s">
        <v>68</v>
      </c>
      <c r="D1024" s="328">
        <v>0.4375</v>
      </c>
      <c r="E1024" s="245" t="s">
        <v>13154</v>
      </c>
      <c r="F1024" s="191" t="s">
        <v>13155</v>
      </c>
      <c r="G1024" s="72">
        <v>1.0</v>
      </c>
      <c r="H1024" s="245" t="s">
        <v>37</v>
      </c>
      <c r="I1024" s="323" t="s">
        <v>2097</v>
      </c>
      <c r="J1024" s="72" t="s">
        <v>3965</v>
      </c>
      <c r="K1024" s="72" t="s">
        <v>5317</v>
      </c>
      <c r="L1024" s="72" t="s">
        <v>5318</v>
      </c>
      <c r="M1024" s="345" t="s">
        <v>5319</v>
      </c>
      <c r="N1024" s="323" t="s">
        <v>706</v>
      </c>
      <c r="O1024" s="331">
        <v>0.4583333333333333</v>
      </c>
      <c r="P1024" s="343" t="str">
        <f t="shared" si="103"/>
        <v>INSTALACION COMODATO</v>
      </c>
      <c r="Q1024" s="323" t="s">
        <v>6397</v>
      </c>
      <c r="R1024" s="323">
        <v>8.66557080359526E14</v>
      </c>
      <c r="S1024" s="323">
        <v>8.128768631E9</v>
      </c>
      <c r="T1024" s="323" t="s">
        <v>68</v>
      </c>
      <c r="U1024" s="323" t="s">
        <v>13156</v>
      </c>
      <c r="V1024" s="343" t="str">
        <f t="shared" si="107"/>
        <v>COMODATO</v>
      </c>
      <c r="W1024" s="325">
        <v>549.0</v>
      </c>
      <c r="X1024" s="325">
        <v>300.0</v>
      </c>
      <c r="Y1024" s="326">
        <f t="shared" si="89"/>
        <v>135.84</v>
      </c>
      <c r="Z1024" s="326">
        <f t="shared" si="86"/>
        <v>984.84</v>
      </c>
      <c r="AA1024" s="326"/>
    </row>
    <row r="1025">
      <c r="A1025" s="322">
        <v>46176.0</v>
      </c>
      <c r="B1025" s="245" t="s">
        <v>4919</v>
      </c>
      <c r="C1025" s="245" t="s">
        <v>762</v>
      </c>
      <c r="D1025" s="328">
        <v>0.4583333333333333</v>
      </c>
      <c r="E1025" s="245" t="s">
        <v>11126</v>
      </c>
      <c r="F1025" s="245" t="s">
        <v>3283</v>
      </c>
      <c r="G1025" s="245">
        <v>1.0</v>
      </c>
      <c r="H1025" s="245" t="s">
        <v>846</v>
      </c>
      <c r="I1025" s="323" t="s">
        <v>12037</v>
      </c>
      <c r="J1025" s="323" t="s">
        <v>12029</v>
      </c>
      <c r="K1025" s="323" t="s">
        <v>68</v>
      </c>
      <c r="L1025" s="323" t="s">
        <v>12038</v>
      </c>
      <c r="M1025" s="324" t="s">
        <v>68</v>
      </c>
      <c r="N1025" s="323" t="s">
        <v>902</v>
      </c>
      <c r="O1025" s="323" t="s">
        <v>68</v>
      </c>
      <c r="P1025" s="343" t="str">
        <f t="shared" si="103"/>
        <v>USO DE LA PLATAFORMA, HERRAMIENTAS Y GEOCERCAS</v>
      </c>
      <c r="Q1025" s="323" t="s">
        <v>13157</v>
      </c>
      <c r="R1025" s="323" t="s">
        <v>68</v>
      </c>
      <c r="S1025" s="323" t="s">
        <v>68</v>
      </c>
      <c r="T1025" s="323" t="s">
        <v>68</v>
      </c>
      <c r="U1025" s="323" t="s">
        <v>68</v>
      </c>
      <c r="V1025" s="343" t="str">
        <f t="shared" si="107"/>
        <v>CANCELADO</v>
      </c>
      <c r="W1025" s="325">
        <v>0.0</v>
      </c>
      <c r="X1025" s="325">
        <v>0.0</v>
      </c>
      <c r="Y1025" s="326">
        <f t="shared" si="89"/>
        <v>0</v>
      </c>
      <c r="Z1025" s="326">
        <f t="shared" si="86"/>
        <v>0</v>
      </c>
      <c r="AA1025" s="326"/>
    </row>
    <row r="1026">
      <c r="A1026" s="322">
        <v>46176.0</v>
      </c>
      <c r="B1026" s="245" t="s">
        <v>4919</v>
      </c>
      <c r="C1026" s="245" t="s">
        <v>2817</v>
      </c>
      <c r="D1026" s="328">
        <v>0.5</v>
      </c>
      <c r="E1026" s="245" t="s">
        <v>7885</v>
      </c>
      <c r="F1026" s="245" t="s">
        <v>3489</v>
      </c>
      <c r="G1026" s="245">
        <v>1.0</v>
      </c>
      <c r="H1026" s="245" t="s">
        <v>2449</v>
      </c>
      <c r="I1026" s="323" t="s">
        <v>13158</v>
      </c>
      <c r="J1026" s="323" t="s">
        <v>13159</v>
      </c>
      <c r="K1026" s="323" t="s">
        <v>6955</v>
      </c>
      <c r="L1026" s="323" t="s">
        <v>13083</v>
      </c>
      <c r="M1026" s="333" t="s">
        <v>11902</v>
      </c>
      <c r="N1026" s="323" t="s">
        <v>706</v>
      </c>
      <c r="O1026" s="323" t="s">
        <v>68</v>
      </c>
      <c r="P1026" s="343" t="str">
        <f t="shared" si="103"/>
        <v>REVISION DE UNIDAD
QUE NO TENGA GPS </v>
      </c>
      <c r="Q1026" s="323" t="s">
        <v>13160</v>
      </c>
      <c r="R1026" s="323" t="s">
        <v>68</v>
      </c>
      <c r="S1026" s="323" t="s">
        <v>68</v>
      </c>
      <c r="T1026" s="323" t="s">
        <v>68</v>
      </c>
      <c r="U1026" s="323" t="s">
        <v>13161</v>
      </c>
      <c r="V1026" s="343" t="str">
        <f t="shared" si="107"/>
        <v>REVISION</v>
      </c>
      <c r="W1026" s="325">
        <v>0.0</v>
      </c>
      <c r="X1026" s="325">
        <v>0.0</v>
      </c>
      <c r="Y1026" s="326">
        <f t="shared" si="89"/>
        <v>0</v>
      </c>
      <c r="Z1026" s="326">
        <f t="shared" si="86"/>
        <v>0</v>
      </c>
      <c r="AA1026" s="326"/>
    </row>
    <row r="1027">
      <c r="A1027" s="322">
        <v>46176.0</v>
      </c>
      <c r="B1027" s="245" t="s">
        <v>4919</v>
      </c>
      <c r="C1027" s="245" t="s">
        <v>68</v>
      </c>
      <c r="D1027" s="328">
        <v>0.625</v>
      </c>
      <c r="E1027" s="245" t="s">
        <v>4137</v>
      </c>
      <c r="F1027" s="245" t="s">
        <v>13162</v>
      </c>
      <c r="G1027" s="245">
        <v>1.0</v>
      </c>
      <c r="H1027" s="245" t="s">
        <v>13163</v>
      </c>
      <c r="I1027" s="323" t="s">
        <v>12037</v>
      </c>
      <c r="J1027" s="323" t="s">
        <v>12029</v>
      </c>
      <c r="K1027" s="323" t="s">
        <v>13164</v>
      </c>
      <c r="L1027" s="323" t="s">
        <v>2495</v>
      </c>
      <c r="M1027" s="333" t="s">
        <v>13165</v>
      </c>
      <c r="N1027" s="323" t="s">
        <v>902</v>
      </c>
      <c r="O1027" s="323" t="s">
        <v>68</v>
      </c>
      <c r="P1027" s="343" t="str">
        <f t="shared" si="103"/>
        <v>USO DE LA PLATAFORMA, HERRAMIENTAS Y GEOCERCAS</v>
      </c>
      <c r="Q1027" s="323" t="s">
        <v>68</v>
      </c>
      <c r="R1027" s="323" t="s">
        <v>68</v>
      </c>
      <c r="S1027" s="323" t="s">
        <v>68</v>
      </c>
      <c r="T1027" s="323" t="s">
        <v>68</v>
      </c>
      <c r="U1027" s="323" t="s">
        <v>68</v>
      </c>
      <c r="V1027" s="343" t="str">
        <f t="shared" si="107"/>
        <v> CAPACITACION</v>
      </c>
      <c r="W1027" s="325">
        <v>0.0</v>
      </c>
      <c r="X1027" s="325">
        <v>0.0</v>
      </c>
      <c r="Y1027" s="326">
        <f t="shared" si="89"/>
        <v>0</v>
      </c>
      <c r="Z1027" s="326">
        <f t="shared" si="86"/>
        <v>0</v>
      </c>
      <c r="AA1027" s="326"/>
    </row>
    <row r="1028">
      <c r="A1028" s="322">
        <v>46176.0</v>
      </c>
      <c r="B1028" s="245" t="s">
        <v>4919</v>
      </c>
      <c r="C1028" s="245" t="s">
        <v>2817</v>
      </c>
      <c r="D1028" s="328">
        <v>0.5555555555555556</v>
      </c>
      <c r="E1028" s="245" t="s">
        <v>2548</v>
      </c>
      <c r="F1028" s="245" t="s">
        <v>10009</v>
      </c>
      <c r="G1028" s="245">
        <v>1.0</v>
      </c>
      <c r="H1028" s="245" t="s">
        <v>2513</v>
      </c>
      <c r="I1028" s="323" t="s">
        <v>13166</v>
      </c>
      <c r="J1028" s="323" t="s">
        <v>2514</v>
      </c>
      <c r="K1028" s="323" t="s">
        <v>9455</v>
      </c>
      <c r="L1028" s="339" t="s">
        <v>2833</v>
      </c>
      <c r="M1028" s="340" t="s">
        <v>11186</v>
      </c>
      <c r="N1028" s="323" t="s">
        <v>706</v>
      </c>
      <c r="O1028" s="331">
        <v>0.56875</v>
      </c>
      <c r="P1028" s="343" t="str">
        <f t="shared" si="103"/>
        <v>DESINSTALACION DE EQUIPO</v>
      </c>
      <c r="Q1028" s="323" t="s">
        <v>68</v>
      </c>
      <c r="R1028" s="323">
        <v>8.6494304878881E14</v>
      </c>
      <c r="S1028" s="323">
        <v>8.114873139E9</v>
      </c>
      <c r="T1028" s="323" t="s">
        <v>6119</v>
      </c>
      <c r="U1028" s="323" t="s">
        <v>13167</v>
      </c>
      <c r="V1028" s="343" t="str">
        <f t="shared" si="107"/>
        <v>DESINSTALACION</v>
      </c>
      <c r="W1028" s="325">
        <v>350.0</v>
      </c>
      <c r="X1028" s="325">
        <v>0.0</v>
      </c>
      <c r="Y1028" s="326">
        <f t="shared" si="89"/>
        <v>56</v>
      </c>
      <c r="Z1028" s="326">
        <f t="shared" si="86"/>
        <v>406</v>
      </c>
      <c r="AA1028" s="326"/>
    </row>
    <row r="1029">
      <c r="A1029" s="322">
        <v>46176.0</v>
      </c>
      <c r="B1029" s="245" t="s">
        <v>4919</v>
      </c>
      <c r="C1029" s="245" t="s">
        <v>2817</v>
      </c>
      <c r="D1029" s="328">
        <v>0.5555555555555556</v>
      </c>
      <c r="E1029" s="245" t="s">
        <v>2548</v>
      </c>
      <c r="F1029" s="245" t="s">
        <v>10009</v>
      </c>
      <c r="G1029" s="245">
        <v>1.0</v>
      </c>
      <c r="H1029" s="245" t="s">
        <v>2812</v>
      </c>
      <c r="I1029" s="323" t="s">
        <v>13168</v>
      </c>
      <c r="J1029" s="323" t="s">
        <v>2521</v>
      </c>
      <c r="K1029" s="323" t="s">
        <v>9455</v>
      </c>
      <c r="L1029" s="323" t="s">
        <v>2833</v>
      </c>
      <c r="M1029" s="333" t="s">
        <v>11186</v>
      </c>
      <c r="N1029" s="323" t="s">
        <v>706</v>
      </c>
      <c r="O1029" s="331">
        <v>0.5701388888888889</v>
      </c>
      <c r="P1029" s="343" t="str">
        <f t="shared" si="103"/>
        <v>REINSTALACION DE EQUIPO </v>
      </c>
      <c r="Q1029" s="323" t="s">
        <v>5247</v>
      </c>
      <c r="R1029" s="323">
        <v>8.6494304878881E14</v>
      </c>
      <c r="S1029" s="323">
        <v>8.114873139E9</v>
      </c>
      <c r="T1029" s="323" t="s">
        <v>13169</v>
      </c>
      <c r="U1029" s="323" t="s">
        <v>68</v>
      </c>
      <c r="V1029" s="343" t="str">
        <f t="shared" si="107"/>
        <v>REINSTALACION</v>
      </c>
      <c r="W1029" s="325">
        <v>350.0</v>
      </c>
      <c r="X1029" s="325">
        <v>0.0</v>
      </c>
      <c r="Y1029" s="326">
        <f t="shared" si="89"/>
        <v>56</v>
      </c>
      <c r="Z1029" s="326">
        <f t="shared" si="86"/>
        <v>406</v>
      </c>
      <c r="AA1029" s="326"/>
    </row>
    <row r="1030">
      <c r="A1030" s="322">
        <v>46176.0</v>
      </c>
      <c r="B1030" s="245" t="s">
        <v>4919</v>
      </c>
      <c r="C1030" s="362" t="s">
        <v>2817</v>
      </c>
      <c r="D1030" s="328">
        <v>0.6041666666666666</v>
      </c>
      <c r="E1030" s="245" t="s">
        <v>2504</v>
      </c>
      <c r="F1030" s="245" t="s">
        <v>2504</v>
      </c>
      <c r="G1030" s="245">
        <v>1.0</v>
      </c>
      <c r="H1030" s="245" t="s">
        <v>888</v>
      </c>
      <c r="I1030" s="323" t="s">
        <v>13170</v>
      </c>
      <c r="J1030" s="323" t="s">
        <v>9980</v>
      </c>
      <c r="K1030" s="323" t="s">
        <v>2507</v>
      </c>
      <c r="L1030" s="323" t="s">
        <v>9328</v>
      </c>
      <c r="M1030" s="333" t="s">
        <v>12384</v>
      </c>
      <c r="N1030" s="323" t="s">
        <v>706</v>
      </c>
      <c r="O1030" s="323" t="s">
        <v>13171</v>
      </c>
      <c r="P1030" s="323" t="s">
        <v>9980</v>
      </c>
      <c r="Q1030" s="323" t="s">
        <v>12310</v>
      </c>
      <c r="R1030" s="323">
        <v>8.6655708034187E14</v>
      </c>
      <c r="S1030" s="323">
        <v>8.128625842E9</v>
      </c>
      <c r="T1030" s="323" t="s">
        <v>68</v>
      </c>
      <c r="U1030" s="323" t="s">
        <v>13172</v>
      </c>
      <c r="V1030" s="343" t="str">
        <f t="shared" si="107"/>
        <v>INSTALACION</v>
      </c>
      <c r="W1030" s="325">
        <v>1900.0</v>
      </c>
      <c r="X1030" s="325">
        <v>100.0</v>
      </c>
      <c r="Y1030" s="326">
        <f t="shared" si="89"/>
        <v>320</v>
      </c>
      <c r="Z1030" s="326">
        <f t="shared" si="86"/>
        <v>2320</v>
      </c>
      <c r="AA1030" s="326"/>
    </row>
    <row r="1031">
      <c r="A1031" s="322">
        <v>46176.0</v>
      </c>
      <c r="B1031" s="245" t="s">
        <v>4919</v>
      </c>
      <c r="C1031" s="245" t="s">
        <v>2817</v>
      </c>
      <c r="D1031" s="371">
        <v>0.625</v>
      </c>
      <c r="E1031" s="245" t="s">
        <v>2548</v>
      </c>
      <c r="F1031" s="245" t="s">
        <v>10009</v>
      </c>
      <c r="G1031" s="245">
        <v>1.0</v>
      </c>
      <c r="H1031" s="245" t="s">
        <v>888</v>
      </c>
      <c r="I1031" s="323" t="s">
        <v>13173</v>
      </c>
      <c r="J1031" s="323" t="s">
        <v>9980</v>
      </c>
      <c r="K1031" s="323" t="s">
        <v>9455</v>
      </c>
      <c r="L1031" s="323" t="s">
        <v>2833</v>
      </c>
      <c r="M1031" s="333" t="s">
        <v>11186</v>
      </c>
      <c r="N1031" s="323" t="s">
        <v>706</v>
      </c>
      <c r="O1031" s="331">
        <v>0.6111111111111112</v>
      </c>
      <c r="P1031" s="343" t="str">
        <f t="shared" ref="P1031:P1038" si="108">J1031</f>
        <v>INSTALACION GPS</v>
      </c>
      <c r="Q1031" s="323" t="s">
        <v>13174</v>
      </c>
      <c r="R1031" s="323">
        <v>8.665570803868E14</v>
      </c>
      <c r="S1031" s="323">
        <v>8.128621585E9</v>
      </c>
      <c r="T1031" s="323" t="s">
        <v>68</v>
      </c>
      <c r="U1031" s="323" t="s">
        <v>68</v>
      </c>
      <c r="V1031" s="343" t="str">
        <f t="shared" si="107"/>
        <v>INSTALACION</v>
      </c>
      <c r="W1031" s="325">
        <v>1900.0</v>
      </c>
      <c r="X1031" s="325">
        <v>150.0</v>
      </c>
      <c r="Y1031" s="326">
        <f t="shared" si="89"/>
        <v>328</v>
      </c>
      <c r="Z1031" s="326">
        <f t="shared" si="86"/>
        <v>2378</v>
      </c>
      <c r="AA1031" s="326"/>
    </row>
    <row r="1032">
      <c r="A1032" s="322">
        <v>46176.0</v>
      </c>
      <c r="B1032" s="245" t="s">
        <v>4919</v>
      </c>
      <c r="C1032" s="245" t="s">
        <v>762</v>
      </c>
      <c r="D1032" s="328">
        <v>0.6041666666666666</v>
      </c>
      <c r="E1032" s="245" t="s">
        <v>2504</v>
      </c>
      <c r="F1032" s="245" t="s">
        <v>2504</v>
      </c>
      <c r="G1032" s="245">
        <v>1.0</v>
      </c>
      <c r="H1032" s="245" t="s">
        <v>6980</v>
      </c>
      <c r="I1032" s="323" t="s">
        <v>13175</v>
      </c>
      <c r="J1032" s="323" t="s">
        <v>9980</v>
      </c>
      <c r="K1032" s="323" t="s">
        <v>2507</v>
      </c>
      <c r="L1032" s="323" t="s">
        <v>9328</v>
      </c>
      <c r="M1032" s="333" t="s">
        <v>12384</v>
      </c>
      <c r="N1032" s="323" t="s">
        <v>68</v>
      </c>
      <c r="O1032" s="323" t="s">
        <v>68</v>
      </c>
      <c r="P1032" s="343" t="str">
        <f t="shared" si="108"/>
        <v>INSTALACION GPS</v>
      </c>
      <c r="Q1032" s="323" t="s">
        <v>13176</v>
      </c>
      <c r="R1032" s="323" t="s">
        <v>68</v>
      </c>
      <c r="S1032" s="323" t="s">
        <v>68</v>
      </c>
      <c r="T1032" s="323" t="s">
        <v>68</v>
      </c>
      <c r="U1032" s="323" t="s">
        <v>68</v>
      </c>
      <c r="V1032" s="323" t="s">
        <v>846</v>
      </c>
      <c r="W1032" s="325">
        <v>0.0</v>
      </c>
      <c r="X1032" s="325">
        <v>0.0</v>
      </c>
      <c r="Y1032" s="326">
        <f t="shared" si="89"/>
        <v>0</v>
      </c>
      <c r="Z1032" s="326">
        <f t="shared" si="86"/>
        <v>0</v>
      </c>
      <c r="AA1032" s="326"/>
    </row>
    <row r="1033">
      <c r="A1033" s="322">
        <v>46176.0</v>
      </c>
      <c r="B1033" s="245" t="s">
        <v>4919</v>
      </c>
      <c r="C1033" s="362" t="s">
        <v>2817</v>
      </c>
      <c r="D1033" s="328">
        <v>0.7708333333333334</v>
      </c>
      <c r="E1033" s="245" t="s">
        <v>2504</v>
      </c>
      <c r="F1033" s="245" t="s">
        <v>2504</v>
      </c>
      <c r="G1033" s="245">
        <v>1.0</v>
      </c>
      <c r="H1033" s="245" t="s">
        <v>888</v>
      </c>
      <c r="I1033" s="323" t="s">
        <v>13177</v>
      </c>
      <c r="J1033" s="323" t="s">
        <v>9980</v>
      </c>
      <c r="K1033" s="323" t="s">
        <v>2507</v>
      </c>
      <c r="L1033" s="323" t="s">
        <v>9328</v>
      </c>
      <c r="M1033" s="333" t="s">
        <v>12384</v>
      </c>
      <c r="N1033" s="323" t="s">
        <v>706</v>
      </c>
      <c r="O1033" s="331">
        <v>0.7916666666666666</v>
      </c>
      <c r="P1033" s="343" t="str">
        <f t="shared" si="108"/>
        <v>INSTALACION GPS</v>
      </c>
      <c r="Q1033" s="323" t="s">
        <v>12310</v>
      </c>
      <c r="R1033" s="323">
        <v>8.66557080371786E14</v>
      </c>
      <c r="S1033" s="323">
        <v>8.128900857E9</v>
      </c>
      <c r="T1033" s="323" t="s">
        <v>13178</v>
      </c>
      <c r="U1033" s="323" t="s">
        <v>13179</v>
      </c>
      <c r="V1033" s="343" t="str">
        <f t="shared" ref="V1033:V1063" si="109">H1033</f>
        <v>INSTALACION</v>
      </c>
      <c r="W1033" s="325">
        <v>1900.0</v>
      </c>
      <c r="X1033" s="325">
        <v>100.0</v>
      </c>
      <c r="Y1033" s="326">
        <f t="shared" si="89"/>
        <v>320</v>
      </c>
      <c r="Z1033" s="326">
        <f t="shared" si="86"/>
        <v>2320</v>
      </c>
      <c r="AA1033" s="326"/>
    </row>
    <row r="1034">
      <c r="A1034" s="322">
        <v>46177.0</v>
      </c>
      <c r="B1034" s="245" t="s">
        <v>4919</v>
      </c>
      <c r="C1034" s="362" t="s">
        <v>2817</v>
      </c>
      <c r="D1034" s="328">
        <v>0.4166666666666667</v>
      </c>
      <c r="E1034" s="245" t="s">
        <v>2504</v>
      </c>
      <c r="F1034" s="245" t="s">
        <v>2504</v>
      </c>
      <c r="G1034" s="245">
        <v>1.0</v>
      </c>
      <c r="H1034" s="245" t="s">
        <v>2513</v>
      </c>
      <c r="I1034" s="323" t="s">
        <v>13180</v>
      </c>
      <c r="J1034" s="323" t="s">
        <v>2514</v>
      </c>
      <c r="K1034" s="323" t="s">
        <v>2507</v>
      </c>
      <c r="L1034" s="323" t="s">
        <v>10913</v>
      </c>
      <c r="M1034" s="344" t="s">
        <v>12676</v>
      </c>
      <c r="N1034" s="323" t="s">
        <v>706</v>
      </c>
      <c r="O1034" s="331">
        <v>0.45</v>
      </c>
      <c r="P1034" s="343" t="str">
        <f t="shared" si="108"/>
        <v>DESINSTALACION DE EQUIPO</v>
      </c>
      <c r="Q1034" s="323" t="s">
        <v>10980</v>
      </c>
      <c r="R1034" s="323" t="s">
        <v>13181</v>
      </c>
      <c r="S1034" s="323">
        <v>8.126040759E9</v>
      </c>
      <c r="T1034" s="323" t="s">
        <v>9411</v>
      </c>
      <c r="U1034" s="323" t="s">
        <v>9412</v>
      </c>
      <c r="V1034" s="343" t="str">
        <f t="shared" si="109"/>
        <v>DESINSTALACION</v>
      </c>
      <c r="W1034" s="325">
        <v>500.0</v>
      </c>
      <c r="X1034" s="325">
        <v>0.0</v>
      </c>
      <c r="Y1034" s="326">
        <f t="shared" si="89"/>
        <v>80</v>
      </c>
      <c r="Z1034" s="326">
        <f t="shared" si="86"/>
        <v>580</v>
      </c>
      <c r="AA1034" s="326"/>
    </row>
    <row r="1035">
      <c r="A1035" s="322">
        <v>46177.0</v>
      </c>
      <c r="B1035" s="245" t="s">
        <v>4919</v>
      </c>
      <c r="C1035" s="245" t="s">
        <v>762</v>
      </c>
      <c r="D1035" s="328">
        <v>0.4583333333333333</v>
      </c>
      <c r="E1035" s="245" t="s">
        <v>11126</v>
      </c>
      <c r="F1035" s="245" t="s">
        <v>3283</v>
      </c>
      <c r="G1035" s="245">
        <v>1.0</v>
      </c>
      <c r="H1035" s="245" t="s">
        <v>846</v>
      </c>
      <c r="I1035" s="323" t="s">
        <v>12037</v>
      </c>
      <c r="J1035" s="323" t="s">
        <v>12029</v>
      </c>
      <c r="K1035" s="323" t="s">
        <v>68</v>
      </c>
      <c r="L1035" s="323" t="s">
        <v>12038</v>
      </c>
      <c r="M1035" s="324" t="s">
        <v>68</v>
      </c>
      <c r="N1035" s="323" t="s">
        <v>902</v>
      </c>
      <c r="O1035" s="323" t="s">
        <v>68</v>
      </c>
      <c r="P1035" s="343" t="str">
        <f t="shared" si="108"/>
        <v>USO DE LA PLATAFORMA, HERRAMIENTAS Y GEOCERCAS</v>
      </c>
      <c r="Q1035" s="323" t="s">
        <v>13157</v>
      </c>
      <c r="R1035" s="323" t="s">
        <v>68</v>
      </c>
      <c r="S1035" s="323" t="s">
        <v>68</v>
      </c>
      <c r="T1035" s="323" t="s">
        <v>68</v>
      </c>
      <c r="U1035" s="323" t="s">
        <v>68</v>
      </c>
      <c r="V1035" s="343" t="str">
        <f t="shared" si="109"/>
        <v>CANCELADO</v>
      </c>
      <c r="W1035" s="325">
        <v>0.0</v>
      </c>
      <c r="X1035" s="325">
        <v>0.0</v>
      </c>
      <c r="Y1035" s="326">
        <f t="shared" si="89"/>
        <v>0</v>
      </c>
      <c r="Z1035" s="326">
        <f t="shared" si="86"/>
        <v>0</v>
      </c>
      <c r="AA1035" s="326"/>
    </row>
    <row r="1036">
      <c r="A1036" s="322">
        <v>46177.0</v>
      </c>
      <c r="B1036" s="245" t="s">
        <v>4919</v>
      </c>
      <c r="C1036" s="245" t="s">
        <v>68</v>
      </c>
      <c r="D1036" s="245" t="s">
        <v>13182</v>
      </c>
      <c r="E1036" s="245" t="s">
        <v>13183</v>
      </c>
      <c r="F1036" s="245" t="s">
        <v>10192</v>
      </c>
      <c r="G1036" s="245">
        <v>1.0</v>
      </c>
      <c r="H1036" s="245" t="s">
        <v>2812</v>
      </c>
      <c r="I1036" s="323" t="s">
        <v>13184</v>
      </c>
      <c r="J1036" s="323" t="s">
        <v>2521</v>
      </c>
      <c r="K1036" s="323" t="s">
        <v>10194</v>
      </c>
      <c r="L1036" s="323" t="s">
        <v>10195</v>
      </c>
      <c r="M1036" s="333" t="s">
        <v>10196</v>
      </c>
      <c r="N1036" s="323" t="s">
        <v>706</v>
      </c>
      <c r="O1036" s="331">
        <v>0.4895833333333333</v>
      </c>
      <c r="P1036" s="343" t="str">
        <f t="shared" si="108"/>
        <v>REINSTALACION DE EQUIPO </v>
      </c>
      <c r="Q1036" s="323" t="s">
        <v>13185</v>
      </c>
      <c r="R1036" s="323">
        <v>8.68166058820473E14</v>
      </c>
      <c r="S1036" s="323">
        <v>8.129109054E9</v>
      </c>
      <c r="T1036" s="323" t="s">
        <v>13186</v>
      </c>
      <c r="U1036" s="323" t="s">
        <v>13187</v>
      </c>
      <c r="V1036" s="343" t="str">
        <f t="shared" si="109"/>
        <v>REINSTALACION</v>
      </c>
      <c r="W1036" s="325">
        <v>500.0</v>
      </c>
      <c r="X1036" s="325">
        <v>0.0</v>
      </c>
      <c r="Y1036" s="326">
        <f t="shared" si="89"/>
        <v>80</v>
      </c>
      <c r="Z1036" s="326">
        <f t="shared" si="86"/>
        <v>580</v>
      </c>
      <c r="AA1036" s="326"/>
    </row>
    <row r="1037">
      <c r="A1037" s="322">
        <v>46177.0</v>
      </c>
      <c r="B1037" s="245" t="s">
        <v>4919</v>
      </c>
      <c r="C1037" s="245" t="s">
        <v>2817</v>
      </c>
      <c r="D1037" s="328">
        <v>0.5625</v>
      </c>
      <c r="E1037" s="245" t="s">
        <v>2548</v>
      </c>
      <c r="F1037" s="245" t="s">
        <v>10009</v>
      </c>
      <c r="G1037" s="245">
        <v>1.0</v>
      </c>
      <c r="H1037" s="245" t="s">
        <v>2513</v>
      </c>
      <c r="I1037" s="323" t="s">
        <v>13188</v>
      </c>
      <c r="J1037" s="323" t="s">
        <v>2514</v>
      </c>
      <c r="K1037" s="323" t="s">
        <v>9455</v>
      </c>
      <c r="L1037" s="323" t="s">
        <v>2833</v>
      </c>
      <c r="M1037" s="333" t="s">
        <v>11186</v>
      </c>
      <c r="N1037" s="323" t="s">
        <v>902</v>
      </c>
      <c r="O1037" s="331">
        <v>0.5715277777777777</v>
      </c>
      <c r="P1037" s="343" t="str">
        <f t="shared" si="108"/>
        <v>DESINSTALACION DE EQUIPO</v>
      </c>
      <c r="Q1037" s="323" t="s">
        <v>10980</v>
      </c>
      <c r="R1037" s="323">
        <v>8.66381052330146E14</v>
      </c>
      <c r="S1037" s="323">
        <v>8.128753199E9</v>
      </c>
      <c r="T1037" s="323" t="s">
        <v>13189</v>
      </c>
      <c r="U1037" s="323" t="s">
        <v>13190</v>
      </c>
      <c r="V1037" s="343" t="str">
        <f t="shared" si="109"/>
        <v>DESINSTALACION</v>
      </c>
      <c r="W1037" s="325">
        <v>350.0</v>
      </c>
      <c r="X1037" s="325">
        <v>0.0</v>
      </c>
      <c r="Y1037" s="326">
        <f t="shared" si="89"/>
        <v>56</v>
      </c>
      <c r="Z1037" s="326">
        <f t="shared" si="86"/>
        <v>406</v>
      </c>
      <c r="AA1037" s="326"/>
    </row>
    <row r="1038">
      <c r="A1038" s="322">
        <v>46177.0</v>
      </c>
      <c r="B1038" s="245" t="s">
        <v>4919</v>
      </c>
      <c r="C1038" s="245" t="s">
        <v>2817</v>
      </c>
      <c r="D1038" s="328">
        <v>0.5625</v>
      </c>
      <c r="E1038" s="245" t="s">
        <v>2548</v>
      </c>
      <c r="F1038" s="245" t="s">
        <v>10009</v>
      </c>
      <c r="G1038" s="245">
        <v>1.0</v>
      </c>
      <c r="H1038" s="245" t="s">
        <v>2812</v>
      </c>
      <c r="I1038" s="323" t="s">
        <v>13191</v>
      </c>
      <c r="J1038" s="323" t="s">
        <v>2521</v>
      </c>
      <c r="K1038" s="323" t="s">
        <v>9455</v>
      </c>
      <c r="L1038" s="323" t="s">
        <v>2833</v>
      </c>
      <c r="M1038" s="333" t="s">
        <v>11186</v>
      </c>
      <c r="N1038" s="323" t="s">
        <v>706</v>
      </c>
      <c r="O1038" s="331">
        <v>0.5902777777777778</v>
      </c>
      <c r="P1038" s="343" t="str">
        <f t="shared" si="108"/>
        <v>REINSTALACION DE EQUIPO </v>
      </c>
      <c r="Q1038" s="323" t="s">
        <v>12957</v>
      </c>
      <c r="R1038" s="323">
        <v>8.66381052330146E14</v>
      </c>
      <c r="S1038" s="323">
        <v>8.128753199E9</v>
      </c>
      <c r="T1038" s="323" t="s">
        <v>13192</v>
      </c>
      <c r="U1038" s="323" t="s">
        <v>68</v>
      </c>
      <c r="V1038" s="343" t="str">
        <f t="shared" si="109"/>
        <v>REINSTALACION</v>
      </c>
      <c r="W1038" s="325">
        <v>350.0</v>
      </c>
      <c r="X1038" s="325">
        <v>0.0</v>
      </c>
      <c r="Y1038" s="326">
        <f t="shared" si="89"/>
        <v>56</v>
      </c>
      <c r="Z1038" s="326">
        <f t="shared" si="86"/>
        <v>406</v>
      </c>
      <c r="AA1038" s="326"/>
    </row>
    <row r="1039">
      <c r="A1039" s="322">
        <v>46177.0</v>
      </c>
      <c r="B1039" s="245" t="s">
        <v>4919</v>
      </c>
      <c r="C1039" s="245" t="s">
        <v>2817</v>
      </c>
      <c r="D1039" s="328">
        <v>0.5833333333333334</v>
      </c>
      <c r="E1039" s="245" t="s">
        <v>2548</v>
      </c>
      <c r="F1039" s="245" t="s">
        <v>10009</v>
      </c>
      <c r="G1039" s="245">
        <v>1.0</v>
      </c>
      <c r="H1039" s="245" t="s">
        <v>888</v>
      </c>
      <c r="I1039" s="323" t="s">
        <v>13193</v>
      </c>
      <c r="J1039" s="323" t="s">
        <v>9980</v>
      </c>
      <c r="K1039" s="323" t="s">
        <v>9455</v>
      </c>
      <c r="L1039" s="323" t="s">
        <v>2833</v>
      </c>
      <c r="M1039" s="333" t="s">
        <v>11186</v>
      </c>
      <c r="N1039" s="323" t="s">
        <v>706</v>
      </c>
      <c r="O1039" s="331">
        <v>0.6041666666666666</v>
      </c>
      <c r="P1039" s="323" t="s">
        <v>13194</v>
      </c>
      <c r="Q1039" s="323" t="s">
        <v>5247</v>
      </c>
      <c r="R1039" s="323">
        <v>8.65011034739533E14</v>
      </c>
      <c r="S1039" s="323">
        <v>8.12875297E9</v>
      </c>
      <c r="T1039" s="323" t="s">
        <v>13195</v>
      </c>
      <c r="U1039" s="323" t="s">
        <v>68</v>
      </c>
      <c r="V1039" s="343" t="str">
        <f t="shared" si="109"/>
        <v>INSTALACION</v>
      </c>
      <c r="W1039" s="325">
        <v>1900.0</v>
      </c>
      <c r="X1039" s="325">
        <v>0.0</v>
      </c>
      <c r="Y1039" s="326">
        <f t="shared" si="89"/>
        <v>304</v>
      </c>
      <c r="Z1039" s="326">
        <f t="shared" si="86"/>
        <v>2204</v>
      </c>
      <c r="AA1039" s="326"/>
    </row>
    <row r="1040">
      <c r="A1040" s="322">
        <v>46177.0</v>
      </c>
      <c r="B1040" s="245" t="s">
        <v>4919</v>
      </c>
      <c r="C1040" s="245" t="s">
        <v>2817</v>
      </c>
      <c r="D1040" s="328">
        <v>0.4583333333333333</v>
      </c>
      <c r="E1040" s="245" t="s">
        <v>3761</v>
      </c>
      <c r="F1040" s="245" t="s">
        <v>2592</v>
      </c>
      <c r="G1040" s="245">
        <v>1.0</v>
      </c>
      <c r="H1040" s="245" t="s">
        <v>888</v>
      </c>
      <c r="I1040" s="323" t="s">
        <v>13196</v>
      </c>
      <c r="J1040" s="323" t="s">
        <v>9980</v>
      </c>
      <c r="K1040" s="323" t="s">
        <v>13197</v>
      </c>
      <c r="L1040" s="323" t="s">
        <v>12043</v>
      </c>
      <c r="M1040" s="333" t="s">
        <v>2649</v>
      </c>
      <c r="N1040" s="323" t="s">
        <v>706</v>
      </c>
      <c r="O1040" s="331">
        <v>0.4826388888888889</v>
      </c>
      <c r="P1040" s="343" t="str">
        <f t="shared" ref="P1040:P1043" si="110">J1040</f>
        <v>INSTALACION GPS</v>
      </c>
      <c r="Q1040" s="323" t="s">
        <v>5247</v>
      </c>
      <c r="R1040" s="323">
        <v>8.66557080313184E14</v>
      </c>
      <c r="S1040" s="323">
        <v>8.128998588E9</v>
      </c>
      <c r="T1040" s="323" t="s">
        <v>13198</v>
      </c>
      <c r="U1040" s="323" t="s">
        <v>68</v>
      </c>
      <c r="V1040" s="343" t="str">
        <f t="shared" si="109"/>
        <v>INSTALACION</v>
      </c>
      <c r="W1040" s="325">
        <v>1724.0</v>
      </c>
      <c r="X1040" s="325">
        <v>150.0</v>
      </c>
      <c r="Y1040" s="326">
        <f t="shared" si="89"/>
        <v>299.84</v>
      </c>
      <c r="Z1040" s="326">
        <f t="shared" si="86"/>
        <v>2173.84</v>
      </c>
      <c r="AA1040" s="326"/>
    </row>
    <row r="1041">
      <c r="A1041" s="322">
        <v>46177.0</v>
      </c>
      <c r="B1041" s="245" t="s">
        <v>4919</v>
      </c>
      <c r="C1041" s="245" t="s">
        <v>2817</v>
      </c>
      <c r="D1041" s="328">
        <v>0.4791666666666667</v>
      </c>
      <c r="E1041" s="245" t="s">
        <v>3761</v>
      </c>
      <c r="F1041" s="245" t="s">
        <v>2592</v>
      </c>
      <c r="G1041" s="245">
        <v>1.0</v>
      </c>
      <c r="H1041" s="245" t="s">
        <v>888</v>
      </c>
      <c r="I1041" s="323" t="s">
        <v>13199</v>
      </c>
      <c r="J1041" s="323" t="s">
        <v>9980</v>
      </c>
      <c r="K1041" s="323" t="s">
        <v>13197</v>
      </c>
      <c r="L1041" s="323" t="s">
        <v>12043</v>
      </c>
      <c r="M1041" s="333" t="s">
        <v>2649</v>
      </c>
      <c r="N1041" s="323" t="s">
        <v>706</v>
      </c>
      <c r="O1041" s="331">
        <v>0.4965277777777778</v>
      </c>
      <c r="P1041" s="343" t="str">
        <f t="shared" si="110"/>
        <v>INSTALACION GPS</v>
      </c>
      <c r="Q1041" s="323" t="s">
        <v>5247</v>
      </c>
      <c r="R1041" s="323">
        <v>8.66557080329883E14</v>
      </c>
      <c r="S1041" s="323">
        <v>8.128699046E9</v>
      </c>
      <c r="T1041" s="323" t="s">
        <v>13200</v>
      </c>
      <c r="U1041" s="323" t="s">
        <v>68</v>
      </c>
      <c r="V1041" s="343" t="str">
        <f t="shared" si="109"/>
        <v>INSTALACION</v>
      </c>
      <c r="W1041" s="325">
        <v>1724.0</v>
      </c>
      <c r="X1041" s="325">
        <v>150.0</v>
      </c>
      <c r="Y1041" s="326">
        <f t="shared" si="89"/>
        <v>299.84</v>
      </c>
      <c r="Z1041" s="326">
        <f t="shared" si="86"/>
        <v>2173.84</v>
      </c>
      <c r="AA1041" s="326"/>
    </row>
    <row r="1042">
      <c r="A1042" s="322">
        <v>46177.0</v>
      </c>
      <c r="B1042" s="245" t="s">
        <v>4919</v>
      </c>
      <c r="C1042" s="245" t="s">
        <v>68</v>
      </c>
      <c r="D1042" s="245"/>
      <c r="E1042" s="245" t="s">
        <v>68</v>
      </c>
      <c r="F1042" s="245" t="s">
        <v>68</v>
      </c>
      <c r="G1042" s="245" t="s">
        <v>68</v>
      </c>
      <c r="H1042" s="245" t="s">
        <v>68</v>
      </c>
      <c r="I1042" s="323" t="s">
        <v>68</v>
      </c>
      <c r="J1042" s="323" t="s">
        <v>68</v>
      </c>
      <c r="K1042" s="323" t="s">
        <v>68</v>
      </c>
      <c r="L1042" s="323" t="s">
        <v>68</v>
      </c>
      <c r="M1042" s="324" t="s">
        <v>68</v>
      </c>
      <c r="N1042" s="323" t="s">
        <v>68</v>
      </c>
      <c r="O1042" s="323" t="s">
        <v>68</v>
      </c>
      <c r="P1042" s="343" t="str">
        <f t="shared" si="110"/>
        <v>-</v>
      </c>
      <c r="Q1042" s="323" t="s">
        <v>68</v>
      </c>
      <c r="R1042" s="323" t="s">
        <v>68</v>
      </c>
      <c r="S1042" s="323" t="s">
        <v>68</v>
      </c>
      <c r="T1042" s="323" t="s">
        <v>68</v>
      </c>
      <c r="U1042" s="323" t="s">
        <v>68</v>
      </c>
      <c r="V1042" s="343" t="str">
        <f t="shared" si="109"/>
        <v>-</v>
      </c>
      <c r="W1042" s="325">
        <v>0.0</v>
      </c>
      <c r="X1042" s="325">
        <v>0.0</v>
      </c>
      <c r="Y1042" s="326">
        <f t="shared" si="89"/>
        <v>0</v>
      </c>
      <c r="Z1042" s="326">
        <f t="shared" si="86"/>
        <v>0</v>
      </c>
      <c r="AA1042" s="326"/>
    </row>
    <row r="1043">
      <c r="A1043" s="322">
        <v>46178.0</v>
      </c>
      <c r="B1043" s="245" t="s">
        <v>4919</v>
      </c>
      <c r="C1043" s="245" t="s">
        <v>2817</v>
      </c>
      <c r="D1043" s="328">
        <v>0.5</v>
      </c>
      <c r="E1043" s="245" t="s">
        <v>3761</v>
      </c>
      <c r="F1043" s="245" t="s">
        <v>2592</v>
      </c>
      <c r="G1043" s="245">
        <v>1.0</v>
      </c>
      <c r="H1043" s="245" t="s">
        <v>888</v>
      </c>
      <c r="I1043" s="323" t="s">
        <v>13201</v>
      </c>
      <c r="J1043" s="323" t="s">
        <v>13194</v>
      </c>
      <c r="K1043" s="323">
        <v>8.12388685E9</v>
      </c>
      <c r="L1043" s="323" t="s">
        <v>13202</v>
      </c>
      <c r="M1043" s="333" t="s">
        <v>13203</v>
      </c>
      <c r="N1043" s="323" t="s">
        <v>706</v>
      </c>
      <c r="O1043" s="323"/>
      <c r="P1043" s="343" t="str">
        <f t="shared" si="110"/>
        <v>INSTALACIÓN GPS</v>
      </c>
      <c r="Q1043" s="323" t="s">
        <v>68</v>
      </c>
      <c r="R1043" s="323" t="s">
        <v>68</v>
      </c>
      <c r="S1043" s="323" t="s">
        <v>68</v>
      </c>
      <c r="T1043" s="323" t="s">
        <v>68</v>
      </c>
      <c r="U1043" s="323" t="s">
        <v>68</v>
      </c>
      <c r="V1043" s="343" t="str">
        <f t="shared" si="109"/>
        <v>INSTALACION</v>
      </c>
      <c r="W1043" s="325">
        <v>0.0</v>
      </c>
      <c r="X1043" s="325">
        <v>0.0</v>
      </c>
      <c r="Y1043" s="326">
        <f t="shared" si="89"/>
        <v>0</v>
      </c>
      <c r="Z1043" s="326">
        <f t="shared" si="86"/>
        <v>0</v>
      </c>
      <c r="AA1043" s="326"/>
    </row>
    <row r="1044">
      <c r="A1044" s="322">
        <v>46178.0</v>
      </c>
      <c r="B1044" s="245" t="s">
        <v>4919</v>
      </c>
      <c r="C1044" s="245" t="s">
        <v>2817</v>
      </c>
      <c r="D1044" s="328">
        <v>0.625</v>
      </c>
      <c r="E1044" s="245" t="s">
        <v>2548</v>
      </c>
      <c r="F1044" s="245" t="s">
        <v>10009</v>
      </c>
      <c r="G1044" s="245">
        <v>1.0</v>
      </c>
      <c r="H1044" s="245" t="s">
        <v>2449</v>
      </c>
      <c r="I1044" s="323" t="s">
        <v>13204</v>
      </c>
      <c r="J1044" s="323" t="s">
        <v>13205</v>
      </c>
      <c r="K1044" s="323" t="s">
        <v>9455</v>
      </c>
      <c r="L1044" s="323" t="s">
        <v>631</v>
      </c>
      <c r="M1044" s="324"/>
      <c r="N1044" s="323" t="s">
        <v>706</v>
      </c>
      <c r="O1044" s="372">
        <v>0.6319444444444444</v>
      </c>
      <c r="P1044" s="323" t="s">
        <v>2449</v>
      </c>
      <c r="Q1044" s="323" t="s">
        <v>13206</v>
      </c>
      <c r="R1044" s="323">
        <v>8.6501103439604E13</v>
      </c>
      <c r="S1044" s="323"/>
      <c r="T1044" s="323"/>
      <c r="U1044" s="323"/>
      <c r="V1044" s="343" t="str">
        <f t="shared" si="109"/>
        <v>REVISION</v>
      </c>
      <c r="W1044" s="325">
        <v>500.0</v>
      </c>
      <c r="X1044" s="325">
        <v>0.0</v>
      </c>
      <c r="Y1044" s="326">
        <f t="shared" si="89"/>
        <v>80</v>
      </c>
      <c r="Z1044" s="326">
        <f t="shared" si="86"/>
        <v>580</v>
      </c>
      <c r="AA1044" s="326"/>
    </row>
    <row r="1045" ht="43.5" customHeight="1">
      <c r="A1045" s="322">
        <v>46178.0</v>
      </c>
      <c r="B1045" s="245" t="s">
        <v>4919</v>
      </c>
      <c r="C1045" s="245" t="s">
        <v>2817</v>
      </c>
      <c r="D1045" s="328">
        <v>0.7083333333333334</v>
      </c>
      <c r="E1045" s="245" t="s">
        <v>2548</v>
      </c>
      <c r="F1045" s="245" t="s">
        <v>10009</v>
      </c>
      <c r="G1045" s="245">
        <v>1.0</v>
      </c>
      <c r="H1045" s="245" t="s">
        <v>2449</v>
      </c>
      <c r="I1045" s="323" t="s">
        <v>2456</v>
      </c>
      <c r="J1045" s="323" t="s">
        <v>13207</v>
      </c>
      <c r="K1045" s="323" t="s">
        <v>9455</v>
      </c>
      <c r="L1045" s="323" t="s">
        <v>2833</v>
      </c>
      <c r="M1045" s="373" t="s">
        <v>13208</v>
      </c>
      <c r="N1045" s="323" t="s">
        <v>706</v>
      </c>
      <c r="O1045" s="372">
        <v>0.6805555555555556</v>
      </c>
      <c r="P1045" s="343" t="str">
        <f t="shared" ref="P1045:P1068" si="111">J1045</f>
        <v>REVISION UNIDAD DEJO DE REPORTAR EL 07/04/2026</v>
      </c>
      <c r="Q1045" s="323" t="s">
        <v>13209</v>
      </c>
      <c r="R1045" s="323">
        <v>8.68166057564916E14</v>
      </c>
      <c r="S1045" s="323">
        <v>8.135518622E9</v>
      </c>
      <c r="T1045" s="323" t="s">
        <v>13210</v>
      </c>
      <c r="U1045" s="323" t="s">
        <v>68</v>
      </c>
      <c r="V1045" s="343" t="str">
        <f t="shared" si="109"/>
        <v>REVISION</v>
      </c>
      <c r="W1045" s="325">
        <v>500.0</v>
      </c>
      <c r="X1045" s="325">
        <v>0.0</v>
      </c>
      <c r="Y1045" s="326">
        <f t="shared" si="89"/>
        <v>80</v>
      </c>
      <c r="Z1045" s="326">
        <f t="shared" si="86"/>
        <v>580</v>
      </c>
      <c r="AA1045" s="326"/>
    </row>
    <row r="1046">
      <c r="A1046" s="322">
        <v>46179.0</v>
      </c>
      <c r="B1046" s="245" t="s">
        <v>4919</v>
      </c>
      <c r="C1046" s="245" t="s">
        <v>68</v>
      </c>
      <c r="D1046" s="328">
        <v>0.375</v>
      </c>
      <c r="E1046" s="245" t="s">
        <v>7700</v>
      </c>
      <c r="F1046" s="245" t="s">
        <v>13211</v>
      </c>
      <c r="G1046" s="245">
        <v>1.0</v>
      </c>
      <c r="H1046" s="245" t="s">
        <v>888</v>
      </c>
      <c r="I1046" s="323" t="s">
        <v>13212</v>
      </c>
      <c r="J1046" s="323" t="s">
        <v>13213</v>
      </c>
      <c r="K1046" s="323" t="s">
        <v>13214</v>
      </c>
      <c r="L1046" s="323" t="s">
        <v>13215</v>
      </c>
      <c r="M1046" s="374" t="s">
        <v>13216</v>
      </c>
      <c r="N1046" s="323" t="s">
        <v>706</v>
      </c>
      <c r="O1046" s="331">
        <v>0.3993055555555556</v>
      </c>
      <c r="P1046" s="343" t="str">
        <f t="shared" si="111"/>
        <v>INSTALACIÓN GPS (DEMO)</v>
      </c>
      <c r="Q1046" s="323" t="s">
        <v>68</v>
      </c>
      <c r="R1046" s="323">
        <v>8.66557080024492E14</v>
      </c>
      <c r="S1046" s="323">
        <v>8.128891631E9</v>
      </c>
      <c r="T1046" s="323" t="s">
        <v>68</v>
      </c>
      <c r="U1046" s="323" t="s">
        <v>13217</v>
      </c>
      <c r="V1046" s="343" t="str">
        <f t="shared" si="109"/>
        <v>INSTALACION</v>
      </c>
      <c r="W1046" s="325">
        <v>0.0</v>
      </c>
      <c r="X1046" s="325">
        <v>0.0</v>
      </c>
      <c r="Y1046" s="326">
        <f t="shared" si="89"/>
        <v>0</v>
      </c>
      <c r="Z1046" s="326">
        <f t="shared" si="86"/>
        <v>0</v>
      </c>
      <c r="AA1046" s="326"/>
    </row>
    <row r="1047">
      <c r="A1047" s="335">
        <v>46179.0</v>
      </c>
      <c r="B1047" s="336" t="s">
        <v>4919</v>
      </c>
      <c r="C1047" s="336" t="s">
        <v>68</v>
      </c>
      <c r="D1047" s="328">
        <v>0.375</v>
      </c>
      <c r="E1047" s="245" t="s">
        <v>7700</v>
      </c>
      <c r="F1047" s="245" t="s">
        <v>13211</v>
      </c>
      <c r="G1047" s="336">
        <v>1.0</v>
      </c>
      <c r="H1047" s="336" t="s">
        <v>888</v>
      </c>
      <c r="I1047" s="339" t="s">
        <v>13218</v>
      </c>
      <c r="J1047" s="323" t="s">
        <v>13213</v>
      </c>
      <c r="K1047" s="323" t="s">
        <v>13214</v>
      </c>
      <c r="L1047" s="323" t="s">
        <v>13215</v>
      </c>
      <c r="M1047" s="374" t="s">
        <v>13219</v>
      </c>
      <c r="N1047" s="339" t="s">
        <v>706</v>
      </c>
      <c r="O1047" s="339" t="s">
        <v>68</v>
      </c>
      <c r="P1047" s="349" t="str">
        <f t="shared" si="111"/>
        <v>INSTALACIÓN GPS (DEMO)</v>
      </c>
      <c r="Q1047" s="339" t="s">
        <v>68</v>
      </c>
      <c r="R1047" s="339">
        <v>8.66557080341516E14</v>
      </c>
      <c r="S1047" s="339">
        <v>8.110439868E9</v>
      </c>
      <c r="T1047" s="339" t="s">
        <v>68</v>
      </c>
      <c r="U1047" s="339" t="s">
        <v>13220</v>
      </c>
      <c r="V1047" s="349" t="str">
        <f t="shared" si="109"/>
        <v>INSTALACION</v>
      </c>
      <c r="W1047" s="342">
        <v>0.0</v>
      </c>
      <c r="X1047" s="342">
        <v>0.0</v>
      </c>
      <c r="Y1047" s="361">
        <f t="shared" si="89"/>
        <v>0</v>
      </c>
      <c r="Z1047" s="361">
        <f t="shared" si="86"/>
        <v>0</v>
      </c>
      <c r="AA1047" s="361"/>
    </row>
    <row r="1048">
      <c r="A1048" s="322">
        <v>46179.0</v>
      </c>
      <c r="B1048" s="245" t="s">
        <v>4919</v>
      </c>
      <c r="C1048" s="245" t="s">
        <v>68</v>
      </c>
      <c r="D1048" s="328">
        <v>0.4583333333333333</v>
      </c>
      <c r="E1048" s="245" t="s">
        <v>3404</v>
      </c>
      <c r="F1048" s="245" t="s">
        <v>13221</v>
      </c>
      <c r="G1048" s="245">
        <v>1.0</v>
      </c>
      <c r="H1048" s="245" t="s">
        <v>2716</v>
      </c>
      <c r="I1048" s="323" t="s">
        <v>13222</v>
      </c>
      <c r="J1048" s="323" t="s">
        <v>13194</v>
      </c>
      <c r="K1048" s="323" t="s">
        <v>13223</v>
      </c>
      <c r="L1048" s="323" t="s">
        <v>13224</v>
      </c>
      <c r="M1048" s="374" t="s">
        <v>13225</v>
      </c>
      <c r="N1048" s="323" t="s">
        <v>706</v>
      </c>
      <c r="O1048" s="331">
        <v>0.4840277777777778</v>
      </c>
      <c r="P1048" s="343" t="str">
        <f t="shared" si="111"/>
        <v>INSTALACIÓN GPS</v>
      </c>
      <c r="Q1048" s="323" t="s">
        <v>13226</v>
      </c>
      <c r="R1048" s="323" t="s">
        <v>68</v>
      </c>
      <c r="S1048" s="323" t="s">
        <v>68</v>
      </c>
      <c r="T1048" s="323" t="s">
        <v>68</v>
      </c>
      <c r="U1048" s="323" t="s">
        <v>68</v>
      </c>
      <c r="V1048" s="343" t="str">
        <f t="shared" si="109"/>
        <v>VISITA EN FALSO</v>
      </c>
      <c r="W1048" s="325">
        <v>250.0</v>
      </c>
      <c r="X1048" s="325">
        <v>0.0</v>
      </c>
      <c r="Y1048" s="326">
        <f t="shared" si="89"/>
        <v>40</v>
      </c>
      <c r="Z1048" s="326">
        <f t="shared" si="86"/>
        <v>290</v>
      </c>
      <c r="AA1048" s="326"/>
    </row>
    <row r="1049">
      <c r="A1049" s="322">
        <v>46179.0</v>
      </c>
      <c r="B1049" s="245" t="s">
        <v>4919</v>
      </c>
      <c r="C1049" s="245" t="s">
        <v>2817</v>
      </c>
      <c r="D1049" s="245" t="s">
        <v>13227</v>
      </c>
      <c r="E1049" s="245" t="s">
        <v>2548</v>
      </c>
      <c r="F1049" s="245" t="s">
        <v>10009</v>
      </c>
      <c r="G1049" s="245">
        <v>1.0</v>
      </c>
      <c r="H1049" s="245" t="s">
        <v>888</v>
      </c>
      <c r="I1049" s="323" t="s">
        <v>13228</v>
      </c>
      <c r="J1049" s="323" t="s">
        <v>9980</v>
      </c>
      <c r="K1049" s="323" t="s">
        <v>9455</v>
      </c>
      <c r="L1049" s="323" t="s">
        <v>2833</v>
      </c>
      <c r="M1049" s="333" t="s">
        <v>11186</v>
      </c>
      <c r="N1049" s="323" t="s">
        <v>902</v>
      </c>
      <c r="O1049" s="331">
        <v>0.4722222222222222</v>
      </c>
      <c r="P1049" s="343" t="str">
        <f t="shared" si="111"/>
        <v>INSTALACION GPS</v>
      </c>
      <c r="Q1049" s="323" t="s">
        <v>13229</v>
      </c>
      <c r="R1049" s="323">
        <v>8.66557080392782E14</v>
      </c>
      <c r="S1049" s="323">
        <v>8.128979227E9</v>
      </c>
      <c r="T1049" s="323" t="s">
        <v>13230</v>
      </c>
      <c r="U1049" s="323" t="s">
        <v>68</v>
      </c>
      <c r="V1049" s="343" t="str">
        <f t="shared" si="109"/>
        <v>INSTALACION</v>
      </c>
      <c r="W1049" s="325">
        <v>0.0</v>
      </c>
      <c r="X1049" s="325">
        <v>0.0</v>
      </c>
      <c r="Y1049" s="326">
        <f t="shared" si="89"/>
        <v>0</v>
      </c>
      <c r="Z1049" s="326">
        <f t="shared" si="86"/>
        <v>0</v>
      </c>
      <c r="AA1049" s="326"/>
    </row>
    <row r="1050">
      <c r="A1050" s="375">
        <v>46179.0</v>
      </c>
      <c r="B1050" s="376" t="s">
        <v>4919</v>
      </c>
      <c r="C1050" s="377" t="s">
        <v>2817</v>
      </c>
      <c r="D1050" s="245" t="s">
        <v>13227</v>
      </c>
      <c r="E1050" s="245" t="s">
        <v>2548</v>
      </c>
      <c r="F1050" s="245" t="s">
        <v>10009</v>
      </c>
      <c r="G1050" s="377">
        <v>1.0</v>
      </c>
      <c r="H1050" s="377" t="s">
        <v>2513</v>
      </c>
      <c r="I1050" s="378" t="s">
        <v>13231</v>
      </c>
      <c r="J1050" s="378" t="s">
        <v>2514</v>
      </c>
      <c r="K1050" s="378" t="s">
        <v>9455</v>
      </c>
      <c r="L1050" s="323" t="s">
        <v>2833</v>
      </c>
      <c r="M1050" s="333" t="s">
        <v>11186</v>
      </c>
      <c r="N1050" s="378" t="s">
        <v>13232</v>
      </c>
      <c r="O1050" s="379">
        <v>0.4791666666666667</v>
      </c>
      <c r="P1050" s="380" t="str">
        <f t="shared" si="111"/>
        <v>DESINSTALACION DE EQUIPO</v>
      </c>
      <c r="Q1050" s="378" t="s">
        <v>13233</v>
      </c>
      <c r="R1050" s="378">
        <v>8.69220041114681E14</v>
      </c>
      <c r="S1050" s="378">
        <v>8.121483329E9</v>
      </c>
      <c r="T1050" s="378" t="s">
        <v>13234</v>
      </c>
      <c r="U1050" s="378" t="s">
        <v>13235</v>
      </c>
      <c r="V1050" s="381" t="str">
        <f t="shared" si="109"/>
        <v>DESINSTALACION</v>
      </c>
      <c r="W1050" s="382">
        <v>350.0</v>
      </c>
      <c r="X1050" s="383">
        <v>0.0</v>
      </c>
      <c r="Y1050" s="383">
        <f t="shared" si="89"/>
        <v>56</v>
      </c>
      <c r="Z1050" s="383">
        <f t="shared" si="86"/>
        <v>406</v>
      </c>
      <c r="AA1050" s="384"/>
    </row>
    <row r="1051">
      <c r="A1051" s="322">
        <v>46179.0</v>
      </c>
      <c r="B1051" s="245" t="s">
        <v>4919</v>
      </c>
      <c r="C1051" s="245" t="s">
        <v>2817</v>
      </c>
      <c r="D1051" s="245" t="s">
        <v>13236</v>
      </c>
      <c r="E1051" s="245" t="s">
        <v>7885</v>
      </c>
      <c r="F1051" s="245" t="s">
        <v>3489</v>
      </c>
      <c r="G1051" s="245">
        <v>1.0</v>
      </c>
      <c r="H1051" s="245" t="s">
        <v>888</v>
      </c>
      <c r="I1051" s="385" t="s">
        <v>13237</v>
      </c>
      <c r="J1051" s="323" t="s">
        <v>9980</v>
      </c>
      <c r="K1051" s="323" t="s">
        <v>9565</v>
      </c>
      <c r="L1051" s="323" t="s">
        <v>13083</v>
      </c>
      <c r="M1051" s="333" t="s">
        <v>11902</v>
      </c>
      <c r="N1051" s="323" t="s">
        <v>706</v>
      </c>
      <c r="O1051" s="331">
        <v>0.5416666666666666</v>
      </c>
      <c r="P1051" s="343" t="str">
        <f t="shared" si="111"/>
        <v>INSTALACION GPS</v>
      </c>
      <c r="Q1051" s="323" t="s">
        <v>13229</v>
      </c>
      <c r="R1051" s="323">
        <v>8.62476055626278E14</v>
      </c>
      <c r="S1051" s="323" t="s">
        <v>68</v>
      </c>
      <c r="T1051" s="323" t="s">
        <v>68</v>
      </c>
      <c r="U1051" s="323" t="s">
        <v>13238</v>
      </c>
      <c r="V1051" s="343" t="str">
        <f t="shared" si="109"/>
        <v>INSTALACION</v>
      </c>
      <c r="W1051" s="325">
        <v>0.0</v>
      </c>
      <c r="X1051" s="325">
        <v>0.0</v>
      </c>
      <c r="Y1051" s="326">
        <f t="shared" si="89"/>
        <v>0</v>
      </c>
      <c r="Z1051" s="326">
        <f t="shared" si="86"/>
        <v>0</v>
      </c>
      <c r="AA1051" s="326"/>
    </row>
    <row r="1052">
      <c r="A1052" s="322">
        <v>46179.0</v>
      </c>
      <c r="B1052" s="245" t="s">
        <v>4919</v>
      </c>
      <c r="C1052" s="245" t="s">
        <v>2817</v>
      </c>
      <c r="D1052" s="245" t="s">
        <v>13236</v>
      </c>
      <c r="E1052" s="245" t="s">
        <v>7885</v>
      </c>
      <c r="F1052" s="245" t="s">
        <v>3489</v>
      </c>
      <c r="G1052" s="245">
        <v>1.0</v>
      </c>
      <c r="H1052" s="245" t="s">
        <v>888</v>
      </c>
      <c r="I1052" s="385" t="s">
        <v>13237</v>
      </c>
      <c r="J1052" s="323" t="s">
        <v>9980</v>
      </c>
      <c r="K1052" s="323" t="s">
        <v>9565</v>
      </c>
      <c r="L1052" s="323" t="s">
        <v>13083</v>
      </c>
      <c r="M1052" s="333" t="s">
        <v>11902</v>
      </c>
      <c r="N1052" s="323" t="s">
        <v>706</v>
      </c>
      <c r="O1052" s="331">
        <v>0.5416666666666666</v>
      </c>
      <c r="P1052" s="343" t="str">
        <f t="shared" si="111"/>
        <v>INSTALACION GPS</v>
      </c>
      <c r="Q1052" s="323" t="s">
        <v>13239</v>
      </c>
      <c r="R1052" s="323">
        <v>8.62476055271281E14</v>
      </c>
      <c r="S1052" s="323" t="s">
        <v>68</v>
      </c>
      <c r="T1052" s="323" t="s">
        <v>68</v>
      </c>
      <c r="U1052" s="323" t="s">
        <v>13238</v>
      </c>
      <c r="V1052" s="343" t="str">
        <f t="shared" si="109"/>
        <v>INSTALACION</v>
      </c>
      <c r="W1052" s="325">
        <v>0.0</v>
      </c>
      <c r="X1052" s="325">
        <v>0.0</v>
      </c>
      <c r="Y1052" s="326">
        <f t="shared" si="89"/>
        <v>0</v>
      </c>
      <c r="Z1052" s="326">
        <f t="shared" si="86"/>
        <v>0</v>
      </c>
      <c r="AA1052" s="326"/>
    </row>
    <row r="1053">
      <c r="A1053" s="322">
        <v>46180.0</v>
      </c>
      <c r="B1053" s="245" t="s">
        <v>5065</v>
      </c>
      <c r="C1053" s="245" t="s">
        <v>68</v>
      </c>
      <c r="D1053" s="245" t="s">
        <v>68</v>
      </c>
      <c r="E1053" s="245" t="s">
        <v>68</v>
      </c>
      <c r="F1053" s="245" t="s">
        <v>2458</v>
      </c>
      <c r="G1053" s="245" t="s">
        <v>68</v>
      </c>
      <c r="H1053" s="245" t="s">
        <v>68</v>
      </c>
      <c r="I1053" s="323" t="s">
        <v>68</v>
      </c>
      <c r="J1053" s="323" t="s">
        <v>68</v>
      </c>
      <c r="K1053" s="323" t="s">
        <v>68</v>
      </c>
      <c r="L1053" s="323" t="s">
        <v>68</v>
      </c>
      <c r="M1053" s="324" t="s">
        <v>68</v>
      </c>
      <c r="N1053" s="323" t="s">
        <v>68</v>
      </c>
      <c r="O1053" s="323" t="s">
        <v>68</v>
      </c>
      <c r="P1053" s="343" t="str">
        <f t="shared" si="111"/>
        <v>-</v>
      </c>
      <c r="Q1053" s="323" t="s">
        <v>68</v>
      </c>
      <c r="R1053" s="323" t="s">
        <v>68</v>
      </c>
      <c r="S1053" s="323" t="s">
        <v>68</v>
      </c>
      <c r="T1053" s="323" t="s">
        <v>68</v>
      </c>
      <c r="U1053" s="323" t="s">
        <v>68</v>
      </c>
      <c r="V1053" s="343" t="str">
        <f t="shared" si="109"/>
        <v>-</v>
      </c>
      <c r="W1053" s="325">
        <v>0.0</v>
      </c>
      <c r="X1053" s="325">
        <v>0.0</v>
      </c>
      <c r="Y1053" s="326">
        <f t="shared" si="89"/>
        <v>0</v>
      </c>
      <c r="Z1053" s="326">
        <f t="shared" si="86"/>
        <v>0</v>
      </c>
      <c r="AA1053" s="326"/>
    </row>
    <row r="1054">
      <c r="A1054" s="322">
        <v>46181.0</v>
      </c>
      <c r="B1054" s="245" t="s">
        <v>5065</v>
      </c>
      <c r="C1054" s="245" t="s">
        <v>68</v>
      </c>
      <c r="D1054" s="328">
        <v>0.7083333333333334</v>
      </c>
      <c r="E1054" s="245" t="s">
        <v>7700</v>
      </c>
      <c r="F1054" s="245" t="s">
        <v>13240</v>
      </c>
      <c r="G1054" s="245">
        <v>1.0</v>
      </c>
      <c r="H1054" s="245" t="s">
        <v>888</v>
      </c>
      <c r="I1054" s="55" t="s">
        <v>13241</v>
      </c>
      <c r="J1054" s="323" t="s">
        <v>13242</v>
      </c>
      <c r="K1054" s="323" t="s">
        <v>13243</v>
      </c>
      <c r="L1054" s="323" t="s">
        <v>13244</v>
      </c>
      <c r="M1054" s="333" t="s">
        <v>13245</v>
      </c>
      <c r="N1054" s="323" t="s">
        <v>706</v>
      </c>
      <c r="O1054" s="331">
        <v>0.7013888888888888</v>
      </c>
      <c r="P1054" s="343" t="str">
        <f t="shared" si="111"/>
        <v>INSTALACIÓN GPS </v>
      </c>
      <c r="Q1054" s="323" t="s">
        <v>13229</v>
      </c>
      <c r="R1054" s="323" t="s">
        <v>68</v>
      </c>
      <c r="S1054" s="323" t="s">
        <v>68</v>
      </c>
      <c r="T1054" s="323" t="s">
        <v>68</v>
      </c>
      <c r="U1054" s="323" t="s">
        <v>68</v>
      </c>
      <c r="V1054" s="343" t="str">
        <f t="shared" si="109"/>
        <v>INSTALACION</v>
      </c>
      <c r="W1054" s="325">
        <v>0.0</v>
      </c>
      <c r="X1054" s="325">
        <v>0.0</v>
      </c>
      <c r="Y1054" s="326">
        <f t="shared" si="89"/>
        <v>0</v>
      </c>
      <c r="Z1054" s="326">
        <f t="shared" si="86"/>
        <v>0</v>
      </c>
      <c r="AA1054" s="326"/>
    </row>
    <row r="1055">
      <c r="A1055" s="322">
        <v>46182.0</v>
      </c>
      <c r="B1055" s="245" t="s">
        <v>5065</v>
      </c>
      <c r="C1055" s="245" t="s">
        <v>68</v>
      </c>
      <c r="D1055" s="245" t="s">
        <v>68</v>
      </c>
      <c r="E1055" s="245" t="s">
        <v>68</v>
      </c>
      <c r="F1055" s="245" t="s">
        <v>68</v>
      </c>
      <c r="G1055" s="245" t="s">
        <v>68</v>
      </c>
      <c r="H1055" s="245" t="s">
        <v>68</v>
      </c>
      <c r="I1055" s="323" t="s">
        <v>68</v>
      </c>
      <c r="J1055" s="323" t="s">
        <v>68</v>
      </c>
      <c r="K1055" s="323" t="s">
        <v>68</v>
      </c>
      <c r="L1055" s="323" t="s">
        <v>68</v>
      </c>
      <c r="M1055" s="324" t="s">
        <v>68</v>
      </c>
      <c r="N1055" s="323" t="s">
        <v>68</v>
      </c>
      <c r="O1055" s="323" t="s">
        <v>68</v>
      </c>
      <c r="P1055" s="343" t="str">
        <f t="shared" si="111"/>
        <v>-</v>
      </c>
      <c r="Q1055" s="323" t="s">
        <v>68</v>
      </c>
      <c r="R1055" s="323" t="s">
        <v>68</v>
      </c>
      <c r="S1055" s="323" t="s">
        <v>68</v>
      </c>
      <c r="T1055" s="323" t="s">
        <v>68</v>
      </c>
      <c r="U1055" s="323" t="s">
        <v>68</v>
      </c>
      <c r="V1055" s="343" t="str">
        <f t="shared" si="109"/>
        <v>-</v>
      </c>
      <c r="W1055" s="325">
        <v>0.0</v>
      </c>
      <c r="X1055" s="325">
        <v>0.0</v>
      </c>
      <c r="Y1055" s="326">
        <f t="shared" si="89"/>
        <v>0</v>
      </c>
      <c r="Z1055" s="326">
        <f t="shared" si="86"/>
        <v>0</v>
      </c>
      <c r="AA1055" s="326"/>
    </row>
    <row r="1056">
      <c r="A1056" s="322">
        <v>46182.0</v>
      </c>
      <c r="B1056" s="245" t="s">
        <v>5065</v>
      </c>
      <c r="C1056" s="245" t="s">
        <v>68</v>
      </c>
      <c r="D1056" s="328">
        <v>0.4583333333333333</v>
      </c>
      <c r="E1056" s="245" t="s">
        <v>7700</v>
      </c>
      <c r="F1056" s="245" t="s">
        <v>13246</v>
      </c>
      <c r="G1056" s="245">
        <v>1.0</v>
      </c>
      <c r="H1056" s="245" t="s">
        <v>13247</v>
      </c>
      <c r="I1056" s="323" t="s">
        <v>13248</v>
      </c>
      <c r="J1056" s="245" t="s">
        <v>13247</v>
      </c>
      <c r="K1056" s="55" t="s">
        <v>13249</v>
      </c>
      <c r="L1056" s="55" t="s">
        <v>8286</v>
      </c>
      <c r="M1056" s="386" t="s">
        <v>8287</v>
      </c>
      <c r="N1056" s="323" t="s">
        <v>13250</v>
      </c>
      <c r="O1056" s="331">
        <v>0.5652777777777778</v>
      </c>
      <c r="P1056" s="343" t="str">
        <f t="shared" si="111"/>
        <v>INSTALACIÓN SESOR DE TEMPERATURA </v>
      </c>
      <c r="Q1056" s="323" t="s">
        <v>13251</v>
      </c>
      <c r="R1056" s="323" t="s">
        <v>68</v>
      </c>
      <c r="S1056" s="323" t="s">
        <v>68</v>
      </c>
      <c r="T1056" s="323" t="s">
        <v>68</v>
      </c>
      <c r="U1056" s="323" t="s">
        <v>68</v>
      </c>
      <c r="V1056" s="343" t="str">
        <f t="shared" si="109"/>
        <v>INSTALACIÓN SESOR DE TEMPERATURA </v>
      </c>
      <c r="W1056" s="325">
        <v>0.0</v>
      </c>
      <c r="X1056" s="325">
        <v>0.0</v>
      </c>
      <c r="Y1056" s="326">
        <f t="shared" si="89"/>
        <v>0</v>
      </c>
      <c r="Z1056" s="326">
        <f t="shared" si="86"/>
        <v>0</v>
      </c>
      <c r="AA1056" s="326"/>
    </row>
    <row r="1057">
      <c r="A1057" s="322">
        <v>46182.0</v>
      </c>
      <c r="B1057" s="245" t="s">
        <v>5065</v>
      </c>
      <c r="C1057" s="245" t="s">
        <v>68</v>
      </c>
      <c r="D1057" s="328">
        <v>0.625</v>
      </c>
      <c r="E1057" s="245" t="s">
        <v>11464</v>
      </c>
      <c r="F1057" s="245" t="s">
        <v>745</v>
      </c>
      <c r="G1057" s="245">
        <v>1.0</v>
      </c>
      <c r="H1057" s="245" t="s">
        <v>888</v>
      </c>
      <c r="I1057" s="323" t="s">
        <v>13252</v>
      </c>
      <c r="J1057" s="323" t="s">
        <v>13253</v>
      </c>
      <c r="K1057" s="323" t="s">
        <v>11832</v>
      </c>
      <c r="L1057" s="323" t="s">
        <v>11509</v>
      </c>
      <c r="M1057" s="333" t="s">
        <v>11833</v>
      </c>
      <c r="N1057" s="323" t="s">
        <v>706</v>
      </c>
      <c r="O1057" s="331">
        <v>0.625</v>
      </c>
      <c r="P1057" s="343" t="str">
        <f t="shared" si="111"/>
        <v>INSTALACIÓN CON PRUEBAS DE BLOQUEO </v>
      </c>
      <c r="Q1057" s="323" t="s">
        <v>5247</v>
      </c>
      <c r="R1057" s="323">
        <v>-8.66557080372123E14</v>
      </c>
      <c r="S1057" s="323">
        <v>8.129083481E9</v>
      </c>
      <c r="T1057" s="323" t="s">
        <v>68</v>
      </c>
      <c r="U1057" s="323" t="s">
        <v>13254</v>
      </c>
      <c r="V1057" s="343" t="str">
        <f t="shared" si="109"/>
        <v>INSTALACION</v>
      </c>
      <c r="W1057" s="325">
        <v>0.0</v>
      </c>
      <c r="X1057" s="325">
        <v>0.0</v>
      </c>
      <c r="Y1057" s="326">
        <f t="shared" si="89"/>
        <v>0</v>
      </c>
      <c r="Z1057" s="326">
        <f t="shared" si="86"/>
        <v>0</v>
      </c>
      <c r="AA1057" s="326"/>
    </row>
    <row r="1058">
      <c r="A1058" s="322">
        <v>46182.0</v>
      </c>
      <c r="B1058" s="245" t="s">
        <v>5065</v>
      </c>
      <c r="C1058" s="245" t="s">
        <v>68</v>
      </c>
      <c r="D1058" s="245" t="s">
        <v>68</v>
      </c>
      <c r="E1058" s="245" t="s">
        <v>7700</v>
      </c>
      <c r="F1058" s="245" t="s">
        <v>13240</v>
      </c>
      <c r="G1058" s="245">
        <v>1.0</v>
      </c>
      <c r="H1058" s="245" t="s">
        <v>888</v>
      </c>
      <c r="I1058" s="323" t="s">
        <v>13255</v>
      </c>
      <c r="J1058" s="323" t="s">
        <v>13256</v>
      </c>
      <c r="K1058" s="323" t="s">
        <v>13243</v>
      </c>
      <c r="L1058" s="323" t="s">
        <v>13257</v>
      </c>
      <c r="M1058" s="324" t="s">
        <v>13258</v>
      </c>
      <c r="N1058" s="323" t="s">
        <v>11662</v>
      </c>
      <c r="O1058" s="323" t="s">
        <v>13259</v>
      </c>
      <c r="P1058" s="343" t="str">
        <f t="shared" si="111"/>
        <v>INSTALACIÓN CON PRUEBAS DE BLOQUEO (BATERIA DE VEHICULO DESCOMPUESTA)</v>
      </c>
      <c r="Q1058" s="323" t="s">
        <v>13256</v>
      </c>
      <c r="R1058" s="323">
        <v>8.6655708037275E14</v>
      </c>
      <c r="S1058" s="323">
        <v>8.186816357E9</v>
      </c>
      <c r="T1058" s="323" t="s">
        <v>13260</v>
      </c>
      <c r="U1058" s="323" t="s">
        <v>13261</v>
      </c>
      <c r="V1058" s="343" t="str">
        <f t="shared" si="109"/>
        <v>INSTALACION</v>
      </c>
      <c r="W1058" s="325">
        <v>0.0</v>
      </c>
      <c r="X1058" s="325">
        <v>0.0</v>
      </c>
      <c r="Y1058" s="326">
        <f t="shared" si="89"/>
        <v>0</v>
      </c>
      <c r="Z1058" s="326">
        <f t="shared" si="86"/>
        <v>0</v>
      </c>
      <c r="AA1058" s="326"/>
    </row>
    <row r="1059">
      <c r="A1059" s="322">
        <v>46182.0</v>
      </c>
      <c r="B1059" s="245" t="s">
        <v>5065</v>
      </c>
      <c r="C1059" s="245" t="s">
        <v>2817</v>
      </c>
      <c r="D1059" s="328">
        <v>0.7083333333333334</v>
      </c>
      <c r="E1059" s="245" t="s">
        <v>2548</v>
      </c>
      <c r="F1059" s="245" t="s">
        <v>10009</v>
      </c>
      <c r="G1059" s="245">
        <v>1.0</v>
      </c>
      <c r="H1059" s="245" t="s">
        <v>2513</v>
      </c>
      <c r="I1059" s="323" t="s">
        <v>13262</v>
      </c>
      <c r="J1059" s="323" t="s">
        <v>2514</v>
      </c>
      <c r="K1059" s="323" t="s">
        <v>9455</v>
      </c>
      <c r="L1059" s="323" t="s">
        <v>2833</v>
      </c>
      <c r="M1059" s="333" t="s">
        <v>11186</v>
      </c>
      <c r="N1059" s="323" t="s">
        <v>706</v>
      </c>
      <c r="O1059" s="331">
        <v>0.7083333333333334</v>
      </c>
      <c r="P1059" s="343" t="str">
        <f t="shared" si="111"/>
        <v>DESINSTALACION DE EQUIPO</v>
      </c>
      <c r="Q1059" s="323" t="s">
        <v>13263</v>
      </c>
      <c r="R1059" s="323">
        <v>8.69706060013168E14</v>
      </c>
      <c r="S1059" s="323">
        <v>8.116803342E9</v>
      </c>
      <c r="T1059" s="323" t="s">
        <v>13264</v>
      </c>
      <c r="U1059" s="323" t="s">
        <v>13265</v>
      </c>
      <c r="V1059" s="343" t="str">
        <f t="shared" si="109"/>
        <v>DESINSTALACION</v>
      </c>
      <c r="W1059" s="325">
        <v>350.0</v>
      </c>
      <c r="X1059" s="325">
        <v>0.0</v>
      </c>
      <c r="Y1059" s="326">
        <f t="shared" si="89"/>
        <v>56</v>
      </c>
      <c r="Z1059" s="326">
        <f t="shared" si="86"/>
        <v>406</v>
      </c>
      <c r="AA1059" s="326"/>
    </row>
    <row r="1060">
      <c r="A1060" s="322">
        <v>46182.0</v>
      </c>
      <c r="B1060" s="245" t="s">
        <v>5065</v>
      </c>
      <c r="C1060" s="245" t="s">
        <v>2817</v>
      </c>
      <c r="D1060" s="328">
        <v>0.7083333333333334</v>
      </c>
      <c r="E1060" s="245" t="s">
        <v>2548</v>
      </c>
      <c r="F1060" s="245" t="s">
        <v>10009</v>
      </c>
      <c r="G1060" s="245">
        <v>1.0</v>
      </c>
      <c r="H1060" s="245" t="s">
        <v>2812</v>
      </c>
      <c r="I1060" s="323" t="s">
        <v>13266</v>
      </c>
      <c r="J1060" s="323" t="s">
        <v>2521</v>
      </c>
      <c r="K1060" s="323" t="s">
        <v>9455</v>
      </c>
      <c r="L1060" s="323" t="s">
        <v>2833</v>
      </c>
      <c r="M1060" s="333" t="s">
        <v>11186</v>
      </c>
      <c r="N1060" s="323" t="s">
        <v>706</v>
      </c>
      <c r="O1060" s="331">
        <v>0.7083333333333334</v>
      </c>
      <c r="P1060" s="343" t="str">
        <f t="shared" si="111"/>
        <v>REINSTALACION DE EQUIPO </v>
      </c>
      <c r="Q1060" s="323" t="s">
        <v>13229</v>
      </c>
      <c r="R1060" s="323">
        <v>8.69706060013168E14</v>
      </c>
      <c r="S1060" s="323">
        <v>8.116803342E9</v>
      </c>
      <c r="T1060" s="323" t="s">
        <v>13267</v>
      </c>
      <c r="U1060" s="323" t="s">
        <v>68</v>
      </c>
      <c r="V1060" s="343" t="str">
        <f t="shared" si="109"/>
        <v>REINSTALACION</v>
      </c>
      <c r="W1060" s="325">
        <v>350.0</v>
      </c>
      <c r="X1060" s="325">
        <v>0.0</v>
      </c>
      <c r="Y1060" s="326">
        <f t="shared" si="89"/>
        <v>56</v>
      </c>
      <c r="Z1060" s="326">
        <f t="shared" si="86"/>
        <v>406</v>
      </c>
      <c r="AA1060" s="326"/>
    </row>
    <row r="1061">
      <c r="A1061" s="387">
        <v>46183.0</v>
      </c>
      <c r="B1061" s="388" t="s">
        <v>5065</v>
      </c>
      <c r="C1061" s="388" t="s">
        <v>68</v>
      </c>
      <c r="D1061" s="389">
        <v>0.4166666666666667</v>
      </c>
      <c r="E1061" s="390" t="s">
        <v>7700</v>
      </c>
      <c r="F1061" s="245" t="s">
        <v>11150</v>
      </c>
      <c r="G1061" s="390">
        <v>1.0</v>
      </c>
      <c r="H1061" s="390" t="s">
        <v>888</v>
      </c>
      <c r="I1061" s="391" t="s">
        <v>13268</v>
      </c>
      <c r="J1061" s="391" t="s">
        <v>13194</v>
      </c>
      <c r="K1061" s="323" t="s">
        <v>12243</v>
      </c>
      <c r="L1061" s="323" t="s">
        <v>12944</v>
      </c>
      <c r="M1061" s="333" t="s">
        <v>6334</v>
      </c>
      <c r="N1061" s="391" t="s">
        <v>706</v>
      </c>
      <c r="O1061" s="392" t="s">
        <v>68</v>
      </c>
      <c r="P1061" s="393" t="str">
        <f t="shared" si="111"/>
        <v>INSTALACIÓN GPS</v>
      </c>
      <c r="Q1061" s="323" t="s">
        <v>13229</v>
      </c>
      <c r="R1061" s="391">
        <v>8.66557080312954E14</v>
      </c>
      <c r="S1061" s="391">
        <v>8.110277202E9</v>
      </c>
      <c r="T1061" s="391" t="s">
        <v>13269</v>
      </c>
      <c r="U1061" s="392" t="s">
        <v>68</v>
      </c>
      <c r="V1061" s="393" t="str">
        <f t="shared" si="109"/>
        <v>INSTALACION</v>
      </c>
      <c r="W1061" s="394">
        <v>0.0</v>
      </c>
      <c r="X1061" s="394">
        <v>0.0</v>
      </c>
      <c r="Y1061" s="394">
        <f t="shared" si="89"/>
        <v>0</v>
      </c>
      <c r="Z1061" s="394">
        <f t="shared" si="86"/>
        <v>0</v>
      </c>
      <c r="AA1061" s="395"/>
    </row>
    <row r="1062">
      <c r="A1062" s="322">
        <v>46183.0</v>
      </c>
      <c r="B1062" s="245" t="s">
        <v>5065</v>
      </c>
      <c r="C1062" s="245" t="s">
        <v>68</v>
      </c>
      <c r="D1062" s="328">
        <v>0.4375</v>
      </c>
      <c r="E1062" s="390" t="s">
        <v>7700</v>
      </c>
      <c r="F1062" s="245" t="s">
        <v>11150</v>
      </c>
      <c r="G1062" s="245">
        <v>1.0</v>
      </c>
      <c r="H1062" s="390" t="s">
        <v>888</v>
      </c>
      <c r="I1062" s="323" t="s">
        <v>13270</v>
      </c>
      <c r="J1062" s="391" t="s">
        <v>13194</v>
      </c>
      <c r="K1062" s="323" t="s">
        <v>12243</v>
      </c>
      <c r="L1062" s="323" t="s">
        <v>12944</v>
      </c>
      <c r="M1062" s="333" t="s">
        <v>6334</v>
      </c>
      <c r="N1062" s="323" t="s">
        <v>706</v>
      </c>
      <c r="O1062" s="323" t="s">
        <v>68</v>
      </c>
      <c r="P1062" s="343" t="str">
        <f t="shared" si="111"/>
        <v>INSTALACIÓN GPS</v>
      </c>
      <c r="Q1062" s="323" t="s">
        <v>13229</v>
      </c>
      <c r="R1062" s="323">
        <v>8.66557080315783E14</v>
      </c>
      <c r="S1062" s="323">
        <v>8.110059652E9</v>
      </c>
      <c r="T1062" s="323" t="s">
        <v>13271</v>
      </c>
      <c r="U1062" s="323" t="s">
        <v>68</v>
      </c>
      <c r="V1062" s="343" t="str">
        <f t="shared" si="109"/>
        <v>INSTALACION</v>
      </c>
      <c r="W1062" s="325">
        <v>0.0</v>
      </c>
      <c r="X1062" s="325">
        <v>0.0</v>
      </c>
      <c r="Y1062" s="326">
        <f t="shared" si="89"/>
        <v>0</v>
      </c>
      <c r="Z1062" s="326">
        <f t="shared" si="86"/>
        <v>0</v>
      </c>
      <c r="AA1062" s="326"/>
    </row>
    <row r="1063">
      <c r="A1063" s="322">
        <v>46183.0</v>
      </c>
      <c r="B1063" s="245" t="s">
        <v>5065</v>
      </c>
      <c r="C1063" s="245" t="s">
        <v>2817</v>
      </c>
      <c r="D1063" s="245" t="s">
        <v>12412</v>
      </c>
      <c r="E1063" s="245" t="s">
        <v>3761</v>
      </c>
      <c r="F1063" s="245" t="s">
        <v>2592</v>
      </c>
      <c r="G1063" s="245">
        <v>1.0</v>
      </c>
      <c r="H1063" s="390" t="s">
        <v>888</v>
      </c>
      <c r="I1063" s="323" t="s">
        <v>13272</v>
      </c>
      <c r="J1063" s="391" t="s">
        <v>13194</v>
      </c>
      <c r="K1063" s="55">
        <v>8.136191211E9</v>
      </c>
      <c r="L1063" s="323" t="s">
        <v>12043</v>
      </c>
      <c r="M1063" s="333" t="s">
        <v>2649</v>
      </c>
      <c r="N1063" s="323" t="s">
        <v>706</v>
      </c>
      <c r="O1063" s="331">
        <v>0.5625</v>
      </c>
      <c r="P1063" s="343" t="str">
        <f t="shared" si="111"/>
        <v>INSTALACIÓN GPS</v>
      </c>
      <c r="Q1063" s="323" t="s">
        <v>13229</v>
      </c>
      <c r="R1063" s="323">
        <v>8.6655708038576E14</v>
      </c>
      <c r="S1063" s="323">
        <v>8.1869201E9</v>
      </c>
      <c r="T1063" s="323" t="s">
        <v>13273</v>
      </c>
      <c r="U1063" s="323" t="s">
        <v>68</v>
      </c>
      <c r="V1063" s="343" t="str">
        <f t="shared" si="109"/>
        <v>INSTALACION</v>
      </c>
      <c r="W1063" s="325">
        <v>0.0</v>
      </c>
      <c r="X1063" s="325">
        <v>0.0</v>
      </c>
      <c r="Y1063" s="326">
        <f t="shared" si="89"/>
        <v>0</v>
      </c>
      <c r="Z1063" s="326">
        <f t="shared" si="86"/>
        <v>0</v>
      </c>
      <c r="AA1063" s="326"/>
    </row>
    <row r="1064">
      <c r="A1064" s="322">
        <v>46183.0</v>
      </c>
      <c r="B1064" s="245" t="s">
        <v>5065</v>
      </c>
      <c r="C1064" s="245" t="s">
        <v>2817</v>
      </c>
      <c r="D1064" s="328">
        <v>0.625</v>
      </c>
      <c r="E1064" s="245" t="s">
        <v>7885</v>
      </c>
      <c r="F1064" s="245" t="s">
        <v>3489</v>
      </c>
      <c r="G1064" s="245">
        <v>1.0</v>
      </c>
      <c r="H1064" s="245" t="s">
        <v>2449</v>
      </c>
      <c r="I1064" s="55" t="s">
        <v>13274</v>
      </c>
      <c r="J1064" s="323" t="s">
        <v>13275</v>
      </c>
      <c r="K1064" s="323" t="s">
        <v>9565</v>
      </c>
      <c r="L1064" s="323" t="s">
        <v>13083</v>
      </c>
      <c r="M1064" s="333" t="s">
        <v>11902</v>
      </c>
      <c r="N1064" s="323" t="s">
        <v>706</v>
      </c>
      <c r="O1064" s="323" t="s">
        <v>68</v>
      </c>
      <c r="P1064" s="343" t="str">
        <f t="shared" si="111"/>
        <v>REVISIÓN GPS</v>
      </c>
      <c r="Q1064" s="55" t="s">
        <v>13276</v>
      </c>
      <c r="R1064" s="323" t="s">
        <v>68</v>
      </c>
      <c r="S1064" s="323" t="s">
        <v>68</v>
      </c>
      <c r="T1064" s="323" t="s">
        <v>68</v>
      </c>
      <c r="U1064" s="323" t="s">
        <v>68</v>
      </c>
      <c r="V1064" s="323" t="s">
        <v>846</v>
      </c>
      <c r="W1064" s="325">
        <v>0.0</v>
      </c>
      <c r="X1064" s="325">
        <v>0.0</v>
      </c>
      <c r="Y1064" s="326">
        <f t="shared" si="89"/>
        <v>0</v>
      </c>
      <c r="Z1064" s="326">
        <f t="shared" si="86"/>
        <v>0</v>
      </c>
      <c r="AA1064" s="326"/>
    </row>
    <row r="1065">
      <c r="A1065" s="322">
        <v>46184.0</v>
      </c>
      <c r="B1065" s="245" t="s">
        <v>5065</v>
      </c>
      <c r="C1065" s="245" t="s">
        <v>2817</v>
      </c>
      <c r="D1065" s="328">
        <v>0.5833333333333334</v>
      </c>
      <c r="E1065" s="245" t="s">
        <v>2504</v>
      </c>
      <c r="F1065" s="245" t="s">
        <v>2504</v>
      </c>
      <c r="G1065" s="245">
        <v>1.0</v>
      </c>
      <c r="H1065" s="245" t="s">
        <v>888</v>
      </c>
      <c r="I1065" s="323" t="s">
        <v>13277</v>
      </c>
      <c r="J1065" s="391" t="s">
        <v>13194</v>
      </c>
      <c r="K1065" s="323" t="s">
        <v>2507</v>
      </c>
      <c r="L1065" s="323" t="s">
        <v>9328</v>
      </c>
      <c r="M1065" s="333" t="s">
        <v>12384</v>
      </c>
      <c r="N1065" s="323" t="s">
        <v>706</v>
      </c>
      <c r="O1065" s="323" t="s">
        <v>68</v>
      </c>
      <c r="P1065" s="343" t="str">
        <f t="shared" si="111"/>
        <v>INSTALACIÓN GPS</v>
      </c>
      <c r="Q1065" s="323" t="s">
        <v>13229</v>
      </c>
      <c r="R1065" s="323">
        <v>8.66557080328372E14</v>
      </c>
      <c r="S1065" s="323">
        <v>8.187075207E9</v>
      </c>
      <c r="T1065" s="323" t="s">
        <v>13278</v>
      </c>
      <c r="U1065" s="323" t="s">
        <v>13279</v>
      </c>
      <c r="V1065" s="343" t="str">
        <f t="shared" ref="V1065:V1085" si="112">H1065</f>
        <v>INSTALACION</v>
      </c>
      <c r="W1065" s="325">
        <v>0.0</v>
      </c>
      <c r="X1065" s="325">
        <v>0.0</v>
      </c>
      <c r="Y1065" s="326">
        <f t="shared" si="89"/>
        <v>0</v>
      </c>
      <c r="Z1065" s="326">
        <f t="shared" si="86"/>
        <v>0</v>
      </c>
      <c r="AA1065" s="326"/>
    </row>
    <row r="1066">
      <c r="A1066" s="322">
        <v>46184.0</v>
      </c>
      <c r="B1066" s="245" t="s">
        <v>5065</v>
      </c>
      <c r="C1066" s="245" t="s">
        <v>2817</v>
      </c>
      <c r="D1066" s="328">
        <v>0.5833333333333334</v>
      </c>
      <c r="E1066" s="245" t="s">
        <v>2504</v>
      </c>
      <c r="F1066" s="245" t="s">
        <v>2504</v>
      </c>
      <c r="G1066" s="245">
        <v>1.0</v>
      </c>
      <c r="H1066" s="245" t="s">
        <v>888</v>
      </c>
      <c r="I1066" s="323" t="s">
        <v>13280</v>
      </c>
      <c r="J1066" s="391" t="s">
        <v>13194</v>
      </c>
      <c r="K1066" s="323" t="s">
        <v>2507</v>
      </c>
      <c r="L1066" s="323" t="s">
        <v>9328</v>
      </c>
      <c r="M1066" s="333" t="s">
        <v>12384</v>
      </c>
      <c r="N1066" s="323" t="s">
        <v>706</v>
      </c>
      <c r="O1066" s="323" t="s">
        <v>68</v>
      </c>
      <c r="P1066" s="343" t="str">
        <f t="shared" si="111"/>
        <v>INSTALACIÓN GPS</v>
      </c>
      <c r="Q1066" s="323" t="s">
        <v>13229</v>
      </c>
      <c r="R1066" s="323">
        <v>8.66557080341508E14</v>
      </c>
      <c r="S1066" s="323">
        <v>8.110405713E9</v>
      </c>
      <c r="T1066" s="323" t="s">
        <v>13281</v>
      </c>
      <c r="U1066" s="323" t="s">
        <v>13282</v>
      </c>
      <c r="V1066" s="343" t="str">
        <f t="shared" si="112"/>
        <v>INSTALACION</v>
      </c>
      <c r="W1066" s="325">
        <v>0.0</v>
      </c>
      <c r="X1066" s="325">
        <v>0.0</v>
      </c>
      <c r="Y1066" s="326">
        <f t="shared" si="89"/>
        <v>0</v>
      </c>
      <c r="Z1066" s="326">
        <f t="shared" si="86"/>
        <v>0</v>
      </c>
      <c r="AA1066" s="326"/>
    </row>
    <row r="1067">
      <c r="A1067" s="322">
        <v>46184.0</v>
      </c>
      <c r="B1067" s="245" t="s">
        <v>5065</v>
      </c>
      <c r="C1067" s="245" t="s">
        <v>762</v>
      </c>
      <c r="D1067" s="328">
        <v>0.5416666666666666</v>
      </c>
      <c r="E1067" s="245" t="s">
        <v>11126</v>
      </c>
      <c r="F1067" s="245" t="s">
        <v>3283</v>
      </c>
      <c r="G1067" s="245">
        <v>1.0</v>
      </c>
      <c r="H1067" s="245" t="s">
        <v>13283</v>
      </c>
      <c r="I1067" s="323" t="s">
        <v>12037</v>
      </c>
      <c r="J1067" s="323" t="s">
        <v>12029</v>
      </c>
      <c r="K1067" s="339" t="s">
        <v>4470</v>
      </c>
      <c r="L1067" s="323" t="s">
        <v>12038</v>
      </c>
      <c r="M1067" s="324" t="s">
        <v>68</v>
      </c>
      <c r="N1067" s="323" t="s">
        <v>902</v>
      </c>
      <c r="O1067" s="323" t="s">
        <v>68</v>
      </c>
      <c r="P1067" s="343" t="str">
        <f t="shared" si="111"/>
        <v>USO DE LA PLATAFORMA, HERRAMIENTAS Y GEOCERCAS</v>
      </c>
      <c r="Q1067" s="323" t="s">
        <v>68</v>
      </c>
      <c r="R1067" s="323" t="s">
        <v>68</v>
      </c>
      <c r="S1067" s="323" t="s">
        <v>68</v>
      </c>
      <c r="T1067" s="323" t="s">
        <v>68</v>
      </c>
      <c r="U1067" s="323" t="s">
        <v>68</v>
      </c>
      <c r="V1067" s="343" t="str">
        <f t="shared" si="112"/>
        <v>CAPACITACIÓN</v>
      </c>
      <c r="W1067" s="325">
        <v>0.0</v>
      </c>
      <c r="X1067" s="325">
        <v>0.0</v>
      </c>
      <c r="Y1067" s="326">
        <f t="shared" si="89"/>
        <v>0</v>
      </c>
      <c r="Z1067" s="326">
        <f t="shared" si="86"/>
        <v>0</v>
      </c>
      <c r="AA1067" s="326"/>
    </row>
    <row r="1068">
      <c r="A1068" s="322">
        <v>46184.0</v>
      </c>
      <c r="B1068" s="245" t="s">
        <v>5065</v>
      </c>
      <c r="C1068" s="245" t="s">
        <v>2817</v>
      </c>
      <c r="D1068" s="328">
        <v>0.5416666666666666</v>
      </c>
      <c r="E1068" s="245" t="s">
        <v>11126</v>
      </c>
      <c r="F1068" s="245" t="s">
        <v>3283</v>
      </c>
      <c r="G1068" s="245">
        <v>1.0</v>
      </c>
      <c r="H1068" s="245" t="s">
        <v>2449</v>
      </c>
      <c r="I1068" s="323" t="s">
        <v>13284</v>
      </c>
      <c r="J1068" s="323" t="s">
        <v>13285</v>
      </c>
      <c r="K1068" s="339" t="s">
        <v>4470</v>
      </c>
      <c r="L1068" s="323" t="s">
        <v>3287</v>
      </c>
      <c r="M1068" s="344" t="s">
        <v>3288</v>
      </c>
      <c r="N1068" s="323" t="s">
        <v>10283</v>
      </c>
      <c r="O1068" s="323" t="s">
        <v>68</v>
      </c>
      <c r="P1068" s="343" t="str">
        <f t="shared" si="111"/>
        <v>DEJO DE MARCAR DISEL </v>
      </c>
      <c r="Q1068" s="323" t="s">
        <v>68</v>
      </c>
      <c r="R1068" s="323" t="s">
        <v>68</v>
      </c>
      <c r="S1068" s="323" t="s">
        <v>68</v>
      </c>
      <c r="T1068" s="323" t="s">
        <v>68</v>
      </c>
      <c r="U1068" s="323" t="s">
        <v>68</v>
      </c>
      <c r="V1068" s="343" t="str">
        <f t="shared" si="112"/>
        <v>REVISION</v>
      </c>
      <c r="W1068" s="325">
        <v>0.0</v>
      </c>
      <c r="X1068" s="325">
        <v>0.0</v>
      </c>
      <c r="Y1068" s="326">
        <f t="shared" si="89"/>
        <v>0</v>
      </c>
      <c r="Z1068" s="326">
        <f t="shared" si="86"/>
        <v>0</v>
      </c>
      <c r="AA1068" s="326"/>
    </row>
    <row r="1069">
      <c r="A1069" s="322">
        <v>46184.0</v>
      </c>
      <c r="B1069" s="245" t="s">
        <v>5065</v>
      </c>
      <c r="C1069" s="245" t="s">
        <v>68</v>
      </c>
      <c r="D1069" s="328">
        <v>0.5416666666666666</v>
      </c>
      <c r="E1069" s="245" t="s">
        <v>13286</v>
      </c>
      <c r="F1069" s="245" t="s">
        <v>13286</v>
      </c>
      <c r="G1069" s="245">
        <v>1.0</v>
      </c>
      <c r="H1069" s="245" t="s">
        <v>2449</v>
      </c>
      <c r="I1069" s="323" t="s">
        <v>13287</v>
      </c>
      <c r="J1069" s="323" t="s">
        <v>13288</v>
      </c>
      <c r="L1069" s="323" t="s">
        <v>13289</v>
      </c>
      <c r="M1069" s="324" t="s">
        <v>13290</v>
      </c>
      <c r="N1069" s="323" t="s">
        <v>13291</v>
      </c>
      <c r="O1069" s="323" t="s">
        <v>68</v>
      </c>
      <c r="P1069" s="323" t="s">
        <v>13288</v>
      </c>
      <c r="Q1069" s="323" t="s">
        <v>13288</v>
      </c>
      <c r="R1069" s="323" t="s">
        <v>68</v>
      </c>
      <c r="S1069" s="323" t="s">
        <v>68</v>
      </c>
      <c r="T1069" s="323" t="s">
        <v>13292</v>
      </c>
      <c r="U1069" s="323"/>
      <c r="V1069" s="343" t="str">
        <f t="shared" si="112"/>
        <v>REVISION</v>
      </c>
      <c r="W1069" s="325">
        <v>0.0</v>
      </c>
      <c r="X1069" s="325">
        <v>0.0</v>
      </c>
      <c r="Y1069" s="326">
        <f t="shared" si="89"/>
        <v>0</v>
      </c>
      <c r="Z1069" s="326">
        <f t="shared" si="86"/>
        <v>0</v>
      </c>
      <c r="AA1069" s="326"/>
    </row>
    <row r="1070">
      <c r="A1070" s="396">
        <v>46184.0</v>
      </c>
      <c r="B1070" s="397" t="s">
        <v>5065</v>
      </c>
      <c r="C1070" s="397" t="s">
        <v>68</v>
      </c>
      <c r="D1070" s="398">
        <v>0.6875</v>
      </c>
      <c r="E1070" s="397" t="s">
        <v>13293</v>
      </c>
      <c r="F1070" s="397" t="s">
        <v>13293</v>
      </c>
      <c r="G1070" s="397">
        <v>1.0</v>
      </c>
      <c r="H1070" s="399" t="s">
        <v>2449</v>
      </c>
      <c r="I1070" s="400" t="s">
        <v>13294</v>
      </c>
      <c r="J1070" s="400" t="s">
        <v>13295</v>
      </c>
      <c r="K1070" s="401" t="s">
        <v>13296</v>
      </c>
      <c r="L1070" s="402" t="s">
        <v>13297</v>
      </c>
      <c r="M1070" s="403" t="s">
        <v>13298</v>
      </c>
      <c r="N1070" s="400" t="s">
        <v>706</v>
      </c>
      <c r="O1070" s="400" t="s">
        <v>68</v>
      </c>
      <c r="P1070" s="400" t="str">
        <f t="shared" ref="P1070:P1085" si="113">J1070</f>
        <v>NO REPORTA </v>
      </c>
      <c r="Q1070" s="400" t="s">
        <v>13299</v>
      </c>
      <c r="R1070" s="400" t="s">
        <v>68</v>
      </c>
      <c r="S1070" s="400" t="s">
        <v>68</v>
      </c>
      <c r="T1070" s="400" t="s">
        <v>68</v>
      </c>
      <c r="U1070" s="400" t="s">
        <v>68</v>
      </c>
      <c r="V1070" s="401" t="str">
        <f t="shared" si="112"/>
        <v>REVISION</v>
      </c>
      <c r="W1070" s="404">
        <v>0.0</v>
      </c>
      <c r="X1070" s="404">
        <v>0.0</v>
      </c>
      <c r="Y1070" s="404">
        <f t="shared" si="89"/>
        <v>0</v>
      </c>
      <c r="Z1070" s="404">
        <f t="shared" si="86"/>
        <v>0</v>
      </c>
      <c r="AA1070" s="405"/>
    </row>
    <row r="1071">
      <c r="A1071" s="322">
        <v>46184.0</v>
      </c>
      <c r="B1071" s="245" t="s">
        <v>5065</v>
      </c>
      <c r="C1071" s="362" t="s">
        <v>2817</v>
      </c>
      <c r="D1071" s="328">
        <v>0.7083333333333334</v>
      </c>
      <c r="E1071" s="245" t="s">
        <v>9755</v>
      </c>
      <c r="F1071" s="245" t="s">
        <v>2527</v>
      </c>
      <c r="G1071" s="245">
        <v>1.0</v>
      </c>
      <c r="H1071" s="390" t="s">
        <v>888</v>
      </c>
      <c r="I1071" s="323" t="s">
        <v>13300</v>
      </c>
      <c r="J1071" s="323" t="s">
        <v>13194</v>
      </c>
      <c r="K1071" s="323" t="s">
        <v>13301</v>
      </c>
      <c r="L1071" s="406" t="s">
        <v>13302</v>
      </c>
      <c r="M1071" s="386" t="s">
        <v>13303</v>
      </c>
      <c r="N1071" s="323" t="s">
        <v>10283</v>
      </c>
      <c r="O1071" s="323" t="s">
        <v>68</v>
      </c>
      <c r="P1071" s="343" t="str">
        <f t="shared" si="113"/>
        <v>INSTALACIÓN GPS</v>
      </c>
      <c r="Q1071" s="323" t="s">
        <v>13304</v>
      </c>
      <c r="R1071" s="323">
        <v>8.66557080341839E14</v>
      </c>
      <c r="S1071" s="323">
        <v>8.110519067E9</v>
      </c>
      <c r="T1071" s="323" t="s">
        <v>68</v>
      </c>
      <c r="U1071" s="323" t="s">
        <v>13305</v>
      </c>
      <c r="V1071" s="343" t="str">
        <f t="shared" si="112"/>
        <v>INSTALACION</v>
      </c>
      <c r="W1071" s="325">
        <v>2500.0</v>
      </c>
      <c r="X1071" s="325">
        <v>350.0</v>
      </c>
      <c r="Y1071" s="326">
        <f t="shared" si="89"/>
        <v>456</v>
      </c>
      <c r="Z1071" s="326">
        <f t="shared" si="86"/>
        <v>3306</v>
      </c>
      <c r="AA1071" s="326"/>
    </row>
    <row r="1072">
      <c r="A1072" s="322">
        <v>46184.0</v>
      </c>
      <c r="B1072" s="245" t="s">
        <v>5065</v>
      </c>
      <c r="C1072" s="362" t="s">
        <v>2817</v>
      </c>
      <c r="D1072" s="328">
        <v>0.7083333333333334</v>
      </c>
      <c r="E1072" s="245" t="s">
        <v>9755</v>
      </c>
      <c r="F1072" s="245" t="s">
        <v>2527</v>
      </c>
      <c r="G1072" s="245">
        <v>1.0</v>
      </c>
      <c r="H1072" s="390" t="s">
        <v>888</v>
      </c>
      <c r="I1072" s="323" t="s">
        <v>13306</v>
      </c>
      <c r="J1072" s="323" t="s">
        <v>13194</v>
      </c>
      <c r="K1072" s="323" t="s">
        <v>13301</v>
      </c>
      <c r="L1072" s="406" t="s">
        <v>13302</v>
      </c>
      <c r="M1072" s="386" t="s">
        <v>13303</v>
      </c>
      <c r="N1072" s="323" t="s">
        <v>10283</v>
      </c>
      <c r="O1072" s="323" t="s">
        <v>68</v>
      </c>
      <c r="P1072" s="343" t="str">
        <f t="shared" si="113"/>
        <v>INSTALACIÓN GPS</v>
      </c>
      <c r="Q1072" s="323" t="s">
        <v>13304</v>
      </c>
      <c r="R1072" s="323">
        <v>8.66557080344999E14</v>
      </c>
      <c r="S1072" s="323">
        <v>8.110379214E9</v>
      </c>
      <c r="T1072" s="323" t="s">
        <v>68</v>
      </c>
      <c r="U1072" s="323" t="s">
        <v>13307</v>
      </c>
      <c r="V1072" s="343" t="str">
        <f t="shared" si="112"/>
        <v>INSTALACION</v>
      </c>
      <c r="W1072" s="325">
        <v>2500.0</v>
      </c>
      <c r="X1072" s="325">
        <v>350.0</v>
      </c>
      <c r="Y1072" s="326">
        <f t="shared" si="89"/>
        <v>456</v>
      </c>
      <c r="Z1072" s="326">
        <f t="shared" si="86"/>
        <v>3306</v>
      </c>
      <c r="AA1072" s="326"/>
    </row>
    <row r="1073">
      <c r="A1073" s="322">
        <v>46184.0</v>
      </c>
      <c r="B1073" s="245" t="s">
        <v>5065</v>
      </c>
      <c r="C1073" s="362" t="s">
        <v>2817</v>
      </c>
      <c r="D1073" s="328">
        <v>0.7083333333333334</v>
      </c>
      <c r="E1073" s="245" t="s">
        <v>9755</v>
      </c>
      <c r="F1073" s="245" t="s">
        <v>2527</v>
      </c>
      <c r="G1073" s="245">
        <v>1.0</v>
      </c>
      <c r="H1073" s="245" t="s">
        <v>2513</v>
      </c>
      <c r="I1073" s="323" t="s">
        <v>6289</v>
      </c>
      <c r="J1073" s="323" t="s">
        <v>2514</v>
      </c>
      <c r="K1073" s="323" t="s">
        <v>13301</v>
      </c>
      <c r="L1073" s="406" t="s">
        <v>13302</v>
      </c>
      <c r="M1073" s="386" t="s">
        <v>13303</v>
      </c>
      <c r="N1073" s="323" t="s">
        <v>10283</v>
      </c>
      <c r="O1073" s="323" t="s">
        <v>68</v>
      </c>
      <c r="P1073" s="343" t="str">
        <f t="shared" si="113"/>
        <v>DESINSTALACION DE EQUIPO</v>
      </c>
      <c r="Q1073" s="323" t="s">
        <v>13308</v>
      </c>
      <c r="R1073" s="323">
        <v>8.64035051994409E14</v>
      </c>
      <c r="S1073" s="323">
        <v>8.116800737E9</v>
      </c>
      <c r="T1073" s="323" t="s">
        <v>7653</v>
      </c>
      <c r="U1073" s="323" t="s">
        <v>6291</v>
      </c>
      <c r="V1073" s="343" t="str">
        <f t="shared" si="112"/>
        <v>DESINSTALACION</v>
      </c>
      <c r="W1073" s="325">
        <v>0.0</v>
      </c>
      <c r="X1073" s="325">
        <v>0.0</v>
      </c>
      <c r="Y1073" s="326">
        <f t="shared" si="89"/>
        <v>0</v>
      </c>
      <c r="Z1073" s="326">
        <f t="shared" si="86"/>
        <v>0</v>
      </c>
      <c r="AA1073" s="326"/>
    </row>
    <row r="1074">
      <c r="A1074" s="322">
        <v>46185.0</v>
      </c>
      <c r="B1074" s="245" t="s">
        <v>5065</v>
      </c>
      <c r="C1074" s="245" t="s">
        <v>2817</v>
      </c>
      <c r="D1074" s="328">
        <v>0.4166666666666667</v>
      </c>
      <c r="E1074" s="245" t="s">
        <v>2504</v>
      </c>
      <c r="F1074" s="245" t="s">
        <v>2504</v>
      </c>
      <c r="G1074" s="245">
        <v>1.0</v>
      </c>
      <c r="H1074" s="245" t="s">
        <v>2513</v>
      </c>
      <c r="I1074" s="323" t="s">
        <v>13309</v>
      </c>
      <c r="J1074" s="323" t="s">
        <v>2514</v>
      </c>
      <c r="K1074" s="323" t="s">
        <v>2507</v>
      </c>
      <c r="L1074" s="323" t="s">
        <v>13310</v>
      </c>
      <c r="M1074" s="333" t="s">
        <v>13311</v>
      </c>
      <c r="N1074" s="323" t="s">
        <v>10283</v>
      </c>
      <c r="O1074" s="323" t="s">
        <v>68</v>
      </c>
      <c r="P1074" s="343" t="str">
        <f t="shared" si="113"/>
        <v>DESINSTALACION DE EQUIPO</v>
      </c>
      <c r="Q1074" s="323" t="s">
        <v>68</v>
      </c>
      <c r="R1074" s="323" t="s">
        <v>68</v>
      </c>
      <c r="S1074" s="323" t="s">
        <v>68</v>
      </c>
      <c r="T1074" s="323" t="s">
        <v>68</v>
      </c>
      <c r="U1074" s="323" t="s">
        <v>68</v>
      </c>
      <c r="V1074" s="343" t="str">
        <f t="shared" si="112"/>
        <v>DESINSTALACION</v>
      </c>
      <c r="W1074" s="325">
        <v>0.0</v>
      </c>
      <c r="X1074" s="325">
        <v>0.0</v>
      </c>
      <c r="Y1074" s="326">
        <f t="shared" si="89"/>
        <v>0</v>
      </c>
      <c r="Z1074" s="326">
        <f t="shared" si="86"/>
        <v>0</v>
      </c>
      <c r="AA1074" s="326"/>
    </row>
    <row r="1075">
      <c r="A1075" s="322">
        <v>46185.0</v>
      </c>
      <c r="B1075" s="245" t="s">
        <v>5065</v>
      </c>
      <c r="C1075" s="245" t="s">
        <v>2817</v>
      </c>
      <c r="D1075" s="328">
        <v>0.5</v>
      </c>
      <c r="E1075" s="245" t="s">
        <v>3761</v>
      </c>
      <c r="F1075" s="245" t="s">
        <v>2592</v>
      </c>
      <c r="G1075" s="245">
        <v>1.0</v>
      </c>
      <c r="H1075" s="390" t="s">
        <v>888</v>
      </c>
      <c r="I1075" s="323" t="s">
        <v>13312</v>
      </c>
      <c r="J1075" s="323" t="s">
        <v>13194</v>
      </c>
      <c r="K1075" s="55">
        <v>8.136191211E9</v>
      </c>
      <c r="L1075" s="323" t="s">
        <v>12043</v>
      </c>
      <c r="M1075" s="333" t="s">
        <v>2649</v>
      </c>
      <c r="N1075" s="323" t="s">
        <v>13291</v>
      </c>
      <c r="O1075" s="323" t="s">
        <v>68</v>
      </c>
      <c r="P1075" s="343" t="str">
        <f t="shared" si="113"/>
        <v>INSTALACIÓN GPS</v>
      </c>
      <c r="Q1075" s="323" t="s">
        <v>68</v>
      </c>
      <c r="R1075" s="323" t="s">
        <v>68</v>
      </c>
      <c r="S1075" s="323" t="s">
        <v>68</v>
      </c>
      <c r="T1075" s="323" t="s">
        <v>68</v>
      </c>
      <c r="U1075" s="323" t="s">
        <v>68</v>
      </c>
      <c r="V1075" s="343" t="str">
        <f t="shared" si="112"/>
        <v>INSTALACION</v>
      </c>
      <c r="W1075" s="325">
        <v>0.0</v>
      </c>
      <c r="X1075" s="325">
        <v>0.0</v>
      </c>
      <c r="Y1075" s="326">
        <f t="shared" si="89"/>
        <v>0</v>
      </c>
      <c r="Z1075" s="326">
        <f t="shared" si="86"/>
        <v>0</v>
      </c>
      <c r="AA1075" s="326"/>
    </row>
    <row r="1076">
      <c r="A1076" s="322">
        <v>46185.0</v>
      </c>
      <c r="B1076" s="245" t="s">
        <v>5065</v>
      </c>
      <c r="C1076" s="245" t="s">
        <v>68</v>
      </c>
      <c r="D1076" s="328">
        <v>0.5</v>
      </c>
      <c r="E1076" s="390" t="s">
        <v>7700</v>
      </c>
      <c r="F1076" s="245" t="s">
        <v>13313</v>
      </c>
      <c r="G1076" s="245">
        <v>1.0</v>
      </c>
      <c r="H1076" s="390" t="s">
        <v>888</v>
      </c>
      <c r="I1076" s="323" t="s">
        <v>13314</v>
      </c>
      <c r="J1076" s="323" t="s">
        <v>13194</v>
      </c>
      <c r="K1076" s="323" t="s">
        <v>13315</v>
      </c>
      <c r="L1076" s="55" t="s">
        <v>13316</v>
      </c>
      <c r="M1076" s="386" t="s">
        <v>13317</v>
      </c>
      <c r="N1076" s="323" t="s">
        <v>10283</v>
      </c>
      <c r="O1076" s="331">
        <v>0.5</v>
      </c>
      <c r="P1076" s="343" t="str">
        <f t="shared" si="113"/>
        <v>INSTALACIÓN GPS</v>
      </c>
      <c r="Q1076" s="323" t="s">
        <v>13229</v>
      </c>
      <c r="R1076" s="323">
        <v>8.66557080329727E14</v>
      </c>
      <c r="S1076" s="323">
        <v>8.186826591E9</v>
      </c>
      <c r="T1076" s="323" t="s">
        <v>13318</v>
      </c>
      <c r="U1076" s="323" t="s">
        <v>13319</v>
      </c>
      <c r="V1076" s="343" t="str">
        <f t="shared" si="112"/>
        <v>INSTALACION</v>
      </c>
      <c r="W1076" s="325">
        <v>0.0</v>
      </c>
      <c r="X1076" s="325">
        <v>0.0</v>
      </c>
      <c r="Y1076" s="326">
        <f t="shared" si="89"/>
        <v>0</v>
      </c>
      <c r="Z1076" s="326">
        <f t="shared" si="86"/>
        <v>0</v>
      </c>
      <c r="AA1076" s="326"/>
    </row>
    <row r="1077">
      <c r="A1077" s="387">
        <v>46185.0</v>
      </c>
      <c r="B1077" s="388" t="s">
        <v>5065</v>
      </c>
      <c r="C1077" s="388" t="s">
        <v>68</v>
      </c>
      <c r="D1077" s="328">
        <v>0.5</v>
      </c>
      <c r="E1077" s="390" t="s">
        <v>7700</v>
      </c>
      <c r="F1077" s="245" t="s">
        <v>13313</v>
      </c>
      <c r="G1077" s="390">
        <v>1.0</v>
      </c>
      <c r="H1077" s="390" t="s">
        <v>888</v>
      </c>
      <c r="I1077" s="391" t="s">
        <v>13320</v>
      </c>
      <c r="J1077" s="323" t="s">
        <v>13194</v>
      </c>
      <c r="K1077" s="323" t="s">
        <v>13315</v>
      </c>
      <c r="L1077" s="55" t="s">
        <v>13316</v>
      </c>
      <c r="M1077" s="386" t="s">
        <v>13317</v>
      </c>
      <c r="N1077" s="391" t="s">
        <v>10283</v>
      </c>
      <c r="O1077" s="331">
        <v>0.5</v>
      </c>
      <c r="P1077" s="393" t="str">
        <f t="shared" si="113"/>
        <v>INSTALACIÓN GPS</v>
      </c>
      <c r="Q1077" s="323" t="s">
        <v>13229</v>
      </c>
      <c r="R1077" s="391">
        <v>8.66557080024575E14</v>
      </c>
      <c r="S1077" s="391">
        <v>8.186802787E9</v>
      </c>
      <c r="T1077" s="391" t="s">
        <v>13321</v>
      </c>
      <c r="U1077" s="391" t="s">
        <v>13322</v>
      </c>
      <c r="V1077" s="393" t="str">
        <f t="shared" si="112"/>
        <v>INSTALACION</v>
      </c>
      <c r="W1077" s="394">
        <v>0.0</v>
      </c>
      <c r="X1077" s="394">
        <v>0.0</v>
      </c>
      <c r="Y1077" s="394">
        <f t="shared" si="89"/>
        <v>0</v>
      </c>
      <c r="Z1077" s="394">
        <f t="shared" si="86"/>
        <v>0</v>
      </c>
      <c r="AA1077" s="395"/>
    </row>
    <row r="1078">
      <c r="A1078" s="322">
        <v>46185.0</v>
      </c>
      <c r="B1078" s="245" t="s">
        <v>5065</v>
      </c>
      <c r="C1078" s="245" t="s">
        <v>68</v>
      </c>
      <c r="D1078" s="328">
        <v>0.5</v>
      </c>
      <c r="E1078" s="390" t="s">
        <v>7700</v>
      </c>
      <c r="F1078" s="245" t="s">
        <v>13313</v>
      </c>
      <c r="G1078" s="245">
        <v>1.0</v>
      </c>
      <c r="H1078" s="390" t="s">
        <v>888</v>
      </c>
      <c r="I1078" s="323" t="s">
        <v>13323</v>
      </c>
      <c r="J1078" s="323" t="s">
        <v>13194</v>
      </c>
      <c r="K1078" s="323" t="s">
        <v>13315</v>
      </c>
      <c r="L1078" s="55" t="s">
        <v>13316</v>
      </c>
      <c r="M1078" s="386" t="s">
        <v>13317</v>
      </c>
      <c r="N1078" s="323" t="s">
        <v>10283</v>
      </c>
      <c r="O1078" s="331">
        <v>0.5</v>
      </c>
      <c r="P1078" s="343" t="str">
        <f t="shared" si="113"/>
        <v>INSTALACIÓN GPS</v>
      </c>
      <c r="Q1078" s="323" t="s">
        <v>13229</v>
      </c>
      <c r="R1078" s="323">
        <v>8.66557080341706E14</v>
      </c>
      <c r="S1078" s="323">
        <v>8.112767115E9</v>
      </c>
      <c r="T1078" s="323" t="s">
        <v>13324</v>
      </c>
      <c r="U1078" s="323" t="s">
        <v>13325</v>
      </c>
      <c r="V1078" s="343" t="str">
        <f t="shared" si="112"/>
        <v>INSTALACION</v>
      </c>
      <c r="W1078" s="325">
        <v>0.0</v>
      </c>
      <c r="X1078" s="325">
        <v>0.0</v>
      </c>
      <c r="Y1078" s="326">
        <f t="shared" si="89"/>
        <v>0</v>
      </c>
      <c r="Z1078" s="326">
        <f t="shared" si="86"/>
        <v>0</v>
      </c>
      <c r="AA1078" s="326"/>
    </row>
    <row r="1079">
      <c r="A1079" s="387">
        <v>46185.0</v>
      </c>
      <c r="B1079" s="388" t="s">
        <v>5065</v>
      </c>
      <c r="C1079" s="388" t="s">
        <v>68</v>
      </c>
      <c r="D1079" s="388" t="s">
        <v>68</v>
      </c>
      <c r="E1079" s="388" t="s">
        <v>68</v>
      </c>
      <c r="F1079" s="388" t="s">
        <v>68</v>
      </c>
      <c r="G1079" s="388" t="s">
        <v>68</v>
      </c>
      <c r="H1079" s="388" t="s">
        <v>68</v>
      </c>
      <c r="I1079" s="392" t="s">
        <v>68</v>
      </c>
      <c r="J1079" s="392" t="s">
        <v>68</v>
      </c>
      <c r="K1079" s="392" t="s">
        <v>68</v>
      </c>
      <c r="L1079" s="392" t="s">
        <v>68</v>
      </c>
      <c r="M1079" s="407" t="s">
        <v>68</v>
      </c>
      <c r="N1079" s="392" t="s">
        <v>68</v>
      </c>
      <c r="O1079" s="392" t="s">
        <v>68</v>
      </c>
      <c r="P1079" s="393" t="str">
        <f t="shared" si="113"/>
        <v>-</v>
      </c>
      <c r="Q1079" s="392" t="s">
        <v>68</v>
      </c>
      <c r="R1079" s="392" t="s">
        <v>68</v>
      </c>
      <c r="S1079" s="392" t="s">
        <v>68</v>
      </c>
      <c r="T1079" s="392" t="s">
        <v>68</v>
      </c>
      <c r="U1079" s="392" t="s">
        <v>68</v>
      </c>
      <c r="V1079" s="393" t="str">
        <f t="shared" si="112"/>
        <v>-</v>
      </c>
      <c r="W1079" s="394">
        <v>0.0</v>
      </c>
      <c r="X1079" s="394">
        <v>0.0</v>
      </c>
      <c r="Y1079" s="394">
        <f t="shared" si="89"/>
        <v>0</v>
      </c>
      <c r="Z1079" s="394">
        <f t="shared" si="86"/>
        <v>0</v>
      </c>
      <c r="AA1079" s="395"/>
    </row>
    <row r="1080">
      <c r="A1080" s="335">
        <v>46186.0</v>
      </c>
      <c r="B1080" s="336" t="s">
        <v>5065</v>
      </c>
      <c r="C1080" s="336" t="s">
        <v>68</v>
      </c>
      <c r="D1080" s="338">
        <v>0.375</v>
      </c>
      <c r="E1080" s="336" t="s">
        <v>13326</v>
      </c>
      <c r="F1080" s="336" t="s">
        <v>13327</v>
      </c>
      <c r="G1080" s="336">
        <v>1.0</v>
      </c>
      <c r="H1080" s="245" t="s">
        <v>2449</v>
      </c>
      <c r="I1080" s="339" t="s">
        <v>13328</v>
      </c>
      <c r="J1080" s="339" t="s">
        <v>13329</v>
      </c>
      <c r="K1080" s="339" t="s">
        <v>13330</v>
      </c>
      <c r="L1080" s="408" t="s">
        <v>13331</v>
      </c>
      <c r="M1080" s="340" t="s">
        <v>13332</v>
      </c>
      <c r="N1080" s="323" t="s">
        <v>10283</v>
      </c>
      <c r="O1080" s="341">
        <v>0.375</v>
      </c>
      <c r="P1080" s="349" t="str">
        <f t="shared" si="113"/>
        <v>REVISÓN</v>
      </c>
      <c r="Q1080" s="339" t="s">
        <v>13333</v>
      </c>
      <c r="R1080" s="339">
        <v>8.66557080374723E14</v>
      </c>
      <c r="S1080" s="339">
        <v>8.110301405E9</v>
      </c>
      <c r="T1080" s="339" t="s">
        <v>68</v>
      </c>
      <c r="U1080" s="339" t="s">
        <v>13334</v>
      </c>
      <c r="V1080" s="349" t="str">
        <f t="shared" si="112"/>
        <v>REVISION</v>
      </c>
      <c r="W1080" s="342">
        <v>0.0</v>
      </c>
      <c r="X1080" s="342">
        <v>0.0</v>
      </c>
      <c r="Y1080" s="326">
        <f t="shared" si="89"/>
        <v>0</v>
      </c>
      <c r="Z1080" s="326">
        <f t="shared" si="86"/>
        <v>0</v>
      </c>
      <c r="AA1080" s="326"/>
    </row>
    <row r="1081">
      <c r="A1081" s="335">
        <v>46186.0</v>
      </c>
      <c r="B1081" s="336" t="s">
        <v>5065</v>
      </c>
      <c r="C1081" s="336" t="s">
        <v>68</v>
      </c>
      <c r="D1081" s="336" t="s">
        <v>68</v>
      </c>
      <c r="E1081" s="336" t="s">
        <v>68</v>
      </c>
      <c r="F1081" s="336" t="s">
        <v>68</v>
      </c>
      <c r="G1081" s="336" t="s">
        <v>68</v>
      </c>
      <c r="H1081" s="336" t="s">
        <v>68</v>
      </c>
      <c r="I1081" s="339" t="s">
        <v>68</v>
      </c>
      <c r="J1081" s="339" t="s">
        <v>68</v>
      </c>
      <c r="K1081" s="339" t="s">
        <v>68</v>
      </c>
      <c r="L1081" s="339" t="s">
        <v>68</v>
      </c>
      <c r="M1081" s="365" t="s">
        <v>68</v>
      </c>
      <c r="N1081" s="339" t="s">
        <v>68</v>
      </c>
      <c r="O1081" s="339" t="s">
        <v>68</v>
      </c>
      <c r="P1081" s="349" t="str">
        <f t="shared" si="113"/>
        <v>-</v>
      </c>
      <c r="Q1081" s="339" t="s">
        <v>68</v>
      </c>
      <c r="R1081" s="339" t="s">
        <v>68</v>
      </c>
      <c r="S1081" s="339" t="s">
        <v>68</v>
      </c>
      <c r="T1081" s="339" t="s">
        <v>68</v>
      </c>
      <c r="U1081" s="339" t="s">
        <v>68</v>
      </c>
      <c r="V1081" s="349" t="str">
        <f t="shared" si="112"/>
        <v>-</v>
      </c>
      <c r="W1081" s="342">
        <v>0.0</v>
      </c>
      <c r="X1081" s="342">
        <v>0.0</v>
      </c>
      <c r="Y1081" s="326">
        <f t="shared" si="89"/>
        <v>0</v>
      </c>
      <c r="Z1081" s="326">
        <f t="shared" si="86"/>
        <v>0</v>
      </c>
      <c r="AA1081" s="326"/>
    </row>
    <row r="1082">
      <c r="A1082" s="335">
        <v>46186.0</v>
      </c>
      <c r="B1082" s="336" t="s">
        <v>5065</v>
      </c>
      <c r="C1082" s="336" t="s">
        <v>68</v>
      </c>
      <c r="D1082" s="336" t="s">
        <v>68</v>
      </c>
      <c r="E1082" s="336" t="s">
        <v>68</v>
      </c>
      <c r="F1082" s="336" t="s">
        <v>68</v>
      </c>
      <c r="G1082" s="336" t="s">
        <v>68</v>
      </c>
      <c r="H1082" s="336" t="s">
        <v>68</v>
      </c>
      <c r="I1082" s="339" t="s">
        <v>68</v>
      </c>
      <c r="J1082" s="339" t="s">
        <v>68</v>
      </c>
      <c r="K1082" s="339" t="s">
        <v>68</v>
      </c>
      <c r="L1082" s="339" t="s">
        <v>68</v>
      </c>
      <c r="M1082" s="365" t="s">
        <v>68</v>
      </c>
      <c r="N1082" s="339" t="s">
        <v>68</v>
      </c>
      <c r="O1082" s="339" t="s">
        <v>68</v>
      </c>
      <c r="P1082" s="349" t="str">
        <f t="shared" si="113"/>
        <v>-</v>
      </c>
      <c r="Q1082" s="339" t="s">
        <v>68</v>
      </c>
      <c r="R1082" s="339" t="s">
        <v>68</v>
      </c>
      <c r="S1082" s="339" t="s">
        <v>68</v>
      </c>
      <c r="T1082" s="339" t="s">
        <v>68</v>
      </c>
      <c r="U1082" s="339" t="s">
        <v>68</v>
      </c>
      <c r="V1082" s="349" t="str">
        <f t="shared" si="112"/>
        <v>-</v>
      </c>
      <c r="W1082" s="342">
        <v>0.0</v>
      </c>
      <c r="X1082" s="342">
        <v>0.0</v>
      </c>
      <c r="Y1082" s="326">
        <f t="shared" si="89"/>
        <v>0</v>
      </c>
      <c r="Z1082" s="326">
        <f t="shared" si="86"/>
        <v>0</v>
      </c>
      <c r="AA1082" s="326"/>
    </row>
    <row r="1083" ht="16.5" customHeight="1">
      <c r="A1083" s="322">
        <v>46187.0</v>
      </c>
      <c r="B1083" s="245" t="s">
        <v>5164</v>
      </c>
      <c r="C1083" s="245" t="s">
        <v>68</v>
      </c>
      <c r="D1083" s="245" t="s">
        <v>68</v>
      </c>
      <c r="E1083" s="245" t="s">
        <v>68</v>
      </c>
      <c r="F1083" s="245" t="s">
        <v>2458</v>
      </c>
      <c r="G1083" s="245" t="s">
        <v>68</v>
      </c>
      <c r="H1083" s="245" t="s">
        <v>68</v>
      </c>
      <c r="I1083" s="323" t="s">
        <v>68</v>
      </c>
      <c r="J1083" s="323" t="s">
        <v>68</v>
      </c>
      <c r="K1083" s="323" t="s">
        <v>68</v>
      </c>
      <c r="L1083" s="323" t="s">
        <v>68</v>
      </c>
      <c r="M1083" s="324" t="s">
        <v>68</v>
      </c>
      <c r="N1083" s="323" t="s">
        <v>68</v>
      </c>
      <c r="O1083" s="323" t="s">
        <v>68</v>
      </c>
      <c r="P1083" s="343" t="str">
        <f t="shared" si="113"/>
        <v>-</v>
      </c>
      <c r="Q1083" s="323" t="s">
        <v>68</v>
      </c>
      <c r="R1083" s="323" t="s">
        <v>68</v>
      </c>
      <c r="S1083" s="323" t="s">
        <v>68</v>
      </c>
      <c r="T1083" s="323" t="s">
        <v>68</v>
      </c>
      <c r="U1083" s="323" t="s">
        <v>68</v>
      </c>
      <c r="V1083" s="343" t="str">
        <f t="shared" si="112"/>
        <v>-</v>
      </c>
      <c r="W1083" s="325">
        <v>0.0</v>
      </c>
      <c r="X1083" s="325">
        <v>0.0</v>
      </c>
      <c r="Y1083" s="326">
        <f t="shared" si="89"/>
        <v>0</v>
      </c>
      <c r="Z1083" s="326">
        <f t="shared" si="86"/>
        <v>0</v>
      </c>
      <c r="AA1083" s="326"/>
    </row>
    <row r="1084">
      <c r="A1084" s="322">
        <v>46188.0</v>
      </c>
      <c r="B1084" s="245" t="s">
        <v>5164</v>
      </c>
      <c r="C1084" s="245" t="s">
        <v>68</v>
      </c>
      <c r="D1084" s="328">
        <v>0.4166666666666667</v>
      </c>
      <c r="E1084" s="245" t="s">
        <v>2574</v>
      </c>
      <c r="F1084" s="245" t="s">
        <v>5930</v>
      </c>
      <c r="G1084" s="245">
        <v>1.0</v>
      </c>
      <c r="H1084" s="245" t="s">
        <v>2513</v>
      </c>
      <c r="I1084" s="323" t="s">
        <v>13335</v>
      </c>
      <c r="J1084" s="323" t="s">
        <v>13336</v>
      </c>
      <c r="K1084" s="323" t="s">
        <v>3312</v>
      </c>
      <c r="L1084" s="323" t="s">
        <v>2577</v>
      </c>
      <c r="M1084" s="333" t="s">
        <v>2578</v>
      </c>
      <c r="N1084" s="323" t="s">
        <v>13291</v>
      </c>
      <c r="O1084" s="323" t="s">
        <v>68</v>
      </c>
      <c r="P1084" s="343" t="str">
        <f t="shared" si="113"/>
        <v>CTE. JOSÉ ISMAEL REYES CASAS DESISNTALACIÓN</v>
      </c>
      <c r="Q1084" s="323" t="s">
        <v>13337</v>
      </c>
      <c r="R1084" s="323">
        <v>9.17230445E9</v>
      </c>
      <c r="S1084" s="323" t="s">
        <v>68</v>
      </c>
      <c r="T1084" s="323" t="s">
        <v>68</v>
      </c>
      <c r="U1084" s="323" t="s">
        <v>13338</v>
      </c>
      <c r="V1084" s="343" t="str">
        <f t="shared" si="112"/>
        <v>DESINSTALACION</v>
      </c>
      <c r="W1084" s="325">
        <v>0.0</v>
      </c>
      <c r="X1084" s="325">
        <v>0.0</v>
      </c>
      <c r="Y1084" s="326">
        <f t="shared" si="89"/>
        <v>0</v>
      </c>
      <c r="Z1084" s="326">
        <f t="shared" si="86"/>
        <v>0</v>
      </c>
      <c r="AA1084" s="326"/>
    </row>
    <row r="1085">
      <c r="A1085" s="322">
        <v>46188.0</v>
      </c>
      <c r="B1085" s="245" t="s">
        <v>5164</v>
      </c>
      <c r="C1085" s="245" t="s">
        <v>68</v>
      </c>
      <c r="D1085" s="328">
        <v>0.4583333333333333</v>
      </c>
      <c r="E1085" s="245" t="s">
        <v>9755</v>
      </c>
      <c r="F1085" s="245" t="s">
        <v>2527</v>
      </c>
      <c r="G1085" s="245">
        <v>1.0</v>
      </c>
      <c r="H1085" s="245" t="s">
        <v>2449</v>
      </c>
      <c r="I1085" s="323" t="s">
        <v>13339</v>
      </c>
      <c r="J1085" s="323" t="s">
        <v>13340</v>
      </c>
      <c r="K1085" s="323" t="s">
        <v>13341</v>
      </c>
      <c r="L1085" s="323" t="s">
        <v>6285</v>
      </c>
      <c r="M1085" s="333" t="s">
        <v>7696</v>
      </c>
      <c r="N1085" s="323" t="s">
        <v>10283</v>
      </c>
      <c r="O1085" s="323" t="s">
        <v>68</v>
      </c>
      <c r="P1085" s="343" t="str">
        <f t="shared" si="113"/>
        <v>DASCHCAM Y EQUIPOS GPS</v>
      </c>
      <c r="Q1085" s="323" t="s">
        <v>68</v>
      </c>
      <c r="R1085" s="323" t="s">
        <v>68</v>
      </c>
      <c r="S1085" s="323" t="s">
        <v>68</v>
      </c>
      <c r="T1085" s="323" t="s">
        <v>68</v>
      </c>
      <c r="U1085" s="323" t="s">
        <v>68</v>
      </c>
      <c r="V1085" s="343" t="str">
        <f t="shared" si="112"/>
        <v>REVISION</v>
      </c>
      <c r="W1085" s="325">
        <v>0.0</v>
      </c>
      <c r="X1085" s="325">
        <v>0.0</v>
      </c>
      <c r="Y1085" s="326">
        <f t="shared" si="89"/>
        <v>0</v>
      </c>
      <c r="Z1085" s="326">
        <f t="shared" si="86"/>
        <v>0</v>
      </c>
      <c r="AA1085" s="326"/>
    </row>
    <row r="1086">
      <c r="A1086" s="322"/>
      <c r="B1086" s="245"/>
      <c r="C1086" s="245"/>
      <c r="D1086" s="328"/>
      <c r="E1086" s="245"/>
      <c r="F1086" s="245"/>
      <c r="G1086" s="245"/>
      <c r="H1086" s="245"/>
      <c r="I1086" s="323"/>
      <c r="J1086" s="323"/>
      <c r="K1086" s="323"/>
      <c r="L1086" s="323"/>
      <c r="M1086" s="324"/>
      <c r="N1086" s="323"/>
      <c r="O1086" s="323"/>
      <c r="P1086" s="343"/>
      <c r="Q1086" s="323"/>
      <c r="R1086" s="323"/>
      <c r="S1086" s="323"/>
      <c r="T1086" s="323"/>
      <c r="U1086" s="323"/>
      <c r="V1086" s="343"/>
      <c r="W1086" s="325"/>
      <c r="X1086" s="325"/>
      <c r="Y1086" s="326"/>
      <c r="Z1086" s="326"/>
      <c r="AA1086" s="326"/>
    </row>
    <row r="1087">
      <c r="A1087" s="322"/>
      <c r="B1087" s="245"/>
      <c r="C1087" s="245"/>
      <c r="D1087" s="328"/>
      <c r="E1087" s="245"/>
      <c r="F1087" s="245"/>
      <c r="G1087" s="245"/>
      <c r="H1087" s="245"/>
      <c r="I1087" s="323"/>
      <c r="J1087" s="323"/>
      <c r="K1087" s="323"/>
      <c r="L1087" s="323"/>
      <c r="M1087" s="324"/>
      <c r="N1087" s="323"/>
      <c r="O1087" s="323"/>
      <c r="P1087" s="343"/>
      <c r="Q1087" s="323"/>
      <c r="R1087" s="323"/>
      <c r="S1087" s="323"/>
      <c r="T1087" s="323"/>
      <c r="U1087" s="323"/>
      <c r="V1087" s="343"/>
      <c r="W1087" s="325"/>
      <c r="X1087" s="325"/>
      <c r="Y1087" s="326"/>
      <c r="Z1087" s="326"/>
      <c r="AA1087" s="326"/>
    </row>
    <row r="1088">
      <c r="A1088" s="322"/>
      <c r="B1088" s="245"/>
      <c r="C1088" s="245"/>
      <c r="D1088" s="328"/>
      <c r="E1088" s="245"/>
      <c r="F1088" s="245"/>
      <c r="G1088" s="245"/>
      <c r="H1088" s="245"/>
      <c r="I1088" s="323"/>
      <c r="J1088" s="323"/>
      <c r="K1088" s="323"/>
      <c r="L1088" s="323"/>
      <c r="M1088" s="324"/>
      <c r="N1088" s="323"/>
      <c r="O1088" s="323"/>
      <c r="P1088" s="343"/>
      <c r="Q1088" s="323"/>
      <c r="R1088" s="323"/>
      <c r="S1088" s="323"/>
      <c r="T1088" s="323"/>
      <c r="U1088" s="323"/>
      <c r="V1088" s="343"/>
      <c r="W1088" s="325"/>
      <c r="X1088" s="325"/>
      <c r="Y1088" s="326"/>
      <c r="Z1088" s="326"/>
      <c r="AA1088" s="326"/>
    </row>
    <row r="1089">
      <c r="A1089" s="322"/>
      <c r="B1089" s="245"/>
      <c r="C1089" s="245"/>
      <c r="D1089" s="328"/>
      <c r="E1089" s="245"/>
      <c r="F1089" s="245"/>
      <c r="G1089" s="245"/>
      <c r="H1089" s="245"/>
      <c r="I1089" s="323"/>
      <c r="J1089" s="323"/>
      <c r="K1089" s="323"/>
      <c r="L1089" s="323"/>
      <c r="M1089" s="324"/>
      <c r="N1089" s="323"/>
      <c r="O1089" s="323"/>
      <c r="P1089" s="343"/>
      <c r="Q1089" s="323"/>
      <c r="R1089" s="323"/>
      <c r="S1089" s="323"/>
      <c r="T1089" s="323"/>
      <c r="U1089" s="323"/>
      <c r="V1089" s="343"/>
      <c r="W1089" s="325"/>
      <c r="X1089" s="325"/>
      <c r="Y1089" s="326"/>
      <c r="Z1089" s="326"/>
      <c r="AA1089" s="326"/>
    </row>
    <row r="1090">
      <c r="A1090" s="322">
        <v>46188.0</v>
      </c>
      <c r="B1090" s="245" t="s">
        <v>5164</v>
      </c>
      <c r="C1090" s="245" t="s">
        <v>68</v>
      </c>
      <c r="D1090" s="328">
        <v>0.5</v>
      </c>
      <c r="E1090" s="245" t="s">
        <v>7700</v>
      </c>
      <c r="F1090" s="245" t="s">
        <v>13211</v>
      </c>
      <c r="G1090" s="245">
        <v>1.0</v>
      </c>
      <c r="H1090" s="245" t="s">
        <v>2513</v>
      </c>
      <c r="I1090" s="323" t="s">
        <v>13342</v>
      </c>
      <c r="J1090" s="323" t="s">
        <v>13343</v>
      </c>
      <c r="K1090" s="323" t="s">
        <v>68</v>
      </c>
      <c r="L1090" s="323" t="s">
        <v>68</v>
      </c>
      <c r="M1090" s="324" t="s">
        <v>68</v>
      </c>
      <c r="N1090" s="323" t="s">
        <v>13291</v>
      </c>
      <c r="O1090" s="323" t="s">
        <v>13344</v>
      </c>
      <c r="P1090" s="343" t="str">
        <f t="shared" ref="P1090:P1095" si="114">J1090</f>
        <v>GPS DEL CTE </v>
      </c>
      <c r="Q1090" s="323" t="s">
        <v>68</v>
      </c>
      <c r="R1090" s="323" t="s">
        <v>13345</v>
      </c>
      <c r="S1090" s="323" t="s">
        <v>68</v>
      </c>
      <c r="T1090" s="323" t="s">
        <v>68</v>
      </c>
      <c r="U1090" s="323" t="s">
        <v>13346</v>
      </c>
      <c r="V1090" s="343" t="str">
        <f t="shared" ref="V1090:V1102" si="115">H1090</f>
        <v>DESINSTALACION</v>
      </c>
      <c r="W1090" s="325">
        <v>0.0</v>
      </c>
      <c r="X1090" s="325">
        <v>0.0</v>
      </c>
      <c r="Y1090" s="326">
        <f t="shared" ref="Y1090:Y1103" si="116">(W1090+X1090)*0.16</f>
        <v>0</v>
      </c>
      <c r="Z1090" s="326">
        <f t="shared" ref="Z1090:Z1103" si="117">W1090+X1090+Y1090</f>
        <v>0</v>
      </c>
      <c r="AA1090" s="326"/>
    </row>
    <row r="1091">
      <c r="A1091" s="322">
        <v>46188.0</v>
      </c>
      <c r="B1091" s="245" t="s">
        <v>5065</v>
      </c>
      <c r="C1091" s="245" t="s">
        <v>68</v>
      </c>
      <c r="D1091" s="328">
        <v>0.5833333333333334</v>
      </c>
      <c r="E1091" s="245" t="s">
        <v>2548</v>
      </c>
      <c r="F1091" s="245" t="s">
        <v>10009</v>
      </c>
      <c r="G1091" s="245">
        <v>1.0</v>
      </c>
      <c r="H1091" s="245" t="s">
        <v>2513</v>
      </c>
      <c r="I1091" s="323" t="s">
        <v>13347</v>
      </c>
      <c r="J1091" s="323" t="s">
        <v>2514</v>
      </c>
      <c r="K1091" s="323" t="s">
        <v>9455</v>
      </c>
      <c r="L1091" s="323" t="s">
        <v>2833</v>
      </c>
      <c r="M1091" s="333" t="s">
        <v>11186</v>
      </c>
      <c r="N1091" s="323" t="s">
        <v>10283</v>
      </c>
      <c r="O1091" s="323" t="s">
        <v>68</v>
      </c>
      <c r="P1091" s="343" t="str">
        <f t="shared" si="114"/>
        <v>DESINSTALACION DE EQUIPO</v>
      </c>
      <c r="Q1091" s="323" t="s">
        <v>68</v>
      </c>
      <c r="R1091" s="323">
        <v>8.63719060460228E14</v>
      </c>
      <c r="S1091" s="323">
        <v>8.13551482E9</v>
      </c>
      <c r="T1091" s="323" t="s">
        <v>13348</v>
      </c>
      <c r="U1091" s="323" t="s">
        <v>13349</v>
      </c>
      <c r="V1091" s="343" t="str">
        <f t="shared" si="115"/>
        <v>DESINSTALACION</v>
      </c>
      <c r="W1091" s="325">
        <v>0.0</v>
      </c>
      <c r="X1091" s="325">
        <v>0.0</v>
      </c>
      <c r="Y1091" s="326">
        <f t="shared" si="116"/>
        <v>0</v>
      </c>
      <c r="Z1091" s="326">
        <f t="shared" si="117"/>
        <v>0</v>
      </c>
      <c r="AA1091" s="326"/>
    </row>
    <row r="1092">
      <c r="A1092" s="322">
        <v>46188.0</v>
      </c>
      <c r="B1092" s="245" t="s">
        <v>5164</v>
      </c>
      <c r="C1092" s="245" t="s">
        <v>68</v>
      </c>
      <c r="D1092" s="328">
        <v>0.625</v>
      </c>
      <c r="E1092" s="245" t="s">
        <v>13350</v>
      </c>
      <c r="F1092" s="245" t="s">
        <v>13313</v>
      </c>
      <c r="G1092" s="245">
        <v>1.0</v>
      </c>
      <c r="H1092" s="390" t="s">
        <v>888</v>
      </c>
      <c r="I1092" s="323" t="s">
        <v>13351</v>
      </c>
      <c r="J1092" s="323" t="s">
        <v>13194</v>
      </c>
      <c r="K1092" s="323" t="s">
        <v>13315</v>
      </c>
      <c r="L1092" s="406" t="s">
        <v>13352</v>
      </c>
      <c r="M1092" s="333" t="s">
        <v>13353</v>
      </c>
      <c r="N1092" s="323" t="s">
        <v>13291</v>
      </c>
      <c r="O1092" s="323" t="s">
        <v>68</v>
      </c>
      <c r="P1092" s="343" t="str">
        <f t="shared" si="114"/>
        <v>INSTALACIÓN GPS</v>
      </c>
      <c r="Q1092" s="323" t="s">
        <v>68</v>
      </c>
      <c r="R1092" s="323" t="s">
        <v>68</v>
      </c>
      <c r="S1092" s="323" t="s">
        <v>68</v>
      </c>
      <c r="T1092" s="323" t="s">
        <v>68</v>
      </c>
      <c r="U1092" s="323" t="s">
        <v>68</v>
      </c>
      <c r="V1092" s="343" t="str">
        <f t="shared" si="115"/>
        <v>INSTALACION</v>
      </c>
      <c r="W1092" s="325">
        <v>0.0</v>
      </c>
      <c r="X1092" s="325">
        <v>0.0</v>
      </c>
      <c r="Y1092" s="326">
        <f t="shared" si="116"/>
        <v>0</v>
      </c>
      <c r="Z1092" s="326">
        <f t="shared" si="117"/>
        <v>0</v>
      </c>
      <c r="AA1092" s="326"/>
    </row>
    <row r="1093">
      <c r="A1093" s="322">
        <v>46188.0</v>
      </c>
      <c r="B1093" s="245" t="s">
        <v>5164</v>
      </c>
      <c r="C1093" s="245" t="s">
        <v>68</v>
      </c>
      <c r="D1093" s="245" t="s">
        <v>68</v>
      </c>
      <c r="E1093" s="245" t="s">
        <v>68</v>
      </c>
      <c r="F1093" s="245" t="s">
        <v>68</v>
      </c>
      <c r="G1093" s="245" t="s">
        <v>68</v>
      </c>
      <c r="H1093" s="245" t="s">
        <v>68</v>
      </c>
      <c r="I1093" s="323" t="s">
        <v>68</v>
      </c>
      <c r="J1093" s="323" t="s">
        <v>68</v>
      </c>
      <c r="K1093" s="323" t="s">
        <v>68</v>
      </c>
      <c r="L1093" s="409" t="s">
        <v>13354</v>
      </c>
      <c r="M1093" s="324" t="s">
        <v>68</v>
      </c>
      <c r="N1093" s="323" t="s">
        <v>68</v>
      </c>
      <c r="O1093" s="323" t="s">
        <v>68</v>
      </c>
      <c r="P1093" s="343" t="str">
        <f t="shared" si="114"/>
        <v>-</v>
      </c>
      <c r="Q1093" s="323" t="s">
        <v>68</v>
      </c>
      <c r="R1093" s="323" t="s">
        <v>68</v>
      </c>
      <c r="S1093" s="323" t="s">
        <v>68</v>
      </c>
      <c r="T1093" s="323" t="s">
        <v>68</v>
      </c>
      <c r="U1093" s="323" t="s">
        <v>68</v>
      </c>
      <c r="V1093" s="343" t="str">
        <f t="shared" si="115"/>
        <v>-</v>
      </c>
      <c r="W1093" s="325">
        <v>0.0</v>
      </c>
      <c r="X1093" s="325">
        <v>0.0</v>
      </c>
      <c r="Y1093" s="326">
        <f t="shared" si="116"/>
        <v>0</v>
      </c>
      <c r="Z1093" s="326">
        <f t="shared" si="117"/>
        <v>0</v>
      </c>
      <c r="AA1093" s="326"/>
    </row>
    <row r="1094">
      <c r="A1094" s="322">
        <v>46189.0</v>
      </c>
      <c r="B1094" s="245" t="s">
        <v>5164</v>
      </c>
      <c r="C1094" s="245" t="s">
        <v>68</v>
      </c>
      <c r="D1094" s="328">
        <v>0.375</v>
      </c>
      <c r="E1094" s="245" t="s">
        <v>12722</v>
      </c>
      <c r="F1094" s="245" t="s">
        <v>12722</v>
      </c>
      <c r="G1094" s="245">
        <v>1.0</v>
      </c>
      <c r="H1094" s="245" t="s">
        <v>2812</v>
      </c>
      <c r="I1094" s="323" t="s">
        <v>13355</v>
      </c>
      <c r="J1094" s="323" t="s">
        <v>2521</v>
      </c>
      <c r="K1094" s="323" t="s">
        <v>13356</v>
      </c>
      <c r="L1094" s="55" t="s">
        <v>13357</v>
      </c>
      <c r="M1094" s="410" t="s">
        <v>13358</v>
      </c>
      <c r="N1094" s="323" t="s">
        <v>10283</v>
      </c>
      <c r="O1094" s="331">
        <v>0.375</v>
      </c>
      <c r="P1094" s="343" t="str">
        <f t="shared" si="114"/>
        <v>REINSTALACION DE EQUIPO </v>
      </c>
      <c r="Q1094" s="323" t="s">
        <v>68</v>
      </c>
      <c r="R1094" s="323">
        <v>8.64893039429124E14</v>
      </c>
      <c r="S1094" s="323">
        <v>8.182596373E9</v>
      </c>
      <c r="T1094" s="323" t="s">
        <v>68</v>
      </c>
      <c r="U1094" s="323" t="s">
        <v>13359</v>
      </c>
      <c r="V1094" s="343" t="str">
        <f t="shared" si="115"/>
        <v>REINSTALACION</v>
      </c>
      <c r="W1094" s="325">
        <v>0.0</v>
      </c>
      <c r="X1094" s="325">
        <v>0.0</v>
      </c>
      <c r="Y1094" s="326">
        <f t="shared" si="116"/>
        <v>0</v>
      </c>
      <c r="Z1094" s="326">
        <f t="shared" si="117"/>
        <v>0</v>
      </c>
      <c r="AA1094" s="326"/>
    </row>
    <row r="1095">
      <c r="A1095" s="322">
        <v>46189.0</v>
      </c>
      <c r="B1095" s="245" t="s">
        <v>5164</v>
      </c>
      <c r="C1095" s="245" t="s">
        <v>68</v>
      </c>
      <c r="D1095" s="328">
        <v>0.5</v>
      </c>
      <c r="E1095" s="245" t="s">
        <v>3761</v>
      </c>
      <c r="F1095" s="245" t="s">
        <v>2592</v>
      </c>
      <c r="G1095" s="245">
        <v>1.0</v>
      </c>
      <c r="H1095" s="390" t="s">
        <v>888</v>
      </c>
      <c r="I1095" s="55" t="s">
        <v>13360</v>
      </c>
      <c r="J1095" s="323" t="s">
        <v>13194</v>
      </c>
      <c r="K1095" s="55">
        <v>8.136191211E9</v>
      </c>
      <c r="M1095" s="323" t="s">
        <v>12043</v>
      </c>
      <c r="N1095" s="333" t="s">
        <v>2649</v>
      </c>
      <c r="O1095" s="323" t="s">
        <v>68</v>
      </c>
      <c r="P1095" s="343" t="str">
        <f t="shared" si="114"/>
        <v>INSTALACIÓN GPS</v>
      </c>
      <c r="Q1095" s="323" t="s">
        <v>68</v>
      </c>
      <c r="R1095" s="323">
        <v>8.66557080313119E14</v>
      </c>
      <c r="S1095" s="323">
        <v>8.111817681E9</v>
      </c>
      <c r="T1095" s="323" t="s">
        <v>13361</v>
      </c>
      <c r="U1095" s="323" t="s">
        <v>68</v>
      </c>
      <c r="V1095" s="343" t="str">
        <f t="shared" si="115"/>
        <v>INSTALACION</v>
      </c>
      <c r="W1095" s="325">
        <v>0.0</v>
      </c>
      <c r="X1095" s="325">
        <v>0.0</v>
      </c>
      <c r="Y1095" s="326">
        <f t="shared" si="116"/>
        <v>0</v>
      </c>
      <c r="Z1095" s="326">
        <f t="shared" si="117"/>
        <v>0</v>
      </c>
      <c r="AA1095" s="326"/>
    </row>
    <row r="1096">
      <c r="A1096" s="322">
        <v>46189.0</v>
      </c>
      <c r="B1096" s="245" t="s">
        <v>5164</v>
      </c>
      <c r="C1096" s="245" t="s">
        <v>68</v>
      </c>
      <c r="D1096" s="245" t="s">
        <v>13362</v>
      </c>
      <c r="E1096" s="245" t="s">
        <v>12722</v>
      </c>
      <c r="F1096" s="245" t="s">
        <v>12722</v>
      </c>
      <c r="G1096" s="245">
        <v>1.0</v>
      </c>
      <c r="H1096" s="245" t="s">
        <v>2449</v>
      </c>
      <c r="I1096" s="323" t="s">
        <v>13363</v>
      </c>
      <c r="J1096" s="323" t="s">
        <v>13275</v>
      </c>
      <c r="K1096" s="323" t="s">
        <v>13356</v>
      </c>
      <c r="L1096" s="55" t="s">
        <v>13357</v>
      </c>
      <c r="M1096" s="410" t="s">
        <v>13358</v>
      </c>
      <c r="N1096" s="323" t="s">
        <v>10283</v>
      </c>
      <c r="O1096" s="323" t="s">
        <v>68</v>
      </c>
      <c r="P1096" s="323" t="s">
        <v>13364</v>
      </c>
      <c r="Q1096" s="323" t="s">
        <v>68</v>
      </c>
      <c r="R1096" s="323">
        <v>8.64893039462448E14</v>
      </c>
      <c r="S1096" s="323">
        <v>8.110800489E9</v>
      </c>
      <c r="T1096" s="323" t="s">
        <v>68</v>
      </c>
      <c r="U1096" s="323" t="s">
        <v>13365</v>
      </c>
      <c r="V1096" s="343" t="str">
        <f t="shared" si="115"/>
        <v>REVISION</v>
      </c>
      <c r="W1096" s="325">
        <v>0.0</v>
      </c>
      <c r="X1096" s="325">
        <v>0.0</v>
      </c>
      <c r="Y1096" s="326">
        <f t="shared" si="116"/>
        <v>0</v>
      </c>
      <c r="Z1096" s="326">
        <f t="shared" si="117"/>
        <v>0</v>
      </c>
      <c r="AA1096" s="326"/>
    </row>
    <row r="1097">
      <c r="A1097" s="322">
        <v>46189.0</v>
      </c>
      <c r="B1097" s="245" t="s">
        <v>5164</v>
      </c>
      <c r="C1097" s="245" t="s">
        <v>68</v>
      </c>
      <c r="D1097" s="328">
        <v>0.625</v>
      </c>
      <c r="E1097" s="245" t="s">
        <v>7700</v>
      </c>
      <c r="F1097" s="245" t="s">
        <v>802</v>
      </c>
      <c r="G1097" s="245">
        <v>1.0</v>
      </c>
      <c r="H1097" s="390" t="s">
        <v>888</v>
      </c>
      <c r="I1097" s="323" t="s">
        <v>13366</v>
      </c>
      <c r="J1097" s="323" t="s">
        <v>13367</v>
      </c>
      <c r="K1097" s="323" t="s">
        <v>68</v>
      </c>
      <c r="L1097" s="323" t="s">
        <v>13368</v>
      </c>
      <c r="M1097" s="323" t="s">
        <v>13368</v>
      </c>
      <c r="N1097" s="323" t="s">
        <v>10283</v>
      </c>
      <c r="O1097" s="323" t="s">
        <v>68</v>
      </c>
      <c r="P1097" s="343" t="str">
        <f t="shared" ref="P1097:P1101" si="118">J1097</f>
        <v>INSTALACIÓN </v>
      </c>
      <c r="Q1097" s="323" t="s">
        <v>68</v>
      </c>
      <c r="R1097" s="323" t="s">
        <v>13369</v>
      </c>
      <c r="S1097" s="323">
        <v>8.187994416E9</v>
      </c>
      <c r="T1097" s="323" t="s">
        <v>13370</v>
      </c>
      <c r="U1097" s="323" t="s">
        <v>13371</v>
      </c>
      <c r="V1097" s="343" t="str">
        <f t="shared" si="115"/>
        <v>INSTALACION</v>
      </c>
      <c r="W1097" s="325">
        <v>0.0</v>
      </c>
      <c r="X1097" s="325">
        <v>0.0</v>
      </c>
      <c r="Y1097" s="326">
        <f t="shared" si="116"/>
        <v>0</v>
      </c>
      <c r="Z1097" s="326">
        <f t="shared" si="117"/>
        <v>0</v>
      </c>
      <c r="AA1097" s="326"/>
    </row>
    <row r="1098">
      <c r="A1098" s="322">
        <v>46189.0</v>
      </c>
      <c r="B1098" s="245" t="s">
        <v>5164</v>
      </c>
      <c r="C1098" s="245" t="s">
        <v>68</v>
      </c>
      <c r="D1098" s="245" t="s">
        <v>68</v>
      </c>
      <c r="E1098" s="245" t="s">
        <v>68</v>
      </c>
      <c r="F1098" s="245" t="s">
        <v>68</v>
      </c>
      <c r="G1098" s="245" t="s">
        <v>68</v>
      </c>
      <c r="H1098" s="245" t="s">
        <v>68</v>
      </c>
      <c r="I1098" s="323" t="s">
        <v>68</v>
      </c>
      <c r="J1098" s="323" t="s">
        <v>68</v>
      </c>
      <c r="K1098" s="323" t="s">
        <v>68</v>
      </c>
      <c r="L1098" s="323" t="s">
        <v>68</v>
      </c>
      <c r="M1098" s="324" t="s">
        <v>68</v>
      </c>
      <c r="N1098" s="323" t="s">
        <v>68</v>
      </c>
      <c r="O1098" s="323" t="s">
        <v>68</v>
      </c>
      <c r="P1098" s="343" t="str">
        <f t="shared" si="118"/>
        <v>-</v>
      </c>
      <c r="Q1098" s="323" t="s">
        <v>68</v>
      </c>
      <c r="R1098" s="323" t="s">
        <v>68</v>
      </c>
      <c r="S1098" s="323" t="s">
        <v>68</v>
      </c>
      <c r="T1098" s="323" t="s">
        <v>68</v>
      </c>
      <c r="U1098" s="323" t="s">
        <v>68</v>
      </c>
      <c r="V1098" s="343" t="str">
        <f t="shared" si="115"/>
        <v>-</v>
      </c>
      <c r="W1098" s="325">
        <v>0.0</v>
      </c>
      <c r="X1098" s="325">
        <v>0.0</v>
      </c>
      <c r="Y1098" s="326">
        <f t="shared" si="116"/>
        <v>0</v>
      </c>
      <c r="Z1098" s="326">
        <f t="shared" si="117"/>
        <v>0</v>
      </c>
      <c r="AA1098" s="326"/>
    </row>
    <row r="1099">
      <c r="A1099" s="322">
        <v>46190.0</v>
      </c>
      <c r="B1099" s="245" t="s">
        <v>5164</v>
      </c>
      <c r="C1099" s="245" t="s">
        <v>68</v>
      </c>
      <c r="D1099" s="328">
        <v>0.375</v>
      </c>
      <c r="E1099" s="245" t="s">
        <v>13372</v>
      </c>
      <c r="F1099" s="245" t="s">
        <v>390</v>
      </c>
      <c r="G1099" s="245">
        <v>1.0</v>
      </c>
      <c r="H1099" s="390" t="s">
        <v>2716</v>
      </c>
      <c r="I1099" s="323" t="s">
        <v>13373</v>
      </c>
      <c r="J1099" s="323" t="s">
        <v>13367</v>
      </c>
      <c r="K1099" s="323"/>
      <c r="L1099" s="323" t="s">
        <v>13374</v>
      </c>
      <c r="M1099" s="333" t="s">
        <v>13375</v>
      </c>
      <c r="N1099" s="323" t="s">
        <v>10283</v>
      </c>
      <c r="O1099" s="323" t="s">
        <v>68</v>
      </c>
      <c r="P1099" s="343" t="str">
        <f t="shared" si="118"/>
        <v>INSTALACIÓN </v>
      </c>
      <c r="Q1099" s="323" t="s">
        <v>13376</v>
      </c>
      <c r="R1099" s="323" t="s">
        <v>68</v>
      </c>
      <c r="S1099" s="323" t="s">
        <v>68</v>
      </c>
      <c r="T1099" s="323" t="s">
        <v>68</v>
      </c>
      <c r="U1099" s="323" t="s">
        <v>68</v>
      </c>
      <c r="V1099" s="343" t="str">
        <f t="shared" si="115"/>
        <v>VISITA EN FALSO</v>
      </c>
      <c r="W1099" s="325">
        <v>0.0</v>
      </c>
      <c r="X1099" s="325">
        <v>0.0</v>
      </c>
      <c r="Y1099" s="326">
        <f t="shared" si="116"/>
        <v>0</v>
      </c>
      <c r="Z1099" s="326">
        <f t="shared" si="117"/>
        <v>0</v>
      </c>
      <c r="AA1099" s="326"/>
    </row>
    <row r="1100">
      <c r="A1100" s="322">
        <v>46190.0</v>
      </c>
      <c r="B1100" s="245" t="s">
        <v>5164</v>
      </c>
      <c r="C1100" s="245" t="s">
        <v>68</v>
      </c>
      <c r="D1100" s="328">
        <v>0.4166666666666667</v>
      </c>
      <c r="E1100" s="245" t="s">
        <v>2548</v>
      </c>
      <c r="F1100" s="245" t="s">
        <v>10009</v>
      </c>
      <c r="G1100" s="245">
        <v>1.0</v>
      </c>
      <c r="H1100" s="245" t="s">
        <v>2812</v>
      </c>
      <c r="I1100" s="323" t="s">
        <v>13377</v>
      </c>
      <c r="J1100" s="323" t="s">
        <v>2521</v>
      </c>
      <c r="K1100" s="323" t="s">
        <v>9455</v>
      </c>
      <c r="L1100" s="323" t="s">
        <v>2833</v>
      </c>
      <c r="M1100" s="333" t="s">
        <v>11186</v>
      </c>
      <c r="N1100" s="323" t="s">
        <v>13291</v>
      </c>
      <c r="O1100" s="323" t="s">
        <v>68</v>
      </c>
      <c r="P1100" s="343" t="str">
        <f t="shared" si="118"/>
        <v>REINSTALACION DE EQUIPO </v>
      </c>
      <c r="Q1100" s="323" t="s">
        <v>68</v>
      </c>
      <c r="R1100" s="323">
        <v>8.69220041114681E14</v>
      </c>
      <c r="S1100" s="323">
        <v>8.121483329E9</v>
      </c>
      <c r="T1100" s="55" t="s">
        <v>13378</v>
      </c>
      <c r="U1100" s="323" t="s">
        <v>13379</v>
      </c>
      <c r="V1100" s="343" t="str">
        <f t="shared" si="115"/>
        <v>REINSTALACION</v>
      </c>
      <c r="W1100" s="325">
        <v>0.0</v>
      </c>
      <c r="X1100" s="325">
        <v>0.0</v>
      </c>
      <c r="Y1100" s="326">
        <f t="shared" si="116"/>
        <v>0</v>
      </c>
      <c r="Z1100" s="326">
        <f t="shared" si="117"/>
        <v>0</v>
      </c>
      <c r="AA1100" s="326"/>
    </row>
    <row r="1101">
      <c r="A1101" s="322">
        <v>46190.0</v>
      </c>
      <c r="B1101" s="245" t="s">
        <v>5164</v>
      </c>
      <c r="C1101" s="245" t="s">
        <v>68</v>
      </c>
      <c r="D1101" s="328">
        <v>0.4166666666666667</v>
      </c>
      <c r="E1101" s="245" t="s">
        <v>2548</v>
      </c>
      <c r="F1101" s="245" t="s">
        <v>10009</v>
      </c>
      <c r="G1101" s="245">
        <v>1.0</v>
      </c>
      <c r="H1101" s="245" t="s">
        <v>2812</v>
      </c>
      <c r="I1101" s="323" t="s">
        <v>13380</v>
      </c>
      <c r="J1101" s="323" t="s">
        <v>2521</v>
      </c>
      <c r="K1101" s="323" t="s">
        <v>9455</v>
      </c>
      <c r="L1101" s="323" t="s">
        <v>2833</v>
      </c>
      <c r="M1101" s="333" t="s">
        <v>11186</v>
      </c>
      <c r="N1101" s="323" t="s">
        <v>13291</v>
      </c>
      <c r="O1101" s="323" t="s">
        <v>68</v>
      </c>
      <c r="P1101" s="343" t="str">
        <f t="shared" si="118"/>
        <v>REINSTALACION DE EQUIPO </v>
      </c>
      <c r="Q1101" s="323" t="s">
        <v>68</v>
      </c>
      <c r="R1101" s="323">
        <v>8.68166056244643E14</v>
      </c>
      <c r="S1101" s="323">
        <v>8.131214577E9</v>
      </c>
      <c r="T1101" s="411" t="s">
        <v>13381</v>
      </c>
      <c r="U1101" s="323" t="s">
        <v>68</v>
      </c>
      <c r="V1101" s="343" t="str">
        <f t="shared" si="115"/>
        <v>REINSTALACION</v>
      </c>
      <c r="W1101" s="325">
        <v>0.0</v>
      </c>
      <c r="X1101" s="325">
        <v>0.0</v>
      </c>
      <c r="Y1101" s="326">
        <f t="shared" si="116"/>
        <v>0</v>
      </c>
      <c r="Z1101" s="326">
        <f t="shared" si="117"/>
        <v>0</v>
      </c>
      <c r="AA1101" s="326"/>
    </row>
    <row r="1102">
      <c r="A1102" s="322">
        <v>46190.0</v>
      </c>
      <c r="B1102" s="245" t="s">
        <v>5164</v>
      </c>
      <c r="C1102" s="245" t="s">
        <v>68</v>
      </c>
      <c r="D1102" s="412">
        <v>0.041666666666666664</v>
      </c>
      <c r="E1102" s="245" t="s">
        <v>13382</v>
      </c>
      <c r="F1102" s="245" t="s">
        <v>10009</v>
      </c>
      <c r="G1102" s="245">
        <v>1.0</v>
      </c>
      <c r="H1102" s="245" t="s">
        <v>2513</v>
      </c>
      <c r="I1102" s="323" t="s">
        <v>13383</v>
      </c>
      <c r="J1102" s="323" t="s">
        <v>2514</v>
      </c>
      <c r="K1102" s="323" t="s">
        <v>9455</v>
      </c>
      <c r="L1102" s="323" t="s">
        <v>2833</v>
      </c>
      <c r="M1102" s="333" t="s">
        <v>11186</v>
      </c>
      <c r="N1102" s="323" t="s">
        <v>13291</v>
      </c>
      <c r="O1102" s="323" t="s">
        <v>68</v>
      </c>
      <c r="P1102" s="323" t="s">
        <v>2514</v>
      </c>
      <c r="Q1102" s="323" t="s">
        <v>68</v>
      </c>
      <c r="R1102" s="323">
        <v>8.69220040531927E14</v>
      </c>
      <c r="S1102" s="323">
        <v>8.118016428E9</v>
      </c>
      <c r="T1102" s="323" t="s">
        <v>13384</v>
      </c>
      <c r="U1102" s="323" t="s">
        <v>13385</v>
      </c>
      <c r="V1102" s="343" t="str">
        <f t="shared" si="115"/>
        <v>DESINSTALACION</v>
      </c>
      <c r="W1102" s="325">
        <v>0.0</v>
      </c>
      <c r="X1102" s="325">
        <v>0.0</v>
      </c>
      <c r="Y1102" s="326">
        <f t="shared" si="116"/>
        <v>0</v>
      </c>
      <c r="Z1102" s="326">
        <f t="shared" si="117"/>
        <v>0</v>
      </c>
      <c r="AA1102" s="326"/>
    </row>
    <row r="1103">
      <c r="A1103" s="322">
        <v>46190.0</v>
      </c>
      <c r="B1103" s="245" t="s">
        <v>5164</v>
      </c>
      <c r="C1103" s="245" t="s">
        <v>68</v>
      </c>
      <c r="D1103" s="328">
        <v>0.5625</v>
      </c>
      <c r="E1103" s="245" t="s">
        <v>13382</v>
      </c>
      <c r="F1103" s="245" t="s">
        <v>10009</v>
      </c>
      <c r="G1103" s="245">
        <v>1.0</v>
      </c>
      <c r="H1103" s="245" t="s">
        <v>2812</v>
      </c>
      <c r="I1103" s="323" t="s">
        <v>13386</v>
      </c>
      <c r="J1103" s="323" t="s">
        <v>2521</v>
      </c>
      <c r="K1103" s="323" t="s">
        <v>9455</v>
      </c>
      <c r="L1103" s="323" t="s">
        <v>2833</v>
      </c>
      <c r="M1103" s="333" t="s">
        <v>11186</v>
      </c>
      <c r="N1103" s="323" t="s">
        <v>13291</v>
      </c>
      <c r="O1103" s="323" t="s">
        <v>68</v>
      </c>
      <c r="P1103" s="323" t="s">
        <v>2521</v>
      </c>
      <c r="Q1103" s="323" t="s">
        <v>68</v>
      </c>
      <c r="R1103" s="323">
        <v>8.69220040531927E14</v>
      </c>
      <c r="S1103" s="323">
        <v>8.118016428E9</v>
      </c>
      <c r="T1103" s="323" t="s">
        <v>13384</v>
      </c>
      <c r="U1103" s="323" t="s">
        <v>13387</v>
      </c>
      <c r="V1103" s="323" t="s">
        <v>2812</v>
      </c>
      <c r="W1103" s="325">
        <v>0.0</v>
      </c>
      <c r="X1103" s="325">
        <v>0.0</v>
      </c>
      <c r="Y1103" s="326">
        <f t="shared" si="116"/>
        <v>0</v>
      </c>
      <c r="Z1103" s="326">
        <f t="shared" si="117"/>
        <v>0</v>
      </c>
      <c r="AA1103" s="326"/>
    </row>
    <row r="1104">
      <c r="A1104" s="322">
        <v>46190.0</v>
      </c>
      <c r="B1104" s="245"/>
      <c r="C1104" s="245"/>
      <c r="D1104" s="328">
        <v>0.5833333333333334</v>
      </c>
      <c r="E1104" s="245" t="s">
        <v>13382</v>
      </c>
      <c r="F1104" s="245" t="s">
        <v>10009</v>
      </c>
      <c r="G1104" s="245">
        <v>1.0</v>
      </c>
      <c r="H1104" s="245" t="s">
        <v>888</v>
      </c>
      <c r="I1104" s="323" t="s">
        <v>13388</v>
      </c>
      <c r="J1104" s="323" t="s">
        <v>13194</v>
      </c>
      <c r="K1104" s="323" t="s">
        <v>9455</v>
      </c>
      <c r="L1104" s="323" t="s">
        <v>2833</v>
      </c>
      <c r="M1104" s="333" t="s">
        <v>11186</v>
      </c>
      <c r="N1104" s="323" t="s">
        <v>13291</v>
      </c>
      <c r="O1104" s="323"/>
      <c r="P1104" s="323" t="s">
        <v>13389</v>
      </c>
      <c r="Q1104" s="323" t="s">
        <v>13390</v>
      </c>
      <c r="R1104" s="323">
        <v>8.66557080301551E14</v>
      </c>
      <c r="S1104" s="323">
        <v>8.18684993E9</v>
      </c>
      <c r="T1104" s="323" t="s">
        <v>68</v>
      </c>
      <c r="U1104" s="323" t="s">
        <v>68</v>
      </c>
      <c r="V1104" s="323" t="s">
        <v>888</v>
      </c>
      <c r="W1104" s="325"/>
      <c r="X1104" s="325"/>
      <c r="Y1104" s="326"/>
      <c r="Z1104" s="326"/>
      <c r="AA1104" s="326"/>
    </row>
    <row r="1105">
      <c r="A1105" s="322">
        <v>46190.0</v>
      </c>
      <c r="B1105" s="245"/>
      <c r="C1105" s="245"/>
      <c r="D1105" s="328">
        <v>0.625</v>
      </c>
      <c r="E1105" s="245" t="s">
        <v>13391</v>
      </c>
      <c r="F1105" s="245" t="s">
        <v>13392</v>
      </c>
      <c r="G1105" s="245">
        <v>1.0</v>
      </c>
      <c r="H1105" s="245" t="s">
        <v>2812</v>
      </c>
      <c r="I1105" s="323" t="s">
        <v>13393</v>
      </c>
      <c r="J1105" s="323" t="s">
        <v>2521</v>
      </c>
      <c r="K1105" s="55" t="s">
        <v>13394</v>
      </c>
      <c r="L1105" s="413" t="s">
        <v>13395</v>
      </c>
      <c r="M1105" s="333" t="s">
        <v>13395</v>
      </c>
      <c r="N1105" s="323" t="s">
        <v>10283</v>
      </c>
      <c r="O1105" s="323"/>
      <c r="P1105" s="323" t="s">
        <v>2521</v>
      </c>
      <c r="Q1105" s="323" t="s">
        <v>13390</v>
      </c>
      <c r="R1105" s="323">
        <v>8.62667089351707E14</v>
      </c>
      <c r="S1105" s="323">
        <v>8.11059758E9</v>
      </c>
      <c r="T1105" s="323" t="s">
        <v>10956</v>
      </c>
      <c r="U1105" s="323" t="s">
        <v>10957</v>
      </c>
      <c r="V1105" s="323" t="s">
        <v>2812</v>
      </c>
      <c r="W1105" s="325"/>
      <c r="X1105" s="325"/>
      <c r="Y1105" s="326"/>
      <c r="Z1105" s="326"/>
      <c r="AA1105" s="326"/>
    </row>
    <row r="1106">
      <c r="A1106" s="245" t="s">
        <v>13396</v>
      </c>
      <c r="B1106" s="245" t="s">
        <v>5164</v>
      </c>
      <c r="C1106" s="245" t="s">
        <v>68</v>
      </c>
      <c r="D1106" s="328">
        <v>0.6875</v>
      </c>
      <c r="E1106" s="245" t="s">
        <v>13397</v>
      </c>
      <c r="F1106" s="245" t="s">
        <v>13398</v>
      </c>
      <c r="G1106" s="245">
        <v>1.0</v>
      </c>
      <c r="H1106" s="245" t="s">
        <v>888</v>
      </c>
      <c r="I1106" s="323" t="s">
        <v>13399</v>
      </c>
      <c r="J1106" s="323" t="s">
        <v>13194</v>
      </c>
      <c r="K1106" s="55" t="s">
        <v>13400</v>
      </c>
      <c r="L1106" s="406" t="s">
        <v>13401</v>
      </c>
      <c r="M1106" s="333" t="s">
        <v>13402</v>
      </c>
      <c r="N1106" s="323" t="s">
        <v>13291</v>
      </c>
      <c r="O1106" s="323" t="s">
        <v>68</v>
      </c>
      <c r="P1106" s="343" t="str">
        <f t="shared" ref="P1106:P1313" si="119">J1106</f>
        <v>INSTALACIÓN GPS</v>
      </c>
      <c r="Q1106" s="323" t="s">
        <v>13390</v>
      </c>
      <c r="R1106" s="323">
        <v>8.66557080358148E14</v>
      </c>
      <c r="S1106" s="323">
        <v>8.131295173E9</v>
      </c>
      <c r="T1106" s="323" t="s">
        <v>13403</v>
      </c>
      <c r="U1106" s="323" t="s">
        <v>13404</v>
      </c>
      <c r="V1106" s="343" t="str">
        <f t="shared" ref="V1106:V1313" si="120">H1106</f>
        <v>INSTALACION</v>
      </c>
      <c r="W1106" s="325">
        <v>0.0</v>
      </c>
      <c r="X1106" s="325">
        <v>0.0</v>
      </c>
      <c r="Y1106" s="326">
        <f t="shared" ref="Y1106:Y1313" si="121">(W1106+X1106)*0.16</f>
        <v>0</v>
      </c>
      <c r="Z1106" s="326">
        <f t="shared" ref="Z1106:Z1313" si="122">W1106+X1106+Y1106</f>
        <v>0</v>
      </c>
      <c r="AA1106" s="326"/>
    </row>
    <row r="1107">
      <c r="A1107" s="322">
        <v>46191.0</v>
      </c>
      <c r="B1107" s="245" t="s">
        <v>5164</v>
      </c>
      <c r="C1107" s="245" t="s">
        <v>68</v>
      </c>
      <c r="D1107" s="328">
        <v>0.4583333333333333</v>
      </c>
      <c r="E1107" s="245" t="s">
        <v>7700</v>
      </c>
      <c r="F1107" s="245" t="s">
        <v>13405</v>
      </c>
      <c r="G1107" s="245">
        <v>1.0</v>
      </c>
      <c r="H1107" s="245" t="s">
        <v>2449</v>
      </c>
      <c r="I1107" s="323" t="s">
        <v>13406</v>
      </c>
      <c r="J1107" s="323" t="s">
        <v>13407</v>
      </c>
      <c r="K1107" s="55" t="s">
        <v>13408</v>
      </c>
      <c r="L1107" s="323" t="s">
        <v>13409</v>
      </c>
      <c r="M1107" s="333" t="s">
        <v>13410</v>
      </c>
      <c r="N1107" s="323" t="s">
        <v>10283</v>
      </c>
      <c r="O1107" s="331">
        <v>0.4583333333333333</v>
      </c>
      <c r="P1107" s="343" t="str">
        <f t="shared" si="119"/>
        <v>SIMS 13 DE MAYO</v>
      </c>
      <c r="Q1107" s="323" t="s">
        <v>13411</v>
      </c>
      <c r="R1107" s="323">
        <v>8.65011031741821E14</v>
      </c>
      <c r="S1107" s="323">
        <v>8.131273838E9</v>
      </c>
      <c r="T1107" s="323" t="s">
        <v>13412</v>
      </c>
      <c r="U1107" s="323" t="s">
        <v>68</v>
      </c>
      <c r="V1107" s="343" t="str">
        <f t="shared" si="120"/>
        <v>REVISION</v>
      </c>
      <c r="W1107" s="325">
        <v>0.0</v>
      </c>
      <c r="X1107" s="325">
        <v>0.0</v>
      </c>
      <c r="Y1107" s="326">
        <f t="shared" si="121"/>
        <v>0</v>
      </c>
      <c r="Z1107" s="326">
        <f t="shared" si="122"/>
        <v>0</v>
      </c>
      <c r="AA1107" s="326"/>
    </row>
    <row r="1108">
      <c r="A1108" s="322">
        <v>46191.0</v>
      </c>
      <c r="B1108" s="245" t="s">
        <v>5164</v>
      </c>
      <c r="C1108" s="245" t="s">
        <v>68</v>
      </c>
      <c r="D1108" s="328">
        <v>0.4583333333333333</v>
      </c>
      <c r="E1108" s="245" t="s">
        <v>7700</v>
      </c>
      <c r="F1108" s="245" t="s">
        <v>13405</v>
      </c>
      <c r="G1108" s="245">
        <v>1.0</v>
      </c>
      <c r="H1108" s="245" t="s">
        <v>2449</v>
      </c>
      <c r="I1108" s="323" t="s">
        <v>68</v>
      </c>
      <c r="J1108" s="323" t="s">
        <v>13407</v>
      </c>
      <c r="K1108" s="55" t="s">
        <v>13408</v>
      </c>
      <c r="L1108" s="323" t="s">
        <v>13409</v>
      </c>
      <c r="M1108" s="333" t="s">
        <v>13410</v>
      </c>
      <c r="N1108" s="323" t="s">
        <v>10283</v>
      </c>
      <c r="O1108" s="331">
        <v>0.4583333333333333</v>
      </c>
      <c r="P1108" s="343" t="str">
        <f t="shared" si="119"/>
        <v>SIMS 13 DE MAYO</v>
      </c>
      <c r="Q1108" s="323" t="s">
        <v>68</v>
      </c>
      <c r="R1108" s="323" t="s">
        <v>68</v>
      </c>
      <c r="S1108" s="323" t="s">
        <v>68</v>
      </c>
      <c r="T1108" s="323" t="s">
        <v>68</v>
      </c>
      <c r="U1108" s="323" t="s">
        <v>68</v>
      </c>
      <c r="V1108" s="343" t="str">
        <f t="shared" si="120"/>
        <v>REVISION</v>
      </c>
      <c r="W1108" s="325">
        <v>0.0</v>
      </c>
      <c r="X1108" s="325">
        <v>0.0</v>
      </c>
      <c r="Y1108" s="326">
        <f t="shared" si="121"/>
        <v>0</v>
      </c>
      <c r="Z1108" s="326">
        <f t="shared" si="122"/>
        <v>0</v>
      </c>
      <c r="AA1108" s="326"/>
    </row>
    <row r="1109">
      <c r="A1109" s="322">
        <v>46191.0</v>
      </c>
      <c r="B1109" s="245" t="s">
        <v>5164</v>
      </c>
      <c r="C1109" s="245" t="s">
        <v>68</v>
      </c>
      <c r="D1109" s="328">
        <v>0.4583333333333333</v>
      </c>
      <c r="E1109" s="245" t="s">
        <v>7700</v>
      </c>
      <c r="F1109" s="245" t="s">
        <v>13405</v>
      </c>
      <c r="G1109" s="245">
        <v>1.0</v>
      </c>
      <c r="H1109" s="245" t="s">
        <v>2449</v>
      </c>
      <c r="I1109" s="323" t="s">
        <v>68</v>
      </c>
      <c r="J1109" s="323" t="s">
        <v>13407</v>
      </c>
      <c r="K1109" s="55" t="s">
        <v>13408</v>
      </c>
      <c r="L1109" s="323" t="s">
        <v>13409</v>
      </c>
      <c r="M1109" s="333" t="s">
        <v>13410</v>
      </c>
      <c r="N1109" s="323" t="s">
        <v>10283</v>
      </c>
      <c r="O1109" s="331">
        <v>0.4583333333333333</v>
      </c>
      <c r="P1109" s="343" t="str">
        <f t="shared" si="119"/>
        <v>SIMS 13 DE MAYO</v>
      </c>
      <c r="Q1109" s="323" t="s">
        <v>68</v>
      </c>
      <c r="R1109" s="323" t="s">
        <v>68</v>
      </c>
      <c r="S1109" s="323" t="s">
        <v>68</v>
      </c>
      <c r="T1109" s="323" t="s">
        <v>68</v>
      </c>
      <c r="U1109" s="323" t="s">
        <v>68</v>
      </c>
      <c r="V1109" s="343" t="str">
        <f t="shared" si="120"/>
        <v>REVISION</v>
      </c>
      <c r="W1109" s="325">
        <v>0.0</v>
      </c>
      <c r="X1109" s="325">
        <v>0.0</v>
      </c>
      <c r="Y1109" s="326">
        <f t="shared" si="121"/>
        <v>0</v>
      </c>
      <c r="Z1109" s="326">
        <f t="shared" si="122"/>
        <v>0</v>
      </c>
      <c r="AA1109" s="326"/>
    </row>
    <row r="1110">
      <c r="A1110" s="322">
        <v>46191.0</v>
      </c>
      <c r="B1110" s="245" t="s">
        <v>5164</v>
      </c>
      <c r="C1110" s="245" t="s">
        <v>68</v>
      </c>
      <c r="D1110" s="328">
        <v>0.5</v>
      </c>
      <c r="E1110" s="245" t="s">
        <v>3761</v>
      </c>
      <c r="F1110" s="245" t="s">
        <v>2592</v>
      </c>
      <c r="G1110" s="245">
        <v>1.0</v>
      </c>
      <c r="H1110" s="245" t="s">
        <v>888</v>
      </c>
      <c r="I1110" s="323" t="s">
        <v>13413</v>
      </c>
      <c r="J1110" s="323" t="s">
        <v>13194</v>
      </c>
      <c r="K1110" s="55">
        <v>8.12388685E9</v>
      </c>
      <c r="L1110" s="323" t="s">
        <v>13409</v>
      </c>
      <c r="M1110" s="333" t="s">
        <v>13203</v>
      </c>
      <c r="N1110" s="323" t="s">
        <v>13291</v>
      </c>
      <c r="O1110" s="323" t="s">
        <v>68</v>
      </c>
      <c r="P1110" s="343" t="str">
        <f t="shared" si="119"/>
        <v>INSTALACIÓN GPS</v>
      </c>
      <c r="Q1110" s="323" t="s">
        <v>68</v>
      </c>
      <c r="R1110" s="323" t="s">
        <v>68</v>
      </c>
      <c r="S1110" s="323" t="s">
        <v>68</v>
      </c>
      <c r="T1110" s="323" t="s">
        <v>68</v>
      </c>
      <c r="U1110" s="323" t="s">
        <v>68</v>
      </c>
      <c r="V1110" s="343" t="str">
        <f t="shared" si="120"/>
        <v>INSTALACION</v>
      </c>
      <c r="W1110" s="325">
        <v>0.0</v>
      </c>
      <c r="X1110" s="325">
        <v>0.0</v>
      </c>
      <c r="Y1110" s="326">
        <f t="shared" si="121"/>
        <v>0</v>
      </c>
      <c r="Z1110" s="326">
        <f t="shared" si="122"/>
        <v>0</v>
      </c>
      <c r="AA1110" s="326"/>
    </row>
    <row r="1111">
      <c r="A1111" s="322">
        <v>46191.0</v>
      </c>
      <c r="B1111" s="245" t="s">
        <v>5164</v>
      </c>
      <c r="C1111" s="245" t="s">
        <v>68</v>
      </c>
      <c r="D1111" s="328">
        <v>0.6666666666666666</v>
      </c>
      <c r="E1111" s="245" t="s">
        <v>2548</v>
      </c>
      <c r="F1111" s="245" t="s">
        <v>10009</v>
      </c>
      <c r="G1111" s="245">
        <v>1.0</v>
      </c>
      <c r="H1111" s="245" t="s">
        <v>2513</v>
      </c>
      <c r="I1111" s="323" t="s">
        <v>68</v>
      </c>
      <c r="J1111" s="323" t="s">
        <v>2514</v>
      </c>
      <c r="K1111" s="323" t="s">
        <v>9455</v>
      </c>
      <c r="L1111" s="323" t="s">
        <v>2833</v>
      </c>
      <c r="M1111" s="333" t="s">
        <v>11186</v>
      </c>
      <c r="N1111" s="323" t="s">
        <v>10283</v>
      </c>
      <c r="O1111" s="323" t="s">
        <v>68</v>
      </c>
      <c r="P1111" s="343" t="str">
        <f t="shared" si="119"/>
        <v>DESINSTALACION DE EQUIPO</v>
      </c>
      <c r="Q1111" s="323" t="s">
        <v>68</v>
      </c>
      <c r="R1111" s="323" t="s">
        <v>68</v>
      </c>
      <c r="S1111" s="323" t="s">
        <v>68</v>
      </c>
      <c r="T1111" s="323" t="s">
        <v>68</v>
      </c>
      <c r="U1111" s="323" t="s">
        <v>68</v>
      </c>
      <c r="V1111" s="343" t="str">
        <f t="shared" si="120"/>
        <v>DESINSTALACION</v>
      </c>
      <c r="W1111" s="325">
        <v>0.0</v>
      </c>
      <c r="X1111" s="325">
        <v>0.0</v>
      </c>
      <c r="Y1111" s="326">
        <f t="shared" si="121"/>
        <v>0</v>
      </c>
      <c r="Z1111" s="326">
        <f t="shared" si="122"/>
        <v>0</v>
      </c>
      <c r="AA1111" s="326"/>
    </row>
    <row r="1112">
      <c r="A1112" s="322">
        <v>46191.0</v>
      </c>
      <c r="B1112" s="245" t="s">
        <v>5164</v>
      </c>
      <c r="C1112" s="245" t="s">
        <v>68</v>
      </c>
      <c r="D1112" s="245" t="s">
        <v>68</v>
      </c>
      <c r="E1112" s="245" t="s">
        <v>68</v>
      </c>
      <c r="F1112" s="245" t="s">
        <v>68</v>
      </c>
      <c r="G1112" s="245" t="s">
        <v>68</v>
      </c>
      <c r="H1112" s="245" t="s">
        <v>68</v>
      </c>
      <c r="I1112" s="323" t="s">
        <v>68</v>
      </c>
      <c r="J1112" s="323" t="s">
        <v>68</v>
      </c>
      <c r="K1112" s="323" t="s">
        <v>68</v>
      </c>
      <c r="L1112" s="323" t="s">
        <v>68</v>
      </c>
      <c r="M1112" s="324" t="s">
        <v>68</v>
      </c>
      <c r="N1112" s="323" t="s">
        <v>68</v>
      </c>
      <c r="O1112" s="323" t="s">
        <v>68</v>
      </c>
      <c r="P1112" s="343" t="str">
        <f t="shared" si="119"/>
        <v>-</v>
      </c>
      <c r="Q1112" s="323" t="s">
        <v>68</v>
      </c>
      <c r="R1112" s="323" t="s">
        <v>68</v>
      </c>
      <c r="S1112" s="323" t="s">
        <v>68</v>
      </c>
      <c r="T1112" s="323" t="s">
        <v>68</v>
      </c>
      <c r="U1112" s="323" t="s">
        <v>68</v>
      </c>
      <c r="V1112" s="343" t="str">
        <f t="shared" si="120"/>
        <v>-</v>
      </c>
      <c r="W1112" s="325">
        <v>0.0</v>
      </c>
      <c r="X1112" s="325">
        <v>0.0</v>
      </c>
      <c r="Y1112" s="326">
        <f t="shared" si="121"/>
        <v>0</v>
      </c>
      <c r="Z1112" s="326">
        <f t="shared" si="122"/>
        <v>0</v>
      </c>
      <c r="AA1112" s="326"/>
    </row>
    <row r="1113">
      <c r="A1113" s="322">
        <v>46192.0</v>
      </c>
      <c r="B1113" s="245" t="s">
        <v>5164</v>
      </c>
      <c r="C1113" s="245" t="s">
        <v>68</v>
      </c>
      <c r="D1113" s="328">
        <v>0.375</v>
      </c>
      <c r="E1113" s="245" t="s">
        <v>11126</v>
      </c>
      <c r="F1113" s="245" t="s">
        <v>3283</v>
      </c>
      <c r="G1113" s="245">
        <v>1.0</v>
      </c>
      <c r="H1113" s="245" t="s">
        <v>2449</v>
      </c>
      <c r="I1113" s="323" t="s">
        <v>13284</v>
      </c>
      <c r="J1113" s="323" t="s">
        <v>13275</v>
      </c>
      <c r="K1113" s="339" t="s">
        <v>4470</v>
      </c>
      <c r="L1113" s="323" t="s">
        <v>3287</v>
      </c>
      <c r="M1113" s="344" t="s">
        <v>3288</v>
      </c>
      <c r="N1113" s="323" t="s">
        <v>13291</v>
      </c>
      <c r="O1113" s="323" t="s">
        <v>68</v>
      </c>
      <c r="P1113" s="343" t="str">
        <f t="shared" si="119"/>
        <v>REVISIÓN GPS</v>
      </c>
      <c r="Q1113" s="323" t="s">
        <v>68</v>
      </c>
      <c r="R1113" s="323" t="s">
        <v>68</v>
      </c>
      <c r="S1113" s="323" t="s">
        <v>68</v>
      </c>
      <c r="T1113" s="323" t="s">
        <v>68</v>
      </c>
      <c r="U1113" s="323" t="s">
        <v>68</v>
      </c>
      <c r="V1113" s="343" t="str">
        <f t="shared" si="120"/>
        <v>REVISION</v>
      </c>
      <c r="W1113" s="325">
        <v>0.0</v>
      </c>
      <c r="X1113" s="325">
        <v>0.0</v>
      </c>
      <c r="Y1113" s="326">
        <f t="shared" si="121"/>
        <v>0</v>
      </c>
      <c r="Z1113" s="326">
        <f t="shared" si="122"/>
        <v>0</v>
      </c>
      <c r="AA1113" s="326"/>
    </row>
    <row r="1114">
      <c r="A1114" s="322">
        <v>46192.0</v>
      </c>
      <c r="B1114" s="245" t="s">
        <v>5164</v>
      </c>
      <c r="C1114" s="245" t="s">
        <v>68</v>
      </c>
      <c r="D1114" s="245" t="s">
        <v>68</v>
      </c>
      <c r="E1114" s="245" t="s">
        <v>68</v>
      </c>
      <c r="F1114" s="245" t="s">
        <v>68</v>
      </c>
      <c r="G1114" s="245" t="s">
        <v>68</v>
      </c>
      <c r="H1114" s="245" t="s">
        <v>68</v>
      </c>
      <c r="I1114" s="323" t="s">
        <v>68</v>
      </c>
      <c r="J1114" s="323" t="s">
        <v>68</v>
      </c>
      <c r="K1114" s="323" t="s">
        <v>68</v>
      </c>
      <c r="L1114" s="323" t="s">
        <v>68</v>
      </c>
      <c r="M1114" s="324" t="s">
        <v>68</v>
      </c>
      <c r="N1114" s="323" t="s">
        <v>68</v>
      </c>
      <c r="O1114" s="323" t="s">
        <v>68</v>
      </c>
      <c r="P1114" s="343" t="str">
        <f t="shared" si="119"/>
        <v>-</v>
      </c>
      <c r="Q1114" s="323" t="s">
        <v>68</v>
      </c>
      <c r="R1114" s="323" t="s">
        <v>68</v>
      </c>
      <c r="S1114" s="323" t="s">
        <v>68</v>
      </c>
      <c r="T1114" s="323" t="s">
        <v>68</v>
      </c>
      <c r="U1114" s="323" t="s">
        <v>68</v>
      </c>
      <c r="V1114" s="343" t="str">
        <f t="shared" si="120"/>
        <v>-</v>
      </c>
      <c r="W1114" s="325">
        <v>0.0</v>
      </c>
      <c r="X1114" s="325">
        <v>0.0</v>
      </c>
      <c r="Y1114" s="326">
        <f t="shared" si="121"/>
        <v>0</v>
      </c>
      <c r="Z1114" s="326">
        <f t="shared" si="122"/>
        <v>0</v>
      </c>
      <c r="AA1114" s="326"/>
    </row>
    <row r="1115">
      <c r="A1115" s="322">
        <v>46192.0</v>
      </c>
      <c r="B1115" s="245" t="s">
        <v>5164</v>
      </c>
      <c r="C1115" s="245" t="s">
        <v>68</v>
      </c>
      <c r="D1115" s="245" t="s">
        <v>68</v>
      </c>
      <c r="E1115" s="245" t="s">
        <v>68</v>
      </c>
      <c r="F1115" s="245" t="s">
        <v>68</v>
      </c>
      <c r="G1115" s="245" t="s">
        <v>68</v>
      </c>
      <c r="H1115" s="245" t="s">
        <v>68</v>
      </c>
      <c r="I1115" s="323" t="s">
        <v>68</v>
      </c>
      <c r="J1115" s="323" t="s">
        <v>68</v>
      </c>
      <c r="K1115" s="323" t="s">
        <v>68</v>
      </c>
      <c r="L1115" s="323" t="s">
        <v>68</v>
      </c>
      <c r="M1115" s="324" t="s">
        <v>68</v>
      </c>
      <c r="N1115" s="323" t="s">
        <v>68</v>
      </c>
      <c r="O1115" s="323" t="s">
        <v>68</v>
      </c>
      <c r="P1115" s="343" t="str">
        <f t="shared" si="119"/>
        <v>-</v>
      </c>
      <c r="Q1115" s="323" t="s">
        <v>68</v>
      </c>
      <c r="R1115" s="323" t="s">
        <v>68</v>
      </c>
      <c r="S1115" s="323" t="s">
        <v>68</v>
      </c>
      <c r="T1115" s="323" t="s">
        <v>68</v>
      </c>
      <c r="U1115" s="323" t="s">
        <v>68</v>
      </c>
      <c r="V1115" s="343" t="str">
        <f t="shared" si="120"/>
        <v>-</v>
      </c>
      <c r="W1115" s="325">
        <v>0.0</v>
      </c>
      <c r="X1115" s="325">
        <v>0.0</v>
      </c>
      <c r="Y1115" s="326">
        <f t="shared" si="121"/>
        <v>0</v>
      </c>
      <c r="Z1115" s="326">
        <f t="shared" si="122"/>
        <v>0</v>
      </c>
      <c r="AA1115" s="326"/>
    </row>
    <row r="1116">
      <c r="A1116" s="335">
        <v>46193.0</v>
      </c>
      <c r="B1116" s="336" t="s">
        <v>5164</v>
      </c>
      <c r="C1116" s="336" t="s">
        <v>68</v>
      </c>
      <c r="D1116" s="336" t="s">
        <v>68</v>
      </c>
      <c r="E1116" s="336" t="s">
        <v>68</v>
      </c>
      <c r="F1116" s="336" t="s">
        <v>68</v>
      </c>
      <c r="G1116" s="336" t="s">
        <v>68</v>
      </c>
      <c r="H1116" s="336" t="s">
        <v>68</v>
      </c>
      <c r="I1116" s="339" t="s">
        <v>68</v>
      </c>
      <c r="J1116" s="339" t="s">
        <v>68</v>
      </c>
      <c r="K1116" s="339" t="s">
        <v>68</v>
      </c>
      <c r="L1116" s="339" t="s">
        <v>68</v>
      </c>
      <c r="M1116" s="365" t="s">
        <v>68</v>
      </c>
      <c r="N1116" s="339" t="s">
        <v>68</v>
      </c>
      <c r="O1116" s="339" t="s">
        <v>68</v>
      </c>
      <c r="P1116" s="349" t="str">
        <f t="shared" si="119"/>
        <v>-</v>
      </c>
      <c r="Q1116" s="339" t="s">
        <v>68</v>
      </c>
      <c r="R1116" s="339" t="s">
        <v>68</v>
      </c>
      <c r="S1116" s="339" t="s">
        <v>68</v>
      </c>
      <c r="T1116" s="339" t="s">
        <v>68</v>
      </c>
      <c r="U1116" s="339" t="s">
        <v>68</v>
      </c>
      <c r="V1116" s="349" t="str">
        <f t="shared" si="120"/>
        <v>-</v>
      </c>
      <c r="W1116" s="342">
        <v>0.0</v>
      </c>
      <c r="X1116" s="342">
        <v>0.0</v>
      </c>
      <c r="Y1116" s="326">
        <f t="shared" si="121"/>
        <v>0</v>
      </c>
      <c r="Z1116" s="326">
        <f t="shared" si="122"/>
        <v>0</v>
      </c>
      <c r="AA1116" s="326"/>
    </row>
    <row r="1117">
      <c r="A1117" s="322">
        <v>46194.0</v>
      </c>
      <c r="B1117" s="245" t="s">
        <v>5328</v>
      </c>
      <c r="C1117" s="245" t="s">
        <v>68</v>
      </c>
      <c r="D1117" s="245" t="s">
        <v>68</v>
      </c>
      <c r="E1117" s="245" t="s">
        <v>68</v>
      </c>
      <c r="F1117" s="245" t="s">
        <v>2458</v>
      </c>
      <c r="G1117" s="245" t="s">
        <v>68</v>
      </c>
      <c r="H1117" s="245" t="s">
        <v>68</v>
      </c>
      <c r="I1117" s="323" t="s">
        <v>68</v>
      </c>
      <c r="J1117" s="323" t="s">
        <v>68</v>
      </c>
      <c r="K1117" s="323" t="s">
        <v>68</v>
      </c>
      <c r="L1117" s="323" t="s">
        <v>68</v>
      </c>
      <c r="M1117" s="324" t="s">
        <v>68</v>
      </c>
      <c r="N1117" s="323" t="s">
        <v>68</v>
      </c>
      <c r="O1117" s="323" t="s">
        <v>68</v>
      </c>
      <c r="P1117" s="343" t="str">
        <f t="shared" si="119"/>
        <v>-</v>
      </c>
      <c r="Q1117" s="323" t="s">
        <v>68</v>
      </c>
      <c r="R1117" s="323" t="s">
        <v>68</v>
      </c>
      <c r="S1117" s="323" t="s">
        <v>68</v>
      </c>
      <c r="T1117" s="323" t="s">
        <v>68</v>
      </c>
      <c r="U1117" s="323" t="s">
        <v>68</v>
      </c>
      <c r="V1117" s="343" t="str">
        <f t="shared" si="120"/>
        <v>-</v>
      </c>
      <c r="W1117" s="325">
        <v>0.0</v>
      </c>
      <c r="X1117" s="325">
        <v>0.0</v>
      </c>
      <c r="Y1117" s="326">
        <f t="shared" si="121"/>
        <v>0</v>
      </c>
      <c r="Z1117" s="326">
        <f t="shared" si="122"/>
        <v>0</v>
      </c>
      <c r="AA1117" s="326"/>
    </row>
    <row r="1118">
      <c r="A1118" s="322">
        <v>46195.0</v>
      </c>
      <c r="B1118" s="245" t="s">
        <v>5328</v>
      </c>
      <c r="C1118" s="245" t="s">
        <v>68</v>
      </c>
      <c r="D1118" s="245" t="s">
        <v>68</v>
      </c>
      <c r="E1118" s="245" t="s">
        <v>68</v>
      </c>
      <c r="F1118" s="245" t="s">
        <v>68</v>
      </c>
      <c r="G1118" s="245" t="s">
        <v>68</v>
      </c>
      <c r="H1118" s="245" t="s">
        <v>68</v>
      </c>
      <c r="I1118" s="323" t="s">
        <v>68</v>
      </c>
      <c r="J1118" s="323" t="s">
        <v>68</v>
      </c>
      <c r="K1118" s="323" t="s">
        <v>68</v>
      </c>
      <c r="L1118" s="323" t="s">
        <v>68</v>
      </c>
      <c r="M1118" s="324" t="s">
        <v>68</v>
      </c>
      <c r="N1118" s="323" t="s">
        <v>68</v>
      </c>
      <c r="O1118" s="323" t="s">
        <v>68</v>
      </c>
      <c r="P1118" s="343" t="str">
        <f t="shared" si="119"/>
        <v>-</v>
      </c>
      <c r="Q1118" s="323" t="s">
        <v>68</v>
      </c>
      <c r="R1118" s="323" t="s">
        <v>68</v>
      </c>
      <c r="S1118" s="323" t="s">
        <v>68</v>
      </c>
      <c r="T1118" s="323" t="s">
        <v>68</v>
      </c>
      <c r="U1118" s="323" t="s">
        <v>68</v>
      </c>
      <c r="V1118" s="343" t="str">
        <f t="shared" si="120"/>
        <v>-</v>
      </c>
      <c r="W1118" s="325">
        <v>0.0</v>
      </c>
      <c r="X1118" s="325">
        <v>0.0</v>
      </c>
      <c r="Y1118" s="326">
        <f t="shared" si="121"/>
        <v>0</v>
      </c>
      <c r="Z1118" s="326">
        <f t="shared" si="122"/>
        <v>0</v>
      </c>
      <c r="AA1118" s="326"/>
    </row>
    <row r="1119">
      <c r="A1119" s="322">
        <v>46196.0</v>
      </c>
      <c r="B1119" s="245" t="s">
        <v>5328</v>
      </c>
      <c r="C1119" s="245" t="s">
        <v>68</v>
      </c>
      <c r="D1119" s="328">
        <v>0.4166666666666667</v>
      </c>
      <c r="E1119" s="245" t="s">
        <v>2574</v>
      </c>
      <c r="F1119" s="245" t="s">
        <v>5930</v>
      </c>
      <c r="G1119" s="245">
        <v>1.0</v>
      </c>
      <c r="H1119" s="245" t="s">
        <v>2513</v>
      </c>
      <c r="I1119" s="323" t="s">
        <v>3372</v>
      </c>
      <c r="J1119" s="323" t="s">
        <v>13414</v>
      </c>
      <c r="K1119" s="323" t="s">
        <v>3312</v>
      </c>
      <c r="L1119" s="323" t="s">
        <v>2577</v>
      </c>
      <c r="M1119" s="333" t="s">
        <v>2578</v>
      </c>
      <c r="N1119" s="323" t="s">
        <v>68</v>
      </c>
      <c r="O1119" s="323" t="s">
        <v>68</v>
      </c>
      <c r="P1119" s="343" t="str">
        <f t="shared" si="119"/>
        <v>CTE. MARIA EUGENIA MORENO ZURITA</v>
      </c>
      <c r="Q1119" s="323" t="s">
        <v>68</v>
      </c>
      <c r="R1119" s="323" t="s">
        <v>68</v>
      </c>
      <c r="S1119" s="323" t="s">
        <v>68</v>
      </c>
      <c r="T1119" s="323" t="s">
        <v>68</v>
      </c>
      <c r="U1119" s="323" t="s">
        <v>68</v>
      </c>
      <c r="V1119" s="343" t="str">
        <f t="shared" si="120"/>
        <v>DESINSTALACION</v>
      </c>
      <c r="W1119" s="325">
        <v>0.0</v>
      </c>
      <c r="X1119" s="325">
        <v>0.0</v>
      </c>
      <c r="Y1119" s="326">
        <f t="shared" si="121"/>
        <v>0</v>
      </c>
      <c r="Z1119" s="326">
        <f t="shared" si="122"/>
        <v>0</v>
      </c>
      <c r="AA1119" s="326"/>
    </row>
    <row r="1120">
      <c r="A1120" s="322">
        <v>46196.0</v>
      </c>
      <c r="B1120" s="245" t="s">
        <v>5328</v>
      </c>
      <c r="C1120" s="245" t="s">
        <v>68</v>
      </c>
      <c r="D1120" s="245" t="s">
        <v>68</v>
      </c>
      <c r="E1120" s="245" t="s">
        <v>68</v>
      </c>
      <c r="F1120" s="245" t="s">
        <v>68</v>
      </c>
      <c r="G1120" s="245" t="s">
        <v>68</v>
      </c>
      <c r="H1120" s="245" t="s">
        <v>68</v>
      </c>
      <c r="I1120" s="323" t="s">
        <v>68</v>
      </c>
      <c r="J1120" s="323" t="s">
        <v>68</v>
      </c>
      <c r="K1120" s="323" t="s">
        <v>68</v>
      </c>
      <c r="L1120" s="323" t="s">
        <v>68</v>
      </c>
      <c r="M1120" s="324" t="s">
        <v>68</v>
      </c>
      <c r="N1120" s="323" t="s">
        <v>68</v>
      </c>
      <c r="O1120" s="323" t="s">
        <v>68</v>
      </c>
      <c r="P1120" s="343" t="str">
        <f t="shared" si="119"/>
        <v>-</v>
      </c>
      <c r="Q1120" s="323" t="s">
        <v>68</v>
      </c>
      <c r="R1120" s="323" t="s">
        <v>68</v>
      </c>
      <c r="S1120" s="323" t="s">
        <v>68</v>
      </c>
      <c r="T1120" s="323" t="s">
        <v>68</v>
      </c>
      <c r="U1120" s="323" t="s">
        <v>68</v>
      </c>
      <c r="V1120" s="343" t="str">
        <f t="shared" si="120"/>
        <v>-</v>
      </c>
      <c r="W1120" s="325">
        <v>0.0</v>
      </c>
      <c r="X1120" s="325">
        <v>0.0</v>
      </c>
      <c r="Y1120" s="326">
        <f t="shared" si="121"/>
        <v>0</v>
      </c>
      <c r="Z1120" s="326">
        <f t="shared" si="122"/>
        <v>0</v>
      </c>
      <c r="AA1120" s="326"/>
    </row>
    <row r="1121">
      <c r="A1121" s="322">
        <v>46196.0</v>
      </c>
      <c r="B1121" s="245" t="s">
        <v>5328</v>
      </c>
      <c r="C1121" s="245" t="s">
        <v>68</v>
      </c>
      <c r="D1121" s="245" t="s">
        <v>68</v>
      </c>
      <c r="E1121" s="245" t="s">
        <v>68</v>
      </c>
      <c r="F1121" s="245" t="s">
        <v>68</v>
      </c>
      <c r="G1121" s="245" t="s">
        <v>68</v>
      </c>
      <c r="H1121" s="245" t="s">
        <v>68</v>
      </c>
      <c r="I1121" s="323" t="s">
        <v>68</v>
      </c>
      <c r="J1121" s="323" t="s">
        <v>68</v>
      </c>
      <c r="K1121" s="323" t="s">
        <v>68</v>
      </c>
      <c r="L1121" s="323" t="s">
        <v>68</v>
      </c>
      <c r="M1121" s="324" t="s">
        <v>68</v>
      </c>
      <c r="N1121" s="323" t="s">
        <v>68</v>
      </c>
      <c r="O1121" s="323" t="s">
        <v>68</v>
      </c>
      <c r="P1121" s="343" t="str">
        <f t="shared" si="119"/>
        <v>-</v>
      </c>
      <c r="Q1121" s="323" t="s">
        <v>68</v>
      </c>
      <c r="R1121" s="323" t="s">
        <v>68</v>
      </c>
      <c r="S1121" s="323" t="s">
        <v>68</v>
      </c>
      <c r="T1121" s="323" t="s">
        <v>68</v>
      </c>
      <c r="U1121" s="323" t="s">
        <v>68</v>
      </c>
      <c r="V1121" s="343" t="str">
        <f t="shared" si="120"/>
        <v>-</v>
      </c>
      <c r="W1121" s="325">
        <v>0.0</v>
      </c>
      <c r="X1121" s="325">
        <v>0.0</v>
      </c>
      <c r="Y1121" s="326">
        <f t="shared" si="121"/>
        <v>0</v>
      </c>
      <c r="Z1121" s="326">
        <f t="shared" si="122"/>
        <v>0</v>
      </c>
      <c r="AA1121" s="326"/>
    </row>
    <row r="1122">
      <c r="A1122" s="322">
        <v>46197.0</v>
      </c>
      <c r="B1122" s="245" t="s">
        <v>5328</v>
      </c>
      <c r="C1122" s="245" t="s">
        <v>68</v>
      </c>
      <c r="D1122" s="245" t="s">
        <v>68</v>
      </c>
      <c r="E1122" s="245" t="s">
        <v>68</v>
      </c>
      <c r="F1122" s="245" t="s">
        <v>68</v>
      </c>
      <c r="G1122" s="245" t="s">
        <v>68</v>
      </c>
      <c r="H1122" s="245" t="s">
        <v>68</v>
      </c>
      <c r="I1122" s="323" t="s">
        <v>68</v>
      </c>
      <c r="J1122" s="323" t="s">
        <v>68</v>
      </c>
      <c r="K1122" s="323" t="s">
        <v>68</v>
      </c>
      <c r="L1122" s="323" t="s">
        <v>68</v>
      </c>
      <c r="M1122" s="324" t="s">
        <v>68</v>
      </c>
      <c r="N1122" s="323" t="s">
        <v>68</v>
      </c>
      <c r="O1122" s="323" t="s">
        <v>68</v>
      </c>
      <c r="P1122" s="343" t="str">
        <f t="shared" si="119"/>
        <v>-</v>
      </c>
      <c r="Q1122" s="323" t="s">
        <v>68</v>
      </c>
      <c r="R1122" s="323" t="s">
        <v>68</v>
      </c>
      <c r="S1122" s="323" t="s">
        <v>68</v>
      </c>
      <c r="T1122" s="323" t="s">
        <v>68</v>
      </c>
      <c r="U1122" s="323" t="s">
        <v>68</v>
      </c>
      <c r="V1122" s="343" t="str">
        <f t="shared" si="120"/>
        <v>-</v>
      </c>
      <c r="W1122" s="325">
        <v>0.0</v>
      </c>
      <c r="X1122" s="325">
        <v>0.0</v>
      </c>
      <c r="Y1122" s="326">
        <f t="shared" si="121"/>
        <v>0</v>
      </c>
      <c r="Z1122" s="326">
        <f t="shared" si="122"/>
        <v>0</v>
      </c>
      <c r="AA1122" s="326"/>
    </row>
    <row r="1123">
      <c r="A1123" s="322">
        <v>46198.0</v>
      </c>
      <c r="B1123" s="245" t="s">
        <v>5328</v>
      </c>
      <c r="C1123" s="245" t="s">
        <v>68</v>
      </c>
      <c r="D1123" s="245" t="s">
        <v>68</v>
      </c>
      <c r="E1123" s="245" t="s">
        <v>68</v>
      </c>
      <c r="F1123" s="245" t="s">
        <v>68</v>
      </c>
      <c r="G1123" s="245" t="s">
        <v>68</v>
      </c>
      <c r="H1123" s="245" t="s">
        <v>68</v>
      </c>
      <c r="I1123" s="323" t="s">
        <v>68</v>
      </c>
      <c r="J1123" s="323" t="s">
        <v>68</v>
      </c>
      <c r="K1123" s="323" t="s">
        <v>68</v>
      </c>
      <c r="L1123" s="323" t="s">
        <v>68</v>
      </c>
      <c r="M1123" s="324" t="s">
        <v>68</v>
      </c>
      <c r="N1123" s="323" t="s">
        <v>68</v>
      </c>
      <c r="O1123" s="323" t="s">
        <v>68</v>
      </c>
      <c r="P1123" s="343" t="str">
        <f t="shared" si="119"/>
        <v>-</v>
      </c>
      <c r="Q1123" s="323" t="s">
        <v>68</v>
      </c>
      <c r="R1123" s="323" t="s">
        <v>68</v>
      </c>
      <c r="S1123" s="323" t="s">
        <v>68</v>
      </c>
      <c r="T1123" s="323" t="s">
        <v>68</v>
      </c>
      <c r="U1123" s="323" t="s">
        <v>68</v>
      </c>
      <c r="V1123" s="343" t="str">
        <f t="shared" si="120"/>
        <v>-</v>
      </c>
      <c r="W1123" s="325">
        <v>0.0</v>
      </c>
      <c r="X1123" s="325">
        <v>0.0</v>
      </c>
      <c r="Y1123" s="326">
        <f t="shared" si="121"/>
        <v>0</v>
      </c>
      <c r="Z1123" s="326">
        <f t="shared" si="122"/>
        <v>0</v>
      </c>
      <c r="AA1123" s="326"/>
    </row>
    <row r="1124">
      <c r="A1124" s="322">
        <v>46199.0</v>
      </c>
      <c r="B1124" s="245" t="s">
        <v>5328</v>
      </c>
      <c r="C1124" s="245" t="s">
        <v>68</v>
      </c>
      <c r="D1124" s="245" t="s">
        <v>68</v>
      </c>
      <c r="E1124" s="245" t="s">
        <v>68</v>
      </c>
      <c r="F1124" s="245" t="s">
        <v>68</v>
      </c>
      <c r="G1124" s="245" t="s">
        <v>68</v>
      </c>
      <c r="H1124" s="245" t="s">
        <v>68</v>
      </c>
      <c r="I1124" s="323" t="s">
        <v>68</v>
      </c>
      <c r="J1124" s="323" t="s">
        <v>68</v>
      </c>
      <c r="K1124" s="323" t="s">
        <v>68</v>
      </c>
      <c r="L1124" s="323" t="s">
        <v>68</v>
      </c>
      <c r="M1124" s="324" t="s">
        <v>68</v>
      </c>
      <c r="N1124" s="323" t="s">
        <v>68</v>
      </c>
      <c r="O1124" s="323" t="s">
        <v>68</v>
      </c>
      <c r="P1124" s="343" t="str">
        <f t="shared" si="119"/>
        <v>-</v>
      </c>
      <c r="Q1124" s="323" t="s">
        <v>68</v>
      </c>
      <c r="R1124" s="323" t="s">
        <v>68</v>
      </c>
      <c r="S1124" s="323" t="s">
        <v>68</v>
      </c>
      <c r="T1124" s="323" t="s">
        <v>68</v>
      </c>
      <c r="U1124" s="323" t="s">
        <v>68</v>
      </c>
      <c r="V1124" s="343" t="str">
        <f t="shared" si="120"/>
        <v>-</v>
      </c>
      <c r="W1124" s="325">
        <v>0.0</v>
      </c>
      <c r="X1124" s="325">
        <v>0.0</v>
      </c>
      <c r="Y1124" s="326">
        <f t="shared" si="121"/>
        <v>0</v>
      </c>
      <c r="Z1124" s="326">
        <f t="shared" si="122"/>
        <v>0</v>
      </c>
      <c r="AA1124" s="326"/>
    </row>
    <row r="1125">
      <c r="A1125" s="335">
        <v>46200.0</v>
      </c>
      <c r="B1125" s="336" t="s">
        <v>5328</v>
      </c>
      <c r="C1125" s="336" t="s">
        <v>68</v>
      </c>
      <c r="D1125" s="336" t="s">
        <v>68</v>
      </c>
      <c r="E1125" s="336" t="s">
        <v>68</v>
      </c>
      <c r="F1125" s="336" t="s">
        <v>68</v>
      </c>
      <c r="G1125" s="336" t="s">
        <v>68</v>
      </c>
      <c r="H1125" s="336" t="s">
        <v>68</v>
      </c>
      <c r="I1125" s="339" t="s">
        <v>68</v>
      </c>
      <c r="J1125" s="339" t="s">
        <v>68</v>
      </c>
      <c r="K1125" s="339" t="s">
        <v>68</v>
      </c>
      <c r="L1125" s="339" t="s">
        <v>68</v>
      </c>
      <c r="M1125" s="365" t="s">
        <v>68</v>
      </c>
      <c r="N1125" s="339" t="s">
        <v>68</v>
      </c>
      <c r="O1125" s="339" t="s">
        <v>68</v>
      </c>
      <c r="P1125" s="349" t="str">
        <f t="shared" si="119"/>
        <v>-</v>
      </c>
      <c r="Q1125" s="339" t="s">
        <v>68</v>
      </c>
      <c r="R1125" s="339" t="s">
        <v>68</v>
      </c>
      <c r="S1125" s="339" t="s">
        <v>68</v>
      </c>
      <c r="T1125" s="339" t="s">
        <v>68</v>
      </c>
      <c r="U1125" s="339" t="s">
        <v>68</v>
      </c>
      <c r="V1125" s="349" t="str">
        <f t="shared" si="120"/>
        <v>-</v>
      </c>
      <c r="W1125" s="342">
        <v>0.0</v>
      </c>
      <c r="X1125" s="342">
        <v>0.0</v>
      </c>
      <c r="Y1125" s="326">
        <f t="shared" si="121"/>
        <v>0</v>
      </c>
      <c r="Z1125" s="326">
        <f t="shared" si="122"/>
        <v>0</v>
      </c>
      <c r="AA1125" s="326"/>
    </row>
    <row r="1126">
      <c r="A1126" s="322">
        <v>46201.0</v>
      </c>
      <c r="B1126" s="245" t="s">
        <v>5491</v>
      </c>
      <c r="C1126" s="245" t="s">
        <v>68</v>
      </c>
      <c r="D1126" s="245" t="s">
        <v>68</v>
      </c>
      <c r="E1126" s="245" t="s">
        <v>68</v>
      </c>
      <c r="F1126" s="245" t="s">
        <v>2458</v>
      </c>
      <c r="G1126" s="245" t="s">
        <v>68</v>
      </c>
      <c r="H1126" s="245" t="s">
        <v>68</v>
      </c>
      <c r="I1126" s="323" t="s">
        <v>68</v>
      </c>
      <c r="J1126" s="323" t="s">
        <v>68</v>
      </c>
      <c r="K1126" s="323" t="s">
        <v>68</v>
      </c>
      <c r="L1126" s="323" t="s">
        <v>68</v>
      </c>
      <c r="M1126" s="324" t="s">
        <v>68</v>
      </c>
      <c r="N1126" s="323" t="s">
        <v>68</v>
      </c>
      <c r="O1126" s="323" t="s">
        <v>68</v>
      </c>
      <c r="P1126" s="343" t="str">
        <f t="shared" si="119"/>
        <v>-</v>
      </c>
      <c r="Q1126" s="323" t="s">
        <v>68</v>
      </c>
      <c r="R1126" s="323" t="s">
        <v>68</v>
      </c>
      <c r="S1126" s="323" t="s">
        <v>68</v>
      </c>
      <c r="T1126" s="323" t="s">
        <v>68</v>
      </c>
      <c r="U1126" s="323" t="s">
        <v>68</v>
      </c>
      <c r="V1126" s="343" t="str">
        <f t="shared" si="120"/>
        <v>-</v>
      </c>
      <c r="W1126" s="325">
        <v>0.0</v>
      </c>
      <c r="X1126" s="325">
        <v>0.0</v>
      </c>
      <c r="Y1126" s="326">
        <f t="shared" si="121"/>
        <v>0</v>
      </c>
      <c r="Z1126" s="326">
        <f t="shared" si="122"/>
        <v>0</v>
      </c>
      <c r="AA1126" s="326"/>
    </row>
    <row r="1127">
      <c r="A1127" s="322">
        <v>46202.0</v>
      </c>
      <c r="B1127" s="245" t="s">
        <v>5491</v>
      </c>
      <c r="C1127" s="245" t="s">
        <v>68</v>
      </c>
      <c r="D1127" s="245" t="s">
        <v>68</v>
      </c>
      <c r="E1127" s="245" t="s">
        <v>68</v>
      </c>
      <c r="F1127" s="245" t="s">
        <v>68</v>
      </c>
      <c r="G1127" s="245" t="s">
        <v>68</v>
      </c>
      <c r="H1127" s="245" t="s">
        <v>68</v>
      </c>
      <c r="I1127" s="323" t="s">
        <v>68</v>
      </c>
      <c r="J1127" s="323" t="s">
        <v>68</v>
      </c>
      <c r="K1127" s="323" t="s">
        <v>68</v>
      </c>
      <c r="L1127" s="323" t="s">
        <v>68</v>
      </c>
      <c r="M1127" s="324" t="s">
        <v>68</v>
      </c>
      <c r="N1127" s="323" t="s">
        <v>68</v>
      </c>
      <c r="O1127" s="323" t="s">
        <v>68</v>
      </c>
      <c r="P1127" s="343" t="str">
        <f t="shared" si="119"/>
        <v>-</v>
      </c>
      <c r="Q1127" s="323" t="s">
        <v>68</v>
      </c>
      <c r="R1127" s="323" t="s">
        <v>68</v>
      </c>
      <c r="S1127" s="323" t="s">
        <v>68</v>
      </c>
      <c r="T1127" s="323" t="s">
        <v>68</v>
      </c>
      <c r="U1127" s="323" t="s">
        <v>68</v>
      </c>
      <c r="V1127" s="343" t="str">
        <f t="shared" si="120"/>
        <v>-</v>
      </c>
      <c r="W1127" s="325">
        <v>0.0</v>
      </c>
      <c r="X1127" s="325">
        <v>0.0</v>
      </c>
      <c r="Y1127" s="326">
        <f t="shared" si="121"/>
        <v>0</v>
      </c>
      <c r="Z1127" s="326">
        <f t="shared" si="122"/>
        <v>0</v>
      </c>
      <c r="AA1127" s="326"/>
    </row>
    <row r="1128">
      <c r="A1128" s="322">
        <v>46203.0</v>
      </c>
      <c r="B1128" s="245" t="s">
        <v>5491</v>
      </c>
      <c r="C1128" s="245" t="s">
        <v>68</v>
      </c>
      <c r="D1128" s="245" t="s">
        <v>68</v>
      </c>
      <c r="E1128" s="245" t="s">
        <v>68</v>
      </c>
      <c r="F1128" s="245" t="s">
        <v>68</v>
      </c>
      <c r="G1128" s="245" t="s">
        <v>68</v>
      </c>
      <c r="H1128" s="245" t="s">
        <v>68</v>
      </c>
      <c r="I1128" s="323" t="s">
        <v>68</v>
      </c>
      <c r="J1128" s="323" t="s">
        <v>68</v>
      </c>
      <c r="K1128" s="323" t="s">
        <v>68</v>
      </c>
      <c r="L1128" s="323" t="s">
        <v>68</v>
      </c>
      <c r="M1128" s="324" t="s">
        <v>68</v>
      </c>
      <c r="N1128" s="323" t="s">
        <v>68</v>
      </c>
      <c r="O1128" s="323" t="s">
        <v>68</v>
      </c>
      <c r="P1128" s="343" t="str">
        <f t="shared" si="119"/>
        <v>-</v>
      </c>
      <c r="Q1128" s="323" t="s">
        <v>68</v>
      </c>
      <c r="R1128" s="323" t="s">
        <v>68</v>
      </c>
      <c r="S1128" s="323" t="s">
        <v>68</v>
      </c>
      <c r="T1128" s="323" t="s">
        <v>68</v>
      </c>
      <c r="U1128" s="323" t="s">
        <v>68</v>
      </c>
      <c r="V1128" s="343" t="str">
        <f t="shared" si="120"/>
        <v>-</v>
      </c>
      <c r="W1128" s="325">
        <v>0.0</v>
      </c>
      <c r="X1128" s="325">
        <v>0.0</v>
      </c>
      <c r="Y1128" s="326">
        <f t="shared" si="121"/>
        <v>0</v>
      </c>
      <c r="Z1128" s="326">
        <f t="shared" si="122"/>
        <v>0</v>
      </c>
      <c r="AA1128" s="326"/>
    </row>
    <row r="1129">
      <c r="A1129" s="322">
        <v>46204.0</v>
      </c>
      <c r="B1129" s="245" t="s">
        <v>5491</v>
      </c>
      <c r="C1129" s="245" t="s">
        <v>68</v>
      </c>
      <c r="D1129" s="245" t="s">
        <v>68</v>
      </c>
      <c r="E1129" s="245" t="s">
        <v>68</v>
      </c>
      <c r="F1129" s="245" t="s">
        <v>68</v>
      </c>
      <c r="G1129" s="245" t="s">
        <v>68</v>
      </c>
      <c r="H1129" s="245" t="s">
        <v>68</v>
      </c>
      <c r="I1129" s="323" t="s">
        <v>68</v>
      </c>
      <c r="J1129" s="323" t="s">
        <v>68</v>
      </c>
      <c r="K1129" s="323" t="s">
        <v>68</v>
      </c>
      <c r="L1129" s="323" t="s">
        <v>68</v>
      </c>
      <c r="M1129" s="324" t="s">
        <v>68</v>
      </c>
      <c r="N1129" s="323" t="s">
        <v>68</v>
      </c>
      <c r="O1129" s="323" t="s">
        <v>68</v>
      </c>
      <c r="P1129" s="343" t="str">
        <f t="shared" si="119"/>
        <v>-</v>
      </c>
      <c r="Q1129" s="323" t="s">
        <v>68</v>
      </c>
      <c r="R1129" s="323" t="s">
        <v>68</v>
      </c>
      <c r="S1129" s="323" t="s">
        <v>68</v>
      </c>
      <c r="T1129" s="323" t="s">
        <v>68</v>
      </c>
      <c r="U1129" s="323" t="s">
        <v>68</v>
      </c>
      <c r="V1129" s="343" t="str">
        <f t="shared" si="120"/>
        <v>-</v>
      </c>
      <c r="W1129" s="325">
        <v>0.0</v>
      </c>
      <c r="X1129" s="325">
        <v>0.0</v>
      </c>
      <c r="Y1129" s="326">
        <f t="shared" si="121"/>
        <v>0</v>
      </c>
      <c r="Z1129" s="326">
        <f t="shared" si="122"/>
        <v>0</v>
      </c>
      <c r="AA1129" s="326"/>
    </row>
    <row r="1130">
      <c r="A1130" s="322">
        <v>46205.0</v>
      </c>
      <c r="B1130" s="245" t="s">
        <v>5491</v>
      </c>
      <c r="C1130" s="245" t="s">
        <v>68</v>
      </c>
      <c r="D1130" s="245" t="s">
        <v>68</v>
      </c>
      <c r="E1130" s="245" t="s">
        <v>68</v>
      </c>
      <c r="F1130" s="245" t="s">
        <v>68</v>
      </c>
      <c r="G1130" s="245" t="s">
        <v>68</v>
      </c>
      <c r="H1130" s="245" t="s">
        <v>68</v>
      </c>
      <c r="I1130" s="323" t="s">
        <v>68</v>
      </c>
      <c r="J1130" s="323" t="s">
        <v>68</v>
      </c>
      <c r="K1130" s="323" t="s">
        <v>68</v>
      </c>
      <c r="L1130" s="323" t="s">
        <v>68</v>
      </c>
      <c r="M1130" s="324" t="s">
        <v>68</v>
      </c>
      <c r="N1130" s="323" t="s">
        <v>68</v>
      </c>
      <c r="O1130" s="323" t="s">
        <v>68</v>
      </c>
      <c r="P1130" s="343" t="str">
        <f t="shared" si="119"/>
        <v>-</v>
      </c>
      <c r="Q1130" s="323" t="s">
        <v>68</v>
      </c>
      <c r="R1130" s="323" t="s">
        <v>68</v>
      </c>
      <c r="S1130" s="323" t="s">
        <v>68</v>
      </c>
      <c r="T1130" s="323" t="s">
        <v>68</v>
      </c>
      <c r="U1130" s="323" t="s">
        <v>68</v>
      </c>
      <c r="V1130" s="343" t="str">
        <f t="shared" si="120"/>
        <v>-</v>
      </c>
      <c r="W1130" s="325">
        <v>0.0</v>
      </c>
      <c r="X1130" s="325">
        <v>0.0</v>
      </c>
      <c r="Y1130" s="326">
        <f t="shared" si="121"/>
        <v>0</v>
      </c>
      <c r="Z1130" s="326">
        <f t="shared" si="122"/>
        <v>0</v>
      </c>
      <c r="AA1130" s="326"/>
    </row>
    <row r="1131">
      <c r="A1131" s="322">
        <v>46206.0</v>
      </c>
      <c r="B1131" s="245" t="s">
        <v>5491</v>
      </c>
      <c r="C1131" s="245" t="s">
        <v>68</v>
      </c>
      <c r="D1131" s="245" t="s">
        <v>68</v>
      </c>
      <c r="E1131" s="245" t="s">
        <v>68</v>
      </c>
      <c r="F1131" s="245" t="s">
        <v>68</v>
      </c>
      <c r="G1131" s="245" t="s">
        <v>68</v>
      </c>
      <c r="H1131" s="245" t="s">
        <v>68</v>
      </c>
      <c r="I1131" s="323" t="s">
        <v>68</v>
      </c>
      <c r="J1131" s="323" t="s">
        <v>68</v>
      </c>
      <c r="K1131" s="323" t="s">
        <v>68</v>
      </c>
      <c r="L1131" s="323" t="s">
        <v>68</v>
      </c>
      <c r="M1131" s="324" t="s">
        <v>68</v>
      </c>
      <c r="N1131" s="323" t="s">
        <v>68</v>
      </c>
      <c r="O1131" s="323" t="s">
        <v>68</v>
      </c>
      <c r="P1131" s="343" t="str">
        <f t="shared" si="119"/>
        <v>-</v>
      </c>
      <c r="Q1131" s="323" t="s">
        <v>68</v>
      </c>
      <c r="R1131" s="323" t="s">
        <v>68</v>
      </c>
      <c r="S1131" s="323" t="s">
        <v>68</v>
      </c>
      <c r="T1131" s="323" t="s">
        <v>68</v>
      </c>
      <c r="U1131" s="323" t="s">
        <v>68</v>
      </c>
      <c r="V1131" s="343" t="str">
        <f t="shared" si="120"/>
        <v>-</v>
      </c>
      <c r="W1131" s="325">
        <v>0.0</v>
      </c>
      <c r="X1131" s="325">
        <v>0.0</v>
      </c>
      <c r="Y1131" s="326">
        <f t="shared" si="121"/>
        <v>0</v>
      </c>
      <c r="Z1131" s="326">
        <f t="shared" si="122"/>
        <v>0</v>
      </c>
      <c r="AA1131" s="326"/>
    </row>
    <row r="1132">
      <c r="A1132" s="335">
        <v>46207.0</v>
      </c>
      <c r="B1132" s="336" t="s">
        <v>5491</v>
      </c>
      <c r="C1132" s="336" t="s">
        <v>68</v>
      </c>
      <c r="D1132" s="336" t="s">
        <v>68</v>
      </c>
      <c r="E1132" s="336" t="s">
        <v>68</v>
      </c>
      <c r="F1132" s="336" t="s">
        <v>68</v>
      </c>
      <c r="G1132" s="336" t="s">
        <v>68</v>
      </c>
      <c r="H1132" s="336" t="s">
        <v>68</v>
      </c>
      <c r="I1132" s="339" t="s">
        <v>68</v>
      </c>
      <c r="J1132" s="339" t="s">
        <v>68</v>
      </c>
      <c r="K1132" s="339" t="s">
        <v>68</v>
      </c>
      <c r="L1132" s="339" t="s">
        <v>68</v>
      </c>
      <c r="M1132" s="365" t="s">
        <v>68</v>
      </c>
      <c r="N1132" s="339" t="s">
        <v>68</v>
      </c>
      <c r="O1132" s="339" t="s">
        <v>68</v>
      </c>
      <c r="P1132" s="349" t="str">
        <f t="shared" si="119"/>
        <v>-</v>
      </c>
      <c r="Q1132" s="339" t="s">
        <v>68</v>
      </c>
      <c r="R1132" s="339" t="s">
        <v>68</v>
      </c>
      <c r="S1132" s="339" t="s">
        <v>68</v>
      </c>
      <c r="T1132" s="339" t="s">
        <v>68</v>
      </c>
      <c r="U1132" s="339" t="s">
        <v>68</v>
      </c>
      <c r="V1132" s="349" t="str">
        <f t="shared" si="120"/>
        <v>-</v>
      </c>
      <c r="W1132" s="342">
        <v>0.0</v>
      </c>
      <c r="X1132" s="342">
        <v>0.0</v>
      </c>
      <c r="Y1132" s="326">
        <f t="shared" si="121"/>
        <v>0</v>
      </c>
      <c r="Z1132" s="326">
        <f t="shared" si="122"/>
        <v>0</v>
      </c>
      <c r="AA1132" s="326"/>
    </row>
    <row r="1133">
      <c r="A1133" s="322">
        <v>46208.0</v>
      </c>
      <c r="B1133" s="245" t="s">
        <v>5659</v>
      </c>
      <c r="C1133" s="245" t="s">
        <v>68</v>
      </c>
      <c r="D1133" s="245" t="s">
        <v>68</v>
      </c>
      <c r="E1133" s="245" t="s">
        <v>68</v>
      </c>
      <c r="F1133" s="245" t="s">
        <v>2458</v>
      </c>
      <c r="G1133" s="245" t="s">
        <v>68</v>
      </c>
      <c r="H1133" s="245" t="s">
        <v>68</v>
      </c>
      <c r="I1133" s="323" t="s">
        <v>68</v>
      </c>
      <c r="J1133" s="323" t="s">
        <v>68</v>
      </c>
      <c r="K1133" s="323" t="s">
        <v>68</v>
      </c>
      <c r="L1133" s="323" t="s">
        <v>68</v>
      </c>
      <c r="M1133" s="324" t="s">
        <v>68</v>
      </c>
      <c r="N1133" s="323" t="s">
        <v>68</v>
      </c>
      <c r="O1133" s="323" t="s">
        <v>68</v>
      </c>
      <c r="P1133" s="343" t="str">
        <f t="shared" si="119"/>
        <v>-</v>
      </c>
      <c r="Q1133" s="323" t="s">
        <v>68</v>
      </c>
      <c r="R1133" s="323" t="s">
        <v>68</v>
      </c>
      <c r="S1133" s="323" t="s">
        <v>68</v>
      </c>
      <c r="T1133" s="323" t="s">
        <v>68</v>
      </c>
      <c r="U1133" s="323" t="s">
        <v>68</v>
      </c>
      <c r="V1133" s="343" t="str">
        <f t="shared" si="120"/>
        <v>-</v>
      </c>
      <c r="W1133" s="325">
        <v>0.0</v>
      </c>
      <c r="X1133" s="325">
        <v>0.0</v>
      </c>
      <c r="Y1133" s="326">
        <f t="shared" si="121"/>
        <v>0</v>
      </c>
      <c r="Z1133" s="326">
        <f t="shared" si="122"/>
        <v>0</v>
      </c>
      <c r="AA1133" s="326"/>
    </row>
    <row r="1134">
      <c r="A1134" s="322">
        <v>46209.0</v>
      </c>
      <c r="B1134" s="245" t="s">
        <v>5659</v>
      </c>
      <c r="C1134" s="245" t="s">
        <v>68</v>
      </c>
      <c r="D1134" s="245" t="s">
        <v>68</v>
      </c>
      <c r="E1134" s="245" t="s">
        <v>68</v>
      </c>
      <c r="F1134" s="245" t="s">
        <v>68</v>
      </c>
      <c r="G1134" s="245" t="s">
        <v>68</v>
      </c>
      <c r="H1134" s="245" t="s">
        <v>68</v>
      </c>
      <c r="I1134" s="323" t="s">
        <v>68</v>
      </c>
      <c r="J1134" s="323" t="s">
        <v>68</v>
      </c>
      <c r="K1134" s="323" t="s">
        <v>68</v>
      </c>
      <c r="L1134" s="323" t="s">
        <v>68</v>
      </c>
      <c r="M1134" s="324" t="s">
        <v>68</v>
      </c>
      <c r="N1134" s="323" t="s">
        <v>68</v>
      </c>
      <c r="O1134" s="323" t="s">
        <v>68</v>
      </c>
      <c r="P1134" s="343" t="str">
        <f t="shared" si="119"/>
        <v>-</v>
      </c>
      <c r="Q1134" s="323" t="s">
        <v>68</v>
      </c>
      <c r="R1134" s="323" t="s">
        <v>68</v>
      </c>
      <c r="S1134" s="323" t="s">
        <v>68</v>
      </c>
      <c r="T1134" s="323" t="s">
        <v>68</v>
      </c>
      <c r="U1134" s="323" t="s">
        <v>68</v>
      </c>
      <c r="V1134" s="343" t="str">
        <f t="shared" si="120"/>
        <v>-</v>
      </c>
      <c r="W1134" s="325">
        <v>0.0</v>
      </c>
      <c r="X1134" s="325">
        <v>0.0</v>
      </c>
      <c r="Y1134" s="326">
        <f t="shared" si="121"/>
        <v>0</v>
      </c>
      <c r="Z1134" s="326">
        <f t="shared" si="122"/>
        <v>0</v>
      </c>
      <c r="AA1134" s="326"/>
    </row>
    <row r="1135">
      <c r="A1135" s="322">
        <v>46210.0</v>
      </c>
      <c r="B1135" s="245" t="s">
        <v>5659</v>
      </c>
      <c r="C1135" s="245" t="s">
        <v>68</v>
      </c>
      <c r="D1135" s="245" t="s">
        <v>68</v>
      </c>
      <c r="E1135" s="245" t="s">
        <v>68</v>
      </c>
      <c r="F1135" s="245" t="s">
        <v>68</v>
      </c>
      <c r="G1135" s="245" t="s">
        <v>68</v>
      </c>
      <c r="H1135" s="245" t="s">
        <v>68</v>
      </c>
      <c r="I1135" s="323" t="s">
        <v>68</v>
      </c>
      <c r="J1135" s="323" t="s">
        <v>68</v>
      </c>
      <c r="K1135" s="323" t="s">
        <v>68</v>
      </c>
      <c r="L1135" s="323" t="s">
        <v>68</v>
      </c>
      <c r="M1135" s="324" t="s">
        <v>68</v>
      </c>
      <c r="N1135" s="323" t="s">
        <v>68</v>
      </c>
      <c r="O1135" s="323" t="s">
        <v>68</v>
      </c>
      <c r="P1135" s="343" t="str">
        <f t="shared" si="119"/>
        <v>-</v>
      </c>
      <c r="Q1135" s="323" t="s">
        <v>68</v>
      </c>
      <c r="R1135" s="323" t="s">
        <v>68</v>
      </c>
      <c r="S1135" s="323" t="s">
        <v>68</v>
      </c>
      <c r="T1135" s="323" t="s">
        <v>68</v>
      </c>
      <c r="U1135" s="323" t="s">
        <v>68</v>
      </c>
      <c r="V1135" s="343" t="str">
        <f t="shared" si="120"/>
        <v>-</v>
      </c>
      <c r="W1135" s="325">
        <v>0.0</v>
      </c>
      <c r="X1135" s="325">
        <v>0.0</v>
      </c>
      <c r="Y1135" s="326">
        <f t="shared" si="121"/>
        <v>0</v>
      </c>
      <c r="Z1135" s="326">
        <f t="shared" si="122"/>
        <v>0</v>
      </c>
      <c r="AA1135" s="326"/>
    </row>
    <row r="1136">
      <c r="A1136" s="322">
        <v>46211.0</v>
      </c>
      <c r="B1136" s="245" t="s">
        <v>5659</v>
      </c>
      <c r="C1136" s="245" t="s">
        <v>68</v>
      </c>
      <c r="D1136" s="245" t="s">
        <v>68</v>
      </c>
      <c r="E1136" s="245" t="s">
        <v>68</v>
      </c>
      <c r="F1136" s="245" t="s">
        <v>68</v>
      </c>
      <c r="G1136" s="245" t="s">
        <v>68</v>
      </c>
      <c r="H1136" s="245" t="s">
        <v>68</v>
      </c>
      <c r="I1136" s="323" t="s">
        <v>68</v>
      </c>
      <c r="J1136" s="323" t="s">
        <v>68</v>
      </c>
      <c r="K1136" s="323" t="s">
        <v>68</v>
      </c>
      <c r="L1136" s="323" t="s">
        <v>68</v>
      </c>
      <c r="M1136" s="324" t="s">
        <v>68</v>
      </c>
      <c r="N1136" s="323" t="s">
        <v>68</v>
      </c>
      <c r="O1136" s="323" t="s">
        <v>68</v>
      </c>
      <c r="P1136" s="343" t="str">
        <f t="shared" si="119"/>
        <v>-</v>
      </c>
      <c r="Q1136" s="323" t="s">
        <v>68</v>
      </c>
      <c r="R1136" s="323" t="s">
        <v>68</v>
      </c>
      <c r="S1136" s="323" t="s">
        <v>68</v>
      </c>
      <c r="T1136" s="323" t="s">
        <v>68</v>
      </c>
      <c r="U1136" s="323" t="s">
        <v>68</v>
      </c>
      <c r="V1136" s="343" t="str">
        <f t="shared" si="120"/>
        <v>-</v>
      </c>
      <c r="W1136" s="325">
        <v>0.0</v>
      </c>
      <c r="X1136" s="325">
        <v>0.0</v>
      </c>
      <c r="Y1136" s="326">
        <f t="shared" si="121"/>
        <v>0</v>
      </c>
      <c r="Z1136" s="326">
        <f t="shared" si="122"/>
        <v>0</v>
      </c>
      <c r="AA1136" s="326"/>
    </row>
    <row r="1137">
      <c r="A1137" s="322">
        <v>46212.0</v>
      </c>
      <c r="B1137" s="245" t="s">
        <v>5659</v>
      </c>
      <c r="C1137" s="245" t="s">
        <v>68</v>
      </c>
      <c r="D1137" s="245" t="s">
        <v>68</v>
      </c>
      <c r="E1137" s="245" t="s">
        <v>68</v>
      </c>
      <c r="F1137" s="245" t="s">
        <v>68</v>
      </c>
      <c r="G1137" s="245" t="s">
        <v>68</v>
      </c>
      <c r="H1137" s="245" t="s">
        <v>68</v>
      </c>
      <c r="I1137" s="323" t="s">
        <v>68</v>
      </c>
      <c r="J1137" s="323" t="s">
        <v>68</v>
      </c>
      <c r="K1137" s="323" t="s">
        <v>68</v>
      </c>
      <c r="L1137" s="323" t="s">
        <v>68</v>
      </c>
      <c r="M1137" s="324" t="s">
        <v>68</v>
      </c>
      <c r="N1137" s="323" t="s">
        <v>68</v>
      </c>
      <c r="O1137" s="323" t="s">
        <v>68</v>
      </c>
      <c r="P1137" s="343" t="str">
        <f t="shared" si="119"/>
        <v>-</v>
      </c>
      <c r="Q1137" s="323" t="s">
        <v>68</v>
      </c>
      <c r="R1137" s="323" t="s">
        <v>68</v>
      </c>
      <c r="S1137" s="323" t="s">
        <v>68</v>
      </c>
      <c r="T1137" s="323" t="s">
        <v>68</v>
      </c>
      <c r="U1137" s="323" t="s">
        <v>68</v>
      </c>
      <c r="V1137" s="343" t="str">
        <f t="shared" si="120"/>
        <v>-</v>
      </c>
      <c r="W1137" s="325">
        <v>0.0</v>
      </c>
      <c r="X1137" s="325">
        <v>0.0</v>
      </c>
      <c r="Y1137" s="326">
        <f t="shared" si="121"/>
        <v>0</v>
      </c>
      <c r="Z1137" s="326">
        <f t="shared" si="122"/>
        <v>0</v>
      </c>
      <c r="AA1137" s="326"/>
    </row>
    <row r="1138">
      <c r="A1138" s="322">
        <v>46213.0</v>
      </c>
      <c r="B1138" s="245" t="s">
        <v>5659</v>
      </c>
      <c r="C1138" s="245" t="s">
        <v>68</v>
      </c>
      <c r="D1138" s="245" t="s">
        <v>68</v>
      </c>
      <c r="E1138" s="245" t="s">
        <v>68</v>
      </c>
      <c r="F1138" s="245" t="s">
        <v>68</v>
      </c>
      <c r="G1138" s="245" t="s">
        <v>68</v>
      </c>
      <c r="H1138" s="245" t="s">
        <v>68</v>
      </c>
      <c r="I1138" s="323" t="s">
        <v>68</v>
      </c>
      <c r="J1138" s="323" t="s">
        <v>68</v>
      </c>
      <c r="K1138" s="323" t="s">
        <v>68</v>
      </c>
      <c r="L1138" s="323" t="s">
        <v>68</v>
      </c>
      <c r="M1138" s="324" t="s">
        <v>68</v>
      </c>
      <c r="N1138" s="323" t="s">
        <v>68</v>
      </c>
      <c r="O1138" s="323" t="s">
        <v>68</v>
      </c>
      <c r="P1138" s="343" t="str">
        <f t="shared" si="119"/>
        <v>-</v>
      </c>
      <c r="Q1138" s="323" t="s">
        <v>68</v>
      </c>
      <c r="R1138" s="323" t="s">
        <v>68</v>
      </c>
      <c r="S1138" s="323" t="s">
        <v>68</v>
      </c>
      <c r="T1138" s="323" t="s">
        <v>68</v>
      </c>
      <c r="U1138" s="323" t="s">
        <v>68</v>
      </c>
      <c r="V1138" s="343" t="str">
        <f t="shared" si="120"/>
        <v>-</v>
      </c>
      <c r="W1138" s="325">
        <v>0.0</v>
      </c>
      <c r="X1138" s="325">
        <v>0.0</v>
      </c>
      <c r="Y1138" s="326">
        <f t="shared" si="121"/>
        <v>0</v>
      </c>
      <c r="Z1138" s="326">
        <f t="shared" si="122"/>
        <v>0</v>
      </c>
      <c r="AA1138" s="326"/>
    </row>
    <row r="1139">
      <c r="A1139" s="335">
        <v>46214.0</v>
      </c>
      <c r="B1139" s="336" t="s">
        <v>5659</v>
      </c>
      <c r="C1139" s="336" t="s">
        <v>68</v>
      </c>
      <c r="D1139" s="336" t="s">
        <v>68</v>
      </c>
      <c r="E1139" s="336" t="s">
        <v>68</v>
      </c>
      <c r="F1139" s="336" t="s">
        <v>68</v>
      </c>
      <c r="G1139" s="336" t="s">
        <v>68</v>
      </c>
      <c r="H1139" s="336" t="s">
        <v>68</v>
      </c>
      <c r="I1139" s="339" t="s">
        <v>68</v>
      </c>
      <c r="J1139" s="339" t="s">
        <v>68</v>
      </c>
      <c r="K1139" s="339" t="s">
        <v>68</v>
      </c>
      <c r="L1139" s="339" t="s">
        <v>68</v>
      </c>
      <c r="M1139" s="365" t="s">
        <v>68</v>
      </c>
      <c r="N1139" s="339" t="s">
        <v>68</v>
      </c>
      <c r="O1139" s="339" t="s">
        <v>68</v>
      </c>
      <c r="P1139" s="349" t="str">
        <f t="shared" si="119"/>
        <v>-</v>
      </c>
      <c r="Q1139" s="339" t="s">
        <v>68</v>
      </c>
      <c r="R1139" s="339" t="s">
        <v>68</v>
      </c>
      <c r="S1139" s="339" t="s">
        <v>68</v>
      </c>
      <c r="T1139" s="339" t="s">
        <v>68</v>
      </c>
      <c r="U1139" s="339" t="s">
        <v>68</v>
      </c>
      <c r="V1139" s="349" t="str">
        <f t="shared" si="120"/>
        <v>-</v>
      </c>
      <c r="W1139" s="342">
        <v>0.0</v>
      </c>
      <c r="X1139" s="342">
        <v>0.0</v>
      </c>
      <c r="Y1139" s="326">
        <f t="shared" si="121"/>
        <v>0</v>
      </c>
      <c r="Z1139" s="326">
        <f t="shared" si="122"/>
        <v>0</v>
      </c>
      <c r="AA1139" s="326"/>
    </row>
    <row r="1140">
      <c r="A1140" s="322">
        <v>46215.0</v>
      </c>
      <c r="B1140" s="245" t="s">
        <v>5815</v>
      </c>
      <c r="C1140" s="245" t="s">
        <v>68</v>
      </c>
      <c r="D1140" s="245" t="s">
        <v>68</v>
      </c>
      <c r="E1140" s="245" t="s">
        <v>68</v>
      </c>
      <c r="F1140" s="245" t="s">
        <v>2458</v>
      </c>
      <c r="G1140" s="245" t="s">
        <v>68</v>
      </c>
      <c r="H1140" s="245" t="s">
        <v>68</v>
      </c>
      <c r="I1140" s="323" t="s">
        <v>68</v>
      </c>
      <c r="J1140" s="323" t="s">
        <v>68</v>
      </c>
      <c r="K1140" s="323" t="s">
        <v>68</v>
      </c>
      <c r="L1140" s="323" t="s">
        <v>68</v>
      </c>
      <c r="M1140" s="324" t="s">
        <v>68</v>
      </c>
      <c r="N1140" s="323" t="s">
        <v>68</v>
      </c>
      <c r="O1140" s="323" t="s">
        <v>68</v>
      </c>
      <c r="P1140" s="343" t="str">
        <f t="shared" si="119"/>
        <v>-</v>
      </c>
      <c r="Q1140" s="323" t="s">
        <v>68</v>
      </c>
      <c r="R1140" s="323" t="s">
        <v>68</v>
      </c>
      <c r="S1140" s="323" t="s">
        <v>68</v>
      </c>
      <c r="T1140" s="323" t="s">
        <v>68</v>
      </c>
      <c r="U1140" s="323" t="s">
        <v>68</v>
      </c>
      <c r="V1140" s="343" t="str">
        <f t="shared" si="120"/>
        <v>-</v>
      </c>
      <c r="W1140" s="325">
        <v>0.0</v>
      </c>
      <c r="X1140" s="325">
        <v>0.0</v>
      </c>
      <c r="Y1140" s="326">
        <f t="shared" si="121"/>
        <v>0</v>
      </c>
      <c r="Z1140" s="326">
        <f t="shared" si="122"/>
        <v>0</v>
      </c>
      <c r="AA1140" s="326"/>
    </row>
    <row r="1141">
      <c r="A1141" s="322">
        <v>46216.0</v>
      </c>
      <c r="B1141" s="245" t="s">
        <v>5815</v>
      </c>
      <c r="C1141" s="245" t="s">
        <v>68</v>
      </c>
      <c r="D1141" s="245" t="s">
        <v>68</v>
      </c>
      <c r="E1141" s="245" t="s">
        <v>68</v>
      </c>
      <c r="F1141" s="245" t="s">
        <v>68</v>
      </c>
      <c r="G1141" s="245" t="s">
        <v>68</v>
      </c>
      <c r="H1141" s="245" t="s">
        <v>68</v>
      </c>
      <c r="I1141" s="323" t="s">
        <v>68</v>
      </c>
      <c r="J1141" s="323" t="s">
        <v>68</v>
      </c>
      <c r="K1141" s="323" t="s">
        <v>68</v>
      </c>
      <c r="L1141" s="323" t="s">
        <v>68</v>
      </c>
      <c r="M1141" s="324" t="s">
        <v>68</v>
      </c>
      <c r="N1141" s="323" t="s">
        <v>68</v>
      </c>
      <c r="O1141" s="323" t="s">
        <v>68</v>
      </c>
      <c r="P1141" s="343" t="str">
        <f t="shared" si="119"/>
        <v>-</v>
      </c>
      <c r="Q1141" s="323" t="s">
        <v>68</v>
      </c>
      <c r="R1141" s="323" t="s">
        <v>68</v>
      </c>
      <c r="S1141" s="323" t="s">
        <v>68</v>
      </c>
      <c r="T1141" s="323" t="s">
        <v>68</v>
      </c>
      <c r="U1141" s="323" t="s">
        <v>68</v>
      </c>
      <c r="V1141" s="343" t="str">
        <f t="shared" si="120"/>
        <v>-</v>
      </c>
      <c r="W1141" s="325">
        <v>0.0</v>
      </c>
      <c r="X1141" s="325">
        <v>0.0</v>
      </c>
      <c r="Y1141" s="326">
        <f t="shared" si="121"/>
        <v>0</v>
      </c>
      <c r="Z1141" s="326">
        <f t="shared" si="122"/>
        <v>0</v>
      </c>
      <c r="AA1141" s="326"/>
    </row>
    <row r="1142">
      <c r="A1142" s="322">
        <v>46217.0</v>
      </c>
      <c r="B1142" s="245" t="s">
        <v>5815</v>
      </c>
      <c r="C1142" s="245" t="s">
        <v>68</v>
      </c>
      <c r="D1142" s="245" t="s">
        <v>68</v>
      </c>
      <c r="E1142" s="245" t="s">
        <v>68</v>
      </c>
      <c r="F1142" s="245" t="s">
        <v>68</v>
      </c>
      <c r="G1142" s="245" t="s">
        <v>68</v>
      </c>
      <c r="H1142" s="245" t="s">
        <v>68</v>
      </c>
      <c r="I1142" s="323" t="s">
        <v>68</v>
      </c>
      <c r="J1142" s="323" t="s">
        <v>68</v>
      </c>
      <c r="K1142" s="323" t="s">
        <v>68</v>
      </c>
      <c r="L1142" s="323" t="s">
        <v>68</v>
      </c>
      <c r="M1142" s="324" t="s">
        <v>68</v>
      </c>
      <c r="N1142" s="323" t="s">
        <v>68</v>
      </c>
      <c r="O1142" s="323" t="s">
        <v>68</v>
      </c>
      <c r="P1142" s="343" t="str">
        <f t="shared" si="119"/>
        <v>-</v>
      </c>
      <c r="Q1142" s="323" t="s">
        <v>68</v>
      </c>
      <c r="R1142" s="323" t="s">
        <v>68</v>
      </c>
      <c r="S1142" s="323" t="s">
        <v>68</v>
      </c>
      <c r="T1142" s="323" t="s">
        <v>68</v>
      </c>
      <c r="U1142" s="323" t="s">
        <v>68</v>
      </c>
      <c r="V1142" s="343" t="str">
        <f t="shared" si="120"/>
        <v>-</v>
      </c>
      <c r="W1142" s="325">
        <v>0.0</v>
      </c>
      <c r="X1142" s="325">
        <v>0.0</v>
      </c>
      <c r="Y1142" s="326">
        <f t="shared" si="121"/>
        <v>0</v>
      </c>
      <c r="Z1142" s="326">
        <f t="shared" si="122"/>
        <v>0</v>
      </c>
      <c r="AA1142" s="326"/>
    </row>
    <row r="1143">
      <c r="A1143" s="322">
        <v>46218.0</v>
      </c>
      <c r="B1143" s="245" t="s">
        <v>5815</v>
      </c>
      <c r="C1143" s="245" t="s">
        <v>68</v>
      </c>
      <c r="D1143" s="245" t="s">
        <v>68</v>
      </c>
      <c r="E1143" s="245" t="s">
        <v>68</v>
      </c>
      <c r="F1143" s="245" t="s">
        <v>68</v>
      </c>
      <c r="G1143" s="245" t="s">
        <v>68</v>
      </c>
      <c r="H1143" s="245" t="s">
        <v>68</v>
      </c>
      <c r="I1143" s="323" t="s">
        <v>68</v>
      </c>
      <c r="J1143" s="323" t="s">
        <v>68</v>
      </c>
      <c r="K1143" s="323" t="s">
        <v>68</v>
      </c>
      <c r="L1143" s="323" t="s">
        <v>68</v>
      </c>
      <c r="M1143" s="324" t="s">
        <v>68</v>
      </c>
      <c r="N1143" s="323" t="s">
        <v>68</v>
      </c>
      <c r="O1143" s="323" t="s">
        <v>68</v>
      </c>
      <c r="P1143" s="343" t="str">
        <f t="shared" si="119"/>
        <v>-</v>
      </c>
      <c r="Q1143" s="323" t="s">
        <v>68</v>
      </c>
      <c r="R1143" s="323" t="s">
        <v>68</v>
      </c>
      <c r="S1143" s="323" t="s">
        <v>68</v>
      </c>
      <c r="T1143" s="323" t="s">
        <v>68</v>
      </c>
      <c r="U1143" s="323" t="s">
        <v>68</v>
      </c>
      <c r="V1143" s="343" t="str">
        <f t="shared" si="120"/>
        <v>-</v>
      </c>
      <c r="W1143" s="325">
        <v>0.0</v>
      </c>
      <c r="X1143" s="325">
        <v>0.0</v>
      </c>
      <c r="Y1143" s="326">
        <f t="shared" si="121"/>
        <v>0</v>
      </c>
      <c r="Z1143" s="326">
        <f t="shared" si="122"/>
        <v>0</v>
      </c>
      <c r="AA1143" s="326"/>
    </row>
    <row r="1144">
      <c r="A1144" s="322">
        <v>46219.0</v>
      </c>
      <c r="B1144" s="245" t="s">
        <v>5815</v>
      </c>
      <c r="C1144" s="245" t="s">
        <v>68</v>
      </c>
      <c r="D1144" s="245" t="s">
        <v>68</v>
      </c>
      <c r="E1144" s="245" t="s">
        <v>68</v>
      </c>
      <c r="F1144" s="245" t="s">
        <v>68</v>
      </c>
      <c r="G1144" s="245" t="s">
        <v>68</v>
      </c>
      <c r="H1144" s="245" t="s">
        <v>68</v>
      </c>
      <c r="I1144" s="323" t="s">
        <v>68</v>
      </c>
      <c r="J1144" s="323" t="s">
        <v>68</v>
      </c>
      <c r="K1144" s="323" t="s">
        <v>68</v>
      </c>
      <c r="L1144" s="323" t="s">
        <v>68</v>
      </c>
      <c r="M1144" s="324" t="s">
        <v>68</v>
      </c>
      <c r="N1144" s="323" t="s">
        <v>68</v>
      </c>
      <c r="O1144" s="323" t="s">
        <v>68</v>
      </c>
      <c r="P1144" s="343" t="str">
        <f t="shared" si="119"/>
        <v>-</v>
      </c>
      <c r="Q1144" s="323" t="s">
        <v>68</v>
      </c>
      <c r="R1144" s="323" t="s">
        <v>68</v>
      </c>
      <c r="S1144" s="323" t="s">
        <v>68</v>
      </c>
      <c r="T1144" s="323" t="s">
        <v>68</v>
      </c>
      <c r="U1144" s="323" t="s">
        <v>68</v>
      </c>
      <c r="V1144" s="343" t="str">
        <f t="shared" si="120"/>
        <v>-</v>
      </c>
      <c r="W1144" s="325">
        <v>0.0</v>
      </c>
      <c r="X1144" s="325">
        <v>0.0</v>
      </c>
      <c r="Y1144" s="326">
        <f t="shared" si="121"/>
        <v>0</v>
      </c>
      <c r="Z1144" s="326">
        <f t="shared" si="122"/>
        <v>0</v>
      </c>
      <c r="AA1144" s="326"/>
    </row>
    <row r="1145">
      <c r="A1145" s="322">
        <v>46220.0</v>
      </c>
      <c r="B1145" s="245" t="s">
        <v>5815</v>
      </c>
      <c r="C1145" s="245" t="s">
        <v>68</v>
      </c>
      <c r="D1145" s="245" t="s">
        <v>68</v>
      </c>
      <c r="E1145" s="245" t="s">
        <v>68</v>
      </c>
      <c r="F1145" s="245" t="s">
        <v>68</v>
      </c>
      <c r="G1145" s="245" t="s">
        <v>68</v>
      </c>
      <c r="H1145" s="245" t="s">
        <v>68</v>
      </c>
      <c r="I1145" s="323" t="s">
        <v>68</v>
      </c>
      <c r="J1145" s="323" t="s">
        <v>68</v>
      </c>
      <c r="K1145" s="323" t="s">
        <v>68</v>
      </c>
      <c r="L1145" s="323" t="s">
        <v>68</v>
      </c>
      <c r="M1145" s="324" t="s">
        <v>68</v>
      </c>
      <c r="N1145" s="323" t="s">
        <v>68</v>
      </c>
      <c r="O1145" s="323" t="s">
        <v>68</v>
      </c>
      <c r="P1145" s="343" t="str">
        <f t="shared" si="119"/>
        <v>-</v>
      </c>
      <c r="Q1145" s="323" t="s">
        <v>68</v>
      </c>
      <c r="R1145" s="323" t="s">
        <v>68</v>
      </c>
      <c r="S1145" s="323" t="s">
        <v>68</v>
      </c>
      <c r="T1145" s="323" t="s">
        <v>68</v>
      </c>
      <c r="U1145" s="323" t="s">
        <v>68</v>
      </c>
      <c r="V1145" s="343" t="str">
        <f t="shared" si="120"/>
        <v>-</v>
      </c>
      <c r="W1145" s="325">
        <v>0.0</v>
      </c>
      <c r="X1145" s="325">
        <v>0.0</v>
      </c>
      <c r="Y1145" s="326">
        <f t="shared" si="121"/>
        <v>0</v>
      </c>
      <c r="Z1145" s="326">
        <f t="shared" si="122"/>
        <v>0</v>
      </c>
      <c r="AA1145" s="326"/>
    </row>
    <row r="1146">
      <c r="A1146" s="335">
        <v>46221.0</v>
      </c>
      <c r="B1146" s="336" t="s">
        <v>5815</v>
      </c>
      <c r="C1146" s="336" t="s">
        <v>68</v>
      </c>
      <c r="D1146" s="336" t="s">
        <v>68</v>
      </c>
      <c r="E1146" s="336" t="s">
        <v>68</v>
      </c>
      <c r="F1146" s="336" t="s">
        <v>68</v>
      </c>
      <c r="G1146" s="336" t="s">
        <v>68</v>
      </c>
      <c r="H1146" s="336" t="s">
        <v>68</v>
      </c>
      <c r="I1146" s="339" t="s">
        <v>68</v>
      </c>
      <c r="J1146" s="339" t="s">
        <v>68</v>
      </c>
      <c r="K1146" s="339" t="s">
        <v>68</v>
      </c>
      <c r="L1146" s="339" t="s">
        <v>68</v>
      </c>
      <c r="M1146" s="365" t="s">
        <v>68</v>
      </c>
      <c r="N1146" s="339" t="s">
        <v>68</v>
      </c>
      <c r="O1146" s="339" t="s">
        <v>68</v>
      </c>
      <c r="P1146" s="349" t="str">
        <f t="shared" si="119"/>
        <v>-</v>
      </c>
      <c r="Q1146" s="339" t="s">
        <v>68</v>
      </c>
      <c r="R1146" s="339" t="s">
        <v>68</v>
      </c>
      <c r="S1146" s="339" t="s">
        <v>68</v>
      </c>
      <c r="T1146" s="339" t="s">
        <v>68</v>
      </c>
      <c r="U1146" s="339" t="s">
        <v>68</v>
      </c>
      <c r="V1146" s="349" t="str">
        <f t="shared" si="120"/>
        <v>-</v>
      </c>
      <c r="W1146" s="342">
        <v>0.0</v>
      </c>
      <c r="X1146" s="342">
        <v>0.0</v>
      </c>
      <c r="Y1146" s="326">
        <f t="shared" si="121"/>
        <v>0</v>
      </c>
      <c r="Z1146" s="326">
        <f t="shared" si="122"/>
        <v>0</v>
      </c>
      <c r="AA1146" s="326"/>
    </row>
    <row r="1147">
      <c r="A1147" s="322">
        <v>46222.0</v>
      </c>
      <c r="B1147" s="245" t="s">
        <v>5948</v>
      </c>
      <c r="C1147" s="245" t="s">
        <v>68</v>
      </c>
      <c r="D1147" s="245" t="s">
        <v>68</v>
      </c>
      <c r="E1147" s="245" t="s">
        <v>68</v>
      </c>
      <c r="F1147" s="245" t="s">
        <v>2458</v>
      </c>
      <c r="G1147" s="245" t="s">
        <v>68</v>
      </c>
      <c r="H1147" s="245" t="s">
        <v>68</v>
      </c>
      <c r="I1147" s="323" t="s">
        <v>68</v>
      </c>
      <c r="J1147" s="323" t="s">
        <v>68</v>
      </c>
      <c r="K1147" s="323" t="s">
        <v>68</v>
      </c>
      <c r="L1147" s="323" t="s">
        <v>68</v>
      </c>
      <c r="M1147" s="324" t="s">
        <v>68</v>
      </c>
      <c r="N1147" s="323" t="s">
        <v>68</v>
      </c>
      <c r="O1147" s="323" t="s">
        <v>68</v>
      </c>
      <c r="P1147" s="343" t="str">
        <f t="shared" si="119"/>
        <v>-</v>
      </c>
      <c r="Q1147" s="323" t="s">
        <v>68</v>
      </c>
      <c r="R1147" s="323" t="s">
        <v>68</v>
      </c>
      <c r="S1147" s="323" t="s">
        <v>68</v>
      </c>
      <c r="T1147" s="323" t="s">
        <v>68</v>
      </c>
      <c r="U1147" s="323" t="s">
        <v>68</v>
      </c>
      <c r="V1147" s="343" t="str">
        <f t="shared" si="120"/>
        <v>-</v>
      </c>
      <c r="W1147" s="325">
        <v>0.0</v>
      </c>
      <c r="X1147" s="325">
        <v>0.0</v>
      </c>
      <c r="Y1147" s="326">
        <f t="shared" si="121"/>
        <v>0</v>
      </c>
      <c r="Z1147" s="326">
        <f t="shared" si="122"/>
        <v>0</v>
      </c>
      <c r="AA1147" s="326"/>
    </row>
    <row r="1148">
      <c r="A1148" s="322">
        <v>46223.0</v>
      </c>
      <c r="B1148" s="245" t="s">
        <v>5948</v>
      </c>
      <c r="C1148" s="245" t="s">
        <v>68</v>
      </c>
      <c r="D1148" s="245" t="s">
        <v>68</v>
      </c>
      <c r="E1148" s="245" t="s">
        <v>68</v>
      </c>
      <c r="F1148" s="245" t="s">
        <v>68</v>
      </c>
      <c r="G1148" s="245" t="s">
        <v>68</v>
      </c>
      <c r="H1148" s="245" t="s">
        <v>68</v>
      </c>
      <c r="I1148" s="323" t="s">
        <v>68</v>
      </c>
      <c r="J1148" s="323" t="s">
        <v>68</v>
      </c>
      <c r="K1148" s="323" t="s">
        <v>68</v>
      </c>
      <c r="L1148" s="323" t="s">
        <v>68</v>
      </c>
      <c r="M1148" s="324" t="s">
        <v>68</v>
      </c>
      <c r="N1148" s="323" t="s">
        <v>68</v>
      </c>
      <c r="O1148" s="323" t="s">
        <v>68</v>
      </c>
      <c r="P1148" s="343" t="str">
        <f t="shared" si="119"/>
        <v>-</v>
      </c>
      <c r="Q1148" s="323" t="s">
        <v>68</v>
      </c>
      <c r="R1148" s="323" t="s">
        <v>68</v>
      </c>
      <c r="S1148" s="323" t="s">
        <v>68</v>
      </c>
      <c r="T1148" s="323" t="s">
        <v>68</v>
      </c>
      <c r="U1148" s="323" t="s">
        <v>68</v>
      </c>
      <c r="V1148" s="343" t="str">
        <f t="shared" si="120"/>
        <v>-</v>
      </c>
      <c r="W1148" s="325">
        <v>0.0</v>
      </c>
      <c r="X1148" s="325">
        <v>0.0</v>
      </c>
      <c r="Y1148" s="326">
        <f t="shared" si="121"/>
        <v>0</v>
      </c>
      <c r="Z1148" s="326">
        <f t="shared" si="122"/>
        <v>0</v>
      </c>
      <c r="AA1148" s="326"/>
    </row>
    <row r="1149">
      <c r="A1149" s="322">
        <v>46224.0</v>
      </c>
      <c r="B1149" s="245" t="s">
        <v>5948</v>
      </c>
      <c r="C1149" s="245" t="s">
        <v>68</v>
      </c>
      <c r="D1149" s="245" t="s">
        <v>68</v>
      </c>
      <c r="E1149" s="245" t="s">
        <v>68</v>
      </c>
      <c r="F1149" s="245" t="s">
        <v>68</v>
      </c>
      <c r="G1149" s="245" t="s">
        <v>68</v>
      </c>
      <c r="H1149" s="245" t="s">
        <v>68</v>
      </c>
      <c r="I1149" s="323" t="s">
        <v>68</v>
      </c>
      <c r="J1149" s="323" t="s">
        <v>68</v>
      </c>
      <c r="K1149" s="323" t="s">
        <v>68</v>
      </c>
      <c r="L1149" s="323" t="s">
        <v>68</v>
      </c>
      <c r="M1149" s="324" t="s">
        <v>68</v>
      </c>
      <c r="N1149" s="323" t="s">
        <v>68</v>
      </c>
      <c r="O1149" s="323" t="s">
        <v>68</v>
      </c>
      <c r="P1149" s="343" t="str">
        <f t="shared" si="119"/>
        <v>-</v>
      </c>
      <c r="Q1149" s="323" t="s">
        <v>68</v>
      </c>
      <c r="R1149" s="323" t="s">
        <v>68</v>
      </c>
      <c r="S1149" s="323" t="s">
        <v>68</v>
      </c>
      <c r="T1149" s="323" t="s">
        <v>68</v>
      </c>
      <c r="U1149" s="323" t="s">
        <v>68</v>
      </c>
      <c r="V1149" s="343" t="str">
        <f t="shared" si="120"/>
        <v>-</v>
      </c>
      <c r="W1149" s="325">
        <v>0.0</v>
      </c>
      <c r="X1149" s="325">
        <v>0.0</v>
      </c>
      <c r="Y1149" s="326">
        <f t="shared" si="121"/>
        <v>0</v>
      </c>
      <c r="Z1149" s="326">
        <f t="shared" si="122"/>
        <v>0</v>
      </c>
      <c r="AA1149" s="326"/>
    </row>
    <row r="1150">
      <c r="A1150" s="322">
        <v>46225.0</v>
      </c>
      <c r="B1150" s="245" t="s">
        <v>5948</v>
      </c>
      <c r="C1150" s="245" t="s">
        <v>68</v>
      </c>
      <c r="D1150" s="245" t="s">
        <v>68</v>
      </c>
      <c r="E1150" s="245" t="s">
        <v>68</v>
      </c>
      <c r="F1150" s="245" t="s">
        <v>68</v>
      </c>
      <c r="G1150" s="245" t="s">
        <v>68</v>
      </c>
      <c r="H1150" s="245" t="s">
        <v>68</v>
      </c>
      <c r="I1150" s="323" t="s">
        <v>68</v>
      </c>
      <c r="J1150" s="323" t="s">
        <v>68</v>
      </c>
      <c r="K1150" s="323" t="s">
        <v>68</v>
      </c>
      <c r="L1150" s="323" t="s">
        <v>68</v>
      </c>
      <c r="M1150" s="324" t="s">
        <v>68</v>
      </c>
      <c r="N1150" s="323" t="s">
        <v>68</v>
      </c>
      <c r="O1150" s="323" t="s">
        <v>68</v>
      </c>
      <c r="P1150" s="343" t="str">
        <f t="shared" si="119"/>
        <v>-</v>
      </c>
      <c r="Q1150" s="323" t="s">
        <v>68</v>
      </c>
      <c r="R1150" s="323" t="s">
        <v>68</v>
      </c>
      <c r="S1150" s="323" t="s">
        <v>68</v>
      </c>
      <c r="T1150" s="323" t="s">
        <v>68</v>
      </c>
      <c r="U1150" s="323" t="s">
        <v>68</v>
      </c>
      <c r="V1150" s="343" t="str">
        <f t="shared" si="120"/>
        <v>-</v>
      </c>
      <c r="W1150" s="325">
        <v>0.0</v>
      </c>
      <c r="X1150" s="325">
        <v>0.0</v>
      </c>
      <c r="Y1150" s="326">
        <f t="shared" si="121"/>
        <v>0</v>
      </c>
      <c r="Z1150" s="326">
        <f t="shared" si="122"/>
        <v>0</v>
      </c>
      <c r="AA1150" s="326"/>
    </row>
    <row r="1151">
      <c r="A1151" s="322">
        <v>46226.0</v>
      </c>
      <c r="B1151" s="245" t="s">
        <v>5948</v>
      </c>
      <c r="C1151" s="245" t="s">
        <v>68</v>
      </c>
      <c r="D1151" s="245" t="s">
        <v>68</v>
      </c>
      <c r="E1151" s="245" t="s">
        <v>68</v>
      </c>
      <c r="F1151" s="245" t="s">
        <v>68</v>
      </c>
      <c r="G1151" s="245" t="s">
        <v>68</v>
      </c>
      <c r="H1151" s="245" t="s">
        <v>68</v>
      </c>
      <c r="I1151" s="323" t="s">
        <v>68</v>
      </c>
      <c r="J1151" s="323" t="s">
        <v>68</v>
      </c>
      <c r="K1151" s="323" t="s">
        <v>68</v>
      </c>
      <c r="L1151" s="323" t="s">
        <v>68</v>
      </c>
      <c r="M1151" s="324" t="s">
        <v>68</v>
      </c>
      <c r="N1151" s="323" t="s">
        <v>68</v>
      </c>
      <c r="O1151" s="323" t="s">
        <v>68</v>
      </c>
      <c r="P1151" s="343" t="str">
        <f t="shared" si="119"/>
        <v>-</v>
      </c>
      <c r="Q1151" s="323" t="s">
        <v>68</v>
      </c>
      <c r="R1151" s="323" t="s">
        <v>68</v>
      </c>
      <c r="S1151" s="323" t="s">
        <v>68</v>
      </c>
      <c r="T1151" s="323" t="s">
        <v>68</v>
      </c>
      <c r="U1151" s="323" t="s">
        <v>68</v>
      </c>
      <c r="V1151" s="343" t="str">
        <f t="shared" si="120"/>
        <v>-</v>
      </c>
      <c r="W1151" s="325">
        <v>0.0</v>
      </c>
      <c r="X1151" s="325">
        <v>0.0</v>
      </c>
      <c r="Y1151" s="326">
        <f t="shared" si="121"/>
        <v>0</v>
      </c>
      <c r="Z1151" s="326">
        <f t="shared" si="122"/>
        <v>0</v>
      </c>
      <c r="AA1151" s="326"/>
    </row>
    <row r="1152">
      <c r="A1152" s="322">
        <v>46227.0</v>
      </c>
      <c r="B1152" s="245" t="s">
        <v>5948</v>
      </c>
      <c r="C1152" s="245" t="s">
        <v>68</v>
      </c>
      <c r="D1152" s="245" t="s">
        <v>68</v>
      </c>
      <c r="E1152" s="245" t="s">
        <v>68</v>
      </c>
      <c r="F1152" s="245" t="s">
        <v>68</v>
      </c>
      <c r="G1152" s="245" t="s">
        <v>68</v>
      </c>
      <c r="H1152" s="245" t="s">
        <v>68</v>
      </c>
      <c r="I1152" s="323" t="s">
        <v>68</v>
      </c>
      <c r="J1152" s="323" t="s">
        <v>68</v>
      </c>
      <c r="K1152" s="323" t="s">
        <v>68</v>
      </c>
      <c r="L1152" s="323" t="s">
        <v>68</v>
      </c>
      <c r="M1152" s="324" t="s">
        <v>68</v>
      </c>
      <c r="N1152" s="323" t="s">
        <v>68</v>
      </c>
      <c r="O1152" s="323" t="s">
        <v>68</v>
      </c>
      <c r="P1152" s="343" t="str">
        <f t="shared" si="119"/>
        <v>-</v>
      </c>
      <c r="Q1152" s="323" t="s">
        <v>68</v>
      </c>
      <c r="R1152" s="323" t="s">
        <v>68</v>
      </c>
      <c r="S1152" s="323" t="s">
        <v>68</v>
      </c>
      <c r="T1152" s="323" t="s">
        <v>68</v>
      </c>
      <c r="U1152" s="323" t="s">
        <v>68</v>
      </c>
      <c r="V1152" s="343" t="str">
        <f t="shared" si="120"/>
        <v>-</v>
      </c>
      <c r="W1152" s="325">
        <v>0.0</v>
      </c>
      <c r="X1152" s="325">
        <v>0.0</v>
      </c>
      <c r="Y1152" s="326">
        <f t="shared" si="121"/>
        <v>0</v>
      </c>
      <c r="Z1152" s="326">
        <f t="shared" si="122"/>
        <v>0</v>
      </c>
      <c r="AA1152" s="326"/>
    </row>
    <row r="1153">
      <c r="A1153" s="335">
        <v>46228.0</v>
      </c>
      <c r="B1153" s="336" t="s">
        <v>5948</v>
      </c>
      <c r="C1153" s="336" t="s">
        <v>68</v>
      </c>
      <c r="D1153" s="336" t="s">
        <v>68</v>
      </c>
      <c r="E1153" s="336" t="s">
        <v>68</v>
      </c>
      <c r="F1153" s="336" t="s">
        <v>68</v>
      </c>
      <c r="G1153" s="336" t="s">
        <v>68</v>
      </c>
      <c r="H1153" s="336" t="s">
        <v>68</v>
      </c>
      <c r="I1153" s="339" t="s">
        <v>68</v>
      </c>
      <c r="J1153" s="339" t="s">
        <v>68</v>
      </c>
      <c r="K1153" s="339" t="s">
        <v>68</v>
      </c>
      <c r="L1153" s="339" t="s">
        <v>68</v>
      </c>
      <c r="M1153" s="365" t="s">
        <v>68</v>
      </c>
      <c r="N1153" s="339" t="s">
        <v>68</v>
      </c>
      <c r="O1153" s="339" t="s">
        <v>68</v>
      </c>
      <c r="P1153" s="349" t="str">
        <f t="shared" si="119"/>
        <v>-</v>
      </c>
      <c r="Q1153" s="339" t="s">
        <v>68</v>
      </c>
      <c r="R1153" s="339" t="s">
        <v>68</v>
      </c>
      <c r="S1153" s="339" t="s">
        <v>68</v>
      </c>
      <c r="T1153" s="339" t="s">
        <v>68</v>
      </c>
      <c r="U1153" s="339" t="s">
        <v>68</v>
      </c>
      <c r="V1153" s="349" t="str">
        <f t="shared" si="120"/>
        <v>-</v>
      </c>
      <c r="W1153" s="342">
        <v>0.0</v>
      </c>
      <c r="X1153" s="342">
        <v>0.0</v>
      </c>
      <c r="Y1153" s="326">
        <f t="shared" si="121"/>
        <v>0</v>
      </c>
      <c r="Z1153" s="326">
        <f t="shared" si="122"/>
        <v>0</v>
      </c>
      <c r="AA1153" s="326"/>
    </row>
    <row r="1154">
      <c r="A1154" s="322">
        <v>46229.0</v>
      </c>
      <c r="B1154" s="245" t="s">
        <v>6152</v>
      </c>
      <c r="C1154" s="245" t="s">
        <v>68</v>
      </c>
      <c r="D1154" s="245" t="s">
        <v>68</v>
      </c>
      <c r="E1154" s="245" t="s">
        <v>68</v>
      </c>
      <c r="F1154" s="245" t="s">
        <v>2458</v>
      </c>
      <c r="G1154" s="245" t="s">
        <v>68</v>
      </c>
      <c r="H1154" s="245" t="s">
        <v>68</v>
      </c>
      <c r="I1154" s="323" t="s">
        <v>68</v>
      </c>
      <c r="J1154" s="323" t="s">
        <v>68</v>
      </c>
      <c r="K1154" s="323" t="s">
        <v>68</v>
      </c>
      <c r="L1154" s="323" t="s">
        <v>68</v>
      </c>
      <c r="M1154" s="324" t="s">
        <v>68</v>
      </c>
      <c r="N1154" s="323" t="s">
        <v>68</v>
      </c>
      <c r="O1154" s="323" t="s">
        <v>68</v>
      </c>
      <c r="P1154" s="343" t="str">
        <f t="shared" si="119"/>
        <v>-</v>
      </c>
      <c r="Q1154" s="323" t="s">
        <v>68</v>
      </c>
      <c r="R1154" s="323" t="s">
        <v>68</v>
      </c>
      <c r="S1154" s="323" t="s">
        <v>68</v>
      </c>
      <c r="T1154" s="323" t="s">
        <v>68</v>
      </c>
      <c r="U1154" s="323" t="s">
        <v>68</v>
      </c>
      <c r="V1154" s="343" t="str">
        <f t="shared" si="120"/>
        <v>-</v>
      </c>
      <c r="W1154" s="325">
        <v>0.0</v>
      </c>
      <c r="X1154" s="325">
        <v>0.0</v>
      </c>
      <c r="Y1154" s="326">
        <f t="shared" si="121"/>
        <v>0</v>
      </c>
      <c r="Z1154" s="326">
        <f t="shared" si="122"/>
        <v>0</v>
      </c>
      <c r="AA1154" s="326"/>
    </row>
    <row r="1155">
      <c r="A1155" s="322">
        <v>46230.0</v>
      </c>
      <c r="B1155" s="245" t="s">
        <v>6152</v>
      </c>
      <c r="C1155" s="245" t="s">
        <v>68</v>
      </c>
      <c r="D1155" s="245" t="s">
        <v>68</v>
      </c>
      <c r="E1155" s="245" t="s">
        <v>68</v>
      </c>
      <c r="F1155" s="245" t="s">
        <v>68</v>
      </c>
      <c r="G1155" s="245" t="s">
        <v>68</v>
      </c>
      <c r="H1155" s="245" t="s">
        <v>68</v>
      </c>
      <c r="I1155" s="323" t="s">
        <v>68</v>
      </c>
      <c r="J1155" s="323" t="s">
        <v>68</v>
      </c>
      <c r="K1155" s="323" t="s">
        <v>68</v>
      </c>
      <c r="L1155" s="323" t="s">
        <v>68</v>
      </c>
      <c r="M1155" s="324" t="s">
        <v>68</v>
      </c>
      <c r="N1155" s="323" t="s">
        <v>68</v>
      </c>
      <c r="O1155" s="323" t="s">
        <v>68</v>
      </c>
      <c r="P1155" s="343" t="str">
        <f t="shared" si="119"/>
        <v>-</v>
      </c>
      <c r="Q1155" s="323" t="s">
        <v>68</v>
      </c>
      <c r="R1155" s="323" t="s">
        <v>68</v>
      </c>
      <c r="S1155" s="323" t="s">
        <v>68</v>
      </c>
      <c r="T1155" s="323" t="s">
        <v>68</v>
      </c>
      <c r="U1155" s="323" t="s">
        <v>68</v>
      </c>
      <c r="V1155" s="343" t="str">
        <f t="shared" si="120"/>
        <v>-</v>
      </c>
      <c r="W1155" s="325">
        <v>0.0</v>
      </c>
      <c r="X1155" s="325">
        <v>0.0</v>
      </c>
      <c r="Y1155" s="326">
        <f t="shared" si="121"/>
        <v>0</v>
      </c>
      <c r="Z1155" s="326">
        <f t="shared" si="122"/>
        <v>0</v>
      </c>
      <c r="AA1155" s="326"/>
    </row>
    <row r="1156">
      <c r="A1156" s="322">
        <v>46231.0</v>
      </c>
      <c r="B1156" s="245" t="s">
        <v>6152</v>
      </c>
      <c r="C1156" s="245" t="s">
        <v>68</v>
      </c>
      <c r="D1156" s="245" t="s">
        <v>68</v>
      </c>
      <c r="E1156" s="245" t="s">
        <v>68</v>
      </c>
      <c r="F1156" s="245" t="s">
        <v>68</v>
      </c>
      <c r="G1156" s="245" t="s">
        <v>68</v>
      </c>
      <c r="H1156" s="245" t="s">
        <v>68</v>
      </c>
      <c r="I1156" s="323" t="s">
        <v>68</v>
      </c>
      <c r="J1156" s="323" t="s">
        <v>68</v>
      </c>
      <c r="K1156" s="323" t="s">
        <v>68</v>
      </c>
      <c r="L1156" s="323" t="s">
        <v>68</v>
      </c>
      <c r="M1156" s="324" t="s">
        <v>68</v>
      </c>
      <c r="N1156" s="323" t="s">
        <v>68</v>
      </c>
      <c r="O1156" s="323" t="s">
        <v>68</v>
      </c>
      <c r="P1156" s="343" t="str">
        <f t="shared" si="119"/>
        <v>-</v>
      </c>
      <c r="Q1156" s="323" t="s">
        <v>68</v>
      </c>
      <c r="R1156" s="323" t="s">
        <v>68</v>
      </c>
      <c r="S1156" s="323" t="s">
        <v>68</v>
      </c>
      <c r="T1156" s="323" t="s">
        <v>68</v>
      </c>
      <c r="U1156" s="323" t="s">
        <v>68</v>
      </c>
      <c r="V1156" s="343" t="str">
        <f t="shared" si="120"/>
        <v>-</v>
      </c>
      <c r="W1156" s="325">
        <v>0.0</v>
      </c>
      <c r="X1156" s="325">
        <v>0.0</v>
      </c>
      <c r="Y1156" s="326">
        <f t="shared" si="121"/>
        <v>0</v>
      </c>
      <c r="Z1156" s="326">
        <f t="shared" si="122"/>
        <v>0</v>
      </c>
      <c r="AA1156" s="326"/>
    </row>
    <row r="1157">
      <c r="A1157" s="322">
        <v>46232.0</v>
      </c>
      <c r="B1157" s="245" t="s">
        <v>6152</v>
      </c>
      <c r="C1157" s="245" t="s">
        <v>68</v>
      </c>
      <c r="D1157" s="245" t="s">
        <v>68</v>
      </c>
      <c r="E1157" s="245" t="s">
        <v>68</v>
      </c>
      <c r="F1157" s="245" t="s">
        <v>68</v>
      </c>
      <c r="G1157" s="245" t="s">
        <v>68</v>
      </c>
      <c r="H1157" s="245" t="s">
        <v>68</v>
      </c>
      <c r="I1157" s="323" t="s">
        <v>68</v>
      </c>
      <c r="J1157" s="323" t="s">
        <v>68</v>
      </c>
      <c r="K1157" s="323" t="s">
        <v>68</v>
      </c>
      <c r="L1157" s="323" t="s">
        <v>68</v>
      </c>
      <c r="M1157" s="324" t="s">
        <v>68</v>
      </c>
      <c r="N1157" s="323" t="s">
        <v>68</v>
      </c>
      <c r="O1157" s="323" t="s">
        <v>68</v>
      </c>
      <c r="P1157" s="343" t="str">
        <f t="shared" si="119"/>
        <v>-</v>
      </c>
      <c r="Q1157" s="323" t="s">
        <v>68</v>
      </c>
      <c r="R1157" s="323" t="s">
        <v>68</v>
      </c>
      <c r="S1157" s="323" t="s">
        <v>68</v>
      </c>
      <c r="T1157" s="323" t="s">
        <v>68</v>
      </c>
      <c r="U1157" s="323" t="s">
        <v>68</v>
      </c>
      <c r="V1157" s="343" t="str">
        <f t="shared" si="120"/>
        <v>-</v>
      </c>
      <c r="W1157" s="325">
        <v>0.0</v>
      </c>
      <c r="X1157" s="325">
        <v>0.0</v>
      </c>
      <c r="Y1157" s="326">
        <f t="shared" si="121"/>
        <v>0</v>
      </c>
      <c r="Z1157" s="326">
        <f t="shared" si="122"/>
        <v>0</v>
      </c>
      <c r="AA1157" s="326"/>
    </row>
    <row r="1158">
      <c r="A1158" s="322">
        <v>46233.0</v>
      </c>
      <c r="B1158" s="245" t="s">
        <v>6152</v>
      </c>
      <c r="C1158" s="245" t="s">
        <v>68</v>
      </c>
      <c r="D1158" s="245" t="s">
        <v>68</v>
      </c>
      <c r="E1158" s="245" t="s">
        <v>68</v>
      </c>
      <c r="F1158" s="245" t="s">
        <v>68</v>
      </c>
      <c r="G1158" s="245" t="s">
        <v>68</v>
      </c>
      <c r="H1158" s="245" t="s">
        <v>68</v>
      </c>
      <c r="I1158" s="323" t="s">
        <v>68</v>
      </c>
      <c r="J1158" s="323" t="s">
        <v>68</v>
      </c>
      <c r="K1158" s="323" t="s">
        <v>68</v>
      </c>
      <c r="L1158" s="323" t="s">
        <v>68</v>
      </c>
      <c r="M1158" s="324" t="s">
        <v>68</v>
      </c>
      <c r="N1158" s="323" t="s">
        <v>68</v>
      </c>
      <c r="O1158" s="323" t="s">
        <v>68</v>
      </c>
      <c r="P1158" s="343" t="str">
        <f t="shared" si="119"/>
        <v>-</v>
      </c>
      <c r="Q1158" s="323" t="s">
        <v>68</v>
      </c>
      <c r="R1158" s="323" t="s">
        <v>68</v>
      </c>
      <c r="S1158" s="323" t="s">
        <v>68</v>
      </c>
      <c r="T1158" s="323" t="s">
        <v>68</v>
      </c>
      <c r="U1158" s="323" t="s">
        <v>68</v>
      </c>
      <c r="V1158" s="343" t="str">
        <f t="shared" si="120"/>
        <v>-</v>
      </c>
      <c r="W1158" s="325">
        <v>0.0</v>
      </c>
      <c r="X1158" s="325">
        <v>0.0</v>
      </c>
      <c r="Y1158" s="326">
        <f t="shared" si="121"/>
        <v>0</v>
      </c>
      <c r="Z1158" s="326">
        <f t="shared" si="122"/>
        <v>0</v>
      </c>
      <c r="AA1158" s="326"/>
    </row>
    <row r="1159">
      <c r="A1159" s="322">
        <v>46234.0</v>
      </c>
      <c r="B1159" s="245" t="s">
        <v>6152</v>
      </c>
      <c r="C1159" s="245" t="s">
        <v>68</v>
      </c>
      <c r="D1159" s="245" t="s">
        <v>68</v>
      </c>
      <c r="E1159" s="245" t="s">
        <v>68</v>
      </c>
      <c r="F1159" s="245" t="s">
        <v>68</v>
      </c>
      <c r="G1159" s="245" t="s">
        <v>68</v>
      </c>
      <c r="H1159" s="245" t="s">
        <v>68</v>
      </c>
      <c r="I1159" s="323" t="s">
        <v>68</v>
      </c>
      <c r="J1159" s="323" t="s">
        <v>68</v>
      </c>
      <c r="K1159" s="323" t="s">
        <v>68</v>
      </c>
      <c r="L1159" s="323" t="s">
        <v>68</v>
      </c>
      <c r="M1159" s="324" t="s">
        <v>68</v>
      </c>
      <c r="N1159" s="323" t="s">
        <v>68</v>
      </c>
      <c r="O1159" s="323" t="s">
        <v>68</v>
      </c>
      <c r="P1159" s="343" t="str">
        <f t="shared" si="119"/>
        <v>-</v>
      </c>
      <c r="Q1159" s="323" t="s">
        <v>68</v>
      </c>
      <c r="R1159" s="323" t="s">
        <v>68</v>
      </c>
      <c r="S1159" s="323" t="s">
        <v>68</v>
      </c>
      <c r="T1159" s="323" t="s">
        <v>68</v>
      </c>
      <c r="U1159" s="323" t="s">
        <v>68</v>
      </c>
      <c r="V1159" s="343" t="str">
        <f t="shared" si="120"/>
        <v>-</v>
      </c>
      <c r="W1159" s="325">
        <v>0.0</v>
      </c>
      <c r="X1159" s="325">
        <v>0.0</v>
      </c>
      <c r="Y1159" s="326">
        <f t="shared" si="121"/>
        <v>0</v>
      </c>
      <c r="Z1159" s="326">
        <f t="shared" si="122"/>
        <v>0</v>
      </c>
      <c r="AA1159" s="326"/>
    </row>
    <row r="1160">
      <c r="A1160" s="335">
        <v>46235.0</v>
      </c>
      <c r="B1160" s="336" t="s">
        <v>6152</v>
      </c>
      <c r="C1160" s="336" t="s">
        <v>68</v>
      </c>
      <c r="D1160" s="336" t="s">
        <v>68</v>
      </c>
      <c r="E1160" s="336" t="s">
        <v>68</v>
      </c>
      <c r="F1160" s="336" t="s">
        <v>68</v>
      </c>
      <c r="G1160" s="336" t="s">
        <v>68</v>
      </c>
      <c r="H1160" s="336" t="s">
        <v>68</v>
      </c>
      <c r="I1160" s="339" t="s">
        <v>68</v>
      </c>
      <c r="J1160" s="339" t="s">
        <v>68</v>
      </c>
      <c r="K1160" s="339" t="s">
        <v>68</v>
      </c>
      <c r="L1160" s="339" t="s">
        <v>68</v>
      </c>
      <c r="M1160" s="365" t="s">
        <v>68</v>
      </c>
      <c r="N1160" s="339" t="s">
        <v>68</v>
      </c>
      <c r="O1160" s="339" t="s">
        <v>68</v>
      </c>
      <c r="P1160" s="349" t="str">
        <f t="shared" si="119"/>
        <v>-</v>
      </c>
      <c r="Q1160" s="339" t="s">
        <v>68</v>
      </c>
      <c r="R1160" s="339" t="s">
        <v>68</v>
      </c>
      <c r="S1160" s="339" t="s">
        <v>68</v>
      </c>
      <c r="T1160" s="339" t="s">
        <v>68</v>
      </c>
      <c r="U1160" s="339" t="s">
        <v>68</v>
      </c>
      <c r="V1160" s="349" t="str">
        <f t="shared" si="120"/>
        <v>-</v>
      </c>
      <c r="W1160" s="342">
        <v>0.0</v>
      </c>
      <c r="X1160" s="342">
        <v>0.0</v>
      </c>
      <c r="Y1160" s="326">
        <f t="shared" si="121"/>
        <v>0</v>
      </c>
      <c r="Z1160" s="326">
        <f t="shared" si="122"/>
        <v>0</v>
      </c>
      <c r="AA1160" s="326"/>
    </row>
    <row r="1161">
      <c r="A1161" s="322">
        <v>46236.0</v>
      </c>
      <c r="B1161" s="245" t="s">
        <v>6373</v>
      </c>
      <c r="C1161" s="245" t="s">
        <v>68</v>
      </c>
      <c r="D1161" s="245" t="s">
        <v>68</v>
      </c>
      <c r="E1161" s="245" t="s">
        <v>68</v>
      </c>
      <c r="F1161" s="245" t="s">
        <v>2458</v>
      </c>
      <c r="G1161" s="245" t="s">
        <v>68</v>
      </c>
      <c r="H1161" s="245" t="s">
        <v>68</v>
      </c>
      <c r="I1161" s="323" t="s">
        <v>68</v>
      </c>
      <c r="J1161" s="323" t="s">
        <v>68</v>
      </c>
      <c r="K1161" s="323" t="s">
        <v>68</v>
      </c>
      <c r="L1161" s="323" t="s">
        <v>68</v>
      </c>
      <c r="M1161" s="324" t="s">
        <v>68</v>
      </c>
      <c r="N1161" s="323" t="s">
        <v>68</v>
      </c>
      <c r="O1161" s="323" t="s">
        <v>68</v>
      </c>
      <c r="P1161" s="343" t="str">
        <f t="shared" si="119"/>
        <v>-</v>
      </c>
      <c r="Q1161" s="323" t="s">
        <v>68</v>
      </c>
      <c r="R1161" s="323" t="s">
        <v>68</v>
      </c>
      <c r="S1161" s="323" t="s">
        <v>68</v>
      </c>
      <c r="T1161" s="323" t="s">
        <v>68</v>
      </c>
      <c r="U1161" s="323" t="s">
        <v>68</v>
      </c>
      <c r="V1161" s="343" t="str">
        <f t="shared" si="120"/>
        <v>-</v>
      </c>
      <c r="W1161" s="325">
        <v>0.0</v>
      </c>
      <c r="X1161" s="325">
        <v>0.0</v>
      </c>
      <c r="Y1161" s="326">
        <f t="shared" si="121"/>
        <v>0</v>
      </c>
      <c r="Z1161" s="326">
        <f t="shared" si="122"/>
        <v>0</v>
      </c>
      <c r="AA1161" s="326"/>
    </row>
    <row r="1162">
      <c r="A1162" s="322">
        <v>46237.0</v>
      </c>
      <c r="B1162" s="245" t="s">
        <v>6373</v>
      </c>
      <c r="C1162" s="245" t="s">
        <v>68</v>
      </c>
      <c r="D1162" s="245" t="s">
        <v>68</v>
      </c>
      <c r="E1162" s="245" t="s">
        <v>68</v>
      </c>
      <c r="F1162" s="245" t="s">
        <v>68</v>
      </c>
      <c r="G1162" s="245" t="s">
        <v>68</v>
      </c>
      <c r="H1162" s="245" t="s">
        <v>68</v>
      </c>
      <c r="I1162" s="323" t="s">
        <v>68</v>
      </c>
      <c r="J1162" s="323" t="s">
        <v>68</v>
      </c>
      <c r="K1162" s="323" t="s">
        <v>68</v>
      </c>
      <c r="L1162" s="323" t="s">
        <v>68</v>
      </c>
      <c r="M1162" s="324" t="s">
        <v>68</v>
      </c>
      <c r="N1162" s="323" t="s">
        <v>68</v>
      </c>
      <c r="O1162" s="323" t="s">
        <v>68</v>
      </c>
      <c r="P1162" s="343" t="str">
        <f t="shared" si="119"/>
        <v>-</v>
      </c>
      <c r="Q1162" s="323" t="s">
        <v>68</v>
      </c>
      <c r="R1162" s="323" t="s">
        <v>68</v>
      </c>
      <c r="S1162" s="323" t="s">
        <v>68</v>
      </c>
      <c r="T1162" s="323" t="s">
        <v>68</v>
      </c>
      <c r="U1162" s="323" t="s">
        <v>68</v>
      </c>
      <c r="V1162" s="343" t="str">
        <f t="shared" si="120"/>
        <v>-</v>
      </c>
      <c r="W1162" s="325">
        <v>0.0</v>
      </c>
      <c r="X1162" s="325">
        <v>0.0</v>
      </c>
      <c r="Y1162" s="326">
        <f t="shared" si="121"/>
        <v>0</v>
      </c>
      <c r="Z1162" s="326">
        <f t="shared" si="122"/>
        <v>0</v>
      </c>
      <c r="AA1162" s="326"/>
    </row>
    <row r="1163">
      <c r="A1163" s="322">
        <v>46238.0</v>
      </c>
      <c r="B1163" s="245" t="s">
        <v>6373</v>
      </c>
      <c r="C1163" s="245" t="s">
        <v>68</v>
      </c>
      <c r="D1163" s="245" t="s">
        <v>68</v>
      </c>
      <c r="E1163" s="245" t="s">
        <v>68</v>
      </c>
      <c r="F1163" s="245" t="s">
        <v>68</v>
      </c>
      <c r="G1163" s="245" t="s">
        <v>68</v>
      </c>
      <c r="H1163" s="245" t="s">
        <v>68</v>
      </c>
      <c r="I1163" s="323" t="s">
        <v>68</v>
      </c>
      <c r="J1163" s="323" t="s">
        <v>68</v>
      </c>
      <c r="K1163" s="323" t="s">
        <v>68</v>
      </c>
      <c r="L1163" s="323" t="s">
        <v>68</v>
      </c>
      <c r="M1163" s="324" t="s">
        <v>68</v>
      </c>
      <c r="N1163" s="323" t="s">
        <v>68</v>
      </c>
      <c r="O1163" s="323" t="s">
        <v>68</v>
      </c>
      <c r="P1163" s="343" t="str">
        <f t="shared" si="119"/>
        <v>-</v>
      </c>
      <c r="Q1163" s="323" t="s">
        <v>68</v>
      </c>
      <c r="R1163" s="323" t="s">
        <v>68</v>
      </c>
      <c r="S1163" s="323" t="s">
        <v>68</v>
      </c>
      <c r="T1163" s="323" t="s">
        <v>68</v>
      </c>
      <c r="U1163" s="323" t="s">
        <v>68</v>
      </c>
      <c r="V1163" s="343" t="str">
        <f t="shared" si="120"/>
        <v>-</v>
      </c>
      <c r="W1163" s="325">
        <v>0.0</v>
      </c>
      <c r="X1163" s="325">
        <v>0.0</v>
      </c>
      <c r="Y1163" s="326">
        <f t="shared" si="121"/>
        <v>0</v>
      </c>
      <c r="Z1163" s="326">
        <f t="shared" si="122"/>
        <v>0</v>
      </c>
      <c r="AA1163" s="326"/>
    </row>
    <row r="1164">
      <c r="A1164" s="322">
        <v>46239.0</v>
      </c>
      <c r="B1164" s="245" t="s">
        <v>6373</v>
      </c>
      <c r="C1164" s="245" t="s">
        <v>68</v>
      </c>
      <c r="D1164" s="245" t="s">
        <v>68</v>
      </c>
      <c r="E1164" s="245" t="s">
        <v>68</v>
      </c>
      <c r="F1164" s="245" t="s">
        <v>68</v>
      </c>
      <c r="G1164" s="245" t="s">
        <v>68</v>
      </c>
      <c r="H1164" s="245" t="s">
        <v>68</v>
      </c>
      <c r="I1164" s="323" t="s">
        <v>68</v>
      </c>
      <c r="J1164" s="323" t="s">
        <v>68</v>
      </c>
      <c r="K1164" s="323" t="s">
        <v>68</v>
      </c>
      <c r="L1164" s="323" t="s">
        <v>68</v>
      </c>
      <c r="M1164" s="324" t="s">
        <v>68</v>
      </c>
      <c r="N1164" s="323" t="s">
        <v>68</v>
      </c>
      <c r="O1164" s="323" t="s">
        <v>68</v>
      </c>
      <c r="P1164" s="343" t="str">
        <f t="shared" si="119"/>
        <v>-</v>
      </c>
      <c r="Q1164" s="323" t="s">
        <v>68</v>
      </c>
      <c r="R1164" s="323" t="s">
        <v>68</v>
      </c>
      <c r="S1164" s="323" t="s">
        <v>68</v>
      </c>
      <c r="T1164" s="323" t="s">
        <v>68</v>
      </c>
      <c r="U1164" s="323" t="s">
        <v>68</v>
      </c>
      <c r="V1164" s="343" t="str">
        <f t="shared" si="120"/>
        <v>-</v>
      </c>
      <c r="W1164" s="325">
        <v>0.0</v>
      </c>
      <c r="X1164" s="325">
        <v>0.0</v>
      </c>
      <c r="Y1164" s="326">
        <f t="shared" si="121"/>
        <v>0</v>
      </c>
      <c r="Z1164" s="326">
        <f t="shared" si="122"/>
        <v>0</v>
      </c>
      <c r="AA1164" s="326"/>
    </row>
    <row r="1165">
      <c r="A1165" s="322">
        <v>46240.0</v>
      </c>
      <c r="B1165" s="245" t="s">
        <v>6373</v>
      </c>
      <c r="C1165" s="245" t="s">
        <v>68</v>
      </c>
      <c r="D1165" s="245" t="s">
        <v>68</v>
      </c>
      <c r="E1165" s="245" t="s">
        <v>68</v>
      </c>
      <c r="F1165" s="245" t="s">
        <v>68</v>
      </c>
      <c r="G1165" s="245" t="s">
        <v>68</v>
      </c>
      <c r="H1165" s="245" t="s">
        <v>68</v>
      </c>
      <c r="I1165" s="323" t="s">
        <v>68</v>
      </c>
      <c r="J1165" s="323" t="s">
        <v>68</v>
      </c>
      <c r="K1165" s="323" t="s">
        <v>68</v>
      </c>
      <c r="L1165" s="323" t="s">
        <v>68</v>
      </c>
      <c r="M1165" s="324" t="s">
        <v>68</v>
      </c>
      <c r="N1165" s="323" t="s">
        <v>68</v>
      </c>
      <c r="O1165" s="323" t="s">
        <v>68</v>
      </c>
      <c r="P1165" s="343" t="str">
        <f t="shared" si="119"/>
        <v>-</v>
      </c>
      <c r="Q1165" s="323" t="s">
        <v>68</v>
      </c>
      <c r="R1165" s="323" t="s">
        <v>68</v>
      </c>
      <c r="S1165" s="323" t="s">
        <v>68</v>
      </c>
      <c r="T1165" s="323" t="s">
        <v>68</v>
      </c>
      <c r="U1165" s="323" t="s">
        <v>68</v>
      </c>
      <c r="V1165" s="343" t="str">
        <f t="shared" si="120"/>
        <v>-</v>
      </c>
      <c r="W1165" s="325">
        <v>0.0</v>
      </c>
      <c r="X1165" s="325">
        <v>0.0</v>
      </c>
      <c r="Y1165" s="326">
        <f t="shared" si="121"/>
        <v>0</v>
      </c>
      <c r="Z1165" s="326">
        <f t="shared" si="122"/>
        <v>0</v>
      </c>
      <c r="AA1165" s="326"/>
    </row>
    <row r="1166">
      <c r="A1166" s="322">
        <v>46241.0</v>
      </c>
      <c r="B1166" s="245" t="s">
        <v>6373</v>
      </c>
      <c r="C1166" s="245" t="s">
        <v>68</v>
      </c>
      <c r="D1166" s="245" t="s">
        <v>68</v>
      </c>
      <c r="E1166" s="245" t="s">
        <v>68</v>
      </c>
      <c r="F1166" s="245" t="s">
        <v>68</v>
      </c>
      <c r="G1166" s="245" t="s">
        <v>68</v>
      </c>
      <c r="H1166" s="245" t="s">
        <v>68</v>
      </c>
      <c r="I1166" s="323" t="s">
        <v>68</v>
      </c>
      <c r="J1166" s="323" t="s">
        <v>68</v>
      </c>
      <c r="K1166" s="323" t="s">
        <v>68</v>
      </c>
      <c r="L1166" s="323" t="s">
        <v>68</v>
      </c>
      <c r="M1166" s="324" t="s">
        <v>68</v>
      </c>
      <c r="N1166" s="323" t="s">
        <v>68</v>
      </c>
      <c r="O1166" s="323" t="s">
        <v>68</v>
      </c>
      <c r="P1166" s="343" t="str">
        <f t="shared" si="119"/>
        <v>-</v>
      </c>
      <c r="Q1166" s="323" t="s">
        <v>68</v>
      </c>
      <c r="R1166" s="323" t="s">
        <v>68</v>
      </c>
      <c r="S1166" s="323" t="s">
        <v>68</v>
      </c>
      <c r="T1166" s="323" t="s">
        <v>68</v>
      </c>
      <c r="U1166" s="323" t="s">
        <v>68</v>
      </c>
      <c r="V1166" s="343" t="str">
        <f t="shared" si="120"/>
        <v>-</v>
      </c>
      <c r="W1166" s="325">
        <v>0.0</v>
      </c>
      <c r="X1166" s="325">
        <v>0.0</v>
      </c>
      <c r="Y1166" s="326">
        <f t="shared" si="121"/>
        <v>0</v>
      </c>
      <c r="Z1166" s="326">
        <f t="shared" si="122"/>
        <v>0</v>
      </c>
      <c r="AA1166" s="326"/>
    </row>
    <row r="1167">
      <c r="A1167" s="335">
        <v>46242.0</v>
      </c>
      <c r="B1167" s="336" t="s">
        <v>6373</v>
      </c>
      <c r="C1167" s="336" t="s">
        <v>68</v>
      </c>
      <c r="D1167" s="336" t="s">
        <v>68</v>
      </c>
      <c r="E1167" s="336" t="s">
        <v>68</v>
      </c>
      <c r="F1167" s="336" t="s">
        <v>68</v>
      </c>
      <c r="G1167" s="336" t="s">
        <v>68</v>
      </c>
      <c r="H1167" s="336" t="s">
        <v>68</v>
      </c>
      <c r="I1167" s="339" t="s">
        <v>68</v>
      </c>
      <c r="J1167" s="339" t="s">
        <v>68</v>
      </c>
      <c r="K1167" s="339" t="s">
        <v>68</v>
      </c>
      <c r="L1167" s="339" t="s">
        <v>68</v>
      </c>
      <c r="M1167" s="365" t="s">
        <v>68</v>
      </c>
      <c r="N1167" s="339" t="s">
        <v>68</v>
      </c>
      <c r="O1167" s="339" t="s">
        <v>68</v>
      </c>
      <c r="P1167" s="349" t="str">
        <f t="shared" si="119"/>
        <v>-</v>
      </c>
      <c r="Q1167" s="339" t="s">
        <v>68</v>
      </c>
      <c r="R1167" s="339" t="s">
        <v>68</v>
      </c>
      <c r="S1167" s="339" t="s">
        <v>68</v>
      </c>
      <c r="T1167" s="339" t="s">
        <v>68</v>
      </c>
      <c r="U1167" s="339" t="s">
        <v>68</v>
      </c>
      <c r="V1167" s="349" t="str">
        <f t="shared" si="120"/>
        <v>-</v>
      </c>
      <c r="W1167" s="342">
        <v>0.0</v>
      </c>
      <c r="X1167" s="342">
        <v>0.0</v>
      </c>
      <c r="Y1167" s="326">
        <f t="shared" si="121"/>
        <v>0</v>
      </c>
      <c r="Z1167" s="326">
        <f t="shared" si="122"/>
        <v>0</v>
      </c>
      <c r="AA1167" s="326"/>
    </row>
    <row r="1168">
      <c r="A1168" s="322">
        <v>46243.0</v>
      </c>
      <c r="B1168" s="245" t="s">
        <v>6533</v>
      </c>
      <c r="C1168" s="245" t="s">
        <v>68</v>
      </c>
      <c r="D1168" s="245" t="s">
        <v>68</v>
      </c>
      <c r="E1168" s="245" t="s">
        <v>68</v>
      </c>
      <c r="F1168" s="245" t="s">
        <v>2458</v>
      </c>
      <c r="G1168" s="245" t="s">
        <v>68</v>
      </c>
      <c r="H1168" s="245" t="s">
        <v>68</v>
      </c>
      <c r="I1168" s="323" t="s">
        <v>68</v>
      </c>
      <c r="J1168" s="323" t="s">
        <v>68</v>
      </c>
      <c r="K1168" s="323" t="s">
        <v>68</v>
      </c>
      <c r="L1168" s="323" t="s">
        <v>68</v>
      </c>
      <c r="M1168" s="324" t="s">
        <v>68</v>
      </c>
      <c r="N1168" s="323" t="s">
        <v>68</v>
      </c>
      <c r="O1168" s="323" t="s">
        <v>68</v>
      </c>
      <c r="P1168" s="343" t="str">
        <f t="shared" si="119"/>
        <v>-</v>
      </c>
      <c r="Q1168" s="323" t="s">
        <v>68</v>
      </c>
      <c r="R1168" s="323" t="s">
        <v>68</v>
      </c>
      <c r="S1168" s="323" t="s">
        <v>68</v>
      </c>
      <c r="T1168" s="323" t="s">
        <v>68</v>
      </c>
      <c r="U1168" s="323" t="s">
        <v>68</v>
      </c>
      <c r="V1168" s="343" t="str">
        <f t="shared" si="120"/>
        <v>-</v>
      </c>
      <c r="W1168" s="325">
        <v>0.0</v>
      </c>
      <c r="X1168" s="325">
        <v>0.0</v>
      </c>
      <c r="Y1168" s="326">
        <f t="shared" si="121"/>
        <v>0</v>
      </c>
      <c r="Z1168" s="326">
        <f t="shared" si="122"/>
        <v>0</v>
      </c>
      <c r="AA1168" s="326"/>
    </row>
    <row r="1169">
      <c r="A1169" s="322">
        <v>46244.0</v>
      </c>
      <c r="B1169" s="245" t="s">
        <v>6533</v>
      </c>
      <c r="C1169" s="245" t="s">
        <v>68</v>
      </c>
      <c r="D1169" s="245" t="s">
        <v>68</v>
      </c>
      <c r="E1169" s="245" t="s">
        <v>68</v>
      </c>
      <c r="F1169" s="245" t="s">
        <v>68</v>
      </c>
      <c r="G1169" s="245" t="s">
        <v>68</v>
      </c>
      <c r="H1169" s="245" t="s">
        <v>68</v>
      </c>
      <c r="I1169" s="323" t="s">
        <v>68</v>
      </c>
      <c r="J1169" s="323" t="s">
        <v>68</v>
      </c>
      <c r="K1169" s="323" t="s">
        <v>68</v>
      </c>
      <c r="L1169" s="323" t="s">
        <v>68</v>
      </c>
      <c r="M1169" s="324" t="s">
        <v>68</v>
      </c>
      <c r="N1169" s="323" t="s">
        <v>68</v>
      </c>
      <c r="O1169" s="323" t="s">
        <v>68</v>
      </c>
      <c r="P1169" s="343" t="str">
        <f t="shared" si="119"/>
        <v>-</v>
      </c>
      <c r="Q1169" s="323" t="s">
        <v>68</v>
      </c>
      <c r="R1169" s="323" t="s">
        <v>68</v>
      </c>
      <c r="S1169" s="323" t="s">
        <v>68</v>
      </c>
      <c r="T1169" s="323" t="s">
        <v>68</v>
      </c>
      <c r="U1169" s="323" t="s">
        <v>68</v>
      </c>
      <c r="V1169" s="343" t="str">
        <f t="shared" si="120"/>
        <v>-</v>
      </c>
      <c r="W1169" s="325">
        <v>0.0</v>
      </c>
      <c r="X1169" s="325">
        <v>0.0</v>
      </c>
      <c r="Y1169" s="326">
        <f t="shared" si="121"/>
        <v>0</v>
      </c>
      <c r="Z1169" s="326">
        <f t="shared" si="122"/>
        <v>0</v>
      </c>
      <c r="AA1169" s="326"/>
    </row>
    <row r="1170">
      <c r="A1170" s="322">
        <v>46245.0</v>
      </c>
      <c r="B1170" s="245" t="s">
        <v>6533</v>
      </c>
      <c r="C1170" s="245" t="s">
        <v>68</v>
      </c>
      <c r="D1170" s="245" t="s">
        <v>68</v>
      </c>
      <c r="E1170" s="245" t="s">
        <v>68</v>
      </c>
      <c r="F1170" s="245" t="s">
        <v>68</v>
      </c>
      <c r="G1170" s="245" t="s">
        <v>68</v>
      </c>
      <c r="H1170" s="245" t="s">
        <v>68</v>
      </c>
      <c r="I1170" s="323" t="s">
        <v>68</v>
      </c>
      <c r="J1170" s="323" t="s">
        <v>68</v>
      </c>
      <c r="K1170" s="323" t="s">
        <v>68</v>
      </c>
      <c r="L1170" s="323" t="s">
        <v>68</v>
      </c>
      <c r="M1170" s="324" t="s">
        <v>68</v>
      </c>
      <c r="N1170" s="323" t="s">
        <v>68</v>
      </c>
      <c r="O1170" s="323" t="s">
        <v>68</v>
      </c>
      <c r="P1170" s="343" t="str">
        <f t="shared" si="119"/>
        <v>-</v>
      </c>
      <c r="Q1170" s="323" t="s">
        <v>68</v>
      </c>
      <c r="R1170" s="323" t="s">
        <v>68</v>
      </c>
      <c r="S1170" s="323" t="s">
        <v>68</v>
      </c>
      <c r="T1170" s="323" t="s">
        <v>68</v>
      </c>
      <c r="U1170" s="323" t="s">
        <v>68</v>
      </c>
      <c r="V1170" s="343" t="str">
        <f t="shared" si="120"/>
        <v>-</v>
      </c>
      <c r="W1170" s="325">
        <v>0.0</v>
      </c>
      <c r="X1170" s="325">
        <v>0.0</v>
      </c>
      <c r="Y1170" s="326">
        <f t="shared" si="121"/>
        <v>0</v>
      </c>
      <c r="Z1170" s="326">
        <f t="shared" si="122"/>
        <v>0</v>
      </c>
      <c r="AA1170" s="326"/>
    </row>
    <row r="1171">
      <c r="A1171" s="322">
        <v>46246.0</v>
      </c>
      <c r="B1171" s="245" t="s">
        <v>6533</v>
      </c>
      <c r="C1171" s="245" t="s">
        <v>68</v>
      </c>
      <c r="D1171" s="245" t="s">
        <v>68</v>
      </c>
      <c r="E1171" s="245" t="s">
        <v>68</v>
      </c>
      <c r="F1171" s="245" t="s">
        <v>68</v>
      </c>
      <c r="G1171" s="245" t="s">
        <v>68</v>
      </c>
      <c r="H1171" s="245" t="s">
        <v>68</v>
      </c>
      <c r="I1171" s="323" t="s">
        <v>68</v>
      </c>
      <c r="J1171" s="323" t="s">
        <v>68</v>
      </c>
      <c r="K1171" s="323" t="s">
        <v>68</v>
      </c>
      <c r="L1171" s="323" t="s">
        <v>68</v>
      </c>
      <c r="M1171" s="324" t="s">
        <v>68</v>
      </c>
      <c r="N1171" s="323" t="s">
        <v>68</v>
      </c>
      <c r="O1171" s="323" t="s">
        <v>68</v>
      </c>
      <c r="P1171" s="343" t="str">
        <f t="shared" si="119"/>
        <v>-</v>
      </c>
      <c r="Q1171" s="323" t="s">
        <v>68</v>
      </c>
      <c r="R1171" s="323" t="s">
        <v>68</v>
      </c>
      <c r="S1171" s="323" t="s">
        <v>68</v>
      </c>
      <c r="T1171" s="323" t="s">
        <v>68</v>
      </c>
      <c r="U1171" s="323" t="s">
        <v>68</v>
      </c>
      <c r="V1171" s="343" t="str">
        <f t="shared" si="120"/>
        <v>-</v>
      </c>
      <c r="W1171" s="325">
        <v>0.0</v>
      </c>
      <c r="X1171" s="325">
        <v>0.0</v>
      </c>
      <c r="Y1171" s="326">
        <f t="shared" si="121"/>
        <v>0</v>
      </c>
      <c r="Z1171" s="326">
        <f t="shared" si="122"/>
        <v>0</v>
      </c>
      <c r="AA1171" s="326"/>
    </row>
    <row r="1172">
      <c r="A1172" s="322">
        <v>46247.0</v>
      </c>
      <c r="B1172" s="245" t="s">
        <v>6533</v>
      </c>
      <c r="C1172" s="245" t="s">
        <v>68</v>
      </c>
      <c r="D1172" s="245" t="s">
        <v>68</v>
      </c>
      <c r="E1172" s="245" t="s">
        <v>68</v>
      </c>
      <c r="F1172" s="245" t="s">
        <v>68</v>
      </c>
      <c r="G1172" s="245" t="s">
        <v>68</v>
      </c>
      <c r="H1172" s="245" t="s">
        <v>68</v>
      </c>
      <c r="I1172" s="323" t="s">
        <v>68</v>
      </c>
      <c r="J1172" s="323" t="s">
        <v>68</v>
      </c>
      <c r="K1172" s="323" t="s">
        <v>68</v>
      </c>
      <c r="L1172" s="323" t="s">
        <v>68</v>
      </c>
      <c r="M1172" s="324" t="s">
        <v>68</v>
      </c>
      <c r="N1172" s="323" t="s">
        <v>68</v>
      </c>
      <c r="O1172" s="323" t="s">
        <v>68</v>
      </c>
      <c r="P1172" s="343" t="str">
        <f t="shared" si="119"/>
        <v>-</v>
      </c>
      <c r="Q1172" s="323" t="s">
        <v>68</v>
      </c>
      <c r="R1172" s="323" t="s">
        <v>68</v>
      </c>
      <c r="S1172" s="323" t="s">
        <v>68</v>
      </c>
      <c r="T1172" s="323" t="s">
        <v>68</v>
      </c>
      <c r="U1172" s="323" t="s">
        <v>68</v>
      </c>
      <c r="V1172" s="343" t="str">
        <f t="shared" si="120"/>
        <v>-</v>
      </c>
      <c r="W1172" s="325">
        <v>0.0</v>
      </c>
      <c r="X1172" s="325">
        <v>0.0</v>
      </c>
      <c r="Y1172" s="326">
        <f t="shared" si="121"/>
        <v>0</v>
      </c>
      <c r="Z1172" s="326">
        <f t="shared" si="122"/>
        <v>0</v>
      </c>
      <c r="AA1172" s="326"/>
    </row>
    <row r="1173">
      <c r="A1173" s="322">
        <v>46248.0</v>
      </c>
      <c r="B1173" s="245" t="s">
        <v>6533</v>
      </c>
      <c r="C1173" s="245" t="s">
        <v>68</v>
      </c>
      <c r="D1173" s="245" t="s">
        <v>68</v>
      </c>
      <c r="E1173" s="245" t="s">
        <v>68</v>
      </c>
      <c r="F1173" s="245" t="s">
        <v>68</v>
      </c>
      <c r="G1173" s="245" t="s">
        <v>68</v>
      </c>
      <c r="H1173" s="245" t="s">
        <v>68</v>
      </c>
      <c r="I1173" s="323" t="s">
        <v>68</v>
      </c>
      <c r="J1173" s="323" t="s">
        <v>68</v>
      </c>
      <c r="K1173" s="323" t="s">
        <v>68</v>
      </c>
      <c r="L1173" s="323" t="s">
        <v>68</v>
      </c>
      <c r="M1173" s="324" t="s">
        <v>68</v>
      </c>
      <c r="N1173" s="323" t="s">
        <v>68</v>
      </c>
      <c r="O1173" s="323" t="s">
        <v>68</v>
      </c>
      <c r="P1173" s="343" t="str">
        <f t="shared" si="119"/>
        <v>-</v>
      </c>
      <c r="Q1173" s="323" t="s">
        <v>68</v>
      </c>
      <c r="R1173" s="323" t="s">
        <v>68</v>
      </c>
      <c r="S1173" s="323" t="s">
        <v>68</v>
      </c>
      <c r="T1173" s="323" t="s">
        <v>68</v>
      </c>
      <c r="U1173" s="323" t="s">
        <v>68</v>
      </c>
      <c r="V1173" s="343" t="str">
        <f t="shared" si="120"/>
        <v>-</v>
      </c>
      <c r="W1173" s="325">
        <v>0.0</v>
      </c>
      <c r="X1173" s="325">
        <v>0.0</v>
      </c>
      <c r="Y1173" s="326">
        <f t="shared" si="121"/>
        <v>0</v>
      </c>
      <c r="Z1173" s="326">
        <f t="shared" si="122"/>
        <v>0</v>
      </c>
      <c r="AA1173" s="326"/>
    </row>
    <row r="1174">
      <c r="A1174" s="335">
        <v>46249.0</v>
      </c>
      <c r="B1174" s="336" t="s">
        <v>6533</v>
      </c>
      <c r="C1174" s="336" t="s">
        <v>68</v>
      </c>
      <c r="D1174" s="336" t="s">
        <v>68</v>
      </c>
      <c r="E1174" s="336" t="s">
        <v>68</v>
      </c>
      <c r="F1174" s="336" t="s">
        <v>68</v>
      </c>
      <c r="G1174" s="336" t="s">
        <v>68</v>
      </c>
      <c r="H1174" s="336" t="s">
        <v>68</v>
      </c>
      <c r="I1174" s="339" t="s">
        <v>68</v>
      </c>
      <c r="J1174" s="339" t="s">
        <v>68</v>
      </c>
      <c r="K1174" s="339" t="s">
        <v>68</v>
      </c>
      <c r="L1174" s="339" t="s">
        <v>68</v>
      </c>
      <c r="M1174" s="365" t="s">
        <v>68</v>
      </c>
      <c r="N1174" s="339" t="s">
        <v>68</v>
      </c>
      <c r="O1174" s="339" t="s">
        <v>68</v>
      </c>
      <c r="P1174" s="349" t="str">
        <f t="shared" si="119"/>
        <v>-</v>
      </c>
      <c r="Q1174" s="339" t="s">
        <v>68</v>
      </c>
      <c r="R1174" s="339" t="s">
        <v>68</v>
      </c>
      <c r="S1174" s="339" t="s">
        <v>68</v>
      </c>
      <c r="T1174" s="339" t="s">
        <v>68</v>
      </c>
      <c r="U1174" s="339" t="s">
        <v>68</v>
      </c>
      <c r="V1174" s="349" t="str">
        <f t="shared" si="120"/>
        <v>-</v>
      </c>
      <c r="W1174" s="342">
        <v>0.0</v>
      </c>
      <c r="X1174" s="342">
        <v>0.0</v>
      </c>
      <c r="Y1174" s="326">
        <f t="shared" si="121"/>
        <v>0</v>
      </c>
      <c r="Z1174" s="326">
        <f t="shared" si="122"/>
        <v>0</v>
      </c>
      <c r="AA1174" s="326"/>
    </row>
    <row r="1175">
      <c r="A1175" s="322">
        <v>46250.0</v>
      </c>
      <c r="B1175" s="245" t="s">
        <v>6749</v>
      </c>
      <c r="C1175" s="245" t="s">
        <v>68</v>
      </c>
      <c r="D1175" s="245" t="s">
        <v>68</v>
      </c>
      <c r="E1175" s="245" t="s">
        <v>68</v>
      </c>
      <c r="F1175" s="245" t="s">
        <v>2458</v>
      </c>
      <c r="G1175" s="245" t="s">
        <v>68</v>
      </c>
      <c r="H1175" s="245" t="s">
        <v>68</v>
      </c>
      <c r="I1175" s="323" t="s">
        <v>68</v>
      </c>
      <c r="J1175" s="323" t="s">
        <v>68</v>
      </c>
      <c r="K1175" s="323" t="s">
        <v>68</v>
      </c>
      <c r="L1175" s="323" t="s">
        <v>68</v>
      </c>
      <c r="M1175" s="324" t="s">
        <v>68</v>
      </c>
      <c r="N1175" s="323" t="s">
        <v>68</v>
      </c>
      <c r="O1175" s="323" t="s">
        <v>68</v>
      </c>
      <c r="P1175" s="343" t="str">
        <f t="shared" si="119"/>
        <v>-</v>
      </c>
      <c r="Q1175" s="323" t="s">
        <v>68</v>
      </c>
      <c r="R1175" s="323" t="s">
        <v>68</v>
      </c>
      <c r="S1175" s="323" t="s">
        <v>68</v>
      </c>
      <c r="T1175" s="323" t="s">
        <v>68</v>
      </c>
      <c r="U1175" s="323" t="s">
        <v>68</v>
      </c>
      <c r="V1175" s="343" t="str">
        <f t="shared" si="120"/>
        <v>-</v>
      </c>
      <c r="W1175" s="325">
        <v>0.0</v>
      </c>
      <c r="X1175" s="325">
        <v>0.0</v>
      </c>
      <c r="Y1175" s="326">
        <f t="shared" si="121"/>
        <v>0</v>
      </c>
      <c r="Z1175" s="326">
        <f t="shared" si="122"/>
        <v>0</v>
      </c>
      <c r="AA1175" s="326"/>
    </row>
    <row r="1176">
      <c r="A1176" s="322">
        <v>46251.0</v>
      </c>
      <c r="B1176" s="245" t="s">
        <v>6749</v>
      </c>
      <c r="C1176" s="245" t="s">
        <v>68</v>
      </c>
      <c r="D1176" s="245" t="s">
        <v>68</v>
      </c>
      <c r="E1176" s="245" t="s">
        <v>68</v>
      </c>
      <c r="F1176" s="245" t="s">
        <v>68</v>
      </c>
      <c r="G1176" s="245" t="s">
        <v>68</v>
      </c>
      <c r="H1176" s="245" t="s">
        <v>68</v>
      </c>
      <c r="I1176" s="323" t="s">
        <v>68</v>
      </c>
      <c r="J1176" s="323" t="s">
        <v>68</v>
      </c>
      <c r="K1176" s="323" t="s">
        <v>68</v>
      </c>
      <c r="L1176" s="323" t="s">
        <v>68</v>
      </c>
      <c r="M1176" s="324" t="s">
        <v>68</v>
      </c>
      <c r="N1176" s="323" t="s">
        <v>68</v>
      </c>
      <c r="O1176" s="323" t="s">
        <v>68</v>
      </c>
      <c r="P1176" s="343" t="str">
        <f t="shared" si="119"/>
        <v>-</v>
      </c>
      <c r="Q1176" s="323" t="s">
        <v>68</v>
      </c>
      <c r="R1176" s="323" t="s">
        <v>68</v>
      </c>
      <c r="S1176" s="323" t="s">
        <v>68</v>
      </c>
      <c r="T1176" s="323" t="s">
        <v>68</v>
      </c>
      <c r="U1176" s="323" t="s">
        <v>68</v>
      </c>
      <c r="V1176" s="343" t="str">
        <f t="shared" si="120"/>
        <v>-</v>
      </c>
      <c r="W1176" s="325">
        <v>0.0</v>
      </c>
      <c r="X1176" s="325">
        <v>0.0</v>
      </c>
      <c r="Y1176" s="326">
        <f t="shared" si="121"/>
        <v>0</v>
      </c>
      <c r="Z1176" s="326">
        <f t="shared" si="122"/>
        <v>0</v>
      </c>
      <c r="AA1176" s="326"/>
    </row>
    <row r="1177">
      <c r="A1177" s="322">
        <v>46252.0</v>
      </c>
      <c r="B1177" s="245" t="s">
        <v>6749</v>
      </c>
      <c r="C1177" s="245" t="s">
        <v>68</v>
      </c>
      <c r="D1177" s="245" t="s">
        <v>68</v>
      </c>
      <c r="E1177" s="245" t="s">
        <v>68</v>
      </c>
      <c r="F1177" s="245" t="s">
        <v>68</v>
      </c>
      <c r="G1177" s="245" t="s">
        <v>68</v>
      </c>
      <c r="H1177" s="245" t="s">
        <v>68</v>
      </c>
      <c r="I1177" s="323" t="s">
        <v>68</v>
      </c>
      <c r="J1177" s="323" t="s">
        <v>68</v>
      </c>
      <c r="K1177" s="323" t="s">
        <v>68</v>
      </c>
      <c r="L1177" s="323" t="s">
        <v>68</v>
      </c>
      <c r="M1177" s="324" t="s">
        <v>68</v>
      </c>
      <c r="N1177" s="323" t="s">
        <v>68</v>
      </c>
      <c r="O1177" s="323" t="s">
        <v>68</v>
      </c>
      <c r="P1177" s="343" t="str">
        <f t="shared" si="119"/>
        <v>-</v>
      </c>
      <c r="Q1177" s="323" t="s">
        <v>68</v>
      </c>
      <c r="R1177" s="323" t="s">
        <v>68</v>
      </c>
      <c r="S1177" s="323" t="s">
        <v>68</v>
      </c>
      <c r="T1177" s="323" t="s">
        <v>68</v>
      </c>
      <c r="U1177" s="323" t="s">
        <v>68</v>
      </c>
      <c r="V1177" s="343" t="str">
        <f t="shared" si="120"/>
        <v>-</v>
      </c>
      <c r="W1177" s="325">
        <v>0.0</v>
      </c>
      <c r="X1177" s="325">
        <v>0.0</v>
      </c>
      <c r="Y1177" s="326">
        <f t="shared" si="121"/>
        <v>0</v>
      </c>
      <c r="Z1177" s="326">
        <f t="shared" si="122"/>
        <v>0</v>
      </c>
      <c r="AA1177" s="326"/>
    </row>
    <row r="1178">
      <c r="A1178" s="322">
        <v>46253.0</v>
      </c>
      <c r="B1178" s="245" t="s">
        <v>6749</v>
      </c>
      <c r="C1178" s="245" t="s">
        <v>68</v>
      </c>
      <c r="D1178" s="245" t="s">
        <v>68</v>
      </c>
      <c r="E1178" s="245" t="s">
        <v>68</v>
      </c>
      <c r="F1178" s="245" t="s">
        <v>68</v>
      </c>
      <c r="G1178" s="245" t="s">
        <v>68</v>
      </c>
      <c r="H1178" s="245" t="s">
        <v>68</v>
      </c>
      <c r="I1178" s="323" t="s">
        <v>68</v>
      </c>
      <c r="J1178" s="323" t="s">
        <v>68</v>
      </c>
      <c r="K1178" s="323" t="s">
        <v>68</v>
      </c>
      <c r="L1178" s="323" t="s">
        <v>68</v>
      </c>
      <c r="M1178" s="324" t="s">
        <v>68</v>
      </c>
      <c r="N1178" s="323" t="s">
        <v>68</v>
      </c>
      <c r="O1178" s="323" t="s">
        <v>68</v>
      </c>
      <c r="P1178" s="343" t="str">
        <f t="shared" si="119"/>
        <v>-</v>
      </c>
      <c r="Q1178" s="323" t="s">
        <v>68</v>
      </c>
      <c r="R1178" s="323" t="s">
        <v>68</v>
      </c>
      <c r="S1178" s="323" t="s">
        <v>68</v>
      </c>
      <c r="T1178" s="323" t="s">
        <v>68</v>
      </c>
      <c r="U1178" s="323" t="s">
        <v>68</v>
      </c>
      <c r="V1178" s="343" t="str">
        <f t="shared" si="120"/>
        <v>-</v>
      </c>
      <c r="W1178" s="325">
        <v>0.0</v>
      </c>
      <c r="X1178" s="325">
        <v>0.0</v>
      </c>
      <c r="Y1178" s="326">
        <f t="shared" si="121"/>
        <v>0</v>
      </c>
      <c r="Z1178" s="326">
        <f t="shared" si="122"/>
        <v>0</v>
      </c>
      <c r="AA1178" s="326"/>
    </row>
    <row r="1179">
      <c r="A1179" s="322">
        <v>46254.0</v>
      </c>
      <c r="B1179" s="245" t="s">
        <v>6749</v>
      </c>
      <c r="C1179" s="245" t="s">
        <v>68</v>
      </c>
      <c r="D1179" s="245" t="s">
        <v>68</v>
      </c>
      <c r="E1179" s="245" t="s">
        <v>68</v>
      </c>
      <c r="F1179" s="245" t="s">
        <v>68</v>
      </c>
      <c r="G1179" s="245" t="s">
        <v>68</v>
      </c>
      <c r="H1179" s="245" t="s">
        <v>68</v>
      </c>
      <c r="I1179" s="323" t="s">
        <v>68</v>
      </c>
      <c r="J1179" s="323" t="s">
        <v>68</v>
      </c>
      <c r="K1179" s="323" t="s">
        <v>68</v>
      </c>
      <c r="L1179" s="323" t="s">
        <v>68</v>
      </c>
      <c r="M1179" s="324" t="s">
        <v>68</v>
      </c>
      <c r="N1179" s="323" t="s">
        <v>68</v>
      </c>
      <c r="O1179" s="323" t="s">
        <v>68</v>
      </c>
      <c r="P1179" s="343" t="str">
        <f t="shared" si="119"/>
        <v>-</v>
      </c>
      <c r="Q1179" s="323" t="s">
        <v>68</v>
      </c>
      <c r="R1179" s="323" t="s">
        <v>68</v>
      </c>
      <c r="S1179" s="323" t="s">
        <v>68</v>
      </c>
      <c r="T1179" s="323" t="s">
        <v>68</v>
      </c>
      <c r="U1179" s="323" t="s">
        <v>68</v>
      </c>
      <c r="V1179" s="343" t="str">
        <f t="shared" si="120"/>
        <v>-</v>
      </c>
      <c r="W1179" s="325">
        <v>0.0</v>
      </c>
      <c r="X1179" s="325">
        <v>0.0</v>
      </c>
      <c r="Y1179" s="326">
        <f t="shared" si="121"/>
        <v>0</v>
      </c>
      <c r="Z1179" s="326">
        <f t="shared" si="122"/>
        <v>0</v>
      </c>
      <c r="AA1179" s="326"/>
    </row>
    <row r="1180">
      <c r="A1180" s="322">
        <v>46255.0</v>
      </c>
      <c r="B1180" s="245" t="s">
        <v>6749</v>
      </c>
      <c r="C1180" s="245" t="s">
        <v>68</v>
      </c>
      <c r="D1180" s="245" t="s">
        <v>68</v>
      </c>
      <c r="E1180" s="245" t="s">
        <v>68</v>
      </c>
      <c r="F1180" s="245" t="s">
        <v>68</v>
      </c>
      <c r="G1180" s="245" t="s">
        <v>68</v>
      </c>
      <c r="H1180" s="245" t="s">
        <v>68</v>
      </c>
      <c r="I1180" s="323" t="s">
        <v>68</v>
      </c>
      <c r="J1180" s="323" t="s">
        <v>68</v>
      </c>
      <c r="K1180" s="323" t="s">
        <v>68</v>
      </c>
      <c r="L1180" s="323" t="s">
        <v>68</v>
      </c>
      <c r="M1180" s="324" t="s">
        <v>68</v>
      </c>
      <c r="N1180" s="323" t="s">
        <v>68</v>
      </c>
      <c r="O1180" s="323" t="s">
        <v>68</v>
      </c>
      <c r="P1180" s="343" t="str">
        <f t="shared" si="119"/>
        <v>-</v>
      </c>
      <c r="Q1180" s="323" t="s">
        <v>68</v>
      </c>
      <c r="R1180" s="323" t="s">
        <v>68</v>
      </c>
      <c r="S1180" s="323" t="s">
        <v>68</v>
      </c>
      <c r="T1180" s="323" t="s">
        <v>68</v>
      </c>
      <c r="U1180" s="323" t="s">
        <v>68</v>
      </c>
      <c r="V1180" s="343" t="str">
        <f t="shared" si="120"/>
        <v>-</v>
      </c>
      <c r="W1180" s="325">
        <v>0.0</v>
      </c>
      <c r="X1180" s="325">
        <v>0.0</v>
      </c>
      <c r="Y1180" s="326">
        <f t="shared" si="121"/>
        <v>0</v>
      </c>
      <c r="Z1180" s="326">
        <f t="shared" si="122"/>
        <v>0</v>
      </c>
      <c r="AA1180" s="326"/>
    </row>
    <row r="1181">
      <c r="A1181" s="335">
        <v>46256.0</v>
      </c>
      <c r="B1181" s="336" t="s">
        <v>6749</v>
      </c>
      <c r="C1181" s="336" t="s">
        <v>68</v>
      </c>
      <c r="D1181" s="336" t="s">
        <v>68</v>
      </c>
      <c r="E1181" s="336" t="s">
        <v>68</v>
      </c>
      <c r="F1181" s="336" t="s">
        <v>68</v>
      </c>
      <c r="G1181" s="336" t="s">
        <v>68</v>
      </c>
      <c r="H1181" s="336" t="s">
        <v>68</v>
      </c>
      <c r="I1181" s="339" t="s">
        <v>68</v>
      </c>
      <c r="J1181" s="339" t="s">
        <v>68</v>
      </c>
      <c r="K1181" s="339" t="s">
        <v>68</v>
      </c>
      <c r="L1181" s="339" t="s">
        <v>68</v>
      </c>
      <c r="M1181" s="365" t="s">
        <v>68</v>
      </c>
      <c r="N1181" s="339" t="s">
        <v>68</v>
      </c>
      <c r="O1181" s="339" t="s">
        <v>68</v>
      </c>
      <c r="P1181" s="349" t="str">
        <f t="shared" si="119"/>
        <v>-</v>
      </c>
      <c r="Q1181" s="339" t="s">
        <v>68</v>
      </c>
      <c r="R1181" s="339" t="s">
        <v>68</v>
      </c>
      <c r="S1181" s="339" t="s">
        <v>68</v>
      </c>
      <c r="T1181" s="339" t="s">
        <v>68</v>
      </c>
      <c r="U1181" s="339" t="s">
        <v>68</v>
      </c>
      <c r="V1181" s="349" t="str">
        <f t="shared" si="120"/>
        <v>-</v>
      </c>
      <c r="W1181" s="342">
        <v>0.0</v>
      </c>
      <c r="X1181" s="342">
        <v>0.0</v>
      </c>
      <c r="Y1181" s="326">
        <f t="shared" si="121"/>
        <v>0</v>
      </c>
      <c r="Z1181" s="326">
        <f t="shared" si="122"/>
        <v>0</v>
      </c>
      <c r="AA1181" s="326"/>
    </row>
    <row r="1182">
      <c r="A1182" s="322">
        <v>46257.0</v>
      </c>
      <c r="B1182" s="245" t="s">
        <v>6981</v>
      </c>
      <c r="C1182" s="245" t="s">
        <v>68</v>
      </c>
      <c r="D1182" s="245" t="s">
        <v>68</v>
      </c>
      <c r="E1182" s="245" t="s">
        <v>68</v>
      </c>
      <c r="F1182" s="245" t="s">
        <v>2458</v>
      </c>
      <c r="G1182" s="245" t="s">
        <v>68</v>
      </c>
      <c r="H1182" s="245" t="s">
        <v>68</v>
      </c>
      <c r="I1182" s="323" t="s">
        <v>68</v>
      </c>
      <c r="J1182" s="323" t="s">
        <v>68</v>
      </c>
      <c r="K1182" s="323" t="s">
        <v>68</v>
      </c>
      <c r="L1182" s="323" t="s">
        <v>68</v>
      </c>
      <c r="M1182" s="324" t="s">
        <v>68</v>
      </c>
      <c r="N1182" s="323" t="s">
        <v>68</v>
      </c>
      <c r="O1182" s="323" t="s">
        <v>68</v>
      </c>
      <c r="P1182" s="343" t="str">
        <f t="shared" si="119"/>
        <v>-</v>
      </c>
      <c r="Q1182" s="323" t="s">
        <v>68</v>
      </c>
      <c r="R1182" s="323" t="s">
        <v>68</v>
      </c>
      <c r="S1182" s="323" t="s">
        <v>68</v>
      </c>
      <c r="T1182" s="323" t="s">
        <v>68</v>
      </c>
      <c r="U1182" s="323" t="s">
        <v>68</v>
      </c>
      <c r="V1182" s="343" t="str">
        <f t="shared" si="120"/>
        <v>-</v>
      </c>
      <c r="W1182" s="325">
        <v>0.0</v>
      </c>
      <c r="X1182" s="325">
        <v>0.0</v>
      </c>
      <c r="Y1182" s="326">
        <f t="shared" si="121"/>
        <v>0</v>
      </c>
      <c r="Z1182" s="326">
        <f t="shared" si="122"/>
        <v>0</v>
      </c>
      <c r="AA1182" s="326"/>
    </row>
    <row r="1183">
      <c r="A1183" s="322">
        <v>46258.0</v>
      </c>
      <c r="B1183" s="245" t="s">
        <v>6981</v>
      </c>
      <c r="C1183" s="245" t="s">
        <v>68</v>
      </c>
      <c r="D1183" s="245" t="s">
        <v>68</v>
      </c>
      <c r="E1183" s="245" t="s">
        <v>68</v>
      </c>
      <c r="F1183" s="245" t="s">
        <v>68</v>
      </c>
      <c r="G1183" s="245" t="s">
        <v>68</v>
      </c>
      <c r="H1183" s="245" t="s">
        <v>68</v>
      </c>
      <c r="I1183" s="323" t="s">
        <v>68</v>
      </c>
      <c r="J1183" s="323" t="s">
        <v>68</v>
      </c>
      <c r="K1183" s="323" t="s">
        <v>68</v>
      </c>
      <c r="L1183" s="323" t="s">
        <v>68</v>
      </c>
      <c r="M1183" s="324" t="s">
        <v>68</v>
      </c>
      <c r="N1183" s="323" t="s">
        <v>68</v>
      </c>
      <c r="O1183" s="323" t="s">
        <v>68</v>
      </c>
      <c r="P1183" s="343" t="str">
        <f t="shared" si="119"/>
        <v>-</v>
      </c>
      <c r="Q1183" s="323" t="s">
        <v>68</v>
      </c>
      <c r="R1183" s="323" t="s">
        <v>68</v>
      </c>
      <c r="S1183" s="323" t="s">
        <v>68</v>
      </c>
      <c r="T1183" s="323" t="s">
        <v>68</v>
      </c>
      <c r="U1183" s="323" t="s">
        <v>68</v>
      </c>
      <c r="V1183" s="343" t="str">
        <f t="shared" si="120"/>
        <v>-</v>
      </c>
      <c r="W1183" s="325">
        <v>0.0</v>
      </c>
      <c r="X1183" s="325">
        <v>0.0</v>
      </c>
      <c r="Y1183" s="326">
        <f t="shared" si="121"/>
        <v>0</v>
      </c>
      <c r="Z1183" s="326">
        <f t="shared" si="122"/>
        <v>0</v>
      </c>
      <c r="AA1183" s="326"/>
    </row>
    <row r="1184">
      <c r="A1184" s="322">
        <v>46259.0</v>
      </c>
      <c r="B1184" s="245" t="s">
        <v>6981</v>
      </c>
      <c r="C1184" s="245" t="s">
        <v>68</v>
      </c>
      <c r="D1184" s="245" t="s">
        <v>68</v>
      </c>
      <c r="E1184" s="245" t="s">
        <v>68</v>
      </c>
      <c r="F1184" s="245" t="s">
        <v>68</v>
      </c>
      <c r="G1184" s="245" t="s">
        <v>68</v>
      </c>
      <c r="H1184" s="245" t="s">
        <v>68</v>
      </c>
      <c r="I1184" s="323" t="s">
        <v>68</v>
      </c>
      <c r="J1184" s="323" t="s">
        <v>68</v>
      </c>
      <c r="K1184" s="323" t="s">
        <v>68</v>
      </c>
      <c r="L1184" s="323" t="s">
        <v>68</v>
      </c>
      <c r="M1184" s="324" t="s">
        <v>68</v>
      </c>
      <c r="N1184" s="323" t="s">
        <v>68</v>
      </c>
      <c r="O1184" s="323" t="s">
        <v>68</v>
      </c>
      <c r="P1184" s="343" t="str">
        <f t="shared" si="119"/>
        <v>-</v>
      </c>
      <c r="Q1184" s="323" t="s">
        <v>68</v>
      </c>
      <c r="R1184" s="323" t="s">
        <v>68</v>
      </c>
      <c r="S1184" s="323" t="s">
        <v>68</v>
      </c>
      <c r="T1184" s="323" t="s">
        <v>68</v>
      </c>
      <c r="U1184" s="323" t="s">
        <v>68</v>
      </c>
      <c r="V1184" s="343" t="str">
        <f t="shared" si="120"/>
        <v>-</v>
      </c>
      <c r="W1184" s="325">
        <v>0.0</v>
      </c>
      <c r="X1184" s="325">
        <v>0.0</v>
      </c>
      <c r="Y1184" s="326">
        <f t="shared" si="121"/>
        <v>0</v>
      </c>
      <c r="Z1184" s="326">
        <f t="shared" si="122"/>
        <v>0</v>
      </c>
      <c r="AA1184" s="326"/>
    </row>
    <row r="1185">
      <c r="A1185" s="322">
        <v>46260.0</v>
      </c>
      <c r="B1185" s="245" t="s">
        <v>6981</v>
      </c>
      <c r="C1185" s="245" t="s">
        <v>68</v>
      </c>
      <c r="D1185" s="245" t="s">
        <v>68</v>
      </c>
      <c r="E1185" s="245" t="s">
        <v>68</v>
      </c>
      <c r="F1185" s="245" t="s">
        <v>68</v>
      </c>
      <c r="G1185" s="245" t="s">
        <v>68</v>
      </c>
      <c r="H1185" s="245" t="s">
        <v>68</v>
      </c>
      <c r="I1185" s="323" t="s">
        <v>68</v>
      </c>
      <c r="J1185" s="323" t="s">
        <v>68</v>
      </c>
      <c r="K1185" s="323" t="s">
        <v>68</v>
      </c>
      <c r="L1185" s="323" t="s">
        <v>68</v>
      </c>
      <c r="M1185" s="324" t="s">
        <v>68</v>
      </c>
      <c r="N1185" s="323" t="s">
        <v>68</v>
      </c>
      <c r="O1185" s="323" t="s">
        <v>68</v>
      </c>
      <c r="P1185" s="343" t="str">
        <f t="shared" si="119"/>
        <v>-</v>
      </c>
      <c r="Q1185" s="323" t="s">
        <v>68</v>
      </c>
      <c r="R1185" s="323" t="s">
        <v>68</v>
      </c>
      <c r="S1185" s="323" t="s">
        <v>68</v>
      </c>
      <c r="T1185" s="323" t="s">
        <v>68</v>
      </c>
      <c r="U1185" s="323" t="s">
        <v>68</v>
      </c>
      <c r="V1185" s="343" t="str">
        <f t="shared" si="120"/>
        <v>-</v>
      </c>
      <c r="W1185" s="325">
        <v>0.0</v>
      </c>
      <c r="X1185" s="325">
        <v>0.0</v>
      </c>
      <c r="Y1185" s="326">
        <f t="shared" si="121"/>
        <v>0</v>
      </c>
      <c r="Z1185" s="326">
        <f t="shared" si="122"/>
        <v>0</v>
      </c>
      <c r="AA1185" s="326"/>
    </row>
    <row r="1186">
      <c r="A1186" s="322">
        <v>46261.0</v>
      </c>
      <c r="B1186" s="245" t="s">
        <v>6981</v>
      </c>
      <c r="C1186" s="245" t="s">
        <v>68</v>
      </c>
      <c r="D1186" s="245" t="s">
        <v>68</v>
      </c>
      <c r="E1186" s="245" t="s">
        <v>68</v>
      </c>
      <c r="F1186" s="245" t="s">
        <v>68</v>
      </c>
      <c r="G1186" s="245" t="s">
        <v>68</v>
      </c>
      <c r="H1186" s="245" t="s">
        <v>68</v>
      </c>
      <c r="I1186" s="323" t="s">
        <v>68</v>
      </c>
      <c r="J1186" s="323" t="s">
        <v>68</v>
      </c>
      <c r="K1186" s="323" t="s">
        <v>68</v>
      </c>
      <c r="L1186" s="323" t="s">
        <v>68</v>
      </c>
      <c r="M1186" s="324" t="s">
        <v>68</v>
      </c>
      <c r="N1186" s="323" t="s">
        <v>68</v>
      </c>
      <c r="O1186" s="323" t="s">
        <v>68</v>
      </c>
      <c r="P1186" s="343" t="str">
        <f t="shared" si="119"/>
        <v>-</v>
      </c>
      <c r="Q1186" s="323" t="s">
        <v>68</v>
      </c>
      <c r="R1186" s="323" t="s">
        <v>68</v>
      </c>
      <c r="S1186" s="323" t="s">
        <v>68</v>
      </c>
      <c r="T1186" s="323" t="s">
        <v>68</v>
      </c>
      <c r="U1186" s="323" t="s">
        <v>68</v>
      </c>
      <c r="V1186" s="343" t="str">
        <f t="shared" si="120"/>
        <v>-</v>
      </c>
      <c r="W1186" s="325">
        <v>0.0</v>
      </c>
      <c r="X1186" s="325">
        <v>0.0</v>
      </c>
      <c r="Y1186" s="326">
        <f t="shared" si="121"/>
        <v>0</v>
      </c>
      <c r="Z1186" s="326">
        <f t="shared" si="122"/>
        <v>0</v>
      </c>
      <c r="AA1186" s="326"/>
    </row>
    <row r="1187">
      <c r="A1187" s="322">
        <v>46262.0</v>
      </c>
      <c r="B1187" s="245" t="s">
        <v>6981</v>
      </c>
      <c r="C1187" s="245" t="s">
        <v>68</v>
      </c>
      <c r="D1187" s="245" t="s">
        <v>68</v>
      </c>
      <c r="E1187" s="245" t="s">
        <v>68</v>
      </c>
      <c r="F1187" s="245" t="s">
        <v>68</v>
      </c>
      <c r="G1187" s="245" t="s">
        <v>68</v>
      </c>
      <c r="H1187" s="245" t="s">
        <v>68</v>
      </c>
      <c r="I1187" s="323" t="s">
        <v>68</v>
      </c>
      <c r="J1187" s="323" t="s">
        <v>68</v>
      </c>
      <c r="K1187" s="323" t="s">
        <v>68</v>
      </c>
      <c r="L1187" s="323" t="s">
        <v>68</v>
      </c>
      <c r="M1187" s="324" t="s">
        <v>68</v>
      </c>
      <c r="N1187" s="323" t="s">
        <v>68</v>
      </c>
      <c r="O1187" s="323" t="s">
        <v>68</v>
      </c>
      <c r="P1187" s="343" t="str">
        <f t="shared" si="119"/>
        <v>-</v>
      </c>
      <c r="Q1187" s="323" t="s">
        <v>68</v>
      </c>
      <c r="R1187" s="323" t="s">
        <v>68</v>
      </c>
      <c r="S1187" s="323" t="s">
        <v>68</v>
      </c>
      <c r="T1187" s="323" t="s">
        <v>68</v>
      </c>
      <c r="U1187" s="323" t="s">
        <v>68</v>
      </c>
      <c r="V1187" s="343" t="str">
        <f t="shared" si="120"/>
        <v>-</v>
      </c>
      <c r="W1187" s="325">
        <v>0.0</v>
      </c>
      <c r="X1187" s="325">
        <v>0.0</v>
      </c>
      <c r="Y1187" s="326">
        <f t="shared" si="121"/>
        <v>0</v>
      </c>
      <c r="Z1187" s="326">
        <f t="shared" si="122"/>
        <v>0</v>
      </c>
      <c r="AA1187" s="326"/>
    </row>
    <row r="1188">
      <c r="A1188" s="335">
        <v>46263.0</v>
      </c>
      <c r="B1188" s="336" t="s">
        <v>6981</v>
      </c>
      <c r="C1188" s="336" t="s">
        <v>68</v>
      </c>
      <c r="D1188" s="336" t="s">
        <v>68</v>
      </c>
      <c r="E1188" s="336" t="s">
        <v>68</v>
      </c>
      <c r="F1188" s="336" t="s">
        <v>68</v>
      </c>
      <c r="G1188" s="336" t="s">
        <v>68</v>
      </c>
      <c r="H1188" s="336" t="s">
        <v>68</v>
      </c>
      <c r="I1188" s="339" t="s">
        <v>68</v>
      </c>
      <c r="J1188" s="339" t="s">
        <v>68</v>
      </c>
      <c r="K1188" s="339" t="s">
        <v>68</v>
      </c>
      <c r="L1188" s="339" t="s">
        <v>68</v>
      </c>
      <c r="M1188" s="365" t="s">
        <v>68</v>
      </c>
      <c r="N1188" s="339" t="s">
        <v>68</v>
      </c>
      <c r="O1188" s="339" t="s">
        <v>68</v>
      </c>
      <c r="P1188" s="349" t="str">
        <f t="shared" si="119"/>
        <v>-</v>
      </c>
      <c r="Q1188" s="339" t="s">
        <v>68</v>
      </c>
      <c r="R1188" s="339" t="s">
        <v>68</v>
      </c>
      <c r="S1188" s="339" t="s">
        <v>68</v>
      </c>
      <c r="T1188" s="339" t="s">
        <v>68</v>
      </c>
      <c r="U1188" s="339" t="s">
        <v>68</v>
      </c>
      <c r="V1188" s="349" t="str">
        <f t="shared" si="120"/>
        <v>-</v>
      </c>
      <c r="W1188" s="342">
        <v>0.0</v>
      </c>
      <c r="X1188" s="342">
        <v>0.0</v>
      </c>
      <c r="Y1188" s="326">
        <f t="shared" si="121"/>
        <v>0</v>
      </c>
      <c r="Z1188" s="326">
        <f t="shared" si="122"/>
        <v>0</v>
      </c>
      <c r="AA1188" s="326"/>
    </row>
    <row r="1189">
      <c r="A1189" s="322">
        <v>46264.0</v>
      </c>
      <c r="B1189" s="245" t="s">
        <v>7116</v>
      </c>
      <c r="C1189" s="245" t="s">
        <v>68</v>
      </c>
      <c r="D1189" s="245" t="s">
        <v>68</v>
      </c>
      <c r="E1189" s="245" t="s">
        <v>68</v>
      </c>
      <c r="F1189" s="245" t="s">
        <v>2458</v>
      </c>
      <c r="G1189" s="245" t="s">
        <v>68</v>
      </c>
      <c r="H1189" s="245" t="s">
        <v>68</v>
      </c>
      <c r="I1189" s="323" t="s">
        <v>68</v>
      </c>
      <c r="J1189" s="323" t="s">
        <v>68</v>
      </c>
      <c r="K1189" s="323" t="s">
        <v>68</v>
      </c>
      <c r="L1189" s="323" t="s">
        <v>68</v>
      </c>
      <c r="M1189" s="324" t="s">
        <v>68</v>
      </c>
      <c r="N1189" s="323" t="s">
        <v>68</v>
      </c>
      <c r="O1189" s="323" t="s">
        <v>68</v>
      </c>
      <c r="P1189" s="343" t="str">
        <f t="shared" si="119"/>
        <v>-</v>
      </c>
      <c r="Q1189" s="323" t="s">
        <v>68</v>
      </c>
      <c r="R1189" s="323" t="s">
        <v>68</v>
      </c>
      <c r="S1189" s="323" t="s">
        <v>68</v>
      </c>
      <c r="T1189" s="323" t="s">
        <v>68</v>
      </c>
      <c r="U1189" s="323" t="s">
        <v>68</v>
      </c>
      <c r="V1189" s="343" t="str">
        <f t="shared" si="120"/>
        <v>-</v>
      </c>
      <c r="W1189" s="325">
        <v>0.0</v>
      </c>
      <c r="X1189" s="325">
        <v>0.0</v>
      </c>
      <c r="Y1189" s="326">
        <f t="shared" si="121"/>
        <v>0</v>
      </c>
      <c r="Z1189" s="326">
        <f t="shared" si="122"/>
        <v>0</v>
      </c>
      <c r="AA1189" s="326"/>
    </row>
    <row r="1190">
      <c r="A1190" s="322">
        <v>46265.0</v>
      </c>
      <c r="B1190" s="245" t="s">
        <v>7116</v>
      </c>
      <c r="C1190" s="245" t="s">
        <v>68</v>
      </c>
      <c r="D1190" s="245" t="s">
        <v>68</v>
      </c>
      <c r="E1190" s="245" t="s">
        <v>68</v>
      </c>
      <c r="F1190" s="245" t="s">
        <v>68</v>
      </c>
      <c r="G1190" s="245" t="s">
        <v>68</v>
      </c>
      <c r="H1190" s="245" t="s">
        <v>68</v>
      </c>
      <c r="I1190" s="323" t="s">
        <v>68</v>
      </c>
      <c r="J1190" s="323" t="s">
        <v>68</v>
      </c>
      <c r="K1190" s="323" t="s">
        <v>68</v>
      </c>
      <c r="L1190" s="323" t="s">
        <v>68</v>
      </c>
      <c r="M1190" s="324" t="s">
        <v>68</v>
      </c>
      <c r="N1190" s="323" t="s">
        <v>68</v>
      </c>
      <c r="O1190" s="323" t="s">
        <v>68</v>
      </c>
      <c r="P1190" s="343" t="str">
        <f t="shared" si="119"/>
        <v>-</v>
      </c>
      <c r="Q1190" s="323" t="s">
        <v>68</v>
      </c>
      <c r="R1190" s="323" t="s">
        <v>68</v>
      </c>
      <c r="S1190" s="323" t="s">
        <v>68</v>
      </c>
      <c r="T1190" s="323" t="s">
        <v>68</v>
      </c>
      <c r="U1190" s="323" t="s">
        <v>68</v>
      </c>
      <c r="V1190" s="343" t="str">
        <f t="shared" si="120"/>
        <v>-</v>
      </c>
      <c r="W1190" s="325">
        <v>0.0</v>
      </c>
      <c r="X1190" s="325">
        <v>0.0</v>
      </c>
      <c r="Y1190" s="326">
        <f t="shared" si="121"/>
        <v>0</v>
      </c>
      <c r="Z1190" s="326">
        <f t="shared" si="122"/>
        <v>0</v>
      </c>
      <c r="AA1190" s="326"/>
    </row>
    <row r="1191">
      <c r="A1191" s="322">
        <v>46266.0</v>
      </c>
      <c r="B1191" s="245" t="s">
        <v>7116</v>
      </c>
      <c r="C1191" s="245" t="s">
        <v>68</v>
      </c>
      <c r="D1191" s="245" t="s">
        <v>68</v>
      </c>
      <c r="E1191" s="245" t="s">
        <v>68</v>
      </c>
      <c r="F1191" s="245" t="s">
        <v>68</v>
      </c>
      <c r="G1191" s="245" t="s">
        <v>68</v>
      </c>
      <c r="H1191" s="245" t="s">
        <v>68</v>
      </c>
      <c r="I1191" s="323" t="s">
        <v>68</v>
      </c>
      <c r="J1191" s="323" t="s">
        <v>68</v>
      </c>
      <c r="K1191" s="323" t="s">
        <v>68</v>
      </c>
      <c r="L1191" s="323" t="s">
        <v>68</v>
      </c>
      <c r="M1191" s="324" t="s">
        <v>68</v>
      </c>
      <c r="N1191" s="323" t="s">
        <v>68</v>
      </c>
      <c r="O1191" s="323" t="s">
        <v>68</v>
      </c>
      <c r="P1191" s="343" t="str">
        <f t="shared" si="119"/>
        <v>-</v>
      </c>
      <c r="Q1191" s="323" t="s">
        <v>68</v>
      </c>
      <c r="R1191" s="323" t="s">
        <v>68</v>
      </c>
      <c r="S1191" s="323" t="s">
        <v>68</v>
      </c>
      <c r="T1191" s="323" t="s">
        <v>68</v>
      </c>
      <c r="U1191" s="323" t="s">
        <v>68</v>
      </c>
      <c r="V1191" s="343" t="str">
        <f t="shared" si="120"/>
        <v>-</v>
      </c>
      <c r="W1191" s="325">
        <v>0.0</v>
      </c>
      <c r="X1191" s="325">
        <v>0.0</v>
      </c>
      <c r="Y1191" s="326">
        <f t="shared" si="121"/>
        <v>0</v>
      </c>
      <c r="Z1191" s="326">
        <f t="shared" si="122"/>
        <v>0</v>
      </c>
      <c r="AA1191" s="326"/>
    </row>
    <row r="1192">
      <c r="A1192" s="322">
        <v>46267.0</v>
      </c>
      <c r="B1192" s="245" t="s">
        <v>7116</v>
      </c>
      <c r="C1192" s="245" t="s">
        <v>68</v>
      </c>
      <c r="D1192" s="245" t="s">
        <v>68</v>
      </c>
      <c r="E1192" s="245" t="s">
        <v>68</v>
      </c>
      <c r="F1192" s="245" t="s">
        <v>68</v>
      </c>
      <c r="G1192" s="245" t="s">
        <v>68</v>
      </c>
      <c r="H1192" s="245" t="s">
        <v>68</v>
      </c>
      <c r="I1192" s="323" t="s">
        <v>68</v>
      </c>
      <c r="J1192" s="323" t="s">
        <v>68</v>
      </c>
      <c r="K1192" s="323" t="s">
        <v>68</v>
      </c>
      <c r="L1192" s="323" t="s">
        <v>68</v>
      </c>
      <c r="M1192" s="324" t="s">
        <v>68</v>
      </c>
      <c r="N1192" s="323" t="s">
        <v>68</v>
      </c>
      <c r="O1192" s="323" t="s">
        <v>68</v>
      </c>
      <c r="P1192" s="343" t="str">
        <f t="shared" si="119"/>
        <v>-</v>
      </c>
      <c r="Q1192" s="323" t="s">
        <v>68</v>
      </c>
      <c r="R1192" s="323" t="s">
        <v>68</v>
      </c>
      <c r="S1192" s="323" t="s">
        <v>68</v>
      </c>
      <c r="T1192" s="323" t="s">
        <v>68</v>
      </c>
      <c r="U1192" s="323" t="s">
        <v>68</v>
      </c>
      <c r="V1192" s="343" t="str">
        <f t="shared" si="120"/>
        <v>-</v>
      </c>
      <c r="W1192" s="325">
        <v>0.0</v>
      </c>
      <c r="X1192" s="325">
        <v>0.0</v>
      </c>
      <c r="Y1192" s="326">
        <f t="shared" si="121"/>
        <v>0</v>
      </c>
      <c r="Z1192" s="326">
        <f t="shared" si="122"/>
        <v>0</v>
      </c>
      <c r="AA1192" s="326"/>
    </row>
    <row r="1193">
      <c r="A1193" s="322">
        <v>46268.0</v>
      </c>
      <c r="B1193" s="245" t="s">
        <v>7116</v>
      </c>
      <c r="C1193" s="245" t="s">
        <v>68</v>
      </c>
      <c r="D1193" s="245" t="s">
        <v>68</v>
      </c>
      <c r="E1193" s="245" t="s">
        <v>68</v>
      </c>
      <c r="F1193" s="245" t="s">
        <v>68</v>
      </c>
      <c r="G1193" s="245" t="s">
        <v>68</v>
      </c>
      <c r="H1193" s="245" t="s">
        <v>68</v>
      </c>
      <c r="I1193" s="323" t="s">
        <v>68</v>
      </c>
      <c r="J1193" s="323" t="s">
        <v>68</v>
      </c>
      <c r="K1193" s="323" t="s">
        <v>68</v>
      </c>
      <c r="L1193" s="323" t="s">
        <v>68</v>
      </c>
      <c r="M1193" s="324" t="s">
        <v>68</v>
      </c>
      <c r="N1193" s="323" t="s">
        <v>68</v>
      </c>
      <c r="O1193" s="323" t="s">
        <v>68</v>
      </c>
      <c r="P1193" s="343" t="str">
        <f t="shared" si="119"/>
        <v>-</v>
      </c>
      <c r="Q1193" s="323" t="s">
        <v>68</v>
      </c>
      <c r="R1193" s="323" t="s">
        <v>68</v>
      </c>
      <c r="S1193" s="323" t="s">
        <v>68</v>
      </c>
      <c r="T1193" s="323" t="s">
        <v>68</v>
      </c>
      <c r="U1193" s="323" t="s">
        <v>68</v>
      </c>
      <c r="V1193" s="343" t="str">
        <f t="shared" si="120"/>
        <v>-</v>
      </c>
      <c r="W1193" s="325">
        <v>0.0</v>
      </c>
      <c r="X1193" s="325">
        <v>0.0</v>
      </c>
      <c r="Y1193" s="326">
        <f t="shared" si="121"/>
        <v>0</v>
      </c>
      <c r="Z1193" s="326">
        <f t="shared" si="122"/>
        <v>0</v>
      </c>
      <c r="AA1193" s="326"/>
    </row>
    <row r="1194">
      <c r="A1194" s="322">
        <v>46269.0</v>
      </c>
      <c r="B1194" s="245" t="s">
        <v>7116</v>
      </c>
      <c r="C1194" s="245" t="s">
        <v>68</v>
      </c>
      <c r="D1194" s="245" t="s">
        <v>68</v>
      </c>
      <c r="E1194" s="245" t="s">
        <v>68</v>
      </c>
      <c r="F1194" s="245" t="s">
        <v>68</v>
      </c>
      <c r="G1194" s="245" t="s">
        <v>68</v>
      </c>
      <c r="H1194" s="245" t="s">
        <v>68</v>
      </c>
      <c r="I1194" s="323" t="s">
        <v>68</v>
      </c>
      <c r="J1194" s="323" t="s">
        <v>68</v>
      </c>
      <c r="K1194" s="323" t="s">
        <v>68</v>
      </c>
      <c r="L1194" s="323" t="s">
        <v>68</v>
      </c>
      <c r="M1194" s="324" t="s">
        <v>68</v>
      </c>
      <c r="N1194" s="323" t="s">
        <v>68</v>
      </c>
      <c r="O1194" s="323" t="s">
        <v>68</v>
      </c>
      <c r="P1194" s="343" t="str">
        <f t="shared" si="119"/>
        <v>-</v>
      </c>
      <c r="Q1194" s="323" t="s">
        <v>68</v>
      </c>
      <c r="R1194" s="323" t="s">
        <v>68</v>
      </c>
      <c r="S1194" s="323" t="s">
        <v>68</v>
      </c>
      <c r="T1194" s="323" t="s">
        <v>68</v>
      </c>
      <c r="U1194" s="323" t="s">
        <v>68</v>
      </c>
      <c r="V1194" s="343" t="str">
        <f t="shared" si="120"/>
        <v>-</v>
      </c>
      <c r="W1194" s="325">
        <v>0.0</v>
      </c>
      <c r="X1194" s="325">
        <v>0.0</v>
      </c>
      <c r="Y1194" s="326">
        <f t="shared" si="121"/>
        <v>0</v>
      </c>
      <c r="Z1194" s="326">
        <f t="shared" si="122"/>
        <v>0</v>
      </c>
      <c r="AA1194" s="326"/>
    </row>
    <row r="1195">
      <c r="A1195" s="335">
        <v>46270.0</v>
      </c>
      <c r="B1195" s="336" t="s">
        <v>7116</v>
      </c>
      <c r="C1195" s="336" t="s">
        <v>68</v>
      </c>
      <c r="D1195" s="336" t="s">
        <v>68</v>
      </c>
      <c r="E1195" s="336" t="s">
        <v>68</v>
      </c>
      <c r="F1195" s="336" t="s">
        <v>68</v>
      </c>
      <c r="G1195" s="336" t="s">
        <v>68</v>
      </c>
      <c r="H1195" s="336" t="s">
        <v>68</v>
      </c>
      <c r="I1195" s="339" t="s">
        <v>68</v>
      </c>
      <c r="J1195" s="339" t="s">
        <v>68</v>
      </c>
      <c r="K1195" s="339" t="s">
        <v>68</v>
      </c>
      <c r="L1195" s="339" t="s">
        <v>68</v>
      </c>
      <c r="M1195" s="365" t="s">
        <v>68</v>
      </c>
      <c r="N1195" s="339" t="s">
        <v>68</v>
      </c>
      <c r="O1195" s="339" t="s">
        <v>68</v>
      </c>
      <c r="P1195" s="349" t="str">
        <f t="shared" si="119"/>
        <v>-</v>
      </c>
      <c r="Q1195" s="339" t="s">
        <v>68</v>
      </c>
      <c r="R1195" s="339" t="s">
        <v>68</v>
      </c>
      <c r="S1195" s="339" t="s">
        <v>68</v>
      </c>
      <c r="T1195" s="339" t="s">
        <v>68</v>
      </c>
      <c r="U1195" s="339" t="s">
        <v>68</v>
      </c>
      <c r="V1195" s="349" t="str">
        <f t="shared" si="120"/>
        <v>-</v>
      </c>
      <c r="W1195" s="342">
        <v>0.0</v>
      </c>
      <c r="X1195" s="342">
        <v>0.0</v>
      </c>
      <c r="Y1195" s="326">
        <f t="shared" si="121"/>
        <v>0</v>
      </c>
      <c r="Z1195" s="326">
        <f t="shared" si="122"/>
        <v>0</v>
      </c>
      <c r="AA1195" s="326"/>
    </row>
    <row r="1196">
      <c r="A1196" s="322">
        <v>46271.0</v>
      </c>
      <c r="B1196" s="245" t="s">
        <v>7392</v>
      </c>
      <c r="C1196" s="245" t="s">
        <v>68</v>
      </c>
      <c r="D1196" s="245" t="s">
        <v>68</v>
      </c>
      <c r="E1196" s="245" t="s">
        <v>68</v>
      </c>
      <c r="F1196" s="245" t="s">
        <v>2458</v>
      </c>
      <c r="G1196" s="245" t="s">
        <v>68</v>
      </c>
      <c r="H1196" s="245" t="s">
        <v>68</v>
      </c>
      <c r="I1196" s="323" t="s">
        <v>68</v>
      </c>
      <c r="J1196" s="323" t="s">
        <v>68</v>
      </c>
      <c r="K1196" s="323" t="s">
        <v>68</v>
      </c>
      <c r="L1196" s="323" t="s">
        <v>68</v>
      </c>
      <c r="M1196" s="324" t="s">
        <v>68</v>
      </c>
      <c r="N1196" s="323" t="s">
        <v>68</v>
      </c>
      <c r="O1196" s="323" t="s">
        <v>68</v>
      </c>
      <c r="P1196" s="343" t="str">
        <f t="shared" si="119"/>
        <v>-</v>
      </c>
      <c r="Q1196" s="323" t="s">
        <v>68</v>
      </c>
      <c r="R1196" s="323" t="s">
        <v>68</v>
      </c>
      <c r="S1196" s="323" t="s">
        <v>68</v>
      </c>
      <c r="T1196" s="323" t="s">
        <v>68</v>
      </c>
      <c r="U1196" s="323" t="s">
        <v>68</v>
      </c>
      <c r="V1196" s="343" t="str">
        <f t="shared" si="120"/>
        <v>-</v>
      </c>
      <c r="W1196" s="325">
        <v>0.0</v>
      </c>
      <c r="X1196" s="325">
        <v>0.0</v>
      </c>
      <c r="Y1196" s="326">
        <f t="shared" si="121"/>
        <v>0</v>
      </c>
      <c r="Z1196" s="326">
        <f t="shared" si="122"/>
        <v>0</v>
      </c>
      <c r="AA1196" s="326"/>
    </row>
    <row r="1197">
      <c r="A1197" s="322">
        <v>46272.0</v>
      </c>
      <c r="B1197" s="245" t="s">
        <v>7392</v>
      </c>
      <c r="C1197" s="245" t="s">
        <v>68</v>
      </c>
      <c r="D1197" s="245" t="s">
        <v>68</v>
      </c>
      <c r="E1197" s="245" t="s">
        <v>68</v>
      </c>
      <c r="F1197" s="245" t="s">
        <v>68</v>
      </c>
      <c r="G1197" s="245" t="s">
        <v>68</v>
      </c>
      <c r="H1197" s="245" t="s">
        <v>68</v>
      </c>
      <c r="I1197" s="323" t="s">
        <v>68</v>
      </c>
      <c r="J1197" s="323" t="s">
        <v>68</v>
      </c>
      <c r="K1197" s="323" t="s">
        <v>68</v>
      </c>
      <c r="L1197" s="323" t="s">
        <v>68</v>
      </c>
      <c r="M1197" s="324" t="s">
        <v>68</v>
      </c>
      <c r="N1197" s="323" t="s">
        <v>68</v>
      </c>
      <c r="O1197" s="323" t="s">
        <v>68</v>
      </c>
      <c r="P1197" s="343" t="str">
        <f t="shared" si="119"/>
        <v>-</v>
      </c>
      <c r="Q1197" s="323" t="s">
        <v>68</v>
      </c>
      <c r="R1197" s="323" t="s">
        <v>68</v>
      </c>
      <c r="S1197" s="323" t="s">
        <v>68</v>
      </c>
      <c r="T1197" s="323" t="s">
        <v>68</v>
      </c>
      <c r="U1197" s="323" t="s">
        <v>68</v>
      </c>
      <c r="V1197" s="343" t="str">
        <f t="shared" si="120"/>
        <v>-</v>
      </c>
      <c r="W1197" s="325">
        <v>0.0</v>
      </c>
      <c r="X1197" s="325">
        <v>0.0</v>
      </c>
      <c r="Y1197" s="326">
        <f t="shared" si="121"/>
        <v>0</v>
      </c>
      <c r="Z1197" s="326">
        <f t="shared" si="122"/>
        <v>0</v>
      </c>
      <c r="AA1197" s="326"/>
    </row>
    <row r="1198">
      <c r="A1198" s="322">
        <v>46273.0</v>
      </c>
      <c r="B1198" s="245" t="s">
        <v>7392</v>
      </c>
      <c r="C1198" s="245" t="s">
        <v>68</v>
      </c>
      <c r="D1198" s="245" t="s">
        <v>68</v>
      </c>
      <c r="E1198" s="245" t="s">
        <v>68</v>
      </c>
      <c r="F1198" s="245" t="s">
        <v>68</v>
      </c>
      <c r="G1198" s="245" t="s">
        <v>68</v>
      </c>
      <c r="H1198" s="245" t="s">
        <v>68</v>
      </c>
      <c r="I1198" s="323" t="s">
        <v>68</v>
      </c>
      <c r="J1198" s="323" t="s">
        <v>68</v>
      </c>
      <c r="K1198" s="323" t="s">
        <v>68</v>
      </c>
      <c r="L1198" s="323" t="s">
        <v>68</v>
      </c>
      <c r="M1198" s="324" t="s">
        <v>68</v>
      </c>
      <c r="N1198" s="323" t="s">
        <v>68</v>
      </c>
      <c r="O1198" s="323" t="s">
        <v>68</v>
      </c>
      <c r="P1198" s="343" t="str">
        <f t="shared" si="119"/>
        <v>-</v>
      </c>
      <c r="Q1198" s="323" t="s">
        <v>68</v>
      </c>
      <c r="R1198" s="323" t="s">
        <v>68</v>
      </c>
      <c r="S1198" s="323" t="s">
        <v>68</v>
      </c>
      <c r="T1198" s="323" t="s">
        <v>68</v>
      </c>
      <c r="U1198" s="323" t="s">
        <v>68</v>
      </c>
      <c r="V1198" s="343" t="str">
        <f t="shared" si="120"/>
        <v>-</v>
      </c>
      <c r="W1198" s="325">
        <v>0.0</v>
      </c>
      <c r="X1198" s="325">
        <v>0.0</v>
      </c>
      <c r="Y1198" s="326">
        <f t="shared" si="121"/>
        <v>0</v>
      </c>
      <c r="Z1198" s="326">
        <f t="shared" si="122"/>
        <v>0</v>
      </c>
      <c r="AA1198" s="326"/>
    </row>
    <row r="1199">
      <c r="A1199" s="322">
        <v>46274.0</v>
      </c>
      <c r="B1199" s="245" t="s">
        <v>7392</v>
      </c>
      <c r="C1199" s="245" t="s">
        <v>68</v>
      </c>
      <c r="D1199" s="245" t="s">
        <v>68</v>
      </c>
      <c r="E1199" s="245" t="s">
        <v>68</v>
      </c>
      <c r="F1199" s="245" t="s">
        <v>68</v>
      </c>
      <c r="G1199" s="245" t="s">
        <v>68</v>
      </c>
      <c r="H1199" s="245" t="s">
        <v>68</v>
      </c>
      <c r="I1199" s="323" t="s">
        <v>68</v>
      </c>
      <c r="J1199" s="323" t="s">
        <v>68</v>
      </c>
      <c r="K1199" s="323" t="s">
        <v>68</v>
      </c>
      <c r="L1199" s="323" t="s">
        <v>68</v>
      </c>
      <c r="M1199" s="324" t="s">
        <v>68</v>
      </c>
      <c r="N1199" s="323" t="s">
        <v>68</v>
      </c>
      <c r="O1199" s="323" t="s">
        <v>68</v>
      </c>
      <c r="P1199" s="343" t="str">
        <f t="shared" si="119"/>
        <v>-</v>
      </c>
      <c r="Q1199" s="323" t="s">
        <v>68</v>
      </c>
      <c r="R1199" s="323" t="s">
        <v>68</v>
      </c>
      <c r="S1199" s="323" t="s">
        <v>68</v>
      </c>
      <c r="T1199" s="323" t="s">
        <v>68</v>
      </c>
      <c r="U1199" s="323" t="s">
        <v>68</v>
      </c>
      <c r="V1199" s="343" t="str">
        <f t="shared" si="120"/>
        <v>-</v>
      </c>
      <c r="W1199" s="325">
        <v>0.0</v>
      </c>
      <c r="X1199" s="325">
        <v>0.0</v>
      </c>
      <c r="Y1199" s="326">
        <f t="shared" si="121"/>
        <v>0</v>
      </c>
      <c r="Z1199" s="326">
        <f t="shared" si="122"/>
        <v>0</v>
      </c>
      <c r="AA1199" s="326"/>
    </row>
    <row r="1200">
      <c r="A1200" s="322">
        <v>46275.0</v>
      </c>
      <c r="B1200" s="245" t="s">
        <v>7392</v>
      </c>
      <c r="C1200" s="245" t="s">
        <v>68</v>
      </c>
      <c r="D1200" s="245" t="s">
        <v>68</v>
      </c>
      <c r="E1200" s="245" t="s">
        <v>68</v>
      </c>
      <c r="F1200" s="245" t="s">
        <v>68</v>
      </c>
      <c r="G1200" s="245" t="s">
        <v>68</v>
      </c>
      <c r="H1200" s="245" t="s">
        <v>68</v>
      </c>
      <c r="I1200" s="323" t="s">
        <v>68</v>
      </c>
      <c r="J1200" s="323" t="s">
        <v>68</v>
      </c>
      <c r="K1200" s="323" t="s">
        <v>68</v>
      </c>
      <c r="L1200" s="323" t="s">
        <v>68</v>
      </c>
      <c r="M1200" s="324" t="s">
        <v>68</v>
      </c>
      <c r="N1200" s="323" t="s">
        <v>68</v>
      </c>
      <c r="O1200" s="323" t="s">
        <v>68</v>
      </c>
      <c r="P1200" s="343" t="str">
        <f t="shared" si="119"/>
        <v>-</v>
      </c>
      <c r="Q1200" s="323" t="s">
        <v>68</v>
      </c>
      <c r="R1200" s="323" t="s">
        <v>68</v>
      </c>
      <c r="S1200" s="323" t="s">
        <v>68</v>
      </c>
      <c r="T1200" s="323" t="s">
        <v>68</v>
      </c>
      <c r="U1200" s="323" t="s">
        <v>68</v>
      </c>
      <c r="V1200" s="343" t="str">
        <f t="shared" si="120"/>
        <v>-</v>
      </c>
      <c r="W1200" s="325">
        <v>0.0</v>
      </c>
      <c r="X1200" s="325">
        <v>0.0</v>
      </c>
      <c r="Y1200" s="326">
        <f t="shared" si="121"/>
        <v>0</v>
      </c>
      <c r="Z1200" s="326">
        <f t="shared" si="122"/>
        <v>0</v>
      </c>
      <c r="AA1200" s="326"/>
    </row>
    <row r="1201">
      <c r="A1201" s="322">
        <v>46276.0</v>
      </c>
      <c r="B1201" s="245" t="s">
        <v>7392</v>
      </c>
      <c r="C1201" s="245" t="s">
        <v>68</v>
      </c>
      <c r="D1201" s="245" t="s">
        <v>68</v>
      </c>
      <c r="E1201" s="245" t="s">
        <v>68</v>
      </c>
      <c r="F1201" s="245" t="s">
        <v>68</v>
      </c>
      <c r="G1201" s="245" t="s">
        <v>68</v>
      </c>
      <c r="H1201" s="245" t="s">
        <v>68</v>
      </c>
      <c r="I1201" s="323" t="s">
        <v>68</v>
      </c>
      <c r="J1201" s="323" t="s">
        <v>68</v>
      </c>
      <c r="K1201" s="323" t="s">
        <v>68</v>
      </c>
      <c r="L1201" s="323" t="s">
        <v>68</v>
      </c>
      <c r="M1201" s="324" t="s">
        <v>68</v>
      </c>
      <c r="N1201" s="323" t="s">
        <v>68</v>
      </c>
      <c r="O1201" s="323" t="s">
        <v>68</v>
      </c>
      <c r="P1201" s="343" t="str">
        <f t="shared" si="119"/>
        <v>-</v>
      </c>
      <c r="Q1201" s="323" t="s">
        <v>68</v>
      </c>
      <c r="R1201" s="323" t="s">
        <v>68</v>
      </c>
      <c r="S1201" s="323" t="s">
        <v>68</v>
      </c>
      <c r="T1201" s="323" t="s">
        <v>68</v>
      </c>
      <c r="U1201" s="323" t="s">
        <v>68</v>
      </c>
      <c r="V1201" s="343" t="str">
        <f t="shared" si="120"/>
        <v>-</v>
      </c>
      <c r="W1201" s="325">
        <v>0.0</v>
      </c>
      <c r="X1201" s="325">
        <v>0.0</v>
      </c>
      <c r="Y1201" s="326">
        <f t="shared" si="121"/>
        <v>0</v>
      </c>
      <c r="Z1201" s="326">
        <f t="shared" si="122"/>
        <v>0</v>
      </c>
      <c r="AA1201" s="326"/>
    </row>
    <row r="1202">
      <c r="A1202" s="335">
        <v>46277.0</v>
      </c>
      <c r="B1202" s="336" t="s">
        <v>7392</v>
      </c>
      <c r="C1202" s="336" t="s">
        <v>68</v>
      </c>
      <c r="D1202" s="336" t="s">
        <v>68</v>
      </c>
      <c r="E1202" s="336" t="s">
        <v>68</v>
      </c>
      <c r="F1202" s="336" t="s">
        <v>68</v>
      </c>
      <c r="G1202" s="336" t="s">
        <v>68</v>
      </c>
      <c r="H1202" s="336" t="s">
        <v>68</v>
      </c>
      <c r="I1202" s="339" t="s">
        <v>68</v>
      </c>
      <c r="J1202" s="339" t="s">
        <v>68</v>
      </c>
      <c r="K1202" s="339" t="s">
        <v>68</v>
      </c>
      <c r="L1202" s="339" t="s">
        <v>68</v>
      </c>
      <c r="M1202" s="365" t="s">
        <v>68</v>
      </c>
      <c r="N1202" s="339" t="s">
        <v>68</v>
      </c>
      <c r="O1202" s="339" t="s">
        <v>68</v>
      </c>
      <c r="P1202" s="349" t="str">
        <f t="shared" si="119"/>
        <v>-</v>
      </c>
      <c r="Q1202" s="339" t="s">
        <v>68</v>
      </c>
      <c r="R1202" s="339" t="s">
        <v>68</v>
      </c>
      <c r="S1202" s="339" t="s">
        <v>68</v>
      </c>
      <c r="T1202" s="339" t="s">
        <v>68</v>
      </c>
      <c r="U1202" s="339" t="s">
        <v>68</v>
      </c>
      <c r="V1202" s="349" t="str">
        <f t="shared" si="120"/>
        <v>-</v>
      </c>
      <c r="W1202" s="342">
        <v>0.0</v>
      </c>
      <c r="X1202" s="342">
        <v>0.0</v>
      </c>
      <c r="Y1202" s="326">
        <f t="shared" si="121"/>
        <v>0</v>
      </c>
      <c r="Z1202" s="326">
        <f t="shared" si="122"/>
        <v>0</v>
      </c>
      <c r="AA1202" s="326"/>
    </row>
    <row r="1203">
      <c r="A1203" s="322">
        <v>46278.0</v>
      </c>
      <c r="B1203" s="245" t="s">
        <v>7568</v>
      </c>
      <c r="C1203" s="245" t="s">
        <v>68</v>
      </c>
      <c r="D1203" s="245" t="s">
        <v>68</v>
      </c>
      <c r="E1203" s="245" t="s">
        <v>68</v>
      </c>
      <c r="F1203" s="245" t="s">
        <v>2458</v>
      </c>
      <c r="G1203" s="245" t="s">
        <v>68</v>
      </c>
      <c r="H1203" s="245" t="s">
        <v>68</v>
      </c>
      <c r="I1203" s="323" t="s">
        <v>68</v>
      </c>
      <c r="J1203" s="323" t="s">
        <v>68</v>
      </c>
      <c r="K1203" s="323" t="s">
        <v>68</v>
      </c>
      <c r="L1203" s="323" t="s">
        <v>68</v>
      </c>
      <c r="M1203" s="324" t="s">
        <v>68</v>
      </c>
      <c r="N1203" s="323" t="s">
        <v>68</v>
      </c>
      <c r="O1203" s="323" t="s">
        <v>68</v>
      </c>
      <c r="P1203" s="343" t="str">
        <f t="shared" si="119"/>
        <v>-</v>
      </c>
      <c r="Q1203" s="323" t="s">
        <v>68</v>
      </c>
      <c r="R1203" s="323" t="s">
        <v>68</v>
      </c>
      <c r="S1203" s="323" t="s">
        <v>68</v>
      </c>
      <c r="T1203" s="323" t="s">
        <v>68</v>
      </c>
      <c r="U1203" s="323" t="s">
        <v>68</v>
      </c>
      <c r="V1203" s="343" t="str">
        <f t="shared" si="120"/>
        <v>-</v>
      </c>
      <c r="W1203" s="325">
        <v>0.0</v>
      </c>
      <c r="X1203" s="325">
        <v>0.0</v>
      </c>
      <c r="Y1203" s="326">
        <f t="shared" si="121"/>
        <v>0</v>
      </c>
      <c r="Z1203" s="326">
        <f t="shared" si="122"/>
        <v>0</v>
      </c>
      <c r="AA1203" s="326"/>
    </row>
    <row r="1204">
      <c r="A1204" s="322">
        <v>46279.0</v>
      </c>
      <c r="B1204" s="245" t="s">
        <v>7568</v>
      </c>
      <c r="C1204" s="245" t="s">
        <v>68</v>
      </c>
      <c r="D1204" s="245" t="s">
        <v>68</v>
      </c>
      <c r="E1204" s="245" t="s">
        <v>68</v>
      </c>
      <c r="F1204" s="245" t="s">
        <v>68</v>
      </c>
      <c r="G1204" s="245" t="s">
        <v>68</v>
      </c>
      <c r="H1204" s="245" t="s">
        <v>68</v>
      </c>
      <c r="I1204" s="323" t="s">
        <v>68</v>
      </c>
      <c r="J1204" s="323" t="s">
        <v>68</v>
      </c>
      <c r="K1204" s="323" t="s">
        <v>68</v>
      </c>
      <c r="L1204" s="323" t="s">
        <v>68</v>
      </c>
      <c r="M1204" s="324" t="s">
        <v>68</v>
      </c>
      <c r="N1204" s="323" t="s">
        <v>68</v>
      </c>
      <c r="O1204" s="323" t="s">
        <v>68</v>
      </c>
      <c r="P1204" s="343" t="str">
        <f t="shared" si="119"/>
        <v>-</v>
      </c>
      <c r="Q1204" s="323" t="s">
        <v>68</v>
      </c>
      <c r="R1204" s="323" t="s">
        <v>68</v>
      </c>
      <c r="S1204" s="323" t="s">
        <v>68</v>
      </c>
      <c r="T1204" s="323" t="s">
        <v>68</v>
      </c>
      <c r="U1204" s="323" t="s">
        <v>68</v>
      </c>
      <c r="V1204" s="343" t="str">
        <f t="shared" si="120"/>
        <v>-</v>
      </c>
      <c r="W1204" s="325">
        <v>0.0</v>
      </c>
      <c r="X1204" s="325">
        <v>0.0</v>
      </c>
      <c r="Y1204" s="326">
        <f t="shared" si="121"/>
        <v>0</v>
      </c>
      <c r="Z1204" s="326">
        <f t="shared" si="122"/>
        <v>0</v>
      </c>
      <c r="AA1204" s="326"/>
    </row>
    <row r="1205">
      <c r="A1205" s="322">
        <v>46280.0</v>
      </c>
      <c r="B1205" s="245" t="s">
        <v>7568</v>
      </c>
      <c r="C1205" s="245" t="s">
        <v>68</v>
      </c>
      <c r="D1205" s="245" t="s">
        <v>68</v>
      </c>
      <c r="E1205" s="245" t="s">
        <v>68</v>
      </c>
      <c r="F1205" s="245" t="s">
        <v>68</v>
      </c>
      <c r="G1205" s="245" t="s">
        <v>68</v>
      </c>
      <c r="H1205" s="245" t="s">
        <v>68</v>
      </c>
      <c r="I1205" s="323" t="s">
        <v>68</v>
      </c>
      <c r="J1205" s="323" t="s">
        <v>68</v>
      </c>
      <c r="K1205" s="323" t="s">
        <v>68</v>
      </c>
      <c r="L1205" s="323" t="s">
        <v>68</v>
      </c>
      <c r="M1205" s="324" t="s">
        <v>68</v>
      </c>
      <c r="N1205" s="323" t="s">
        <v>68</v>
      </c>
      <c r="O1205" s="323" t="s">
        <v>68</v>
      </c>
      <c r="P1205" s="343" t="str">
        <f t="shared" si="119"/>
        <v>-</v>
      </c>
      <c r="Q1205" s="323" t="s">
        <v>68</v>
      </c>
      <c r="R1205" s="323" t="s">
        <v>68</v>
      </c>
      <c r="S1205" s="323" t="s">
        <v>68</v>
      </c>
      <c r="T1205" s="323" t="s">
        <v>68</v>
      </c>
      <c r="U1205" s="323" t="s">
        <v>68</v>
      </c>
      <c r="V1205" s="343" t="str">
        <f t="shared" si="120"/>
        <v>-</v>
      </c>
      <c r="W1205" s="325">
        <v>0.0</v>
      </c>
      <c r="X1205" s="325">
        <v>0.0</v>
      </c>
      <c r="Y1205" s="326">
        <f t="shared" si="121"/>
        <v>0</v>
      </c>
      <c r="Z1205" s="326">
        <f t="shared" si="122"/>
        <v>0</v>
      </c>
      <c r="AA1205" s="326"/>
    </row>
    <row r="1206">
      <c r="A1206" s="322">
        <v>46281.0</v>
      </c>
      <c r="B1206" s="245" t="s">
        <v>7568</v>
      </c>
      <c r="C1206" s="245" t="s">
        <v>68</v>
      </c>
      <c r="D1206" s="245" t="s">
        <v>68</v>
      </c>
      <c r="E1206" s="245" t="s">
        <v>68</v>
      </c>
      <c r="F1206" s="245" t="s">
        <v>13415</v>
      </c>
      <c r="G1206" s="245" t="s">
        <v>68</v>
      </c>
      <c r="H1206" s="245" t="s">
        <v>68</v>
      </c>
      <c r="I1206" s="323" t="s">
        <v>68</v>
      </c>
      <c r="J1206" s="323" t="s">
        <v>68</v>
      </c>
      <c r="K1206" s="323" t="s">
        <v>68</v>
      </c>
      <c r="L1206" s="323" t="s">
        <v>68</v>
      </c>
      <c r="M1206" s="324" t="s">
        <v>68</v>
      </c>
      <c r="N1206" s="323" t="s">
        <v>68</v>
      </c>
      <c r="O1206" s="323" t="s">
        <v>68</v>
      </c>
      <c r="P1206" s="343" t="str">
        <f t="shared" si="119"/>
        <v>-</v>
      </c>
      <c r="Q1206" s="323" t="s">
        <v>68</v>
      </c>
      <c r="R1206" s="323" t="s">
        <v>68</v>
      </c>
      <c r="S1206" s="323" t="s">
        <v>68</v>
      </c>
      <c r="T1206" s="323" t="s">
        <v>68</v>
      </c>
      <c r="U1206" s="323" t="s">
        <v>68</v>
      </c>
      <c r="V1206" s="343" t="str">
        <f t="shared" si="120"/>
        <v>-</v>
      </c>
      <c r="W1206" s="325">
        <v>0.0</v>
      </c>
      <c r="X1206" s="325">
        <v>0.0</v>
      </c>
      <c r="Y1206" s="326">
        <f t="shared" si="121"/>
        <v>0</v>
      </c>
      <c r="Z1206" s="326">
        <f t="shared" si="122"/>
        <v>0</v>
      </c>
      <c r="AA1206" s="326"/>
    </row>
    <row r="1207">
      <c r="A1207" s="322">
        <v>46282.0</v>
      </c>
      <c r="B1207" s="245" t="s">
        <v>7568</v>
      </c>
      <c r="C1207" s="245" t="s">
        <v>68</v>
      </c>
      <c r="D1207" s="245" t="s">
        <v>68</v>
      </c>
      <c r="E1207" s="245" t="s">
        <v>68</v>
      </c>
      <c r="F1207" s="245" t="s">
        <v>68</v>
      </c>
      <c r="G1207" s="245" t="s">
        <v>68</v>
      </c>
      <c r="H1207" s="245" t="s">
        <v>68</v>
      </c>
      <c r="I1207" s="323" t="s">
        <v>68</v>
      </c>
      <c r="J1207" s="323" t="s">
        <v>68</v>
      </c>
      <c r="K1207" s="323" t="s">
        <v>68</v>
      </c>
      <c r="L1207" s="323" t="s">
        <v>68</v>
      </c>
      <c r="M1207" s="324" t="s">
        <v>68</v>
      </c>
      <c r="N1207" s="323" t="s">
        <v>68</v>
      </c>
      <c r="O1207" s="323" t="s">
        <v>68</v>
      </c>
      <c r="P1207" s="343" t="str">
        <f t="shared" si="119"/>
        <v>-</v>
      </c>
      <c r="Q1207" s="323" t="s">
        <v>68</v>
      </c>
      <c r="R1207" s="323" t="s">
        <v>68</v>
      </c>
      <c r="S1207" s="323" t="s">
        <v>68</v>
      </c>
      <c r="T1207" s="323" t="s">
        <v>68</v>
      </c>
      <c r="U1207" s="323" t="s">
        <v>68</v>
      </c>
      <c r="V1207" s="343" t="str">
        <f t="shared" si="120"/>
        <v>-</v>
      </c>
      <c r="W1207" s="325">
        <v>0.0</v>
      </c>
      <c r="X1207" s="325">
        <v>0.0</v>
      </c>
      <c r="Y1207" s="326">
        <f t="shared" si="121"/>
        <v>0</v>
      </c>
      <c r="Z1207" s="326">
        <f t="shared" si="122"/>
        <v>0</v>
      </c>
      <c r="AA1207" s="326"/>
    </row>
    <row r="1208">
      <c r="A1208" s="322">
        <v>46283.0</v>
      </c>
      <c r="B1208" s="245" t="s">
        <v>7568</v>
      </c>
      <c r="C1208" s="245" t="s">
        <v>68</v>
      </c>
      <c r="D1208" s="245" t="s">
        <v>68</v>
      </c>
      <c r="E1208" s="245" t="s">
        <v>68</v>
      </c>
      <c r="F1208" s="245" t="s">
        <v>68</v>
      </c>
      <c r="G1208" s="245" t="s">
        <v>68</v>
      </c>
      <c r="H1208" s="245" t="s">
        <v>68</v>
      </c>
      <c r="I1208" s="323" t="s">
        <v>68</v>
      </c>
      <c r="J1208" s="323" t="s">
        <v>68</v>
      </c>
      <c r="K1208" s="323" t="s">
        <v>68</v>
      </c>
      <c r="L1208" s="323" t="s">
        <v>68</v>
      </c>
      <c r="M1208" s="324" t="s">
        <v>68</v>
      </c>
      <c r="N1208" s="323" t="s">
        <v>68</v>
      </c>
      <c r="O1208" s="323" t="s">
        <v>68</v>
      </c>
      <c r="P1208" s="343" t="str">
        <f t="shared" si="119"/>
        <v>-</v>
      </c>
      <c r="Q1208" s="323" t="s">
        <v>68</v>
      </c>
      <c r="R1208" s="323" t="s">
        <v>68</v>
      </c>
      <c r="S1208" s="323" t="s">
        <v>68</v>
      </c>
      <c r="T1208" s="323" t="s">
        <v>68</v>
      </c>
      <c r="U1208" s="323" t="s">
        <v>68</v>
      </c>
      <c r="V1208" s="343" t="str">
        <f t="shared" si="120"/>
        <v>-</v>
      </c>
      <c r="W1208" s="325">
        <v>0.0</v>
      </c>
      <c r="X1208" s="325">
        <v>0.0</v>
      </c>
      <c r="Y1208" s="326">
        <f t="shared" si="121"/>
        <v>0</v>
      </c>
      <c r="Z1208" s="326">
        <f t="shared" si="122"/>
        <v>0</v>
      </c>
      <c r="AA1208" s="326"/>
    </row>
    <row r="1209">
      <c r="A1209" s="335">
        <v>46284.0</v>
      </c>
      <c r="B1209" s="336" t="s">
        <v>7568</v>
      </c>
      <c r="C1209" s="336" t="s">
        <v>68</v>
      </c>
      <c r="D1209" s="336" t="s">
        <v>68</v>
      </c>
      <c r="E1209" s="336" t="s">
        <v>68</v>
      </c>
      <c r="F1209" s="336" t="s">
        <v>68</v>
      </c>
      <c r="G1209" s="336" t="s">
        <v>68</v>
      </c>
      <c r="H1209" s="336" t="s">
        <v>68</v>
      </c>
      <c r="I1209" s="339" t="s">
        <v>68</v>
      </c>
      <c r="J1209" s="339" t="s">
        <v>68</v>
      </c>
      <c r="K1209" s="339" t="s">
        <v>68</v>
      </c>
      <c r="L1209" s="339" t="s">
        <v>68</v>
      </c>
      <c r="M1209" s="365" t="s">
        <v>68</v>
      </c>
      <c r="N1209" s="339" t="s">
        <v>68</v>
      </c>
      <c r="O1209" s="339" t="s">
        <v>68</v>
      </c>
      <c r="P1209" s="349" t="str">
        <f t="shared" si="119"/>
        <v>-</v>
      </c>
      <c r="Q1209" s="339" t="s">
        <v>68</v>
      </c>
      <c r="R1209" s="339" t="s">
        <v>68</v>
      </c>
      <c r="S1209" s="339" t="s">
        <v>68</v>
      </c>
      <c r="T1209" s="339" t="s">
        <v>68</v>
      </c>
      <c r="U1209" s="339" t="s">
        <v>68</v>
      </c>
      <c r="V1209" s="349" t="str">
        <f t="shared" si="120"/>
        <v>-</v>
      </c>
      <c r="W1209" s="342">
        <v>0.0</v>
      </c>
      <c r="X1209" s="342">
        <v>0.0</v>
      </c>
      <c r="Y1209" s="326">
        <f t="shared" si="121"/>
        <v>0</v>
      </c>
      <c r="Z1209" s="326">
        <f t="shared" si="122"/>
        <v>0</v>
      </c>
      <c r="AA1209" s="326"/>
    </row>
    <row r="1210">
      <c r="A1210" s="322">
        <v>46285.0</v>
      </c>
      <c r="B1210" s="245" t="s">
        <v>7688</v>
      </c>
      <c r="C1210" s="245" t="s">
        <v>68</v>
      </c>
      <c r="D1210" s="245" t="s">
        <v>68</v>
      </c>
      <c r="E1210" s="245" t="s">
        <v>68</v>
      </c>
      <c r="F1210" s="245" t="s">
        <v>2458</v>
      </c>
      <c r="G1210" s="245" t="s">
        <v>68</v>
      </c>
      <c r="H1210" s="245" t="s">
        <v>68</v>
      </c>
      <c r="I1210" s="323" t="s">
        <v>68</v>
      </c>
      <c r="J1210" s="323" t="s">
        <v>68</v>
      </c>
      <c r="K1210" s="323" t="s">
        <v>68</v>
      </c>
      <c r="L1210" s="323" t="s">
        <v>68</v>
      </c>
      <c r="M1210" s="324" t="s">
        <v>68</v>
      </c>
      <c r="N1210" s="323" t="s">
        <v>68</v>
      </c>
      <c r="O1210" s="323" t="s">
        <v>68</v>
      </c>
      <c r="P1210" s="343" t="str">
        <f t="shared" si="119"/>
        <v>-</v>
      </c>
      <c r="Q1210" s="323" t="s">
        <v>68</v>
      </c>
      <c r="R1210" s="323" t="s">
        <v>68</v>
      </c>
      <c r="S1210" s="323" t="s">
        <v>68</v>
      </c>
      <c r="T1210" s="323" t="s">
        <v>68</v>
      </c>
      <c r="U1210" s="323" t="s">
        <v>68</v>
      </c>
      <c r="V1210" s="343" t="str">
        <f t="shared" si="120"/>
        <v>-</v>
      </c>
      <c r="W1210" s="325">
        <v>0.0</v>
      </c>
      <c r="X1210" s="325">
        <v>0.0</v>
      </c>
      <c r="Y1210" s="326">
        <f t="shared" si="121"/>
        <v>0</v>
      </c>
      <c r="Z1210" s="326">
        <f t="shared" si="122"/>
        <v>0</v>
      </c>
      <c r="AA1210" s="326"/>
    </row>
    <row r="1211">
      <c r="A1211" s="322">
        <v>46286.0</v>
      </c>
      <c r="B1211" s="245" t="s">
        <v>7688</v>
      </c>
      <c r="C1211" s="245" t="s">
        <v>68</v>
      </c>
      <c r="D1211" s="245" t="s">
        <v>68</v>
      </c>
      <c r="E1211" s="245" t="s">
        <v>68</v>
      </c>
      <c r="F1211" s="245" t="s">
        <v>68</v>
      </c>
      <c r="G1211" s="245" t="s">
        <v>68</v>
      </c>
      <c r="H1211" s="245" t="s">
        <v>68</v>
      </c>
      <c r="I1211" s="323" t="s">
        <v>68</v>
      </c>
      <c r="J1211" s="323" t="s">
        <v>68</v>
      </c>
      <c r="K1211" s="323" t="s">
        <v>68</v>
      </c>
      <c r="L1211" s="323" t="s">
        <v>68</v>
      </c>
      <c r="M1211" s="324" t="s">
        <v>68</v>
      </c>
      <c r="N1211" s="323" t="s">
        <v>68</v>
      </c>
      <c r="O1211" s="323" t="s">
        <v>68</v>
      </c>
      <c r="P1211" s="343" t="str">
        <f t="shared" si="119"/>
        <v>-</v>
      </c>
      <c r="Q1211" s="323" t="s">
        <v>68</v>
      </c>
      <c r="R1211" s="323" t="s">
        <v>68</v>
      </c>
      <c r="S1211" s="323" t="s">
        <v>68</v>
      </c>
      <c r="T1211" s="323" t="s">
        <v>68</v>
      </c>
      <c r="U1211" s="323" t="s">
        <v>68</v>
      </c>
      <c r="V1211" s="343" t="str">
        <f t="shared" si="120"/>
        <v>-</v>
      </c>
      <c r="W1211" s="325">
        <v>0.0</v>
      </c>
      <c r="X1211" s="325">
        <v>0.0</v>
      </c>
      <c r="Y1211" s="326">
        <f t="shared" si="121"/>
        <v>0</v>
      </c>
      <c r="Z1211" s="326">
        <f t="shared" si="122"/>
        <v>0</v>
      </c>
      <c r="AA1211" s="326"/>
    </row>
    <row r="1212">
      <c r="A1212" s="322">
        <v>46287.0</v>
      </c>
      <c r="B1212" s="245" t="s">
        <v>7688</v>
      </c>
      <c r="C1212" s="245" t="s">
        <v>68</v>
      </c>
      <c r="D1212" s="245" t="s">
        <v>68</v>
      </c>
      <c r="E1212" s="245" t="s">
        <v>68</v>
      </c>
      <c r="F1212" s="245" t="s">
        <v>68</v>
      </c>
      <c r="G1212" s="245" t="s">
        <v>68</v>
      </c>
      <c r="H1212" s="245" t="s">
        <v>68</v>
      </c>
      <c r="I1212" s="323" t="s">
        <v>68</v>
      </c>
      <c r="J1212" s="323" t="s">
        <v>68</v>
      </c>
      <c r="K1212" s="323" t="s">
        <v>68</v>
      </c>
      <c r="L1212" s="323" t="s">
        <v>68</v>
      </c>
      <c r="M1212" s="324" t="s">
        <v>68</v>
      </c>
      <c r="N1212" s="323" t="s">
        <v>68</v>
      </c>
      <c r="O1212" s="323" t="s">
        <v>68</v>
      </c>
      <c r="P1212" s="343" t="str">
        <f t="shared" si="119"/>
        <v>-</v>
      </c>
      <c r="Q1212" s="323" t="s">
        <v>68</v>
      </c>
      <c r="R1212" s="323" t="s">
        <v>68</v>
      </c>
      <c r="S1212" s="323" t="s">
        <v>68</v>
      </c>
      <c r="T1212" s="323" t="s">
        <v>68</v>
      </c>
      <c r="U1212" s="323" t="s">
        <v>68</v>
      </c>
      <c r="V1212" s="343" t="str">
        <f t="shared" si="120"/>
        <v>-</v>
      </c>
      <c r="W1212" s="325">
        <v>0.0</v>
      </c>
      <c r="X1212" s="325">
        <v>0.0</v>
      </c>
      <c r="Y1212" s="326">
        <f t="shared" si="121"/>
        <v>0</v>
      </c>
      <c r="Z1212" s="326">
        <f t="shared" si="122"/>
        <v>0</v>
      </c>
      <c r="AA1212" s="326"/>
    </row>
    <row r="1213">
      <c r="A1213" s="322">
        <v>46288.0</v>
      </c>
      <c r="B1213" s="245" t="s">
        <v>7688</v>
      </c>
      <c r="C1213" s="245" t="s">
        <v>68</v>
      </c>
      <c r="D1213" s="245" t="s">
        <v>68</v>
      </c>
      <c r="E1213" s="245" t="s">
        <v>68</v>
      </c>
      <c r="F1213" s="245" t="s">
        <v>68</v>
      </c>
      <c r="G1213" s="245" t="s">
        <v>68</v>
      </c>
      <c r="H1213" s="245" t="s">
        <v>68</v>
      </c>
      <c r="I1213" s="323" t="s">
        <v>68</v>
      </c>
      <c r="J1213" s="323" t="s">
        <v>68</v>
      </c>
      <c r="K1213" s="323" t="s">
        <v>68</v>
      </c>
      <c r="L1213" s="323" t="s">
        <v>68</v>
      </c>
      <c r="M1213" s="324" t="s">
        <v>68</v>
      </c>
      <c r="N1213" s="323" t="s">
        <v>68</v>
      </c>
      <c r="O1213" s="323" t="s">
        <v>68</v>
      </c>
      <c r="P1213" s="343" t="str">
        <f t="shared" si="119"/>
        <v>-</v>
      </c>
      <c r="Q1213" s="323" t="s">
        <v>68</v>
      </c>
      <c r="R1213" s="323" t="s">
        <v>68</v>
      </c>
      <c r="S1213" s="323" t="s">
        <v>68</v>
      </c>
      <c r="T1213" s="323" t="s">
        <v>68</v>
      </c>
      <c r="U1213" s="323" t="s">
        <v>68</v>
      </c>
      <c r="V1213" s="343" t="str">
        <f t="shared" si="120"/>
        <v>-</v>
      </c>
      <c r="W1213" s="325">
        <v>0.0</v>
      </c>
      <c r="X1213" s="325">
        <v>0.0</v>
      </c>
      <c r="Y1213" s="326">
        <f t="shared" si="121"/>
        <v>0</v>
      </c>
      <c r="Z1213" s="326">
        <f t="shared" si="122"/>
        <v>0</v>
      </c>
      <c r="AA1213" s="326"/>
    </row>
    <row r="1214">
      <c r="A1214" s="322">
        <v>46289.0</v>
      </c>
      <c r="B1214" s="245" t="s">
        <v>7688</v>
      </c>
      <c r="C1214" s="245" t="s">
        <v>68</v>
      </c>
      <c r="D1214" s="245" t="s">
        <v>68</v>
      </c>
      <c r="E1214" s="245" t="s">
        <v>68</v>
      </c>
      <c r="F1214" s="245" t="s">
        <v>68</v>
      </c>
      <c r="G1214" s="245" t="s">
        <v>68</v>
      </c>
      <c r="H1214" s="245" t="s">
        <v>68</v>
      </c>
      <c r="I1214" s="323" t="s">
        <v>68</v>
      </c>
      <c r="J1214" s="323" t="s">
        <v>68</v>
      </c>
      <c r="K1214" s="323" t="s">
        <v>68</v>
      </c>
      <c r="L1214" s="323" t="s">
        <v>68</v>
      </c>
      <c r="M1214" s="324" t="s">
        <v>68</v>
      </c>
      <c r="N1214" s="323" t="s">
        <v>68</v>
      </c>
      <c r="O1214" s="323" t="s">
        <v>68</v>
      </c>
      <c r="P1214" s="343" t="str">
        <f t="shared" si="119"/>
        <v>-</v>
      </c>
      <c r="Q1214" s="323" t="s">
        <v>68</v>
      </c>
      <c r="R1214" s="323" t="s">
        <v>68</v>
      </c>
      <c r="S1214" s="323" t="s">
        <v>68</v>
      </c>
      <c r="T1214" s="323" t="s">
        <v>68</v>
      </c>
      <c r="U1214" s="323" t="s">
        <v>68</v>
      </c>
      <c r="V1214" s="343" t="str">
        <f t="shared" si="120"/>
        <v>-</v>
      </c>
      <c r="W1214" s="325">
        <v>0.0</v>
      </c>
      <c r="X1214" s="325">
        <v>0.0</v>
      </c>
      <c r="Y1214" s="326">
        <f t="shared" si="121"/>
        <v>0</v>
      </c>
      <c r="Z1214" s="326">
        <f t="shared" si="122"/>
        <v>0</v>
      </c>
      <c r="AA1214" s="326"/>
    </row>
    <row r="1215">
      <c r="A1215" s="322">
        <v>46290.0</v>
      </c>
      <c r="B1215" s="245" t="s">
        <v>7688</v>
      </c>
      <c r="C1215" s="245" t="s">
        <v>68</v>
      </c>
      <c r="D1215" s="245" t="s">
        <v>68</v>
      </c>
      <c r="E1215" s="245" t="s">
        <v>68</v>
      </c>
      <c r="F1215" s="245" t="s">
        <v>68</v>
      </c>
      <c r="G1215" s="245" t="s">
        <v>68</v>
      </c>
      <c r="H1215" s="245" t="s">
        <v>68</v>
      </c>
      <c r="I1215" s="323" t="s">
        <v>68</v>
      </c>
      <c r="J1215" s="323" t="s">
        <v>68</v>
      </c>
      <c r="K1215" s="323" t="s">
        <v>68</v>
      </c>
      <c r="L1215" s="323" t="s">
        <v>68</v>
      </c>
      <c r="M1215" s="324" t="s">
        <v>68</v>
      </c>
      <c r="N1215" s="323" t="s">
        <v>68</v>
      </c>
      <c r="O1215" s="323" t="s">
        <v>68</v>
      </c>
      <c r="P1215" s="343" t="str">
        <f t="shared" si="119"/>
        <v>-</v>
      </c>
      <c r="Q1215" s="323" t="s">
        <v>68</v>
      </c>
      <c r="R1215" s="323" t="s">
        <v>68</v>
      </c>
      <c r="S1215" s="323" t="s">
        <v>68</v>
      </c>
      <c r="T1215" s="323" t="s">
        <v>68</v>
      </c>
      <c r="U1215" s="323" t="s">
        <v>68</v>
      </c>
      <c r="V1215" s="343" t="str">
        <f t="shared" si="120"/>
        <v>-</v>
      </c>
      <c r="W1215" s="325">
        <v>0.0</v>
      </c>
      <c r="X1215" s="325">
        <v>0.0</v>
      </c>
      <c r="Y1215" s="326">
        <f t="shared" si="121"/>
        <v>0</v>
      </c>
      <c r="Z1215" s="326">
        <f t="shared" si="122"/>
        <v>0</v>
      </c>
      <c r="AA1215" s="326"/>
    </row>
    <row r="1216">
      <c r="A1216" s="335">
        <v>46291.0</v>
      </c>
      <c r="B1216" s="336" t="s">
        <v>7688</v>
      </c>
      <c r="C1216" s="336" t="s">
        <v>68</v>
      </c>
      <c r="D1216" s="336" t="s">
        <v>68</v>
      </c>
      <c r="E1216" s="336" t="s">
        <v>68</v>
      </c>
      <c r="F1216" s="336" t="s">
        <v>68</v>
      </c>
      <c r="G1216" s="336" t="s">
        <v>68</v>
      </c>
      <c r="H1216" s="336" t="s">
        <v>68</v>
      </c>
      <c r="I1216" s="339" t="s">
        <v>68</v>
      </c>
      <c r="J1216" s="339" t="s">
        <v>68</v>
      </c>
      <c r="K1216" s="339" t="s">
        <v>68</v>
      </c>
      <c r="L1216" s="339" t="s">
        <v>68</v>
      </c>
      <c r="M1216" s="365" t="s">
        <v>68</v>
      </c>
      <c r="N1216" s="339" t="s">
        <v>68</v>
      </c>
      <c r="O1216" s="339" t="s">
        <v>68</v>
      </c>
      <c r="P1216" s="349" t="str">
        <f t="shared" si="119"/>
        <v>-</v>
      </c>
      <c r="Q1216" s="339" t="s">
        <v>68</v>
      </c>
      <c r="R1216" s="339" t="s">
        <v>68</v>
      </c>
      <c r="S1216" s="339" t="s">
        <v>68</v>
      </c>
      <c r="T1216" s="339" t="s">
        <v>68</v>
      </c>
      <c r="U1216" s="339" t="s">
        <v>68</v>
      </c>
      <c r="V1216" s="349" t="str">
        <f t="shared" si="120"/>
        <v>-</v>
      </c>
      <c r="W1216" s="342">
        <v>0.0</v>
      </c>
      <c r="X1216" s="342">
        <v>0.0</v>
      </c>
      <c r="Y1216" s="326">
        <f t="shared" si="121"/>
        <v>0</v>
      </c>
      <c r="Z1216" s="326">
        <f t="shared" si="122"/>
        <v>0</v>
      </c>
      <c r="AA1216" s="326"/>
    </row>
    <row r="1217">
      <c r="A1217" s="322">
        <v>46292.0</v>
      </c>
      <c r="B1217" s="245" t="s">
        <v>7868</v>
      </c>
      <c r="C1217" s="245" t="s">
        <v>68</v>
      </c>
      <c r="D1217" s="245" t="s">
        <v>68</v>
      </c>
      <c r="E1217" s="245" t="s">
        <v>68</v>
      </c>
      <c r="F1217" s="245" t="s">
        <v>2458</v>
      </c>
      <c r="G1217" s="245" t="s">
        <v>68</v>
      </c>
      <c r="H1217" s="245" t="s">
        <v>68</v>
      </c>
      <c r="I1217" s="323" t="s">
        <v>68</v>
      </c>
      <c r="J1217" s="323" t="s">
        <v>68</v>
      </c>
      <c r="K1217" s="323" t="s">
        <v>68</v>
      </c>
      <c r="L1217" s="323" t="s">
        <v>68</v>
      </c>
      <c r="M1217" s="324" t="s">
        <v>68</v>
      </c>
      <c r="N1217" s="323" t="s">
        <v>68</v>
      </c>
      <c r="O1217" s="323" t="s">
        <v>68</v>
      </c>
      <c r="P1217" s="343" t="str">
        <f t="shared" si="119"/>
        <v>-</v>
      </c>
      <c r="Q1217" s="323" t="s">
        <v>68</v>
      </c>
      <c r="R1217" s="323" t="s">
        <v>68</v>
      </c>
      <c r="S1217" s="323" t="s">
        <v>68</v>
      </c>
      <c r="T1217" s="323" t="s">
        <v>68</v>
      </c>
      <c r="U1217" s="323" t="s">
        <v>68</v>
      </c>
      <c r="V1217" s="343" t="str">
        <f t="shared" si="120"/>
        <v>-</v>
      </c>
      <c r="W1217" s="325">
        <v>0.0</v>
      </c>
      <c r="X1217" s="325">
        <v>0.0</v>
      </c>
      <c r="Y1217" s="326">
        <f t="shared" si="121"/>
        <v>0</v>
      </c>
      <c r="Z1217" s="326">
        <f t="shared" si="122"/>
        <v>0</v>
      </c>
      <c r="AA1217" s="326"/>
    </row>
    <row r="1218">
      <c r="A1218" s="322">
        <v>46293.0</v>
      </c>
      <c r="B1218" s="245" t="s">
        <v>7868</v>
      </c>
      <c r="C1218" s="245" t="s">
        <v>68</v>
      </c>
      <c r="D1218" s="245" t="s">
        <v>68</v>
      </c>
      <c r="E1218" s="245" t="s">
        <v>68</v>
      </c>
      <c r="F1218" s="245" t="s">
        <v>68</v>
      </c>
      <c r="G1218" s="245" t="s">
        <v>68</v>
      </c>
      <c r="H1218" s="245" t="s">
        <v>68</v>
      </c>
      <c r="I1218" s="323" t="s">
        <v>68</v>
      </c>
      <c r="J1218" s="323" t="s">
        <v>68</v>
      </c>
      <c r="K1218" s="323" t="s">
        <v>68</v>
      </c>
      <c r="L1218" s="323" t="s">
        <v>68</v>
      </c>
      <c r="M1218" s="324" t="s">
        <v>68</v>
      </c>
      <c r="N1218" s="323" t="s">
        <v>68</v>
      </c>
      <c r="O1218" s="323" t="s">
        <v>68</v>
      </c>
      <c r="P1218" s="343" t="str">
        <f t="shared" si="119"/>
        <v>-</v>
      </c>
      <c r="Q1218" s="323" t="s">
        <v>68</v>
      </c>
      <c r="R1218" s="323" t="s">
        <v>68</v>
      </c>
      <c r="S1218" s="323" t="s">
        <v>68</v>
      </c>
      <c r="T1218" s="323" t="s">
        <v>68</v>
      </c>
      <c r="U1218" s="323" t="s">
        <v>68</v>
      </c>
      <c r="V1218" s="343" t="str">
        <f t="shared" si="120"/>
        <v>-</v>
      </c>
      <c r="W1218" s="325">
        <v>0.0</v>
      </c>
      <c r="X1218" s="325">
        <v>0.0</v>
      </c>
      <c r="Y1218" s="326">
        <f t="shared" si="121"/>
        <v>0</v>
      </c>
      <c r="Z1218" s="326">
        <f t="shared" si="122"/>
        <v>0</v>
      </c>
      <c r="AA1218" s="326"/>
    </row>
    <row r="1219">
      <c r="A1219" s="322">
        <v>46294.0</v>
      </c>
      <c r="B1219" s="245" t="s">
        <v>7868</v>
      </c>
      <c r="C1219" s="245" t="s">
        <v>68</v>
      </c>
      <c r="D1219" s="245" t="s">
        <v>68</v>
      </c>
      <c r="E1219" s="245" t="s">
        <v>68</v>
      </c>
      <c r="F1219" s="245" t="s">
        <v>68</v>
      </c>
      <c r="G1219" s="245" t="s">
        <v>68</v>
      </c>
      <c r="H1219" s="245" t="s">
        <v>68</v>
      </c>
      <c r="I1219" s="323" t="s">
        <v>68</v>
      </c>
      <c r="J1219" s="323" t="s">
        <v>68</v>
      </c>
      <c r="K1219" s="323" t="s">
        <v>68</v>
      </c>
      <c r="L1219" s="323" t="s">
        <v>68</v>
      </c>
      <c r="M1219" s="324" t="s">
        <v>68</v>
      </c>
      <c r="N1219" s="323" t="s">
        <v>68</v>
      </c>
      <c r="O1219" s="323" t="s">
        <v>68</v>
      </c>
      <c r="P1219" s="343" t="str">
        <f t="shared" si="119"/>
        <v>-</v>
      </c>
      <c r="Q1219" s="323" t="s">
        <v>68</v>
      </c>
      <c r="R1219" s="323" t="s">
        <v>68</v>
      </c>
      <c r="S1219" s="323" t="s">
        <v>68</v>
      </c>
      <c r="T1219" s="323" t="s">
        <v>68</v>
      </c>
      <c r="U1219" s="323" t="s">
        <v>68</v>
      </c>
      <c r="V1219" s="343" t="str">
        <f t="shared" si="120"/>
        <v>-</v>
      </c>
      <c r="W1219" s="325">
        <v>0.0</v>
      </c>
      <c r="X1219" s="325">
        <v>0.0</v>
      </c>
      <c r="Y1219" s="326">
        <f t="shared" si="121"/>
        <v>0</v>
      </c>
      <c r="Z1219" s="326">
        <f t="shared" si="122"/>
        <v>0</v>
      </c>
      <c r="AA1219" s="326"/>
    </row>
    <row r="1220">
      <c r="A1220" s="322">
        <v>46295.0</v>
      </c>
      <c r="B1220" s="245" t="s">
        <v>7868</v>
      </c>
      <c r="C1220" s="245" t="s">
        <v>68</v>
      </c>
      <c r="D1220" s="245" t="s">
        <v>68</v>
      </c>
      <c r="E1220" s="245" t="s">
        <v>68</v>
      </c>
      <c r="F1220" s="245" t="s">
        <v>68</v>
      </c>
      <c r="G1220" s="245" t="s">
        <v>68</v>
      </c>
      <c r="H1220" s="245" t="s">
        <v>68</v>
      </c>
      <c r="I1220" s="323" t="s">
        <v>68</v>
      </c>
      <c r="J1220" s="323" t="s">
        <v>68</v>
      </c>
      <c r="K1220" s="323" t="s">
        <v>68</v>
      </c>
      <c r="L1220" s="323" t="s">
        <v>68</v>
      </c>
      <c r="M1220" s="324" t="s">
        <v>68</v>
      </c>
      <c r="N1220" s="323" t="s">
        <v>68</v>
      </c>
      <c r="O1220" s="323" t="s">
        <v>68</v>
      </c>
      <c r="P1220" s="343" t="str">
        <f t="shared" si="119"/>
        <v>-</v>
      </c>
      <c r="Q1220" s="323" t="s">
        <v>68</v>
      </c>
      <c r="R1220" s="323" t="s">
        <v>68</v>
      </c>
      <c r="S1220" s="323" t="s">
        <v>68</v>
      </c>
      <c r="T1220" s="323" t="s">
        <v>68</v>
      </c>
      <c r="U1220" s="323" t="s">
        <v>68</v>
      </c>
      <c r="V1220" s="343" t="str">
        <f t="shared" si="120"/>
        <v>-</v>
      </c>
      <c r="W1220" s="325">
        <v>0.0</v>
      </c>
      <c r="X1220" s="325">
        <v>0.0</v>
      </c>
      <c r="Y1220" s="326">
        <f t="shared" si="121"/>
        <v>0</v>
      </c>
      <c r="Z1220" s="326">
        <f t="shared" si="122"/>
        <v>0</v>
      </c>
      <c r="AA1220" s="326"/>
    </row>
    <row r="1221">
      <c r="A1221" s="322">
        <v>46296.0</v>
      </c>
      <c r="B1221" s="245" t="s">
        <v>7868</v>
      </c>
      <c r="C1221" s="245" t="s">
        <v>68</v>
      </c>
      <c r="D1221" s="245" t="s">
        <v>68</v>
      </c>
      <c r="E1221" s="245" t="s">
        <v>68</v>
      </c>
      <c r="F1221" s="245" t="s">
        <v>68</v>
      </c>
      <c r="G1221" s="245" t="s">
        <v>68</v>
      </c>
      <c r="H1221" s="245" t="s">
        <v>68</v>
      </c>
      <c r="I1221" s="323" t="s">
        <v>68</v>
      </c>
      <c r="J1221" s="323" t="s">
        <v>68</v>
      </c>
      <c r="K1221" s="323" t="s">
        <v>68</v>
      </c>
      <c r="L1221" s="323" t="s">
        <v>68</v>
      </c>
      <c r="M1221" s="324" t="s">
        <v>68</v>
      </c>
      <c r="N1221" s="323" t="s">
        <v>68</v>
      </c>
      <c r="O1221" s="323" t="s">
        <v>68</v>
      </c>
      <c r="P1221" s="343" t="str">
        <f t="shared" si="119"/>
        <v>-</v>
      </c>
      <c r="Q1221" s="323" t="s">
        <v>68</v>
      </c>
      <c r="R1221" s="323" t="s">
        <v>68</v>
      </c>
      <c r="S1221" s="323" t="s">
        <v>68</v>
      </c>
      <c r="T1221" s="323" t="s">
        <v>68</v>
      </c>
      <c r="U1221" s="323" t="s">
        <v>68</v>
      </c>
      <c r="V1221" s="343" t="str">
        <f t="shared" si="120"/>
        <v>-</v>
      </c>
      <c r="W1221" s="325">
        <v>0.0</v>
      </c>
      <c r="X1221" s="325">
        <v>0.0</v>
      </c>
      <c r="Y1221" s="326">
        <f t="shared" si="121"/>
        <v>0</v>
      </c>
      <c r="Z1221" s="326">
        <f t="shared" si="122"/>
        <v>0</v>
      </c>
      <c r="AA1221" s="326"/>
    </row>
    <row r="1222">
      <c r="A1222" s="322">
        <v>46297.0</v>
      </c>
      <c r="B1222" s="245" t="s">
        <v>7868</v>
      </c>
      <c r="C1222" s="245" t="s">
        <v>68</v>
      </c>
      <c r="D1222" s="245" t="s">
        <v>68</v>
      </c>
      <c r="E1222" s="245" t="s">
        <v>68</v>
      </c>
      <c r="F1222" s="245" t="s">
        <v>68</v>
      </c>
      <c r="G1222" s="245" t="s">
        <v>68</v>
      </c>
      <c r="H1222" s="245" t="s">
        <v>68</v>
      </c>
      <c r="I1222" s="323" t="s">
        <v>68</v>
      </c>
      <c r="J1222" s="323" t="s">
        <v>68</v>
      </c>
      <c r="K1222" s="323" t="s">
        <v>68</v>
      </c>
      <c r="L1222" s="323" t="s">
        <v>68</v>
      </c>
      <c r="M1222" s="324" t="s">
        <v>68</v>
      </c>
      <c r="N1222" s="323" t="s">
        <v>68</v>
      </c>
      <c r="O1222" s="323" t="s">
        <v>68</v>
      </c>
      <c r="P1222" s="343" t="str">
        <f t="shared" si="119"/>
        <v>-</v>
      </c>
      <c r="Q1222" s="323" t="s">
        <v>68</v>
      </c>
      <c r="R1222" s="323" t="s">
        <v>68</v>
      </c>
      <c r="S1222" s="323" t="s">
        <v>68</v>
      </c>
      <c r="T1222" s="323" t="s">
        <v>68</v>
      </c>
      <c r="U1222" s="323" t="s">
        <v>68</v>
      </c>
      <c r="V1222" s="343" t="str">
        <f t="shared" si="120"/>
        <v>-</v>
      </c>
      <c r="W1222" s="325">
        <v>0.0</v>
      </c>
      <c r="X1222" s="325">
        <v>0.0</v>
      </c>
      <c r="Y1222" s="326">
        <f t="shared" si="121"/>
        <v>0</v>
      </c>
      <c r="Z1222" s="326">
        <f t="shared" si="122"/>
        <v>0</v>
      </c>
      <c r="AA1222" s="326"/>
    </row>
    <row r="1223">
      <c r="A1223" s="335">
        <v>46298.0</v>
      </c>
      <c r="B1223" s="336" t="s">
        <v>7868</v>
      </c>
      <c r="C1223" s="336" t="s">
        <v>68</v>
      </c>
      <c r="D1223" s="336" t="s">
        <v>68</v>
      </c>
      <c r="E1223" s="336" t="s">
        <v>68</v>
      </c>
      <c r="F1223" s="336" t="s">
        <v>68</v>
      </c>
      <c r="G1223" s="336" t="s">
        <v>68</v>
      </c>
      <c r="H1223" s="336" t="s">
        <v>68</v>
      </c>
      <c r="I1223" s="339" t="s">
        <v>68</v>
      </c>
      <c r="J1223" s="339" t="s">
        <v>68</v>
      </c>
      <c r="K1223" s="339" t="s">
        <v>68</v>
      </c>
      <c r="L1223" s="339" t="s">
        <v>68</v>
      </c>
      <c r="M1223" s="365" t="s">
        <v>68</v>
      </c>
      <c r="N1223" s="339" t="s">
        <v>68</v>
      </c>
      <c r="O1223" s="339" t="s">
        <v>68</v>
      </c>
      <c r="P1223" s="349" t="str">
        <f t="shared" si="119"/>
        <v>-</v>
      </c>
      <c r="Q1223" s="339" t="s">
        <v>68</v>
      </c>
      <c r="R1223" s="339" t="s">
        <v>68</v>
      </c>
      <c r="S1223" s="339" t="s">
        <v>68</v>
      </c>
      <c r="T1223" s="339" t="s">
        <v>68</v>
      </c>
      <c r="U1223" s="339" t="s">
        <v>68</v>
      </c>
      <c r="V1223" s="349" t="str">
        <f t="shared" si="120"/>
        <v>-</v>
      </c>
      <c r="W1223" s="342">
        <v>0.0</v>
      </c>
      <c r="X1223" s="342">
        <v>0.0</v>
      </c>
      <c r="Y1223" s="326">
        <f t="shared" si="121"/>
        <v>0</v>
      </c>
      <c r="Z1223" s="326">
        <f t="shared" si="122"/>
        <v>0</v>
      </c>
      <c r="AA1223" s="326"/>
    </row>
    <row r="1224">
      <c r="A1224" s="322">
        <v>46299.0</v>
      </c>
      <c r="B1224" s="245" t="s">
        <v>7990</v>
      </c>
      <c r="C1224" s="245" t="s">
        <v>68</v>
      </c>
      <c r="D1224" s="245" t="s">
        <v>68</v>
      </c>
      <c r="E1224" s="245" t="s">
        <v>68</v>
      </c>
      <c r="F1224" s="245" t="s">
        <v>2458</v>
      </c>
      <c r="G1224" s="245" t="s">
        <v>68</v>
      </c>
      <c r="H1224" s="245" t="s">
        <v>68</v>
      </c>
      <c r="I1224" s="323" t="s">
        <v>68</v>
      </c>
      <c r="J1224" s="323" t="s">
        <v>68</v>
      </c>
      <c r="K1224" s="323" t="s">
        <v>68</v>
      </c>
      <c r="L1224" s="323" t="s">
        <v>68</v>
      </c>
      <c r="M1224" s="324" t="s">
        <v>68</v>
      </c>
      <c r="N1224" s="323" t="s">
        <v>68</v>
      </c>
      <c r="O1224" s="323" t="s">
        <v>68</v>
      </c>
      <c r="P1224" s="343" t="str">
        <f t="shared" si="119"/>
        <v>-</v>
      </c>
      <c r="Q1224" s="323" t="s">
        <v>68</v>
      </c>
      <c r="R1224" s="323" t="s">
        <v>68</v>
      </c>
      <c r="S1224" s="323" t="s">
        <v>68</v>
      </c>
      <c r="T1224" s="323" t="s">
        <v>68</v>
      </c>
      <c r="U1224" s="323" t="s">
        <v>68</v>
      </c>
      <c r="V1224" s="343" t="str">
        <f t="shared" si="120"/>
        <v>-</v>
      </c>
      <c r="W1224" s="325">
        <v>0.0</v>
      </c>
      <c r="X1224" s="325">
        <v>0.0</v>
      </c>
      <c r="Y1224" s="326">
        <f t="shared" si="121"/>
        <v>0</v>
      </c>
      <c r="Z1224" s="326">
        <f t="shared" si="122"/>
        <v>0</v>
      </c>
      <c r="AA1224" s="326"/>
    </row>
    <row r="1225">
      <c r="A1225" s="322">
        <v>46300.0</v>
      </c>
      <c r="B1225" s="245" t="s">
        <v>7990</v>
      </c>
      <c r="C1225" s="245" t="s">
        <v>68</v>
      </c>
      <c r="D1225" s="245" t="s">
        <v>68</v>
      </c>
      <c r="E1225" s="245" t="s">
        <v>68</v>
      </c>
      <c r="F1225" s="245" t="s">
        <v>68</v>
      </c>
      <c r="G1225" s="245" t="s">
        <v>68</v>
      </c>
      <c r="H1225" s="245" t="s">
        <v>68</v>
      </c>
      <c r="I1225" s="323" t="s">
        <v>68</v>
      </c>
      <c r="J1225" s="323" t="s">
        <v>68</v>
      </c>
      <c r="K1225" s="323" t="s">
        <v>68</v>
      </c>
      <c r="L1225" s="323" t="s">
        <v>68</v>
      </c>
      <c r="M1225" s="324" t="s">
        <v>68</v>
      </c>
      <c r="N1225" s="323" t="s">
        <v>68</v>
      </c>
      <c r="O1225" s="323" t="s">
        <v>68</v>
      </c>
      <c r="P1225" s="343" t="str">
        <f t="shared" si="119"/>
        <v>-</v>
      </c>
      <c r="Q1225" s="323" t="s">
        <v>68</v>
      </c>
      <c r="R1225" s="323" t="s">
        <v>68</v>
      </c>
      <c r="S1225" s="323" t="s">
        <v>68</v>
      </c>
      <c r="T1225" s="323" t="s">
        <v>68</v>
      </c>
      <c r="U1225" s="323" t="s">
        <v>68</v>
      </c>
      <c r="V1225" s="343" t="str">
        <f t="shared" si="120"/>
        <v>-</v>
      </c>
      <c r="W1225" s="325">
        <v>0.0</v>
      </c>
      <c r="X1225" s="325">
        <v>0.0</v>
      </c>
      <c r="Y1225" s="326">
        <f t="shared" si="121"/>
        <v>0</v>
      </c>
      <c r="Z1225" s="326">
        <f t="shared" si="122"/>
        <v>0</v>
      </c>
      <c r="AA1225" s="326"/>
    </row>
    <row r="1226">
      <c r="A1226" s="322">
        <v>46301.0</v>
      </c>
      <c r="B1226" s="245" t="s">
        <v>7990</v>
      </c>
      <c r="C1226" s="245" t="s">
        <v>68</v>
      </c>
      <c r="D1226" s="245" t="s">
        <v>68</v>
      </c>
      <c r="E1226" s="245" t="s">
        <v>68</v>
      </c>
      <c r="F1226" s="245" t="s">
        <v>68</v>
      </c>
      <c r="G1226" s="245" t="s">
        <v>68</v>
      </c>
      <c r="H1226" s="245" t="s">
        <v>68</v>
      </c>
      <c r="I1226" s="323" t="s">
        <v>68</v>
      </c>
      <c r="J1226" s="323" t="s">
        <v>68</v>
      </c>
      <c r="K1226" s="323" t="s">
        <v>68</v>
      </c>
      <c r="L1226" s="323" t="s">
        <v>68</v>
      </c>
      <c r="M1226" s="324" t="s">
        <v>68</v>
      </c>
      <c r="N1226" s="323" t="s">
        <v>68</v>
      </c>
      <c r="O1226" s="323" t="s">
        <v>68</v>
      </c>
      <c r="P1226" s="343" t="str">
        <f t="shared" si="119"/>
        <v>-</v>
      </c>
      <c r="Q1226" s="323" t="s">
        <v>68</v>
      </c>
      <c r="R1226" s="323" t="s">
        <v>68</v>
      </c>
      <c r="S1226" s="323" t="s">
        <v>68</v>
      </c>
      <c r="T1226" s="323" t="s">
        <v>68</v>
      </c>
      <c r="U1226" s="323" t="s">
        <v>68</v>
      </c>
      <c r="V1226" s="343" t="str">
        <f t="shared" si="120"/>
        <v>-</v>
      </c>
      <c r="W1226" s="325">
        <v>0.0</v>
      </c>
      <c r="X1226" s="325">
        <v>0.0</v>
      </c>
      <c r="Y1226" s="326">
        <f t="shared" si="121"/>
        <v>0</v>
      </c>
      <c r="Z1226" s="326">
        <f t="shared" si="122"/>
        <v>0</v>
      </c>
      <c r="AA1226" s="326"/>
    </row>
    <row r="1227">
      <c r="A1227" s="322">
        <v>46302.0</v>
      </c>
      <c r="B1227" s="245" t="s">
        <v>7990</v>
      </c>
      <c r="C1227" s="245" t="s">
        <v>68</v>
      </c>
      <c r="D1227" s="245" t="s">
        <v>68</v>
      </c>
      <c r="E1227" s="245" t="s">
        <v>68</v>
      </c>
      <c r="F1227" s="245" t="s">
        <v>68</v>
      </c>
      <c r="G1227" s="245" t="s">
        <v>68</v>
      </c>
      <c r="H1227" s="245" t="s">
        <v>68</v>
      </c>
      <c r="I1227" s="323" t="s">
        <v>68</v>
      </c>
      <c r="J1227" s="323" t="s">
        <v>68</v>
      </c>
      <c r="K1227" s="323" t="s">
        <v>68</v>
      </c>
      <c r="L1227" s="323" t="s">
        <v>68</v>
      </c>
      <c r="M1227" s="324" t="s">
        <v>68</v>
      </c>
      <c r="N1227" s="323" t="s">
        <v>68</v>
      </c>
      <c r="O1227" s="323" t="s">
        <v>68</v>
      </c>
      <c r="P1227" s="343" t="str">
        <f t="shared" si="119"/>
        <v>-</v>
      </c>
      <c r="Q1227" s="323" t="s">
        <v>68</v>
      </c>
      <c r="R1227" s="323" t="s">
        <v>68</v>
      </c>
      <c r="S1227" s="323" t="s">
        <v>68</v>
      </c>
      <c r="T1227" s="323" t="s">
        <v>68</v>
      </c>
      <c r="U1227" s="323" t="s">
        <v>68</v>
      </c>
      <c r="V1227" s="343" t="str">
        <f t="shared" si="120"/>
        <v>-</v>
      </c>
      <c r="W1227" s="325">
        <v>0.0</v>
      </c>
      <c r="X1227" s="325">
        <v>0.0</v>
      </c>
      <c r="Y1227" s="326">
        <f t="shared" si="121"/>
        <v>0</v>
      </c>
      <c r="Z1227" s="326">
        <f t="shared" si="122"/>
        <v>0</v>
      </c>
      <c r="AA1227" s="326"/>
    </row>
    <row r="1228">
      <c r="A1228" s="322">
        <v>46303.0</v>
      </c>
      <c r="B1228" s="245" t="s">
        <v>7990</v>
      </c>
      <c r="C1228" s="245" t="s">
        <v>68</v>
      </c>
      <c r="D1228" s="245" t="s">
        <v>68</v>
      </c>
      <c r="E1228" s="245" t="s">
        <v>68</v>
      </c>
      <c r="F1228" s="245" t="s">
        <v>68</v>
      </c>
      <c r="G1228" s="245" t="s">
        <v>68</v>
      </c>
      <c r="H1228" s="245" t="s">
        <v>68</v>
      </c>
      <c r="I1228" s="323" t="s">
        <v>68</v>
      </c>
      <c r="J1228" s="323" t="s">
        <v>68</v>
      </c>
      <c r="K1228" s="323" t="s">
        <v>68</v>
      </c>
      <c r="L1228" s="323" t="s">
        <v>68</v>
      </c>
      <c r="M1228" s="324" t="s">
        <v>68</v>
      </c>
      <c r="N1228" s="323" t="s">
        <v>68</v>
      </c>
      <c r="O1228" s="323" t="s">
        <v>68</v>
      </c>
      <c r="P1228" s="343" t="str">
        <f t="shared" si="119"/>
        <v>-</v>
      </c>
      <c r="Q1228" s="323" t="s">
        <v>68</v>
      </c>
      <c r="R1228" s="323" t="s">
        <v>68</v>
      </c>
      <c r="S1228" s="323" t="s">
        <v>68</v>
      </c>
      <c r="T1228" s="323" t="s">
        <v>68</v>
      </c>
      <c r="U1228" s="323" t="s">
        <v>68</v>
      </c>
      <c r="V1228" s="343" t="str">
        <f t="shared" si="120"/>
        <v>-</v>
      </c>
      <c r="W1228" s="325">
        <v>0.0</v>
      </c>
      <c r="X1228" s="325">
        <v>0.0</v>
      </c>
      <c r="Y1228" s="326">
        <f t="shared" si="121"/>
        <v>0</v>
      </c>
      <c r="Z1228" s="326">
        <f t="shared" si="122"/>
        <v>0</v>
      </c>
      <c r="AA1228" s="326"/>
    </row>
    <row r="1229">
      <c r="A1229" s="322">
        <v>46304.0</v>
      </c>
      <c r="B1229" s="245" t="s">
        <v>7990</v>
      </c>
      <c r="C1229" s="245" t="s">
        <v>68</v>
      </c>
      <c r="D1229" s="245" t="s">
        <v>68</v>
      </c>
      <c r="E1229" s="245" t="s">
        <v>68</v>
      </c>
      <c r="F1229" s="245" t="s">
        <v>68</v>
      </c>
      <c r="G1229" s="245" t="s">
        <v>68</v>
      </c>
      <c r="H1229" s="245" t="s">
        <v>68</v>
      </c>
      <c r="I1229" s="323" t="s">
        <v>68</v>
      </c>
      <c r="J1229" s="323" t="s">
        <v>68</v>
      </c>
      <c r="K1229" s="323" t="s">
        <v>68</v>
      </c>
      <c r="L1229" s="323" t="s">
        <v>68</v>
      </c>
      <c r="M1229" s="324" t="s">
        <v>68</v>
      </c>
      <c r="N1229" s="323" t="s">
        <v>68</v>
      </c>
      <c r="O1229" s="323" t="s">
        <v>68</v>
      </c>
      <c r="P1229" s="343" t="str">
        <f t="shared" si="119"/>
        <v>-</v>
      </c>
      <c r="Q1229" s="323" t="s">
        <v>68</v>
      </c>
      <c r="R1229" s="323" t="s">
        <v>68</v>
      </c>
      <c r="S1229" s="323" t="s">
        <v>68</v>
      </c>
      <c r="T1229" s="323" t="s">
        <v>68</v>
      </c>
      <c r="U1229" s="323" t="s">
        <v>68</v>
      </c>
      <c r="V1229" s="343" t="str">
        <f t="shared" si="120"/>
        <v>-</v>
      </c>
      <c r="W1229" s="325">
        <v>0.0</v>
      </c>
      <c r="X1229" s="325">
        <v>0.0</v>
      </c>
      <c r="Y1229" s="326">
        <f t="shared" si="121"/>
        <v>0</v>
      </c>
      <c r="Z1229" s="326">
        <f t="shared" si="122"/>
        <v>0</v>
      </c>
      <c r="AA1229" s="326"/>
    </row>
    <row r="1230">
      <c r="A1230" s="335">
        <v>46305.0</v>
      </c>
      <c r="B1230" s="336" t="s">
        <v>7990</v>
      </c>
      <c r="C1230" s="336" t="s">
        <v>68</v>
      </c>
      <c r="D1230" s="336" t="s">
        <v>68</v>
      </c>
      <c r="E1230" s="336" t="s">
        <v>68</v>
      </c>
      <c r="F1230" s="336" t="s">
        <v>68</v>
      </c>
      <c r="G1230" s="336" t="s">
        <v>68</v>
      </c>
      <c r="H1230" s="336" t="s">
        <v>68</v>
      </c>
      <c r="I1230" s="339" t="s">
        <v>68</v>
      </c>
      <c r="J1230" s="339" t="s">
        <v>68</v>
      </c>
      <c r="K1230" s="339" t="s">
        <v>68</v>
      </c>
      <c r="L1230" s="339" t="s">
        <v>68</v>
      </c>
      <c r="M1230" s="365" t="s">
        <v>68</v>
      </c>
      <c r="N1230" s="339" t="s">
        <v>68</v>
      </c>
      <c r="O1230" s="339" t="s">
        <v>68</v>
      </c>
      <c r="P1230" s="349" t="str">
        <f t="shared" si="119"/>
        <v>-</v>
      </c>
      <c r="Q1230" s="339" t="s">
        <v>68</v>
      </c>
      <c r="R1230" s="339" t="s">
        <v>68</v>
      </c>
      <c r="S1230" s="339" t="s">
        <v>68</v>
      </c>
      <c r="T1230" s="339" t="s">
        <v>68</v>
      </c>
      <c r="U1230" s="339" t="s">
        <v>68</v>
      </c>
      <c r="V1230" s="349" t="str">
        <f t="shared" si="120"/>
        <v>-</v>
      </c>
      <c r="W1230" s="342">
        <v>0.0</v>
      </c>
      <c r="X1230" s="342">
        <v>0.0</v>
      </c>
      <c r="Y1230" s="326">
        <f t="shared" si="121"/>
        <v>0</v>
      </c>
      <c r="Z1230" s="326">
        <f t="shared" si="122"/>
        <v>0</v>
      </c>
      <c r="AA1230" s="326"/>
    </row>
    <row r="1231">
      <c r="A1231" s="322">
        <v>46306.0</v>
      </c>
      <c r="B1231" s="245" t="s">
        <v>8114</v>
      </c>
      <c r="C1231" s="245" t="s">
        <v>68</v>
      </c>
      <c r="D1231" s="245" t="s">
        <v>68</v>
      </c>
      <c r="E1231" s="245" t="s">
        <v>68</v>
      </c>
      <c r="F1231" s="245" t="s">
        <v>2458</v>
      </c>
      <c r="G1231" s="245" t="s">
        <v>68</v>
      </c>
      <c r="H1231" s="245" t="s">
        <v>68</v>
      </c>
      <c r="I1231" s="323" t="s">
        <v>68</v>
      </c>
      <c r="J1231" s="323" t="s">
        <v>68</v>
      </c>
      <c r="K1231" s="323" t="s">
        <v>68</v>
      </c>
      <c r="L1231" s="323" t="s">
        <v>68</v>
      </c>
      <c r="M1231" s="324" t="s">
        <v>68</v>
      </c>
      <c r="N1231" s="323" t="s">
        <v>68</v>
      </c>
      <c r="O1231" s="323" t="s">
        <v>68</v>
      </c>
      <c r="P1231" s="343" t="str">
        <f t="shared" si="119"/>
        <v>-</v>
      </c>
      <c r="Q1231" s="323" t="s">
        <v>68</v>
      </c>
      <c r="R1231" s="323" t="s">
        <v>68</v>
      </c>
      <c r="S1231" s="323" t="s">
        <v>68</v>
      </c>
      <c r="T1231" s="323" t="s">
        <v>68</v>
      </c>
      <c r="U1231" s="323" t="s">
        <v>68</v>
      </c>
      <c r="V1231" s="343" t="str">
        <f t="shared" si="120"/>
        <v>-</v>
      </c>
      <c r="W1231" s="325">
        <v>0.0</v>
      </c>
      <c r="X1231" s="325">
        <v>0.0</v>
      </c>
      <c r="Y1231" s="326">
        <f t="shared" si="121"/>
        <v>0</v>
      </c>
      <c r="Z1231" s="326">
        <f t="shared" si="122"/>
        <v>0</v>
      </c>
      <c r="AA1231" s="326"/>
    </row>
    <row r="1232">
      <c r="A1232" s="322">
        <v>46307.0</v>
      </c>
      <c r="B1232" s="245" t="s">
        <v>8114</v>
      </c>
      <c r="C1232" s="245" t="s">
        <v>68</v>
      </c>
      <c r="D1232" s="245" t="s">
        <v>68</v>
      </c>
      <c r="E1232" s="245" t="s">
        <v>68</v>
      </c>
      <c r="F1232" s="245" t="s">
        <v>68</v>
      </c>
      <c r="G1232" s="245" t="s">
        <v>68</v>
      </c>
      <c r="H1232" s="245" t="s">
        <v>68</v>
      </c>
      <c r="I1232" s="323" t="s">
        <v>68</v>
      </c>
      <c r="J1232" s="323" t="s">
        <v>68</v>
      </c>
      <c r="K1232" s="323" t="s">
        <v>68</v>
      </c>
      <c r="L1232" s="323" t="s">
        <v>68</v>
      </c>
      <c r="M1232" s="324" t="s">
        <v>68</v>
      </c>
      <c r="N1232" s="323" t="s">
        <v>68</v>
      </c>
      <c r="O1232" s="323" t="s">
        <v>68</v>
      </c>
      <c r="P1232" s="343" t="str">
        <f t="shared" si="119"/>
        <v>-</v>
      </c>
      <c r="Q1232" s="323" t="s">
        <v>68</v>
      </c>
      <c r="R1232" s="323" t="s">
        <v>68</v>
      </c>
      <c r="S1232" s="323" t="s">
        <v>68</v>
      </c>
      <c r="T1232" s="323" t="s">
        <v>68</v>
      </c>
      <c r="U1232" s="323" t="s">
        <v>68</v>
      </c>
      <c r="V1232" s="343" t="str">
        <f t="shared" si="120"/>
        <v>-</v>
      </c>
      <c r="W1232" s="325">
        <v>0.0</v>
      </c>
      <c r="X1232" s="325">
        <v>0.0</v>
      </c>
      <c r="Y1232" s="326">
        <f t="shared" si="121"/>
        <v>0</v>
      </c>
      <c r="Z1232" s="326">
        <f t="shared" si="122"/>
        <v>0</v>
      </c>
      <c r="AA1232" s="326"/>
    </row>
    <row r="1233">
      <c r="A1233" s="322">
        <v>46308.0</v>
      </c>
      <c r="B1233" s="245" t="s">
        <v>8114</v>
      </c>
      <c r="C1233" s="245" t="s">
        <v>68</v>
      </c>
      <c r="D1233" s="245" t="s">
        <v>68</v>
      </c>
      <c r="E1233" s="245" t="s">
        <v>68</v>
      </c>
      <c r="F1233" s="245" t="s">
        <v>68</v>
      </c>
      <c r="G1233" s="245" t="s">
        <v>68</v>
      </c>
      <c r="H1233" s="245" t="s">
        <v>68</v>
      </c>
      <c r="I1233" s="323" t="s">
        <v>68</v>
      </c>
      <c r="J1233" s="323" t="s">
        <v>68</v>
      </c>
      <c r="K1233" s="323" t="s">
        <v>68</v>
      </c>
      <c r="L1233" s="323" t="s">
        <v>68</v>
      </c>
      <c r="M1233" s="324" t="s">
        <v>68</v>
      </c>
      <c r="N1233" s="323" t="s">
        <v>68</v>
      </c>
      <c r="O1233" s="323" t="s">
        <v>68</v>
      </c>
      <c r="P1233" s="343" t="str">
        <f t="shared" si="119"/>
        <v>-</v>
      </c>
      <c r="Q1233" s="323" t="s">
        <v>68</v>
      </c>
      <c r="R1233" s="323" t="s">
        <v>68</v>
      </c>
      <c r="S1233" s="323" t="s">
        <v>68</v>
      </c>
      <c r="T1233" s="323" t="s">
        <v>68</v>
      </c>
      <c r="U1233" s="323" t="s">
        <v>68</v>
      </c>
      <c r="V1233" s="343" t="str">
        <f t="shared" si="120"/>
        <v>-</v>
      </c>
      <c r="W1233" s="325">
        <v>0.0</v>
      </c>
      <c r="X1233" s="325">
        <v>0.0</v>
      </c>
      <c r="Y1233" s="326">
        <f t="shared" si="121"/>
        <v>0</v>
      </c>
      <c r="Z1233" s="326">
        <f t="shared" si="122"/>
        <v>0</v>
      </c>
      <c r="AA1233" s="326"/>
    </row>
    <row r="1234">
      <c r="A1234" s="322">
        <v>46309.0</v>
      </c>
      <c r="B1234" s="245" t="s">
        <v>8114</v>
      </c>
      <c r="C1234" s="245" t="s">
        <v>68</v>
      </c>
      <c r="D1234" s="245" t="s">
        <v>68</v>
      </c>
      <c r="E1234" s="245" t="s">
        <v>68</v>
      </c>
      <c r="F1234" s="245" t="s">
        <v>68</v>
      </c>
      <c r="G1234" s="245" t="s">
        <v>68</v>
      </c>
      <c r="H1234" s="245" t="s">
        <v>68</v>
      </c>
      <c r="I1234" s="323" t="s">
        <v>68</v>
      </c>
      <c r="J1234" s="323" t="s">
        <v>68</v>
      </c>
      <c r="K1234" s="323" t="s">
        <v>68</v>
      </c>
      <c r="L1234" s="323" t="s">
        <v>68</v>
      </c>
      <c r="M1234" s="324" t="s">
        <v>68</v>
      </c>
      <c r="N1234" s="323" t="s">
        <v>68</v>
      </c>
      <c r="O1234" s="323" t="s">
        <v>68</v>
      </c>
      <c r="P1234" s="343" t="str">
        <f t="shared" si="119"/>
        <v>-</v>
      </c>
      <c r="Q1234" s="323" t="s">
        <v>68</v>
      </c>
      <c r="R1234" s="323" t="s">
        <v>68</v>
      </c>
      <c r="S1234" s="323" t="s">
        <v>68</v>
      </c>
      <c r="T1234" s="323" t="s">
        <v>68</v>
      </c>
      <c r="U1234" s="323" t="s">
        <v>68</v>
      </c>
      <c r="V1234" s="343" t="str">
        <f t="shared" si="120"/>
        <v>-</v>
      </c>
      <c r="W1234" s="325">
        <v>0.0</v>
      </c>
      <c r="X1234" s="325">
        <v>0.0</v>
      </c>
      <c r="Y1234" s="326">
        <f t="shared" si="121"/>
        <v>0</v>
      </c>
      <c r="Z1234" s="326">
        <f t="shared" si="122"/>
        <v>0</v>
      </c>
      <c r="AA1234" s="326"/>
    </row>
    <row r="1235">
      <c r="A1235" s="322">
        <v>46310.0</v>
      </c>
      <c r="B1235" s="245" t="s">
        <v>8114</v>
      </c>
      <c r="C1235" s="245" t="s">
        <v>68</v>
      </c>
      <c r="D1235" s="245" t="s">
        <v>68</v>
      </c>
      <c r="E1235" s="245" t="s">
        <v>68</v>
      </c>
      <c r="F1235" s="245" t="s">
        <v>68</v>
      </c>
      <c r="G1235" s="245" t="s">
        <v>68</v>
      </c>
      <c r="H1235" s="245" t="s">
        <v>68</v>
      </c>
      <c r="I1235" s="323" t="s">
        <v>68</v>
      </c>
      <c r="J1235" s="323" t="s">
        <v>68</v>
      </c>
      <c r="K1235" s="323" t="s">
        <v>68</v>
      </c>
      <c r="L1235" s="323" t="s">
        <v>68</v>
      </c>
      <c r="M1235" s="324" t="s">
        <v>68</v>
      </c>
      <c r="N1235" s="323" t="s">
        <v>68</v>
      </c>
      <c r="O1235" s="323" t="s">
        <v>68</v>
      </c>
      <c r="P1235" s="343" t="str">
        <f t="shared" si="119"/>
        <v>-</v>
      </c>
      <c r="Q1235" s="323" t="s">
        <v>68</v>
      </c>
      <c r="R1235" s="323" t="s">
        <v>68</v>
      </c>
      <c r="S1235" s="323" t="s">
        <v>68</v>
      </c>
      <c r="T1235" s="323" t="s">
        <v>68</v>
      </c>
      <c r="U1235" s="323" t="s">
        <v>68</v>
      </c>
      <c r="V1235" s="343" t="str">
        <f t="shared" si="120"/>
        <v>-</v>
      </c>
      <c r="W1235" s="325">
        <v>0.0</v>
      </c>
      <c r="X1235" s="325">
        <v>0.0</v>
      </c>
      <c r="Y1235" s="326">
        <f t="shared" si="121"/>
        <v>0</v>
      </c>
      <c r="Z1235" s="326">
        <f t="shared" si="122"/>
        <v>0</v>
      </c>
      <c r="AA1235" s="326"/>
    </row>
    <row r="1236">
      <c r="A1236" s="322">
        <v>46311.0</v>
      </c>
      <c r="B1236" s="245" t="s">
        <v>8114</v>
      </c>
      <c r="C1236" s="245" t="s">
        <v>68</v>
      </c>
      <c r="D1236" s="245" t="s">
        <v>68</v>
      </c>
      <c r="E1236" s="245" t="s">
        <v>68</v>
      </c>
      <c r="F1236" s="245" t="s">
        <v>68</v>
      </c>
      <c r="G1236" s="245" t="s">
        <v>68</v>
      </c>
      <c r="H1236" s="245" t="s">
        <v>68</v>
      </c>
      <c r="I1236" s="323" t="s">
        <v>68</v>
      </c>
      <c r="J1236" s="323" t="s">
        <v>68</v>
      </c>
      <c r="K1236" s="323" t="s">
        <v>68</v>
      </c>
      <c r="L1236" s="323" t="s">
        <v>68</v>
      </c>
      <c r="M1236" s="324" t="s">
        <v>68</v>
      </c>
      <c r="N1236" s="323" t="s">
        <v>68</v>
      </c>
      <c r="O1236" s="323" t="s">
        <v>68</v>
      </c>
      <c r="P1236" s="343" t="str">
        <f t="shared" si="119"/>
        <v>-</v>
      </c>
      <c r="Q1236" s="323" t="s">
        <v>68</v>
      </c>
      <c r="R1236" s="323" t="s">
        <v>68</v>
      </c>
      <c r="S1236" s="323" t="s">
        <v>68</v>
      </c>
      <c r="T1236" s="323" t="s">
        <v>68</v>
      </c>
      <c r="U1236" s="323" t="s">
        <v>68</v>
      </c>
      <c r="V1236" s="343" t="str">
        <f t="shared" si="120"/>
        <v>-</v>
      </c>
      <c r="W1236" s="325">
        <v>0.0</v>
      </c>
      <c r="X1236" s="325">
        <v>0.0</v>
      </c>
      <c r="Y1236" s="326">
        <f t="shared" si="121"/>
        <v>0</v>
      </c>
      <c r="Z1236" s="326">
        <f t="shared" si="122"/>
        <v>0</v>
      </c>
      <c r="AA1236" s="326"/>
    </row>
    <row r="1237">
      <c r="A1237" s="335">
        <v>46312.0</v>
      </c>
      <c r="B1237" s="336" t="s">
        <v>8114</v>
      </c>
      <c r="C1237" s="336" t="s">
        <v>68</v>
      </c>
      <c r="D1237" s="336" t="s">
        <v>68</v>
      </c>
      <c r="E1237" s="336" t="s">
        <v>68</v>
      </c>
      <c r="F1237" s="336" t="s">
        <v>68</v>
      </c>
      <c r="G1237" s="336" t="s">
        <v>68</v>
      </c>
      <c r="H1237" s="336" t="s">
        <v>68</v>
      </c>
      <c r="I1237" s="339" t="s">
        <v>68</v>
      </c>
      <c r="J1237" s="339" t="s">
        <v>68</v>
      </c>
      <c r="K1237" s="339" t="s">
        <v>68</v>
      </c>
      <c r="L1237" s="339" t="s">
        <v>68</v>
      </c>
      <c r="M1237" s="365" t="s">
        <v>68</v>
      </c>
      <c r="N1237" s="339" t="s">
        <v>68</v>
      </c>
      <c r="O1237" s="339" t="s">
        <v>68</v>
      </c>
      <c r="P1237" s="349" t="str">
        <f t="shared" si="119"/>
        <v>-</v>
      </c>
      <c r="Q1237" s="339" t="s">
        <v>68</v>
      </c>
      <c r="R1237" s="339" t="s">
        <v>68</v>
      </c>
      <c r="S1237" s="339" t="s">
        <v>68</v>
      </c>
      <c r="T1237" s="339" t="s">
        <v>68</v>
      </c>
      <c r="U1237" s="339" t="s">
        <v>68</v>
      </c>
      <c r="V1237" s="349" t="str">
        <f t="shared" si="120"/>
        <v>-</v>
      </c>
      <c r="W1237" s="342">
        <v>0.0</v>
      </c>
      <c r="X1237" s="342">
        <v>0.0</v>
      </c>
      <c r="Y1237" s="326">
        <f t="shared" si="121"/>
        <v>0</v>
      </c>
      <c r="Z1237" s="326">
        <f t="shared" si="122"/>
        <v>0</v>
      </c>
      <c r="AA1237" s="326"/>
    </row>
    <row r="1238">
      <c r="A1238" s="322">
        <v>46313.0</v>
      </c>
      <c r="B1238" s="245" t="s">
        <v>8331</v>
      </c>
      <c r="C1238" s="245" t="s">
        <v>68</v>
      </c>
      <c r="D1238" s="245" t="s">
        <v>68</v>
      </c>
      <c r="E1238" s="245" t="s">
        <v>68</v>
      </c>
      <c r="F1238" s="245" t="s">
        <v>2458</v>
      </c>
      <c r="G1238" s="245" t="s">
        <v>68</v>
      </c>
      <c r="H1238" s="245" t="s">
        <v>68</v>
      </c>
      <c r="I1238" s="323" t="s">
        <v>68</v>
      </c>
      <c r="J1238" s="323" t="s">
        <v>68</v>
      </c>
      <c r="K1238" s="323" t="s">
        <v>68</v>
      </c>
      <c r="L1238" s="323" t="s">
        <v>68</v>
      </c>
      <c r="M1238" s="324" t="s">
        <v>68</v>
      </c>
      <c r="N1238" s="323" t="s">
        <v>68</v>
      </c>
      <c r="O1238" s="323" t="s">
        <v>68</v>
      </c>
      <c r="P1238" s="343" t="str">
        <f t="shared" si="119"/>
        <v>-</v>
      </c>
      <c r="Q1238" s="323" t="s">
        <v>68</v>
      </c>
      <c r="R1238" s="323" t="s">
        <v>68</v>
      </c>
      <c r="S1238" s="323" t="s">
        <v>68</v>
      </c>
      <c r="T1238" s="323" t="s">
        <v>68</v>
      </c>
      <c r="U1238" s="323" t="s">
        <v>68</v>
      </c>
      <c r="V1238" s="343" t="str">
        <f t="shared" si="120"/>
        <v>-</v>
      </c>
      <c r="W1238" s="325">
        <v>0.0</v>
      </c>
      <c r="X1238" s="325">
        <v>0.0</v>
      </c>
      <c r="Y1238" s="326">
        <f t="shared" si="121"/>
        <v>0</v>
      </c>
      <c r="Z1238" s="326">
        <f t="shared" si="122"/>
        <v>0</v>
      </c>
      <c r="AA1238" s="326"/>
    </row>
    <row r="1239">
      <c r="A1239" s="322">
        <v>46314.0</v>
      </c>
      <c r="B1239" s="245" t="s">
        <v>8331</v>
      </c>
      <c r="C1239" s="245" t="s">
        <v>68</v>
      </c>
      <c r="D1239" s="245" t="s">
        <v>68</v>
      </c>
      <c r="E1239" s="245" t="s">
        <v>68</v>
      </c>
      <c r="F1239" s="245" t="s">
        <v>68</v>
      </c>
      <c r="G1239" s="245" t="s">
        <v>68</v>
      </c>
      <c r="H1239" s="245" t="s">
        <v>68</v>
      </c>
      <c r="I1239" s="323" t="s">
        <v>68</v>
      </c>
      <c r="J1239" s="323" t="s">
        <v>68</v>
      </c>
      <c r="K1239" s="323" t="s">
        <v>68</v>
      </c>
      <c r="L1239" s="323" t="s">
        <v>68</v>
      </c>
      <c r="M1239" s="324" t="s">
        <v>68</v>
      </c>
      <c r="N1239" s="323" t="s">
        <v>68</v>
      </c>
      <c r="O1239" s="323" t="s">
        <v>68</v>
      </c>
      <c r="P1239" s="343" t="str">
        <f t="shared" si="119"/>
        <v>-</v>
      </c>
      <c r="Q1239" s="323" t="s">
        <v>68</v>
      </c>
      <c r="R1239" s="323" t="s">
        <v>68</v>
      </c>
      <c r="S1239" s="323" t="s">
        <v>68</v>
      </c>
      <c r="T1239" s="323" t="s">
        <v>68</v>
      </c>
      <c r="U1239" s="323" t="s">
        <v>68</v>
      </c>
      <c r="V1239" s="343" t="str">
        <f t="shared" si="120"/>
        <v>-</v>
      </c>
      <c r="W1239" s="325">
        <v>0.0</v>
      </c>
      <c r="X1239" s="325">
        <v>0.0</v>
      </c>
      <c r="Y1239" s="326">
        <f t="shared" si="121"/>
        <v>0</v>
      </c>
      <c r="Z1239" s="326">
        <f t="shared" si="122"/>
        <v>0</v>
      </c>
      <c r="AA1239" s="326"/>
    </row>
    <row r="1240">
      <c r="A1240" s="322">
        <v>46315.0</v>
      </c>
      <c r="B1240" s="245" t="s">
        <v>8331</v>
      </c>
      <c r="C1240" s="245" t="s">
        <v>68</v>
      </c>
      <c r="D1240" s="245" t="s">
        <v>68</v>
      </c>
      <c r="E1240" s="245" t="s">
        <v>68</v>
      </c>
      <c r="F1240" s="245" t="s">
        <v>68</v>
      </c>
      <c r="G1240" s="245" t="s">
        <v>68</v>
      </c>
      <c r="H1240" s="245" t="s">
        <v>68</v>
      </c>
      <c r="I1240" s="323" t="s">
        <v>68</v>
      </c>
      <c r="J1240" s="323" t="s">
        <v>68</v>
      </c>
      <c r="K1240" s="323" t="s">
        <v>68</v>
      </c>
      <c r="L1240" s="323" t="s">
        <v>68</v>
      </c>
      <c r="M1240" s="324" t="s">
        <v>68</v>
      </c>
      <c r="N1240" s="323" t="s">
        <v>68</v>
      </c>
      <c r="O1240" s="323" t="s">
        <v>68</v>
      </c>
      <c r="P1240" s="343" t="str">
        <f t="shared" si="119"/>
        <v>-</v>
      </c>
      <c r="Q1240" s="323" t="s">
        <v>68</v>
      </c>
      <c r="R1240" s="323" t="s">
        <v>68</v>
      </c>
      <c r="S1240" s="323" t="s">
        <v>68</v>
      </c>
      <c r="T1240" s="323" t="s">
        <v>68</v>
      </c>
      <c r="U1240" s="323" t="s">
        <v>68</v>
      </c>
      <c r="V1240" s="343" t="str">
        <f t="shared" si="120"/>
        <v>-</v>
      </c>
      <c r="W1240" s="325">
        <v>0.0</v>
      </c>
      <c r="X1240" s="325">
        <v>0.0</v>
      </c>
      <c r="Y1240" s="326">
        <f t="shared" si="121"/>
        <v>0</v>
      </c>
      <c r="Z1240" s="326">
        <f t="shared" si="122"/>
        <v>0</v>
      </c>
      <c r="AA1240" s="326"/>
    </row>
    <row r="1241">
      <c r="A1241" s="322">
        <v>46316.0</v>
      </c>
      <c r="B1241" s="245" t="s">
        <v>8331</v>
      </c>
      <c r="C1241" s="245" t="s">
        <v>68</v>
      </c>
      <c r="D1241" s="245" t="s">
        <v>68</v>
      </c>
      <c r="E1241" s="245" t="s">
        <v>68</v>
      </c>
      <c r="F1241" s="245" t="s">
        <v>68</v>
      </c>
      <c r="G1241" s="245" t="s">
        <v>68</v>
      </c>
      <c r="H1241" s="245" t="s">
        <v>68</v>
      </c>
      <c r="I1241" s="323" t="s">
        <v>68</v>
      </c>
      <c r="J1241" s="323" t="s">
        <v>68</v>
      </c>
      <c r="K1241" s="323" t="s">
        <v>68</v>
      </c>
      <c r="L1241" s="323" t="s">
        <v>68</v>
      </c>
      <c r="M1241" s="324" t="s">
        <v>68</v>
      </c>
      <c r="N1241" s="323" t="s">
        <v>68</v>
      </c>
      <c r="O1241" s="323" t="s">
        <v>68</v>
      </c>
      <c r="P1241" s="343" t="str">
        <f t="shared" si="119"/>
        <v>-</v>
      </c>
      <c r="Q1241" s="323" t="s">
        <v>68</v>
      </c>
      <c r="R1241" s="323" t="s">
        <v>68</v>
      </c>
      <c r="S1241" s="323" t="s">
        <v>68</v>
      </c>
      <c r="T1241" s="323" t="s">
        <v>68</v>
      </c>
      <c r="U1241" s="323" t="s">
        <v>68</v>
      </c>
      <c r="V1241" s="343" t="str">
        <f t="shared" si="120"/>
        <v>-</v>
      </c>
      <c r="W1241" s="325">
        <v>0.0</v>
      </c>
      <c r="X1241" s="325">
        <v>0.0</v>
      </c>
      <c r="Y1241" s="326">
        <f t="shared" si="121"/>
        <v>0</v>
      </c>
      <c r="Z1241" s="326">
        <f t="shared" si="122"/>
        <v>0</v>
      </c>
      <c r="AA1241" s="326"/>
    </row>
    <row r="1242">
      <c r="A1242" s="322">
        <v>46317.0</v>
      </c>
      <c r="B1242" s="245" t="s">
        <v>8331</v>
      </c>
      <c r="C1242" s="245" t="s">
        <v>68</v>
      </c>
      <c r="D1242" s="245" t="s">
        <v>68</v>
      </c>
      <c r="E1242" s="245" t="s">
        <v>68</v>
      </c>
      <c r="F1242" s="245" t="s">
        <v>68</v>
      </c>
      <c r="G1242" s="245" t="s">
        <v>68</v>
      </c>
      <c r="H1242" s="245" t="s">
        <v>68</v>
      </c>
      <c r="I1242" s="323" t="s">
        <v>68</v>
      </c>
      <c r="J1242" s="323" t="s">
        <v>68</v>
      </c>
      <c r="K1242" s="323" t="s">
        <v>68</v>
      </c>
      <c r="L1242" s="323" t="s">
        <v>68</v>
      </c>
      <c r="M1242" s="324" t="s">
        <v>68</v>
      </c>
      <c r="N1242" s="323" t="s">
        <v>68</v>
      </c>
      <c r="O1242" s="323" t="s">
        <v>68</v>
      </c>
      <c r="P1242" s="343" t="str">
        <f t="shared" si="119"/>
        <v>-</v>
      </c>
      <c r="Q1242" s="323" t="s">
        <v>68</v>
      </c>
      <c r="R1242" s="323" t="s">
        <v>68</v>
      </c>
      <c r="S1242" s="323" t="s">
        <v>68</v>
      </c>
      <c r="T1242" s="323" t="s">
        <v>68</v>
      </c>
      <c r="U1242" s="323" t="s">
        <v>68</v>
      </c>
      <c r="V1242" s="343" t="str">
        <f t="shared" si="120"/>
        <v>-</v>
      </c>
      <c r="W1242" s="325">
        <v>0.0</v>
      </c>
      <c r="X1242" s="325">
        <v>0.0</v>
      </c>
      <c r="Y1242" s="326">
        <f t="shared" si="121"/>
        <v>0</v>
      </c>
      <c r="Z1242" s="326">
        <f t="shared" si="122"/>
        <v>0</v>
      </c>
      <c r="AA1242" s="326"/>
    </row>
    <row r="1243">
      <c r="A1243" s="322">
        <v>46318.0</v>
      </c>
      <c r="B1243" s="245" t="s">
        <v>8331</v>
      </c>
      <c r="C1243" s="245" t="s">
        <v>68</v>
      </c>
      <c r="D1243" s="245" t="s">
        <v>68</v>
      </c>
      <c r="E1243" s="245" t="s">
        <v>68</v>
      </c>
      <c r="F1243" s="245" t="s">
        <v>68</v>
      </c>
      <c r="G1243" s="245" t="s">
        <v>68</v>
      </c>
      <c r="H1243" s="245" t="s">
        <v>68</v>
      </c>
      <c r="I1243" s="323" t="s">
        <v>68</v>
      </c>
      <c r="J1243" s="323" t="s">
        <v>68</v>
      </c>
      <c r="K1243" s="323" t="s">
        <v>68</v>
      </c>
      <c r="L1243" s="323" t="s">
        <v>68</v>
      </c>
      <c r="M1243" s="324" t="s">
        <v>68</v>
      </c>
      <c r="N1243" s="323" t="s">
        <v>68</v>
      </c>
      <c r="O1243" s="323" t="s">
        <v>68</v>
      </c>
      <c r="P1243" s="343" t="str">
        <f t="shared" si="119"/>
        <v>-</v>
      </c>
      <c r="Q1243" s="323" t="s">
        <v>68</v>
      </c>
      <c r="R1243" s="323" t="s">
        <v>68</v>
      </c>
      <c r="S1243" s="323" t="s">
        <v>68</v>
      </c>
      <c r="T1243" s="323" t="s">
        <v>68</v>
      </c>
      <c r="U1243" s="323" t="s">
        <v>68</v>
      </c>
      <c r="V1243" s="343" t="str">
        <f t="shared" si="120"/>
        <v>-</v>
      </c>
      <c r="W1243" s="325">
        <v>0.0</v>
      </c>
      <c r="X1243" s="325">
        <v>0.0</v>
      </c>
      <c r="Y1243" s="326">
        <f t="shared" si="121"/>
        <v>0</v>
      </c>
      <c r="Z1243" s="326">
        <f t="shared" si="122"/>
        <v>0</v>
      </c>
      <c r="AA1243" s="326"/>
    </row>
    <row r="1244">
      <c r="A1244" s="335">
        <v>46319.0</v>
      </c>
      <c r="B1244" s="336" t="s">
        <v>8331</v>
      </c>
      <c r="C1244" s="336" t="s">
        <v>68</v>
      </c>
      <c r="D1244" s="336" t="s">
        <v>68</v>
      </c>
      <c r="E1244" s="336" t="s">
        <v>68</v>
      </c>
      <c r="F1244" s="336" t="s">
        <v>68</v>
      </c>
      <c r="G1244" s="336" t="s">
        <v>68</v>
      </c>
      <c r="H1244" s="336" t="s">
        <v>68</v>
      </c>
      <c r="I1244" s="339" t="s">
        <v>68</v>
      </c>
      <c r="J1244" s="339" t="s">
        <v>68</v>
      </c>
      <c r="K1244" s="339" t="s">
        <v>68</v>
      </c>
      <c r="L1244" s="339" t="s">
        <v>68</v>
      </c>
      <c r="M1244" s="365" t="s">
        <v>68</v>
      </c>
      <c r="N1244" s="339" t="s">
        <v>68</v>
      </c>
      <c r="O1244" s="339" t="s">
        <v>68</v>
      </c>
      <c r="P1244" s="349" t="str">
        <f t="shared" si="119"/>
        <v>-</v>
      </c>
      <c r="Q1244" s="339" t="s">
        <v>68</v>
      </c>
      <c r="R1244" s="339" t="s">
        <v>68</v>
      </c>
      <c r="S1244" s="339" t="s">
        <v>68</v>
      </c>
      <c r="T1244" s="339" t="s">
        <v>68</v>
      </c>
      <c r="U1244" s="339" t="s">
        <v>68</v>
      </c>
      <c r="V1244" s="349" t="str">
        <f t="shared" si="120"/>
        <v>-</v>
      </c>
      <c r="W1244" s="342">
        <v>0.0</v>
      </c>
      <c r="X1244" s="342">
        <v>0.0</v>
      </c>
      <c r="Y1244" s="326">
        <f t="shared" si="121"/>
        <v>0</v>
      </c>
      <c r="Z1244" s="326">
        <f t="shared" si="122"/>
        <v>0</v>
      </c>
      <c r="AA1244" s="326"/>
    </row>
    <row r="1245">
      <c r="A1245" s="322">
        <v>46320.0</v>
      </c>
      <c r="B1245" s="245" t="s">
        <v>8517</v>
      </c>
      <c r="C1245" s="245" t="s">
        <v>68</v>
      </c>
      <c r="D1245" s="245" t="s">
        <v>68</v>
      </c>
      <c r="E1245" s="245" t="s">
        <v>68</v>
      </c>
      <c r="F1245" s="245" t="s">
        <v>2458</v>
      </c>
      <c r="G1245" s="245" t="s">
        <v>68</v>
      </c>
      <c r="H1245" s="245" t="s">
        <v>68</v>
      </c>
      <c r="I1245" s="323" t="s">
        <v>68</v>
      </c>
      <c r="J1245" s="323" t="s">
        <v>68</v>
      </c>
      <c r="K1245" s="323" t="s">
        <v>68</v>
      </c>
      <c r="L1245" s="323" t="s">
        <v>68</v>
      </c>
      <c r="M1245" s="324" t="s">
        <v>68</v>
      </c>
      <c r="N1245" s="323" t="s">
        <v>68</v>
      </c>
      <c r="O1245" s="323" t="s">
        <v>68</v>
      </c>
      <c r="P1245" s="343" t="str">
        <f t="shared" si="119"/>
        <v>-</v>
      </c>
      <c r="Q1245" s="323" t="s">
        <v>68</v>
      </c>
      <c r="R1245" s="323" t="s">
        <v>68</v>
      </c>
      <c r="S1245" s="323" t="s">
        <v>68</v>
      </c>
      <c r="T1245" s="323" t="s">
        <v>68</v>
      </c>
      <c r="U1245" s="323" t="s">
        <v>68</v>
      </c>
      <c r="V1245" s="343" t="str">
        <f t="shared" si="120"/>
        <v>-</v>
      </c>
      <c r="W1245" s="325">
        <v>0.0</v>
      </c>
      <c r="X1245" s="325">
        <v>0.0</v>
      </c>
      <c r="Y1245" s="326">
        <f t="shared" si="121"/>
        <v>0</v>
      </c>
      <c r="Z1245" s="326">
        <f t="shared" si="122"/>
        <v>0</v>
      </c>
      <c r="AA1245" s="326"/>
    </row>
    <row r="1246">
      <c r="A1246" s="322">
        <v>46321.0</v>
      </c>
      <c r="B1246" s="245" t="s">
        <v>8517</v>
      </c>
      <c r="C1246" s="245" t="s">
        <v>68</v>
      </c>
      <c r="D1246" s="245" t="s">
        <v>68</v>
      </c>
      <c r="E1246" s="245" t="s">
        <v>68</v>
      </c>
      <c r="F1246" s="245" t="s">
        <v>68</v>
      </c>
      <c r="G1246" s="245" t="s">
        <v>68</v>
      </c>
      <c r="H1246" s="245" t="s">
        <v>68</v>
      </c>
      <c r="I1246" s="323" t="s">
        <v>68</v>
      </c>
      <c r="J1246" s="323" t="s">
        <v>68</v>
      </c>
      <c r="K1246" s="323" t="s">
        <v>68</v>
      </c>
      <c r="L1246" s="323" t="s">
        <v>68</v>
      </c>
      <c r="M1246" s="324" t="s">
        <v>68</v>
      </c>
      <c r="N1246" s="323" t="s">
        <v>68</v>
      </c>
      <c r="O1246" s="323" t="s">
        <v>68</v>
      </c>
      <c r="P1246" s="343" t="str">
        <f t="shared" si="119"/>
        <v>-</v>
      </c>
      <c r="Q1246" s="323" t="s">
        <v>68</v>
      </c>
      <c r="R1246" s="323" t="s">
        <v>68</v>
      </c>
      <c r="S1246" s="323" t="s">
        <v>68</v>
      </c>
      <c r="T1246" s="323" t="s">
        <v>68</v>
      </c>
      <c r="U1246" s="323" t="s">
        <v>68</v>
      </c>
      <c r="V1246" s="343" t="str">
        <f t="shared" si="120"/>
        <v>-</v>
      </c>
      <c r="W1246" s="325">
        <v>0.0</v>
      </c>
      <c r="X1246" s="325">
        <v>0.0</v>
      </c>
      <c r="Y1246" s="326">
        <f t="shared" si="121"/>
        <v>0</v>
      </c>
      <c r="Z1246" s="326">
        <f t="shared" si="122"/>
        <v>0</v>
      </c>
      <c r="AA1246" s="326"/>
    </row>
    <row r="1247">
      <c r="A1247" s="322">
        <v>46322.0</v>
      </c>
      <c r="B1247" s="245" t="s">
        <v>8517</v>
      </c>
      <c r="C1247" s="245" t="s">
        <v>68</v>
      </c>
      <c r="D1247" s="245" t="s">
        <v>68</v>
      </c>
      <c r="E1247" s="245" t="s">
        <v>68</v>
      </c>
      <c r="F1247" s="245" t="s">
        <v>68</v>
      </c>
      <c r="G1247" s="245" t="s">
        <v>68</v>
      </c>
      <c r="H1247" s="245" t="s">
        <v>68</v>
      </c>
      <c r="I1247" s="323" t="s">
        <v>68</v>
      </c>
      <c r="J1247" s="323" t="s">
        <v>68</v>
      </c>
      <c r="K1247" s="323" t="s">
        <v>68</v>
      </c>
      <c r="L1247" s="323" t="s">
        <v>68</v>
      </c>
      <c r="M1247" s="324" t="s">
        <v>68</v>
      </c>
      <c r="N1247" s="323" t="s">
        <v>68</v>
      </c>
      <c r="O1247" s="323" t="s">
        <v>68</v>
      </c>
      <c r="P1247" s="343" t="str">
        <f t="shared" si="119"/>
        <v>-</v>
      </c>
      <c r="Q1247" s="323" t="s">
        <v>68</v>
      </c>
      <c r="R1247" s="323" t="s">
        <v>68</v>
      </c>
      <c r="S1247" s="323" t="s">
        <v>68</v>
      </c>
      <c r="T1247" s="323" t="s">
        <v>68</v>
      </c>
      <c r="U1247" s="323" t="s">
        <v>68</v>
      </c>
      <c r="V1247" s="343" t="str">
        <f t="shared" si="120"/>
        <v>-</v>
      </c>
      <c r="W1247" s="325">
        <v>0.0</v>
      </c>
      <c r="X1247" s="325">
        <v>0.0</v>
      </c>
      <c r="Y1247" s="326">
        <f t="shared" si="121"/>
        <v>0</v>
      </c>
      <c r="Z1247" s="326">
        <f t="shared" si="122"/>
        <v>0</v>
      </c>
      <c r="AA1247" s="326"/>
    </row>
    <row r="1248">
      <c r="A1248" s="322">
        <v>46323.0</v>
      </c>
      <c r="B1248" s="245" t="s">
        <v>8517</v>
      </c>
      <c r="C1248" s="245" t="s">
        <v>68</v>
      </c>
      <c r="D1248" s="245" t="s">
        <v>68</v>
      </c>
      <c r="E1248" s="245" t="s">
        <v>68</v>
      </c>
      <c r="F1248" s="245" t="s">
        <v>68</v>
      </c>
      <c r="G1248" s="245" t="s">
        <v>68</v>
      </c>
      <c r="H1248" s="245" t="s">
        <v>68</v>
      </c>
      <c r="I1248" s="323" t="s">
        <v>68</v>
      </c>
      <c r="J1248" s="323" t="s">
        <v>68</v>
      </c>
      <c r="K1248" s="323" t="s">
        <v>68</v>
      </c>
      <c r="L1248" s="323" t="s">
        <v>68</v>
      </c>
      <c r="M1248" s="324" t="s">
        <v>68</v>
      </c>
      <c r="N1248" s="323" t="s">
        <v>68</v>
      </c>
      <c r="O1248" s="323" t="s">
        <v>68</v>
      </c>
      <c r="P1248" s="343" t="str">
        <f t="shared" si="119"/>
        <v>-</v>
      </c>
      <c r="Q1248" s="323" t="s">
        <v>68</v>
      </c>
      <c r="R1248" s="323" t="s">
        <v>68</v>
      </c>
      <c r="S1248" s="323" t="s">
        <v>68</v>
      </c>
      <c r="T1248" s="323" t="s">
        <v>68</v>
      </c>
      <c r="U1248" s="323" t="s">
        <v>68</v>
      </c>
      <c r="V1248" s="343" t="str">
        <f t="shared" si="120"/>
        <v>-</v>
      </c>
      <c r="W1248" s="325">
        <v>0.0</v>
      </c>
      <c r="X1248" s="325">
        <v>0.0</v>
      </c>
      <c r="Y1248" s="326">
        <f t="shared" si="121"/>
        <v>0</v>
      </c>
      <c r="Z1248" s="326">
        <f t="shared" si="122"/>
        <v>0</v>
      </c>
      <c r="AA1248" s="326"/>
    </row>
    <row r="1249">
      <c r="A1249" s="322">
        <v>46324.0</v>
      </c>
      <c r="B1249" s="245" t="s">
        <v>8517</v>
      </c>
      <c r="C1249" s="245" t="s">
        <v>68</v>
      </c>
      <c r="D1249" s="245" t="s">
        <v>68</v>
      </c>
      <c r="E1249" s="245" t="s">
        <v>68</v>
      </c>
      <c r="F1249" s="245" t="s">
        <v>68</v>
      </c>
      <c r="G1249" s="245" t="s">
        <v>68</v>
      </c>
      <c r="H1249" s="245" t="s">
        <v>68</v>
      </c>
      <c r="I1249" s="323" t="s">
        <v>68</v>
      </c>
      <c r="J1249" s="323" t="s">
        <v>68</v>
      </c>
      <c r="K1249" s="323" t="s">
        <v>68</v>
      </c>
      <c r="L1249" s="323" t="s">
        <v>68</v>
      </c>
      <c r="M1249" s="324" t="s">
        <v>68</v>
      </c>
      <c r="N1249" s="323" t="s">
        <v>68</v>
      </c>
      <c r="O1249" s="323" t="s">
        <v>68</v>
      </c>
      <c r="P1249" s="343" t="str">
        <f t="shared" si="119"/>
        <v>-</v>
      </c>
      <c r="Q1249" s="323" t="s">
        <v>68</v>
      </c>
      <c r="R1249" s="323" t="s">
        <v>68</v>
      </c>
      <c r="S1249" s="323" t="s">
        <v>68</v>
      </c>
      <c r="T1249" s="323" t="s">
        <v>68</v>
      </c>
      <c r="U1249" s="323" t="s">
        <v>68</v>
      </c>
      <c r="V1249" s="343" t="str">
        <f t="shared" si="120"/>
        <v>-</v>
      </c>
      <c r="W1249" s="325">
        <v>0.0</v>
      </c>
      <c r="X1249" s="325">
        <v>0.0</v>
      </c>
      <c r="Y1249" s="326">
        <f t="shared" si="121"/>
        <v>0</v>
      </c>
      <c r="Z1249" s="326">
        <f t="shared" si="122"/>
        <v>0</v>
      </c>
      <c r="AA1249" s="326"/>
    </row>
    <row r="1250">
      <c r="A1250" s="322">
        <v>46325.0</v>
      </c>
      <c r="B1250" s="245" t="s">
        <v>8517</v>
      </c>
      <c r="C1250" s="245" t="s">
        <v>68</v>
      </c>
      <c r="D1250" s="245" t="s">
        <v>68</v>
      </c>
      <c r="E1250" s="245" t="s">
        <v>68</v>
      </c>
      <c r="F1250" s="245" t="s">
        <v>68</v>
      </c>
      <c r="G1250" s="245" t="s">
        <v>68</v>
      </c>
      <c r="H1250" s="245" t="s">
        <v>68</v>
      </c>
      <c r="I1250" s="323" t="s">
        <v>68</v>
      </c>
      <c r="J1250" s="323" t="s">
        <v>68</v>
      </c>
      <c r="K1250" s="323" t="s">
        <v>68</v>
      </c>
      <c r="L1250" s="323" t="s">
        <v>68</v>
      </c>
      <c r="M1250" s="324" t="s">
        <v>68</v>
      </c>
      <c r="N1250" s="323" t="s">
        <v>68</v>
      </c>
      <c r="O1250" s="323" t="s">
        <v>68</v>
      </c>
      <c r="P1250" s="343" t="str">
        <f t="shared" si="119"/>
        <v>-</v>
      </c>
      <c r="Q1250" s="323" t="s">
        <v>68</v>
      </c>
      <c r="R1250" s="323" t="s">
        <v>68</v>
      </c>
      <c r="S1250" s="323" t="s">
        <v>68</v>
      </c>
      <c r="T1250" s="323" t="s">
        <v>68</v>
      </c>
      <c r="U1250" s="323" t="s">
        <v>68</v>
      </c>
      <c r="V1250" s="343" t="str">
        <f t="shared" si="120"/>
        <v>-</v>
      </c>
      <c r="W1250" s="325">
        <v>0.0</v>
      </c>
      <c r="X1250" s="325">
        <v>0.0</v>
      </c>
      <c r="Y1250" s="326">
        <f t="shared" si="121"/>
        <v>0</v>
      </c>
      <c r="Z1250" s="326">
        <f t="shared" si="122"/>
        <v>0</v>
      </c>
      <c r="AA1250" s="326"/>
    </row>
    <row r="1251">
      <c r="A1251" s="335">
        <v>46326.0</v>
      </c>
      <c r="B1251" s="336" t="s">
        <v>8517</v>
      </c>
      <c r="C1251" s="336" t="s">
        <v>68</v>
      </c>
      <c r="D1251" s="336" t="s">
        <v>68</v>
      </c>
      <c r="E1251" s="336" t="s">
        <v>68</v>
      </c>
      <c r="F1251" s="336" t="s">
        <v>68</v>
      </c>
      <c r="G1251" s="336" t="s">
        <v>68</v>
      </c>
      <c r="H1251" s="336" t="s">
        <v>68</v>
      </c>
      <c r="I1251" s="339" t="s">
        <v>68</v>
      </c>
      <c r="J1251" s="339" t="s">
        <v>68</v>
      </c>
      <c r="K1251" s="339" t="s">
        <v>68</v>
      </c>
      <c r="L1251" s="339" t="s">
        <v>68</v>
      </c>
      <c r="M1251" s="365" t="s">
        <v>68</v>
      </c>
      <c r="N1251" s="339" t="s">
        <v>68</v>
      </c>
      <c r="O1251" s="339" t="s">
        <v>68</v>
      </c>
      <c r="P1251" s="349" t="str">
        <f t="shared" si="119"/>
        <v>-</v>
      </c>
      <c r="Q1251" s="339" t="s">
        <v>68</v>
      </c>
      <c r="R1251" s="339" t="s">
        <v>68</v>
      </c>
      <c r="S1251" s="339" t="s">
        <v>68</v>
      </c>
      <c r="T1251" s="339" t="s">
        <v>68</v>
      </c>
      <c r="U1251" s="339" t="s">
        <v>68</v>
      </c>
      <c r="V1251" s="349" t="str">
        <f t="shared" si="120"/>
        <v>-</v>
      </c>
      <c r="W1251" s="342">
        <v>0.0</v>
      </c>
      <c r="X1251" s="342">
        <v>0.0</v>
      </c>
      <c r="Y1251" s="326">
        <f t="shared" si="121"/>
        <v>0</v>
      </c>
      <c r="Z1251" s="326">
        <f t="shared" si="122"/>
        <v>0</v>
      </c>
      <c r="AA1251" s="326"/>
    </row>
    <row r="1252">
      <c r="A1252" s="322">
        <v>46327.0</v>
      </c>
      <c r="B1252" s="245" t="s">
        <v>8696</v>
      </c>
      <c r="C1252" s="245" t="s">
        <v>68</v>
      </c>
      <c r="D1252" s="245" t="s">
        <v>68</v>
      </c>
      <c r="E1252" s="245" t="s">
        <v>68</v>
      </c>
      <c r="F1252" s="245" t="s">
        <v>2458</v>
      </c>
      <c r="G1252" s="245" t="s">
        <v>68</v>
      </c>
      <c r="H1252" s="245" t="s">
        <v>68</v>
      </c>
      <c r="I1252" s="323" t="s">
        <v>68</v>
      </c>
      <c r="J1252" s="323" t="s">
        <v>68</v>
      </c>
      <c r="K1252" s="323" t="s">
        <v>68</v>
      </c>
      <c r="L1252" s="323" t="s">
        <v>68</v>
      </c>
      <c r="M1252" s="324" t="s">
        <v>68</v>
      </c>
      <c r="N1252" s="323" t="s">
        <v>68</v>
      </c>
      <c r="O1252" s="323" t="s">
        <v>68</v>
      </c>
      <c r="P1252" s="343" t="str">
        <f t="shared" si="119"/>
        <v>-</v>
      </c>
      <c r="Q1252" s="323" t="s">
        <v>68</v>
      </c>
      <c r="R1252" s="323" t="s">
        <v>68</v>
      </c>
      <c r="S1252" s="323" t="s">
        <v>68</v>
      </c>
      <c r="T1252" s="323" t="s">
        <v>68</v>
      </c>
      <c r="U1252" s="323" t="s">
        <v>68</v>
      </c>
      <c r="V1252" s="343" t="str">
        <f t="shared" si="120"/>
        <v>-</v>
      </c>
      <c r="W1252" s="325">
        <v>0.0</v>
      </c>
      <c r="X1252" s="325">
        <v>0.0</v>
      </c>
      <c r="Y1252" s="326">
        <f t="shared" si="121"/>
        <v>0</v>
      </c>
      <c r="Z1252" s="326">
        <f t="shared" si="122"/>
        <v>0</v>
      </c>
      <c r="AA1252" s="326"/>
    </row>
    <row r="1253">
      <c r="A1253" s="322">
        <v>46328.0</v>
      </c>
      <c r="B1253" s="245" t="s">
        <v>8696</v>
      </c>
      <c r="C1253" s="245" t="s">
        <v>68</v>
      </c>
      <c r="D1253" s="245" t="s">
        <v>68</v>
      </c>
      <c r="E1253" s="245" t="s">
        <v>68</v>
      </c>
      <c r="F1253" s="245" t="s">
        <v>68</v>
      </c>
      <c r="G1253" s="245" t="s">
        <v>68</v>
      </c>
      <c r="H1253" s="245" t="s">
        <v>68</v>
      </c>
      <c r="I1253" s="323" t="s">
        <v>68</v>
      </c>
      <c r="J1253" s="323" t="s">
        <v>68</v>
      </c>
      <c r="K1253" s="323" t="s">
        <v>68</v>
      </c>
      <c r="L1253" s="323" t="s">
        <v>68</v>
      </c>
      <c r="M1253" s="324" t="s">
        <v>68</v>
      </c>
      <c r="N1253" s="323" t="s">
        <v>68</v>
      </c>
      <c r="O1253" s="323" t="s">
        <v>68</v>
      </c>
      <c r="P1253" s="343" t="str">
        <f t="shared" si="119"/>
        <v>-</v>
      </c>
      <c r="Q1253" s="323" t="s">
        <v>68</v>
      </c>
      <c r="R1253" s="323" t="s">
        <v>68</v>
      </c>
      <c r="S1253" s="323" t="s">
        <v>68</v>
      </c>
      <c r="T1253" s="323" t="s">
        <v>68</v>
      </c>
      <c r="U1253" s="323" t="s">
        <v>68</v>
      </c>
      <c r="V1253" s="343" t="str">
        <f t="shared" si="120"/>
        <v>-</v>
      </c>
      <c r="W1253" s="325">
        <v>0.0</v>
      </c>
      <c r="X1253" s="325">
        <v>0.0</v>
      </c>
      <c r="Y1253" s="326">
        <f t="shared" si="121"/>
        <v>0</v>
      </c>
      <c r="Z1253" s="326">
        <f t="shared" si="122"/>
        <v>0</v>
      </c>
      <c r="AA1253" s="326"/>
    </row>
    <row r="1254">
      <c r="A1254" s="322">
        <v>46329.0</v>
      </c>
      <c r="B1254" s="245" t="s">
        <v>8696</v>
      </c>
      <c r="C1254" s="245" t="s">
        <v>68</v>
      </c>
      <c r="D1254" s="245" t="s">
        <v>68</v>
      </c>
      <c r="E1254" s="245" t="s">
        <v>68</v>
      </c>
      <c r="F1254" s="245" t="s">
        <v>68</v>
      </c>
      <c r="G1254" s="245" t="s">
        <v>68</v>
      </c>
      <c r="H1254" s="245" t="s">
        <v>68</v>
      </c>
      <c r="I1254" s="323" t="s">
        <v>68</v>
      </c>
      <c r="J1254" s="323" t="s">
        <v>68</v>
      </c>
      <c r="K1254" s="323" t="s">
        <v>68</v>
      </c>
      <c r="L1254" s="323" t="s">
        <v>68</v>
      </c>
      <c r="M1254" s="324" t="s">
        <v>68</v>
      </c>
      <c r="N1254" s="323" t="s">
        <v>68</v>
      </c>
      <c r="O1254" s="323" t="s">
        <v>68</v>
      </c>
      <c r="P1254" s="343" t="str">
        <f t="shared" si="119"/>
        <v>-</v>
      </c>
      <c r="Q1254" s="323" t="s">
        <v>68</v>
      </c>
      <c r="R1254" s="323" t="s">
        <v>68</v>
      </c>
      <c r="S1254" s="323" t="s">
        <v>68</v>
      </c>
      <c r="T1254" s="323" t="s">
        <v>68</v>
      </c>
      <c r="U1254" s="323" t="s">
        <v>68</v>
      </c>
      <c r="V1254" s="343" t="str">
        <f t="shared" si="120"/>
        <v>-</v>
      </c>
      <c r="W1254" s="325">
        <v>0.0</v>
      </c>
      <c r="X1254" s="325">
        <v>0.0</v>
      </c>
      <c r="Y1254" s="326">
        <f t="shared" si="121"/>
        <v>0</v>
      </c>
      <c r="Z1254" s="326">
        <f t="shared" si="122"/>
        <v>0</v>
      </c>
      <c r="AA1254" s="326"/>
    </row>
    <row r="1255">
      <c r="A1255" s="322">
        <v>46330.0</v>
      </c>
      <c r="B1255" s="245" t="s">
        <v>8696</v>
      </c>
      <c r="C1255" s="245" t="s">
        <v>68</v>
      </c>
      <c r="D1255" s="245" t="s">
        <v>68</v>
      </c>
      <c r="E1255" s="245" t="s">
        <v>68</v>
      </c>
      <c r="F1255" s="245" t="s">
        <v>68</v>
      </c>
      <c r="G1255" s="245" t="s">
        <v>68</v>
      </c>
      <c r="H1255" s="245" t="s">
        <v>68</v>
      </c>
      <c r="I1255" s="323" t="s">
        <v>68</v>
      </c>
      <c r="J1255" s="323" t="s">
        <v>68</v>
      </c>
      <c r="K1255" s="323" t="s">
        <v>68</v>
      </c>
      <c r="L1255" s="323" t="s">
        <v>68</v>
      </c>
      <c r="M1255" s="324" t="s">
        <v>68</v>
      </c>
      <c r="N1255" s="323" t="s">
        <v>68</v>
      </c>
      <c r="O1255" s="323" t="s">
        <v>68</v>
      </c>
      <c r="P1255" s="343" t="str">
        <f t="shared" si="119"/>
        <v>-</v>
      </c>
      <c r="Q1255" s="323" t="s">
        <v>68</v>
      </c>
      <c r="R1255" s="323" t="s">
        <v>68</v>
      </c>
      <c r="S1255" s="323" t="s">
        <v>68</v>
      </c>
      <c r="T1255" s="323" t="s">
        <v>68</v>
      </c>
      <c r="U1255" s="323" t="s">
        <v>68</v>
      </c>
      <c r="V1255" s="343" t="str">
        <f t="shared" si="120"/>
        <v>-</v>
      </c>
      <c r="W1255" s="325">
        <v>0.0</v>
      </c>
      <c r="X1255" s="325">
        <v>0.0</v>
      </c>
      <c r="Y1255" s="326">
        <f t="shared" si="121"/>
        <v>0</v>
      </c>
      <c r="Z1255" s="326">
        <f t="shared" si="122"/>
        <v>0</v>
      </c>
      <c r="AA1255" s="326"/>
    </row>
    <row r="1256">
      <c r="A1256" s="322">
        <v>46331.0</v>
      </c>
      <c r="B1256" s="245" t="s">
        <v>8696</v>
      </c>
      <c r="C1256" s="245" t="s">
        <v>68</v>
      </c>
      <c r="D1256" s="245" t="s">
        <v>68</v>
      </c>
      <c r="E1256" s="245" t="s">
        <v>68</v>
      </c>
      <c r="F1256" s="245" t="s">
        <v>68</v>
      </c>
      <c r="G1256" s="245" t="s">
        <v>68</v>
      </c>
      <c r="H1256" s="245" t="s">
        <v>68</v>
      </c>
      <c r="I1256" s="323" t="s">
        <v>68</v>
      </c>
      <c r="J1256" s="323" t="s">
        <v>68</v>
      </c>
      <c r="K1256" s="323" t="s">
        <v>68</v>
      </c>
      <c r="L1256" s="323" t="s">
        <v>68</v>
      </c>
      <c r="M1256" s="324" t="s">
        <v>68</v>
      </c>
      <c r="N1256" s="323" t="s">
        <v>68</v>
      </c>
      <c r="O1256" s="323" t="s">
        <v>68</v>
      </c>
      <c r="P1256" s="343" t="str">
        <f t="shared" si="119"/>
        <v>-</v>
      </c>
      <c r="Q1256" s="323" t="s">
        <v>68</v>
      </c>
      <c r="R1256" s="323" t="s">
        <v>68</v>
      </c>
      <c r="S1256" s="323" t="s">
        <v>68</v>
      </c>
      <c r="T1256" s="323" t="s">
        <v>68</v>
      </c>
      <c r="U1256" s="323" t="s">
        <v>68</v>
      </c>
      <c r="V1256" s="343" t="str">
        <f t="shared" si="120"/>
        <v>-</v>
      </c>
      <c r="W1256" s="325">
        <v>0.0</v>
      </c>
      <c r="X1256" s="325">
        <v>0.0</v>
      </c>
      <c r="Y1256" s="326">
        <f t="shared" si="121"/>
        <v>0</v>
      </c>
      <c r="Z1256" s="326">
        <f t="shared" si="122"/>
        <v>0</v>
      </c>
      <c r="AA1256" s="326"/>
    </row>
    <row r="1257">
      <c r="A1257" s="322">
        <v>46332.0</v>
      </c>
      <c r="B1257" s="245" t="s">
        <v>8696</v>
      </c>
      <c r="C1257" s="245" t="s">
        <v>68</v>
      </c>
      <c r="D1257" s="245" t="s">
        <v>68</v>
      </c>
      <c r="E1257" s="245" t="s">
        <v>68</v>
      </c>
      <c r="F1257" s="245" t="s">
        <v>68</v>
      </c>
      <c r="G1257" s="245" t="s">
        <v>68</v>
      </c>
      <c r="H1257" s="245" t="s">
        <v>68</v>
      </c>
      <c r="I1257" s="323" t="s">
        <v>68</v>
      </c>
      <c r="J1257" s="323" t="s">
        <v>68</v>
      </c>
      <c r="K1257" s="323" t="s">
        <v>68</v>
      </c>
      <c r="L1257" s="323" t="s">
        <v>68</v>
      </c>
      <c r="M1257" s="324" t="s">
        <v>68</v>
      </c>
      <c r="N1257" s="323" t="s">
        <v>68</v>
      </c>
      <c r="O1257" s="323" t="s">
        <v>68</v>
      </c>
      <c r="P1257" s="343" t="str">
        <f t="shared" si="119"/>
        <v>-</v>
      </c>
      <c r="Q1257" s="323" t="s">
        <v>68</v>
      </c>
      <c r="R1257" s="323" t="s">
        <v>68</v>
      </c>
      <c r="S1257" s="323" t="s">
        <v>68</v>
      </c>
      <c r="T1257" s="323" t="s">
        <v>68</v>
      </c>
      <c r="U1257" s="323" t="s">
        <v>68</v>
      </c>
      <c r="V1257" s="343" t="str">
        <f t="shared" si="120"/>
        <v>-</v>
      </c>
      <c r="W1257" s="325">
        <v>0.0</v>
      </c>
      <c r="X1257" s="325">
        <v>0.0</v>
      </c>
      <c r="Y1257" s="326">
        <f t="shared" si="121"/>
        <v>0</v>
      </c>
      <c r="Z1257" s="326">
        <f t="shared" si="122"/>
        <v>0</v>
      </c>
      <c r="AA1257" s="326"/>
    </row>
    <row r="1258">
      <c r="A1258" s="335">
        <v>46333.0</v>
      </c>
      <c r="B1258" s="336" t="s">
        <v>8696</v>
      </c>
      <c r="C1258" s="336" t="s">
        <v>68</v>
      </c>
      <c r="D1258" s="336" t="s">
        <v>68</v>
      </c>
      <c r="E1258" s="336" t="s">
        <v>68</v>
      </c>
      <c r="F1258" s="336" t="s">
        <v>68</v>
      </c>
      <c r="G1258" s="336" t="s">
        <v>68</v>
      </c>
      <c r="H1258" s="336" t="s">
        <v>68</v>
      </c>
      <c r="I1258" s="339" t="s">
        <v>68</v>
      </c>
      <c r="J1258" s="339" t="s">
        <v>68</v>
      </c>
      <c r="K1258" s="339" t="s">
        <v>68</v>
      </c>
      <c r="L1258" s="339" t="s">
        <v>68</v>
      </c>
      <c r="M1258" s="365" t="s">
        <v>68</v>
      </c>
      <c r="N1258" s="339" t="s">
        <v>68</v>
      </c>
      <c r="O1258" s="339" t="s">
        <v>68</v>
      </c>
      <c r="P1258" s="349" t="str">
        <f t="shared" si="119"/>
        <v>-</v>
      </c>
      <c r="Q1258" s="339" t="s">
        <v>68</v>
      </c>
      <c r="R1258" s="339" t="s">
        <v>68</v>
      </c>
      <c r="S1258" s="339" t="s">
        <v>68</v>
      </c>
      <c r="T1258" s="339" t="s">
        <v>68</v>
      </c>
      <c r="U1258" s="339" t="s">
        <v>68</v>
      </c>
      <c r="V1258" s="349" t="str">
        <f t="shared" si="120"/>
        <v>-</v>
      </c>
      <c r="W1258" s="342">
        <v>0.0</v>
      </c>
      <c r="X1258" s="342">
        <v>0.0</v>
      </c>
      <c r="Y1258" s="326">
        <f t="shared" si="121"/>
        <v>0</v>
      </c>
      <c r="Z1258" s="326">
        <f t="shared" si="122"/>
        <v>0</v>
      </c>
      <c r="AA1258" s="326"/>
    </row>
    <row r="1259">
      <c r="A1259" s="322">
        <v>46334.0</v>
      </c>
      <c r="B1259" s="245" t="s">
        <v>8904</v>
      </c>
      <c r="C1259" s="245" t="s">
        <v>68</v>
      </c>
      <c r="D1259" s="245" t="s">
        <v>68</v>
      </c>
      <c r="E1259" s="245" t="s">
        <v>68</v>
      </c>
      <c r="F1259" s="245" t="s">
        <v>2458</v>
      </c>
      <c r="G1259" s="245" t="s">
        <v>68</v>
      </c>
      <c r="H1259" s="245" t="s">
        <v>68</v>
      </c>
      <c r="I1259" s="323" t="s">
        <v>68</v>
      </c>
      <c r="J1259" s="323" t="s">
        <v>68</v>
      </c>
      <c r="K1259" s="323" t="s">
        <v>68</v>
      </c>
      <c r="L1259" s="323" t="s">
        <v>68</v>
      </c>
      <c r="M1259" s="324" t="s">
        <v>68</v>
      </c>
      <c r="N1259" s="323" t="s">
        <v>68</v>
      </c>
      <c r="O1259" s="323" t="s">
        <v>68</v>
      </c>
      <c r="P1259" s="343" t="str">
        <f t="shared" si="119"/>
        <v>-</v>
      </c>
      <c r="Q1259" s="323" t="s">
        <v>68</v>
      </c>
      <c r="R1259" s="323" t="s">
        <v>68</v>
      </c>
      <c r="S1259" s="323" t="s">
        <v>68</v>
      </c>
      <c r="T1259" s="323" t="s">
        <v>68</v>
      </c>
      <c r="U1259" s="323" t="s">
        <v>68</v>
      </c>
      <c r="V1259" s="343" t="str">
        <f t="shared" si="120"/>
        <v>-</v>
      </c>
      <c r="W1259" s="325">
        <v>0.0</v>
      </c>
      <c r="X1259" s="325">
        <v>0.0</v>
      </c>
      <c r="Y1259" s="326">
        <f t="shared" si="121"/>
        <v>0</v>
      </c>
      <c r="Z1259" s="326">
        <f t="shared" si="122"/>
        <v>0</v>
      </c>
      <c r="AA1259" s="326"/>
    </row>
    <row r="1260">
      <c r="A1260" s="322">
        <v>46335.0</v>
      </c>
      <c r="B1260" s="245" t="s">
        <v>8904</v>
      </c>
      <c r="C1260" s="245" t="s">
        <v>68</v>
      </c>
      <c r="D1260" s="245" t="s">
        <v>68</v>
      </c>
      <c r="E1260" s="245" t="s">
        <v>68</v>
      </c>
      <c r="F1260" s="245" t="s">
        <v>68</v>
      </c>
      <c r="G1260" s="245" t="s">
        <v>68</v>
      </c>
      <c r="H1260" s="245" t="s">
        <v>68</v>
      </c>
      <c r="I1260" s="323" t="s">
        <v>68</v>
      </c>
      <c r="J1260" s="323" t="s">
        <v>68</v>
      </c>
      <c r="K1260" s="323" t="s">
        <v>68</v>
      </c>
      <c r="L1260" s="323" t="s">
        <v>68</v>
      </c>
      <c r="M1260" s="324" t="s">
        <v>68</v>
      </c>
      <c r="N1260" s="323" t="s">
        <v>68</v>
      </c>
      <c r="O1260" s="323" t="s">
        <v>68</v>
      </c>
      <c r="P1260" s="343" t="str">
        <f t="shared" si="119"/>
        <v>-</v>
      </c>
      <c r="Q1260" s="323" t="s">
        <v>68</v>
      </c>
      <c r="R1260" s="323" t="s">
        <v>68</v>
      </c>
      <c r="S1260" s="323" t="s">
        <v>68</v>
      </c>
      <c r="T1260" s="323" t="s">
        <v>68</v>
      </c>
      <c r="U1260" s="323" t="s">
        <v>68</v>
      </c>
      <c r="V1260" s="343" t="str">
        <f t="shared" si="120"/>
        <v>-</v>
      </c>
      <c r="W1260" s="325">
        <v>0.0</v>
      </c>
      <c r="X1260" s="325">
        <v>0.0</v>
      </c>
      <c r="Y1260" s="326">
        <f t="shared" si="121"/>
        <v>0</v>
      </c>
      <c r="Z1260" s="326">
        <f t="shared" si="122"/>
        <v>0</v>
      </c>
      <c r="AA1260" s="326"/>
    </row>
    <row r="1261">
      <c r="A1261" s="322">
        <v>46336.0</v>
      </c>
      <c r="B1261" s="245" t="s">
        <v>8904</v>
      </c>
      <c r="C1261" s="245" t="s">
        <v>68</v>
      </c>
      <c r="D1261" s="245" t="s">
        <v>68</v>
      </c>
      <c r="E1261" s="245" t="s">
        <v>68</v>
      </c>
      <c r="F1261" s="245" t="s">
        <v>68</v>
      </c>
      <c r="G1261" s="245" t="s">
        <v>68</v>
      </c>
      <c r="H1261" s="245" t="s">
        <v>68</v>
      </c>
      <c r="I1261" s="323" t="s">
        <v>68</v>
      </c>
      <c r="J1261" s="323" t="s">
        <v>68</v>
      </c>
      <c r="K1261" s="323" t="s">
        <v>68</v>
      </c>
      <c r="L1261" s="323" t="s">
        <v>68</v>
      </c>
      <c r="M1261" s="324" t="s">
        <v>68</v>
      </c>
      <c r="N1261" s="323" t="s">
        <v>68</v>
      </c>
      <c r="O1261" s="323" t="s">
        <v>68</v>
      </c>
      <c r="P1261" s="343" t="str">
        <f t="shared" si="119"/>
        <v>-</v>
      </c>
      <c r="Q1261" s="323" t="s">
        <v>68</v>
      </c>
      <c r="R1261" s="323" t="s">
        <v>68</v>
      </c>
      <c r="S1261" s="323" t="s">
        <v>68</v>
      </c>
      <c r="T1261" s="323" t="s">
        <v>68</v>
      </c>
      <c r="U1261" s="323" t="s">
        <v>68</v>
      </c>
      <c r="V1261" s="343" t="str">
        <f t="shared" si="120"/>
        <v>-</v>
      </c>
      <c r="W1261" s="325">
        <v>0.0</v>
      </c>
      <c r="X1261" s="325">
        <v>0.0</v>
      </c>
      <c r="Y1261" s="326">
        <f t="shared" si="121"/>
        <v>0</v>
      </c>
      <c r="Z1261" s="326">
        <f t="shared" si="122"/>
        <v>0</v>
      </c>
      <c r="AA1261" s="326"/>
    </row>
    <row r="1262">
      <c r="A1262" s="322">
        <v>46337.0</v>
      </c>
      <c r="B1262" s="245" t="s">
        <v>8904</v>
      </c>
      <c r="C1262" s="245" t="s">
        <v>68</v>
      </c>
      <c r="D1262" s="245" t="s">
        <v>68</v>
      </c>
      <c r="E1262" s="245" t="s">
        <v>68</v>
      </c>
      <c r="F1262" s="245" t="s">
        <v>68</v>
      </c>
      <c r="G1262" s="245" t="s">
        <v>68</v>
      </c>
      <c r="H1262" s="245" t="s">
        <v>68</v>
      </c>
      <c r="I1262" s="323" t="s">
        <v>68</v>
      </c>
      <c r="J1262" s="323" t="s">
        <v>68</v>
      </c>
      <c r="K1262" s="323" t="s">
        <v>68</v>
      </c>
      <c r="L1262" s="323" t="s">
        <v>68</v>
      </c>
      <c r="M1262" s="324" t="s">
        <v>68</v>
      </c>
      <c r="N1262" s="323" t="s">
        <v>68</v>
      </c>
      <c r="O1262" s="323" t="s">
        <v>68</v>
      </c>
      <c r="P1262" s="343" t="str">
        <f t="shared" si="119"/>
        <v>-</v>
      </c>
      <c r="Q1262" s="323" t="s">
        <v>68</v>
      </c>
      <c r="R1262" s="323" t="s">
        <v>68</v>
      </c>
      <c r="S1262" s="323" t="s">
        <v>68</v>
      </c>
      <c r="T1262" s="323" t="s">
        <v>68</v>
      </c>
      <c r="U1262" s="323" t="s">
        <v>68</v>
      </c>
      <c r="V1262" s="343" t="str">
        <f t="shared" si="120"/>
        <v>-</v>
      </c>
      <c r="W1262" s="325">
        <v>0.0</v>
      </c>
      <c r="X1262" s="325">
        <v>0.0</v>
      </c>
      <c r="Y1262" s="326">
        <f t="shared" si="121"/>
        <v>0</v>
      </c>
      <c r="Z1262" s="326">
        <f t="shared" si="122"/>
        <v>0</v>
      </c>
      <c r="AA1262" s="326"/>
    </row>
    <row r="1263">
      <c r="A1263" s="322">
        <v>46338.0</v>
      </c>
      <c r="B1263" s="245" t="s">
        <v>8904</v>
      </c>
      <c r="C1263" s="245" t="s">
        <v>68</v>
      </c>
      <c r="D1263" s="245" t="s">
        <v>68</v>
      </c>
      <c r="E1263" s="245" t="s">
        <v>68</v>
      </c>
      <c r="F1263" s="245" t="s">
        <v>68</v>
      </c>
      <c r="G1263" s="245" t="s">
        <v>68</v>
      </c>
      <c r="H1263" s="245" t="s">
        <v>68</v>
      </c>
      <c r="I1263" s="323" t="s">
        <v>68</v>
      </c>
      <c r="J1263" s="323" t="s">
        <v>68</v>
      </c>
      <c r="K1263" s="323" t="s">
        <v>68</v>
      </c>
      <c r="L1263" s="323" t="s">
        <v>68</v>
      </c>
      <c r="M1263" s="324" t="s">
        <v>68</v>
      </c>
      <c r="N1263" s="323" t="s">
        <v>68</v>
      </c>
      <c r="O1263" s="323" t="s">
        <v>68</v>
      </c>
      <c r="P1263" s="343" t="str">
        <f t="shared" si="119"/>
        <v>-</v>
      </c>
      <c r="Q1263" s="323" t="s">
        <v>68</v>
      </c>
      <c r="R1263" s="323" t="s">
        <v>68</v>
      </c>
      <c r="S1263" s="323" t="s">
        <v>68</v>
      </c>
      <c r="T1263" s="323" t="s">
        <v>68</v>
      </c>
      <c r="U1263" s="323" t="s">
        <v>68</v>
      </c>
      <c r="V1263" s="343" t="str">
        <f t="shared" si="120"/>
        <v>-</v>
      </c>
      <c r="W1263" s="325">
        <v>0.0</v>
      </c>
      <c r="X1263" s="325">
        <v>0.0</v>
      </c>
      <c r="Y1263" s="326">
        <f t="shared" si="121"/>
        <v>0</v>
      </c>
      <c r="Z1263" s="326">
        <f t="shared" si="122"/>
        <v>0</v>
      </c>
      <c r="AA1263" s="326"/>
    </row>
    <row r="1264">
      <c r="A1264" s="322">
        <v>46339.0</v>
      </c>
      <c r="B1264" s="245" t="s">
        <v>8904</v>
      </c>
      <c r="C1264" s="245" t="s">
        <v>68</v>
      </c>
      <c r="D1264" s="245" t="s">
        <v>68</v>
      </c>
      <c r="E1264" s="245" t="s">
        <v>68</v>
      </c>
      <c r="F1264" s="245" t="s">
        <v>68</v>
      </c>
      <c r="G1264" s="245" t="s">
        <v>68</v>
      </c>
      <c r="H1264" s="245" t="s">
        <v>68</v>
      </c>
      <c r="I1264" s="323" t="s">
        <v>68</v>
      </c>
      <c r="J1264" s="323" t="s">
        <v>68</v>
      </c>
      <c r="K1264" s="323" t="s">
        <v>68</v>
      </c>
      <c r="L1264" s="323" t="s">
        <v>68</v>
      </c>
      <c r="M1264" s="324" t="s">
        <v>68</v>
      </c>
      <c r="N1264" s="323" t="s">
        <v>68</v>
      </c>
      <c r="O1264" s="323" t="s">
        <v>68</v>
      </c>
      <c r="P1264" s="343" t="str">
        <f t="shared" si="119"/>
        <v>-</v>
      </c>
      <c r="Q1264" s="323" t="s">
        <v>68</v>
      </c>
      <c r="R1264" s="323" t="s">
        <v>68</v>
      </c>
      <c r="S1264" s="323" t="s">
        <v>68</v>
      </c>
      <c r="T1264" s="323" t="s">
        <v>68</v>
      </c>
      <c r="U1264" s="323" t="s">
        <v>68</v>
      </c>
      <c r="V1264" s="343" t="str">
        <f t="shared" si="120"/>
        <v>-</v>
      </c>
      <c r="W1264" s="325">
        <v>0.0</v>
      </c>
      <c r="X1264" s="325">
        <v>0.0</v>
      </c>
      <c r="Y1264" s="326">
        <f t="shared" si="121"/>
        <v>0</v>
      </c>
      <c r="Z1264" s="326">
        <f t="shared" si="122"/>
        <v>0</v>
      </c>
      <c r="AA1264" s="326"/>
    </row>
    <row r="1265">
      <c r="A1265" s="335">
        <v>46340.0</v>
      </c>
      <c r="B1265" s="336" t="s">
        <v>8904</v>
      </c>
      <c r="C1265" s="336" t="s">
        <v>68</v>
      </c>
      <c r="D1265" s="336" t="s">
        <v>68</v>
      </c>
      <c r="E1265" s="336" t="s">
        <v>68</v>
      </c>
      <c r="F1265" s="336" t="s">
        <v>68</v>
      </c>
      <c r="G1265" s="336" t="s">
        <v>68</v>
      </c>
      <c r="H1265" s="336" t="s">
        <v>68</v>
      </c>
      <c r="I1265" s="339" t="s">
        <v>68</v>
      </c>
      <c r="J1265" s="339" t="s">
        <v>68</v>
      </c>
      <c r="K1265" s="339" t="s">
        <v>68</v>
      </c>
      <c r="L1265" s="339" t="s">
        <v>68</v>
      </c>
      <c r="M1265" s="365" t="s">
        <v>68</v>
      </c>
      <c r="N1265" s="339" t="s">
        <v>68</v>
      </c>
      <c r="O1265" s="339" t="s">
        <v>68</v>
      </c>
      <c r="P1265" s="349" t="str">
        <f t="shared" si="119"/>
        <v>-</v>
      </c>
      <c r="Q1265" s="339" t="s">
        <v>68</v>
      </c>
      <c r="R1265" s="339" t="s">
        <v>68</v>
      </c>
      <c r="S1265" s="339" t="s">
        <v>68</v>
      </c>
      <c r="T1265" s="339" t="s">
        <v>68</v>
      </c>
      <c r="U1265" s="339" t="s">
        <v>68</v>
      </c>
      <c r="V1265" s="349" t="str">
        <f t="shared" si="120"/>
        <v>-</v>
      </c>
      <c r="W1265" s="342">
        <v>0.0</v>
      </c>
      <c r="X1265" s="342">
        <v>0.0</v>
      </c>
      <c r="Y1265" s="326">
        <f t="shared" si="121"/>
        <v>0</v>
      </c>
      <c r="Z1265" s="326">
        <f t="shared" si="122"/>
        <v>0</v>
      </c>
      <c r="AA1265" s="326"/>
    </row>
    <row r="1266">
      <c r="A1266" s="322">
        <v>46341.0</v>
      </c>
      <c r="B1266" s="245" t="s">
        <v>9086</v>
      </c>
      <c r="C1266" s="245" t="s">
        <v>68</v>
      </c>
      <c r="D1266" s="245" t="s">
        <v>68</v>
      </c>
      <c r="E1266" s="245" t="s">
        <v>68</v>
      </c>
      <c r="F1266" s="245" t="s">
        <v>2458</v>
      </c>
      <c r="G1266" s="245" t="s">
        <v>68</v>
      </c>
      <c r="H1266" s="245" t="s">
        <v>68</v>
      </c>
      <c r="I1266" s="323" t="s">
        <v>68</v>
      </c>
      <c r="J1266" s="323" t="s">
        <v>68</v>
      </c>
      <c r="K1266" s="323" t="s">
        <v>68</v>
      </c>
      <c r="L1266" s="323" t="s">
        <v>68</v>
      </c>
      <c r="M1266" s="324" t="s">
        <v>68</v>
      </c>
      <c r="N1266" s="323" t="s">
        <v>68</v>
      </c>
      <c r="O1266" s="323" t="s">
        <v>68</v>
      </c>
      <c r="P1266" s="343" t="str">
        <f t="shared" si="119"/>
        <v>-</v>
      </c>
      <c r="Q1266" s="323" t="s">
        <v>68</v>
      </c>
      <c r="R1266" s="323" t="s">
        <v>68</v>
      </c>
      <c r="S1266" s="323" t="s">
        <v>68</v>
      </c>
      <c r="T1266" s="323" t="s">
        <v>68</v>
      </c>
      <c r="U1266" s="323" t="s">
        <v>68</v>
      </c>
      <c r="V1266" s="343" t="str">
        <f t="shared" si="120"/>
        <v>-</v>
      </c>
      <c r="W1266" s="325">
        <v>0.0</v>
      </c>
      <c r="X1266" s="325">
        <v>0.0</v>
      </c>
      <c r="Y1266" s="326">
        <f t="shared" si="121"/>
        <v>0</v>
      </c>
      <c r="Z1266" s="326">
        <f t="shared" si="122"/>
        <v>0</v>
      </c>
      <c r="AA1266" s="326"/>
    </row>
    <row r="1267">
      <c r="A1267" s="322">
        <v>46342.0</v>
      </c>
      <c r="B1267" s="245" t="s">
        <v>9086</v>
      </c>
      <c r="C1267" s="245" t="s">
        <v>68</v>
      </c>
      <c r="D1267" s="245" t="s">
        <v>68</v>
      </c>
      <c r="E1267" s="245" t="s">
        <v>68</v>
      </c>
      <c r="F1267" s="245" t="s">
        <v>68</v>
      </c>
      <c r="G1267" s="245" t="s">
        <v>68</v>
      </c>
      <c r="H1267" s="245" t="s">
        <v>68</v>
      </c>
      <c r="I1267" s="323" t="s">
        <v>68</v>
      </c>
      <c r="J1267" s="323" t="s">
        <v>68</v>
      </c>
      <c r="K1267" s="323" t="s">
        <v>68</v>
      </c>
      <c r="L1267" s="323" t="s">
        <v>68</v>
      </c>
      <c r="M1267" s="324" t="s">
        <v>68</v>
      </c>
      <c r="N1267" s="323" t="s">
        <v>68</v>
      </c>
      <c r="O1267" s="323" t="s">
        <v>68</v>
      </c>
      <c r="P1267" s="343" t="str">
        <f t="shared" si="119"/>
        <v>-</v>
      </c>
      <c r="Q1267" s="323" t="s">
        <v>68</v>
      </c>
      <c r="R1267" s="323" t="s">
        <v>68</v>
      </c>
      <c r="S1267" s="323" t="s">
        <v>68</v>
      </c>
      <c r="T1267" s="323" t="s">
        <v>68</v>
      </c>
      <c r="U1267" s="323" t="s">
        <v>68</v>
      </c>
      <c r="V1267" s="343" t="str">
        <f t="shared" si="120"/>
        <v>-</v>
      </c>
      <c r="W1267" s="325">
        <v>0.0</v>
      </c>
      <c r="X1267" s="325">
        <v>0.0</v>
      </c>
      <c r="Y1267" s="326">
        <f t="shared" si="121"/>
        <v>0</v>
      </c>
      <c r="Z1267" s="326">
        <f t="shared" si="122"/>
        <v>0</v>
      </c>
      <c r="AA1267" s="326"/>
    </row>
    <row r="1268">
      <c r="A1268" s="322">
        <v>46343.0</v>
      </c>
      <c r="B1268" s="245" t="s">
        <v>9086</v>
      </c>
      <c r="C1268" s="245" t="s">
        <v>68</v>
      </c>
      <c r="D1268" s="245" t="s">
        <v>68</v>
      </c>
      <c r="E1268" s="245" t="s">
        <v>68</v>
      </c>
      <c r="F1268" s="245" t="s">
        <v>68</v>
      </c>
      <c r="G1268" s="245" t="s">
        <v>68</v>
      </c>
      <c r="H1268" s="245" t="s">
        <v>68</v>
      </c>
      <c r="I1268" s="323" t="s">
        <v>68</v>
      </c>
      <c r="J1268" s="323" t="s">
        <v>68</v>
      </c>
      <c r="K1268" s="323" t="s">
        <v>68</v>
      </c>
      <c r="L1268" s="323" t="s">
        <v>68</v>
      </c>
      <c r="M1268" s="324" t="s">
        <v>68</v>
      </c>
      <c r="N1268" s="323" t="s">
        <v>68</v>
      </c>
      <c r="O1268" s="323" t="s">
        <v>68</v>
      </c>
      <c r="P1268" s="343" t="str">
        <f t="shared" si="119"/>
        <v>-</v>
      </c>
      <c r="Q1268" s="323" t="s">
        <v>68</v>
      </c>
      <c r="R1268" s="323" t="s">
        <v>68</v>
      </c>
      <c r="S1268" s="323" t="s">
        <v>68</v>
      </c>
      <c r="T1268" s="323" t="s">
        <v>68</v>
      </c>
      <c r="U1268" s="323" t="s">
        <v>68</v>
      </c>
      <c r="V1268" s="343" t="str">
        <f t="shared" si="120"/>
        <v>-</v>
      </c>
      <c r="W1268" s="325">
        <v>0.0</v>
      </c>
      <c r="X1268" s="325">
        <v>0.0</v>
      </c>
      <c r="Y1268" s="326">
        <f t="shared" si="121"/>
        <v>0</v>
      </c>
      <c r="Z1268" s="326">
        <f t="shared" si="122"/>
        <v>0</v>
      </c>
      <c r="AA1268" s="326"/>
    </row>
    <row r="1269">
      <c r="A1269" s="322">
        <v>46344.0</v>
      </c>
      <c r="B1269" s="245" t="s">
        <v>9086</v>
      </c>
      <c r="C1269" s="245" t="s">
        <v>68</v>
      </c>
      <c r="D1269" s="245" t="s">
        <v>68</v>
      </c>
      <c r="E1269" s="245" t="s">
        <v>68</v>
      </c>
      <c r="F1269" s="245" t="s">
        <v>68</v>
      </c>
      <c r="G1269" s="245" t="s">
        <v>68</v>
      </c>
      <c r="H1269" s="245" t="s">
        <v>68</v>
      </c>
      <c r="I1269" s="323" t="s">
        <v>68</v>
      </c>
      <c r="J1269" s="323" t="s">
        <v>68</v>
      </c>
      <c r="K1269" s="323" t="s">
        <v>68</v>
      </c>
      <c r="L1269" s="323" t="s">
        <v>68</v>
      </c>
      <c r="M1269" s="324" t="s">
        <v>68</v>
      </c>
      <c r="N1269" s="323" t="s">
        <v>68</v>
      </c>
      <c r="O1269" s="323" t="s">
        <v>68</v>
      </c>
      <c r="P1269" s="343" t="str">
        <f t="shared" si="119"/>
        <v>-</v>
      </c>
      <c r="Q1269" s="323" t="s">
        <v>68</v>
      </c>
      <c r="R1269" s="323" t="s">
        <v>68</v>
      </c>
      <c r="S1269" s="323" t="s">
        <v>68</v>
      </c>
      <c r="T1269" s="323" t="s">
        <v>68</v>
      </c>
      <c r="U1269" s="323" t="s">
        <v>68</v>
      </c>
      <c r="V1269" s="343" t="str">
        <f t="shared" si="120"/>
        <v>-</v>
      </c>
      <c r="W1269" s="325">
        <v>0.0</v>
      </c>
      <c r="X1269" s="325">
        <v>0.0</v>
      </c>
      <c r="Y1269" s="326">
        <f t="shared" si="121"/>
        <v>0</v>
      </c>
      <c r="Z1269" s="326">
        <f t="shared" si="122"/>
        <v>0</v>
      </c>
      <c r="AA1269" s="326"/>
    </row>
    <row r="1270">
      <c r="A1270" s="322">
        <v>46345.0</v>
      </c>
      <c r="B1270" s="245" t="s">
        <v>9086</v>
      </c>
      <c r="C1270" s="245" t="s">
        <v>68</v>
      </c>
      <c r="D1270" s="245" t="s">
        <v>68</v>
      </c>
      <c r="E1270" s="245" t="s">
        <v>68</v>
      </c>
      <c r="F1270" s="245" t="s">
        <v>68</v>
      </c>
      <c r="G1270" s="245" t="s">
        <v>68</v>
      </c>
      <c r="H1270" s="245" t="s">
        <v>68</v>
      </c>
      <c r="I1270" s="323" t="s">
        <v>68</v>
      </c>
      <c r="J1270" s="323" t="s">
        <v>68</v>
      </c>
      <c r="K1270" s="323" t="s">
        <v>68</v>
      </c>
      <c r="L1270" s="323" t="s">
        <v>68</v>
      </c>
      <c r="M1270" s="324" t="s">
        <v>68</v>
      </c>
      <c r="N1270" s="323" t="s">
        <v>68</v>
      </c>
      <c r="O1270" s="323" t="s">
        <v>68</v>
      </c>
      <c r="P1270" s="343" t="str">
        <f t="shared" si="119"/>
        <v>-</v>
      </c>
      <c r="Q1270" s="323" t="s">
        <v>68</v>
      </c>
      <c r="R1270" s="323" t="s">
        <v>68</v>
      </c>
      <c r="S1270" s="323" t="s">
        <v>68</v>
      </c>
      <c r="T1270" s="323" t="s">
        <v>68</v>
      </c>
      <c r="U1270" s="323" t="s">
        <v>68</v>
      </c>
      <c r="V1270" s="343" t="str">
        <f t="shared" si="120"/>
        <v>-</v>
      </c>
      <c r="W1270" s="325">
        <v>0.0</v>
      </c>
      <c r="X1270" s="325">
        <v>0.0</v>
      </c>
      <c r="Y1270" s="326">
        <f t="shared" si="121"/>
        <v>0</v>
      </c>
      <c r="Z1270" s="326">
        <f t="shared" si="122"/>
        <v>0</v>
      </c>
      <c r="AA1270" s="326"/>
    </row>
    <row r="1271">
      <c r="A1271" s="322">
        <v>46346.0</v>
      </c>
      <c r="B1271" s="245" t="s">
        <v>9086</v>
      </c>
      <c r="C1271" s="245" t="s">
        <v>68</v>
      </c>
      <c r="D1271" s="245" t="s">
        <v>68</v>
      </c>
      <c r="E1271" s="245" t="s">
        <v>68</v>
      </c>
      <c r="F1271" s="245" t="s">
        <v>68</v>
      </c>
      <c r="G1271" s="245" t="s">
        <v>68</v>
      </c>
      <c r="H1271" s="245" t="s">
        <v>68</v>
      </c>
      <c r="I1271" s="323" t="s">
        <v>68</v>
      </c>
      <c r="J1271" s="323" t="s">
        <v>68</v>
      </c>
      <c r="K1271" s="323" t="s">
        <v>68</v>
      </c>
      <c r="L1271" s="323" t="s">
        <v>68</v>
      </c>
      <c r="M1271" s="324" t="s">
        <v>68</v>
      </c>
      <c r="N1271" s="323" t="s">
        <v>68</v>
      </c>
      <c r="O1271" s="323" t="s">
        <v>68</v>
      </c>
      <c r="P1271" s="343" t="str">
        <f t="shared" si="119"/>
        <v>-</v>
      </c>
      <c r="Q1271" s="323" t="s">
        <v>68</v>
      </c>
      <c r="R1271" s="323" t="s">
        <v>68</v>
      </c>
      <c r="S1271" s="323" t="s">
        <v>68</v>
      </c>
      <c r="T1271" s="323" t="s">
        <v>68</v>
      </c>
      <c r="U1271" s="323" t="s">
        <v>68</v>
      </c>
      <c r="V1271" s="343" t="str">
        <f t="shared" si="120"/>
        <v>-</v>
      </c>
      <c r="W1271" s="325">
        <v>0.0</v>
      </c>
      <c r="X1271" s="325">
        <v>0.0</v>
      </c>
      <c r="Y1271" s="326">
        <f t="shared" si="121"/>
        <v>0</v>
      </c>
      <c r="Z1271" s="326">
        <f t="shared" si="122"/>
        <v>0</v>
      </c>
      <c r="AA1271" s="326"/>
    </row>
    <row r="1272">
      <c r="A1272" s="335">
        <v>46347.0</v>
      </c>
      <c r="B1272" s="336" t="s">
        <v>9086</v>
      </c>
      <c r="C1272" s="336" t="s">
        <v>68</v>
      </c>
      <c r="D1272" s="336" t="s">
        <v>68</v>
      </c>
      <c r="E1272" s="336" t="s">
        <v>68</v>
      </c>
      <c r="F1272" s="336" t="s">
        <v>68</v>
      </c>
      <c r="G1272" s="336" t="s">
        <v>68</v>
      </c>
      <c r="H1272" s="336" t="s">
        <v>68</v>
      </c>
      <c r="I1272" s="339" t="s">
        <v>68</v>
      </c>
      <c r="J1272" s="339" t="s">
        <v>68</v>
      </c>
      <c r="K1272" s="339" t="s">
        <v>68</v>
      </c>
      <c r="L1272" s="339" t="s">
        <v>68</v>
      </c>
      <c r="M1272" s="365" t="s">
        <v>68</v>
      </c>
      <c r="N1272" s="339" t="s">
        <v>68</v>
      </c>
      <c r="O1272" s="339" t="s">
        <v>68</v>
      </c>
      <c r="P1272" s="349" t="str">
        <f t="shared" si="119"/>
        <v>-</v>
      </c>
      <c r="Q1272" s="339" t="s">
        <v>68</v>
      </c>
      <c r="R1272" s="339" t="s">
        <v>68</v>
      </c>
      <c r="S1272" s="339" t="s">
        <v>68</v>
      </c>
      <c r="T1272" s="339" t="s">
        <v>68</v>
      </c>
      <c r="U1272" s="339" t="s">
        <v>68</v>
      </c>
      <c r="V1272" s="349" t="str">
        <f t="shared" si="120"/>
        <v>-</v>
      </c>
      <c r="W1272" s="342">
        <v>0.0</v>
      </c>
      <c r="X1272" s="342">
        <v>0.0</v>
      </c>
      <c r="Y1272" s="326">
        <f t="shared" si="121"/>
        <v>0</v>
      </c>
      <c r="Z1272" s="326">
        <f t="shared" si="122"/>
        <v>0</v>
      </c>
      <c r="AA1272" s="326"/>
    </row>
    <row r="1273">
      <c r="A1273" s="322">
        <v>46348.0</v>
      </c>
      <c r="B1273" s="245" t="s">
        <v>9283</v>
      </c>
      <c r="C1273" s="245" t="s">
        <v>68</v>
      </c>
      <c r="D1273" s="245" t="s">
        <v>68</v>
      </c>
      <c r="E1273" s="245" t="s">
        <v>68</v>
      </c>
      <c r="F1273" s="245" t="s">
        <v>2458</v>
      </c>
      <c r="G1273" s="245" t="s">
        <v>68</v>
      </c>
      <c r="H1273" s="245" t="s">
        <v>68</v>
      </c>
      <c r="I1273" s="323" t="s">
        <v>68</v>
      </c>
      <c r="J1273" s="323" t="s">
        <v>68</v>
      </c>
      <c r="K1273" s="323" t="s">
        <v>68</v>
      </c>
      <c r="L1273" s="323" t="s">
        <v>68</v>
      </c>
      <c r="M1273" s="324" t="s">
        <v>68</v>
      </c>
      <c r="N1273" s="323" t="s">
        <v>68</v>
      </c>
      <c r="O1273" s="323" t="s">
        <v>68</v>
      </c>
      <c r="P1273" s="343" t="str">
        <f t="shared" si="119"/>
        <v>-</v>
      </c>
      <c r="Q1273" s="323" t="s">
        <v>68</v>
      </c>
      <c r="R1273" s="323" t="s">
        <v>68</v>
      </c>
      <c r="S1273" s="323" t="s">
        <v>68</v>
      </c>
      <c r="T1273" s="323" t="s">
        <v>68</v>
      </c>
      <c r="U1273" s="323" t="s">
        <v>68</v>
      </c>
      <c r="V1273" s="343" t="str">
        <f t="shared" si="120"/>
        <v>-</v>
      </c>
      <c r="W1273" s="325">
        <v>0.0</v>
      </c>
      <c r="X1273" s="325">
        <v>0.0</v>
      </c>
      <c r="Y1273" s="326">
        <f t="shared" si="121"/>
        <v>0</v>
      </c>
      <c r="Z1273" s="326">
        <f t="shared" si="122"/>
        <v>0</v>
      </c>
      <c r="AA1273" s="326"/>
    </row>
    <row r="1274">
      <c r="A1274" s="322">
        <v>46349.0</v>
      </c>
      <c r="B1274" s="245" t="s">
        <v>9283</v>
      </c>
      <c r="C1274" s="245" t="s">
        <v>68</v>
      </c>
      <c r="D1274" s="245" t="s">
        <v>68</v>
      </c>
      <c r="E1274" s="245" t="s">
        <v>68</v>
      </c>
      <c r="F1274" s="245" t="s">
        <v>68</v>
      </c>
      <c r="G1274" s="245" t="s">
        <v>68</v>
      </c>
      <c r="H1274" s="245" t="s">
        <v>68</v>
      </c>
      <c r="I1274" s="323" t="s">
        <v>68</v>
      </c>
      <c r="J1274" s="323" t="s">
        <v>68</v>
      </c>
      <c r="K1274" s="323" t="s">
        <v>68</v>
      </c>
      <c r="L1274" s="323" t="s">
        <v>68</v>
      </c>
      <c r="M1274" s="324" t="s">
        <v>68</v>
      </c>
      <c r="N1274" s="323" t="s">
        <v>68</v>
      </c>
      <c r="O1274" s="323" t="s">
        <v>68</v>
      </c>
      <c r="P1274" s="343" t="str">
        <f t="shared" si="119"/>
        <v>-</v>
      </c>
      <c r="Q1274" s="323" t="s">
        <v>68</v>
      </c>
      <c r="R1274" s="323" t="s">
        <v>68</v>
      </c>
      <c r="S1274" s="323" t="s">
        <v>68</v>
      </c>
      <c r="T1274" s="323" t="s">
        <v>68</v>
      </c>
      <c r="U1274" s="323" t="s">
        <v>68</v>
      </c>
      <c r="V1274" s="343" t="str">
        <f t="shared" si="120"/>
        <v>-</v>
      </c>
      <c r="W1274" s="325">
        <v>0.0</v>
      </c>
      <c r="X1274" s="325">
        <v>0.0</v>
      </c>
      <c r="Y1274" s="326">
        <f t="shared" si="121"/>
        <v>0</v>
      </c>
      <c r="Z1274" s="326">
        <f t="shared" si="122"/>
        <v>0</v>
      </c>
      <c r="AA1274" s="326"/>
    </row>
    <row r="1275">
      <c r="A1275" s="322">
        <v>46350.0</v>
      </c>
      <c r="B1275" s="245" t="s">
        <v>9283</v>
      </c>
      <c r="C1275" s="245" t="s">
        <v>68</v>
      </c>
      <c r="D1275" s="245" t="s">
        <v>68</v>
      </c>
      <c r="E1275" s="245" t="s">
        <v>68</v>
      </c>
      <c r="F1275" s="245" t="s">
        <v>68</v>
      </c>
      <c r="G1275" s="245" t="s">
        <v>68</v>
      </c>
      <c r="H1275" s="245" t="s">
        <v>68</v>
      </c>
      <c r="I1275" s="323" t="s">
        <v>68</v>
      </c>
      <c r="J1275" s="323" t="s">
        <v>68</v>
      </c>
      <c r="K1275" s="323" t="s">
        <v>68</v>
      </c>
      <c r="L1275" s="323" t="s">
        <v>68</v>
      </c>
      <c r="M1275" s="324" t="s">
        <v>68</v>
      </c>
      <c r="N1275" s="323" t="s">
        <v>68</v>
      </c>
      <c r="O1275" s="323" t="s">
        <v>68</v>
      </c>
      <c r="P1275" s="343" t="str">
        <f t="shared" si="119"/>
        <v>-</v>
      </c>
      <c r="Q1275" s="323" t="s">
        <v>68</v>
      </c>
      <c r="R1275" s="323" t="s">
        <v>68</v>
      </c>
      <c r="S1275" s="323" t="s">
        <v>68</v>
      </c>
      <c r="T1275" s="323" t="s">
        <v>68</v>
      </c>
      <c r="U1275" s="323" t="s">
        <v>68</v>
      </c>
      <c r="V1275" s="343" t="str">
        <f t="shared" si="120"/>
        <v>-</v>
      </c>
      <c r="W1275" s="325">
        <v>0.0</v>
      </c>
      <c r="X1275" s="325">
        <v>0.0</v>
      </c>
      <c r="Y1275" s="326">
        <f t="shared" si="121"/>
        <v>0</v>
      </c>
      <c r="Z1275" s="326">
        <f t="shared" si="122"/>
        <v>0</v>
      </c>
      <c r="AA1275" s="326"/>
    </row>
    <row r="1276">
      <c r="A1276" s="322">
        <v>46351.0</v>
      </c>
      <c r="B1276" s="245" t="s">
        <v>9283</v>
      </c>
      <c r="C1276" s="245" t="s">
        <v>68</v>
      </c>
      <c r="D1276" s="245" t="s">
        <v>68</v>
      </c>
      <c r="E1276" s="245" t="s">
        <v>68</v>
      </c>
      <c r="F1276" s="245" t="s">
        <v>68</v>
      </c>
      <c r="G1276" s="245" t="s">
        <v>68</v>
      </c>
      <c r="H1276" s="245" t="s">
        <v>68</v>
      </c>
      <c r="I1276" s="323" t="s">
        <v>68</v>
      </c>
      <c r="J1276" s="323" t="s">
        <v>68</v>
      </c>
      <c r="K1276" s="323" t="s">
        <v>68</v>
      </c>
      <c r="L1276" s="323" t="s">
        <v>68</v>
      </c>
      <c r="M1276" s="324" t="s">
        <v>68</v>
      </c>
      <c r="N1276" s="323" t="s">
        <v>68</v>
      </c>
      <c r="O1276" s="323" t="s">
        <v>68</v>
      </c>
      <c r="P1276" s="343" t="str">
        <f t="shared" si="119"/>
        <v>-</v>
      </c>
      <c r="Q1276" s="323" t="s">
        <v>68</v>
      </c>
      <c r="R1276" s="323" t="s">
        <v>68</v>
      </c>
      <c r="S1276" s="323" t="s">
        <v>68</v>
      </c>
      <c r="T1276" s="323" t="s">
        <v>68</v>
      </c>
      <c r="U1276" s="323" t="s">
        <v>68</v>
      </c>
      <c r="V1276" s="343" t="str">
        <f t="shared" si="120"/>
        <v>-</v>
      </c>
      <c r="W1276" s="325">
        <v>0.0</v>
      </c>
      <c r="X1276" s="325">
        <v>0.0</v>
      </c>
      <c r="Y1276" s="326">
        <f t="shared" si="121"/>
        <v>0</v>
      </c>
      <c r="Z1276" s="326">
        <f t="shared" si="122"/>
        <v>0</v>
      </c>
      <c r="AA1276" s="326"/>
    </row>
    <row r="1277">
      <c r="A1277" s="322">
        <v>46352.0</v>
      </c>
      <c r="B1277" s="245" t="s">
        <v>9283</v>
      </c>
      <c r="C1277" s="245" t="s">
        <v>68</v>
      </c>
      <c r="D1277" s="245" t="s">
        <v>68</v>
      </c>
      <c r="E1277" s="245" t="s">
        <v>68</v>
      </c>
      <c r="F1277" s="245" t="s">
        <v>68</v>
      </c>
      <c r="G1277" s="245" t="s">
        <v>68</v>
      </c>
      <c r="H1277" s="245" t="s">
        <v>68</v>
      </c>
      <c r="I1277" s="323" t="s">
        <v>68</v>
      </c>
      <c r="J1277" s="323" t="s">
        <v>68</v>
      </c>
      <c r="K1277" s="323" t="s">
        <v>68</v>
      </c>
      <c r="L1277" s="323" t="s">
        <v>68</v>
      </c>
      <c r="M1277" s="324" t="s">
        <v>68</v>
      </c>
      <c r="N1277" s="323" t="s">
        <v>68</v>
      </c>
      <c r="O1277" s="323" t="s">
        <v>68</v>
      </c>
      <c r="P1277" s="343" t="str">
        <f t="shared" si="119"/>
        <v>-</v>
      </c>
      <c r="Q1277" s="323" t="s">
        <v>68</v>
      </c>
      <c r="R1277" s="323" t="s">
        <v>68</v>
      </c>
      <c r="S1277" s="323" t="s">
        <v>68</v>
      </c>
      <c r="T1277" s="323" t="s">
        <v>68</v>
      </c>
      <c r="U1277" s="323" t="s">
        <v>68</v>
      </c>
      <c r="V1277" s="343" t="str">
        <f t="shared" si="120"/>
        <v>-</v>
      </c>
      <c r="W1277" s="325">
        <v>0.0</v>
      </c>
      <c r="X1277" s="325">
        <v>0.0</v>
      </c>
      <c r="Y1277" s="326">
        <f t="shared" si="121"/>
        <v>0</v>
      </c>
      <c r="Z1277" s="326">
        <f t="shared" si="122"/>
        <v>0</v>
      </c>
      <c r="AA1277" s="326"/>
    </row>
    <row r="1278">
      <c r="A1278" s="322">
        <v>46353.0</v>
      </c>
      <c r="B1278" s="245" t="s">
        <v>9283</v>
      </c>
      <c r="C1278" s="245" t="s">
        <v>68</v>
      </c>
      <c r="D1278" s="245" t="s">
        <v>68</v>
      </c>
      <c r="E1278" s="245" t="s">
        <v>68</v>
      </c>
      <c r="F1278" s="245" t="s">
        <v>68</v>
      </c>
      <c r="G1278" s="245" t="s">
        <v>68</v>
      </c>
      <c r="H1278" s="245" t="s">
        <v>68</v>
      </c>
      <c r="I1278" s="323" t="s">
        <v>68</v>
      </c>
      <c r="J1278" s="323" t="s">
        <v>68</v>
      </c>
      <c r="K1278" s="323" t="s">
        <v>68</v>
      </c>
      <c r="L1278" s="323" t="s">
        <v>68</v>
      </c>
      <c r="M1278" s="324" t="s">
        <v>68</v>
      </c>
      <c r="N1278" s="323" t="s">
        <v>68</v>
      </c>
      <c r="O1278" s="323" t="s">
        <v>68</v>
      </c>
      <c r="P1278" s="343" t="str">
        <f t="shared" si="119"/>
        <v>-</v>
      </c>
      <c r="Q1278" s="323" t="s">
        <v>68</v>
      </c>
      <c r="R1278" s="323" t="s">
        <v>68</v>
      </c>
      <c r="S1278" s="323" t="s">
        <v>68</v>
      </c>
      <c r="T1278" s="323" t="s">
        <v>68</v>
      </c>
      <c r="U1278" s="323" t="s">
        <v>68</v>
      </c>
      <c r="V1278" s="343" t="str">
        <f t="shared" si="120"/>
        <v>-</v>
      </c>
      <c r="W1278" s="325">
        <v>0.0</v>
      </c>
      <c r="X1278" s="325">
        <v>0.0</v>
      </c>
      <c r="Y1278" s="326">
        <f t="shared" si="121"/>
        <v>0</v>
      </c>
      <c r="Z1278" s="326">
        <f t="shared" si="122"/>
        <v>0</v>
      </c>
      <c r="AA1278" s="326"/>
    </row>
    <row r="1279">
      <c r="A1279" s="335">
        <v>46354.0</v>
      </c>
      <c r="B1279" s="336" t="s">
        <v>9283</v>
      </c>
      <c r="C1279" s="336" t="s">
        <v>68</v>
      </c>
      <c r="D1279" s="336" t="s">
        <v>68</v>
      </c>
      <c r="E1279" s="336" t="s">
        <v>68</v>
      </c>
      <c r="F1279" s="336" t="s">
        <v>68</v>
      </c>
      <c r="G1279" s="336" t="s">
        <v>68</v>
      </c>
      <c r="H1279" s="336" t="s">
        <v>68</v>
      </c>
      <c r="I1279" s="339" t="s">
        <v>68</v>
      </c>
      <c r="J1279" s="339" t="s">
        <v>68</v>
      </c>
      <c r="K1279" s="339" t="s">
        <v>68</v>
      </c>
      <c r="L1279" s="339" t="s">
        <v>68</v>
      </c>
      <c r="M1279" s="365" t="s">
        <v>68</v>
      </c>
      <c r="N1279" s="339" t="s">
        <v>68</v>
      </c>
      <c r="O1279" s="339" t="s">
        <v>68</v>
      </c>
      <c r="P1279" s="349" t="str">
        <f t="shared" si="119"/>
        <v>-</v>
      </c>
      <c r="Q1279" s="339" t="s">
        <v>68</v>
      </c>
      <c r="R1279" s="339" t="s">
        <v>68</v>
      </c>
      <c r="S1279" s="339" t="s">
        <v>68</v>
      </c>
      <c r="T1279" s="339" t="s">
        <v>68</v>
      </c>
      <c r="U1279" s="339" t="s">
        <v>68</v>
      </c>
      <c r="V1279" s="349" t="str">
        <f t="shared" si="120"/>
        <v>-</v>
      </c>
      <c r="W1279" s="342">
        <v>0.0</v>
      </c>
      <c r="X1279" s="342">
        <v>0.0</v>
      </c>
      <c r="Y1279" s="326">
        <f t="shared" si="121"/>
        <v>0</v>
      </c>
      <c r="Z1279" s="326">
        <f t="shared" si="122"/>
        <v>0</v>
      </c>
      <c r="AA1279" s="326"/>
    </row>
    <row r="1280">
      <c r="A1280" s="322">
        <v>46355.0</v>
      </c>
      <c r="B1280" s="245" t="s">
        <v>9443</v>
      </c>
      <c r="C1280" s="245" t="s">
        <v>68</v>
      </c>
      <c r="D1280" s="245" t="s">
        <v>68</v>
      </c>
      <c r="E1280" s="245" t="s">
        <v>68</v>
      </c>
      <c r="F1280" s="245" t="s">
        <v>2458</v>
      </c>
      <c r="G1280" s="245" t="s">
        <v>68</v>
      </c>
      <c r="H1280" s="245" t="s">
        <v>68</v>
      </c>
      <c r="I1280" s="323" t="s">
        <v>68</v>
      </c>
      <c r="J1280" s="323" t="s">
        <v>68</v>
      </c>
      <c r="K1280" s="323" t="s">
        <v>68</v>
      </c>
      <c r="L1280" s="323" t="s">
        <v>68</v>
      </c>
      <c r="M1280" s="324" t="s">
        <v>68</v>
      </c>
      <c r="N1280" s="323" t="s">
        <v>68</v>
      </c>
      <c r="O1280" s="323" t="s">
        <v>68</v>
      </c>
      <c r="P1280" s="343" t="str">
        <f t="shared" si="119"/>
        <v>-</v>
      </c>
      <c r="Q1280" s="323" t="s">
        <v>68</v>
      </c>
      <c r="R1280" s="323" t="s">
        <v>68</v>
      </c>
      <c r="S1280" s="323" t="s">
        <v>68</v>
      </c>
      <c r="T1280" s="323" t="s">
        <v>68</v>
      </c>
      <c r="U1280" s="323" t="s">
        <v>68</v>
      </c>
      <c r="V1280" s="343" t="str">
        <f t="shared" si="120"/>
        <v>-</v>
      </c>
      <c r="W1280" s="325">
        <v>0.0</v>
      </c>
      <c r="X1280" s="325">
        <v>0.0</v>
      </c>
      <c r="Y1280" s="326">
        <f t="shared" si="121"/>
        <v>0</v>
      </c>
      <c r="Z1280" s="326">
        <f t="shared" si="122"/>
        <v>0</v>
      </c>
      <c r="AA1280" s="326"/>
    </row>
    <row r="1281">
      <c r="A1281" s="322">
        <v>46356.0</v>
      </c>
      <c r="B1281" s="245" t="s">
        <v>9443</v>
      </c>
      <c r="C1281" s="245" t="s">
        <v>68</v>
      </c>
      <c r="D1281" s="245" t="s">
        <v>68</v>
      </c>
      <c r="E1281" s="245" t="s">
        <v>68</v>
      </c>
      <c r="F1281" s="245" t="s">
        <v>68</v>
      </c>
      <c r="G1281" s="245" t="s">
        <v>68</v>
      </c>
      <c r="H1281" s="245" t="s">
        <v>68</v>
      </c>
      <c r="I1281" s="323" t="s">
        <v>68</v>
      </c>
      <c r="J1281" s="323" t="s">
        <v>68</v>
      </c>
      <c r="K1281" s="323" t="s">
        <v>68</v>
      </c>
      <c r="L1281" s="323" t="s">
        <v>68</v>
      </c>
      <c r="M1281" s="324" t="s">
        <v>68</v>
      </c>
      <c r="N1281" s="323" t="s">
        <v>68</v>
      </c>
      <c r="O1281" s="323" t="s">
        <v>68</v>
      </c>
      <c r="P1281" s="343" t="str">
        <f t="shared" si="119"/>
        <v>-</v>
      </c>
      <c r="Q1281" s="323" t="s">
        <v>68</v>
      </c>
      <c r="R1281" s="323" t="s">
        <v>68</v>
      </c>
      <c r="S1281" s="323" t="s">
        <v>68</v>
      </c>
      <c r="T1281" s="323" t="s">
        <v>68</v>
      </c>
      <c r="U1281" s="323" t="s">
        <v>68</v>
      </c>
      <c r="V1281" s="343" t="str">
        <f t="shared" si="120"/>
        <v>-</v>
      </c>
      <c r="W1281" s="325">
        <v>0.0</v>
      </c>
      <c r="X1281" s="325">
        <v>0.0</v>
      </c>
      <c r="Y1281" s="326">
        <f t="shared" si="121"/>
        <v>0</v>
      </c>
      <c r="Z1281" s="326">
        <f t="shared" si="122"/>
        <v>0</v>
      </c>
      <c r="AA1281" s="326"/>
    </row>
    <row r="1282">
      <c r="A1282" s="322">
        <v>46357.0</v>
      </c>
      <c r="B1282" s="245" t="s">
        <v>9443</v>
      </c>
      <c r="C1282" s="245" t="s">
        <v>68</v>
      </c>
      <c r="D1282" s="245" t="s">
        <v>68</v>
      </c>
      <c r="E1282" s="245" t="s">
        <v>68</v>
      </c>
      <c r="F1282" s="245" t="s">
        <v>68</v>
      </c>
      <c r="G1282" s="245" t="s">
        <v>68</v>
      </c>
      <c r="H1282" s="245" t="s">
        <v>68</v>
      </c>
      <c r="I1282" s="323" t="s">
        <v>68</v>
      </c>
      <c r="J1282" s="323" t="s">
        <v>68</v>
      </c>
      <c r="K1282" s="323" t="s">
        <v>68</v>
      </c>
      <c r="L1282" s="323" t="s">
        <v>68</v>
      </c>
      <c r="M1282" s="324" t="s">
        <v>68</v>
      </c>
      <c r="N1282" s="323" t="s">
        <v>68</v>
      </c>
      <c r="O1282" s="323" t="s">
        <v>68</v>
      </c>
      <c r="P1282" s="343" t="str">
        <f t="shared" si="119"/>
        <v>-</v>
      </c>
      <c r="Q1282" s="323" t="s">
        <v>68</v>
      </c>
      <c r="R1282" s="323" t="s">
        <v>68</v>
      </c>
      <c r="S1282" s="323" t="s">
        <v>68</v>
      </c>
      <c r="T1282" s="323" t="s">
        <v>68</v>
      </c>
      <c r="U1282" s="323" t="s">
        <v>68</v>
      </c>
      <c r="V1282" s="343" t="str">
        <f t="shared" si="120"/>
        <v>-</v>
      </c>
      <c r="W1282" s="325">
        <v>0.0</v>
      </c>
      <c r="X1282" s="325">
        <v>0.0</v>
      </c>
      <c r="Y1282" s="326">
        <f t="shared" si="121"/>
        <v>0</v>
      </c>
      <c r="Z1282" s="326">
        <f t="shared" si="122"/>
        <v>0</v>
      </c>
      <c r="AA1282" s="326"/>
    </row>
    <row r="1283">
      <c r="A1283" s="322">
        <v>46358.0</v>
      </c>
      <c r="B1283" s="245" t="s">
        <v>9443</v>
      </c>
      <c r="C1283" s="245" t="s">
        <v>68</v>
      </c>
      <c r="D1283" s="245" t="s">
        <v>68</v>
      </c>
      <c r="E1283" s="245" t="s">
        <v>68</v>
      </c>
      <c r="F1283" s="245" t="s">
        <v>68</v>
      </c>
      <c r="G1283" s="245" t="s">
        <v>68</v>
      </c>
      <c r="H1283" s="245" t="s">
        <v>68</v>
      </c>
      <c r="I1283" s="323" t="s">
        <v>68</v>
      </c>
      <c r="J1283" s="323" t="s">
        <v>68</v>
      </c>
      <c r="K1283" s="323" t="s">
        <v>68</v>
      </c>
      <c r="L1283" s="323" t="s">
        <v>68</v>
      </c>
      <c r="M1283" s="324" t="s">
        <v>68</v>
      </c>
      <c r="N1283" s="323" t="s">
        <v>68</v>
      </c>
      <c r="O1283" s="323" t="s">
        <v>68</v>
      </c>
      <c r="P1283" s="343" t="str">
        <f t="shared" si="119"/>
        <v>-</v>
      </c>
      <c r="Q1283" s="323" t="s">
        <v>68</v>
      </c>
      <c r="R1283" s="323" t="s">
        <v>68</v>
      </c>
      <c r="S1283" s="323" t="s">
        <v>68</v>
      </c>
      <c r="T1283" s="323" t="s">
        <v>68</v>
      </c>
      <c r="U1283" s="323" t="s">
        <v>68</v>
      </c>
      <c r="V1283" s="343" t="str">
        <f t="shared" si="120"/>
        <v>-</v>
      </c>
      <c r="W1283" s="325">
        <v>0.0</v>
      </c>
      <c r="X1283" s="325">
        <v>0.0</v>
      </c>
      <c r="Y1283" s="326">
        <f t="shared" si="121"/>
        <v>0</v>
      </c>
      <c r="Z1283" s="326">
        <f t="shared" si="122"/>
        <v>0</v>
      </c>
      <c r="AA1283" s="326"/>
    </row>
    <row r="1284">
      <c r="A1284" s="322">
        <v>46359.0</v>
      </c>
      <c r="B1284" s="245" t="s">
        <v>9443</v>
      </c>
      <c r="C1284" s="245" t="s">
        <v>68</v>
      </c>
      <c r="D1284" s="245" t="s">
        <v>68</v>
      </c>
      <c r="E1284" s="245" t="s">
        <v>68</v>
      </c>
      <c r="F1284" s="245" t="s">
        <v>68</v>
      </c>
      <c r="G1284" s="245" t="s">
        <v>68</v>
      </c>
      <c r="H1284" s="245" t="s">
        <v>68</v>
      </c>
      <c r="I1284" s="323" t="s">
        <v>68</v>
      </c>
      <c r="J1284" s="323" t="s">
        <v>68</v>
      </c>
      <c r="K1284" s="323" t="s">
        <v>68</v>
      </c>
      <c r="L1284" s="323" t="s">
        <v>68</v>
      </c>
      <c r="M1284" s="324" t="s">
        <v>68</v>
      </c>
      <c r="N1284" s="323" t="s">
        <v>68</v>
      </c>
      <c r="O1284" s="323" t="s">
        <v>68</v>
      </c>
      <c r="P1284" s="343" t="str">
        <f t="shared" si="119"/>
        <v>-</v>
      </c>
      <c r="Q1284" s="323" t="s">
        <v>68</v>
      </c>
      <c r="R1284" s="323" t="s">
        <v>68</v>
      </c>
      <c r="S1284" s="323" t="s">
        <v>68</v>
      </c>
      <c r="T1284" s="323" t="s">
        <v>68</v>
      </c>
      <c r="U1284" s="323" t="s">
        <v>68</v>
      </c>
      <c r="V1284" s="343" t="str">
        <f t="shared" si="120"/>
        <v>-</v>
      </c>
      <c r="W1284" s="325">
        <v>0.0</v>
      </c>
      <c r="X1284" s="325">
        <v>0.0</v>
      </c>
      <c r="Y1284" s="326">
        <f t="shared" si="121"/>
        <v>0</v>
      </c>
      <c r="Z1284" s="326">
        <f t="shared" si="122"/>
        <v>0</v>
      </c>
      <c r="AA1284" s="326"/>
    </row>
    <row r="1285">
      <c r="A1285" s="322">
        <v>46360.0</v>
      </c>
      <c r="B1285" s="245" t="s">
        <v>9443</v>
      </c>
      <c r="C1285" s="245" t="s">
        <v>68</v>
      </c>
      <c r="D1285" s="245" t="s">
        <v>68</v>
      </c>
      <c r="E1285" s="245" t="s">
        <v>68</v>
      </c>
      <c r="F1285" s="245" t="s">
        <v>68</v>
      </c>
      <c r="G1285" s="245" t="s">
        <v>68</v>
      </c>
      <c r="H1285" s="245" t="s">
        <v>68</v>
      </c>
      <c r="I1285" s="323" t="s">
        <v>68</v>
      </c>
      <c r="J1285" s="323" t="s">
        <v>68</v>
      </c>
      <c r="K1285" s="323" t="s">
        <v>68</v>
      </c>
      <c r="L1285" s="323" t="s">
        <v>68</v>
      </c>
      <c r="M1285" s="324" t="s">
        <v>68</v>
      </c>
      <c r="N1285" s="323" t="s">
        <v>68</v>
      </c>
      <c r="O1285" s="323" t="s">
        <v>68</v>
      </c>
      <c r="P1285" s="343" t="str">
        <f t="shared" si="119"/>
        <v>-</v>
      </c>
      <c r="Q1285" s="323" t="s">
        <v>68</v>
      </c>
      <c r="R1285" s="323" t="s">
        <v>68</v>
      </c>
      <c r="S1285" s="323" t="s">
        <v>68</v>
      </c>
      <c r="T1285" s="323" t="s">
        <v>68</v>
      </c>
      <c r="U1285" s="323" t="s">
        <v>68</v>
      </c>
      <c r="V1285" s="343" t="str">
        <f t="shared" si="120"/>
        <v>-</v>
      </c>
      <c r="W1285" s="325">
        <v>0.0</v>
      </c>
      <c r="X1285" s="325">
        <v>0.0</v>
      </c>
      <c r="Y1285" s="326">
        <f t="shared" si="121"/>
        <v>0</v>
      </c>
      <c r="Z1285" s="326">
        <f t="shared" si="122"/>
        <v>0</v>
      </c>
      <c r="AA1285" s="326"/>
    </row>
    <row r="1286">
      <c r="A1286" s="335">
        <v>46361.0</v>
      </c>
      <c r="B1286" s="336" t="s">
        <v>9443</v>
      </c>
      <c r="C1286" s="336" t="s">
        <v>68</v>
      </c>
      <c r="D1286" s="336" t="s">
        <v>68</v>
      </c>
      <c r="E1286" s="336" t="s">
        <v>68</v>
      </c>
      <c r="F1286" s="336" t="s">
        <v>68</v>
      </c>
      <c r="G1286" s="336" t="s">
        <v>68</v>
      </c>
      <c r="H1286" s="336" t="s">
        <v>68</v>
      </c>
      <c r="I1286" s="339" t="s">
        <v>68</v>
      </c>
      <c r="J1286" s="339" t="s">
        <v>68</v>
      </c>
      <c r="K1286" s="339" t="s">
        <v>68</v>
      </c>
      <c r="L1286" s="339" t="s">
        <v>68</v>
      </c>
      <c r="M1286" s="365" t="s">
        <v>68</v>
      </c>
      <c r="N1286" s="339" t="s">
        <v>68</v>
      </c>
      <c r="O1286" s="339" t="s">
        <v>68</v>
      </c>
      <c r="P1286" s="349" t="str">
        <f t="shared" si="119"/>
        <v>-</v>
      </c>
      <c r="Q1286" s="339" t="s">
        <v>68</v>
      </c>
      <c r="R1286" s="339" t="s">
        <v>68</v>
      </c>
      <c r="S1286" s="339" t="s">
        <v>68</v>
      </c>
      <c r="T1286" s="339" t="s">
        <v>68</v>
      </c>
      <c r="U1286" s="339" t="s">
        <v>68</v>
      </c>
      <c r="V1286" s="349" t="str">
        <f t="shared" si="120"/>
        <v>-</v>
      </c>
      <c r="W1286" s="342">
        <v>0.0</v>
      </c>
      <c r="X1286" s="342">
        <v>0.0</v>
      </c>
      <c r="Y1286" s="326">
        <f t="shared" si="121"/>
        <v>0</v>
      </c>
      <c r="Z1286" s="326">
        <f t="shared" si="122"/>
        <v>0</v>
      </c>
      <c r="AA1286" s="326"/>
    </row>
    <row r="1287">
      <c r="A1287" s="322">
        <v>46362.0</v>
      </c>
      <c r="B1287" s="245" t="s">
        <v>9576</v>
      </c>
      <c r="C1287" s="245" t="s">
        <v>68</v>
      </c>
      <c r="D1287" s="245" t="s">
        <v>68</v>
      </c>
      <c r="E1287" s="245" t="s">
        <v>68</v>
      </c>
      <c r="F1287" s="245" t="s">
        <v>2458</v>
      </c>
      <c r="G1287" s="245" t="s">
        <v>68</v>
      </c>
      <c r="H1287" s="245" t="s">
        <v>68</v>
      </c>
      <c r="I1287" s="323" t="s">
        <v>68</v>
      </c>
      <c r="J1287" s="323" t="s">
        <v>68</v>
      </c>
      <c r="K1287" s="323" t="s">
        <v>68</v>
      </c>
      <c r="L1287" s="323" t="s">
        <v>68</v>
      </c>
      <c r="M1287" s="324" t="s">
        <v>68</v>
      </c>
      <c r="N1287" s="323" t="s">
        <v>68</v>
      </c>
      <c r="O1287" s="323" t="s">
        <v>68</v>
      </c>
      <c r="P1287" s="343" t="str">
        <f t="shared" si="119"/>
        <v>-</v>
      </c>
      <c r="Q1287" s="323" t="s">
        <v>68</v>
      </c>
      <c r="R1287" s="323" t="s">
        <v>68</v>
      </c>
      <c r="S1287" s="323" t="s">
        <v>68</v>
      </c>
      <c r="T1287" s="323" t="s">
        <v>68</v>
      </c>
      <c r="U1287" s="323" t="s">
        <v>68</v>
      </c>
      <c r="V1287" s="343" t="str">
        <f t="shared" si="120"/>
        <v>-</v>
      </c>
      <c r="W1287" s="325">
        <v>0.0</v>
      </c>
      <c r="X1287" s="325">
        <v>0.0</v>
      </c>
      <c r="Y1287" s="326">
        <f t="shared" si="121"/>
        <v>0</v>
      </c>
      <c r="Z1287" s="326">
        <f t="shared" si="122"/>
        <v>0</v>
      </c>
      <c r="AA1287" s="326"/>
    </row>
    <row r="1288">
      <c r="A1288" s="322">
        <v>46363.0</v>
      </c>
      <c r="B1288" s="245" t="s">
        <v>9576</v>
      </c>
      <c r="C1288" s="245" t="s">
        <v>68</v>
      </c>
      <c r="D1288" s="245" t="s">
        <v>68</v>
      </c>
      <c r="E1288" s="245" t="s">
        <v>68</v>
      </c>
      <c r="F1288" s="245" t="s">
        <v>68</v>
      </c>
      <c r="G1288" s="245" t="s">
        <v>68</v>
      </c>
      <c r="H1288" s="245" t="s">
        <v>68</v>
      </c>
      <c r="I1288" s="323" t="s">
        <v>68</v>
      </c>
      <c r="J1288" s="323" t="s">
        <v>68</v>
      </c>
      <c r="K1288" s="323" t="s">
        <v>68</v>
      </c>
      <c r="L1288" s="323" t="s">
        <v>68</v>
      </c>
      <c r="M1288" s="324" t="s">
        <v>68</v>
      </c>
      <c r="N1288" s="323" t="s">
        <v>68</v>
      </c>
      <c r="O1288" s="323" t="s">
        <v>68</v>
      </c>
      <c r="P1288" s="343" t="str">
        <f t="shared" si="119"/>
        <v>-</v>
      </c>
      <c r="Q1288" s="323" t="s">
        <v>68</v>
      </c>
      <c r="R1288" s="323" t="s">
        <v>68</v>
      </c>
      <c r="S1288" s="323" t="s">
        <v>68</v>
      </c>
      <c r="T1288" s="323" t="s">
        <v>68</v>
      </c>
      <c r="U1288" s="323" t="s">
        <v>68</v>
      </c>
      <c r="V1288" s="343" t="str">
        <f t="shared" si="120"/>
        <v>-</v>
      </c>
      <c r="W1288" s="325">
        <v>0.0</v>
      </c>
      <c r="X1288" s="325">
        <v>0.0</v>
      </c>
      <c r="Y1288" s="326">
        <f t="shared" si="121"/>
        <v>0</v>
      </c>
      <c r="Z1288" s="326">
        <f t="shared" si="122"/>
        <v>0</v>
      </c>
      <c r="AA1288" s="326"/>
    </row>
    <row r="1289">
      <c r="A1289" s="322">
        <v>46364.0</v>
      </c>
      <c r="B1289" s="245" t="s">
        <v>9576</v>
      </c>
      <c r="C1289" s="245" t="s">
        <v>68</v>
      </c>
      <c r="D1289" s="245" t="s">
        <v>68</v>
      </c>
      <c r="E1289" s="245" t="s">
        <v>68</v>
      </c>
      <c r="F1289" s="245" t="s">
        <v>68</v>
      </c>
      <c r="G1289" s="245" t="s">
        <v>68</v>
      </c>
      <c r="H1289" s="245" t="s">
        <v>68</v>
      </c>
      <c r="I1289" s="323" t="s">
        <v>68</v>
      </c>
      <c r="J1289" s="323" t="s">
        <v>68</v>
      </c>
      <c r="K1289" s="323" t="s">
        <v>68</v>
      </c>
      <c r="L1289" s="323" t="s">
        <v>68</v>
      </c>
      <c r="M1289" s="324" t="s">
        <v>68</v>
      </c>
      <c r="N1289" s="323" t="s">
        <v>68</v>
      </c>
      <c r="O1289" s="323" t="s">
        <v>68</v>
      </c>
      <c r="P1289" s="343" t="str">
        <f t="shared" si="119"/>
        <v>-</v>
      </c>
      <c r="Q1289" s="323" t="s">
        <v>68</v>
      </c>
      <c r="R1289" s="323" t="s">
        <v>68</v>
      </c>
      <c r="S1289" s="323" t="s">
        <v>68</v>
      </c>
      <c r="T1289" s="323" t="s">
        <v>68</v>
      </c>
      <c r="U1289" s="323" t="s">
        <v>68</v>
      </c>
      <c r="V1289" s="343" t="str">
        <f t="shared" si="120"/>
        <v>-</v>
      </c>
      <c r="W1289" s="325">
        <v>0.0</v>
      </c>
      <c r="X1289" s="325">
        <v>0.0</v>
      </c>
      <c r="Y1289" s="326">
        <f t="shared" si="121"/>
        <v>0</v>
      </c>
      <c r="Z1289" s="326">
        <f t="shared" si="122"/>
        <v>0</v>
      </c>
      <c r="AA1289" s="326"/>
    </row>
    <row r="1290">
      <c r="A1290" s="322">
        <v>46365.0</v>
      </c>
      <c r="B1290" s="245" t="s">
        <v>9576</v>
      </c>
      <c r="C1290" s="245" t="s">
        <v>68</v>
      </c>
      <c r="D1290" s="245" t="s">
        <v>68</v>
      </c>
      <c r="E1290" s="245" t="s">
        <v>68</v>
      </c>
      <c r="F1290" s="245" t="s">
        <v>68</v>
      </c>
      <c r="G1290" s="245" t="s">
        <v>68</v>
      </c>
      <c r="H1290" s="245" t="s">
        <v>68</v>
      </c>
      <c r="I1290" s="323" t="s">
        <v>68</v>
      </c>
      <c r="J1290" s="323" t="s">
        <v>68</v>
      </c>
      <c r="K1290" s="323" t="s">
        <v>68</v>
      </c>
      <c r="L1290" s="323" t="s">
        <v>68</v>
      </c>
      <c r="M1290" s="324" t="s">
        <v>68</v>
      </c>
      <c r="N1290" s="323" t="s">
        <v>68</v>
      </c>
      <c r="O1290" s="323" t="s">
        <v>68</v>
      </c>
      <c r="P1290" s="343" t="str">
        <f t="shared" si="119"/>
        <v>-</v>
      </c>
      <c r="Q1290" s="323" t="s">
        <v>68</v>
      </c>
      <c r="R1290" s="323" t="s">
        <v>68</v>
      </c>
      <c r="S1290" s="323" t="s">
        <v>68</v>
      </c>
      <c r="T1290" s="323" t="s">
        <v>68</v>
      </c>
      <c r="U1290" s="323" t="s">
        <v>68</v>
      </c>
      <c r="V1290" s="343" t="str">
        <f t="shared" si="120"/>
        <v>-</v>
      </c>
      <c r="W1290" s="325">
        <v>0.0</v>
      </c>
      <c r="X1290" s="325">
        <v>0.0</v>
      </c>
      <c r="Y1290" s="326">
        <f t="shared" si="121"/>
        <v>0</v>
      </c>
      <c r="Z1290" s="326">
        <f t="shared" si="122"/>
        <v>0</v>
      </c>
      <c r="AA1290" s="326"/>
    </row>
    <row r="1291">
      <c r="A1291" s="322">
        <v>46366.0</v>
      </c>
      <c r="B1291" s="245" t="s">
        <v>9576</v>
      </c>
      <c r="C1291" s="245" t="s">
        <v>68</v>
      </c>
      <c r="D1291" s="245" t="s">
        <v>68</v>
      </c>
      <c r="E1291" s="245" t="s">
        <v>68</v>
      </c>
      <c r="F1291" s="245" t="s">
        <v>68</v>
      </c>
      <c r="G1291" s="245" t="s">
        <v>68</v>
      </c>
      <c r="H1291" s="245" t="s">
        <v>68</v>
      </c>
      <c r="I1291" s="323" t="s">
        <v>68</v>
      </c>
      <c r="J1291" s="323" t="s">
        <v>68</v>
      </c>
      <c r="K1291" s="323" t="s">
        <v>68</v>
      </c>
      <c r="L1291" s="323" t="s">
        <v>68</v>
      </c>
      <c r="M1291" s="324" t="s">
        <v>68</v>
      </c>
      <c r="N1291" s="323" t="s">
        <v>68</v>
      </c>
      <c r="O1291" s="323" t="s">
        <v>68</v>
      </c>
      <c r="P1291" s="343" t="str">
        <f t="shared" si="119"/>
        <v>-</v>
      </c>
      <c r="Q1291" s="323" t="s">
        <v>68</v>
      </c>
      <c r="R1291" s="323" t="s">
        <v>68</v>
      </c>
      <c r="S1291" s="323" t="s">
        <v>68</v>
      </c>
      <c r="T1291" s="323" t="s">
        <v>68</v>
      </c>
      <c r="U1291" s="323" t="s">
        <v>68</v>
      </c>
      <c r="V1291" s="343" t="str">
        <f t="shared" si="120"/>
        <v>-</v>
      </c>
      <c r="W1291" s="325">
        <v>0.0</v>
      </c>
      <c r="X1291" s="325">
        <v>0.0</v>
      </c>
      <c r="Y1291" s="326">
        <f t="shared" si="121"/>
        <v>0</v>
      </c>
      <c r="Z1291" s="326">
        <f t="shared" si="122"/>
        <v>0</v>
      </c>
      <c r="AA1291" s="326"/>
    </row>
    <row r="1292">
      <c r="A1292" s="322">
        <v>46367.0</v>
      </c>
      <c r="B1292" s="245" t="s">
        <v>9576</v>
      </c>
      <c r="C1292" s="245" t="s">
        <v>68</v>
      </c>
      <c r="D1292" s="245" t="s">
        <v>68</v>
      </c>
      <c r="E1292" s="245" t="s">
        <v>68</v>
      </c>
      <c r="F1292" s="245" t="s">
        <v>68</v>
      </c>
      <c r="G1292" s="245" t="s">
        <v>68</v>
      </c>
      <c r="H1292" s="245" t="s">
        <v>68</v>
      </c>
      <c r="I1292" s="323" t="s">
        <v>68</v>
      </c>
      <c r="J1292" s="323" t="s">
        <v>68</v>
      </c>
      <c r="K1292" s="323" t="s">
        <v>68</v>
      </c>
      <c r="L1292" s="323" t="s">
        <v>68</v>
      </c>
      <c r="M1292" s="324" t="s">
        <v>68</v>
      </c>
      <c r="N1292" s="323" t="s">
        <v>68</v>
      </c>
      <c r="O1292" s="323" t="s">
        <v>68</v>
      </c>
      <c r="P1292" s="343" t="str">
        <f t="shared" si="119"/>
        <v>-</v>
      </c>
      <c r="Q1292" s="323" t="s">
        <v>68</v>
      </c>
      <c r="R1292" s="323" t="s">
        <v>68</v>
      </c>
      <c r="S1292" s="323" t="s">
        <v>68</v>
      </c>
      <c r="T1292" s="323" t="s">
        <v>68</v>
      </c>
      <c r="U1292" s="323" t="s">
        <v>68</v>
      </c>
      <c r="V1292" s="343" t="str">
        <f t="shared" si="120"/>
        <v>-</v>
      </c>
      <c r="W1292" s="325">
        <v>0.0</v>
      </c>
      <c r="X1292" s="325">
        <v>0.0</v>
      </c>
      <c r="Y1292" s="326">
        <f t="shared" si="121"/>
        <v>0</v>
      </c>
      <c r="Z1292" s="326">
        <f t="shared" si="122"/>
        <v>0</v>
      </c>
      <c r="AA1292" s="326"/>
    </row>
    <row r="1293">
      <c r="A1293" s="335">
        <v>46368.0</v>
      </c>
      <c r="B1293" s="336" t="s">
        <v>9576</v>
      </c>
      <c r="C1293" s="336" t="s">
        <v>68</v>
      </c>
      <c r="D1293" s="336" t="s">
        <v>68</v>
      </c>
      <c r="E1293" s="336" t="s">
        <v>68</v>
      </c>
      <c r="F1293" s="336" t="s">
        <v>68</v>
      </c>
      <c r="G1293" s="336" t="s">
        <v>68</v>
      </c>
      <c r="H1293" s="336" t="s">
        <v>68</v>
      </c>
      <c r="I1293" s="339" t="s">
        <v>68</v>
      </c>
      <c r="J1293" s="339" t="s">
        <v>68</v>
      </c>
      <c r="K1293" s="339" t="s">
        <v>68</v>
      </c>
      <c r="L1293" s="339" t="s">
        <v>68</v>
      </c>
      <c r="M1293" s="365" t="s">
        <v>68</v>
      </c>
      <c r="N1293" s="339" t="s">
        <v>68</v>
      </c>
      <c r="O1293" s="339" t="s">
        <v>68</v>
      </c>
      <c r="P1293" s="349" t="str">
        <f t="shared" si="119"/>
        <v>-</v>
      </c>
      <c r="Q1293" s="339" t="s">
        <v>68</v>
      </c>
      <c r="R1293" s="339" t="s">
        <v>68</v>
      </c>
      <c r="S1293" s="339" t="s">
        <v>68</v>
      </c>
      <c r="T1293" s="339" t="s">
        <v>68</v>
      </c>
      <c r="U1293" s="339" t="s">
        <v>68</v>
      </c>
      <c r="V1293" s="349" t="str">
        <f t="shared" si="120"/>
        <v>-</v>
      </c>
      <c r="W1293" s="342">
        <v>0.0</v>
      </c>
      <c r="X1293" s="342">
        <v>0.0</v>
      </c>
      <c r="Y1293" s="326">
        <f t="shared" si="121"/>
        <v>0</v>
      </c>
      <c r="Z1293" s="326">
        <f t="shared" si="122"/>
        <v>0</v>
      </c>
      <c r="AA1293" s="326"/>
    </row>
    <row r="1294">
      <c r="A1294" s="322">
        <v>46369.0</v>
      </c>
      <c r="B1294" s="245" t="s">
        <v>9661</v>
      </c>
      <c r="C1294" s="245" t="s">
        <v>68</v>
      </c>
      <c r="D1294" s="245" t="s">
        <v>68</v>
      </c>
      <c r="E1294" s="245" t="s">
        <v>68</v>
      </c>
      <c r="F1294" s="245" t="s">
        <v>2458</v>
      </c>
      <c r="G1294" s="245" t="s">
        <v>68</v>
      </c>
      <c r="H1294" s="245" t="s">
        <v>68</v>
      </c>
      <c r="I1294" s="323" t="s">
        <v>68</v>
      </c>
      <c r="J1294" s="323" t="s">
        <v>68</v>
      </c>
      <c r="K1294" s="323" t="s">
        <v>68</v>
      </c>
      <c r="L1294" s="323" t="s">
        <v>68</v>
      </c>
      <c r="M1294" s="324" t="s">
        <v>68</v>
      </c>
      <c r="N1294" s="323" t="s">
        <v>68</v>
      </c>
      <c r="O1294" s="323" t="s">
        <v>68</v>
      </c>
      <c r="P1294" s="343" t="str">
        <f t="shared" si="119"/>
        <v>-</v>
      </c>
      <c r="Q1294" s="323" t="s">
        <v>68</v>
      </c>
      <c r="R1294" s="323" t="s">
        <v>68</v>
      </c>
      <c r="S1294" s="323" t="s">
        <v>68</v>
      </c>
      <c r="T1294" s="323" t="s">
        <v>68</v>
      </c>
      <c r="U1294" s="323" t="s">
        <v>68</v>
      </c>
      <c r="V1294" s="343" t="str">
        <f t="shared" si="120"/>
        <v>-</v>
      </c>
      <c r="W1294" s="325">
        <v>0.0</v>
      </c>
      <c r="X1294" s="325">
        <v>0.0</v>
      </c>
      <c r="Y1294" s="326">
        <f t="shared" si="121"/>
        <v>0</v>
      </c>
      <c r="Z1294" s="326">
        <f t="shared" si="122"/>
        <v>0</v>
      </c>
      <c r="AA1294" s="326"/>
    </row>
    <row r="1295">
      <c r="A1295" s="322">
        <v>46370.0</v>
      </c>
      <c r="B1295" s="245" t="s">
        <v>9661</v>
      </c>
      <c r="C1295" s="245" t="s">
        <v>68</v>
      </c>
      <c r="D1295" s="245" t="s">
        <v>68</v>
      </c>
      <c r="E1295" s="245" t="s">
        <v>68</v>
      </c>
      <c r="F1295" s="245" t="s">
        <v>68</v>
      </c>
      <c r="G1295" s="245" t="s">
        <v>68</v>
      </c>
      <c r="H1295" s="245" t="s">
        <v>68</v>
      </c>
      <c r="I1295" s="323" t="s">
        <v>68</v>
      </c>
      <c r="J1295" s="323" t="s">
        <v>68</v>
      </c>
      <c r="K1295" s="323" t="s">
        <v>68</v>
      </c>
      <c r="L1295" s="323" t="s">
        <v>68</v>
      </c>
      <c r="M1295" s="324" t="s">
        <v>68</v>
      </c>
      <c r="N1295" s="323" t="s">
        <v>68</v>
      </c>
      <c r="O1295" s="323" t="s">
        <v>68</v>
      </c>
      <c r="P1295" s="343" t="str">
        <f t="shared" si="119"/>
        <v>-</v>
      </c>
      <c r="Q1295" s="323" t="s">
        <v>68</v>
      </c>
      <c r="R1295" s="323" t="s">
        <v>68</v>
      </c>
      <c r="S1295" s="323" t="s">
        <v>68</v>
      </c>
      <c r="T1295" s="323" t="s">
        <v>68</v>
      </c>
      <c r="U1295" s="323" t="s">
        <v>68</v>
      </c>
      <c r="V1295" s="343" t="str">
        <f t="shared" si="120"/>
        <v>-</v>
      </c>
      <c r="W1295" s="325">
        <v>0.0</v>
      </c>
      <c r="X1295" s="325">
        <v>0.0</v>
      </c>
      <c r="Y1295" s="326">
        <f t="shared" si="121"/>
        <v>0</v>
      </c>
      <c r="Z1295" s="326">
        <f t="shared" si="122"/>
        <v>0</v>
      </c>
      <c r="AA1295" s="326"/>
    </row>
    <row r="1296">
      <c r="A1296" s="322">
        <v>46371.0</v>
      </c>
      <c r="B1296" s="245" t="s">
        <v>9661</v>
      </c>
      <c r="C1296" s="245" t="s">
        <v>68</v>
      </c>
      <c r="D1296" s="245" t="s">
        <v>68</v>
      </c>
      <c r="E1296" s="245" t="s">
        <v>68</v>
      </c>
      <c r="F1296" s="245" t="s">
        <v>68</v>
      </c>
      <c r="G1296" s="245" t="s">
        <v>68</v>
      </c>
      <c r="H1296" s="245" t="s">
        <v>68</v>
      </c>
      <c r="I1296" s="323" t="s">
        <v>68</v>
      </c>
      <c r="J1296" s="323" t="s">
        <v>68</v>
      </c>
      <c r="K1296" s="323" t="s">
        <v>68</v>
      </c>
      <c r="L1296" s="323" t="s">
        <v>68</v>
      </c>
      <c r="M1296" s="324" t="s">
        <v>68</v>
      </c>
      <c r="N1296" s="323" t="s">
        <v>68</v>
      </c>
      <c r="O1296" s="323" t="s">
        <v>68</v>
      </c>
      <c r="P1296" s="343" t="str">
        <f t="shared" si="119"/>
        <v>-</v>
      </c>
      <c r="Q1296" s="323" t="s">
        <v>68</v>
      </c>
      <c r="R1296" s="323" t="s">
        <v>68</v>
      </c>
      <c r="S1296" s="323" t="s">
        <v>68</v>
      </c>
      <c r="T1296" s="323" t="s">
        <v>68</v>
      </c>
      <c r="U1296" s="323" t="s">
        <v>68</v>
      </c>
      <c r="V1296" s="343" t="str">
        <f t="shared" si="120"/>
        <v>-</v>
      </c>
      <c r="W1296" s="325">
        <v>0.0</v>
      </c>
      <c r="X1296" s="325">
        <v>0.0</v>
      </c>
      <c r="Y1296" s="326">
        <f t="shared" si="121"/>
        <v>0</v>
      </c>
      <c r="Z1296" s="326">
        <f t="shared" si="122"/>
        <v>0</v>
      </c>
      <c r="AA1296" s="326"/>
    </row>
    <row r="1297">
      <c r="A1297" s="322">
        <v>46372.0</v>
      </c>
      <c r="B1297" s="245" t="s">
        <v>9661</v>
      </c>
      <c r="C1297" s="245" t="s">
        <v>68</v>
      </c>
      <c r="D1297" s="245" t="s">
        <v>68</v>
      </c>
      <c r="E1297" s="245" t="s">
        <v>68</v>
      </c>
      <c r="F1297" s="245" t="s">
        <v>68</v>
      </c>
      <c r="G1297" s="245" t="s">
        <v>68</v>
      </c>
      <c r="H1297" s="245" t="s">
        <v>68</v>
      </c>
      <c r="I1297" s="323" t="s">
        <v>68</v>
      </c>
      <c r="J1297" s="323" t="s">
        <v>68</v>
      </c>
      <c r="K1297" s="323" t="s">
        <v>68</v>
      </c>
      <c r="L1297" s="323" t="s">
        <v>68</v>
      </c>
      <c r="M1297" s="324" t="s">
        <v>68</v>
      </c>
      <c r="N1297" s="323" t="s">
        <v>68</v>
      </c>
      <c r="O1297" s="323" t="s">
        <v>68</v>
      </c>
      <c r="P1297" s="343" t="str">
        <f t="shared" si="119"/>
        <v>-</v>
      </c>
      <c r="Q1297" s="323" t="s">
        <v>68</v>
      </c>
      <c r="R1297" s="323" t="s">
        <v>68</v>
      </c>
      <c r="S1297" s="323" t="s">
        <v>68</v>
      </c>
      <c r="T1297" s="323" t="s">
        <v>68</v>
      </c>
      <c r="U1297" s="323" t="s">
        <v>68</v>
      </c>
      <c r="V1297" s="343" t="str">
        <f t="shared" si="120"/>
        <v>-</v>
      </c>
      <c r="W1297" s="325">
        <v>0.0</v>
      </c>
      <c r="X1297" s="325">
        <v>0.0</v>
      </c>
      <c r="Y1297" s="326">
        <f t="shared" si="121"/>
        <v>0</v>
      </c>
      <c r="Z1297" s="326">
        <f t="shared" si="122"/>
        <v>0</v>
      </c>
      <c r="AA1297" s="326"/>
    </row>
    <row r="1298">
      <c r="A1298" s="322">
        <v>46373.0</v>
      </c>
      <c r="B1298" s="245" t="s">
        <v>9661</v>
      </c>
      <c r="C1298" s="245" t="s">
        <v>68</v>
      </c>
      <c r="D1298" s="245" t="s">
        <v>68</v>
      </c>
      <c r="E1298" s="245" t="s">
        <v>68</v>
      </c>
      <c r="F1298" s="245" t="s">
        <v>68</v>
      </c>
      <c r="G1298" s="245" t="s">
        <v>68</v>
      </c>
      <c r="H1298" s="245" t="s">
        <v>68</v>
      </c>
      <c r="I1298" s="323" t="s">
        <v>68</v>
      </c>
      <c r="J1298" s="323" t="s">
        <v>68</v>
      </c>
      <c r="K1298" s="323" t="s">
        <v>68</v>
      </c>
      <c r="L1298" s="323" t="s">
        <v>68</v>
      </c>
      <c r="M1298" s="324" t="s">
        <v>68</v>
      </c>
      <c r="N1298" s="323" t="s">
        <v>68</v>
      </c>
      <c r="O1298" s="323" t="s">
        <v>68</v>
      </c>
      <c r="P1298" s="343" t="str">
        <f t="shared" si="119"/>
        <v>-</v>
      </c>
      <c r="Q1298" s="323" t="s">
        <v>68</v>
      </c>
      <c r="R1298" s="323" t="s">
        <v>68</v>
      </c>
      <c r="S1298" s="323" t="s">
        <v>68</v>
      </c>
      <c r="T1298" s="323" t="s">
        <v>68</v>
      </c>
      <c r="U1298" s="323" t="s">
        <v>68</v>
      </c>
      <c r="V1298" s="343" t="str">
        <f t="shared" si="120"/>
        <v>-</v>
      </c>
      <c r="W1298" s="325">
        <v>0.0</v>
      </c>
      <c r="X1298" s="325">
        <v>0.0</v>
      </c>
      <c r="Y1298" s="326">
        <f t="shared" si="121"/>
        <v>0</v>
      </c>
      <c r="Z1298" s="326">
        <f t="shared" si="122"/>
        <v>0</v>
      </c>
      <c r="AA1298" s="326"/>
    </row>
    <row r="1299">
      <c r="A1299" s="322">
        <v>46374.0</v>
      </c>
      <c r="B1299" s="245" t="s">
        <v>9661</v>
      </c>
      <c r="C1299" s="245" t="s">
        <v>68</v>
      </c>
      <c r="D1299" s="245" t="s">
        <v>68</v>
      </c>
      <c r="E1299" s="245" t="s">
        <v>68</v>
      </c>
      <c r="F1299" s="245" t="s">
        <v>68</v>
      </c>
      <c r="G1299" s="245" t="s">
        <v>68</v>
      </c>
      <c r="H1299" s="245" t="s">
        <v>68</v>
      </c>
      <c r="I1299" s="323" t="s">
        <v>68</v>
      </c>
      <c r="J1299" s="323" t="s">
        <v>68</v>
      </c>
      <c r="K1299" s="323" t="s">
        <v>68</v>
      </c>
      <c r="L1299" s="323" t="s">
        <v>68</v>
      </c>
      <c r="M1299" s="324" t="s">
        <v>68</v>
      </c>
      <c r="N1299" s="323" t="s">
        <v>68</v>
      </c>
      <c r="O1299" s="323" t="s">
        <v>68</v>
      </c>
      <c r="P1299" s="343" t="str">
        <f t="shared" si="119"/>
        <v>-</v>
      </c>
      <c r="Q1299" s="323" t="s">
        <v>68</v>
      </c>
      <c r="R1299" s="323" t="s">
        <v>68</v>
      </c>
      <c r="S1299" s="323" t="s">
        <v>68</v>
      </c>
      <c r="T1299" s="323" t="s">
        <v>68</v>
      </c>
      <c r="U1299" s="323" t="s">
        <v>68</v>
      </c>
      <c r="V1299" s="343" t="str">
        <f t="shared" si="120"/>
        <v>-</v>
      </c>
      <c r="W1299" s="325">
        <v>0.0</v>
      </c>
      <c r="X1299" s="325">
        <v>0.0</v>
      </c>
      <c r="Y1299" s="326">
        <f t="shared" si="121"/>
        <v>0</v>
      </c>
      <c r="Z1299" s="326">
        <f t="shared" si="122"/>
        <v>0</v>
      </c>
      <c r="AA1299" s="326"/>
    </row>
    <row r="1300">
      <c r="A1300" s="335">
        <v>46375.0</v>
      </c>
      <c r="B1300" s="336" t="s">
        <v>9661</v>
      </c>
      <c r="C1300" s="336" t="s">
        <v>68</v>
      </c>
      <c r="D1300" s="336" t="s">
        <v>68</v>
      </c>
      <c r="E1300" s="336" t="s">
        <v>68</v>
      </c>
      <c r="F1300" s="336" t="s">
        <v>68</v>
      </c>
      <c r="G1300" s="336" t="s">
        <v>68</v>
      </c>
      <c r="H1300" s="336" t="s">
        <v>68</v>
      </c>
      <c r="I1300" s="339" t="s">
        <v>68</v>
      </c>
      <c r="J1300" s="339" t="s">
        <v>68</v>
      </c>
      <c r="K1300" s="339" t="s">
        <v>68</v>
      </c>
      <c r="L1300" s="339" t="s">
        <v>68</v>
      </c>
      <c r="M1300" s="365" t="s">
        <v>68</v>
      </c>
      <c r="N1300" s="339" t="s">
        <v>68</v>
      </c>
      <c r="O1300" s="339" t="s">
        <v>68</v>
      </c>
      <c r="P1300" s="349" t="str">
        <f t="shared" si="119"/>
        <v>-</v>
      </c>
      <c r="Q1300" s="339" t="s">
        <v>68</v>
      </c>
      <c r="R1300" s="339" t="s">
        <v>68</v>
      </c>
      <c r="S1300" s="339" t="s">
        <v>68</v>
      </c>
      <c r="T1300" s="339" t="s">
        <v>68</v>
      </c>
      <c r="U1300" s="339" t="s">
        <v>68</v>
      </c>
      <c r="V1300" s="349" t="str">
        <f t="shared" si="120"/>
        <v>-</v>
      </c>
      <c r="W1300" s="342">
        <v>0.0</v>
      </c>
      <c r="X1300" s="342">
        <v>0.0</v>
      </c>
      <c r="Y1300" s="326">
        <f t="shared" si="121"/>
        <v>0</v>
      </c>
      <c r="Z1300" s="326">
        <f t="shared" si="122"/>
        <v>0</v>
      </c>
      <c r="AA1300" s="326"/>
    </row>
    <row r="1301">
      <c r="A1301" s="322">
        <v>46376.0</v>
      </c>
      <c r="B1301" s="245" t="s">
        <v>9780</v>
      </c>
      <c r="C1301" s="245" t="s">
        <v>68</v>
      </c>
      <c r="D1301" s="245" t="s">
        <v>68</v>
      </c>
      <c r="E1301" s="245" t="s">
        <v>68</v>
      </c>
      <c r="F1301" s="245" t="s">
        <v>2458</v>
      </c>
      <c r="G1301" s="245" t="s">
        <v>68</v>
      </c>
      <c r="H1301" s="245" t="s">
        <v>68</v>
      </c>
      <c r="I1301" s="323" t="s">
        <v>68</v>
      </c>
      <c r="J1301" s="323" t="s">
        <v>68</v>
      </c>
      <c r="K1301" s="323" t="s">
        <v>68</v>
      </c>
      <c r="L1301" s="323" t="s">
        <v>68</v>
      </c>
      <c r="M1301" s="324" t="s">
        <v>68</v>
      </c>
      <c r="N1301" s="323" t="s">
        <v>68</v>
      </c>
      <c r="O1301" s="323" t="s">
        <v>68</v>
      </c>
      <c r="P1301" s="343" t="str">
        <f t="shared" si="119"/>
        <v>-</v>
      </c>
      <c r="Q1301" s="323" t="s">
        <v>68</v>
      </c>
      <c r="R1301" s="323" t="s">
        <v>68</v>
      </c>
      <c r="S1301" s="323" t="s">
        <v>68</v>
      </c>
      <c r="T1301" s="323" t="s">
        <v>68</v>
      </c>
      <c r="U1301" s="323" t="s">
        <v>68</v>
      </c>
      <c r="V1301" s="343" t="str">
        <f t="shared" si="120"/>
        <v>-</v>
      </c>
      <c r="W1301" s="325">
        <v>0.0</v>
      </c>
      <c r="X1301" s="325">
        <v>0.0</v>
      </c>
      <c r="Y1301" s="326">
        <f t="shared" si="121"/>
        <v>0</v>
      </c>
      <c r="Z1301" s="326">
        <f t="shared" si="122"/>
        <v>0</v>
      </c>
      <c r="AA1301" s="326"/>
    </row>
    <row r="1302">
      <c r="A1302" s="322">
        <v>46377.0</v>
      </c>
      <c r="B1302" s="245" t="s">
        <v>9780</v>
      </c>
      <c r="C1302" s="245" t="s">
        <v>68</v>
      </c>
      <c r="D1302" s="245" t="s">
        <v>68</v>
      </c>
      <c r="E1302" s="245" t="s">
        <v>68</v>
      </c>
      <c r="F1302" s="245" t="s">
        <v>68</v>
      </c>
      <c r="G1302" s="245" t="s">
        <v>68</v>
      </c>
      <c r="H1302" s="245" t="s">
        <v>68</v>
      </c>
      <c r="I1302" s="323" t="s">
        <v>68</v>
      </c>
      <c r="J1302" s="323" t="s">
        <v>68</v>
      </c>
      <c r="K1302" s="323" t="s">
        <v>68</v>
      </c>
      <c r="L1302" s="323" t="s">
        <v>68</v>
      </c>
      <c r="M1302" s="324" t="s">
        <v>68</v>
      </c>
      <c r="N1302" s="323" t="s">
        <v>68</v>
      </c>
      <c r="O1302" s="323" t="s">
        <v>68</v>
      </c>
      <c r="P1302" s="343" t="str">
        <f t="shared" si="119"/>
        <v>-</v>
      </c>
      <c r="Q1302" s="323" t="s">
        <v>68</v>
      </c>
      <c r="R1302" s="323" t="s">
        <v>68</v>
      </c>
      <c r="S1302" s="323" t="s">
        <v>68</v>
      </c>
      <c r="T1302" s="323" t="s">
        <v>68</v>
      </c>
      <c r="U1302" s="323" t="s">
        <v>68</v>
      </c>
      <c r="V1302" s="343" t="str">
        <f t="shared" si="120"/>
        <v>-</v>
      </c>
      <c r="W1302" s="325">
        <v>0.0</v>
      </c>
      <c r="X1302" s="325">
        <v>0.0</v>
      </c>
      <c r="Y1302" s="326">
        <f t="shared" si="121"/>
        <v>0</v>
      </c>
      <c r="Z1302" s="326">
        <f t="shared" si="122"/>
        <v>0</v>
      </c>
      <c r="AA1302" s="326"/>
    </row>
    <row r="1303">
      <c r="A1303" s="322">
        <v>46378.0</v>
      </c>
      <c r="B1303" s="245" t="s">
        <v>9780</v>
      </c>
      <c r="C1303" s="245" t="s">
        <v>68</v>
      </c>
      <c r="D1303" s="245" t="s">
        <v>68</v>
      </c>
      <c r="E1303" s="245" t="s">
        <v>68</v>
      </c>
      <c r="F1303" s="245" t="s">
        <v>68</v>
      </c>
      <c r="G1303" s="245" t="s">
        <v>68</v>
      </c>
      <c r="H1303" s="245" t="s">
        <v>68</v>
      </c>
      <c r="I1303" s="323" t="s">
        <v>68</v>
      </c>
      <c r="J1303" s="323" t="s">
        <v>68</v>
      </c>
      <c r="K1303" s="323" t="s">
        <v>68</v>
      </c>
      <c r="L1303" s="323" t="s">
        <v>68</v>
      </c>
      <c r="M1303" s="324" t="s">
        <v>68</v>
      </c>
      <c r="N1303" s="323" t="s">
        <v>68</v>
      </c>
      <c r="O1303" s="323" t="s">
        <v>68</v>
      </c>
      <c r="P1303" s="343" t="str">
        <f t="shared" si="119"/>
        <v>-</v>
      </c>
      <c r="Q1303" s="323" t="s">
        <v>68</v>
      </c>
      <c r="R1303" s="323" t="s">
        <v>68</v>
      </c>
      <c r="S1303" s="323" t="s">
        <v>68</v>
      </c>
      <c r="T1303" s="323" t="s">
        <v>68</v>
      </c>
      <c r="U1303" s="323" t="s">
        <v>68</v>
      </c>
      <c r="V1303" s="343" t="str">
        <f t="shared" si="120"/>
        <v>-</v>
      </c>
      <c r="W1303" s="325">
        <v>0.0</v>
      </c>
      <c r="X1303" s="325">
        <v>0.0</v>
      </c>
      <c r="Y1303" s="326">
        <f t="shared" si="121"/>
        <v>0</v>
      </c>
      <c r="Z1303" s="326">
        <f t="shared" si="122"/>
        <v>0</v>
      </c>
      <c r="AA1303" s="326"/>
    </row>
    <row r="1304">
      <c r="A1304" s="322">
        <v>46379.0</v>
      </c>
      <c r="B1304" s="245" t="s">
        <v>9780</v>
      </c>
      <c r="C1304" s="245" t="s">
        <v>68</v>
      </c>
      <c r="D1304" s="245" t="s">
        <v>68</v>
      </c>
      <c r="E1304" s="245" t="s">
        <v>68</v>
      </c>
      <c r="F1304" s="245" t="s">
        <v>68</v>
      </c>
      <c r="G1304" s="245" t="s">
        <v>68</v>
      </c>
      <c r="H1304" s="245" t="s">
        <v>68</v>
      </c>
      <c r="I1304" s="323" t="s">
        <v>68</v>
      </c>
      <c r="J1304" s="323" t="s">
        <v>68</v>
      </c>
      <c r="K1304" s="323" t="s">
        <v>68</v>
      </c>
      <c r="L1304" s="323" t="s">
        <v>68</v>
      </c>
      <c r="M1304" s="324" t="s">
        <v>68</v>
      </c>
      <c r="N1304" s="323" t="s">
        <v>68</v>
      </c>
      <c r="O1304" s="323" t="s">
        <v>68</v>
      </c>
      <c r="P1304" s="343" t="str">
        <f t="shared" si="119"/>
        <v>-</v>
      </c>
      <c r="Q1304" s="323" t="s">
        <v>68</v>
      </c>
      <c r="R1304" s="323" t="s">
        <v>68</v>
      </c>
      <c r="S1304" s="323" t="s">
        <v>68</v>
      </c>
      <c r="T1304" s="323" t="s">
        <v>68</v>
      </c>
      <c r="U1304" s="323" t="s">
        <v>68</v>
      </c>
      <c r="V1304" s="343" t="str">
        <f t="shared" si="120"/>
        <v>-</v>
      </c>
      <c r="W1304" s="325">
        <v>0.0</v>
      </c>
      <c r="X1304" s="325">
        <v>0.0</v>
      </c>
      <c r="Y1304" s="326">
        <f t="shared" si="121"/>
        <v>0</v>
      </c>
      <c r="Z1304" s="326">
        <f t="shared" si="122"/>
        <v>0</v>
      </c>
      <c r="AA1304" s="326"/>
    </row>
    <row r="1305">
      <c r="A1305" s="322">
        <v>46380.0</v>
      </c>
      <c r="B1305" s="245" t="s">
        <v>9780</v>
      </c>
      <c r="C1305" s="245" t="s">
        <v>68</v>
      </c>
      <c r="D1305" s="245" t="s">
        <v>68</v>
      </c>
      <c r="E1305" s="245" t="s">
        <v>68</v>
      </c>
      <c r="F1305" s="245" t="s">
        <v>68</v>
      </c>
      <c r="G1305" s="245" t="s">
        <v>68</v>
      </c>
      <c r="H1305" s="245" t="s">
        <v>68</v>
      </c>
      <c r="I1305" s="323" t="s">
        <v>68</v>
      </c>
      <c r="J1305" s="323" t="s">
        <v>68</v>
      </c>
      <c r="K1305" s="323" t="s">
        <v>68</v>
      </c>
      <c r="L1305" s="323" t="s">
        <v>68</v>
      </c>
      <c r="M1305" s="324" t="s">
        <v>68</v>
      </c>
      <c r="N1305" s="323" t="s">
        <v>68</v>
      </c>
      <c r="O1305" s="323" t="s">
        <v>68</v>
      </c>
      <c r="P1305" s="343" t="str">
        <f t="shared" si="119"/>
        <v>-</v>
      </c>
      <c r="Q1305" s="323" t="s">
        <v>68</v>
      </c>
      <c r="R1305" s="323" t="s">
        <v>68</v>
      </c>
      <c r="S1305" s="323" t="s">
        <v>68</v>
      </c>
      <c r="T1305" s="323" t="s">
        <v>68</v>
      </c>
      <c r="U1305" s="323" t="s">
        <v>68</v>
      </c>
      <c r="V1305" s="343" t="str">
        <f t="shared" si="120"/>
        <v>-</v>
      </c>
      <c r="W1305" s="325">
        <v>0.0</v>
      </c>
      <c r="X1305" s="325">
        <v>0.0</v>
      </c>
      <c r="Y1305" s="326">
        <f t="shared" si="121"/>
        <v>0</v>
      </c>
      <c r="Z1305" s="326">
        <f t="shared" si="122"/>
        <v>0</v>
      </c>
      <c r="AA1305" s="326"/>
    </row>
    <row r="1306">
      <c r="A1306" s="322">
        <v>46381.0</v>
      </c>
      <c r="B1306" s="245" t="s">
        <v>9780</v>
      </c>
      <c r="C1306" s="245" t="s">
        <v>68</v>
      </c>
      <c r="D1306" s="245" t="s">
        <v>68</v>
      </c>
      <c r="E1306" s="245" t="s">
        <v>68</v>
      </c>
      <c r="F1306" s="245" t="s">
        <v>13416</v>
      </c>
      <c r="G1306" s="245" t="s">
        <v>68</v>
      </c>
      <c r="H1306" s="245" t="s">
        <v>68</v>
      </c>
      <c r="I1306" s="323" t="s">
        <v>68</v>
      </c>
      <c r="J1306" s="323" t="s">
        <v>68</v>
      </c>
      <c r="K1306" s="323" t="s">
        <v>68</v>
      </c>
      <c r="L1306" s="323" t="s">
        <v>68</v>
      </c>
      <c r="M1306" s="324" t="s">
        <v>68</v>
      </c>
      <c r="N1306" s="323" t="s">
        <v>68</v>
      </c>
      <c r="O1306" s="323" t="s">
        <v>68</v>
      </c>
      <c r="P1306" s="343" t="str">
        <f t="shared" si="119"/>
        <v>-</v>
      </c>
      <c r="Q1306" s="323" t="s">
        <v>68</v>
      </c>
      <c r="R1306" s="323" t="s">
        <v>68</v>
      </c>
      <c r="S1306" s="323" t="s">
        <v>68</v>
      </c>
      <c r="T1306" s="323" t="s">
        <v>68</v>
      </c>
      <c r="U1306" s="323" t="s">
        <v>68</v>
      </c>
      <c r="V1306" s="343" t="str">
        <f t="shared" si="120"/>
        <v>-</v>
      </c>
      <c r="W1306" s="325">
        <v>0.0</v>
      </c>
      <c r="X1306" s="325">
        <v>0.0</v>
      </c>
      <c r="Y1306" s="326">
        <f t="shared" si="121"/>
        <v>0</v>
      </c>
      <c r="Z1306" s="326">
        <f t="shared" si="122"/>
        <v>0</v>
      </c>
      <c r="AA1306" s="326"/>
    </row>
    <row r="1307">
      <c r="A1307" s="335">
        <v>46382.0</v>
      </c>
      <c r="B1307" s="336" t="s">
        <v>9780</v>
      </c>
      <c r="C1307" s="336" t="s">
        <v>68</v>
      </c>
      <c r="D1307" s="336" t="s">
        <v>68</v>
      </c>
      <c r="E1307" s="336" t="s">
        <v>68</v>
      </c>
      <c r="F1307" s="336" t="s">
        <v>68</v>
      </c>
      <c r="G1307" s="336" t="s">
        <v>68</v>
      </c>
      <c r="H1307" s="336" t="s">
        <v>68</v>
      </c>
      <c r="I1307" s="339" t="s">
        <v>68</v>
      </c>
      <c r="J1307" s="339" t="s">
        <v>68</v>
      </c>
      <c r="K1307" s="339" t="s">
        <v>68</v>
      </c>
      <c r="L1307" s="339" t="s">
        <v>68</v>
      </c>
      <c r="M1307" s="365" t="s">
        <v>68</v>
      </c>
      <c r="N1307" s="339" t="s">
        <v>68</v>
      </c>
      <c r="O1307" s="339" t="s">
        <v>68</v>
      </c>
      <c r="P1307" s="349" t="str">
        <f t="shared" si="119"/>
        <v>-</v>
      </c>
      <c r="Q1307" s="339" t="s">
        <v>68</v>
      </c>
      <c r="R1307" s="339" t="s">
        <v>68</v>
      </c>
      <c r="S1307" s="339" t="s">
        <v>68</v>
      </c>
      <c r="T1307" s="339" t="s">
        <v>68</v>
      </c>
      <c r="U1307" s="339" t="s">
        <v>68</v>
      </c>
      <c r="V1307" s="349" t="str">
        <f t="shared" si="120"/>
        <v>-</v>
      </c>
      <c r="W1307" s="342">
        <v>0.0</v>
      </c>
      <c r="X1307" s="342">
        <v>0.0</v>
      </c>
      <c r="Y1307" s="326">
        <f t="shared" si="121"/>
        <v>0</v>
      </c>
      <c r="Z1307" s="326">
        <f t="shared" si="122"/>
        <v>0</v>
      </c>
      <c r="AA1307" s="326"/>
    </row>
    <row r="1308">
      <c r="A1308" s="322">
        <v>46383.0</v>
      </c>
      <c r="B1308" s="245" t="s">
        <v>9881</v>
      </c>
      <c r="C1308" s="245" t="s">
        <v>68</v>
      </c>
      <c r="D1308" s="245" t="s">
        <v>68</v>
      </c>
      <c r="E1308" s="245" t="s">
        <v>68</v>
      </c>
      <c r="F1308" s="245" t="s">
        <v>2458</v>
      </c>
      <c r="G1308" s="245" t="s">
        <v>68</v>
      </c>
      <c r="H1308" s="245" t="s">
        <v>68</v>
      </c>
      <c r="I1308" s="323" t="s">
        <v>68</v>
      </c>
      <c r="J1308" s="323" t="s">
        <v>68</v>
      </c>
      <c r="K1308" s="323" t="s">
        <v>68</v>
      </c>
      <c r="L1308" s="323" t="s">
        <v>68</v>
      </c>
      <c r="M1308" s="324" t="s">
        <v>68</v>
      </c>
      <c r="N1308" s="323" t="s">
        <v>68</v>
      </c>
      <c r="O1308" s="323" t="s">
        <v>68</v>
      </c>
      <c r="P1308" s="343" t="str">
        <f t="shared" si="119"/>
        <v>-</v>
      </c>
      <c r="Q1308" s="323" t="s">
        <v>68</v>
      </c>
      <c r="R1308" s="323" t="s">
        <v>68</v>
      </c>
      <c r="S1308" s="323" t="s">
        <v>68</v>
      </c>
      <c r="T1308" s="323" t="s">
        <v>68</v>
      </c>
      <c r="U1308" s="323" t="s">
        <v>68</v>
      </c>
      <c r="V1308" s="343" t="str">
        <f t="shared" si="120"/>
        <v>-</v>
      </c>
      <c r="W1308" s="325">
        <v>0.0</v>
      </c>
      <c r="X1308" s="325">
        <v>0.0</v>
      </c>
      <c r="Y1308" s="326">
        <f t="shared" si="121"/>
        <v>0</v>
      </c>
      <c r="Z1308" s="326">
        <f t="shared" si="122"/>
        <v>0</v>
      </c>
      <c r="AA1308" s="326"/>
    </row>
    <row r="1309">
      <c r="A1309" s="322">
        <v>46384.0</v>
      </c>
      <c r="B1309" s="245" t="s">
        <v>9881</v>
      </c>
      <c r="C1309" s="245" t="s">
        <v>68</v>
      </c>
      <c r="D1309" s="245" t="s">
        <v>68</v>
      </c>
      <c r="E1309" s="245" t="s">
        <v>68</v>
      </c>
      <c r="F1309" s="245" t="s">
        <v>68</v>
      </c>
      <c r="G1309" s="245" t="s">
        <v>68</v>
      </c>
      <c r="H1309" s="245" t="s">
        <v>68</v>
      </c>
      <c r="I1309" s="323" t="s">
        <v>68</v>
      </c>
      <c r="J1309" s="323" t="s">
        <v>68</v>
      </c>
      <c r="K1309" s="323" t="s">
        <v>68</v>
      </c>
      <c r="L1309" s="323" t="s">
        <v>68</v>
      </c>
      <c r="M1309" s="324" t="s">
        <v>68</v>
      </c>
      <c r="N1309" s="323" t="s">
        <v>68</v>
      </c>
      <c r="O1309" s="323" t="s">
        <v>68</v>
      </c>
      <c r="P1309" s="343" t="str">
        <f t="shared" si="119"/>
        <v>-</v>
      </c>
      <c r="Q1309" s="323" t="s">
        <v>68</v>
      </c>
      <c r="R1309" s="323" t="s">
        <v>68</v>
      </c>
      <c r="S1309" s="323" t="s">
        <v>68</v>
      </c>
      <c r="T1309" s="323" t="s">
        <v>68</v>
      </c>
      <c r="U1309" s="323" t="s">
        <v>68</v>
      </c>
      <c r="V1309" s="343" t="str">
        <f t="shared" si="120"/>
        <v>-</v>
      </c>
      <c r="W1309" s="325">
        <v>0.0</v>
      </c>
      <c r="X1309" s="325">
        <v>0.0</v>
      </c>
      <c r="Y1309" s="326">
        <f t="shared" si="121"/>
        <v>0</v>
      </c>
      <c r="Z1309" s="326">
        <f t="shared" si="122"/>
        <v>0</v>
      </c>
      <c r="AA1309" s="326"/>
    </row>
    <row r="1310">
      <c r="A1310" s="322">
        <v>46385.0</v>
      </c>
      <c r="B1310" s="245" t="s">
        <v>9881</v>
      </c>
      <c r="C1310" s="245" t="s">
        <v>68</v>
      </c>
      <c r="D1310" s="245" t="s">
        <v>68</v>
      </c>
      <c r="E1310" s="245" t="s">
        <v>68</v>
      </c>
      <c r="F1310" s="245" t="s">
        <v>68</v>
      </c>
      <c r="G1310" s="245" t="s">
        <v>68</v>
      </c>
      <c r="H1310" s="245" t="s">
        <v>68</v>
      </c>
      <c r="I1310" s="323" t="s">
        <v>68</v>
      </c>
      <c r="J1310" s="323" t="s">
        <v>68</v>
      </c>
      <c r="K1310" s="323" t="s">
        <v>68</v>
      </c>
      <c r="L1310" s="323" t="s">
        <v>68</v>
      </c>
      <c r="M1310" s="324" t="s">
        <v>68</v>
      </c>
      <c r="N1310" s="323" t="s">
        <v>68</v>
      </c>
      <c r="O1310" s="323" t="s">
        <v>68</v>
      </c>
      <c r="P1310" s="343" t="str">
        <f t="shared" si="119"/>
        <v>-</v>
      </c>
      <c r="Q1310" s="323" t="s">
        <v>68</v>
      </c>
      <c r="R1310" s="323" t="s">
        <v>68</v>
      </c>
      <c r="S1310" s="323" t="s">
        <v>68</v>
      </c>
      <c r="T1310" s="323" t="s">
        <v>68</v>
      </c>
      <c r="U1310" s="323" t="s">
        <v>68</v>
      </c>
      <c r="V1310" s="343" t="str">
        <f t="shared" si="120"/>
        <v>-</v>
      </c>
      <c r="W1310" s="325">
        <v>0.0</v>
      </c>
      <c r="X1310" s="325">
        <v>0.0</v>
      </c>
      <c r="Y1310" s="326">
        <f t="shared" si="121"/>
        <v>0</v>
      </c>
      <c r="Z1310" s="326">
        <f t="shared" si="122"/>
        <v>0</v>
      </c>
      <c r="AA1310" s="326"/>
    </row>
    <row r="1311">
      <c r="A1311" s="322">
        <v>46386.0</v>
      </c>
      <c r="B1311" s="245" t="s">
        <v>9881</v>
      </c>
      <c r="C1311" s="245" t="s">
        <v>68</v>
      </c>
      <c r="D1311" s="245" t="s">
        <v>68</v>
      </c>
      <c r="E1311" s="245" t="s">
        <v>68</v>
      </c>
      <c r="F1311" s="245" t="s">
        <v>68</v>
      </c>
      <c r="G1311" s="245" t="s">
        <v>68</v>
      </c>
      <c r="H1311" s="245" t="s">
        <v>68</v>
      </c>
      <c r="I1311" s="323" t="s">
        <v>68</v>
      </c>
      <c r="J1311" s="323" t="s">
        <v>68</v>
      </c>
      <c r="K1311" s="323" t="s">
        <v>68</v>
      </c>
      <c r="L1311" s="323" t="s">
        <v>68</v>
      </c>
      <c r="M1311" s="324" t="s">
        <v>68</v>
      </c>
      <c r="N1311" s="323" t="s">
        <v>68</v>
      </c>
      <c r="O1311" s="323" t="s">
        <v>68</v>
      </c>
      <c r="P1311" s="343" t="str">
        <f t="shared" si="119"/>
        <v>-</v>
      </c>
      <c r="Q1311" s="323" t="s">
        <v>68</v>
      </c>
      <c r="R1311" s="323" t="s">
        <v>68</v>
      </c>
      <c r="S1311" s="323" t="s">
        <v>68</v>
      </c>
      <c r="T1311" s="323" t="s">
        <v>68</v>
      </c>
      <c r="U1311" s="323" t="s">
        <v>68</v>
      </c>
      <c r="V1311" s="343" t="str">
        <f t="shared" si="120"/>
        <v>-</v>
      </c>
      <c r="W1311" s="325">
        <v>0.0</v>
      </c>
      <c r="X1311" s="325">
        <v>0.0</v>
      </c>
      <c r="Y1311" s="326">
        <f t="shared" si="121"/>
        <v>0</v>
      </c>
      <c r="Z1311" s="326">
        <f t="shared" si="122"/>
        <v>0</v>
      </c>
      <c r="AA1311" s="326"/>
    </row>
    <row r="1312">
      <c r="A1312" s="322">
        <v>46387.0</v>
      </c>
      <c r="B1312" s="245" t="s">
        <v>9881</v>
      </c>
      <c r="C1312" s="245" t="s">
        <v>68</v>
      </c>
      <c r="D1312" s="245" t="s">
        <v>68</v>
      </c>
      <c r="E1312" s="245" t="s">
        <v>68</v>
      </c>
      <c r="F1312" s="245" t="s">
        <v>68</v>
      </c>
      <c r="G1312" s="245" t="s">
        <v>68</v>
      </c>
      <c r="H1312" s="245" t="s">
        <v>68</v>
      </c>
      <c r="I1312" s="323" t="s">
        <v>68</v>
      </c>
      <c r="J1312" s="323" t="s">
        <v>68</v>
      </c>
      <c r="K1312" s="323" t="s">
        <v>68</v>
      </c>
      <c r="L1312" s="323" t="s">
        <v>68</v>
      </c>
      <c r="M1312" s="324" t="s">
        <v>68</v>
      </c>
      <c r="N1312" s="323" t="s">
        <v>68</v>
      </c>
      <c r="O1312" s="323" t="s">
        <v>68</v>
      </c>
      <c r="P1312" s="343" t="str">
        <f t="shared" si="119"/>
        <v>-</v>
      </c>
      <c r="Q1312" s="323" t="s">
        <v>68</v>
      </c>
      <c r="R1312" s="323" t="s">
        <v>68</v>
      </c>
      <c r="S1312" s="323" t="s">
        <v>68</v>
      </c>
      <c r="T1312" s="323" t="s">
        <v>68</v>
      </c>
      <c r="U1312" s="323" t="s">
        <v>68</v>
      </c>
      <c r="V1312" s="343" t="str">
        <f t="shared" si="120"/>
        <v>-</v>
      </c>
      <c r="W1312" s="325">
        <v>0.0</v>
      </c>
      <c r="X1312" s="325">
        <v>0.0</v>
      </c>
      <c r="Y1312" s="326">
        <f t="shared" si="121"/>
        <v>0</v>
      </c>
      <c r="Z1312" s="326">
        <f t="shared" si="122"/>
        <v>0</v>
      </c>
      <c r="AA1312" s="326"/>
    </row>
    <row r="1313">
      <c r="A1313" s="335">
        <v>46387.0</v>
      </c>
      <c r="B1313" s="336" t="s">
        <v>9881</v>
      </c>
      <c r="C1313" s="336" t="s">
        <v>68</v>
      </c>
      <c r="D1313" s="336" t="s">
        <v>68</v>
      </c>
      <c r="E1313" s="336" t="s">
        <v>68</v>
      </c>
      <c r="F1313" s="336" t="s">
        <v>68</v>
      </c>
      <c r="G1313" s="336" t="s">
        <v>68</v>
      </c>
      <c r="H1313" s="336" t="s">
        <v>68</v>
      </c>
      <c r="I1313" s="339" t="s">
        <v>68</v>
      </c>
      <c r="J1313" s="339" t="s">
        <v>68</v>
      </c>
      <c r="K1313" s="339" t="s">
        <v>68</v>
      </c>
      <c r="L1313" s="339" t="s">
        <v>68</v>
      </c>
      <c r="M1313" s="365" t="s">
        <v>68</v>
      </c>
      <c r="N1313" s="339" t="s">
        <v>68</v>
      </c>
      <c r="O1313" s="339" t="s">
        <v>68</v>
      </c>
      <c r="P1313" s="349" t="str">
        <f t="shared" si="119"/>
        <v>-</v>
      </c>
      <c r="Q1313" s="339" t="s">
        <v>68</v>
      </c>
      <c r="R1313" s="339" t="s">
        <v>68</v>
      </c>
      <c r="S1313" s="339" t="s">
        <v>68</v>
      </c>
      <c r="T1313" s="339" t="s">
        <v>68</v>
      </c>
      <c r="U1313" s="339" t="s">
        <v>68</v>
      </c>
      <c r="V1313" s="349" t="str">
        <f t="shared" si="120"/>
        <v>-</v>
      </c>
      <c r="W1313" s="342">
        <v>0.0</v>
      </c>
      <c r="X1313" s="342">
        <v>0.0</v>
      </c>
      <c r="Y1313" s="326">
        <f t="shared" si="121"/>
        <v>0</v>
      </c>
      <c r="Z1313" s="326">
        <f t="shared" si="122"/>
        <v>0</v>
      </c>
      <c r="AA1313" s="326"/>
    </row>
    <row r="1314">
      <c r="A1314" s="414"/>
      <c r="B1314" s="415"/>
      <c r="C1314" s="415"/>
      <c r="D1314" s="415"/>
      <c r="E1314" s="245"/>
      <c r="F1314" s="245"/>
      <c r="G1314" s="245"/>
      <c r="H1314" s="245"/>
      <c r="I1314" s="323"/>
      <c r="J1314" s="323"/>
      <c r="K1314" s="323"/>
      <c r="L1314" s="323"/>
      <c r="M1314" s="324"/>
      <c r="N1314" s="323"/>
      <c r="O1314" s="323"/>
      <c r="P1314" s="343"/>
      <c r="Q1314" s="323"/>
      <c r="R1314" s="323"/>
      <c r="S1314" s="323"/>
      <c r="T1314" s="323"/>
      <c r="U1314" s="323"/>
      <c r="V1314" s="343"/>
      <c r="W1314" s="325"/>
      <c r="X1314" s="325"/>
      <c r="Y1314" s="326"/>
      <c r="Z1314" s="326"/>
      <c r="AA1314" s="326"/>
    </row>
    <row r="1315">
      <c r="A1315" s="414"/>
      <c r="B1315" s="415"/>
      <c r="C1315" s="415"/>
      <c r="D1315" s="415"/>
      <c r="E1315" s="245"/>
      <c r="F1315" s="245"/>
      <c r="G1315" s="245"/>
      <c r="H1315" s="245"/>
      <c r="I1315" s="323"/>
      <c r="J1315" s="323"/>
      <c r="K1315" s="323"/>
      <c r="L1315" s="323"/>
      <c r="M1315" s="324"/>
      <c r="N1315" s="323"/>
      <c r="O1315" s="323"/>
      <c r="P1315" s="343"/>
      <c r="Q1315" s="323"/>
      <c r="R1315" s="323"/>
      <c r="S1315" s="323"/>
      <c r="T1315" s="323"/>
      <c r="U1315" s="323"/>
      <c r="V1315" s="343"/>
      <c r="W1315" s="325"/>
      <c r="X1315" s="325"/>
      <c r="Y1315" s="326"/>
      <c r="Z1315" s="326"/>
      <c r="AA1315" s="326"/>
    </row>
    <row r="1316">
      <c r="A1316" s="414"/>
      <c r="B1316" s="415"/>
      <c r="C1316" s="415"/>
      <c r="D1316" s="415"/>
      <c r="E1316" s="245"/>
      <c r="F1316" s="245"/>
      <c r="G1316" s="245"/>
      <c r="H1316" s="245"/>
      <c r="I1316" s="323"/>
      <c r="J1316" s="323"/>
      <c r="K1316" s="323"/>
      <c r="L1316" s="323"/>
      <c r="M1316" s="324"/>
      <c r="N1316" s="323"/>
      <c r="O1316" s="323"/>
      <c r="P1316" s="343"/>
      <c r="Q1316" s="323"/>
      <c r="R1316" s="323"/>
      <c r="S1316" s="323"/>
      <c r="T1316" s="323"/>
      <c r="U1316" s="323"/>
      <c r="V1316" s="343"/>
      <c r="W1316" s="325"/>
      <c r="X1316" s="325"/>
      <c r="Y1316" s="326"/>
      <c r="Z1316" s="326"/>
      <c r="AA1316" s="326"/>
    </row>
    <row r="1317">
      <c r="A1317" s="414"/>
      <c r="B1317" s="415"/>
      <c r="C1317" s="415"/>
      <c r="D1317" s="415"/>
      <c r="E1317" s="245"/>
      <c r="F1317" s="245"/>
      <c r="G1317" s="245"/>
      <c r="H1317" s="245"/>
      <c r="I1317" s="323"/>
      <c r="J1317" s="323"/>
      <c r="K1317" s="323"/>
      <c r="L1317" s="323"/>
      <c r="M1317" s="324"/>
      <c r="N1317" s="323"/>
      <c r="O1317" s="323"/>
      <c r="P1317" s="343"/>
      <c r="Q1317" s="323"/>
      <c r="R1317" s="323"/>
      <c r="S1317" s="323"/>
      <c r="T1317" s="323"/>
      <c r="U1317" s="323"/>
      <c r="V1317" s="343"/>
      <c r="W1317" s="325"/>
      <c r="X1317" s="325"/>
      <c r="Y1317" s="326"/>
      <c r="Z1317" s="326"/>
      <c r="AA1317" s="326"/>
    </row>
    <row r="1318">
      <c r="A1318" s="414"/>
      <c r="B1318" s="415"/>
      <c r="C1318" s="415"/>
      <c r="D1318" s="415"/>
      <c r="E1318" s="415"/>
      <c r="F1318" s="415"/>
      <c r="G1318" s="415"/>
      <c r="H1318" s="415"/>
      <c r="I1318" s="343"/>
      <c r="J1318" s="343"/>
      <c r="K1318" s="343"/>
      <c r="L1318" s="343"/>
      <c r="M1318" s="416"/>
      <c r="N1318" s="343"/>
      <c r="O1318" s="343"/>
      <c r="P1318" s="343"/>
      <c r="Q1318" s="343"/>
      <c r="R1318" s="343"/>
      <c r="S1318" s="343"/>
      <c r="T1318" s="343"/>
      <c r="U1318" s="343"/>
      <c r="V1318" s="343"/>
      <c r="W1318" s="326"/>
      <c r="X1318" s="326"/>
      <c r="Y1318" s="326"/>
      <c r="Z1318" s="326"/>
      <c r="AA1318" s="326"/>
    </row>
    <row r="1319">
      <c r="A1319" s="414"/>
      <c r="B1319" s="415"/>
      <c r="C1319" s="415"/>
      <c r="D1319" s="415"/>
      <c r="E1319" s="415"/>
      <c r="F1319" s="415"/>
      <c r="G1319" s="415"/>
      <c r="H1319" s="415"/>
      <c r="I1319" s="343"/>
      <c r="J1319" s="343"/>
      <c r="K1319" s="343"/>
      <c r="L1319" s="343"/>
      <c r="M1319" s="416"/>
      <c r="N1319" s="343"/>
      <c r="O1319" s="343"/>
      <c r="P1319" s="343"/>
      <c r="Q1319" s="343"/>
      <c r="R1319" s="343"/>
      <c r="S1319" s="343"/>
      <c r="T1319" s="343"/>
      <c r="U1319" s="343"/>
      <c r="V1319" s="343"/>
      <c r="W1319" s="326"/>
      <c r="X1319" s="326"/>
      <c r="Y1319" s="326"/>
      <c r="Z1319" s="326"/>
      <c r="AA1319" s="326"/>
    </row>
    <row r="1320">
      <c r="A1320" s="414"/>
      <c r="B1320" s="415"/>
      <c r="C1320" s="415"/>
      <c r="D1320" s="415"/>
      <c r="E1320" s="415"/>
      <c r="F1320" s="415"/>
      <c r="G1320" s="415"/>
      <c r="H1320" s="415"/>
      <c r="I1320" s="343"/>
      <c r="J1320" s="343"/>
      <c r="K1320" s="343"/>
      <c r="L1320" s="343"/>
      <c r="M1320" s="416"/>
      <c r="N1320" s="343"/>
      <c r="O1320" s="343"/>
      <c r="P1320" s="343"/>
      <c r="Q1320" s="343"/>
      <c r="R1320" s="343"/>
      <c r="S1320" s="343"/>
      <c r="T1320" s="343"/>
      <c r="U1320" s="343"/>
      <c r="V1320" s="343"/>
      <c r="W1320" s="326"/>
      <c r="X1320" s="326"/>
      <c r="Y1320" s="326"/>
      <c r="Z1320" s="326"/>
      <c r="AA1320" s="326"/>
    </row>
    <row r="1321">
      <c r="A1321" s="414"/>
      <c r="B1321" s="415"/>
      <c r="C1321" s="415"/>
      <c r="D1321" s="415"/>
      <c r="E1321" s="415"/>
      <c r="F1321" s="415"/>
      <c r="G1321" s="415"/>
      <c r="H1321" s="415"/>
      <c r="I1321" s="343"/>
      <c r="J1321" s="343"/>
      <c r="K1321" s="343"/>
      <c r="L1321" s="343"/>
      <c r="M1321" s="416"/>
      <c r="N1321" s="343"/>
      <c r="O1321" s="343"/>
      <c r="P1321" s="343"/>
      <c r="Q1321" s="343"/>
      <c r="R1321" s="343"/>
      <c r="S1321" s="343"/>
      <c r="T1321" s="343"/>
      <c r="U1321" s="343"/>
      <c r="V1321" s="343"/>
      <c r="W1321" s="326"/>
      <c r="X1321" s="326"/>
      <c r="Y1321" s="326"/>
      <c r="Z1321" s="326"/>
      <c r="AA1321" s="326"/>
    </row>
    <row r="1322">
      <c r="A1322" s="414"/>
      <c r="B1322" s="415"/>
      <c r="C1322" s="415"/>
      <c r="D1322" s="415"/>
      <c r="E1322" s="415"/>
      <c r="F1322" s="415"/>
      <c r="G1322" s="415"/>
      <c r="H1322" s="415"/>
      <c r="I1322" s="343"/>
      <c r="J1322" s="343"/>
      <c r="K1322" s="343"/>
      <c r="L1322" s="343"/>
      <c r="M1322" s="416"/>
      <c r="N1322" s="343"/>
      <c r="O1322" s="343"/>
      <c r="P1322" s="343"/>
      <c r="Q1322" s="343"/>
      <c r="R1322" s="343"/>
      <c r="S1322" s="343"/>
      <c r="T1322" s="343"/>
      <c r="U1322" s="343"/>
      <c r="V1322" s="343"/>
      <c r="W1322" s="326"/>
      <c r="X1322" s="326"/>
      <c r="Y1322" s="326"/>
      <c r="Z1322" s="326"/>
      <c r="AA1322" s="326"/>
    </row>
    <row r="1323">
      <c r="A1323" s="414"/>
      <c r="B1323" s="415"/>
      <c r="C1323" s="415"/>
      <c r="D1323" s="415"/>
      <c r="E1323" s="415"/>
      <c r="F1323" s="415"/>
      <c r="G1323" s="415"/>
      <c r="H1323" s="415"/>
      <c r="I1323" s="343"/>
      <c r="J1323" s="343"/>
      <c r="K1323" s="343"/>
      <c r="L1323" s="343"/>
      <c r="M1323" s="416"/>
      <c r="N1323" s="343"/>
      <c r="O1323" s="343"/>
      <c r="P1323" s="343"/>
      <c r="Q1323" s="343"/>
      <c r="R1323" s="343"/>
      <c r="S1323" s="343"/>
      <c r="T1323" s="343"/>
      <c r="U1323" s="343"/>
      <c r="V1323" s="343"/>
      <c r="W1323" s="326"/>
      <c r="X1323" s="326"/>
      <c r="Y1323" s="326"/>
      <c r="Z1323" s="326"/>
      <c r="AA1323" s="326"/>
    </row>
    <row r="1324">
      <c r="A1324" s="414"/>
      <c r="B1324" s="415"/>
      <c r="C1324" s="415"/>
      <c r="D1324" s="415"/>
      <c r="E1324" s="415"/>
      <c r="F1324" s="415"/>
      <c r="G1324" s="415"/>
      <c r="H1324" s="415"/>
      <c r="I1324" s="343"/>
      <c r="J1324" s="343"/>
      <c r="K1324" s="343"/>
      <c r="L1324" s="343"/>
      <c r="M1324" s="416"/>
      <c r="N1324" s="343"/>
      <c r="O1324" s="343"/>
      <c r="P1324" s="343"/>
      <c r="Q1324" s="343"/>
      <c r="R1324" s="343"/>
      <c r="S1324" s="343"/>
      <c r="T1324" s="343"/>
      <c r="U1324" s="343"/>
      <c r="V1324" s="343"/>
      <c r="W1324" s="326"/>
      <c r="X1324" s="326"/>
      <c r="Y1324" s="326"/>
      <c r="Z1324" s="326"/>
      <c r="AA1324" s="326"/>
    </row>
    <row r="1325">
      <c r="A1325" s="414"/>
      <c r="B1325" s="415"/>
      <c r="C1325" s="415"/>
      <c r="D1325" s="415"/>
      <c r="E1325" s="415"/>
      <c r="F1325" s="415"/>
      <c r="G1325" s="415"/>
      <c r="H1325" s="415"/>
      <c r="I1325" s="343"/>
      <c r="J1325" s="343"/>
      <c r="K1325" s="343"/>
      <c r="L1325" s="343"/>
      <c r="M1325" s="416"/>
      <c r="N1325" s="343"/>
      <c r="O1325" s="343"/>
      <c r="P1325" s="343"/>
      <c r="Q1325" s="343"/>
      <c r="R1325" s="343"/>
      <c r="S1325" s="343"/>
      <c r="T1325" s="343"/>
      <c r="U1325" s="343"/>
      <c r="V1325" s="343"/>
      <c r="W1325" s="326"/>
      <c r="X1325" s="326"/>
      <c r="Y1325" s="326"/>
      <c r="Z1325" s="326"/>
      <c r="AA1325" s="326"/>
    </row>
    <row r="1326">
      <c r="A1326" s="414"/>
      <c r="B1326" s="415"/>
      <c r="C1326" s="415"/>
      <c r="D1326" s="415"/>
      <c r="E1326" s="415"/>
      <c r="F1326" s="415"/>
      <c r="G1326" s="415"/>
      <c r="H1326" s="415"/>
      <c r="I1326" s="343"/>
      <c r="J1326" s="343"/>
      <c r="K1326" s="343"/>
      <c r="L1326" s="343"/>
      <c r="M1326" s="416"/>
      <c r="N1326" s="343"/>
      <c r="O1326" s="343"/>
      <c r="P1326" s="343"/>
      <c r="Q1326" s="343"/>
      <c r="R1326" s="343"/>
      <c r="S1326" s="343"/>
      <c r="T1326" s="343"/>
      <c r="U1326" s="343"/>
      <c r="V1326" s="343"/>
      <c r="W1326" s="326"/>
      <c r="X1326" s="326"/>
      <c r="Y1326" s="326"/>
      <c r="Z1326" s="326"/>
      <c r="AA1326" s="326"/>
    </row>
    <row r="1327">
      <c r="A1327" s="414"/>
      <c r="B1327" s="415"/>
      <c r="C1327" s="415"/>
      <c r="D1327" s="415"/>
      <c r="E1327" s="415"/>
      <c r="F1327" s="415"/>
      <c r="G1327" s="415"/>
      <c r="H1327" s="415"/>
      <c r="I1327" s="343"/>
      <c r="J1327" s="343"/>
      <c r="K1327" s="343"/>
      <c r="L1327" s="343"/>
      <c r="M1327" s="416"/>
      <c r="N1327" s="343"/>
      <c r="O1327" s="343"/>
      <c r="P1327" s="343"/>
      <c r="Q1327" s="343"/>
      <c r="R1327" s="343"/>
      <c r="S1327" s="343"/>
      <c r="T1327" s="343"/>
      <c r="U1327" s="343"/>
      <c r="V1327" s="343"/>
      <c r="W1327" s="326"/>
      <c r="X1327" s="326"/>
      <c r="Y1327" s="326"/>
      <c r="Z1327" s="326"/>
      <c r="AA1327" s="326"/>
    </row>
    <row r="1328">
      <c r="A1328" s="414"/>
      <c r="B1328" s="415"/>
      <c r="C1328" s="415"/>
      <c r="D1328" s="415"/>
      <c r="E1328" s="415"/>
      <c r="F1328" s="415"/>
      <c r="G1328" s="415"/>
      <c r="H1328" s="415"/>
      <c r="I1328" s="343"/>
      <c r="J1328" s="343"/>
      <c r="K1328" s="343"/>
      <c r="L1328" s="343"/>
      <c r="M1328" s="416"/>
      <c r="N1328" s="343"/>
      <c r="O1328" s="343"/>
      <c r="P1328" s="343"/>
      <c r="Q1328" s="343"/>
      <c r="R1328" s="343"/>
      <c r="S1328" s="343"/>
      <c r="T1328" s="343"/>
      <c r="U1328" s="343"/>
      <c r="V1328" s="343"/>
      <c r="W1328" s="326"/>
      <c r="X1328" s="326"/>
      <c r="Y1328" s="326"/>
      <c r="Z1328" s="326"/>
      <c r="AA1328" s="326"/>
    </row>
    <row r="1329">
      <c r="A1329" s="414"/>
      <c r="B1329" s="415"/>
      <c r="C1329" s="415"/>
      <c r="D1329" s="415"/>
      <c r="E1329" s="415"/>
      <c r="F1329" s="415"/>
      <c r="G1329" s="415"/>
      <c r="H1329" s="415"/>
      <c r="I1329" s="343"/>
      <c r="J1329" s="343"/>
      <c r="K1329" s="343"/>
      <c r="L1329" s="343"/>
      <c r="M1329" s="416"/>
      <c r="N1329" s="343"/>
      <c r="O1329" s="343"/>
      <c r="P1329" s="343"/>
      <c r="Q1329" s="343"/>
      <c r="R1329" s="343"/>
      <c r="S1329" s="343"/>
      <c r="T1329" s="343"/>
      <c r="U1329" s="343"/>
      <c r="V1329" s="343"/>
      <c r="W1329" s="326"/>
      <c r="X1329" s="326"/>
      <c r="Y1329" s="326"/>
      <c r="Z1329" s="326"/>
      <c r="AA1329" s="326"/>
    </row>
    <row r="1330">
      <c r="A1330" s="414"/>
      <c r="B1330" s="415"/>
      <c r="C1330" s="415"/>
      <c r="D1330" s="415"/>
      <c r="E1330" s="415"/>
      <c r="F1330" s="415"/>
      <c r="G1330" s="415"/>
      <c r="H1330" s="415"/>
      <c r="I1330" s="343"/>
      <c r="J1330" s="343"/>
      <c r="K1330" s="343"/>
      <c r="L1330" s="343"/>
      <c r="M1330" s="416"/>
      <c r="N1330" s="343"/>
      <c r="O1330" s="343"/>
      <c r="P1330" s="343"/>
      <c r="Q1330" s="343"/>
      <c r="R1330" s="343"/>
      <c r="S1330" s="343"/>
      <c r="T1330" s="343"/>
      <c r="U1330" s="343"/>
      <c r="V1330" s="343"/>
      <c r="W1330" s="326"/>
      <c r="X1330" s="326"/>
      <c r="Y1330" s="326"/>
      <c r="Z1330" s="326"/>
      <c r="AA1330" s="326"/>
    </row>
    <row r="1331">
      <c r="A1331" s="414"/>
      <c r="B1331" s="415"/>
      <c r="C1331" s="415"/>
      <c r="D1331" s="415"/>
      <c r="E1331" s="415"/>
      <c r="F1331" s="415"/>
      <c r="G1331" s="415"/>
      <c r="H1331" s="415"/>
      <c r="I1331" s="343"/>
      <c r="J1331" s="343"/>
      <c r="K1331" s="343"/>
      <c r="L1331" s="343"/>
      <c r="M1331" s="416"/>
      <c r="N1331" s="343"/>
      <c r="O1331" s="343"/>
      <c r="P1331" s="343"/>
      <c r="Q1331" s="343"/>
      <c r="R1331" s="343"/>
      <c r="S1331" s="343"/>
      <c r="T1331" s="343"/>
      <c r="U1331" s="343"/>
      <c r="V1331" s="343"/>
      <c r="W1331" s="326"/>
      <c r="X1331" s="326"/>
      <c r="Y1331" s="326"/>
      <c r="Z1331" s="326"/>
      <c r="AA1331" s="326"/>
    </row>
    <row r="1332">
      <c r="A1332" s="414"/>
      <c r="B1332" s="415"/>
      <c r="C1332" s="415"/>
      <c r="D1332" s="415"/>
      <c r="E1332" s="415"/>
      <c r="F1332" s="415"/>
      <c r="G1332" s="415"/>
      <c r="H1332" s="415"/>
      <c r="I1332" s="343"/>
      <c r="J1332" s="343"/>
      <c r="K1332" s="343"/>
      <c r="L1332" s="343"/>
      <c r="M1332" s="416"/>
      <c r="N1332" s="343"/>
      <c r="O1332" s="343"/>
      <c r="P1332" s="343"/>
      <c r="Q1332" s="343"/>
      <c r="R1332" s="343"/>
      <c r="S1332" s="343"/>
      <c r="T1332" s="343"/>
      <c r="U1332" s="343"/>
      <c r="V1332" s="343"/>
      <c r="W1332" s="326"/>
      <c r="X1332" s="326"/>
      <c r="Y1332" s="326"/>
      <c r="Z1332" s="326"/>
      <c r="AA1332" s="326"/>
    </row>
    <row r="1333">
      <c r="A1333" s="414"/>
      <c r="B1333" s="415"/>
      <c r="C1333" s="415"/>
      <c r="D1333" s="415"/>
      <c r="E1333" s="415"/>
      <c r="F1333" s="415"/>
      <c r="G1333" s="415"/>
      <c r="H1333" s="415"/>
      <c r="I1333" s="343"/>
      <c r="J1333" s="343"/>
      <c r="K1333" s="343"/>
      <c r="L1333" s="343"/>
      <c r="M1333" s="416"/>
      <c r="N1333" s="343"/>
      <c r="O1333" s="343"/>
      <c r="P1333" s="343"/>
      <c r="Q1333" s="343"/>
      <c r="R1333" s="343"/>
      <c r="S1333" s="343"/>
      <c r="T1333" s="343"/>
      <c r="U1333" s="343"/>
      <c r="V1333" s="343"/>
      <c r="W1333" s="326"/>
      <c r="X1333" s="326"/>
      <c r="Y1333" s="326"/>
      <c r="Z1333" s="326"/>
      <c r="AA1333" s="326"/>
    </row>
    <row r="1334">
      <c r="A1334" s="414"/>
      <c r="B1334" s="415"/>
      <c r="C1334" s="415"/>
      <c r="D1334" s="415"/>
      <c r="E1334" s="415"/>
      <c r="F1334" s="415"/>
      <c r="G1334" s="415"/>
      <c r="H1334" s="415"/>
      <c r="I1334" s="343"/>
      <c r="J1334" s="343"/>
      <c r="K1334" s="343"/>
      <c r="L1334" s="343"/>
      <c r="M1334" s="416"/>
      <c r="N1334" s="343"/>
      <c r="O1334" s="343"/>
      <c r="P1334" s="343"/>
      <c r="Q1334" s="343"/>
      <c r="R1334" s="343"/>
      <c r="S1334" s="343"/>
      <c r="T1334" s="343"/>
      <c r="U1334" s="343"/>
      <c r="V1334" s="343"/>
      <c r="W1334" s="326"/>
      <c r="X1334" s="326"/>
      <c r="Y1334" s="326"/>
      <c r="Z1334" s="326"/>
      <c r="AA1334" s="326"/>
    </row>
    <row r="1335">
      <c r="A1335" s="414"/>
      <c r="B1335" s="415"/>
      <c r="C1335" s="415"/>
      <c r="D1335" s="415"/>
      <c r="E1335" s="415"/>
      <c r="F1335" s="415"/>
      <c r="G1335" s="415"/>
      <c r="H1335" s="415"/>
      <c r="I1335" s="343"/>
      <c r="J1335" s="343"/>
      <c r="K1335" s="343"/>
      <c r="L1335" s="343"/>
      <c r="M1335" s="416"/>
      <c r="N1335" s="343"/>
      <c r="O1335" s="343"/>
      <c r="P1335" s="343"/>
      <c r="Q1335" s="343"/>
      <c r="R1335" s="343"/>
      <c r="S1335" s="343"/>
      <c r="T1335" s="343"/>
      <c r="U1335" s="343"/>
      <c r="V1335" s="343"/>
      <c r="W1335" s="326"/>
      <c r="X1335" s="326"/>
      <c r="Y1335" s="326"/>
      <c r="Z1335" s="326"/>
      <c r="AA1335" s="326"/>
    </row>
    <row r="1336">
      <c r="A1336" s="414"/>
      <c r="B1336" s="415"/>
      <c r="C1336" s="415"/>
      <c r="D1336" s="415"/>
      <c r="E1336" s="415"/>
      <c r="F1336" s="415"/>
      <c r="G1336" s="415"/>
      <c r="H1336" s="415"/>
      <c r="I1336" s="343"/>
      <c r="J1336" s="343"/>
      <c r="K1336" s="343"/>
      <c r="L1336" s="343"/>
      <c r="M1336" s="416"/>
      <c r="N1336" s="343"/>
      <c r="O1336" s="343"/>
      <c r="P1336" s="343"/>
      <c r="Q1336" s="343"/>
      <c r="R1336" s="343"/>
      <c r="S1336" s="343"/>
      <c r="T1336" s="343"/>
      <c r="U1336" s="343"/>
      <c r="V1336" s="343"/>
      <c r="W1336" s="326"/>
      <c r="X1336" s="326"/>
      <c r="Y1336" s="326"/>
      <c r="Z1336" s="326"/>
      <c r="AA1336" s="326"/>
    </row>
    <row r="1337">
      <c r="A1337" s="414"/>
      <c r="B1337" s="415"/>
      <c r="C1337" s="415"/>
      <c r="D1337" s="415"/>
      <c r="E1337" s="415"/>
      <c r="F1337" s="415"/>
      <c r="G1337" s="415"/>
      <c r="H1337" s="415"/>
      <c r="I1337" s="343"/>
      <c r="J1337" s="343"/>
      <c r="K1337" s="343"/>
      <c r="L1337" s="343"/>
      <c r="M1337" s="416"/>
      <c r="N1337" s="343"/>
      <c r="O1337" s="343"/>
      <c r="P1337" s="343"/>
      <c r="Q1337" s="343"/>
      <c r="R1337" s="343"/>
      <c r="S1337" s="343"/>
      <c r="T1337" s="343"/>
      <c r="U1337" s="343"/>
      <c r="V1337" s="343"/>
      <c r="W1337" s="326"/>
      <c r="X1337" s="326"/>
      <c r="Y1337" s="326"/>
      <c r="Z1337" s="326"/>
      <c r="AA1337" s="326"/>
    </row>
    <row r="1338">
      <c r="A1338" s="414"/>
      <c r="B1338" s="415"/>
      <c r="C1338" s="415"/>
      <c r="D1338" s="415"/>
      <c r="E1338" s="415"/>
      <c r="F1338" s="415"/>
      <c r="G1338" s="415"/>
      <c r="H1338" s="415"/>
      <c r="I1338" s="343"/>
      <c r="J1338" s="343"/>
      <c r="K1338" s="343"/>
      <c r="L1338" s="343"/>
      <c r="M1338" s="416"/>
      <c r="N1338" s="343"/>
      <c r="O1338" s="343"/>
      <c r="P1338" s="343"/>
      <c r="Q1338" s="343"/>
      <c r="R1338" s="343"/>
      <c r="S1338" s="343"/>
      <c r="T1338" s="343"/>
      <c r="U1338" s="343"/>
      <c r="V1338" s="343"/>
      <c r="W1338" s="326"/>
      <c r="X1338" s="326"/>
      <c r="Y1338" s="326"/>
      <c r="Z1338" s="326"/>
      <c r="AA1338" s="326"/>
    </row>
    <row r="1339">
      <c r="A1339" s="414"/>
      <c r="B1339" s="415"/>
      <c r="C1339" s="415"/>
      <c r="D1339" s="415"/>
      <c r="E1339" s="415"/>
      <c r="F1339" s="415"/>
      <c r="G1339" s="415"/>
      <c r="H1339" s="415"/>
      <c r="I1339" s="343"/>
      <c r="J1339" s="343"/>
      <c r="K1339" s="343"/>
      <c r="L1339" s="343"/>
      <c r="M1339" s="416"/>
      <c r="N1339" s="343"/>
      <c r="O1339" s="343"/>
      <c r="P1339" s="343"/>
      <c r="Q1339" s="343"/>
      <c r="R1339" s="343"/>
      <c r="S1339" s="343"/>
      <c r="T1339" s="343"/>
      <c r="U1339" s="343"/>
      <c r="V1339" s="343"/>
      <c r="W1339" s="326"/>
      <c r="X1339" s="326"/>
      <c r="Y1339" s="326"/>
      <c r="Z1339" s="326"/>
      <c r="AA1339" s="326"/>
    </row>
    <row r="1340">
      <c r="A1340" s="414"/>
      <c r="B1340" s="415"/>
      <c r="C1340" s="415"/>
      <c r="D1340" s="415"/>
      <c r="E1340" s="415"/>
      <c r="F1340" s="415"/>
      <c r="G1340" s="415"/>
      <c r="H1340" s="415"/>
      <c r="I1340" s="343"/>
      <c r="J1340" s="343"/>
      <c r="K1340" s="343"/>
      <c r="L1340" s="343"/>
      <c r="M1340" s="416"/>
      <c r="N1340" s="343"/>
      <c r="O1340" s="343"/>
      <c r="P1340" s="343"/>
      <c r="Q1340" s="343"/>
      <c r="R1340" s="343"/>
      <c r="S1340" s="343"/>
      <c r="T1340" s="343"/>
      <c r="U1340" s="343"/>
      <c r="V1340" s="343"/>
      <c r="W1340" s="326"/>
      <c r="X1340" s="326"/>
      <c r="Y1340" s="326"/>
      <c r="Z1340" s="326"/>
      <c r="AA1340" s="326"/>
    </row>
    <row r="1341">
      <c r="A1341" s="414"/>
      <c r="B1341" s="415"/>
      <c r="C1341" s="415"/>
      <c r="D1341" s="415"/>
      <c r="E1341" s="415"/>
      <c r="F1341" s="415"/>
      <c r="G1341" s="415"/>
      <c r="H1341" s="415"/>
      <c r="I1341" s="343"/>
      <c r="J1341" s="343"/>
      <c r="K1341" s="343"/>
      <c r="L1341" s="343"/>
      <c r="M1341" s="416"/>
      <c r="N1341" s="343"/>
      <c r="O1341" s="343"/>
      <c r="P1341" s="343"/>
      <c r="Q1341" s="343"/>
      <c r="R1341" s="343"/>
      <c r="S1341" s="343"/>
      <c r="T1341" s="343"/>
      <c r="U1341" s="343"/>
      <c r="V1341" s="343"/>
      <c r="W1341" s="326"/>
      <c r="X1341" s="326"/>
      <c r="Y1341" s="326"/>
      <c r="Z1341" s="326"/>
      <c r="AA1341" s="326"/>
    </row>
    <row r="1342">
      <c r="A1342" s="414"/>
      <c r="B1342" s="415"/>
      <c r="C1342" s="415"/>
      <c r="D1342" s="415"/>
      <c r="E1342" s="415"/>
      <c r="F1342" s="415"/>
      <c r="G1342" s="415"/>
      <c r="H1342" s="415"/>
      <c r="I1342" s="343"/>
      <c r="J1342" s="343"/>
      <c r="K1342" s="343"/>
      <c r="L1342" s="343"/>
      <c r="M1342" s="416"/>
      <c r="N1342" s="343"/>
      <c r="O1342" s="343"/>
      <c r="P1342" s="343"/>
      <c r="Q1342" s="343"/>
      <c r="R1342" s="343"/>
      <c r="S1342" s="343"/>
      <c r="T1342" s="343"/>
      <c r="U1342" s="343"/>
      <c r="V1342" s="343"/>
      <c r="W1342" s="326"/>
      <c r="X1342" s="326"/>
      <c r="Y1342" s="326"/>
      <c r="Z1342" s="326"/>
      <c r="AA1342" s="326"/>
    </row>
    <row r="1343">
      <c r="A1343" s="414"/>
      <c r="B1343" s="415"/>
      <c r="C1343" s="415"/>
      <c r="D1343" s="415"/>
      <c r="E1343" s="415"/>
      <c r="F1343" s="415"/>
      <c r="G1343" s="415"/>
      <c r="H1343" s="415"/>
      <c r="I1343" s="343"/>
      <c r="J1343" s="343"/>
      <c r="K1343" s="343"/>
      <c r="L1343" s="343"/>
      <c r="M1343" s="416"/>
      <c r="N1343" s="343"/>
      <c r="O1343" s="343"/>
      <c r="P1343" s="343"/>
      <c r="Q1343" s="343"/>
      <c r="R1343" s="343"/>
      <c r="S1343" s="343"/>
      <c r="T1343" s="343"/>
      <c r="U1343" s="343"/>
      <c r="V1343" s="343"/>
      <c r="W1343" s="326"/>
      <c r="X1343" s="326"/>
      <c r="Y1343" s="326"/>
      <c r="Z1343" s="326"/>
      <c r="AA1343" s="326"/>
    </row>
    <row r="1344">
      <c r="A1344" s="414"/>
      <c r="B1344" s="415"/>
      <c r="C1344" s="415"/>
      <c r="D1344" s="415"/>
      <c r="E1344" s="415"/>
      <c r="F1344" s="415"/>
      <c r="G1344" s="415"/>
      <c r="H1344" s="415"/>
      <c r="I1344" s="343"/>
      <c r="J1344" s="343"/>
      <c r="K1344" s="343"/>
      <c r="L1344" s="343"/>
      <c r="M1344" s="416"/>
      <c r="N1344" s="343"/>
      <c r="O1344" s="343"/>
      <c r="P1344" s="343"/>
      <c r="Q1344" s="343"/>
      <c r="R1344" s="343"/>
      <c r="S1344" s="343"/>
      <c r="T1344" s="343"/>
      <c r="U1344" s="343"/>
      <c r="V1344" s="343"/>
      <c r="W1344" s="326"/>
      <c r="X1344" s="326"/>
      <c r="Y1344" s="326"/>
      <c r="Z1344" s="326"/>
      <c r="AA1344" s="326"/>
    </row>
    <row r="1345">
      <c r="A1345" s="414"/>
      <c r="B1345" s="415"/>
      <c r="C1345" s="415"/>
      <c r="D1345" s="415"/>
      <c r="E1345" s="415"/>
      <c r="F1345" s="415"/>
      <c r="G1345" s="415"/>
      <c r="H1345" s="415"/>
      <c r="I1345" s="343"/>
      <c r="J1345" s="343"/>
      <c r="K1345" s="343"/>
      <c r="L1345" s="343"/>
      <c r="M1345" s="416"/>
      <c r="N1345" s="343"/>
      <c r="O1345" s="343"/>
      <c r="P1345" s="343"/>
      <c r="Q1345" s="343"/>
      <c r="R1345" s="343"/>
      <c r="S1345" s="343"/>
      <c r="T1345" s="343"/>
      <c r="U1345" s="343"/>
      <c r="V1345" s="343"/>
      <c r="W1345" s="326"/>
      <c r="X1345" s="326"/>
      <c r="Y1345" s="326"/>
      <c r="Z1345" s="326"/>
      <c r="AA1345" s="326"/>
    </row>
    <row r="1346">
      <c r="A1346" s="414"/>
      <c r="B1346" s="415"/>
      <c r="C1346" s="415"/>
      <c r="D1346" s="415"/>
      <c r="E1346" s="415"/>
      <c r="F1346" s="415"/>
      <c r="G1346" s="415"/>
      <c r="H1346" s="415"/>
      <c r="I1346" s="343"/>
      <c r="J1346" s="343"/>
      <c r="K1346" s="343"/>
      <c r="L1346" s="343"/>
      <c r="M1346" s="416"/>
      <c r="N1346" s="343"/>
      <c r="O1346" s="343"/>
      <c r="P1346" s="343"/>
      <c r="Q1346" s="343"/>
      <c r="R1346" s="343"/>
      <c r="S1346" s="343"/>
      <c r="T1346" s="343"/>
      <c r="U1346" s="343"/>
      <c r="V1346" s="343"/>
      <c r="W1346" s="326"/>
      <c r="X1346" s="326"/>
      <c r="Y1346" s="326"/>
      <c r="Z1346" s="326"/>
      <c r="AA1346" s="326"/>
    </row>
    <row r="1347">
      <c r="A1347" s="414"/>
      <c r="B1347" s="415"/>
      <c r="C1347" s="415"/>
      <c r="D1347" s="415"/>
      <c r="E1347" s="415"/>
      <c r="F1347" s="415"/>
      <c r="G1347" s="415"/>
      <c r="H1347" s="415"/>
      <c r="I1347" s="343"/>
      <c r="J1347" s="343"/>
      <c r="K1347" s="343"/>
      <c r="L1347" s="343"/>
      <c r="M1347" s="416"/>
      <c r="N1347" s="343"/>
      <c r="O1347" s="343"/>
      <c r="P1347" s="343"/>
      <c r="Q1347" s="343"/>
      <c r="R1347" s="343"/>
      <c r="S1347" s="343"/>
      <c r="T1347" s="343"/>
      <c r="U1347" s="343"/>
      <c r="V1347" s="343"/>
      <c r="W1347" s="326"/>
      <c r="X1347" s="326"/>
      <c r="Y1347" s="326"/>
      <c r="Z1347" s="326"/>
      <c r="AA1347" s="326"/>
    </row>
    <row r="1348">
      <c r="A1348" s="414"/>
      <c r="B1348" s="415"/>
      <c r="C1348" s="415"/>
      <c r="D1348" s="415"/>
      <c r="E1348" s="415"/>
      <c r="F1348" s="415"/>
      <c r="G1348" s="415"/>
      <c r="H1348" s="415"/>
      <c r="I1348" s="343"/>
      <c r="J1348" s="343"/>
      <c r="K1348" s="343"/>
      <c r="L1348" s="343"/>
      <c r="M1348" s="416"/>
      <c r="N1348" s="343"/>
      <c r="O1348" s="343"/>
      <c r="P1348" s="343"/>
      <c r="Q1348" s="343"/>
      <c r="R1348" s="343"/>
      <c r="S1348" s="343"/>
      <c r="T1348" s="343"/>
      <c r="U1348" s="343"/>
      <c r="V1348" s="343"/>
      <c r="W1348" s="326"/>
      <c r="X1348" s="326"/>
      <c r="Y1348" s="326"/>
      <c r="Z1348" s="326"/>
      <c r="AA1348" s="326"/>
    </row>
    <row r="1349">
      <c r="A1349" s="414"/>
      <c r="B1349" s="415"/>
      <c r="C1349" s="415"/>
      <c r="D1349" s="415"/>
      <c r="E1349" s="415"/>
      <c r="F1349" s="415"/>
      <c r="G1349" s="415"/>
      <c r="H1349" s="415"/>
      <c r="I1349" s="343"/>
      <c r="J1349" s="343"/>
      <c r="K1349" s="343"/>
      <c r="L1349" s="343"/>
      <c r="M1349" s="416"/>
      <c r="N1349" s="343"/>
      <c r="O1349" s="343"/>
      <c r="P1349" s="343"/>
      <c r="Q1349" s="343"/>
      <c r="R1349" s="343"/>
      <c r="S1349" s="343"/>
      <c r="T1349" s="343"/>
      <c r="U1349" s="343"/>
      <c r="V1349" s="343"/>
      <c r="W1349" s="326"/>
      <c r="X1349" s="326"/>
      <c r="Y1349" s="326"/>
      <c r="Z1349" s="326"/>
      <c r="AA1349" s="326"/>
    </row>
    <row r="1350">
      <c r="A1350" s="414"/>
      <c r="B1350" s="415"/>
      <c r="C1350" s="415"/>
      <c r="D1350" s="415"/>
      <c r="E1350" s="415"/>
      <c r="F1350" s="415"/>
      <c r="G1350" s="415"/>
      <c r="H1350" s="415"/>
      <c r="I1350" s="343"/>
      <c r="J1350" s="343"/>
      <c r="K1350" s="343"/>
      <c r="L1350" s="343"/>
      <c r="M1350" s="416"/>
      <c r="N1350" s="343"/>
      <c r="O1350" s="343"/>
      <c r="P1350" s="343"/>
      <c r="Q1350" s="343"/>
      <c r="R1350" s="343"/>
      <c r="S1350" s="343"/>
      <c r="T1350" s="343"/>
      <c r="U1350" s="343"/>
      <c r="V1350" s="343"/>
      <c r="W1350" s="326"/>
      <c r="X1350" s="326"/>
      <c r="Y1350" s="326"/>
      <c r="Z1350" s="326"/>
      <c r="AA1350" s="326"/>
    </row>
    <row r="1351">
      <c r="A1351" s="414"/>
      <c r="B1351" s="415"/>
      <c r="C1351" s="415"/>
      <c r="D1351" s="415"/>
      <c r="E1351" s="415"/>
      <c r="F1351" s="415"/>
      <c r="G1351" s="415"/>
      <c r="H1351" s="415"/>
      <c r="I1351" s="343"/>
      <c r="J1351" s="343"/>
      <c r="K1351" s="343"/>
      <c r="L1351" s="343"/>
      <c r="M1351" s="416"/>
      <c r="N1351" s="343"/>
      <c r="O1351" s="343"/>
      <c r="P1351" s="343"/>
      <c r="Q1351" s="343"/>
      <c r="R1351" s="343"/>
      <c r="S1351" s="343"/>
      <c r="T1351" s="343"/>
      <c r="U1351" s="343"/>
      <c r="V1351" s="343"/>
      <c r="W1351" s="326"/>
      <c r="X1351" s="326"/>
      <c r="Y1351" s="326"/>
      <c r="Z1351" s="326"/>
      <c r="AA1351" s="326"/>
    </row>
    <row r="1352">
      <c r="A1352" s="414"/>
      <c r="B1352" s="415"/>
      <c r="C1352" s="415"/>
      <c r="D1352" s="415"/>
      <c r="E1352" s="415"/>
      <c r="F1352" s="415"/>
      <c r="G1352" s="415"/>
      <c r="H1352" s="415"/>
      <c r="I1352" s="343"/>
      <c r="J1352" s="343"/>
      <c r="K1352" s="343"/>
      <c r="L1352" s="343"/>
      <c r="M1352" s="416"/>
      <c r="N1352" s="343"/>
      <c r="O1352" s="343"/>
      <c r="P1352" s="343"/>
      <c r="Q1352" s="343"/>
      <c r="R1352" s="343"/>
      <c r="S1352" s="343"/>
      <c r="T1352" s="343"/>
      <c r="U1352" s="343"/>
      <c r="V1352" s="343"/>
      <c r="W1352" s="326"/>
      <c r="X1352" s="326"/>
      <c r="Y1352" s="326"/>
      <c r="Z1352" s="326"/>
      <c r="AA1352" s="326"/>
    </row>
    <row r="1353">
      <c r="A1353" s="414"/>
      <c r="B1353" s="415"/>
      <c r="C1353" s="415"/>
      <c r="D1353" s="415"/>
      <c r="E1353" s="415"/>
      <c r="F1353" s="415"/>
      <c r="G1353" s="415"/>
      <c r="H1353" s="415"/>
      <c r="I1353" s="343"/>
      <c r="J1353" s="343"/>
      <c r="K1353" s="343"/>
      <c r="L1353" s="343"/>
      <c r="M1353" s="416"/>
      <c r="N1353" s="343"/>
      <c r="O1353" s="343"/>
      <c r="P1353" s="343"/>
      <c r="Q1353" s="343"/>
      <c r="R1353" s="343"/>
      <c r="S1353" s="343"/>
      <c r="T1353" s="343"/>
      <c r="U1353" s="343"/>
      <c r="V1353" s="343"/>
      <c r="W1353" s="326"/>
      <c r="X1353" s="326"/>
      <c r="Y1353" s="326"/>
      <c r="Z1353" s="326"/>
      <c r="AA1353" s="326"/>
    </row>
    <row r="1354">
      <c r="A1354" s="414"/>
      <c r="B1354" s="415"/>
      <c r="C1354" s="415"/>
      <c r="D1354" s="415"/>
      <c r="E1354" s="415"/>
      <c r="F1354" s="415"/>
      <c r="G1354" s="415"/>
      <c r="H1354" s="415"/>
      <c r="I1354" s="343"/>
      <c r="J1354" s="343"/>
      <c r="K1354" s="343"/>
      <c r="L1354" s="343"/>
      <c r="M1354" s="416"/>
      <c r="N1354" s="343"/>
      <c r="O1354" s="343"/>
      <c r="P1354" s="343"/>
      <c r="Q1354" s="343"/>
      <c r="R1354" s="343"/>
      <c r="S1354" s="343"/>
      <c r="T1354" s="343"/>
      <c r="U1354" s="343"/>
      <c r="V1354" s="343"/>
      <c r="W1354" s="326"/>
      <c r="X1354" s="326"/>
      <c r="Y1354" s="326"/>
      <c r="Z1354" s="326"/>
      <c r="AA1354" s="326"/>
    </row>
    <row r="1355">
      <c r="A1355" s="414"/>
      <c r="B1355" s="415"/>
      <c r="C1355" s="415"/>
      <c r="D1355" s="415"/>
      <c r="E1355" s="415"/>
      <c r="F1355" s="415"/>
      <c r="G1355" s="415"/>
      <c r="H1355" s="415"/>
      <c r="I1355" s="343"/>
      <c r="J1355" s="343"/>
      <c r="K1355" s="343"/>
      <c r="L1355" s="343"/>
      <c r="M1355" s="416"/>
      <c r="N1355" s="343"/>
      <c r="O1355" s="343"/>
      <c r="P1355" s="343"/>
      <c r="Q1355" s="343"/>
      <c r="R1355" s="343"/>
      <c r="S1355" s="343"/>
      <c r="T1355" s="343"/>
      <c r="U1355" s="343"/>
      <c r="V1355" s="343"/>
      <c r="W1355" s="326"/>
      <c r="X1355" s="326"/>
      <c r="Y1355" s="326"/>
      <c r="Z1355" s="326"/>
      <c r="AA1355" s="326"/>
    </row>
    <row r="1356">
      <c r="A1356" s="414"/>
      <c r="B1356" s="415"/>
      <c r="C1356" s="415"/>
      <c r="D1356" s="415"/>
      <c r="E1356" s="415"/>
      <c r="F1356" s="415"/>
      <c r="G1356" s="415"/>
      <c r="H1356" s="415"/>
      <c r="I1356" s="343"/>
      <c r="J1356" s="343"/>
      <c r="K1356" s="343"/>
      <c r="L1356" s="343"/>
      <c r="M1356" s="416"/>
      <c r="N1356" s="343"/>
      <c r="O1356" s="343"/>
      <c r="P1356" s="343"/>
      <c r="Q1356" s="343"/>
      <c r="R1356" s="343"/>
      <c r="S1356" s="343"/>
      <c r="T1356" s="343"/>
      <c r="U1356" s="343"/>
      <c r="V1356" s="343"/>
      <c r="W1356" s="326"/>
      <c r="X1356" s="326"/>
      <c r="Y1356" s="326"/>
      <c r="Z1356" s="326"/>
      <c r="AA1356" s="326"/>
    </row>
    <row r="1357">
      <c r="A1357" s="414"/>
      <c r="B1357" s="415"/>
      <c r="C1357" s="415"/>
      <c r="D1357" s="415"/>
      <c r="E1357" s="415"/>
      <c r="F1357" s="415"/>
      <c r="G1357" s="415"/>
      <c r="H1357" s="415"/>
      <c r="I1357" s="343"/>
      <c r="J1357" s="343"/>
      <c r="K1357" s="343"/>
      <c r="L1357" s="343"/>
      <c r="M1357" s="416"/>
      <c r="N1357" s="343"/>
      <c r="O1357" s="343"/>
      <c r="P1357" s="343"/>
      <c r="Q1357" s="343"/>
      <c r="R1357" s="343"/>
      <c r="S1357" s="343"/>
      <c r="T1357" s="343"/>
      <c r="U1357" s="343"/>
      <c r="V1357" s="343"/>
      <c r="W1357" s="326"/>
      <c r="X1357" s="326"/>
      <c r="Y1357" s="326"/>
      <c r="Z1357" s="326"/>
      <c r="AA1357" s="326"/>
    </row>
    <row r="1358">
      <c r="A1358" s="414"/>
      <c r="B1358" s="415"/>
      <c r="C1358" s="415"/>
      <c r="D1358" s="415"/>
      <c r="E1358" s="415"/>
      <c r="F1358" s="415"/>
      <c r="G1358" s="415"/>
      <c r="H1358" s="415"/>
      <c r="I1358" s="343"/>
      <c r="J1358" s="343"/>
      <c r="K1358" s="343"/>
      <c r="L1358" s="343"/>
      <c r="M1358" s="416"/>
      <c r="N1358" s="343"/>
      <c r="O1358" s="343"/>
      <c r="P1358" s="343"/>
      <c r="Q1358" s="343"/>
      <c r="R1358" s="343"/>
      <c r="S1358" s="343"/>
      <c r="T1358" s="343"/>
      <c r="U1358" s="343"/>
      <c r="V1358" s="343"/>
      <c r="W1358" s="326"/>
      <c r="X1358" s="326"/>
      <c r="Y1358" s="326"/>
      <c r="Z1358" s="326"/>
      <c r="AA1358" s="326"/>
    </row>
    <row r="1359">
      <c r="A1359" s="414"/>
      <c r="B1359" s="415"/>
      <c r="C1359" s="415"/>
      <c r="D1359" s="415"/>
      <c r="E1359" s="415"/>
      <c r="F1359" s="415"/>
      <c r="G1359" s="415"/>
      <c r="H1359" s="415"/>
      <c r="I1359" s="343"/>
      <c r="J1359" s="343"/>
      <c r="K1359" s="343"/>
      <c r="L1359" s="343"/>
      <c r="M1359" s="416"/>
      <c r="N1359" s="343"/>
      <c r="O1359" s="343"/>
      <c r="P1359" s="343"/>
      <c r="Q1359" s="343"/>
      <c r="R1359" s="343"/>
      <c r="S1359" s="343"/>
      <c r="T1359" s="343"/>
      <c r="U1359" s="343"/>
      <c r="V1359" s="343"/>
      <c r="W1359" s="326"/>
      <c r="X1359" s="326"/>
      <c r="Y1359" s="326"/>
      <c r="Z1359" s="326"/>
      <c r="AA1359" s="326"/>
    </row>
    <row r="1360">
      <c r="A1360" s="414"/>
      <c r="B1360" s="415"/>
      <c r="C1360" s="415"/>
      <c r="D1360" s="415"/>
      <c r="E1360" s="415"/>
      <c r="F1360" s="415"/>
      <c r="G1360" s="415"/>
      <c r="H1360" s="415"/>
      <c r="I1360" s="343"/>
      <c r="J1360" s="343"/>
      <c r="K1360" s="343"/>
      <c r="L1360" s="343"/>
      <c r="M1360" s="416"/>
      <c r="N1360" s="343"/>
      <c r="O1360" s="343"/>
      <c r="P1360" s="343"/>
      <c r="Q1360" s="343"/>
      <c r="R1360" s="343"/>
      <c r="S1360" s="343"/>
      <c r="T1360" s="343"/>
      <c r="U1360" s="343"/>
      <c r="V1360" s="343"/>
      <c r="W1360" s="326"/>
      <c r="X1360" s="326"/>
      <c r="Y1360" s="326"/>
      <c r="Z1360" s="326"/>
      <c r="AA1360" s="326"/>
    </row>
    <row r="1361">
      <c r="A1361" s="414"/>
      <c r="B1361" s="415"/>
      <c r="C1361" s="415"/>
      <c r="D1361" s="415"/>
      <c r="E1361" s="415"/>
      <c r="F1361" s="415"/>
      <c r="G1361" s="415"/>
      <c r="H1361" s="415"/>
      <c r="I1361" s="343"/>
      <c r="J1361" s="343"/>
      <c r="K1361" s="343"/>
      <c r="L1361" s="343"/>
      <c r="M1361" s="416"/>
      <c r="N1361" s="343"/>
      <c r="O1361" s="343"/>
      <c r="P1361" s="343"/>
      <c r="Q1361" s="343"/>
      <c r="R1361" s="343"/>
      <c r="S1361" s="343"/>
      <c r="T1361" s="343"/>
      <c r="U1361" s="343"/>
      <c r="V1361" s="343"/>
      <c r="W1361" s="326"/>
      <c r="X1361" s="326"/>
      <c r="Y1361" s="326"/>
      <c r="Z1361" s="326"/>
      <c r="AA1361" s="326"/>
    </row>
    <row r="1362">
      <c r="A1362" s="414"/>
      <c r="B1362" s="415"/>
      <c r="C1362" s="415"/>
      <c r="D1362" s="415"/>
      <c r="E1362" s="415"/>
      <c r="F1362" s="415"/>
      <c r="G1362" s="415"/>
      <c r="H1362" s="415"/>
      <c r="I1362" s="343"/>
      <c r="J1362" s="343"/>
      <c r="K1362" s="343"/>
      <c r="L1362" s="343"/>
      <c r="M1362" s="416"/>
      <c r="N1362" s="343"/>
      <c r="O1362" s="343"/>
      <c r="P1362" s="343"/>
      <c r="Q1362" s="343"/>
      <c r="R1362" s="343"/>
      <c r="S1362" s="343"/>
      <c r="T1362" s="343"/>
      <c r="U1362" s="343"/>
      <c r="V1362" s="343"/>
      <c r="W1362" s="326"/>
      <c r="X1362" s="326"/>
      <c r="Y1362" s="326"/>
      <c r="Z1362" s="326"/>
      <c r="AA1362" s="326"/>
    </row>
    <row r="1363">
      <c r="A1363" s="414"/>
      <c r="B1363" s="415"/>
      <c r="C1363" s="415"/>
      <c r="D1363" s="415"/>
      <c r="E1363" s="415"/>
      <c r="F1363" s="415"/>
      <c r="G1363" s="415"/>
      <c r="H1363" s="415"/>
      <c r="I1363" s="343"/>
      <c r="J1363" s="343"/>
      <c r="K1363" s="343"/>
      <c r="L1363" s="343"/>
      <c r="M1363" s="416"/>
      <c r="N1363" s="343"/>
      <c r="O1363" s="343"/>
      <c r="P1363" s="343"/>
      <c r="Q1363" s="343"/>
      <c r="R1363" s="343"/>
      <c r="S1363" s="343"/>
      <c r="T1363" s="343"/>
      <c r="U1363" s="343"/>
      <c r="V1363" s="343"/>
      <c r="W1363" s="326"/>
      <c r="X1363" s="326"/>
      <c r="Y1363" s="326"/>
      <c r="Z1363" s="326"/>
      <c r="AA1363" s="326"/>
    </row>
    <row r="1364">
      <c r="A1364" s="414"/>
      <c r="B1364" s="415"/>
      <c r="C1364" s="415"/>
      <c r="D1364" s="415"/>
      <c r="E1364" s="415"/>
      <c r="F1364" s="415"/>
      <c r="G1364" s="415"/>
      <c r="H1364" s="415"/>
      <c r="I1364" s="343"/>
      <c r="J1364" s="343"/>
      <c r="K1364" s="343"/>
      <c r="L1364" s="343"/>
      <c r="M1364" s="416"/>
      <c r="N1364" s="343"/>
      <c r="O1364" s="343"/>
      <c r="P1364" s="343"/>
      <c r="Q1364" s="343"/>
      <c r="R1364" s="343"/>
      <c r="S1364" s="343"/>
      <c r="T1364" s="343"/>
      <c r="U1364" s="343"/>
      <c r="V1364" s="343"/>
      <c r="W1364" s="326"/>
      <c r="X1364" s="326"/>
      <c r="Y1364" s="326"/>
      <c r="Z1364" s="326"/>
      <c r="AA1364" s="326"/>
    </row>
    <row r="1365">
      <c r="A1365" s="414"/>
      <c r="B1365" s="415"/>
      <c r="C1365" s="415"/>
      <c r="D1365" s="415"/>
      <c r="E1365" s="415"/>
      <c r="F1365" s="415"/>
      <c r="G1365" s="415"/>
      <c r="H1365" s="415"/>
      <c r="I1365" s="343"/>
      <c r="J1365" s="343"/>
      <c r="K1365" s="343"/>
      <c r="L1365" s="343"/>
      <c r="M1365" s="416"/>
      <c r="N1365" s="343"/>
      <c r="O1365" s="343"/>
      <c r="P1365" s="343"/>
      <c r="Q1365" s="343"/>
      <c r="R1365" s="343"/>
      <c r="S1365" s="343"/>
      <c r="T1365" s="343"/>
      <c r="U1365" s="343"/>
      <c r="V1365" s="343"/>
      <c r="W1365" s="326"/>
      <c r="X1365" s="326"/>
      <c r="Y1365" s="326"/>
      <c r="Z1365" s="326"/>
      <c r="AA1365" s="326"/>
    </row>
    <row r="1366">
      <c r="A1366" s="414"/>
      <c r="B1366" s="415"/>
      <c r="C1366" s="415"/>
      <c r="D1366" s="415"/>
      <c r="E1366" s="415"/>
      <c r="F1366" s="415"/>
      <c r="G1366" s="415"/>
      <c r="H1366" s="415"/>
      <c r="I1366" s="343"/>
      <c r="J1366" s="343"/>
      <c r="K1366" s="343"/>
      <c r="L1366" s="343"/>
      <c r="M1366" s="416"/>
      <c r="N1366" s="343"/>
      <c r="O1366" s="343"/>
      <c r="P1366" s="343"/>
      <c r="Q1366" s="343"/>
      <c r="R1366" s="343"/>
      <c r="S1366" s="343"/>
      <c r="T1366" s="343"/>
      <c r="U1366" s="343"/>
      <c r="V1366" s="343"/>
      <c r="W1366" s="326"/>
      <c r="X1366" s="326"/>
      <c r="Y1366" s="326"/>
      <c r="Z1366" s="326"/>
      <c r="AA1366" s="326"/>
    </row>
    <row r="1367">
      <c r="A1367" s="414"/>
      <c r="B1367" s="415"/>
      <c r="C1367" s="415"/>
      <c r="D1367" s="415"/>
      <c r="E1367" s="415"/>
      <c r="F1367" s="415"/>
      <c r="G1367" s="415"/>
      <c r="H1367" s="415"/>
      <c r="I1367" s="343"/>
      <c r="J1367" s="343"/>
      <c r="K1367" s="343"/>
      <c r="L1367" s="343"/>
      <c r="M1367" s="416"/>
      <c r="N1367" s="343"/>
      <c r="O1367" s="343"/>
      <c r="P1367" s="343"/>
      <c r="Q1367" s="343"/>
      <c r="R1367" s="343"/>
      <c r="S1367" s="343"/>
      <c r="T1367" s="343"/>
      <c r="U1367" s="343"/>
      <c r="V1367" s="343"/>
      <c r="W1367" s="326"/>
      <c r="X1367" s="326"/>
      <c r="Y1367" s="326"/>
      <c r="Z1367" s="326"/>
      <c r="AA1367" s="326"/>
    </row>
    <row r="1368">
      <c r="A1368" s="414"/>
      <c r="B1368" s="415"/>
      <c r="C1368" s="415"/>
      <c r="D1368" s="415"/>
      <c r="E1368" s="415"/>
      <c r="F1368" s="415"/>
      <c r="G1368" s="415"/>
      <c r="H1368" s="415"/>
      <c r="I1368" s="343"/>
      <c r="J1368" s="343"/>
      <c r="K1368" s="343"/>
      <c r="L1368" s="343"/>
      <c r="M1368" s="416"/>
      <c r="N1368" s="343"/>
      <c r="O1368" s="343"/>
      <c r="P1368" s="343"/>
      <c r="Q1368" s="343"/>
      <c r="R1368" s="343"/>
      <c r="S1368" s="343"/>
      <c r="T1368" s="343"/>
      <c r="U1368" s="343"/>
      <c r="V1368" s="343"/>
      <c r="W1368" s="326"/>
      <c r="X1368" s="326"/>
      <c r="Y1368" s="326"/>
      <c r="Z1368" s="326"/>
      <c r="AA1368" s="326"/>
    </row>
    <row r="1369">
      <c r="A1369" s="414"/>
      <c r="B1369" s="415"/>
      <c r="C1369" s="415"/>
      <c r="D1369" s="415"/>
      <c r="E1369" s="415"/>
      <c r="F1369" s="415"/>
      <c r="G1369" s="415"/>
      <c r="H1369" s="415"/>
      <c r="I1369" s="343"/>
      <c r="J1369" s="343"/>
      <c r="K1369" s="343"/>
      <c r="L1369" s="343"/>
      <c r="M1369" s="416"/>
      <c r="N1369" s="343"/>
      <c r="O1369" s="343"/>
      <c r="P1369" s="343"/>
      <c r="Q1369" s="343"/>
      <c r="R1369" s="343"/>
      <c r="S1369" s="343"/>
      <c r="T1369" s="343"/>
      <c r="U1369" s="343"/>
      <c r="V1369" s="343"/>
      <c r="W1369" s="326"/>
      <c r="X1369" s="326"/>
      <c r="Y1369" s="326"/>
      <c r="Z1369" s="326"/>
      <c r="AA1369" s="326"/>
    </row>
    <row r="1370">
      <c r="A1370" s="414"/>
      <c r="B1370" s="415"/>
      <c r="C1370" s="415"/>
      <c r="D1370" s="415"/>
      <c r="E1370" s="415"/>
      <c r="F1370" s="415"/>
      <c r="G1370" s="415"/>
      <c r="H1370" s="415"/>
      <c r="I1370" s="343"/>
      <c r="J1370" s="343"/>
      <c r="K1370" s="343"/>
      <c r="L1370" s="343"/>
      <c r="M1370" s="416"/>
      <c r="N1370" s="343"/>
      <c r="O1370" s="343"/>
      <c r="P1370" s="343"/>
      <c r="Q1370" s="343"/>
      <c r="R1370" s="343"/>
      <c r="S1370" s="343"/>
      <c r="T1370" s="343"/>
      <c r="U1370" s="343"/>
      <c r="V1370" s="343"/>
      <c r="W1370" s="326"/>
      <c r="X1370" s="326"/>
      <c r="Y1370" s="326"/>
      <c r="Z1370" s="326"/>
      <c r="AA1370" s="326"/>
    </row>
    <row r="1371">
      <c r="A1371" s="414"/>
      <c r="B1371" s="415"/>
      <c r="C1371" s="415"/>
      <c r="D1371" s="415"/>
      <c r="E1371" s="415"/>
      <c r="F1371" s="415"/>
      <c r="G1371" s="415"/>
      <c r="H1371" s="415"/>
      <c r="I1371" s="343"/>
      <c r="J1371" s="343"/>
      <c r="K1371" s="343"/>
      <c r="L1371" s="343"/>
      <c r="M1371" s="416"/>
      <c r="N1371" s="343"/>
      <c r="O1371" s="343"/>
      <c r="P1371" s="343"/>
      <c r="Q1371" s="343"/>
      <c r="R1371" s="343"/>
      <c r="S1371" s="343"/>
      <c r="T1371" s="343"/>
      <c r="U1371" s="343"/>
      <c r="V1371" s="343"/>
      <c r="W1371" s="326"/>
      <c r="X1371" s="326"/>
      <c r="Y1371" s="326"/>
      <c r="Z1371" s="326"/>
      <c r="AA1371" s="326"/>
    </row>
    <row r="1372">
      <c r="A1372" s="414"/>
      <c r="B1372" s="415"/>
      <c r="C1372" s="415"/>
      <c r="D1372" s="415"/>
      <c r="E1372" s="415"/>
      <c r="F1372" s="415"/>
      <c r="G1372" s="415"/>
      <c r="H1372" s="415"/>
      <c r="I1372" s="343"/>
      <c r="J1372" s="343"/>
      <c r="K1372" s="343"/>
      <c r="L1372" s="343"/>
      <c r="M1372" s="416"/>
      <c r="N1372" s="343"/>
      <c r="O1372" s="343"/>
      <c r="P1372" s="343"/>
      <c r="Q1372" s="343"/>
      <c r="R1372" s="343"/>
      <c r="S1372" s="343"/>
      <c r="T1372" s="343"/>
      <c r="U1372" s="343"/>
      <c r="V1372" s="343"/>
      <c r="W1372" s="326"/>
      <c r="X1372" s="326"/>
      <c r="Y1372" s="326"/>
      <c r="Z1372" s="326"/>
      <c r="AA1372" s="326"/>
    </row>
    <row r="1373">
      <c r="A1373" s="414"/>
      <c r="B1373" s="415"/>
      <c r="C1373" s="415"/>
      <c r="D1373" s="415"/>
      <c r="E1373" s="415"/>
      <c r="F1373" s="415"/>
      <c r="G1373" s="415"/>
      <c r="H1373" s="415"/>
      <c r="I1373" s="343"/>
      <c r="J1373" s="343"/>
      <c r="K1373" s="343"/>
      <c r="L1373" s="343"/>
      <c r="M1373" s="416"/>
      <c r="N1373" s="343"/>
      <c r="O1373" s="343"/>
      <c r="P1373" s="343"/>
      <c r="Q1373" s="343"/>
      <c r="R1373" s="343"/>
      <c r="S1373" s="343"/>
      <c r="T1373" s="343"/>
      <c r="U1373" s="343"/>
      <c r="V1373" s="343"/>
      <c r="W1373" s="326"/>
      <c r="X1373" s="326"/>
      <c r="Y1373" s="326"/>
      <c r="Z1373" s="326"/>
      <c r="AA1373" s="326"/>
    </row>
    <row r="1374">
      <c r="A1374" s="414"/>
      <c r="B1374" s="415"/>
      <c r="C1374" s="415"/>
      <c r="D1374" s="415"/>
      <c r="E1374" s="415"/>
      <c r="F1374" s="415"/>
      <c r="G1374" s="415"/>
      <c r="H1374" s="415"/>
      <c r="I1374" s="343"/>
      <c r="J1374" s="343"/>
      <c r="K1374" s="343"/>
      <c r="L1374" s="343"/>
      <c r="M1374" s="416"/>
      <c r="N1374" s="343"/>
      <c r="O1374" s="343"/>
      <c r="P1374" s="343"/>
      <c r="Q1374" s="343"/>
      <c r="R1374" s="343"/>
      <c r="S1374" s="343"/>
      <c r="T1374" s="343"/>
      <c r="U1374" s="343"/>
      <c r="V1374" s="343"/>
      <c r="W1374" s="326"/>
      <c r="X1374" s="326"/>
      <c r="Y1374" s="326"/>
      <c r="Z1374" s="326"/>
      <c r="AA1374" s="326"/>
    </row>
    <row r="1375">
      <c r="A1375" s="414"/>
      <c r="B1375" s="415"/>
      <c r="C1375" s="415"/>
      <c r="D1375" s="415"/>
      <c r="E1375" s="415"/>
      <c r="F1375" s="415"/>
      <c r="G1375" s="415"/>
      <c r="H1375" s="415"/>
      <c r="I1375" s="343"/>
      <c r="J1375" s="343"/>
      <c r="K1375" s="343"/>
      <c r="L1375" s="343"/>
      <c r="M1375" s="416"/>
      <c r="N1375" s="343"/>
      <c r="O1375" s="343"/>
      <c r="P1375" s="343"/>
      <c r="Q1375" s="343"/>
      <c r="R1375" s="343"/>
      <c r="S1375" s="343"/>
      <c r="T1375" s="343"/>
      <c r="U1375" s="343"/>
      <c r="V1375" s="343"/>
      <c r="W1375" s="326"/>
      <c r="X1375" s="326"/>
      <c r="Y1375" s="326"/>
      <c r="Z1375" s="326"/>
      <c r="AA1375" s="326"/>
    </row>
    <row r="1376">
      <c r="A1376" s="414"/>
      <c r="B1376" s="415"/>
      <c r="C1376" s="415"/>
      <c r="D1376" s="415"/>
      <c r="E1376" s="415"/>
      <c r="F1376" s="415"/>
      <c r="G1376" s="415"/>
      <c r="H1376" s="415"/>
      <c r="I1376" s="343"/>
      <c r="J1376" s="343"/>
      <c r="K1376" s="343"/>
      <c r="L1376" s="343"/>
      <c r="M1376" s="416"/>
      <c r="N1376" s="343"/>
      <c r="O1376" s="343"/>
      <c r="P1376" s="343"/>
      <c r="Q1376" s="343"/>
      <c r="R1376" s="343"/>
      <c r="S1376" s="343"/>
      <c r="T1376" s="343"/>
      <c r="U1376" s="343"/>
      <c r="V1376" s="343"/>
      <c r="W1376" s="326"/>
      <c r="X1376" s="326"/>
      <c r="Y1376" s="326"/>
      <c r="Z1376" s="326"/>
      <c r="AA1376" s="326"/>
    </row>
    <row r="1377">
      <c r="A1377" s="414"/>
      <c r="B1377" s="415"/>
      <c r="C1377" s="415"/>
      <c r="D1377" s="415"/>
      <c r="E1377" s="415"/>
      <c r="F1377" s="415"/>
      <c r="G1377" s="415"/>
      <c r="H1377" s="415"/>
      <c r="I1377" s="343"/>
      <c r="J1377" s="343"/>
      <c r="K1377" s="343"/>
      <c r="L1377" s="343"/>
      <c r="M1377" s="416"/>
      <c r="N1377" s="343"/>
      <c r="O1377" s="343"/>
      <c r="P1377" s="343"/>
      <c r="Q1377" s="343"/>
      <c r="R1377" s="343"/>
      <c r="S1377" s="343"/>
      <c r="T1377" s="343"/>
      <c r="U1377" s="343"/>
      <c r="V1377" s="343"/>
      <c r="W1377" s="326"/>
      <c r="X1377" s="326"/>
      <c r="Y1377" s="326"/>
      <c r="Z1377" s="326"/>
      <c r="AA1377" s="326"/>
    </row>
    <row r="1378">
      <c r="A1378" s="414"/>
      <c r="B1378" s="415"/>
      <c r="C1378" s="415"/>
      <c r="D1378" s="415"/>
      <c r="E1378" s="415"/>
      <c r="F1378" s="415"/>
      <c r="G1378" s="415"/>
      <c r="H1378" s="415"/>
      <c r="I1378" s="343"/>
      <c r="J1378" s="343"/>
      <c r="K1378" s="343"/>
      <c r="L1378" s="343"/>
      <c r="M1378" s="416"/>
      <c r="N1378" s="343"/>
      <c r="O1378" s="343"/>
      <c r="P1378" s="343"/>
      <c r="Q1378" s="343"/>
      <c r="R1378" s="343"/>
      <c r="S1378" s="343"/>
      <c r="T1378" s="343"/>
      <c r="U1378" s="343"/>
      <c r="V1378" s="343"/>
      <c r="W1378" s="326"/>
      <c r="X1378" s="326"/>
      <c r="Y1378" s="326"/>
      <c r="Z1378" s="326"/>
      <c r="AA1378" s="326"/>
    </row>
    <row r="1379">
      <c r="A1379" s="414"/>
      <c r="B1379" s="415"/>
      <c r="C1379" s="415"/>
      <c r="D1379" s="415"/>
      <c r="E1379" s="415"/>
      <c r="F1379" s="415"/>
      <c r="G1379" s="415"/>
      <c r="H1379" s="415"/>
      <c r="I1379" s="343"/>
      <c r="J1379" s="343"/>
      <c r="K1379" s="343"/>
      <c r="L1379" s="343"/>
      <c r="M1379" s="416"/>
      <c r="N1379" s="343"/>
      <c r="O1379" s="343"/>
      <c r="P1379" s="343"/>
      <c r="Q1379" s="343"/>
      <c r="R1379" s="343"/>
      <c r="S1379" s="343"/>
      <c r="T1379" s="343"/>
      <c r="U1379" s="343"/>
      <c r="V1379" s="343"/>
      <c r="W1379" s="326"/>
      <c r="X1379" s="326"/>
      <c r="Y1379" s="326"/>
      <c r="Z1379" s="326"/>
      <c r="AA1379" s="326"/>
    </row>
    <row r="1380">
      <c r="A1380" s="414"/>
      <c r="B1380" s="415"/>
      <c r="C1380" s="415"/>
      <c r="D1380" s="415"/>
      <c r="E1380" s="415"/>
      <c r="F1380" s="415"/>
      <c r="G1380" s="415"/>
      <c r="H1380" s="415"/>
      <c r="I1380" s="343"/>
      <c r="J1380" s="343"/>
      <c r="K1380" s="343"/>
      <c r="L1380" s="343"/>
      <c r="M1380" s="416"/>
      <c r="N1380" s="343"/>
      <c r="O1380" s="343"/>
      <c r="P1380" s="343"/>
      <c r="Q1380" s="343"/>
      <c r="R1380" s="343"/>
      <c r="S1380" s="343"/>
      <c r="T1380" s="343"/>
      <c r="U1380" s="343"/>
      <c r="V1380" s="343"/>
      <c r="W1380" s="326"/>
      <c r="X1380" s="326"/>
      <c r="Y1380" s="326"/>
      <c r="Z1380" s="326"/>
      <c r="AA1380" s="326"/>
    </row>
    <row r="1381">
      <c r="A1381" s="414"/>
      <c r="B1381" s="415"/>
      <c r="C1381" s="415"/>
      <c r="D1381" s="415"/>
      <c r="E1381" s="415"/>
      <c r="F1381" s="415"/>
      <c r="G1381" s="415"/>
      <c r="H1381" s="415"/>
      <c r="I1381" s="343"/>
      <c r="J1381" s="343"/>
      <c r="K1381" s="343"/>
      <c r="L1381" s="343"/>
      <c r="M1381" s="416"/>
      <c r="N1381" s="343"/>
      <c r="O1381" s="343"/>
      <c r="P1381" s="343"/>
      <c r="Q1381" s="343"/>
      <c r="R1381" s="343"/>
      <c r="S1381" s="343"/>
      <c r="T1381" s="343"/>
      <c r="U1381" s="343"/>
      <c r="V1381" s="343"/>
      <c r="W1381" s="326"/>
      <c r="X1381" s="326"/>
      <c r="Y1381" s="326"/>
      <c r="Z1381" s="326"/>
      <c r="AA1381" s="326"/>
    </row>
    <row r="1382">
      <c r="A1382" s="414"/>
      <c r="B1382" s="415"/>
      <c r="C1382" s="415"/>
      <c r="D1382" s="415"/>
      <c r="E1382" s="415"/>
      <c r="F1382" s="415"/>
      <c r="G1382" s="415"/>
      <c r="H1382" s="415"/>
      <c r="I1382" s="343"/>
      <c r="J1382" s="343"/>
      <c r="K1382" s="343"/>
      <c r="L1382" s="343"/>
      <c r="M1382" s="416"/>
      <c r="N1382" s="343"/>
      <c r="O1382" s="343"/>
      <c r="P1382" s="343"/>
      <c r="Q1382" s="343"/>
      <c r="R1382" s="343"/>
      <c r="S1382" s="343"/>
      <c r="T1382" s="343"/>
      <c r="U1382" s="343"/>
      <c r="V1382" s="343"/>
      <c r="W1382" s="326"/>
      <c r="X1382" s="326"/>
      <c r="Y1382" s="326"/>
      <c r="Z1382" s="326"/>
      <c r="AA1382" s="326"/>
    </row>
    <row r="1383">
      <c r="A1383" s="414"/>
      <c r="B1383" s="415"/>
      <c r="C1383" s="415"/>
      <c r="D1383" s="415"/>
      <c r="E1383" s="415"/>
      <c r="F1383" s="415"/>
      <c r="G1383" s="415"/>
      <c r="H1383" s="415"/>
      <c r="I1383" s="343"/>
      <c r="J1383" s="343"/>
      <c r="K1383" s="343"/>
      <c r="L1383" s="343"/>
      <c r="M1383" s="416"/>
      <c r="N1383" s="343"/>
      <c r="O1383" s="343"/>
      <c r="P1383" s="343"/>
      <c r="Q1383" s="343"/>
      <c r="R1383" s="343"/>
      <c r="S1383" s="343"/>
      <c r="T1383" s="343"/>
      <c r="U1383" s="343"/>
      <c r="V1383" s="343"/>
      <c r="W1383" s="326"/>
      <c r="X1383" s="326"/>
      <c r="Y1383" s="326"/>
      <c r="Z1383" s="326"/>
      <c r="AA1383" s="326"/>
    </row>
    <row r="1384">
      <c r="A1384" s="414"/>
      <c r="B1384" s="415"/>
      <c r="C1384" s="415"/>
      <c r="D1384" s="415"/>
      <c r="E1384" s="415"/>
      <c r="F1384" s="415"/>
      <c r="G1384" s="415"/>
      <c r="H1384" s="415"/>
      <c r="I1384" s="343"/>
      <c r="J1384" s="343"/>
      <c r="K1384" s="343"/>
      <c r="L1384" s="343"/>
      <c r="M1384" s="416"/>
      <c r="N1384" s="343"/>
      <c r="O1384" s="343"/>
      <c r="P1384" s="343"/>
      <c r="Q1384" s="343"/>
      <c r="R1384" s="343"/>
      <c r="S1384" s="343"/>
      <c r="T1384" s="343"/>
      <c r="U1384" s="343"/>
      <c r="V1384" s="343"/>
      <c r="W1384" s="326"/>
      <c r="X1384" s="326"/>
      <c r="Y1384" s="326"/>
      <c r="Z1384" s="326"/>
      <c r="AA1384" s="326"/>
    </row>
    <row r="1385">
      <c r="A1385" s="414"/>
      <c r="B1385" s="415"/>
      <c r="C1385" s="415"/>
      <c r="D1385" s="415"/>
      <c r="E1385" s="415"/>
      <c r="F1385" s="415"/>
      <c r="G1385" s="415"/>
      <c r="H1385" s="415"/>
      <c r="I1385" s="343"/>
      <c r="J1385" s="343"/>
      <c r="K1385" s="343"/>
      <c r="L1385" s="343"/>
      <c r="M1385" s="416"/>
      <c r="N1385" s="343"/>
      <c r="O1385" s="343"/>
      <c r="P1385" s="343"/>
      <c r="Q1385" s="343"/>
      <c r="R1385" s="343"/>
      <c r="S1385" s="343"/>
      <c r="T1385" s="343"/>
      <c r="U1385" s="343"/>
      <c r="V1385" s="343"/>
      <c r="W1385" s="326"/>
      <c r="X1385" s="326"/>
      <c r="Y1385" s="326"/>
      <c r="Z1385" s="326"/>
      <c r="AA1385" s="326"/>
    </row>
    <row r="1386">
      <c r="A1386" s="414"/>
      <c r="B1386" s="415"/>
      <c r="C1386" s="415"/>
      <c r="D1386" s="415"/>
      <c r="E1386" s="415"/>
      <c r="F1386" s="415"/>
      <c r="G1386" s="415"/>
      <c r="H1386" s="415"/>
      <c r="I1386" s="343"/>
      <c r="J1386" s="343"/>
      <c r="K1386" s="343"/>
      <c r="L1386" s="343"/>
      <c r="M1386" s="416"/>
      <c r="N1386" s="343"/>
      <c r="O1386" s="343"/>
      <c r="P1386" s="343"/>
      <c r="Q1386" s="343"/>
      <c r="R1386" s="343"/>
      <c r="S1386" s="343"/>
      <c r="T1386" s="343"/>
      <c r="U1386" s="343"/>
      <c r="V1386" s="343"/>
      <c r="W1386" s="326"/>
      <c r="X1386" s="326"/>
      <c r="Y1386" s="326"/>
      <c r="Z1386" s="326"/>
      <c r="AA1386" s="326"/>
    </row>
    <row r="1387">
      <c r="A1387" s="414"/>
      <c r="B1387" s="415"/>
      <c r="C1387" s="415"/>
      <c r="D1387" s="415"/>
      <c r="E1387" s="415"/>
      <c r="F1387" s="415"/>
      <c r="G1387" s="415"/>
      <c r="H1387" s="415"/>
      <c r="I1387" s="343"/>
      <c r="J1387" s="343"/>
      <c r="K1387" s="343"/>
      <c r="L1387" s="343"/>
      <c r="M1387" s="416"/>
      <c r="N1387" s="343"/>
      <c r="O1387" s="343"/>
      <c r="P1387" s="343"/>
      <c r="Q1387" s="343"/>
      <c r="R1387" s="343"/>
      <c r="S1387" s="343"/>
      <c r="T1387" s="343"/>
      <c r="U1387" s="343"/>
      <c r="V1387" s="343"/>
      <c r="W1387" s="326"/>
      <c r="X1387" s="326"/>
      <c r="Y1387" s="326"/>
      <c r="Z1387" s="326"/>
      <c r="AA1387" s="326"/>
    </row>
    <row r="1388">
      <c r="A1388" s="414"/>
      <c r="B1388" s="415"/>
      <c r="C1388" s="415"/>
      <c r="D1388" s="415"/>
      <c r="E1388" s="415"/>
      <c r="F1388" s="415"/>
      <c r="G1388" s="415"/>
      <c r="H1388" s="415"/>
      <c r="I1388" s="343"/>
      <c r="J1388" s="343"/>
      <c r="K1388" s="343"/>
      <c r="L1388" s="343"/>
      <c r="M1388" s="416"/>
      <c r="N1388" s="343"/>
      <c r="O1388" s="343"/>
      <c r="P1388" s="343"/>
      <c r="Q1388" s="343"/>
      <c r="R1388" s="343"/>
      <c r="S1388" s="343"/>
      <c r="T1388" s="343"/>
      <c r="U1388" s="343"/>
      <c r="V1388" s="343"/>
      <c r="W1388" s="326"/>
      <c r="X1388" s="326"/>
      <c r="Y1388" s="326"/>
      <c r="Z1388" s="326"/>
      <c r="AA1388" s="326"/>
    </row>
    <row r="1389">
      <c r="A1389" s="414"/>
      <c r="B1389" s="415"/>
      <c r="C1389" s="415"/>
      <c r="D1389" s="415"/>
      <c r="E1389" s="415"/>
      <c r="F1389" s="415"/>
      <c r="G1389" s="415"/>
      <c r="H1389" s="415"/>
      <c r="I1389" s="343"/>
      <c r="J1389" s="343"/>
      <c r="K1389" s="343"/>
      <c r="L1389" s="343"/>
      <c r="M1389" s="416"/>
      <c r="N1389" s="343"/>
      <c r="O1389" s="343"/>
      <c r="P1389" s="343"/>
      <c r="Q1389" s="343"/>
      <c r="R1389" s="343"/>
      <c r="S1389" s="343"/>
      <c r="T1389" s="343"/>
      <c r="U1389" s="343"/>
      <c r="V1389" s="343"/>
      <c r="W1389" s="326"/>
      <c r="X1389" s="326"/>
      <c r="Y1389" s="326"/>
      <c r="Z1389" s="326"/>
      <c r="AA1389" s="326"/>
    </row>
    <row r="1390">
      <c r="A1390" s="414"/>
      <c r="B1390" s="415"/>
      <c r="C1390" s="415"/>
      <c r="D1390" s="415"/>
      <c r="E1390" s="415"/>
      <c r="F1390" s="415"/>
      <c r="G1390" s="415"/>
      <c r="H1390" s="415"/>
      <c r="I1390" s="343"/>
      <c r="J1390" s="343"/>
      <c r="K1390" s="343"/>
      <c r="L1390" s="343"/>
      <c r="M1390" s="416"/>
      <c r="N1390" s="343"/>
      <c r="O1390" s="343"/>
      <c r="P1390" s="343"/>
      <c r="Q1390" s="343"/>
      <c r="R1390" s="343"/>
      <c r="S1390" s="343"/>
      <c r="T1390" s="343"/>
      <c r="U1390" s="343"/>
      <c r="V1390" s="343"/>
      <c r="W1390" s="326"/>
      <c r="X1390" s="326"/>
      <c r="Y1390" s="326"/>
      <c r="Z1390" s="326"/>
      <c r="AA1390" s="326"/>
    </row>
    <row r="1391">
      <c r="A1391" s="414"/>
      <c r="B1391" s="415"/>
      <c r="C1391" s="415"/>
      <c r="D1391" s="415"/>
      <c r="E1391" s="415"/>
      <c r="F1391" s="415"/>
      <c r="G1391" s="415"/>
      <c r="H1391" s="415"/>
      <c r="I1391" s="343"/>
      <c r="J1391" s="343"/>
      <c r="K1391" s="343"/>
      <c r="L1391" s="343"/>
      <c r="M1391" s="416"/>
      <c r="N1391" s="343"/>
      <c r="O1391" s="343"/>
      <c r="P1391" s="343"/>
      <c r="Q1391" s="343"/>
      <c r="R1391" s="343"/>
      <c r="S1391" s="343"/>
      <c r="T1391" s="343"/>
      <c r="U1391" s="343"/>
      <c r="V1391" s="343"/>
      <c r="W1391" s="326"/>
      <c r="X1391" s="326"/>
      <c r="Y1391" s="326"/>
      <c r="Z1391" s="326"/>
      <c r="AA1391" s="326"/>
    </row>
    <row r="1392">
      <c r="A1392" s="414"/>
      <c r="B1392" s="415"/>
      <c r="C1392" s="415"/>
      <c r="D1392" s="415"/>
      <c r="E1392" s="415"/>
      <c r="F1392" s="415"/>
      <c r="G1392" s="415"/>
      <c r="H1392" s="415"/>
      <c r="I1392" s="343"/>
      <c r="J1392" s="343"/>
      <c r="K1392" s="343"/>
      <c r="L1392" s="343"/>
      <c r="M1392" s="416"/>
      <c r="N1392" s="343"/>
      <c r="O1392" s="343"/>
      <c r="P1392" s="343"/>
      <c r="Q1392" s="343"/>
      <c r="R1392" s="343"/>
      <c r="S1392" s="343"/>
      <c r="T1392" s="343"/>
      <c r="U1392" s="343"/>
      <c r="V1392" s="343"/>
      <c r="W1392" s="326"/>
      <c r="X1392" s="326"/>
      <c r="Y1392" s="326"/>
      <c r="Z1392" s="326"/>
      <c r="AA1392" s="326"/>
    </row>
    <row r="1393">
      <c r="A1393" s="414"/>
      <c r="B1393" s="415"/>
      <c r="C1393" s="415"/>
      <c r="D1393" s="415"/>
      <c r="E1393" s="415"/>
      <c r="F1393" s="415"/>
      <c r="G1393" s="415"/>
      <c r="H1393" s="415"/>
      <c r="I1393" s="343"/>
      <c r="J1393" s="343"/>
      <c r="K1393" s="343"/>
      <c r="L1393" s="343"/>
      <c r="M1393" s="416"/>
      <c r="N1393" s="343"/>
      <c r="O1393" s="343"/>
      <c r="P1393" s="343"/>
      <c r="Q1393" s="343"/>
      <c r="R1393" s="343"/>
      <c r="S1393" s="343"/>
      <c r="T1393" s="343"/>
      <c r="U1393" s="343"/>
      <c r="V1393" s="343"/>
      <c r="W1393" s="326"/>
      <c r="X1393" s="326"/>
      <c r="Y1393" s="326"/>
      <c r="Z1393" s="326"/>
      <c r="AA1393" s="326"/>
    </row>
    <row r="1394">
      <c r="A1394" s="414"/>
      <c r="B1394" s="415"/>
      <c r="C1394" s="415"/>
      <c r="D1394" s="415"/>
      <c r="E1394" s="415"/>
      <c r="F1394" s="415"/>
      <c r="G1394" s="415"/>
      <c r="H1394" s="415"/>
      <c r="I1394" s="343"/>
      <c r="J1394" s="343"/>
      <c r="K1394" s="343"/>
      <c r="L1394" s="343"/>
      <c r="M1394" s="416"/>
      <c r="N1394" s="343"/>
      <c r="O1394" s="343"/>
      <c r="P1394" s="343"/>
      <c r="Q1394" s="343"/>
      <c r="R1394" s="343"/>
      <c r="S1394" s="343"/>
      <c r="T1394" s="343"/>
      <c r="U1394" s="343"/>
      <c r="V1394" s="343"/>
      <c r="W1394" s="326"/>
      <c r="X1394" s="326"/>
      <c r="Y1394" s="326"/>
      <c r="Z1394" s="326"/>
      <c r="AA1394" s="326"/>
    </row>
    <row r="1395">
      <c r="A1395" s="414"/>
      <c r="B1395" s="415"/>
      <c r="C1395" s="415"/>
      <c r="D1395" s="415"/>
      <c r="E1395" s="415"/>
      <c r="F1395" s="415"/>
      <c r="G1395" s="415"/>
      <c r="H1395" s="415"/>
      <c r="I1395" s="343"/>
      <c r="J1395" s="343"/>
      <c r="K1395" s="343"/>
      <c r="L1395" s="343"/>
      <c r="M1395" s="416"/>
      <c r="N1395" s="343"/>
      <c r="O1395" s="343"/>
      <c r="P1395" s="343"/>
      <c r="Q1395" s="343"/>
      <c r="R1395" s="343"/>
      <c r="S1395" s="343"/>
      <c r="T1395" s="343"/>
      <c r="U1395" s="343"/>
      <c r="V1395" s="343"/>
      <c r="W1395" s="326"/>
      <c r="X1395" s="326"/>
      <c r="Y1395" s="326"/>
      <c r="Z1395" s="326"/>
      <c r="AA1395" s="326"/>
    </row>
    <row r="1396">
      <c r="A1396" s="414"/>
      <c r="B1396" s="415"/>
      <c r="C1396" s="415"/>
      <c r="D1396" s="415"/>
      <c r="E1396" s="415"/>
      <c r="F1396" s="415"/>
      <c r="G1396" s="415"/>
      <c r="H1396" s="415"/>
      <c r="I1396" s="343"/>
      <c r="J1396" s="343"/>
      <c r="K1396" s="343"/>
      <c r="L1396" s="343"/>
      <c r="M1396" s="416"/>
      <c r="N1396" s="343"/>
      <c r="O1396" s="343"/>
      <c r="P1396" s="343"/>
      <c r="Q1396" s="343"/>
      <c r="R1396" s="343"/>
      <c r="S1396" s="343"/>
      <c r="T1396" s="343"/>
      <c r="U1396" s="343"/>
      <c r="V1396" s="343"/>
      <c r="W1396" s="326"/>
      <c r="X1396" s="326"/>
      <c r="Y1396" s="326"/>
      <c r="Z1396" s="326"/>
      <c r="AA1396" s="326"/>
    </row>
    <row r="1397">
      <c r="A1397" s="414"/>
      <c r="B1397" s="415"/>
      <c r="C1397" s="415"/>
      <c r="D1397" s="415"/>
      <c r="E1397" s="415"/>
      <c r="F1397" s="415"/>
      <c r="G1397" s="415"/>
      <c r="H1397" s="415"/>
      <c r="I1397" s="343"/>
      <c r="J1397" s="343"/>
      <c r="K1397" s="343"/>
      <c r="L1397" s="343"/>
      <c r="M1397" s="416"/>
      <c r="N1397" s="343"/>
      <c r="O1397" s="343"/>
      <c r="P1397" s="343"/>
      <c r="Q1397" s="343"/>
      <c r="R1397" s="343"/>
      <c r="S1397" s="343"/>
      <c r="T1397" s="343"/>
      <c r="U1397" s="343"/>
      <c r="V1397" s="343"/>
      <c r="W1397" s="326"/>
      <c r="X1397" s="326"/>
      <c r="Y1397" s="326"/>
      <c r="Z1397" s="326"/>
      <c r="AA1397" s="326"/>
    </row>
    <row r="1398">
      <c r="A1398" s="414"/>
      <c r="B1398" s="415"/>
      <c r="C1398" s="415"/>
      <c r="D1398" s="415"/>
      <c r="E1398" s="415"/>
      <c r="F1398" s="415"/>
      <c r="G1398" s="415"/>
      <c r="H1398" s="415"/>
      <c r="I1398" s="343"/>
      <c r="J1398" s="343"/>
      <c r="K1398" s="343"/>
      <c r="L1398" s="343"/>
      <c r="M1398" s="416"/>
      <c r="N1398" s="343"/>
      <c r="O1398" s="343"/>
      <c r="P1398" s="343"/>
      <c r="Q1398" s="343"/>
      <c r="R1398" s="343"/>
      <c r="S1398" s="343"/>
      <c r="T1398" s="343"/>
      <c r="U1398" s="343"/>
      <c r="V1398" s="343"/>
      <c r="W1398" s="326"/>
      <c r="X1398" s="326"/>
      <c r="Y1398" s="326"/>
      <c r="Z1398" s="326"/>
      <c r="AA1398" s="326"/>
    </row>
    <row r="1399">
      <c r="A1399" s="414"/>
      <c r="B1399" s="415"/>
      <c r="C1399" s="415"/>
      <c r="D1399" s="415"/>
      <c r="E1399" s="415"/>
      <c r="F1399" s="415"/>
      <c r="G1399" s="415"/>
      <c r="H1399" s="415"/>
      <c r="I1399" s="343"/>
      <c r="J1399" s="343"/>
      <c r="K1399" s="343"/>
      <c r="L1399" s="343"/>
      <c r="M1399" s="416"/>
      <c r="N1399" s="343"/>
      <c r="O1399" s="343"/>
      <c r="P1399" s="343"/>
      <c r="Q1399" s="343"/>
      <c r="R1399" s="343"/>
      <c r="S1399" s="343"/>
      <c r="T1399" s="343"/>
      <c r="U1399" s="343"/>
      <c r="V1399" s="343"/>
      <c r="W1399" s="326"/>
      <c r="X1399" s="326"/>
      <c r="Y1399" s="326"/>
      <c r="Z1399" s="326"/>
      <c r="AA1399" s="326"/>
    </row>
    <row r="1400">
      <c r="A1400" s="414"/>
      <c r="B1400" s="415"/>
      <c r="C1400" s="415"/>
      <c r="D1400" s="415"/>
      <c r="E1400" s="415"/>
      <c r="F1400" s="415"/>
      <c r="G1400" s="415"/>
      <c r="H1400" s="415"/>
      <c r="I1400" s="343"/>
      <c r="J1400" s="343"/>
      <c r="K1400" s="343"/>
      <c r="L1400" s="343"/>
      <c r="M1400" s="416"/>
      <c r="N1400" s="343"/>
      <c r="O1400" s="343"/>
      <c r="P1400" s="343"/>
      <c r="Q1400" s="343"/>
      <c r="R1400" s="343"/>
      <c r="S1400" s="343"/>
      <c r="T1400" s="343"/>
      <c r="U1400" s="343"/>
      <c r="V1400" s="343"/>
      <c r="W1400" s="326"/>
      <c r="X1400" s="326"/>
      <c r="Y1400" s="326"/>
      <c r="Z1400" s="326"/>
      <c r="AA1400" s="326"/>
    </row>
    <row r="1401">
      <c r="A1401" s="414"/>
      <c r="B1401" s="415"/>
      <c r="C1401" s="415"/>
      <c r="D1401" s="415"/>
      <c r="E1401" s="415"/>
      <c r="F1401" s="415"/>
      <c r="G1401" s="415"/>
      <c r="H1401" s="415"/>
      <c r="I1401" s="343"/>
      <c r="J1401" s="343"/>
      <c r="K1401" s="343"/>
      <c r="L1401" s="343"/>
      <c r="M1401" s="416"/>
      <c r="N1401" s="343"/>
      <c r="O1401" s="343"/>
      <c r="P1401" s="343"/>
      <c r="Q1401" s="343"/>
      <c r="R1401" s="343"/>
      <c r="S1401" s="343"/>
      <c r="T1401" s="343"/>
      <c r="U1401" s="343"/>
      <c r="V1401" s="343"/>
      <c r="W1401" s="326"/>
      <c r="X1401" s="326"/>
      <c r="Y1401" s="326"/>
      <c r="Z1401" s="326"/>
      <c r="AA1401" s="326"/>
    </row>
    <row r="1402">
      <c r="A1402" s="414"/>
      <c r="B1402" s="415"/>
      <c r="C1402" s="415"/>
      <c r="D1402" s="415"/>
      <c r="E1402" s="415"/>
      <c r="F1402" s="415"/>
      <c r="G1402" s="415"/>
      <c r="H1402" s="415"/>
      <c r="I1402" s="343"/>
      <c r="J1402" s="343"/>
      <c r="K1402" s="343"/>
      <c r="L1402" s="343"/>
      <c r="M1402" s="416"/>
      <c r="N1402" s="343"/>
      <c r="O1402" s="343"/>
      <c r="P1402" s="343"/>
      <c r="Q1402" s="343"/>
      <c r="R1402" s="343"/>
      <c r="S1402" s="343"/>
      <c r="T1402" s="343"/>
      <c r="U1402" s="343"/>
      <c r="V1402" s="343"/>
      <c r="W1402" s="326"/>
      <c r="X1402" s="326"/>
      <c r="Y1402" s="326"/>
      <c r="Z1402" s="326"/>
      <c r="AA1402" s="326"/>
    </row>
    <row r="1403">
      <c r="A1403" s="414"/>
      <c r="B1403" s="415"/>
      <c r="C1403" s="415"/>
      <c r="D1403" s="415"/>
      <c r="E1403" s="415"/>
      <c r="F1403" s="415"/>
      <c r="G1403" s="415"/>
      <c r="H1403" s="415"/>
      <c r="I1403" s="343"/>
      <c r="J1403" s="343"/>
      <c r="K1403" s="343"/>
      <c r="L1403" s="343"/>
      <c r="M1403" s="416"/>
      <c r="N1403" s="343"/>
      <c r="O1403" s="343"/>
      <c r="P1403" s="343"/>
      <c r="Q1403" s="343"/>
      <c r="R1403" s="343"/>
      <c r="S1403" s="343"/>
      <c r="T1403" s="343"/>
      <c r="U1403" s="343"/>
      <c r="V1403" s="343"/>
      <c r="W1403" s="326"/>
      <c r="X1403" s="326"/>
      <c r="Y1403" s="326"/>
      <c r="Z1403" s="326"/>
      <c r="AA1403" s="326"/>
    </row>
    <row r="1404">
      <c r="A1404" s="414"/>
      <c r="B1404" s="415"/>
      <c r="C1404" s="415"/>
      <c r="D1404" s="415"/>
      <c r="E1404" s="415"/>
      <c r="F1404" s="415"/>
      <c r="G1404" s="415"/>
      <c r="H1404" s="415"/>
      <c r="I1404" s="343"/>
      <c r="J1404" s="343"/>
      <c r="K1404" s="343"/>
      <c r="L1404" s="343"/>
      <c r="M1404" s="416"/>
      <c r="N1404" s="343"/>
      <c r="O1404" s="343"/>
      <c r="P1404" s="343"/>
      <c r="Q1404" s="343"/>
      <c r="R1404" s="343"/>
      <c r="S1404" s="343"/>
      <c r="T1404" s="343"/>
      <c r="U1404" s="343"/>
      <c r="V1404" s="343"/>
      <c r="W1404" s="326"/>
      <c r="X1404" s="326"/>
      <c r="Y1404" s="326"/>
      <c r="Z1404" s="326"/>
      <c r="AA1404" s="326"/>
    </row>
    <row r="1405">
      <c r="A1405" s="414"/>
      <c r="B1405" s="415"/>
      <c r="C1405" s="415"/>
      <c r="D1405" s="415"/>
      <c r="E1405" s="415"/>
      <c r="F1405" s="415"/>
      <c r="G1405" s="415"/>
      <c r="H1405" s="415"/>
      <c r="I1405" s="343"/>
      <c r="J1405" s="343"/>
      <c r="K1405" s="343"/>
      <c r="L1405" s="343"/>
      <c r="M1405" s="416"/>
      <c r="N1405" s="343"/>
      <c r="O1405" s="343"/>
      <c r="P1405" s="343"/>
      <c r="Q1405" s="343"/>
      <c r="R1405" s="343"/>
      <c r="S1405" s="343"/>
      <c r="T1405" s="343"/>
      <c r="U1405" s="343"/>
      <c r="V1405" s="343"/>
      <c r="W1405" s="326"/>
      <c r="X1405" s="326"/>
      <c r="Y1405" s="326"/>
      <c r="Z1405" s="326"/>
      <c r="AA1405" s="326"/>
    </row>
    <row r="1406">
      <c r="A1406" s="414"/>
      <c r="B1406" s="415"/>
      <c r="C1406" s="415"/>
      <c r="D1406" s="415"/>
      <c r="E1406" s="415"/>
      <c r="F1406" s="415"/>
      <c r="G1406" s="415"/>
      <c r="H1406" s="415"/>
      <c r="I1406" s="343"/>
      <c r="J1406" s="343"/>
      <c r="K1406" s="343"/>
      <c r="L1406" s="343"/>
      <c r="M1406" s="416"/>
      <c r="N1406" s="343"/>
      <c r="O1406" s="343"/>
      <c r="P1406" s="343"/>
      <c r="Q1406" s="343"/>
      <c r="R1406" s="343"/>
      <c r="S1406" s="343"/>
      <c r="T1406" s="343"/>
      <c r="U1406" s="343"/>
      <c r="V1406" s="343"/>
      <c r="W1406" s="326"/>
      <c r="X1406" s="326"/>
      <c r="Y1406" s="326"/>
      <c r="Z1406" s="326"/>
      <c r="AA1406" s="326"/>
    </row>
    <row r="1407">
      <c r="A1407" s="414"/>
      <c r="B1407" s="415"/>
      <c r="C1407" s="415"/>
      <c r="D1407" s="415"/>
      <c r="E1407" s="415"/>
      <c r="F1407" s="415"/>
      <c r="G1407" s="415"/>
      <c r="H1407" s="415"/>
      <c r="I1407" s="343"/>
      <c r="J1407" s="343"/>
      <c r="K1407" s="343"/>
      <c r="L1407" s="343"/>
      <c r="M1407" s="416"/>
      <c r="N1407" s="343"/>
      <c r="O1407" s="343"/>
      <c r="P1407" s="343"/>
      <c r="Q1407" s="343"/>
      <c r="R1407" s="343"/>
      <c r="S1407" s="343"/>
      <c r="T1407" s="343"/>
      <c r="U1407" s="343"/>
      <c r="V1407" s="343"/>
      <c r="W1407" s="326"/>
      <c r="X1407" s="326"/>
      <c r="Y1407" s="326"/>
      <c r="Z1407" s="326"/>
      <c r="AA1407" s="326"/>
    </row>
    <row r="1408">
      <c r="A1408" s="414"/>
      <c r="B1408" s="415"/>
      <c r="C1408" s="415"/>
      <c r="D1408" s="415"/>
      <c r="E1408" s="415"/>
      <c r="F1408" s="415"/>
      <c r="G1408" s="415"/>
      <c r="H1408" s="415"/>
      <c r="I1408" s="343"/>
      <c r="J1408" s="343"/>
      <c r="K1408" s="343"/>
      <c r="L1408" s="343"/>
      <c r="M1408" s="416"/>
      <c r="N1408" s="343"/>
      <c r="O1408" s="343"/>
      <c r="P1408" s="343"/>
      <c r="Q1408" s="343"/>
      <c r="R1408" s="343"/>
      <c r="S1408" s="343"/>
      <c r="T1408" s="343"/>
      <c r="U1408" s="343"/>
      <c r="V1408" s="343"/>
      <c r="W1408" s="326"/>
      <c r="X1408" s="326"/>
      <c r="Y1408" s="326"/>
      <c r="Z1408" s="326"/>
      <c r="AA1408" s="326"/>
    </row>
    <row r="1409">
      <c r="A1409" s="414"/>
      <c r="B1409" s="415"/>
      <c r="C1409" s="415"/>
      <c r="D1409" s="415"/>
      <c r="E1409" s="415"/>
      <c r="F1409" s="415"/>
      <c r="G1409" s="415"/>
      <c r="H1409" s="415"/>
      <c r="I1409" s="343"/>
      <c r="J1409" s="343"/>
      <c r="K1409" s="343"/>
      <c r="L1409" s="343"/>
      <c r="M1409" s="416"/>
      <c r="N1409" s="343"/>
      <c r="O1409" s="343"/>
      <c r="P1409" s="343"/>
      <c r="Q1409" s="343"/>
      <c r="R1409" s="343"/>
      <c r="S1409" s="343"/>
      <c r="T1409" s="343"/>
      <c r="U1409" s="343"/>
      <c r="V1409" s="343"/>
      <c r="W1409" s="326"/>
      <c r="X1409" s="326"/>
      <c r="Y1409" s="326"/>
      <c r="Z1409" s="326"/>
      <c r="AA1409" s="326"/>
    </row>
    <row r="1410">
      <c r="A1410" s="414"/>
      <c r="B1410" s="415"/>
      <c r="C1410" s="415"/>
      <c r="D1410" s="415"/>
      <c r="E1410" s="415"/>
      <c r="F1410" s="415"/>
      <c r="G1410" s="415"/>
      <c r="H1410" s="415"/>
      <c r="I1410" s="343"/>
      <c r="J1410" s="343"/>
      <c r="K1410" s="343"/>
      <c r="L1410" s="343"/>
      <c r="M1410" s="416"/>
      <c r="N1410" s="343"/>
      <c r="O1410" s="343"/>
      <c r="P1410" s="343"/>
      <c r="Q1410" s="343"/>
      <c r="R1410" s="343"/>
      <c r="S1410" s="343"/>
      <c r="T1410" s="343"/>
      <c r="U1410" s="343"/>
      <c r="V1410" s="343"/>
      <c r="W1410" s="326"/>
      <c r="X1410" s="326"/>
      <c r="Y1410" s="326"/>
      <c r="Z1410" s="326"/>
      <c r="AA1410" s="326"/>
    </row>
    <row r="1411">
      <c r="A1411" s="414"/>
      <c r="B1411" s="415"/>
      <c r="C1411" s="415"/>
      <c r="D1411" s="415"/>
      <c r="E1411" s="415"/>
      <c r="F1411" s="415"/>
      <c r="G1411" s="415"/>
      <c r="H1411" s="415"/>
      <c r="I1411" s="343"/>
      <c r="J1411" s="343"/>
      <c r="K1411" s="343"/>
      <c r="L1411" s="343"/>
      <c r="M1411" s="416"/>
      <c r="N1411" s="343"/>
      <c r="O1411" s="343"/>
      <c r="P1411" s="343"/>
      <c r="Q1411" s="343"/>
      <c r="R1411" s="343"/>
      <c r="S1411" s="343"/>
      <c r="T1411" s="343"/>
      <c r="U1411" s="343"/>
      <c r="V1411" s="343"/>
      <c r="W1411" s="326"/>
      <c r="X1411" s="326"/>
      <c r="Y1411" s="326"/>
      <c r="Z1411" s="326"/>
      <c r="AA1411" s="326"/>
    </row>
    <row r="1412">
      <c r="A1412" s="414"/>
      <c r="B1412" s="415"/>
      <c r="C1412" s="415"/>
      <c r="D1412" s="415"/>
      <c r="E1412" s="415"/>
      <c r="F1412" s="415"/>
      <c r="G1412" s="415"/>
      <c r="H1412" s="415"/>
      <c r="I1412" s="343"/>
      <c r="J1412" s="343"/>
      <c r="K1412" s="343"/>
      <c r="L1412" s="343"/>
      <c r="M1412" s="416"/>
      <c r="N1412" s="343"/>
      <c r="O1412" s="343"/>
      <c r="P1412" s="343"/>
      <c r="Q1412" s="343"/>
      <c r="R1412" s="343"/>
      <c r="S1412" s="343"/>
      <c r="T1412" s="343"/>
      <c r="U1412" s="343"/>
      <c r="V1412" s="343"/>
      <c r="W1412" s="326"/>
      <c r="X1412" s="326"/>
      <c r="Y1412" s="326"/>
      <c r="Z1412" s="326"/>
      <c r="AA1412" s="326"/>
    </row>
    <row r="1413">
      <c r="A1413" s="414"/>
      <c r="B1413" s="415"/>
      <c r="C1413" s="415"/>
      <c r="D1413" s="415"/>
      <c r="E1413" s="415"/>
      <c r="F1413" s="415"/>
      <c r="G1413" s="415"/>
      <c r="H1413" s="415"/>
      <c r="I1413" s="343"/>
      <c r="J1413" s="343"/>
      <c r="K1413" s="343"/>
      <c r="L1413" s="343"/>
      <c r="M1413" s="416"/>
      <c r="N1413" s="343"/>
      <c r="O1413" s="343"/>
      <c r="P1413" s="343"/>
      <c r="Q1413" s="343"/>
      <c r="R1413" s="343"/>
      <c r="S1413" s="343"/>
      <c r="T1413" s="343"/>
      <c r="U1413" s="343"/>
      <c r="V1413" s="343"/>
      <c r="W1413" s="326"/>
      <c r="X1413" s="326"/>
      <c r="Y1413" s="326"/>
      <c r="Z1413" s="326"/>
      <c r="AA1413" s="326"/>
    </row>
    <row r="1414">
      <c r="A1414" s="414"/>
      <c r="B1414" s="415"/>
      <c r="C1414" s="415"/>
      <c r="D1414" s="415"/>
      <c r="E1414" s="415"/>
      <c r="F1414" s="415"/>
      <c r="G1414" s="415"/>
      <c r="H1414" s="415"/>
      <c r="I1414" s="343"/>
      <c r="J1414" s="343"/>
      <c r="K1414" s="343"/>
      <c r="L1414" s="343"/>
      <c r="M1414" s="416"/>
      <c r="N1414" s="343"/>
      <c r="O1414" s="343"/>
      <c r="P1414" s="343"/>
      <c r="Q1414" s="343"/>
      <c r="R1414" s="343"/>
      <c r="S1414" s="343"/>
      <c r="T1414" s="343"/>
      <c r="U1414" s="343"/>
      <c r="V1414" s="343"/>
      <c r="W1414" s="326"/>
      <c r="X1414" s="326"/>
      <c r="Y1414" s="326"/>
      <c r="Z1414" s="326"/>
      <c r="AA1414" s="326"/>
    </row>
    <row r="1415">
      <c r="A1415" s="414"/>
      <c r="B1415" s="415"/>
      <c r="C1415" s="415"/>
      <c r="D1415" s="415"/>
      <c r="E1415" s="415"/>
      <c r="F1415" s="415"/>
      <c r="G1415" s="415"/>
      <c r="H1415" s="415"/>
      <c r="I1415" s="343"/>
      <c r="J1415" s="343"/>
      <c r="K1415" s="343"/>
      <c r="L1415" s="343"/>
      <c r="M1415" s="416"/>
      <c r="N1415" s="343"/>
      <c r="O1415" s="343"/>
      <c r="P1415" s="343"/>
      <c r="Q1415" s="343"/>
      <c r="R1415" s="343"/>
      <c r="S1415" s="343"/>
      <c r="T1415" s="343"/>
      <c r="U1415" s="343"/>
      <c r="V1415" s="343"/>
      <c r="W1415" s="326"/>
      <c r="X1415" s="326"/>
      <c r="Y1415" s="326"/>
      <c r="Z1415" s="326"/>
      <c r="AA1415" s="326"/>
    </row>
    <row r="1416">
      <c r="A1416" s="414"/>
      <c r="B1416" s="415"/>
      <c r="C1416" s="415"/>
      <c r="D1416" s="415"/>
      <c r="E1416" s="415"/>
      <c r="F1416" s="415"/>
      <c r="G1416" s="415"/>
      <c r="H1416" s="415"/>
      <c r="I1416" s="343"/>
      <c r="J1416" s="343"/>
      <c r="K1416" s="343"/>
      <c r="L1416" s="343"/>
      <c r="M1416" s="416"/>
      <c r="N1416" s="343"/>
      <c r="O1416" s="343"/>
      <c r="P1416" s="343"/>
      <c r="Q1416" s="343"/>
      <c r="R1416" s="343"/>
      <c r="S1416" s="343"/>
      <c r="T1416" s="343"/>
      <c r="U1416" s="343"/>
      <c r="V1416" s="343"/>
      <c r="W1416" s="326"/>
      <c r="X1416" s="326"/>
      <c r="Y1416" s="326"/>
      <c r="Z1416" s="326"/>
      <c r="AA1416" s="326"/>
    </row>
    <row r="1417">
      <c r="A1417" s="414"/>
      <c r="B1417" s="415"/>
      <c r="C1417" s="415"/>
      <c r="D1417" s="415"/>
      <c r="E1417" s="415"/>
      <c r="F1417" s="415"/>
      <c r="G1417" s="415"/>
      <c r="H1417" s="415"/>
      <c r="I1417" s="343"/>
      <c r="J1417" s="343"/>
      <c r="K1417" s="343"/>
      <c r="L1417" s="343"/>
      <c r="M1417" s="416"/>
      <c r="N1417" s="343"/>
      <c r="O1417" s="343"/>
      <c r="P1417" s="343"/>
      <c r="Q1417" s="343"/>
      <c r="R1417" s="343"/>
      <c r="S1417" s="343"/>
      <c r="T1417" s="343"/>
      <c r="U1417" s="343"/>
      <c r="V1417" s="343"/>
      <c r="W1417" s="326"/>
      <c r="X1417" s="326"/>
      <c r="Y1417" s="326"/>
      <c r="Z1417" s="326"/>
      <c r="AA1417" s="326"/>
    </row>
    <row r="1418">
      <c r="A1418" s="414"/>
      <c r="B1418" s="415"/>
      <c r="C1418" s="415"/>
      <c r="D1418" s="415"/>
      <c r="E1418" s="415"/>
      <c r="F1418" s="415"/>
      <c r="G1418" s="415"/>
      <c r="H1418" s="415"/>
      <c r="I1418" s="343"/>
      <c r="J1418" s="343"/>
      <c r="K1418" s="343"/>
      <c r="L1418" s="343"/>
      <c r="M1418" s="416"/>
      <c r="N1418" s="343"/>
      <c r="O1418" s="343"/>
      <c r="P1418" s="343"/>
      <c r="Q1418" s="343"/>
      <c r="R1418" s="343"/>
      <c r="S1418" s="343"/>
      <c r="T1418" s="343"/>
      <c r="U1418" s="343"/>
      <c r="V1418" s="343"/>
      <c r="W1418" s="326"/>
      <c r="X1418" s="326"/>
      <c r="Y1418" s="326"/>
      <c r="Z1418" s="326"/>
      <c r="AA1418" s="326"/>
    </row>
    <row r="1419">
      <c r="A1419" s="414"/>
      <c r="B1419" s="415"/>
      <c r="C1419" s="415"/>
      <c r="D1419" s="415"/>
      <c r="E1419" s="415"/>
      <c r="F1419" s="415"/>
      <c r="G1419" s="415"/>
      <c r="H1419" s="415"/>
      <c r="I1419" s="343"/>
      <c r="J1419" s="343"/>
      <c r="K1419" s="343"/>
      <c r="L1419" s="343"/>
      <c r="M1419" s="416"/>
      <c r="N1419" s="343"/>
      <c r="O1419" s="343"/>
      <c r="P1419" s="343"/>
      <c r="Q1419" s="343"/>
      <c r="R1419" s="343"/>
      <c r="S1419" s="343"/>
      <c r="T1419" s="343"/>
      <c r="U1419" s="343"/>
      <c r="V1419" s="343"/>
      <c r="W1419" s="326"/>
      <c r="X1419" s="326"/>
      <c r="Y1419" s="326"/>
      <c r="Z1419" s="326"/>
      <c r="AA1419" s="326"/>
    </row>
    <row r="1420">
      <c r="A1420" s="414"/>
      <c r="B1420" s="415"/>
      <c r="C1420" s="415"/>
      <c r="D1420" s="415"/>
      <c r="E1420" s="415"/>
      <c r="F1420" s="415"/>
      <c r="G1420" s="415"/>
      <c r="H1420" s="415"/>
      <c r="I1420" s="343"/>
      <c r="J1420" s="343"/>
      <c r="K1420" s="343"/>
      <c r="L1420" s="343"/>
      <c r="M1420" s="416"/>
      <c r="N1420" s="343"/>
      <c r="O1420" s="343"/>
      <c r="P1420" s="343"/>
      <c r="Q1420" s="343"/>
      <c r="R1420" s="343"/>
      <c r="S1420" s="343"/>
      <c r="T1420" s="343"/>
      <c r="U1420" s="343"/>
      <c r="V1420" s="343"/>
      <c r="W1420" s="326"/>
      <c r="X1420" s="326"/>
      <c r="Y1420" s="326"/>
      <c r="Z1420" s="326"/>
      <c r="AA1420" s="326"/>
    </row>
    <row r="1421">
      <c r="A1421" s="414"/>
      <c r="B1421" s="415"/>
      <c r="C1421" s="415"/>
      <c r="D1421" s="415"/>
      <c r="E1421" s="415"/>
      <c r="F1421" s="415"/>
      <c r="G1421" s="415"/>
      <c r="H1421" s="415"/>
      <c r="I1421" s="343"/>
      <c r="J1421" s="343"/>
      <c r="K1421" s="343"/>
      <c r="L1421" s="343"/>
      <c r="M1421" s="416"/>
      <c r="N1421" s="343"/>
      <c r="O1421" s="343"/>
      <c r="P1421" s="343"/>
      <c r="Q1421" s="343"/>
      <c r="R1421" s="343"/>
      <c r="S1421" s="343"/>
      <c r="T1421" s="343"/>
      <c r="U1421" s="343"/>
      <c r="V1421" s="343"/>
      <c r="W1421" s="326"/>
      <c r="X1421" s="326"/>
      <c r="Y1421" s="326"/>
      <c r="Z1421" s="326"/>
      <c r="AA1421" s="326"/>
    </row>
    <row r="1422">
      <c r="A1422" s="414"/>
      <c r="B1422" s="415"/>
      <c r="C1422" s="415"/>
      <c r="D1422" s="415"/>
      <c r="E1422" s="415"/>
      <c r="F1422" s="415"/>
      <c r="G1422" s="415"/>
      <c r="H1422" s="415"/>
      <c r="I1422" s="343"/>
      <c r="J1422" s="343"/>
      <c r="K1422" s="343"/>
      <c r="L1422" s="343"/>
      <c r="M1422" s="416"/>
      <c r="N1422" s="343"/>
      <c r="O1422" s="343"/>
      <c r="P1422" s="343"/>
      <c r="Q1422" s="343"/>
      <c r="R1422" s="343"/>
      <c r="S1422" s="343"/>
      <c r="T1422" s="343"/>
      <c r="U1422" s="343"/>
      <c r="V1422" s="343"/>
      <c r="W1422" s="326"/>
      <c r="X1422" s="326"/>
      <c r="Y1422" s="326"/>
      <c r="Z1422" s="326"/>
      <c r="AA1422" s="326"/>
    </row>
    <row r="1423">
      <c r="A1423" s="414"/>
      <c r="B1423" s="415"/>
      <c r="C1423" s="415"/>
      <c r="D1423" s="415"/>
      <c r="E1423" s="415"/>
      <c r="F1423" s="415"/>
      <c r="G1423" s="415"/>
      <c r="H1423" s="415"/>
      <c r="I1423" s="343"/>
      <c r="J1423" s="343"/>
      <c r="K1423" s="343"/>
      <c r="L1423" s="343"/>
      <c r="M1423" s="416"/>
      <c r="N1423" s="343"/>
      <c r="O1423" s="343"/>
      <c r="P1423" s="343"/>
      <c r="Q1423" s="343"/>
      <c r="R1423" s="343"/>
      <c r="S1423" s="343"/>
      <c r="T1423" s="343"/>
      <c r="U1423" s="343"/>
      <c r="V1423" s="343"/>
      <c r="W1423" s="326"/>
      <c r="X1423" s="326"/>
      <c r="Y1423" s="326"/>
      <c r="Z1423" s="326"/>
      <c r="AA1423" s="326"/>
    </row>
    <row r="1424">
      <c r="A1424" s="414"/>
      <c r="B1424" s="415"/>
      <c r="C1424" s="415"/>
      <c r="D1424" s="415"/>
      <c r="E1424" s="415"/>
      <c r="F1424" s="415"/>
      <c r="G1424" s="415"/>
      <c r="H1424" s="415"/>
      <c r="I1424" s="343"/>
      <c r="J1424" s="343"/>
      <c r="K1424" s="343"/>
      <c r="L1424" s="343"/>
      <c r="M1424" s="416"/>
      <c r="N1424" s="343"/>
      <c r="O1424" s="343"/>
      <c r="P1424" s="343"/>
      <c r="Q1424" s="343"/>
      <c r="R1424" s="343"/>
      <c r="S1424" s="343"/>
      <c r="T1424" s="343"/>
      <c r="U1424" s="343"/>
      <c r="V1424" s="343"/>
      <c r="W1424" s="326"/>
      <c r="X1424" s="326"/>
      <c r="Y1424" s="326"/>
      <c r="Z1424" s="326"/>
      <c r="AA1424" s="326"/>
    </row>
    <row r="1425">
      <c r="A1425" s="414"/>
      <c r="B1425" s="415"/>
      <c r="C1425" s="415"/>
      <c r="D1425" s="415"/>
      <c r="E1425" s="415"/>
      <c r="F1425" s="415"/>
      <c r="G1425" s="415"/>
      <c r="H1425" s="415"/>
      <c r="I1425" s="343"/>
      <c r="J1425" s="343"/>
      <c r="K1425" s="343"/>
      <c r="L1425" s="343"/>
      <c r="M1425" s="416"/>
      <c r="N1425" s="343"/>
      <c r="O1425" s="343"/>
      <c r="P1425" s="343"/>
      <c r="Q1425" s="343"/>
      <c r="R1425" s="343"/>
      <c r="S1425" s="343"/>
      <c r="T1425" s="343"/>
      <c r="U1425" s="343"/>
      <c r="V1425" s="343"/>
      <c r="W1425" s="326"/>
      <c r="X1425" s="326"/>
      <c r="Y1425" s="326"/>
      <c r="Z1425" s="326"/>
      <c r="AA1425" s="326"/>
    </row>
    <row r="1426">
      <c r="A1426" s="414"/>
      <c r="B1426" s="415"/>
      <c r="C1426" s="415"/>
      <c r="D1426" s="415"/>
      <c r="E1426" s="415"/>
      <c r="F1426" s="415"/>
      <c r="G1426" s="415"/>
      <c r="H1426" s="415"/>
      <c r="I1426" s="343"/>
      <c r="J1426" s="343"/>
      <c r="K1426" s="343"/>
      <c r="L1426" s="343"/>
      <c r="M1426" s="416"/>
      <c r="N1426" s="343"/>
      <c r="O1426" s="343"/>
      <c r="P1426" s="343"/>
      <c r="Q1426" s="343"/>
      <c r="R1426" s="343"/>
      <c r="S1426" s="343"/>
      <c r="T1426" s="343"/>
      <c r="U1426" s="343"/>
      <c r="V1426" s="343"/>
      <c r="W1426" s="326"/>
      <c r="X1426" s="326"/>
      <c r="Y1426" s="326"/>
      <c r="Z1426" s="326"/>
      <c r="AA1426" s="326"/>
    </row>
    <row r="1427">
      <c r="A1427" s="414"/>
      <c r="B1427" s="415"/>
      <c r="C1427" s="415"/>
      <c r="D1427" s="415"/>
      <c r="E1427" s="415"/>
      <c r="F1427" s="415"/>
      <c r="G1427" s="415"/>
      <c r="H1427" s="415"/>
      <c r="I1427" s="343"/>
      <c r="J1427" s="343"/>
      <c r="K1427" s="343"/>
      <c r="L1427" s="343"/>
      <c r="M1427" s="416"/>
      <c r="N1427" s="343"/>
      <c r="O1427" s="343"/>
      <c r="P1427" s="343"/>
      <c r="Q1427" s="343"/>
      <c r="R1427" s="343"/>
      <c r="S1427" s="343"/>
      <c r="T1427" s="343"/>
      <c r="U1427" s="343"/>
      <c r="V1427" s="343"/>
      <c r="W1427" s="326"/>
      <c r="X1427" s="326"/>
      <c r="Y1427" s="326"/>
      <c r="Z1427" s="326"/>
      <c r="AA1427" s="326"/>
    </row>
    <row r="1428">
      <c r="A1428" s="414"/>
      <c r="B1428" s="415"/>
      <c r="C1428" s="415"/>
      <c r="D1428" s="415"/>
      <c r="E1428" s="415"/>
      <c r="F1428" s="415"/>
      <c r="G1428" s="415"/>
      <c r="H1428" s="415"/>
      <c r="I1428" s="343"/>
      <c r="J1428" s="343"/>
      <c r="K1428" s="343"/>
      <c r="L1428" s="343"/>
      <c r="M1428" s="416"/>
      <c r="N1428" s="343"/>
      <c r="O1428" s="343"/>
      <c r="P1428" s="343"/>
      <c r="Q1428" s="343"/>
      <c r="R1428" s="343"/>
      <c r="S1428" s="343"/>
      <c r="T1428" s="343"/>
      <c r="U1428" s="343"/>
      <c r="V1428" s="343"/>
      <c r="W1428" s="326"/>
      <c r="X1428" s="326"/>
      <c r="Y1428" s="326"/>
      <c r="Z1428" s="326"/>
      <c r="AA1428" s="326"/>
    </row>
    <row r="1429">
      <c r="A1429" s="414"/>
      <c r="B1429" s="415"/>
      <c r="C1429" s="415"/>
      <c r="D1429" s="415"/>
      <c r="E1429" s="415"/>
      <c r="F1429" s="415"/>
      <c r="G1429" s="415"/>
      <c r="H1429" s="415"/>
      <c r="I1429" s="343"/>
      <c r="J1429" s="343"/>
      <c r="K1429" s="343"/>
      <c r="L1429" s="343"/>
      <c r="M1429" s="416"/>
      <c r="N1429" s="343"/>
      <c r="O1429" s="343"/>
      <c r="P1429" s="343"/>
      <c r="Q1429" s="343"/>
      <c r="R1429" s="343"/>
      <c r="S1429" s="343"/>
      <c r="T1429" s="343"/>
      <c r="U1429" s="343"/>
      <c r="V1429" s="343"/>
      <c r="W1429" s="326"/>
      <c r="X1429" s="326"/>
      <c r="Y1429" s="326"/>
      <c r="Z1429" s="326"/>
      <c r="AA1429" s="326"/>
    </row>
    <row r="1430">
      <c r="A1430" s="414"/>
      <c r="B1430" s="415"/>
      <c r="C1430" s="415"/>
      <c r="D1430" s="415"/>
      <c r="E1430" s="415"/>
      <c r="F1430" s="415"/>
      <c r="G1430" s="415"/>
      <c r="H1430" s="415"/>
      <c r="I1430" s="343"/>
      <c r="J1430" s="343"/>
      <c r="K1430" s="343"/>
      <c r="L1430" s="343"/>
      <c r="M1430" s="416"/>
      <c r="N1430" s="343"/>
      <c r="O1430" s="343"/>
      <c r="P1430" s="343"/>
      <c r="Q1430" s="343"/>
      <c r="R1430" s="343"/>
      <c r="S1430" s="343"/>
      <c r="T1430" s="343"/>
      <c r="U1430" s="343"/>
      <c r="V1430" s="343"/>
      <c r="W1430" s="326"/>
      <c r="X1430" s="326"/>
      <c r="Y1430" s="326"/>
      <c r="Z1430" s="326"/>
      <c r="AA1430" s="326"/>
    </row>
    <row r="1431">
      <c r="A1431" s="414"/>
      <c r="B1431" s="415"/>
      <c r="C1431" s="415"/>
      <c r="D1431" s="415"/>
      <c r="E1431" s="415"/>
      <c r="F1431" s="415"/>
      <c r="G1431" s="415"/>
      <c r="H1431" s="415"/>
      <c r="I1431" s="343"/>
      <c r="J1431" s="343"/>
      <c r="K1431" s="343"/>
      <c r="L1431" s="343"/>
      <c r="M1431" s="416"/>
      <c r="N1431" s="343"/>
      <c r="O1431" s="343"/>
      <c r="P1431" s="343"/>
      <c r="Q1431" s="343"/>
      <c r="R1431" s="343"/>
      <c r="S1431" s="343"/>
      <c r="T1431" s="343"/>
      <c r="U1431" s="343"/>
      <c r="V1431" s="343"/>
      <c r="W1431" s="326"/>
      <c r="X1431" s="326"/>
      <c r="Y1431" s="326"/>
      <c r="Z1431" s="326"/>
      <c r="AA1431" s="326"/>
    </row>
    <row r="1432">
      <c r="A1432" s="414"/>
      <c r="B1432" s="415"/>
      <c r="C1432" s="415"/>
      <c r="D1432" s="415"/>
      <c r="E1432" s="415"/>
      <c r="F1432" s="415"/>
      <c r="G1432" s="415"/>
      <c r="H1432" s="415"/>
      <c r="I1432" s="343"/>
      <c r="J1432" s="343"/>
      <c r="K1432" s="343"/>
      <c r="L1432" s="343"/>
      <c r="M1432" s="416"/>
      <c r="N1432" s="343"/>
      <c r="O1432" s="343"/>
      <c r="P1432" s="343"/>
      <c r="Q1432" s="343"/>
      <c r="R1432" s="343"/>
      <c r="S1432" s="343"/>
      <c r="T1432" s="343"/>
      <c r="U1432" s="343"/>
      <c r="V1432" s="343"/>
      <c r="W1432" s="326"/>
      <c r="X1432" s="326"/>
      <c r="Y1432" s="326"/>
      <c r="Z1432" s="326"/>
      <c r="AA1432" s="326"/>
    </row>
    <row r="1433">
      <c r="A1433" s="414"/>
      <c r="B1433" s="415"/>
      <c r="C1433" s="415"/>
      <c r="D1433" s="415"/>
      <c r="E1433" s="415"/>
      <c r="F1433" s="415"/>
      <c r="G1433" s="415"/>
      <c r="H1433" s="415"/>
      <c r="I1433" s="343"/>
      <c r="J1433" s="343"/>
      <c r="K1433" s="343"/>
      <c r="L1433" s="343"/>
      <c r="M1433" s="416"/>
      <c r="N1433" s="343"/>
      <c r="O1433" s="343"/>
      <c r="P1433" s="343"/>
      <c r="Q1433" s="343"/>
      <c r="R1433" s="343"/>
      <c r="S1433" s="343"/>
      <c r="T1433" s="343"/>
      <c r="U1433" s="343"/>
      <c r="V1433" s="343"/>
      <c r="W1433" s="326"/>
      <c r="X1433" s="326"/>
      <c r="Y1433" s="326"/>
      <c r="Z1433" s="326"/>
      <c r="AA1433" s="326"/>
    </row>
    <row r="1434">
      <c r="A1434" s="414"/>
      <c r="B1434" s="415"/>
      <c r="C1434" s="415"/>
      <c r="D1434" s="415"/>
      <c r="E1434" s="415"/>
      <c r="F1434" s="415"/>
      <c r="G1434" s="415"/>
      <c r="H1434" s="415"/>
      <c r="I1434" s="343"/>
      <c r="J1434" s="343"/>
      <c r="K1434" s="343"/>
      <c r="L1434" s="343"/>
      <c r="M1434" s="416"/>
      <c r="N1434" s="343"/>
      <c r="O1434" s="343"/>
      <c r="P1434" s="343"/>
      <c r="Q1434" s="343"/>
      <c r="R1434" s="343"/>
      <c r="S1434" s="343"/>
      <c r="T1434" s="343"/>
      <c r="U1434" s="343"/>
      <c r="V1434" s="343"/>
      <c r="W1434" s="326"/>
      <c r="X1434" s="326"/>
      <c r="Y1434" s="326"/>
      <c r="Z1434" s="326"/>
      <c r="AA1434" s="326"/>
    </row>
    <row r="1435">
      <c r="A1435" s="414"/>
      <c r="B1435" s="415"/>
      <c r="C1435" s="415"/>
      <c r="D1435" s="415"/>
      <c r="E1435" s="415"/>
      <c r="F1435" s="415"/>
      <c r="G1435" s="415"/>
      <c r="H1435" s="415"/>
      <c r="I1435" s="343"/>
      <c r="J1435" s="343"/>
      <c r="K1435" s="343"/>
      <c r="L1435" s="343"/>
      <c r="M1435" s="416"/>
      <c r="N1435" s="343"/>
      <c r="O1435" s="343"/>
      <c r="P1435" s="343"/>
      <c r="Q1435" s="343"/>
      <c r="R1435" s="343"/>
      <c r="S1435" s="343"/>
      <c r="T1435" s="343"/>
      <c r="U1435" s="343"/>
      <c r="V1435" s="343"/>
      <c r="W1435" s="326"/>
      <c r="X1435" s="326"/>
      <c r="Y1435" s="326"/>
      <c r="Z1435" s="326"/>
      <c r="AA1435" s="326"/>
    </row>
    <row r="1436">
      <c r="A1436" s="414"/>
      <c r="B1436" s="415"/>
      <c r="C1436" s="415"/>
      <c r="D1436" s="415"/>
      <c r="E1436" s="415"/>
      <c r="F1436" s="415"/>
      <c r="G1436" s="415"/>
      <c r="H1436" s="415"/>
      <c r="I1436" s="343"/>
      <c r="J1436" s="343"/>
      <c r="K1436" s="343"/>
      <c r="L1436" s="343"/>
      <c r="M1436" s="416"/>
      <c r="N1436" s="343"/>
      <c r="O1436" s="343"/>
      <c r="P1436" s="343"/>
      <c r="Q1436" s="343"/>
      <c r="R1436" s="343"/>
      <c r="S1436" s="343"/>
      <c r="T1436" s="343"/>
      <c r="U1436" s="343"/>
      <c r="V1436" s="343"/>
      <c r="W1436" s="326"/>
      <c r="X1436" s="326"/>
      <c r="Y1436" s="326"/>
      <c r="Z1436" s="326"/>
      <c r="AA1436" s="326"/>
    </row>
    <row r="1437">
      <c r="A1437" s="414"/>
      <c r="B1437" s="415"/>
      <c r="C1437" s="415"/>
      <c r="D1437" s="415"/>
      <c r="E1437" s="415"/>
      <c r="F1437" s="415"/>
      <c r="G1437" s="415"/>
      <c r="H1437" s="415"/>
      <c r="I1437" s="343"/>
      <c r="J1437" s="343"/>
      <c r="K1437" s="343"/>
      <c r="L1437" s="343"/>
      <c r="M1437" s="416"/>
      <c r="N1437" s="343"/>
      <c r="O1437" s="343"/>
      <c r="P1437" s="343"/>
      <c r="Q1437" s="343"/>
      <c r="R1437" s="343"/>
      <c r="S1437" s="343"/>
      <c r="T1437" s="343"/>
      <c r="U1437" s="343"/>
      <c r="V1437" s="343"/>
      <c r="W1437" s="326"/>
      <c r="X1437" s="326"/>
      <c r="Y1437" s="326"/>
      <c r="Z1437" s="326"/>
      <c r="AA1437" s="326"/>
    </row>
    <row r="1438">
      <c r="A1438" s="414"/>
      <c r="B1438" s="415"/>
      <c r="C1438" s="415"/>
      <c r="D1438" s="415"/>
      <c r="E1438" s="415"/>
      <c r="F1438" s="415"/>
      <c r="G1438" s="415"/>
      <c r="H1438" s="415"/>
      <c r="I1438" s="343"/>
      <c r="J1438" s="343"/>
      <c r="K1438" s="343"/>
      <c r="L1438" s="343"/>
      <c r="M1438" s="416"/>
      <c r="N1438" s="343"/>
      <c r="O1438" s="343"/>
      <c r="P1438" s="343"/>
      <c r="Q1438" s="343"/>
      <c r="R1438" s="343"/>
      <c r="S1438" s="343"/>
      <c r="T1438" s="343"/>
      <c r="U1438" s="343"/>
      <c r="V1438" s="343"/>
      <c r="W1438" s="326"/>
      <c r="X1438" s="326"/>
      <c r="Y1438" s="326"/>
      <c r="Z1438" s="326"/>
      <c r="AA1438" s="326"/>
    </row>
    <row r="1439">
      <c r="A1439" s="414"/>
      <c r="B1439" s="415"/>
      <c r="C1439" s="415"/>
      <c r="D1439" s="415"/>
      <c r="E1439" s="415"/>
      <c r="F1439" s="415"/>
      <c r="G1439" s="415"/>
      <c r="H1439" s="415"/>
      <c r="I1439" s="343"/>
      <c r="J1439" s="343"/>
      <c r="K1439" s="343"/>
      <c r="L1439" s="343"/>
      <c r="M1439" s="416"/>
      <c r="N1439" s="343"/>
      <c r="O1439" s="343"/>
      <c r="P1439" s="343"/>
      <c r="Q1439" s="343"/>
      <c r="R1439" s="343"/>
      <c r="S1439" s="343"/>
      <c r="T1439" s="343"/>
      <c r="U1439" s="343"/>
      <c r="V1439" s="343"/>
      <c r="W1439" s="326"/>
      <c r="X1439" s="326"/>
      <c r="Y1439" s="326"/>
      <c r="Z1439" s="326"/>
      <c r="AA1439" s="326"/>
    </row>
    <row r="1440">
      <c r="A1440" s="414"/>
      <c r="B1440" s="415"/>
      <c r="C1440" s="415"/>
      <c r="D1440" s="415"/>
      <c r="E1440" s="415"/>
      <c r="F1440" s="415"/>
      <c r="G1440" s="415"/>
      <c r="H1440" s="415"/>
      <c r="I1440" s="343"/>
      <c r="J1440" s="343"/>
      <c r="K1440" s="343"/>
      <c r="L1440" s="343"/>
      <c r="M1440" s="416"/>
      <c r="N1440" s="343"/>
      <c r="O1440" s="343"/>
      <c r="P1440" s="343"/>
      <c r="Q1440" s="343"/>
      <c r="R1440" s="343"/>
      <c r="S1440" s="343"/>
      <c r="T1440" s="343"/>
      <c r="U1440" s="343"/>
      <c r="V1440" s="343"/>
      <c r="W1440" s="326"/>
      <c r="X1440" s="326"/>
      <c r="Y1440" s="326"/>
      <c r="Z1440" s="326"/>
      <c r="AA1440" s="326"/>
    </row>
    <row r="1441">
      <c r="A1441" s="414"/>
      <c r="B1441" s="415"/>
      <c r="C1441" s="415"/>
      <c r="D1441" s="415"/>
      <c r="E1441" s="415"/>
      <c r="F1441" s="415"/>
      <c r="G1441" s="415"/>
      <c r="H1441" s="415"/>
      <c r="I1441" s="343"/>
      <c r="J1441" s="343"/>
      <c r="K1441" s="343"/>
      <c r="L1441" s="343"/>
      <c r="M1441" s="416"/>
      <c r="N1441" s="343"/>
      <c r="O1441" s="343"/>
      <c r="P1441" s="343"/>
      <c r="Q1441" s="343"/>
      <c r="R1441" s="343"/>
      <c r="S1441" s="343"/>
      <c r="T1441" s="343"/>
      <c r="U1441" s="343"/>
      <c r="V1441" s="343"/>
      <c r="W1441" s="326"/>
      <c r="X1441" s="326"/>
      <c r="Y1441" s="326"/>
      <c r="Z1441" s="326"/>
      <c r="AA1441" s="326"/>
    </row>
    <row r="1442">
      <c r="A1442" s="414"/>
      <c r="B1442" s="415"/>
      <c r="C1442" s="415"/>
      <c r="D1442" s="415"/>
      <c r="E1442" s="415"/>
      <c r="F1442" s="415"/>
      <c r="G1442" s="415"/>
      <c r="H1442" s="415"/>
      <c r="I1442" s="343"/>
      <c r="J1442" s="343"/>
      <c r="K1442" s="343"/>
      <c r="L1442" s="343"/>
      <c r="M1442" s="416"/>
      <c r="N1442" s="343"/>
      <c r="O1442" s="343"/>
      <c r="P1442" s="343"/>
      <c r="Q1442" s="343"/>
      <c r="R1442" s="343"/>
      <c r="S1442" s="343"/>
      <c r="T1442" s="343"/>
      <c r="U1442" s="343"/>
      <c r="V1442" s="343"/>
      <c r="W1442" s="326"/>
      <c r="X1442" s="326"/>
      <c r="Y1442" s="326"/>
      <c r="Z1442" s="326"/>
      <c r="AA1442" s="326"/>
    </row>
    <row r="1443">
      <c r="A1443" s="414"/>
      <c r="B1443" s="415"/>
      <c r="C1443" s="415"/>
      <c r="D1443" s="415"/>
      <c r="E1443" s="415"/>
      <c r="F1443" s="415"/>
      <c r="G1443" s="415"/>
      <c r="H1443" s="415"/>
      <c r="I1443" s="343"/>
      <c r="J1443" s="343"/>
      <c r="K1443" s="343"/>
      <c r="L1443" s="343"/>
      <c r="M1443" s="416"/>
      <c r="N1443" s="343"/>
      <c r="O1443" s="343"/>
      <c r="P1443" s="343"/>
      <c r="Q1443" s="343"/>
      <c r="R1443" s="343"/>
      <c r="S1443" s="343"/>
      <c r="T1443" s="343"/>
      <c r="U1443" s="343"/>
      <c r="V1443" s="343"/>
      <c r="W1443" s="326"/>
      <c r="X1443" s="326"/>
      <c r="Y1443" s="326"/>
      <c r="Z1443" s="326"/>
      <c r="AA1443" s="326"/>
    </row>
    <row r="1444">
      <c r="A1444" s="414"/>
      <c r="B1444" s="415"/>
      <c r="C1444" s="415"/>
      <c r="D1444" s="415"/>
      <c r="E1444" s="415"/>
      <c r="F1444" s="415"/>
      <c r="G1444" s="415"/>
      <c r="H1444" s="415"/>
      <c r="I1444" s="343"/>
      <c r="J1444" s="343"/>
      <c r="K1444" s="343"/>
      <c r="L1444" s="343"/>
      <c r="M1444" s="416"/>
      <c r="N1444" s="343"/>
      <c r="O1444" s="343"/>
      <c r="P1444" s="343"/>
      <c r="Q1444" s="343"/>
      <c r="R1444" s="343"/>
      <c r="S1444" s="343"/>
      <c r="T1444" s="343"/>
      <c r="U1444" s="343"/>
      <c r="V1444" s="343"/>
      <c r="W1444" s="326"/>
      <c r="X1444" s="326"/>
      <c r="Y1444" s="326"/>
      <c r="Z1444" s="326"/>
      <c r="AA1444" s="326"/>
    </row>
    <row r="1445">
      <c r="A1445" s="414"/>
      <c r="B1445" s="415"/>
      <c r="C1445" s="415"/>
      <c r="D1445" s="415"/>
      <c r="E1445" s="415"/>
      <c r="F1445" s="415"/>
      <c r="G1445" s="415"/>
      <c r="H1445" s="415"/>
      <c r="I1445" s="343"/>
      <c r="J1445" s="343"/>
      <c r="K1445" s="343"/>
      <c r="L1445" s="343"/>
      <c r="M1445" s="416"/>
      <c r="N1445" s="343"/>
      <c r="O1445" s="343"/>
      <c r="P1445" s="343"/>
      <c r="Q1445" s="343"/>
      <c r="R1445" s="343"/>
      <c r="S1445" s="343"/>
      <c r="T1445" s="343"/>
      <c r="U1445" s="343"/>
      <c r="V1445" s="343"/>
      <c r="W1445" s="326"/>
      <c r="X1445" s="326"/>
      <c r="Y1445" s="326"/>
      <c r="Z1445" s="326"/>
      <c r="AA1445" s="326"/>
    </row>
    <row r="1446">
      <c r="A1446" s="414"/>
      <c r="B1446" s="415"/>
      <c r="C1446" s="415"/>
      <c r="D1446" s="415"/>
      <c r="E1446" s="415"/>
      <c r="F1446" s="415"/>
      <c r="G1446" s="415"/>
      <c r="H1446" s="415"/>
      <c r="I1446" s="343"/>
      <c r="J1446" s="343"/>
      <c r="K1446" s="343"/>
      <c r="L1446" s="343"/>
      <c r="M1446" s="416"/>
      <c r="N1446" s="343"/>
      <c r="O1446" s="343"/>
      <c r="P1446" s="343"/>
      <c r="Q1446" s="343"/>
      <c r="R1446" s="343"/>
      <c r="S1446" s="343"/>
      <c r="T1446" s="343"/>
      <c r="U1446" s="343"/>
      <c r="V1446" s="343"/>
      <c r="W1446" s="326"/>
      <c r="X1446" s="326"/>
      <c r="Y1446" s="326"/>
      <c r="Z1446" s="326"/>
      <c r="AA1446" s="326"/>
    </row>
    <row r="1447">
      <c r="A1447" s="414"/>
      <c r="B1447" s="415"/>
      <c r="C1447" s="415"/>
      <c r="D1447" s="415"/>
      <c r="E1447" s="415"/>
      <c r="F1447" s="415"/>
      <c r="G1447" s="415"/>
      <c r="H1447" s="415"/>
      <c r="I1447" s="343"/>
      <c r="J1447" s="343"/>
      <c r="K1447" s="343"/>
      <c r="L1447" s="343"/>
      <c r="M1447" s="416"/>
      <c r="N1447" s="343"/>
      <c r="O1447" s="343"/>
      <c r="P1447" s="343"/>
      <c r="Q1447" s="343"/>
      <c r="R1447" s="343"/>
      <c r="S1447" s="343"/>
      <c r="T1447" s="343"/>
      <c r="U1447" s="343"/>
      <c r="V1447" s="343"/>
      <c r="W1447" s="326"/>
      <c r="X1447" s="326"/>
      <c r="Y1447" s="326"/>
      <c r="Z1447" s="326"/>
      <c r="AA1447" s="326"/>
    </row>
    <row r="1448">
      <c r="A1448" s="414"/>
      <c r="B1448" s="415"/>
      <c r="C1448" s="415"/>
      <c r="D1448" s="415"/>
      <c r="E1448" s="415"/>
      <c r="F1448" s="415"/>
      <c r="G1448" s="415"/>
      <c r="H1448" s="415"/>
      <c r="I1448" s="343"/>
      <c r="J1448" s="343"/>
      <c r="K1448" s="343"/>
      <c r="L1448" s="343"/>
      <c r="M1448" s="416"/>
      <c r="N1448" s="343"/>
      <c r="O1448" s="343"/>
      <c r="P1448" s="343"/>
      <c r="Q1448" s="343"/>
      <c r="R1448" s="343"/>
      <c r="S1448" s="343"/>
      <c r="T1448" s="343"/>
      <c r="U1448" s="343"/>
      <c r="V1448" s="343"/>
      <c r="W1448" s="326"/>
      <c r="X1448" s="326"/>
      <c r="Y1448" s="326"/>
      <c r="Z1448" s="326"/>
      <c r="AA1448" s="326"/>
    </row>
    <row r="1449">
      <c r="A1449" s="414"/>
      <c r="B1449" s="415"/>
      <c r="C1449" s="415"/>
      <c r="D1449" s="415"/>
      <c r="E1449" s="415"/>
      <c r="F1449" s="415"/>
      <c r="G1449" s="415"/>
      <c r="H1449" s="415"/>
      <c r="I1449" s="343"/>
      <c r="J1449" s="343"/>
      <c r="K1449" s="343"/>
      <c r="L1449" s="343"/>
      <c r="M1449" s="416"/>
      <c r="N1449" s="343"/>
      <c r="O1449" s="343"/>
      <c r="P1449" s="343"/>
      <c r="Q1449" s="343"/>
      <c r="R1449" s="343"/>
      <c r="S1449" s="343"/>
      <c r="T1449" s="343"/>
      <c r="U1449" s="343"/>
      <c r="V1449" s="343"/>
      <c r="W1449" s="326"/>
      <c r="X1449" s="326"/>
      <c r="Y1449" s="326"/>
      <c r="Z1449" s="326"/>
      <c r="AA1449" s="326"/>
    </row>
    <row r="1450">
      <c r="A1450" s="414"/>
      <c r="B1450" s="415"/>
      <c r="C1450" s="415"/>
      <c r="D1450" s="415"/>
      <c r="E1450" s="415"/>
      <c r="F1450" s="415"/>
      <c r="G1450" s="415"/>
      <c r="H1450" s="415"/>
      <c r="I1450" s="343"/>
      <c r="J1450" s="343"/>
      <c r="K1450" s="343"/>
      <c r="L1450" s="343"/>
      <c r="M1450" s="416"/>
      <c r="N1450" s="343"/>
      <c r="O1450" s="343"/>
      <c r="P1450" s="343"/>
      <c r="Q1450" s="343"/>
      <c r="R1450" s="343"/>
      <c r="S1450" s="343"/>
      <c r="T1450" s="343"/>
      <c r="U1450" s="343"/>
      <c r="V1450" s="343"/>
      <c r="W1450" s="326"/>
      <c r="X1450" s="326"/>
      <c r="Y1450" s="326"/>
      <c r="Z1450" s="326"/>
      <c r="AA1450" s="326"/>
    </row>
    <row r="1451">
      <c r="A1451" s="414"/>
      <c r="B1451" s="415"/>
      <c r="C1451" s="415"/>
      <c r="D1451" s="415"/>
      <c r="E1451" s="415"/>
      <c r="F1451" s="415"/>
      <c r="G1451" s="415"/>
      <c r="H1451" s="415"/>
      <c r="I1451" s="343"/>
      <c r="J1451" s="343"/>
      <c r="K1451" s="343"/>
      <c r="L1451" s="343"/>
      <c r="M1451" s="416"/>
      <c r="N1451" s="343"/>
      <c r="O1451" s="343"/>
      <c r="P1451" s="343"/>
      <c r="Q1451" s="343"/>
      <c r="R1451" s="343"/>
      <c r="S1451" s="343"/>
      <c r="T1451" s="343"/>
      <c r="U1451" s="343"/>
      <c r="V1451" s="343"/>
      <c r="W1451" s="326"/>
      <c r="X1451" s="326"/>
      <c r="Y1451" s="326"/>
      <c r="Z1451" s="326"/>
      <c r="AA1451" s="326"/>
    </row>
    <row r="1452">
      <c r="A1452" s="414"/>
      <c r="B1452" s="415"/>
      <c r="C1452" s="415"/>
      <c r="D1452" s="415"/>
      <c r="E1452" s="415"/>
      <c r="F1452" s="415"/>
      <c r="G1452" s="415"/>
      <c r="H1452" s="415"/>
      <c r="I1452" s="343"/>
      <c r="J1452" s="343"/>
      <c r="K1452" s="343"/>
      <c r="L1452" s="343"/>
      <c r="M1452" s="416"/>
      <c r="N1452" s="343"/>
      <c r="O1452" s="343"/>
      <c r="P1452" s="343"/>
      <c r="Q1452" s="343"/>
      <c r="R1452" s="343"/>
      <c r="S1452" s="343"/>
      <c r="T1452" s="343"/>
      <c r="U1452" s="343"/>
      <c r="V1452" s="343"/>
      <c r="W1452" s="326"/>
      <c r="X1452" s="326"/>
      <c r="Y1452" s="326"/>
      <c r="Z1452" s="326"/>
      <c r="AA1452" s="326"/>
    </row>
    <row r="1453">
      <c r="A1453" s="414"/>
      <c r="B1453" s="415"/>
      <c r="C1453" s="415"/>
      <c r="D1453" s="415"/>
      <c r="E1453" s="415"/>
      <c r="F1453" s="415"/>
      <c r="G1453" s="415"/>
      <c r="H1453" s="415"/>
      <c r="I1453" s="343"/>
      <c r="J1453" s="343"/>
      <c r="K1453" s="343"/>
      <c r="L1453" s="343"/>
      <c r="M1453" s="416"/>
      <c r="N1453" s="343"/>
      <c r="O1453" s="343"/>
      <c r="P1453" s="343"/>
      <c r="Q1453" s="343"/>
      <c r="R1453" s="343"/>
      <c r="S1453" s="343"/>
      <c r="T1453" s="343"/>
      <c r="U1453" s="343"/>
      <c r="V1453" s="343"/>
      <c r="W1453" s="326"/>
      <c r="X1453" s="326"/>
      <c r="Y1453" s="326"/>
      <c r="Z1453" s="326"/>
      <c r="AA1453" s="326"/>
    </row>
    <row r="1454">
      <c r="A1454" s="414"/>
      <c r="B1454" s="415"/>
      <c r="C1454" s="415"/>
      <c r="D1454" s="415"/>
      <c r="E1454" s="415"/>
      <c r="F1454" s="415"/>
      <c r="G1454" s="415"/>
      <c r="H1454" s="415"/>
      <c r="I1454" s="343"/>
      <c r="J1454" s="343"/>
      <c r="K1454" s="343"/>
      <c r="L1454" s="343"/>
      <c r="M1454" s="416"/>
      <c r="N1454" s="343"/>
      <c r="O1454" s="343"/>
      <c r="P1454" s="343"/>
      <c r="Q1454" s="343"/>
      <c r="R1454" s="343"/>
      <c r="S1454" s="343"/>
      <c r="T1454" s="343"/>
      <c r="U1454" s="343"/>
      <c r="V1454" s="343"/>
      <c r="W1454" s="326"/>
      <c r="X1454" s="326"/>
      <c r="Y1454" s="326"/>
      <c r="Z1454" s="326"/>
      <c r="AA1454" s="326"/>
    </row>
    <row r="1455">
      <c r="A1455" s="414"/>
      <c r="B1455" s="415"/>
      <c r="C1455" s="415"/>
      <c r="D1455" s="415"/>
      <c r="E1455" s="415"/>
      <c r="F1455" s="415"/>
      <c r="G1455" s="415"/>
      <c r="H1455" s="415"/>
      <c r="I1455" s="343"/>
      <c r="J1455" s="343"/>
      <c r="K1455" s="343"/>
      <c r="L1455" s="343"/>
      <c r="M1455" s="416"/>
      <c r="N1455" s="343"/>
      <c r="O1455" s="343"/>
      <c r="P1455" s="343"/>
      <c r="Q1455" s="343"/>
      <c r="R1455" s="343"/>
      <c r="S1455" s="343"/>
      <c r="T1455" s="343"/>
      <c r="U1455" s="343"/>
      <c r="V1455" s="343"/>
      <c r="W1455" s="326"/>
      <c r="X1455" s="326"/>
      <c r="Y1455" s="326"/>
      <c r="Z1455" s="326"/>
      <c r="AA1455" s="326"/>
    </row>
    <row r="1456">
      <c r="A1456" s="414"/>
      <c r="B1456" s="415"/>
      <c r="C1456" s="415"/>
      <c r="D1456" s="415"/>
      <c r="E1456" s="415"/>
      <c r="F1456" s="415"/>
      <c r="G1456" s="415"/>
      <c r="H1456" s="415"/>
      <c r="I1456" s="343"/>
      <c r="J1456" s="343"/>
      <c r="K1456" s="343"/>
      <c r="L1456" s="343"/>
      <c r="M1456" s="416"/>
      <c r="N1456" s="343"/>
      <c r="O1456" s="343"/>
      <c r="P1456" s="343"/>
      <c r="Q1456" s="343"/>
      <c r="R1456" s="343"/>
      <c r="S1456" s="343"/>
      <c r="T1456" s="343"/>
      <c r="U1456" s="343"/>
      <c r="V1456" s="343"/>
      <c r="W1456" s="326"/>
      <c r="X1456" s="326"/>
      <c r="Y1456" s="326"/>
      <c r="Z1456" s="326"/>
      <c r="AA1456" s="326"/>
    </row>
    <row r="1457">
      <c r="A1457" s="414"/>
      <c r="B1457" s="415"/>
      <c r="C1457" s="415"/>
      <c r="D1457" s="415"/>
      <c r="E1457" s="415"/>
      <c r="F1457" s="415"/>
      <c r="G1457" s="415"/>
      <c r="H1457" s="415"/>
      <c r="I1457" s="343"/>
      <c r="J1457" s="343"/>
      <c r="K1457" s="343"/>
      <c r="L1457" s="343"/>
      <c r="M1457" s="416"/>
      <c r="N1457" s="343"/>
      <c r="O1457" s="343"/>
      <c r="P1457" s="343"/>
      <c r="Q1457" s="343"/>
      <c r="R1457" s="343"/>
      <c r="S1457" s="343"/>
      <c r="T1457" s="343"/>
      <c r="U1457" s="343"/>
      <c r="V1457" s="343"/>
      <c r="W1457" s="326"/>
      <c r="X1457" s="326"/>
      <c r="Y1457" s="326"/>
      <c r="Z1457" s="326"/>
      <c r="AA1457" s="326"/>
    </row>
    <row r="1458">
      <c r="A1458" s="414"/>
      <c r="B1458" s="415"/>
      <c r="C1458" s="415"/>
      <c r="D1458" s="415"/>
      <c r="E1458" s="415"/>
      <c r="F1458" s="415"/>
      <c r="G1458" s="415"/>
      <c r="H1458" s="415"/>
      <c r="I1458" s="343"/>
      <c r="J1458" s="343"/>
      <c r="K1458" s="343"/>
      <c r="L1458" s="343"/>
      <c r="M1458" s="416"/>
      <c r="N1458" s="343"/>
      <c r="O1458" s="343"/>
      <c r="P1458" s="343"/>
      <c r="Q1458" s="343"/>
      <c r="R1458" s="343"/>
      <c r="S1458" s="343"/>
      <c r="T1458" s="343"/>
      <c r="U1458" s="343"/>
      <c r="V1458" s="343"/>
      <c r="W1458" s="326"/>
      <c r="X1458" s="326"/>
      <c r="Y1458" s="326"/>
      <c r="Z1458" s="326"/>
      <c r="AA1458" s="326"/>
    </row>
    <row r="1459">
      <c r="A1459" s="414"/>
      <c r="B1459" s="415"/>
      <c r="C1459" s="415"/>
      <c r="D1459" s="415"/>
      <c r="E1459" s="415"/>
      <c r="F1459" s="415"/>
      <c r="G1459" s="415"/>
      <c r="H1459" s="415"/>
      <c r="I1459" s="343"/>
      <c r="J1459" s="343"/>
      <c r="K1459" s="343"/>
      <c r="L1459" s="343"/>
      <c r="M1459" s="416"/>
      <c r="N1459" s="343"/>
      <c r="O1459" s="343"/>
      <c r="P1459" s="343"/>
      <c r="Q1459" s="343"/>
      <c r="R1459" s="343"/>
      <c r="S1459" s="343"/>
      <c r="T1459" s="343"/>
      <c r="U1459" s="343"/>
      <c r="V1459" s="343"/>
      <c r="W1459" s="326"/>
      <c r="X1459" s="326"/>
      <c r="Y1459" s="326"/>
      <c r="Z1459" s="326"/>
      <c r="AA1459" s="326"/>
    </row>
    <row r="1460">
      <c r="A1460" s="414"/>
      <c r="B1460" s="415"/>
      <c r="C1460" s="415"/>
      <c r="D1460" s="415"/>
      <c r="E1460" s="415"/>
      <c r="F1460" s="415"/>
      <c r="G1460" s="415"/>
      <c r="H1460" s="415"/>
      <c r="I1460" s="343"/>
      <c r="J1460" s="343"/>
      <c r="K1460" s="343"/>
      <c r="L1460" s="343"/>
      <c r="M1460" s="416"/>
      <c r="N1460" s="343"/>
      <c r="O1460" s="343"/>
      <c r="P1460" s="343"/>
      <c r="Q1460" s="343"/>
      <c r="R1460" s="343"/>
      <c r="S1460" s="343"/>
      <c r="T1460" s="343"/>
      <c r="U1460" s="343"/>
      <c r="V1460" s="343"/>
      <c r="W1460" s="326"/>
      <c r="X1460" s="326"/>
      <c r="Y1460" s="326"/>
      <c r="Z1460" s="326"/>
      <c r="AA1460" s="326"/>
    </row>
    <row r="1461">
      <c r="A1461" s="414"/>
      <c r="B1461" s="415"/>
      <c r="C1461" s="415"/>
      <c r="D1461" s="415"/>
      <c r="E1461" s="415"/>
      <c r="F1461" s="415"/>
      <c r="G1461" s="415"/>
      <c r="H1461" s="415"/>
      <c r="I1461" s="343"/>
      <c r="J1461" s="343"/>
      <c r="K1461" s="343"/>
      <c r="L1461" s="343"/>
      <c r="M1461" s="416"/>
      <c r="N1461" s="343"/>
      <c r="O1461" s="343"/>
      <c r="P1461" s="343"/>
      <c r="Q1461" s="343"/>
      <c r="R1461" s="343"/>
      <c r="S1461" s="343"/>
      <c r="T1461" s="343"/>
      <c r="U1461" s="343"/>
      <c r="V1461" s="343"/>
      <c r="W1461" s="326"/>
      <c r="X1461" s="326"/>
      <c r="Y1461" s="326"/>
      <c r="Z1461" s="326"/>
      <c r="AA1461" s="326"/>
    </row>
    <row r="1462">
      <c r="A1462" s="414"/>
      <c r="B1462" s="415"/>
      <c r="C1462" s="415"/>
      <c r="D1462" s="415"/>
      <c r="E1462" s="415"/>
      <c r="F1462" s="415"/>
      <c r="G1462" s="415"/>
      <c r="H1462" s="415"/>
      <c r="I1462" s="343"/>
      <c r="J1462" s="343"/>
      <c r="K1462" s="343"/>
      <c r="L1462" s="343"/>
      <c r="M1462" s="416"/>
      <c r="N1462" s="343"/>
      <c r="O1462" s="343"/>
      <c r="P1462" s="343"/>
      <c r="Q1462" s="343"/>
      <c r="R1462" s="343"/>
      <c r="S1462" s="343"/>
      <c r="T1462" s="343"/>
      <c r="U1462" s="343"/>
      <c r="V1462" s="343"/>
      <c r="W1462" s="326"/>
      <c r="X1462" s="326"/>
      <c r="Y1462" s="326"/>
      <c r="Z1462" s="326"/>
      <c r="AA1462" s="326"/>
    </row>
    <row r="1463">
      <c r="A1463" s="414"/>
      <c r="B1463" s="415"/>
      <c r="C1463" s="415"/>
      <c r="D1463" s="415"/>
      <c r="E1463" s="415"/>
      <c r="F1463" s="415"/>
      <c r="G1463" s="415"/>
      <c r="H1463" s="415"/>
      <c r="I1463" s="343"/>
      <c r="J1463" s="343"/>
      <c r="K1463" s="343"/>
      <c r="L1463" s="343"/>
      <c r="M1463" s="416"/>
      <c r="N1463" s="343"/>
      <c r="O1463" s="343"/>
      <c r="P1463" s="343"/>
      <c r="Q1463" s="343"/>
      <c r="R1463" s="343"/>
      <c r="S1463" s="343"/>
      <c r="T1463" s="343"/>
      <c r="U1463" s="343"/>
      <c r="V1463" s="343"/>
      <c r="W1463" s="326"/>
      <c r="X1463" s="326"/>
      <c r="Y1463" s="326"/>
      <c r="Z1463" s="326"/>
      <c r="AA1463" s="326"/>
    </row>
    <row r="1464">
      <c r="A1464" s="414"/>
      <c r="B1464" s="415"/>
      <c r="C1464" s="415"/>
      <c r="D1464" s="415"/>
      <c r="E1464" s="415"/>
      <c r="F1464" s="415"/>
      <c r="G1464" s="415"/>
      <c r="H1464" s="415"/>
      <c r="I1464" s="343"/>
      <c r="J1464" s="343"/>
      <c r="K1464" s="343"/>
      <c r="L1464" s="343"/>
      <c r="M1464" s="416"/>
      <c r="N1464" s="343"/>
      <c r="O1464" s="343"/>
      <c r="P1464" s="343"/>
      <c r="Q1464" s="343"/>
      <c r="R1464" s="343"/>
      <c r="S1464" s="343"/>
      <c r="T1464" s="343"/>
      <c r="U1464" s="343"/>
      <c r="V1464" s="343"/>
      <c r="W1464" s="326"/>
      <c r="X1464" s="326"/>
      <c r="Y1464" s="326"/>
      <c r="Z1464" s="326"/>
      <c r="AA1464" s="326"/>
    </row>
    <row r="1465">
      <c r="A1465" s="414"/>
      <c r="B1465" s="415"/>
      <c r="C1465" s="415"/>
      <c r="D1465" s="415"/>
      <c r="E1465" s="415"/>
      <c r="F1465" s="415"/>
      <c r="G1465" s="415"/>
      <c r="H1465" s="415"/>
      <c r="I1465" s="343"/>
      <c r="J1465" s="343"/>
      <c r="K1465" s="343"/>
      <c r="L1465" s="343"/>
      <c r="M1465" s="416"/>
      <c r="N1465" s="343"/>
      <c r="O1465" s="343"/>
      <c r="P1465" s="343"/>
      <c r="Q1465" s="343"/>
      <c r="R1465" s="343"/>
      <c r="S1465" s="343"/>
      <c r="T1465" s="343"/>
      <c r="U1465" s="343"/>
      <c r="V1465" s="343"/>
      <c r="W1465" s="326"/>
      <c r="X1465" s="326"/>
      <c r="Y1465" s="326"/>
      <c r="Z1465" s="326"/>
      <c r="AA1465" s="326"/>
    </row>
    <row r="1466">
      <c r="A1466" s="414"/>
      <c r="B1466" s="415"/>
      <c r="C1466" s="415"/>
      <c r="D1466" s="415"/>
      <c r="E1466" s="415"/>
      <c r="F1466" s="415"/>
      <c r="G1466" s="415"/>
      <c r="H1466" s="415"/>
      <c r="I1466" s="343"/>
      <c r="J1466" s="343"/>
      <c r="K1466" s="343"/>
      <c r="L1466" s="343"/>
      <c r="M1466" s="416"/>
      <c r="N1466" s="343"/>
      <c r="O1466" s="343"/>
      <c r="P1466" s="343"/>
      <c r="Q1466" s="343"/>
      <c r="R1466" s="343"/>
      <c r="S1466" s="343"/>
      <c r="T1466" s="343"/>
      <c r="U1466" s="343"/>
      <c r="V1466" s="343"/>
      <c r="W1466" s="326"/>
      <c r="X1466" s="326"/>
      <c r="Y1466" s="326"/>
      <c r="Z1466" s="326"/>
      <c r="AA1466" s="326"/>
    </row>
    <row r="1467">
      <c r="A1467" s="414"/>
      <c r="B1467" s="415"/>
      <c r="C1467" s="415"/>
      <c r="D1467" s="415"/>
      <c r="E1467" s="415"/>
      <c r="F1467" s="415"/>
      <c r="G1467" s="415"/>
      <c r="H1467" s="415"/>
      <c r="I1467" s="343"/>
      <c r="J1467" s="343"/>
      <c r="K1467" s="343"/>
      <c r="L1467" s="343"/>
      <c r="M1467" s="416"/>
      <c r="N1467" s="343"/>
      <c r="O1467" s="343"/>
      <c r="P1467" s="343"/>
      <c r="Q1467" s="343"/>
      <c r="R1467" s="343"/>
      <c r="S1467" s="343"/>
      <c r="T1467" s="343"/>
      <c r="U1467" s="343"/>
      <c r="V1467" s="343"/>
      <c r="W1467" s="326"/>
      <c r="X1467" s="326"/>
      <c r="Y1467" s="326"/>
      <c r="Z1467" s="326"/>
      <c r="AA1467" s="326"/>
    </row>
    <row r="1468">
      <c r="A1468" s="414"/>
      <c r="B1468" s="415"/>
      <c r="C1468" s="415"/>
      <c r="D1468" s="415"/>
      <c r="E1468" s="415"/>
      <c r="F1468" s="415"/>
      <c r="G1468" s="415"/>
      <c r="H1468" s="415"/>
      <c r="I1468" s="343"/>
      <c r="J1468" s="343"/>
      <c r="K1468" s="343"/>
      <c r="L1468" s="343"/>
      <c r="M1468" s="416"/>
      <c r="N1468" s="343"/>
      <c r="O1468" s="343"/>
      <c r="P1468" s="343"/>
      <c r="Q1468" s="343"/>
      <c r="R1468" s="343"/>
      <c r="S1468" s="343"/>
      <c r="T1468" s="343"/>
      <c r="U1468" s="343"/>
      <c r="V1468" s="343"/>
      <c r="W1468" s="326"/>
      <c r="X1468" s="326"/>
      <c r="Y1468" s="326"/>
      <c r="Z1468" s="326"/>
      <c r="AA1468" s="326"/>
    </row>
    <row r="1469">
      <c r="A1469" s="414"/>
      <c r="B1469" s="415"/>
      <c r="C1469" s="415"/>
      <c r="D1469" s="415"/>
      <c r="E1469" s="415"/>
      <c r="F1469" s="415"/>
      <c r="G1469" s="415"/>
      <c r="H1469" s="415"/>
      <c r="I1469" s="343"/>
      <c r="J1469" s="343"/>
      <c r="K1469" s="343"/>
      <c r="L1469" s="343"/>
      <c r="M1469" s="416"/>
      <c r="N1469" s="343"/>
      <c r="O1469" s="343"/>
      <c r="P1469" s="343"/>
      <c r="Q1469" s="343"/>
      <c r="R1469" s="343"/>
      <c r="S1469" s="343"/>
      <c r="T1469" s="343"/>
      <c r="U1469" s="343"/>
      <c r="V1469" s="343"/>
      <c r="W1469" s="326"/>
      <c r="X1469" s="326"/>
      <c r="Y1469" s="326"/>
      <c r="Z1469" s="326"/>
      <c r="AA1469" s="326"/>
    </row>
    <row r="1470">
      <c r="A1470" s="414"/>
      <c r="B1470" s="415"/>
      <c r="C1470" s="415"/>
      <c r="D1470" s="415"/>
      <c r="E1470" s="415"/>
      <c r="F1470" s="415"/>
      <c r="G1470" s="415"/>
      <c r="H1470" s="415"/>
      <c r="I1470" s="343"/>
      <c r="J1470" s="343"/>
      <c r="K1470" s="343"/>
      <c r="L1470" s="343"/>
      <c r="M1470" s="416"/>
      <c r="N1470" s="343"/>
      <c r="O1470" s="343"/>
      <c r="P1470" s="343"/>
      <c r="Q1470" s="343"/>
      <c r="R1470" s="343"/>
      <c r="S1470" s="343"/>
      <c r="T1470" s="343"/>
      <c r="U1470" s="343"/>
      <c r="V1470" s="343"/>
      <c r="W1470" s="326"/>
      <c r="X1470" s="326"/>
      <c r="Y1470" s="326"/>
      <c r="Z1470" s="326"/>
      <c r="AA1470" s="326"/>
    </row>
    <row r="1471">
      <c r="A1471" s="414"/>
      <c r="B1471" s="415"/>
      <c r="C1471" s="415"/>
      <c r="D1471" s="415"/>
      <c r="E1471" s="415"/>
      <c r="F1471" s="415"/>
      <c r="G1471" s="415"/>
      <c r="H1471" s="415"/>
      <c r="I1471" s="343"/>
      <c r="J1471" s="343"/>
      <c r="K1471" s="343"/>
      <c r="L1471" s="343"/>
      <c r="M1471" s="416"/>
      <c r="N1471" s="343"/>
      <c r="O1471" s="343"/>
      <c r="P1471" s="343"/>
      <c r="Q1471" s="343"/>
      <c r="R1471" s="343"/>
      <c r="S1471" s="343"/>
      <c r="T1471" s="343"/>
      <c r="U1471" s="343"/>
      <c r="V1471" s="343"/>
      <c r="W1471" s="326"/>
      <c r="X1471" s="326"/>
      <c r="Y1471" s="326"/>
      <c r="Z1471" s="326"/>
      <c r="AA1471" s="326"/>
    </row>
    <row r="1472">
      <c r="A1472" s="414"/>
      <c r="B1472" s="415"/>
      <c r="C1472" s="415"/>
      <c r="D1472" s="415"/>
      <c r="E1472" s="415"/>
      <c r="F1472" s="415"/>
      <c r="G1472" s="415"/>
      <c r="H1472" s="415"/>
      <c r="I1472" s="343"/>
      <c r="J1472" s="343"/>
      <c r="K1472" s="343"/>
      <c r="L1472" s="343"/>
      <c r="M1472" s="416"/>
      <c r="N1472" s="343"/>
      <c r="O1472" s="343"/>
      <c r="P1472" s="343"/>
      <c r="Q1472" s="343"/>
      <c r="R1472" s="343"/>
      <c r="S1472" s="343"/>
      <c r="T1472" s="343"/>
      <c r="U1472" s="343"/>
      <c r="V1472" s="343"/>
      <c r="W1472" s="326"/>
      <c r="X1472" s="326"/>
      <c r="Y1472" s="326"/>
      <c r="Z1472" s="326"/>
      <c r="AA1472" s="326"/>
    </row>
    <row r="1473">
      <c r="A1473" s="414"/>
      <c r="B1473" s="415"/>
      <c r="C1473" s="415"/>
      <c r="D1473" s="415"/>
      <c r="E1473" s="415"/>
      <c r="F1473" s="415"/>
      <c r="G1473" s="415"/>
      <c r="H1473" s="415"/>
      <c r="I1473" s="343"/>
      <c r="J1473" s="343"/>
      <c r="K1473" s="343"/>
      <c r="L1473" s="343"/>
      <c r="M1473" s="416"/>
      <c r="N1473" s="343"/>
      <c r="O1473" s="343"/>
      <c r="P1473" s="343"/>
      <c r="Q1473" s="343"/>
      <c r="R1473" s="343"/>
      <c r="S1473" s="343"/>
      <c r="T1473" s="343"/>
      <c r="U1473" s="343"/>
      <c r="V1473" s="343"/>
      <c r="W1473" s="326"/>
      <c r="X1473" s="326"/>
      <c r="Y1473" s="326"/>
      <c r="Z1473" s="326"/>
      <c r="AA1473" s="326"/>
    </row>
    <row r="1474">
      <c r="A1474" s="414"/>
      <c r="B1474" s="415"/>
      <c r="C1474" s="415"/>
      <c r="D1474" s="415"/>
      <c r="E1474" s="415"/>
      <c r="F1474" s="415"/>
      <c r="G1474" s="415"/>
      <c r="H1474" s="415"/>
      <c r="I1474" s="343"/>
      <c r="J1474" s="343"/>
      <c r="K1474" s="343"/>
      <c r="L1474" s="343"/>
      <c r="M1474" s="416"/>
      <c r="N1474" s="343"/>
      <c r="O1474" s="343"/>
      <c r="P1474" s="343"/>
      <c r="Q1474" s="343"/>
      <c r="R1474" s="343"/>
      <c r="S1474" s="343"/>
      <c r="T1474" s="343"/>
      <c r="U1474" s="343"/>
      <c r="V1474" s="343"/>
      <c r="W1474" s="326"/>
      <c r="X1474" s="326"/>
      <c r="Y1474" s="326"/>
      <c r="Z1474" s="326"/>
      <c r="AA1474" s="326"/>
    </row>
    <row r="1475">
      <c r="A1475" s="414"/>
      <c r="B1475" s="415"/>
      <c r="C1475" s="415"/>
      <c r="D1475" s="415"/>
      <c r="E1475" s="415"/>
      <c r="F1475" s="415"/>
      <c r="G1475" s="415"/>
      <c r="H1475" s="415"/>
      <c r="I1475" s="343"/>
      <c r="J1475" s="343"/>
      <c r="K1475" s="343"/>
      <c r="L1475" s="343"/>
      <c r="M1475" s="416"/>
      <c r="N1475" s="343"/>
      <c r="O1475" s="343"/>
      <c r="P1475" s="343"/>
      <c r="Q1475" s="343"/>
      <c r="R1475" s="343"/>
      <c r="S1475" s="343"/>
      <c r="T1475" s="343"/>
      <c r="U1475" s="343"/>
      <c r="V1475" s="343"/>
      <c r="W1475" s="326"/>
      <c r="X1475" s="326"/>
      <c r="Y1475" s="326"/>
      <c r="Z1475" s="326"/>
      <c r="AA1475" s="326"/>
    </row>
    <row r="1476">
      <c r="A1476" s="414"/>
      <c r="B1476" s="415"/>
      <c r="C1476" s="415"/>
      <c r="D1476" s="415"/>
      <c r="E1476" s="415"/>
      <c r="F1476" s="415"/>
      <c r="G1476" s="415"/>
      <c r="H1476" s="415"/>
      <c r="I1476" s="343"/>
      <c r="J1476" s="343"/>
      <c r="K1476" s="343"/>
      <c r="L1476" s="343"/>
      <c r="M1476" s="416"/>
      <c r="N1476" s="343"/>
      <c r="O1476" s="343"/>
      <c r="P1476" s="343"/>
      <c r="Q1476" s="343"/>
      <c r="R1476" s="343"/>
      <c r="S1476" s="343"/>
      <c r="T1476" s="343"/>
      <c r="U1476" s="343"/>
      <c r="V1476" s="343"/>
      <c r="W1476" s="326"/>
      <c r="X1476" s="326"/>
      <c r="Y1476" s="326"/>
      <c r="Z1476" s="326"/>
      <c r="AA1476" s="326"/>
    </row>
    <row r="1477">
      <c r="A1477" s="414"/>
      <c r="B1477" s="415"/>
      <c r="C1477" s="415"/>
      <c r="D1477" s="415"/>
      <c r="E1477" s="415"/>
      <c r="F1477" s="415"/>
      <c r="G1477" s="415"/>
      <c r="H1477" s="415"/>
      <c r="I1477" s="343"/>
      <c r="J1477" s="343"/>
      <c r="K1477" s="343"/>
      <c r="L1477" s="343"/>
      <c r="M1477" s="416"/>
      <c r="N1477" s="343"/>
      <c r="O1477" s="343"/>
      <c r="P1477" s="343"/>
      <c r="Q1477" s="343"/>
      <c r="R1477" s="343"/>
      <c r="S1477" s="343"/>
      <c r="T1477" s="343"/>
      <c r="U1477" s="343"/>
      <c r="V1477" s="343"/>
      <c r="W1477" s="326"/>
      <c r="X1477" s="326"/>
      <c r="Y1477" s="326"/>
      <c r="Z1477" s="326"/>
      <c r="AA1477" s="326"/>
    </row>
    <row r="1478">
      <c r="A1478" s="414"/>
      <c r="B1478" s="415"/>
      <c r="C1478" s="415"/>
      <c r="D1478" s="415"/>
      <c r="E1478" s="415"/>
      <c r="F1478" s="415"/>
      <c r="G1478" s="415"/>
      <c r="H1478" s="415"/>
      <c r="I1478" s="343"/>
      <c r="J1478" s="343"/>
      <c r="K1478" s="343"/>
      <c r="L1478" s="343"/>
      <c r="M1478" s="416"/>
      <c r="N1478" s="343"/>
      <c r="O1478" s="343"/>
      <c r="P1478" s="343"/>
      <c r="Q1478" s="343"/>
      <c r="R1478" s="343"/>
      <c r="S1478" s="343"/>
      <c r="T1478" s="343"/>
      <c r="U1478" s="343"/>
      <c r="V1478" s="343"/>
      <c r="W1478" s="326"/>
      <c r="X1478" s="326"/>
      <c r="Y1478" s="326"/>
      <c r="Z1478" s="326"/>
      <c r="AA1478" s="326"/>
    </row>
    <row r="1479">
      <c r="A1479" s="414"/>
      <c r="B1479" s="415"/>
      <c r="C1479" s="415"/>
      <c r="D1479" s="415"/>
      <c r="E1479" s="415"/>
      <c r="F1479" s="415"/>
      <c r="G1479" s="415"/>
      <c r="H1479" s="415"/>
      <c r="I1479" s="343"/>
      <c r="J1479" s="343"/>
      <c r="K1479" s="343"/>
      <c r="L1479" s="343"/>
      <c r="M1479" s="416"/>
      <c r="N1479" s="343"/>
      <c r="O1479" s="343"/>
      <c r="P1479" s="343"/>
      <c r="Q1479" s="343"/>
      <c r="R1479" s="343"/>
      <c r="S1479" s="343"/>
      <c r="T1479" s="343"/>
      <c r="U1479" s="343"/>
      <c r="V1479" s="343"/>
      <c r="W1479" s="326"/>
      <c r="X1479" s="326"/>
      <c r="Y1479" s="326"/>
      <c r="Z1479" s="326"/>
      <c r="AA1479" s="326"/>
    </row>
    <row r="1480">
      <c r="A1480" s="414"/>
      <c r="B1480" s="415"/>
      <c r="C1480" s="415"/>
      <c r="D1480" s="415"/>
      <c r="E1480" s="415"/>
      <c r="F1480" s="415"/>
      <c r="G1480" s="415"/>
      <c r="H1480" s="415"/>
      <c r="I1480" s="343"/>
      <c r="J1480" s="343"/>
      <c r="K1480" s="343"/>
      <c r="L1480" s="343"/>
      <c r="M1480" s="416"/>
      <c r="N1480" s="343"/>
      <c r="O1480" s="343"/>
      <c r="P1480" s="343"/>
      <c r="Q1480" s="343"/>
      <c r="R1480" s="343"/>
      <c r="S1480" s="343"/>
      <c r="T1480" s="343"/>
      <c r="U1480" s="343"/>
      <c r="V1480" s="343"/>
      <c r="W1480" s="326"/>
      <c r="X1480" s="326"/>
      <c r="Y1480" s="326"/>
      <c r="Z1480" s="326"/>
      <c r="AA1480" s="326"/>
    </row>
    <row r="1481">
      <c r="A1481" s="414"/>
      <c r="B1481" s="415"/>
      <c r="C1481" s="415"/>
      <c r="D1481" s="415"/>
      <c r="E1481" s="415"/>
      <c r="F1481" s="415"/>
      <c r="G1481" s="415"/>
      <c r="H1481" s="415"/>
      <c r="I1481" s="343"/>
      <c r="J1481" s="343"/>
      <c r="K1481" s="343"/>
      <c r="L1481" s="343"/>
      <c r="M1481" s="416"/>
      <c r="N1481" s="343"/>
      <c r="O1481" s="343"/>
      <c r="P1481" s="343"/>
      <c r="Q1481" s="343"/>
      <c r="R1481" s="343"/>
      <c r="S1481" s="343"/>
      <c r="T1481" s="343"/>
      <c r="U1481" s="343"/>
      <c r="V1481" s="343"/>
      <c r="W1481" s="326"/>
      <c r="X1481" s="326"/>
      <c r="Y1481" s="326"/>
      <c r="Z1481" s="326"/>
      <c r="AA1481" s="326"/>
    </row>
    <row r="1482">
      <c r="A1482" s="414"/>
      <c r="B1482" s="415"/>
      <c r="C1482" s="415"/>
      <c r="D1482" s="415"/>
      <c r="E1482" s="415"/>
      <c r="F1482" s="415"/>
      <c r="G1482" s="415"/>
      <c r="H1482" s="415"/>
      <c r="I1482" s="343"/>
      <c r="J1482" s="343"/>
      <c r="K1482" s="343"/>
      <c r="L1482" s="343"/>
      <c r="M1482" s="416"/>
      <c r="N1482" s="343"/>
      <c r="O1482" s="343"/>
      <c r="P1482" s="343"/>
      <c r="Q1482" s="343"/>
      <c r="R1482" s="343"/>
      <c r="S1482" s="343"/>
      <c r="T1482" s="343"/>
      <c r="U1482" s="343"/>
      <c r="V1482" s="343"/>
      <c r="W1482" s="326"/>
      <c r="X1482" s="326"/>
      <c r="Y1482" s="326"/>
      <c r="Z1482" s="326"/>
      <c r="AA1482" s="326"/>
    </row>
    <row r="1483">
      <c r="A1483" s="414"/>
      <c r="B1483" s="415"/>
      <c r="C1483" s="415"/>
      <c r="D1483" s="415"/>
      <c r="E1483" s="415"/>
      <c r="F1483" s="415"/>
      <c r="G1483" s="415"/>
      <c r="H1483" s="415"/>
      <c r="I1483" s="343"/>
      <c r="J1483" s="343"/>
      <c r="K1483" s="343"/>
      <c r="L1483" s="343"/>
      <c r="M1483" s="416"/>
      <c r="N1483" s="343"/>
      <c r="O1483" s="343"/>
      <c r="P1483" s="343"/>
      <c r="Q1483" s="343"/>
      <c r="R1483" s="343"/>
      <c r="S1483" s="343"/>
      <c r="T1483" s="343"/>
      <c r="U1483" s="343"/>
      <c r="V1483" s="343"/>
      <c r="W1483" s="326"/>
      <c r="X1483" s="326"/>
      <c r="Y1483" s="326"/>
      <c r="Z1483" s="326"/>
      <c r="AA1483" s="326"/>
    </row>
    <row r="1484">
      <c r="A1484" s="414"/>
      <c r="B1484" s="415"/>
      <c r="C1484" s="415"/>
      <c r="D1484" s="415"/>
      <c r="E1484" s="415"/>
      <c r="F1484" s="415"/>
      <c r="G1484" s="415"/>
      <c r="H1484" s="415"/>
      <c r="I1484" s="343"/>
      <c r="J1484" s="343"/>
      <c r="K1484" s="343"/>
      <c r="L1484" s="343"/>
      <c r="M1484" s="416"/>
      <c r="N1484" s="343"/>
      <c r="O1484" s="343"/>
      <c r="P1484" s="343"/>
      <c r="Q1484" s="343"/>
      <c r="R1484" s="343"/>
      <c r="S1484" s="343"/>
      <c r="T1484" s="343"/>
      <c r="U1484" s="343"/>
      <c r="V1484" s="343"/>
      <c r="W1484" s="326"/>
      <c r="X1484" s="326"/>
      <c r="Y1484" s="326"/>
      <c r="Z1484" s="326"/>
      <c r="AA1484" s="326"/>
    </row>
    <row r="1485">
      <c r="A1485" s="414"/>
      <c r="B1485" s="415"/>
      <c r="C1485" s="415"/>
      <c r="D1485" s="415"/>
      <c r="E1485" s="415"/>
      <c r="F1485" s="415"/>
      <c r="G1485" s="415"/>
      <c r="H1485" s="415"/>
      <c r="I1485" s="343"/>
      <c r="J1485" s="343"/>
      <c r="K1485" s="343"/>
      <c r="L1485" s="343"/>
      <c r="M1485" s="416"/>
      <c r="N1485" s="343"/>
      <c r="O1485" s="343"/>
      <c r="P1485" s="343"/>
      <c r="Q1485" s="343"/>
      <c r="R1485" s="343"/>
      <c r="S1485" s="343"/>
      <c r="T1485" s="343"/>
      <c r="U1485" s="343"/>
      <c r="V1485" s="343"/>
      <c r="W1485" s="326"/>
      <c r="X1485" s="326"/>
      <c r="Y1485" s="326"/>
      <c r="Z1485" s="326"/>
      <c r="AA1485" s="326"/>
    </row>
    <row r="1486">
      <c r="A1486" s="414"/>
      <c r="B1486" s="415"/>
      <c r="C1486" s="415"/>
      <c r="D1486" s="415"/>
      <c r="E1486" s="415"/>
      <c r="F1486" s="415"/>
      <c r="G1486" s="415"/>
      <c r="H1486" s="415"/>
      <c r="I1486" s="343"/>
      <c r="J1486" s="343"/>
      <c r="K1486" s="343"/>
      <c r="L1486" s="343"/>
      <c r="M1486" s="416"/>
      <c r="N1486" s="343"/>
      <c r="O1486" s="343"/>
      <c r="P1486" s="343"/>
      <c r="Q1486" s="343"/>
      <c r="R1486" s="343"/>
      <c r="S1486" s="343"/>
      <c r="T1486" s="343"/>
      <c r="U1486" s="343"/>
      <c r="V1486" s="343"/>
      <c r="W1486" s="326"/>
      <c r="X1486" s="326"/>
      <c r="Y1486" s="326"/>
      <c r="Z1486" s="326"/>
      <c r="AA1486" s="326"/>
    </row>
    <row r="1487">
      <c r="A1487" s="414"/>
      <c r="B1487" s="415"/>
      <c r="C1487" s="415"/>
      <c r="D1487" s="415"/>
      <c r="E1487" s="415"/>
      <c r="F1487" s="415"/>
      <c r="G1487" s="415"/>
      <c r="H1487" s="415"/>
      <c r="I1487" s="343"/>
      <c r="J1487" s="343"/>
      <c r="K1487" s="343"/>
      <c r="L1487" s="343"/>
      <c r="M1487" s="416"/>
      <c r="N1487" s="343"/>
      <c r="O1487" s="343"/>
      <c r="P1487" s="343"/>
      <c r="Q1487" s="343"/>
      <c r="R1487" s="343"/>
      <c r="S1487" s="343"/>
      <c r="T1487" s="343"/>
      <c r="U1487" s="343"/>
      <c r="V1487" s="343"/>
      <c r="W1487" s="326"/>
      <c r="X1487" s="326"/>
      <c r="Y1487" s="326"/>
      <c r="Z1487" s="326"/>
      <c r="AA1487" s="326"/>
    </row>
    <row r="1488">
      <c r="A1488" s="414"/>
      <c r="B1488" s="415"/>
      <c r="C1488" s="415"/>
      <c r="D1488" s="415"/>
      <c r="E1488" s="415"/>
      <c r="F1488" s="415"/>
      <c r="G1488" s="415"/>
      <c r="H1488" s="415"/>
      <c r="I1488" s="343"/>
      <c r="J1488" s="343"/>
      <c r="K1488" s="343"/>
      <c r="L1488" s="343"/>
      <c r="M1488" s="416"/>
      <c r="N1488" s="343"/>
      <c r="O1488" s="343"/>
      <c r="P1488" s="343"/>
      <c r="Q1488" s="343"/>
      <c r="R1488" s="343"/>
      <c r="S1488" s="343"/>
      <c r="T1488" s="343"/>
      <c r="U1488" s="343"/>
      <c r="V1488" s="343"/>
      <c r="W1488" s="326"/>
      <c r="X1488" s="326"/>
      <c r="Y1488" s="326"/>
      <c r="Z1488" s="326"/>
      <c r="AA1488" s="326"/>
    </row>
    <row r="1489">
      <c r="A1489" s="414"/>
      <c r="B1489" s="415"/>
      <c r="C1489" s="415"/>
      <c r="D1489" s="415"/>
      <c r="E1489" s="415"/>
      <c r="F1489" s="415"/>
      <c r="G1489" s="415"/>
      <c r="H1489" s="415"/>
      <c r="I1489" s="343"/>
      <c r="J1489" s="343"/>
      <c r="K1489" s="343"/>
      <c r="L1489" s="343"/>
      <c r="M1489" s="416"/>
      <c r="N1489" s="343"/>
      <c r="O1489" s="343"/>
      <c r="P1489" s="343"/>
      <c r="Q1489" s="343"/>
      <c r="R1489" s="343"/>
      <c r="S1489" s="343"/>
      <c r="T1489" s="343"/>
      <c r="U1489" s="343"/>
      <c r="V1489" s="343"/>
      <c r="W1489" s="326"/>
      <c r="X1489" s="326"/>
      <c r="Y1489" s="326"/>
      <c r="Z1489" s="326"/>
      <c r="AA1489" s="326"/>
    </row>
    <row r="1490">
      <c r="A1490" s="414"/>
      <c r="B1490" s="415"/>
      <c r="C1490" s="415"/>
      <c r="D1490" s="415"/>
      <c r="E1490" s="415"/>
      <c r="F1490" s="415"/>
      <c r="G1490" s="415"/>
      <c r="H1490" s="415"/>
      <c r="I1490" s="343"/>
      <c r="J1490" s="343"/>
      <c r="K1490" s="343"/>
      <c r="L1490" s="343"/>
      <c r="M1490" s="416"/>
      <c r="N1490" s="343"/>
      <c r="O1490" s="343"/>
      <c r="P1490" s="343"/>
      <c r="Q1490" s="343"/>
      <c r="R1490" s="343"/>
      <c r="S1490" s="343"/>
      <c r="T1490" s="343"/>
      <c r="U1490" s="343"/>
      <c r="V1490" s="343"/>
      <c r="W1490" s="326"/>
      <c r="X1490" s="326"/>
      <c r="Y1490" s="326"/>
      <c r="Z1490" s="326"/>
      <c r="AA1490" s="326"/>
    </row>
    <row r="1491">
      <c r="A1491" s="414"/>
      <c r="B1491" s="415"/>
      <c r="C1491" s="415"/>
      <c r="D1491" s="415"/>
      <c r="E1491" s="415"/>
      <c r="F1491" s="415"/>
      <c r="G1491" s="415"/>
      <c r="H1491" s="415"/>
      <c r="I1491" s="343"/>
      <c r="J1491" s="343"/>
      <c r="K1491" s="343"/>
      <c r="L1491" s="343"/>
      <c r="M1491" s="416"/>
      <c r="N1491" s="343"/>
      <c r="O1491" s="343"/>
      <c r="P1491" s="343"/>
      <c r="Q1491" s="343"/>
      <c r="R1491" s="343"/>
      <c r="S1491" s="343"/>
      <c r="T1491" s="343"/>
      <c r="U1491" s="343"/>
      <c r="V1491" s="343"/>
      <c r="W1491" s="326"/>
      <c r="X1491" s="326"/>
      <c r="Y1491" s="326"/>
      <c r="Z1491" s="326"/>
      <c r="AA1491" s="326"/>
    </row>
    <row r="1492">
      <c r="A1492" s="414"/>
      <c r="B1492" s="415"/>
      <c r="C1492" s="415"/>
      <c r="D1492" s="415"/>
      <c r="E1492" s="415"/>
      <c r="F1492" s="415"/>
      <c r="G1492" s="415"/>
      <c r="H1492" s="415"/>
      <c r="I1492" s="343"/>
      <c r="J1492" s="343"/>
      <c r="K1492" s="343"/>
      <c r="L1492" s="343"/>
      <c r="M1492" s="416"/>
      <c r="N1492" s="343"/>
      <c r="O1492" s="343"/>
      <c r="P1492" s="343"/>
      <c r="Q1492" s="343"/>
      <c r="R1492" s="343"/>
      <c r="S1492" s="343"/>
      <c r="T1492" s="343"/>
      <c r="U1492" s="343"/>
      <c r="V1492" s="343"/>
      <c r="W1492" s="326"/>
      <c r="X1492" s="326"/>
      <c r="Y1492" s="326"/>
      <c r="Z1492" s="326"/>
      <c r="AA1492" s="326"/>
    </row>
    <row r="1493">
      <c r="A1493" s="414"/>
      <c r="B1493" s="415"/>
      <c r="C1493" s="415"/>
      <c r="D1493" s="415"/>
      <c r="E1493" s="415"/>
      <c r="F1493" s="415"/>
      <c r="G1493" s="415"/>
      <c r="H1493" s="415"/>
      <c r="I1493" s="343"/>
      <c r="J1493" s="343"/>
      <c r="K1493" s="343"/>
      <c r="L1493" s="343"/>
      <c r="M1493" s="416"/>
      <c r="N1493" s="343"/>
      <c r="O1493" s="343"/>
      <c r="P1493" s="343"/>
      <c r="Q1493" s="343"/>
      <c r="R1493" s="343"/>
      <c r="S1493" s="343"/>
      <c r="T1493" s="343"/>
      <c r="U1493" s="343"/>
      <c r="V1493" s="343"/>
      <c r="W1493" s="326"/>
      <c r="X1493" s="326"/>
      <c r="Y1493" s="326"/>
      <c r="Z1493" s="326"/>
      <c r="AA1493" s="326"/>
    </row>
    <row r="1494">
      <c r="A1494" s="414"/>
      <c r="B1494" s="415"/>
      <c r="C1494" s="415"/>
      <c r="D1494" s="415"/>
      <c r="E1494" s="415"/>
      <c r="F1494" s="415"/>
      <c r="G1494" s="415"/>
      <c r="H1494" s="415"/>
      <c r="I1494" s="343"/>
      <c r="J1494" s="343"/>
      <c r="K1494" s="343"/>
      <c r="L1494" s="343"/>
      <c r="M1494" s="416"/>
      <c r="N1494" s="343"/>
      <c r="O1494" s="343"/>
      <c r="P1494" s="343"/>
      <c r="Q1494" s="343"/>
      <c r="R1494" s="343"/>
      <c r="S1494" s="343"/>
      <c r="T1494" s="343"/>
      <c r="U1494" s="343"/>
      <c r="V1494" s="343"/>
      <c r="W1494" s="326"/>
      <c r="X1494" s="326"/>
      <c r="Y1494" s="326"/>
      <c r="Z1494" s="326"/>
      <c r="AA1494" s="326"/>
    </row>
    <row r="1495">
      <c r="A1495" s="414"/>
      <c r="B1495" s="415"/>
      <c r="C1495" s="415"/>
      <c r="D1495" s="415"/>
      <c r="E1495" s="415"/>
      <c r="F1495" s="415"/>
      <c r="G1495" s="415"/>
      <c r="H1495" s="415"/>
      <c r="I1495" s="343"/>
      <c r="J1495" s="343"/>
      <c r="K1495" s="343"/>
      <c r="L1495" s="343"/>
      <c r="M1495" s="416"/>
      <c r="N1495" s="343"/>
      <c r="O1495" s="343"/>
      <c r="P1495" s="343"/>
      <c r="Q1495" s="343"/>
      <c r="R1495" s="343"/>
      <c r="S1495" s="343"/>
      <c r="T1495" s="343"/>
      <c r="U1495" s="343"/>
      <c r="V1495" s="343"/>
      <c r="W1495" s="326"/>
      <c r="X1495" s="326"/>
      <c r="Y1495" s="326"/>
      <c r="Z1495" s="326"/>
      <c r="AA1495" s="326"/>
    </row>
    <row r="1496">
      <c r="A1496" s="414"/>
      <c r="B1496" s="415"/>
      <c r="C1496" s="415"/>
      <c r="D1496" s="415"/>
      <c r="E1496" s="415"/>
      <c r="F1496" s="415"/>
      <c r="G1496" s="415"/>
      <c r="H1496" s="415"/>
      <c r="I1496" s="343"/>
      <c r="J1496" s="343"/>
      <c r="K1496" s="343"/>
      <c r="L1496" s="343"/>
      <c r="M1496" s="416"/>
      <c r="N1496" s="343"/>
      <c r="O1496" s="343"/>
      <c r="P1496" s="343"/>
      <c r="Q1496" s="343"/>
      <c r="R1496" s="343"/>
      <c r="S1496" s="343"/>
      <c r="T1496" s="343"/>
      <c r="U1496" s="343"/>
      <c r="V1496" s="343"/>
      <c r="W1496" s="326"/>
      <c r="X1496" s="326"/>
      <c r="Y1496" s="326"/>
      <c r="Z1496" s="326"/>
      <c r="AA1496" s="326"/>
    </row>
    <row r="1497">
      <c r="A1497" s="414"/>
      <c r="B1497" s="415"/>
      <c r="C1497" s="415"/>
      <c r="D1497" s="415"/>
      <c r="E1497" s="415"/>
      <c r="F1497" s="415"/>
      <c r="G1497" s="415"/>
      <c r="H1497" s="415"/>
      <c r="I1497" s="343"/>
      <c r="J1497" s="343"/>
      <c r="K1497" s="343"/>
      <c r="L1497" s="343"/>
      <c r="M1497" s="416"/>
      <c r="N1497" s="343"/>
      <c r="O1497" s="343"/>
      <c r="P1497" s="343"/>
      <c r="Q1497" s="343"/>
      <c r="R1497" s="343"/>
      <c r="S1497" s="343"/>
      <c r="T1497" s="343"/>
      <c r="U1497" s="343"/>
      <c r="V1497" s="343"/>
      <c r="W1497" s="326"/>
      <c r="X1497" s="326"/>
      <c r="Y1497" s="326"/>
      <c r="Z1497" s="326"/>
      <c r="AA1497" s="326"/>
    </row>
    <row r="1498">
      <c r="A1498" s="414"/>
      <c r="B1498" s="415"/>
      <c r="C1498" s="415"/>
      <c r="D1498" s="415"/>
      <c r="E1498" s="415"/>
      <c r="F1498" s="415"/>
      <c r="G1498" s="415"/>
      <c r="H1498" s="415"/>
      <c r="I1498" s="343"/>
      <c r="J1498" s="343"/>
      <c r="K1498" s="343"/>
      <c r="L1498" s="343"/>
      <c r="M1498" s="416"/>
      <c r="N1498" s="343"/>
      <c r="O1498" s="343"/>
      <c r="P1498" s="343"/>
      <c r="Q1498" s="343"/>
      <c r="R1498" s="343"/>
      <c r="S1498" s="343"/>
      <c r="T1498" s="343"/>
      <c r="U1498" s="343"/>
      <c r="V1498" s="343"/>
      <c r="W1498" s="326"/>
      <c r="X1498" s="326"/>
      <c r="Y1498" s="326"/>
      <c r="Z1498" s="326"/>
      <c r="AA1498" s="326"/>
    </row>
    <row r="1499">
      <c r="A1499" s="414"/>
      <c r="B1499" s="415"/>
      <c r="C1499" s="415"/>
      <c r="D1499" s="415"/>
      <c r="E1499" s="415"/>
      <c r="F1499" s="415"/>
      <c r="G1499" s="415"/>
      <c r="H1499" s="415"/>
      <c r="I1499" s="343"/>
      <c r="J1499" s="343"/>
      <c r="K1499" s="343"/>
      <c r="L1499" s="343"/>
      <c r="M1499" s="416"/>
      <c r="N1499" s="343"/>
      <c r="O1499" s="343"/>
      <c r="P1499" s="343"/>
      <c r="Q1499" s="343"/>
      <c r="R1499" s="343"/>
      <c r="S1499" s="343"/>
      <c r="T1499" s="343"/>
      <c r="U1499" s="343"/>
      <c r="V1499" s="343"/>
      <c r="W1499" s="326"/>
      <c r="X1499" s="326"/>
      <c r="Y1499" s="326"/>
      <c r="Z1499" s="326"/>
      <c r="AA1499" s="326"/>
    </row>
    <row r="1500">
      <c r="A1500" s="414"/>
      <c r="B1500" s="415"/>
      <c r="C1500" s="415"/>
      <c r="D1500" s="415"/>
      <c r="E1500" s="415"/>
      <c r="F1500" s="415"/>
      <c r="G1500" s="415"/>
      <c r="H1500" s="415"/>
      <c r="I1500" s="343"/>
      <c r="J1500" s="343"/>
      <c r="K1500" s="343"/>
      <c r="L1500" s="343"/>
      <c r="M1500" s="416"/>
      <c r="N1500" s="343"/>
      <c r="O1500" s="343"/>
      <c r="P1500" s="343"/>
      <c r="Q1500" s="343"/>
      <c r="R1500" s="343"/>
      <c r="S1500" s="343"/>
      <c r="T1500" s="343"/>
      <c r="U1500" s="343"/>
      <c r="V1500" s="343"/>
      <c r="W1500" s="326"/>
      <c r="X1500" s="326"/>
      <c r="Y1500" s="326"/>
      <c r="Z1500" s="326"/>
      <c r="AA1500" s="326"/>
    </row>
    <row r="1501">
      <c r="A1501" s="414"/>
      <c r="B1501" s="415"/>
      <c r="C1501" s="415"/>
      <c r="D1501" s="415"/>
      <c r="E1501" s="415"/>
      <c r="F1501" s="415"/>
      <c r="G1501" s="415"/>
      <c r="H1501" s="415"/>
      <c r="I1501" s="343"/>
      <c r="J1501" s="343"/>
      <c r="K1501" s="343"/>
      <c r="L1501" s="343"/>
      <c r="M1501" s="416"/>
      <c r="N1501" s="343"/>
      <c r="O1501" s="343"/>
      <c r="P1501" s="343"/>
      <c r="Q1501" s="343"/>
      <c r="R1501" s="343"/>
      <c r="S1501" s="343"/>
      <c r="T1501" s="343"/>
      <c r="U1501" s="343"/>
      <c r="V1501" s="343"/>
      <c r="W1501" s="326"/>
      <c r="X1501" s="326"/>
      <c r="Y1501" s="326"/>
      <c r="Z1501" s="326"/>
      <c r="AA1501" s="326"/>
    </row>
    <row r="1502">
      <c r="A1502" s="414"/>
      <c r="B1502" s="415"/>
      <c r="C1502" s="415"/>
      <c r="D1502" s="415"/>
      <c r="E1502" s="415"/>
      <c r="F1502" s="415"/>
      <c r="G1502" s="415"/>
      <c r="H1502" s="415"/>
      <c r="I1502" s="343"/>
      <c r="J1502" s="343"/>
      <c r="K1502" s="343"/>
      <c r="L1502" s="343"/>
      <c r="M1502" s="416"/>
      <c r="N1502" s="343"/>
      <c r="O1502" s="343"/>
      <c r="P1502" s="343"/>
      <c r="Q1502" s="343"/>
      <c r="R1502" s="343"/>
      <c r="S1502" s="343"/>
      <c r="T1502" s="343"/>
      <c r="U1502" s="343"/>
      <c r="V1502" s="343"/>
      <c r="W1502" s="326"/>
      <c r="X1502" s="326"/>
      <c r="Y1502" s="326"/>
      <c r="Z1502" s="326"/>
      <c r="AA1502" s="326"/>
    </row>
    <row r="1503">
      <c r="A1503" s="414"/>
      <c r="B1503" s="415"/>
      <c r="C1503" s="415"/>
      <c r="D1503" s="415"/>
      <c r="E1503" s="415"/>
      <c r="F1503" s="415"/>
      <c r="G1503" s="415"/>
      <c r="H1503" s="415"/>
      <c r="I1503" s="343"/>
      <c r="J1503" s="343"/>
      <c r="K1503" s="343"/>
      <c r="L1503" s="343"/>
      <c r="M1503" s="416"/>
      <c r="N1503" s="343"/>
      <c r="O1503" s="343"/>
      <c r="P1503" s="343"/>
      <c r="Q1503" s="343"/>
      <c r="R1503" s="343"/>
      <c r="S1503" s="343"/>
      <c r="T1503" s="343"/>
      <c r="U1503" s="343"/>
      <c r="V1503" s="343"/>
      <c r="W1503" s="326"/>
      <c r="X1503" s="326"/>
      <c r="Y1503" s="326"/>
      <c r="Z1503" s="326"/>
      <c r="AA1503" s="326"/>
    </row>
    <row r="1504">
      <c r="A1504" s="414"/>
      <c r="B1504" s="415"/>
      <c r="C1504" s="415"/>
      <c r="D1504" s="415"/>
      <c r="E1504" s="415"/>
      <c r="F1504" s="415"/>
      <c r="G1504" s="415"/>
      <c r="H1504" s="415"/>
      <c r="I1504" s="343"/>
      <c r="J1504" s="343"/>
      <c r="K1504" s="343"/>
      <c r="L1504" s="343"/>
      <c r="M1504" s="416"/>
      <c r="N1504" s="343"/>
      <c r="O1504" s="343"/>
      <c r="P1504" s="343"/>
      <c r="Q1504" s="343"/>
      <c r="R1504" s="343"/>
      <c r="S1504" s="343"/>
      <c r="T1504" s="343"/>
      <c r="U1504" s="343"/>
      <c r="V1504" s="343"/>
      <c r="W1504" s="326"/>
      <c r="X1504" s="326"/>
      <c r="Y1504" s="326"/>
      <c r="Z1504" s="326"/>
      <c r="AA1504" s="326"/>
    </row>
    <row r="1505">
      <c r="A1505" s="414"/>
      <c r="B1505" s="415"/>
      <c r="C1505" s="415"/>
      <c r="D1505" s="415"/>
      <c r="E1505" s="415"/>
      <c r="F1505" s="415"/>
      <c r="G1505" s="415"/>
      <c r="H1505" s="415"/>
      <c r="I1505" s="343"/>
      <c r="J1505" s="343"/>
      <c r="K1505" s="343"/>
      <c r="L1505" s="343"/>
      <c r="M1505" s="416"/>
      <c r="N1505" s="343"/>
      <c r="O1505" s="343"/>
      <c r="P1505" s="343"/>
      <c r="Q1505" s="343"/>
      <c r="R1505" s="343"/>
      <c r="S1505" s="343"/>
      <c r="T1505" s="343"/>
      <c r="U1505" s="343"/>
      <c r="V1505" s="343"/>
      <c r="W1505" s="326"/>
      <c r="X1505" s="326"/>
      <c r="Y1505" s="326"/>
      <c r="Z1505" s="326"/>
      <c r="AA1505" s="326"/>
    </row>
    <row r="1506">
      <c r="A1506" s="414"/>
      <c r="B1506" s="415"/>
      <c r="C1506" s="415"/>
      <c r="D1506" s="415"/>
      <c r="E1506" s="415"/>
      <c r="F1506" s="415"/>
      <c r="G1506" s="415"/>
      <c r="H1506" s="415"/>
      <c r="I1506" s="343"/>
      <c r="J1506" s="343"/>
      <c r="K1506" s="343"/>
      <c r="L1506" s="343"/>
      <c r="M1506" s="416"/>
      <c r="N1506" s="343"/>
      <c r="O1506" s="343"/>
      <c r="P1506" s="343"/>
      <c r="Q1506" s="343"/>
      <c r="R1506" s="343"/>
      <c r="S1506" s="343"/>
      <c r="T1506" s="343"/>
      <c r="U1506" s="343"/>
      <c r="V1506" s="343"/>
      <c r="W1506" s="326"/>
      <c r="X1506" s="326"/>
      <c r="Y1506" s="326"/>
      <c r="Z1506" s="326"/>
      <c r="AA1506" s="326"/>
    </row>
    <row r="1507">
      <c r="A1507" s="414"/>
      <c r="B1507" s="415"/>
      <c r="C1507" s="415"/>
      <c r="D1507" s="415"/>
      <c r="E1507" s="415"/>
      <c r="F1507" s="415"/>
      <c r="G1507" s="415"/>
      <c r="H1507" s="415"/>
      <c r="I1507" s="343"/>
      <c r="J1507" s="343"/>
      <c r="K1507" s="343"/>
      <c r="L1507" s="343"/>
      <c r="M1507" s="416"/>
      <c r="N1507" s="343"/>
      <c r="O1507" s="343"/>
      <c r="P1507" s="343"/>
      <c r="Q1507" s="343"/>
      <c r="R1507" s="343"/>
      <c r="S1507" s="343"/>
      <c r="T1507" s="343"/>
      <c r="U1507" s="343"/>
      <c r="V1507" s="343"/>
      <c r="W1507" s="326"/>
      <c r="X1507" s="326"/>
      <c r="Y1507" s="326"/>
      <c r="Z1507" s="326"/>
      <c r="AA1507" s="326"/>
    </row>
    <row r="1508">
      <c r="A1508" s="414"/>
      <c r="B1508" s="415"/>
      <c r="C1508" s="415"/>
      <c r="D1508" s="415"/>
      <c r="E1508" s="415"/>
      <c r="F1508" s="415"/>
      <c r="G1508" s="415"/>
      <c r="H1508" s="415"/>
      <c r="I1508" s="343"/>
      <c r="J1508" s="343"/>
      <c r="K1508" s="343"/>
      <c r="L1508" s="343"/>
      <c r="M1508" s="416"/>
      <c r="N1508" s="343"/>
      <c r="O1508" s="343"/>
      <c r="P1508" s="343"/>
      <c r="Q1508" s="343"/>
      <c r="R1508" s="343"/>
      <c r="S1508" s="343"/>
      <c r="T1508" s="343"/>
      <c r="U1508" s="343"/>
      <c r="V1508" s="343"/>
      <c r="W1508" s="326"/>
      <c r="X1508" s="326"/>
      <c r="Y1508" s="326"/>
      <c r="Z1508" s="326"/>
      <c r="AA1508" s="326"/>
    </row>
    <row r="1509">
      <c r="A1509" s="414"/>
      <c r="B1509" s="415"/>
      <c r="C1509" s="415"/>
      <c r="D1509" s="415"/>
      <c r="E1509" s="415"/>
      <c r="F1509" s="415"/>
      <c r="G1509" s="415"/>
      <c r="H1509" s="415"/>
      <c r="I1509" s="343"/>
      <c r="J1509" s="343"/>
      <c r="K1509" s="343"/>
      <c r="L1509" s="343"/>
      <c r="M1509" s="416"/>
      <c r="N1509" s="343"/>
      <c r="O1509" s="343"/>
      <c r="P1509" s="343"/>
      <c r="Q1509" s="343"/>
      <c r="R1509" s="343"/>
      <c r="S1509" s="343"/>
      <c r="T1509" s="343"/>
      <c r="U1509" s="343"/>
      <c r="V1509" s="343"/>
      <c r="W1509" s="326"/>
      <c r="X1509" s="326"/>
      <c r="Y1509" s="326"/>
      <c r="Z1509" s="326"/>
      <c r="AA1509" s="326"/>
    </row>
    <row r="1510">
      <c r="A1510" s="414"/>
      <c r="B1510" s="415"/>
      <c r="C1510" s="415"/>
      <c r="D1510" s="415"/>
      <c r="E1510" s="415"/>
      <c r="F1510" s="415"/>
      <c r="G1510" s="415"/>
      <c r="H1510" s="415"/>
      <c r="I1510" s="343"/>
      <c r="J1510" s="343"/>
      <c r="K1510" s="343"/>
      <c r="L1510" s="343"/>
      <c r="M1510" s="416"/>
      <c r="N1510" s="343"/>
      <c r="O1510" s="343"/>
      <c r="P1510" s="343"/>
      <c r="Q1510" s="343"/>
      <c r="R1510" s="343"/>
      <c r="S1510" s="343"/>
      <c r="T1510" s="343"/>
      <c r="U1510" s="343"/>
      <c r="V1510" s="343"/>
      <c r="W1510" s="326"/>
      <c r="X1510" s="326"/>
      <c r="Y1510" s="326"/>
      <c r="Z1510" s="326"/>
      <c r="AA1510" s="326"/>
    </row>
    <row r="1511">
      <c r="A1511" s="414"/>
      <c r="B1511" s="415"/>
      <c r="C1511" s="415"/>
      <c r="D1511" s="415"/>
      <c r="E1511" s="415"/>
      <c r="F1511" s="415"/>
      <c r="G1511" s="415"/>
      <c r="H1511" s="415"/>
      <c r="I1511" s="343"/>
      <c r="J1511" s="343"/>
      <c r="K1511" s="343"/>
      <c r="L1511" s="343"/>
      <c r="M1511" s="416"/>
      <c r="N1511" s="343"/>
      <c r="O1511" s="343"/>
      <c r="P1511" s="343"/>
      <c r="Q1511" s="343"/>
      <c r="R1511" s="343"/>
      <c r="S1511" s="343"/>
      <c r="T1511" s="343"/>
      <c r="U1511" s="343"/>
      <c r="V1511" s="343"/>
      <c r="W1511" s="326"/>
      <c r="X1511" s="326"/>
      <c r="Y1511" s="326"/>
      <c r="Z1511" s="326"/>
      <c r="AA1511" s="326"/>
    </row>
    <row r="1512">
      <c r="A1512" s="414"/>
      <c r="B1512" s="415"/>
      <c r="C1512" s="415"/>
      <c r="D1512" s="415"/>
      <c r="E1512" s="415"/>
      <c r="F1512" s="415"/>
      <c r="G1512" s="415"/>
      <c r="H1512" s="415"/>
      <c r="I1512" s="343"/>
      <c r="J1512" s="343"/>
      <c r="K1512" s="343"/>
      <c r="L1512" s="343"/>
      <c r="M1512" s="416"/>
      <c r="N1512" s="343"/>
      <c r="O1512" s="343"/>
      <c r="P1512" s="343"/>
      <c r="Q1512" s="343"/>
      <c r="R1512" s="343"/>
      <c r="S1512" s="343"/>
      <c r="T1512" s="343"/>
      <c r="U1512" s="343"/>
      <c r="V1512" s="343"/>
      <c r="W1512" s="326"/>
      <c r="X1512" s="326"/>
      <c r="Y1512" s="326"/>
      <c r="Z1512" s="326"/>
      <c r="AA1512" s="326"/>
    </row>
    <row r="1513">
      <c r="A1513" s="414"/>
      <c r="B1513" s="415"/>
      <c r="C1513" s="415"/>
      <c r="D1513" s="415"/>
      <c r="E1513" s="415"/>
      <c r="F1513" s="415"/>
      <c r="G1513" s="415"/>
      <c r="H1513" s="415"/>
      <c r="I1513" s="343"/>
      <c r="J1513" s="343"/>
      <c r="K1513" s="343"/>
      <c r="L1513" s="343"/>
      <c r="M1513" s="416"/>
      <c r="N1513" s="343"/>
      <c r="O1513" s="343"/>
      <c r="P1513" s="343"/>
      <c r="Q1513" s="343"/>
      <c r="R1513" s="343"/>
      <c r="S1513" s="343"/>
      <c r="T1513" s="343"/>
      <c r="U1513" s="343"/>
      <c r="V1513" s="343"/>
      <c r="W1513" s="326"/>
      <c r="X1513" s="326"/>
      <c r="Y1513" s="326"/>
      <c r="Z1513" s="326"/>
      <c r="AA1513" s="326"/>
    </row>
    <row r="1514">
      <c r="A1514" s="414"/>
      <c r="B1514" s="415"/>
      <c r="C1514" s="415"/>
      <c r="D1514" s="415"/>
      <c r="E1514" s="415"/>
      <c r="F1514" s="415"/>
      <c r="G1514" s="415"/>
      <c r="H1514" s="415"/>
      <c r="I1514" s="343"/>
      <c r="J1514" s="343"/>
      <c r="K1514" s="343"/>
      <c r="L1514" s="343"/>
      <c r="M1514" s="416"/>
      <c r="N1514" s="343"/>
      <c r="O1514" s="343"/>
      <c r="P1514" s="343"/>
      <c r="Q1514" s="343"/>
      <c r="R1514" s="343"/>
      <c r="S1514" s="343"/>
      <c r="T1514" s="343"/>
      <c r="U1514" s="343"/>
      <c r="V1514" s="343"/>
      <c r="W1514" s="326"/>
      <c r="X1514" s="326"/>
      <c r="Y1514" s="326"/>
      <c r="Z1514" s="326"/>
      <c r="AA1514" s="326"/>
    </row>
    <row r="1515">
      <c r="A1515" s="414"/>
      <c r="B1515" s="415"/>
      <c r="C1515" s="415"/>
      <c r="D1515" s="415"/>
      <c r="E1515" s="415"/>
      <c r="F1515" s="415"/>
      <c r="G1515" s="415"/>
      <c r="H1515" s="415"/>
      <c r="I1515" s="343"/>
      <c r="J1515" s="343"/>
      <c r="K1515" s="343"/>
      <c r="L1515" s="343"/>
      <c r="M1515" s="416"/>
      <c r="N1515" s="343"/>
      <c r="O1515" s="343"/>
      <c r="P1515" s="343"/>
      <c r="Q1515" s="343"/>
      <c r="R1515" s="343"/>
      <c r="S1515" s="343"/>
      <c r="T1515" s="343"/>
      <c r="U1515" s="343"/>
      <c r="V1515" s="343"/>
      <c r="W1515" s="326"/>
      <c r="X1515" s="326"/>
      <c r="Y1515" s="326"/>
      <c r="Z1515" s="326"/>
      <c r="AA1515" s="326"/>
    </row>
    <row r="1516">
      <c r="A1516" s="414"/>
      <c r="B1516" s="415"/>
      <c r="C1516" s="415"/>
      <c r="D1516" s="415"/>
      <c r="E1516" s="415"/>
      <c r="F1516" s="415"/>
      <c r="G1516" s="415"/>
      <c r="H1516" s="415"/>
      <c r="I1516" s="343"/>
      <c r="J1516" s="343"/>
      <c r="K1516" s="343"/>
      <c r="L1516" s="343"/>
      <c r="M1516" s="416"/>
      <c r="N1516" s="343"/>
      <c r="O1516" s="343"/>
      <c r="P1516" s="343"/>
      <c r="Q1516" s="343"/>
      <c r="R1516" s="343"/>
      <c r="S1516" s="343"/>
      <c r="T1516" s="343"/>
      <c r="U1516" s="343"/>
      <c r="V1516" s="343"/>
      <c r="W1516" s="326"/>
      <c r="X1516" s="326"/>
      <c r="Y1516" s="326"/>
      <c r="Z1516" s="326"/>
      <c r="AA1516" s="326"/>
    </row>
    <row r="1517">
      <c r="A1517" s="414"/>
      <c r="B1517" s="415"/>
      <c r="C1517" s="415"/>
      <c r="D1517" s="415"/>
      <c r="E1517" s="415"/>
      <c r="F1517" s="415"/>
      <c r="G1517" s="415"/>
      <c r="H1517" s="415"/>
      <c r="I1517" s="343"/>
      <c r="J1517" s="343"/>
      <c r="K1517" s="343"/>
      <c r="L1517" s="343"/>
      <c r="M1517" s="416"/>
      <c r="N1517" s="343"/>
      <c r="O1517" s="343"/>
      <c r="P1517" s="343"/>
      <c r="Q1517" s="343"/>
      <c r="R1517" s="343"/>
      <c r="S1517" s="343"/>
      <c r="T1517" s="343"/>
      <c r="U1517" s="343"/>
      <c r="V1517" s="343"/>
      <c r="W1517" s="326"/>
      <c r="X1517" s="326"/>
      <c r="Y1517" s="326"/>
      <c r="Z1517" s="326"/>
      <c r="AA1517" s="326"/>
    </row>
    <row r="1518">
      <c r="A1518" s="414"/>
      <c r="B1518" s="415"/>
      <c r="C1518" s="415"/>
      <c r="D1518" s="415"/>
      <c r="E1518" s="415"/>
      <c r="F1518" s="415"/>
      <c r="G1518" s="415"/>
      <c r="H1518" s="415"/>
      <c r="I1518" s="343"/>
      <c r="J1518" s="343"/>
      <c r="K1518" s="343"/>
      <c r="L1518" s="343"/>
      <c r="M1518" s="416"/>
      <c r="N1518" s="343"/>
      <c r="O1518" s="343"/>
      <c r="P1518" s="343"/>
      <c r="Q1518" s="343"/>
      <c r="R1518" s="343"/>
      <c r="S1518" s="343"/>
      <c r="T1518" s="343"/>
      <c r="U1518" s="343"/>
      <c r="V1518" s="343"/>
      <c r="W1518" s="326"/>
      <c r="X1518" s="326"/>
      <c r="Y1518" s="326"/>
      <c r="Z1518" s="326"/>
      <c r="AA1518" s="326"/>
    </row>
    <row r="1519">
      <c r="A1519" s="414"/>
      <c r="B1519" s="415"/>
      <c r="C1519" s="415"/>
      <c r="D1519" s="415"/>
      <c r="E1519" s="415"/>
      <c r="F1519" s="415"/>
      <c r="G1519" s="415"/>
      <c r="H1519" s="415"/>
      <c r="I1519" s="343"/>
      <c r="J1519" s="343"/>
      <c r="K1519" s="343"/>
      <c r="L1519" s="343"/>
      <c r="M1519" s="416"/>
      <c r="N1519" s="343"/>
      <c r="O1519" s="343"/>
      <c r="P1519" s="343"/>
      <c r="Q1519" s="343"/>
      <c r="R1519" s="343"/>
      <c r="S1519" s="343"/>
      <c r="T1519" s="343"/>
      <c r="U1519" s="343"/>
      <c r="V1519" s="343"/>
      <c r="W1519" s="326"/>
      <c r="X1519" s="326"/>
      <c r="Y1519" s="326"/>
      <c r="Z1519" s="326"/>
      <c r="AA1519" s="326"/>
    </row>
    <row r="1520">
      <c r="A1520" s="414"/>
      <c r="B1520" s="415"/>
      <c r="C1520" s="415"/>
      <c r="D1520" s="415"/>
      <c r="E1520" s="415"/>
      <c r="F1520" s="415"/>
      <c r="G1520" s="415"/>
      <c r="H1520" s="415"/>
      <c r="I1520" s="343"/>
      <c r="J1520" s="343"/>
      <c r="K1520" s="343"/>
      <c r="L1520" s="343"/>
      <c r="M1520" s="416"/>
      <c r="N1520" s="343"/>
      <c r="O1520" s="343"/>
      <c r="P1520" s="343"/>
      <c r="Q1520" s="343"/>
      <c r="R1520" s="343"/>
      <c r="S1520" s="343"/>
      <c r="T1520" s="343"/>
      <c r="U1520" s="343"/>
      <c r="V1520" s="343"/>
      <c r="W1520" s="326"/>
      <c r="X1520" s="326"/>
      <c r="Y1520" s="326"/>
      <c r="Z1520" s="326"/>
      <c r="AA1520" s="326"/>
    </row>
    <row r="1521">
      <c r="A1521" s="414"/>
      <c r="B1521" s="415"/>
      <c r="C1521" s="415"/>
      <c r="D1521" s="415"/>
      <c r="E1521" s="415"/>
      <c r="F1521" s="415"/>
      <c r="G1521" s="415"/>
      <c r="H1521" s="415"/>
      <c r="I1521" s="343"/>
      <c r="J1521" s="343"/>
      <c r="K1521" s="343"/>
      <c r="L1521" s="343"/>
      <c r="M1521" s="416"/>
      <c r="N1521" s="343"/>
      <c r="O1521" s="343"/>
      <c r="P1521" s="343"/>
      <c r="Q1521" s="343"/>
      <c r="R1521" s="343"/>
      <c r="S1521" s="343"/>
      <c r="T1521" s="343"/>
      <c r="U1521" s="343"/>
      <c r="V1521" s="343"/>
      <c r="W1521" s="326"/>
      <c r="X1521" s="326"/>
      <c r="Y1521" s="326"/>
      <c r="Z1521" s="326"/>
      <c r="AA1521" s="326"/>
    </row>
    <row r="1522">
      <c r="A1522" s="414"/>
      <c r="B1522" s="415"/>
      <c r="C1522" s="415"/>
      <c r="D1522" s="415"/>
      <c r="E1522" s="415"/>
      <c r="F1522" s="415"/>
      <c r="G1522" s="415"/>
      <c r="H1522" s="415"/>
      <c r="I1522" s="343"/>
      <c r="J1522" s="343"/>
      <c r="K1522" s="343"/>
      <c r="L1522" s="343"/>
      <c r="M1522" s="416"/>
      <c r="N1522" s="343"/>
      <c r="O1522" s="343"/>
      <c r="P1522" s="343"/>
      <c r="Q1522" s="343"/>
      <c r="R1522" s="343"/>
      <c r="S1522" s="343"/>
      <c r="T1522" s="343"/>
      <c r="U1522" s="343"/>
      <c r="V1522" s="343"/>
      <c r="W1522" s="326"/>
      <c r="X1522" s="326"/>
      <c r="Y1522" s="326"/>
      <c r="Z1522" s="326"/>
      <c r="AA1522" s="326"/>
    </row>
    <row r="1523">
      <c r="A1523" s="414"/>
      <c r="B1523" s="415"/>
      <c r="C1523" s="415"/>
      <c r="D1523" s="415"/>
      <c r="E1523" s="415"/>
      <c r="F1523" s="415"/>
      <c r="G1523" s="415"/>
      <c r="H1523" s="415"/>
      <c r="I1523" s="343"/>
      <c r="J1523" s="343"/>
      <c r="K1523" s="343"/>
      <c r="L1523" s="343"/>
      <c r="M1523" s="416"/>
      <c r="N1523" s="343"/>
      <c r="O1523" s="343"/>
      <c r="P1523" s="343"/>
      <c r="Q1523" s="343"/>
      <c r="R1523" s="343"/>
      <c r="S1523" s="343"/>
      <c r="T1523" s="343"/>
      <c r="U1523" s="343"/>
      <c r="V1523" s="343"/>
      <c r="W1523" s="326"/>
      <c r="X1523" s="326"/>
      <c r="Y1523" s="326"/>
      <c r="Z1523" s="326"/>
      <c r="AA1523" s="326"/>
    </row>
    <row r="1524">
      <c r="A1524" s="414"/>
      <c r="B1524" s="415"/>
      <c r="C1524" s="415"/>
      <c r="D1524" s="415"/>
      <c r="E1524" s="415"/>
      <c r="F1524" s="415"/>
      <c r="G1524" s="415"/>
      <c r="H1524" s="415"/>
      <c r="I1524" s="343"/>
      <c r="J1524" s="343"/>
      <c r="K1524" s="343"/>
      <c r="L1524" s="343"/>
      <c r="M1524" s="416"/>
      <c r="N1524" s="343"/>
      <c r="O1524" s="343"/>
      <c r="P1524" s="343"/>
      <c r="Q1524" s="343"/>
      <c r="R1524" s="343"/>
      <c r="S1524" s="343"/>
      <c r="T1524" s="343"/>
      <c r="U1524" s="343"/>
      <c r="V1524" s="343"/>
      <c r="W1524" s="326"/>
      <c r="X1524" s="326"/>
      <c r="Y1524" s="326"/>
      <c r="Z1524" s="326"/>
      <c r="AA1524" s="326"/>
    </row>
    <row r="1525">
      <c r="A1525" s="414"/>
      <c r="B1525" s="415"/>
      <c r="C1525" s="415"/>
      <c r="D1525" s="415"/>
      <c r="E1525" s="415"/>
      <c r="F1525" s="415"/>
      <c r="G1525" s="415"/>
      <c r="H1525" s="415"/>
      <c r="I1525" s="343"/>
      <c r="J1525" s="343"/>
      <c r="K1525" s="343"/>
      <c r="L1525" s="343"/>
      <c r="M1525" s="416"/>
      <c r="N1525" s="343"/>
      <c r="O1525" s="343"/>
      <c r="P1525" s="343"/>
      <c r="Q1525" s="343"/>
      <c r="R1525" s="343"/>
      <c r="S1525" s="343"/>
      <c r="T1525" s="343"/>
      <c r="U1525" s="343"/>
      <c r="V1525" s="343"/>
      <c r="W1525" s="326"/>
      <c r="X1525" s="326"/>
      <c r="Y1525" s="326"/>
      <c r="Z1525" s="326"/>
      <c r="AA1525" s="326"/>
    </row>
    <row r="1526">
      <c r="A1526" s="414"/>
      <c r="B1526" s="415"/>
      <c r="C1526" s="415"/>
      <c r="D1526" s="415"/>
      <c r="E1526" s="415"/>
      <c r="F1526" s="415"/>
      <c r="G1526" s="415"/>
      <c r="H1526" s="415"/>
      <c r="I1526" s="343"/>
      <c r="J1526" s="343"/>
      <c r="K1526" s="343"/>
      <c r="L1526" s="343"/>
      <c r="M1526" s="416"/>
      <c r="N1526" s="343"/>
      <c r="O1526" s="343"/>
      <c r="P1526" s="343"/>
      <c r="Q1526" s="343"/>
      <c r="R1526" s="343"/>
      <c r="S1526" s="343"/>
      <c r="T1526" s="343"/>
      <c r="U1526" s="343"/>
      <c r="V1526" s="343"/>
      <c r="W1526" s="326"/>
      <c r="X1526" s="326"/>
      <c r="Y1526" s="326"/>
      <c r="Z1526" s="326"/>
      <c r="AA1526" s="326"/>
    </row>
    <row r="1527">
      <c r="A1527" s="414"/>
      <c r="B1527" s="415"/>
      <c r="C1527" s="415"/>
      <c r="D1527" s="415"/>
      <c r="E1527" s="415"/>
      <c r="F1527" s="415"/>
      <c r="G1527" s="415"/>
      <c r="H1527" s="415"/>
      <c r="I1527" s="343"/>
      <c r="J1527" s="343"/>
      <c r="K1527" s="343"/>
      <c r="L1527" s="343"/>
      <c r="M1527" s="416"/>
      <c r="N1527" s="343"/>
      <c r="O1527" s="343"/>
      <c r="P1527" s="343"/>
      <c r="Q1527" s="343"/>
      <c r="R1527" s="343"/>
      <c r="S1527" s="343"/>
      <c r="T1527" s="343"/>
      <c r="U1527" s="343"/>
      <c r="V1527" s="343"/>
      <c r="W1527" s="326"/>
      <c r="X1527" s="326"/>
      <c r="Y1527" s="326"/>
      <c r="Z1527" s="326"/>
      <c r="AA1527" s="326"/>
    </row>
    <row r="1528">
      <c r="A1528" s="414"/>
      <c r="B1528" s="415"/>
      <c r="C1528" s="415"/>
      <c r="D1528" s="415"/>
      <c r="E1528" s="415"/>
      <c r="F1528" s="415"/>
      <c r="G1528" s="415"/>
      <c r="H1528" s="415"/>
      <c r="I1528" s="343"/>
      <c r="J1528" s="343"/>
      <c r="K1528" s="343"/>
      <c r="L1528" s="343"/>
      <c r="M1528" s="416"/>
      <c r="N1528" s="343"/>
      <c r="O1528" s="343"/>
      <c r="P1528" s="343"/>
      <c r="Q1528" s="343"/>
      <c r="R1528" s="343"/>
      <c r="S1528" s="343"/>
      <c r="T1528" s="343"/>
      <c r="U1528" s="343"/>
      <c r="V1528" s="343"/>
      <c r="W1528" s="326"/>
      <c r="X1528" s="326"/>
      <c r="Y1528" s="326"/>
      <c r="Z1528" s="326"/>
      <c r="AA1528" s="326"/>
    </row>
    <row r="1529">
      <c r="A1529" s="414"/>
      <c r="B1529" s="415"/>
      <c r="C1529" s="415"/>
      <c r="D1529" s="415"/>
      <c r="E1529" s="415"/>
      <c r="F1529" s="415"/>
      <c r="G1529" s="415"/>
      <c r="H1529" s="415"/>
      <c r="I1529" s="343"/>
      <c r="J1529" s="343"/>
      <c r="K1529" s="343"/>
      <c r="L1529" s="343"/>
      <c r="M1529" s="416"/>
      <c r="N1529" s="343"/>
      <c r="O1529" s="343"/>
      <c r="P1529" s="343"/>
      <c r="Q1529" s="343"/>
      <c r="R1529" s="343"/>
      <c r="S1529" s="343"/>
      <c r="T1529" s="343"/>
      <c r="U1529" s="343"/>
      <c r="V1529" s="343"/>
      <c r="W1529" s="326"/>
      <c r="X1529" s="326"/>
      <c r="Y1529" s="326"/>
      <c r="Z1529" s="326"/>
      <c r="AA1529" s="326"/>
    </row>
    <row r="1530">
      <c r="A1530" s="414"/>
      <c r="B1530" s="415"/>
      <c r="C1530" s="415"/>
      <c r="D1530" s="415"/>
      <c r="E1530" s="415"/>
      <c r="F1530" s="415"/>
      <c r="G1530" s="415"/>
      <c r="H1530" s="415"/>
      <c r="I1530" s="343"/>
      <c r="J1530" s="343"/>
      <c r="K1530" s="343"/>
      <c r="L1530" s="343"/>
      <c r="M1530" s="416"/>
      <c r="N1530" s="343"/>
      <c r="O1530" s="343"/>
      <c r="P1530" s="343"/>
      <c r="Q1530" s="343"/>
      <c r="R1530" s="343"/>
      <c r="S1530" s="343"/>
      <c r="T1530" s="343"/>
      <c r="U1530" s="343"/>
      <c r="V1530" s="343"/>
      <c r="W1530" s="326"/>
      <c r="X1530" s="326"/>
      <c r="Y1530" s="326"/>
      <c r="Z1530" s="326"/>
      <c r="AA1530" s="326"/>
    </row>
    <row r="1531">
      <c r="A1531" s="414"/>
      <c r="B1531" s="415"/>
      <c r="C1531" s="415"/>
      <c r="D1531" s="415"/>
      <c r="E1531" s="415"/>
      <c r="F1531" s="415"/>
      <c r="G1531" s="415"/>
      <c r="H1531" s="415"/>
      <c r="I1531" s="343"/>
      <c r="J1531" s="343"/>
      <c r="K1531" s="343"/>
      <c r="L1531" s="343"/>
      <c r="M1531" s="416"/>
      <c r="N1531" s="343"/>
      <c r="O1531" s="343"/>
      <c r="P1531" s="343"/>
      <c r="Q1531" s="343"/>
      <c r="R1531" s="343"/>
      <c r="S1531" s="343"/>
      <c r="T1531" s="343"/>
      <c r="U1531" s="343"/>
      <c r="V1531" s="343"/>
      <c r="W1531" s="326"/>
      <c r="X1531" s="326"/>
      <c r="Y1531" s="326"/>
      <c r="Z1531" s="326"/>
      <c r="AA1531" s="326"/>
    </row>
    <row r="1532">
      <c r="A1532" s="414"/>
      <c r="B1532" s="415"/>
      <c r="C1532" s="415"/>
      <c r="D1532" s="415"/>
      <c r="E1532" s="415"/>
      <c r="F1532" s="415"/>
      <c r="G1532" s="415"/>
      <c r="H1532" s="415"/>
      <c r="I1532" s="343"/>
      <c r="J1532" s="343"/>
      <c r="K1532" s="343"/>
      <c r="L1532" s="343"/>
      <c r="M1532" s="416"/>
      <c r="N1532" s="343"/>
      <c r="O1532" s="343"/>
      <c r="P1532" s="343"/>
      <c r="Q1532" s="343"/>
      <c r="R1532" s="343"/>
      <c r="S1532" s="343"/>
      <c r="T1532" s="343"/>
      <c r="U1532" s="343"/>
      <c r="V1532" s="343"/>
      <c r="W1532" s="326"/>
      <c r="X1532" s="326"/>
      <c r="Y1532" s="326"/>
      <c r="Z1532" s="326"/>
      <c r="AA1532" s="326"/>
    </row>
    <row r="1533">
      <c r="A1533" s="414"/>
      <c r="B1533" s="415"/>
      <c r="C1533" s="415"/>
      <c r="D1533" s="415"/>
      <c r="E1533" s="415"/>
      <c r="F1533" s="415"/>
      <c r="G1533" s="415"/>
      <c r="H1533" s="415"/>
      <c r="I1533" s="343"/>
      <c r="J1533" s="343"/>
      <c r="K1533" s="343"/>
      <c r="L1533" s="343"/>
      <c r="M1533" s="416"/>
      <c r="N1533" s="343"/>
      <c r="O1533" s="343"/>
      <c r="P1533" s="343"/>
      <c r="Q1533" s="343"/>
      <c r="R1533" s="343"/>
      <c r="S1533" s="343"/>
      <c r="T1533" s="343"/>
      <c r="U1533" s="343"/>
      <c r="V1533" s="343"/>
      <c r="W1533" s="326"/>
      <c r="X1533" s="326"/>
      <c r="Y1533" s="326"/>
      <c r="Z1533" s="326"/>
      <c r="AA1533" s="326"/>
    </row>
    <row r="1534">
      <c r="A1534" s="414"/>
      <c r="B1534" s="415"/>
      <c r="C1534" s="415"/>
      <c r="D1534" s="415"/>
      <c r="E1534" s="415"/>
      <c r="F1534" s="415"/>
      <c r="G1534" s="415"/>
      <c r="H1534" s="415"/>
      <c r="I1534" s="343"/>
      <c r="J1534" s="343"/>
      <c r="K1534" s="343"/>
      <c r="L1534" s="343"/>
      <c r="M1534" s="416"/>
      <c r="N1534" s="343"/>
      <c r="O1534" s="343"/>
      <c r="P1534" s="343"/>
      <c r="Q1534" s="343"/>
      <c r="R1534" s="343"/>
      <c r="S1534" s="343"/>
      <c r="T1534" s="343"/>
      <c r="U1534" s="343"/>
      <c r="V1534" s="343"/>
      <c r="W1534" s="326"/>
      <c r="X1534" s="326"/>
      <c r="Y1534" s="326"/>
      <c r="Z1534" s="326"/>
      <c r="AA1534" s="326"/>
    </row>
    <row r="1535">
      <c r="A1535" s="414"/>
      <c r="B1535" s="415"/>
      <c r="C1535" s="415"/>
      <c r="D1535" s="415"/>
      <c r="E1535" s="415"/>
      <c r="F1535" s="415"/>
      <c r="G1535" s="415"/>
      <c r="H1535" s="415"/>
      <c r="I1535" s="343"/>
      <c r="J1535" s="343"/>
      <c r="K1535" s="343"/>
      <c r="L1535" s="343"/>
      <c r="M1535" s="416"/>
      <c r="N1535" s="343"/>
      <c r="O1535" s="343"/>
      <c r="P1535" s="343"/>
      <c r="Q1535" s="343"/>
      <c r="R1535" s="343"/>
      <c r="S1535" s="343"/>
      <c r="T1535" s="343"/>
      <c r="U1535" s="343"/>
      <c r="V1535" s="343"/>
      <c r="W1535" s="326"/>
      <c r="X1535" s="326"/>
      <c r="Y1535" s="326"/>
      <c r="Z1535" s="326"/>
      <c r="AA1535" s="326"/>
    </row>
    <row r="1536">
      <c r="A1536" s="414"/>
      <c r="B1536" s="415"/>
      <c r="C1536" s="415"/>
      <c r="D1536" s="415"/>
      <c r="E1536" s="415"/>
      <c r="F1536" s="415"/>
      <c r="G1536" s="415"/>
      <c r="H1536" s="415"/>
      <c r="I1536" s="343"/>
      <c r="J1536" s="343"/>
      <c r="K1536" s="343"/>
      <c r="L1536" s="343"/>
      <c r="M1536" s="416"/>
      <c r="N1536" s="343"/>
      <c r="O1536" s="343"/>
      <c r="P1536" s="343"/>
      <c r="Q1536" s="343"/>
      <c r="R1536" s="343"/>
      <c r="S1536" s="343"/>
      <c r="T1536" s="343"/>
      <c r="U1536" s="343"/>
      <c r="V1536" s="343"/>
      <c r="W1536" s="326"/>
      <c r="X1536" s="326"/>
      <c r="Y1536" s="326"/>
      <c r="Z1536" s="326"/>
      <c r="AA1536" s="326"/>
    </row>
    <row r="1537">
      <c r="A1537" s="414"/>
      <c r="B1537" s="415"/>
      <c r="C1537" s="415"/>
      <c r="D1537" s="415"/>
      <c r="E1537" s="415"/>
      <c r="F1537" s="415"/>
      <c r="G1537" s="415"/>
      <c r="H1537" s="415"/>
      <c r="I1537" s="343"/>
      <c r="J1537" s="343"/>
      <c r="K1537" s="343"/>
      <c r="L1537" s="343"/>
      <c r="M1537" s="416"/>
      <c r="N1537" s="343"/>
      <c r="O1537" s="343"/>
      <c r="P1537" s="343"/>
      <c r="Q1537" s="343"/>
      <c r="R1537" s="343"/>
      <c r="S1537" s="343"/>
      <c r="T1537" s="343"/>
      <c r="U1537" s="343"/>
      <c r="V1537" s="343"/>
      <c r="W1537" s="326"/>
      <c r="X1537" s="326"/>
      <c r="Y1537" s="326"/>
      <c r="Z1537" s="326"/>
      <c r="AA1537" s="326"/>
    </row>
    <row r="1538">
      <c r="A1538" s="414"/>
      <c r="B1538" s="415"/>
      <c r="C1538" s="415"/>
      <c r="D1538" s="415"/>
      <c r="E1538" s="415"/>
      <c r="F1538" s="415"/>
      <c r="G1538" s="415"/>
      <c r="H1538" s="415"/>
      <c r="I1538" s="343"/>
      <c r="J1538" s="343"/>
      <c r="K1538" s="343"/>
      <c r="L1538" s="343"/>
      <c r="M1538" s="416"/>
      <c r="N1538" s="343"/>
      <c r="O1538" s="343"/>
      <c r="P1538" s="343"/>
      <c r="Q1538" s="343"/>
      <c r="R1538" s="343"/>
      <c r="S1538" s="343"/>
      <c r="T1538" s="343"/>
      <c r="U1538" s="343"/>
      <c r="V1538" s="343"/>
      <c r="W1538" s="326"/>
      <c r="X1538" s="326"/>
      <c r="Y1538" s="326"/>
      <c r="Z1538" s="326"/>
      <c r="AA1538" s="326"/>
    </row>
    <row r="1539">
      <c r="A1539" s="414"/>
      <c r="B1539" s="415"/>
      <c r="C1539" s="415"/>
      <c r="D1539" s="415"/>
      <c r="E1539" s="415"/>
      <c r="F1539" s="415"/>
      <c r="G1539" s="415"/>
      <c r="H1539" s="415"/>
      <c r="I1539" s="343"/>
      <c r="J1539" s="343"/>
      <c r="K1539" s="343"/>
      <c r="L1539" s="343"/>
      <c r="M1539" s="416"/>
      <c r="N1539" s="343"/>
      <c r="O1539" s="343"/>
      <c r="P1539" s="343"/>
      <c r="Q1539" s="343"/>
      <c r="R1539" s="343"/>
      <c r="S1539" s="343"/>
      <c r="T1539" s="343"/>
      <c r="U1539" s="343"/>
      <c r="V1539" s="343"/>
      <c r="W1539" s="326"/>
      <c r="X1539" s="326"/>
      <c r="Y1539" s="326"/>
      <c r="Z1539" s="326"/>
      <c r="AA1539" s="326"/>
    </row>
    <row r="1540">
      <c r="A1540" s="414"/>
      <c r="B1540" s="415"/>
      <c r="C1540" s="415"/>
      <c r="D1540" s="415"/>
      <c r="E1540" s="415"/>
      <c r="F1540" s="415"/>
      <c r="G1540" s="415"/>
      <c r="H1540" s="415"/>
      <c r="I1540" s="343"/>
      <c r="J1540" s="343"/>
      <c r="K1540" s="343"/>
      <c r="L1540" s="343"/>
      <c r="M1540" s="416"/>
      <c r="N1540" s="343"/>
      <c r="O1540" s="343"/>
      <c r="P1540" s="343"/>
      <c r="Q1540" s="343"/>
      <c r="R1540" s="343"/>
      <c r="S1540" s="343"/>
      <c r="T1540" s="343"/>
      <c r="U1540" s="343"/>
      <c r="V1540" s="343"/>
      <c r="W1540" s="326"/>
      <c r="X1540" s="326"/>
      <c r="Y1540" s="326"/>
      <c r="Z1540" s="326"/>
      <c r="AA1540" s="326"/>
    </row>
    <row r="1541">
      <c r="A1541" s="414"/>
      <c r="B1541" s="415"/>
      <c r="C1541" s="415"/>
      <c r="D1541" s="415"/>
      <c r="E1541" s="415"/>
      <c r="F1541" s="415"/>
      <c r="G1541" s="415"/>
      <c r="H1541" s="415"/>
      <c r="I1541" s="343"/>
      <c r="J1541" s="343"/>
      <c r="K1541" s="343"/>
      <c r="L1541" s="343"/>
      <c r="M1541" s="416"/>
      <c r="N1541" s="343"/>
      <c r="O1541" s="343"/>
      <c r="P1541" s="343"/>
      <c r="Q1541" s="343"/>
      <c r="R1541" s="343"/>
      <c r="S1541" s="343"/>
      <c r="T1541" s="343"/>
      <c r="U1541" s="343"/>
      <c r="V1541" s="343"/>
      <c r="W1541" s="326"/>
      <c r="X1541" s="326"/>
      <c r="Y1541" s="326"/>
      <c r="Z1541" s="326"/>
      <c r="AA1541" s="326"/>
    </row>
    <row r="1542">
      <c r="A1542" s="414"/>
      <c r="B1542" s="415"/>
      <c r="C1542" s="415"/>
      <c r="D1542" s="415"/>
      <c r="E1542" s="415"/>
      <c r="F1542" s="415"/>
      <c r="G1542" s="415"/>
      <c r="H1542" s="415"/>
      <c r="I1542" s="343"/>
      <c r="J1542" s="343"/>
      <c r="K1542" s="343"/>
      <c r="L1542" s="343"/>
      <c r="M1542" s="416"/>
      <c r="N1542" s="343"/>
      <c r="O1542" s="343"/>
      <c r="P1542" s="343"/>
      <c r="Q1542" s="343"/>
      <c r="R1542" s="343"/>
      <c r="S1542" s="343"/>
      <c r="T1542" s="343"/>
      <c r="U1542" s="343"/>
      <c r="V1542" s="343"/>
      <c r="W1542" s="326"/>
      <c r="X1542" s="326"/>
      <c r="Y1542" s="326"/>
      <c r="Z1542" s="326"/>
      <c r="AA1542" s="326"/>
    </row>
    <row r="1543">
      <c r="A1543" s="414"/>
      <c r="B1543" s="415"/>
      <c r="C1543" s="415"/>
      <c r="D1543" s="415"/>
      <c r="E1543" s="415"/>
      <c r="F1543" s="415"/>
      <c r="G1543" s="415"/>
      <c r="H1543" s="415"/>
      <c r="I1543" s="343"/>
      <c r="J1543" s="343"/>
      <c r="K1543" s="343"/>
      <c r="L1543" s="343"/>
      <c r="M1543" s="416"/>
      <c r="N1543" s="343"/>
      <c r="O1543" s="343"/>
      <c r="P1543" s="343"/>
      <c r="Q1543" s="343"/>
      <c r="R1543" s="343"/>
      <c r="S1543" s="343"/>
      <c r="T1543" s="343"/>
      <c r="U1543" s="343"/>
      <c r="V1543" s="343"/>
      <c r="W1543" s="326"/>
      <c r="X1543" s="326"/>
      <c r="Y1543" s="326"/>
      <c r="Z1543" s="326"/>
      <c r="AA1543" s="326"/>
    </row>
    <row r="1544">
      <c r="A1544" s="414"/>
      <c r="B1544" s="415"/>
      <c r="C1544" s="415"/>
      <c r="D1544" s="415"/>
      <c r="E1544" s="415"/>
      <c r="F1544" s="415"/>
      <c r="G1544" s="415"/>
      <c r="H1544" s="415"/>
      <c r="I1544" s="343"/>
      <c r="J1544" s="343"/>
      <c r="K1544" s="343"/>
      <c r="L1544" s="343"/>
      <c r="M1544" s="416"/>
      <c r="N1544" s="343"/>
      <c r="O1544" s="343"/>
      <c r="P1544" s="343"/>
      <c r="Q1544" s="343"/>
      <c r="R1544" s="343"/>
      <c r="S1544" s="343"/>
      <c r="T1544" s="343"/>
      <c r="U1544" s="343"/>
      <c r="V1544" s="343"/>
      <c r="W1544" s="326"/>
      <c r="X1544" s="326"/>
      <c r="Y1544" s="326"/>
      <c r="Z1544" s="326"/>
      <c r="AA1544" s="326"/>
    </row>
    <row r="1545">
      <c r="A1545" s="414"/>
      <c r="B1545" s="415"/>
      <c r="C1545" s="415"/>
      <c r="D1545" s="415"/>
      <c r="E1545" s="415"/>
      <c r="F1545" s="415"/>
      <c r="G1545" s="415"/>
      <c r="H1545" s="415"/>
      <c r="I1545" s="343"/>
      <c r="J1545" s="343"/>
      <c r="K1545" s="343"/>
      <c r="L1545" s="343"/>
      <c r="M1545" s="416"/>
      <c r="N1545" s="343"/>
      <c r="O1545" s="343"/>
      <c r="P1545" s="343"/>
      <c r="Q1545" s="343"/>
      <c r="R1545" s="343"/>
      <c r="S1545" s="343"/>
      <c r="T1545" s="343"/>
      <c r="U1545" s="343"/>
      <c r="V1545" s="343"/>
      <c r="W1545" s="326"/>
      <c r="X1545" s="326"/>
      <c r="Y1545" s="326"/>
      <c r="Z1545" s="326"/>
      <c r="AA1545" s="326"/>
    </row>
    <row r="1546">
      <c r="A1546" s="414"/>
      <c r="B1546" s="415"/>
      <c r="C1546" s="415"/>
      <c r="D1546" s="415"/>
      <c r="E1546" s="415"/>
      <c r="F1546" s="415"/>
      <c r="G1546" s="415"/>
      <c r="H1546" s="415"/>
      <c r="I1546" s="343"/>
      <c r="J1546" s="343"/>
      <c r="K1546" s="343"/>
      <c r="L1546" s="343"/>
      <c r="M1546" s="416"/>
      <c r="N1546" s="343"/>
      <c r="O1546" s="343"/>
      <c r="P1546" s="343"/>
      <c r="Q1546" s="343"/>
      <c r="R1546" s="343"/>
      <c r="S1546" s="343"/>
      <c r="T1546" s="343"/>
      <c r="U1546" s="343"/>
      <c r="V1546" s="343"/>
      <c r="W1546" s="326"/>
      <c r="X1546" s="326"/>
      <c r="Y1546" s="326"/>
      <c r="Z1546" s="326"/>
      <c r="AA1546" s="326"/>
    </row>
    <row r="1547">
      <c r="A1547" s="414"/>
      <c r="B1547" s="415"/>
      <c r="C1547" s="415"/>
      <c r="D1547" s="415"/>
      <c r="E1547" s="415"/>
      <c r="F1547" s="415"/>
      <c r="G1547" s="415"/>
      <c r="H1547" s="415"/>
      <c r="I1547" s="343"/>
      <c r="J1547" s="343"/>
      <c r="K1547" s="343"/>
      <c r="L1547" s="343"/>
      <c r="M1547" s="416"/>
      <c r="N1547" s="343"/>
      <c r="O1547" s="343"/>
      <c r="P1547" s="343"/>
      <c r="Q1547" s="343"/>
      <c r="R1547" s="343"/>
      <c r="S1547" s="343"/>
      <c r="T1547" s="343"/>
      <c r="U1547" s="343"/>
      <c r="V1547" s="343"/>
      <c r="W1547" s="326"/>
      <c r="X1547" s="326"/>
      <c r="Y1547" s="326"/>
      <c r="Z1547" s="326"/>
      <c r="AA1547" s="326"/>
    </row>
    <row r="1548">
      <c r="A1548" s="414"/>
      <c r="B1548" s="415"/>
      <c r="C1548" s="415"/>
      <c r="D1548" s="415"/>
      <c r="E1548" s="415"/>
      <c r="F1548" s="415"/>
      <c r="G1548" s="415"/>
      <c r="H1548" s="415"/>
      <c r="I1548" s="343"/>
      <c r="J1548" s="343"/>
      <c r="K1548" s="343"/>
      <c r="L1548" s="343"/>
      <c r="M1548" s="416"/>
      <c r="N1548" s="343"/>
      <c r="O1548" s="343"/>
      <c r="P1548" s="343"/>
      <c r="Q1548" s="343"/>
      <c r="R1548" s="343"/>
      <c r="S1548" s="343"/>
      <c r="T1548" s="343"/>
      <c r="U1548" s="343"/>
      <c r="V1548" s="343"/>
      <c r="W1548" s="326"/>
      <c r="X1548" s="326"/>
      <c r="Y1548" s="326"/>
      <c r="Z1548" s="326"/>
      <c r="AA1548" s="326"/>
    </row>
    <row r="1549">
      <c r="A1549" s="414"/>
      <c r="B1549" s="415"/>
      <c r="C1549" s="415"/>
      <c r="D1549" s="415"/>
      <c r="E1549" s="415"/>
      <c r="F1549" s="415"/>
      <c r="G1549" s="415"/>
      <c r="H1549" s="415"/>
      <c r="I1549" s="343"/>
      <c r="J1549" s="343"/>
      <c r="K1549" s="343"/>
      <c r="L1549" s="343"/>
      <c r="M1549" s="416"/>
      <c r="N1549" s="343"/>
      <c r="O1549" s="343"/>
      <c r="P1549" s="343"/>
      <c r="Q1549" s="343"/>
      <c r="R1549" s="343"/>
      <c r="S1549" s="343"/>
      <c r="T1549" s="343"/>
      <c r="U1549" s="343"/>
      <c r="V1549" s="343"/>
      <c r="W1549" s="326"/>
      <c r="X1549" s="326"/>
      <c r="Y1549" s="326"/>
      <c r="Z1549" s="326"/>
      <c r="AA1549" s="326"/>
    </row>
    <row r="1550">
      <c r="A1550" s="414"/>
      <c r="B1550" s="415"/>
      <c r="C1550" s="415"/>
      <c r="D1550" s="415"/>
      <c r="E1550" s="415"/>
      <c r="F1550" s="415"/>
      <c r="G1550" s="415"/>
      <c r="H1550" s="415"/>
      <c r="I1550" s="343"/>
      <c r="J1550" s="343"/>
      <c r="K1550" s="343"/>
      <c r="L1550" s="343"/>
      <c r="M1550" s="416"/>
      <c r="N1550" s="343"/>
      <c r="O1550" s="343"/>
      <c r="P1550" s="343"/>
      <c r="Q1550" s="343"/>
      <c r="R1550" s="343"/>
      <c r="S1550" s="343"/>
      <c r="T1550" s="343"/>
      <c r="U1550" s="343"/>
      <c r="V1550" s="343"/>
      <c r="W1550" s="326"/>
      <c r="X1550" s="326"/>
      <c r="Y1550" s="326"/>
      <c r="Z1550" s="326"/>
      <c r="AA1550" s="326"/>
    </row>
    <row r="1551">
      <c r="A1551" s="414"/>
      <c r="B1551" s="415"/>
      <c r="C1551" s="415"/>
      <c r="D1551" s="415"/>
      <c r="E1551" s="415"/>
      <c r="F1551" s="415"/>
      <c r="G1551" s="415"/>
      <c r="H1551" s="415"/>
      <c r="I1551" s="343"/>
      <c r="J1551" s="343"/>
      <c r="K1551" s="343"/>
      <c r="L1551" s="343"/>
      <c r="M1551" s="416"/>
      <c r="N1551" s="343"/>
      <c r="O1551" s="343"/>
      <c r="P1551" s="343"/>
      <c r="Q1551" s="343"/>
      <c r="R1551" s="343"/>
      <c r="S1551" s="343"/>
      <c r="T1551" s="343"/>
      <c r="U1551" s="343"/>
      <c r="V1551" s="343"/>
      <c r="W1551" s="326"/>
      <c r="X1551" s="326"/>
      <c r="Y1551" s="326"/>
      <c r="Z1551" s="326"/>
      <c r="AA1551" s="326"/>
    </row>
    <row r="1552">
      <c r="A1552" s="414"/>
      <c r="B1552" s="415"/>
      <c r="C1552" s="415"/>
      <c r="D1552" s="415"/>
      <c r="E1552" s="415"/>
      <c r="F1552" s="415"/>
      <c r="G1552" s="415"/>
      <c r="H1552" s="415"/>
      <c r="I1552" s="343"/>
      <c r="J1552" s="343"/>
      <c r="K1552" s="343"/>
      <c r="L1552" s="343"/>
      <c r="M1552" s="416"/>
      <c r="N1552" s="343"/>
      <c r="O1552" s="343"/>
      <c r="P1552" s="343"/>
      <c r="Q1552" s="343"/>
      <c r="R1552" s="343"/>
      <c r="S1552" s="343"/>
      <c r="T1552" s="343"/>
      <c r="U1552" s="343"/>
      <c r="V1552" s="343"/>
      <c r="W1552" s="326"/>
      <c r="X1552" s="326"/>
      <c r="Y1552" s="326"/>
      <c r="Z1552" s="326"/>
      <c r="AA1552" s="326"/>
    </row>
    <row r="1553">
      <c r="A1553" s="414"/>
      <c r="B1553" s="415"/>
      <c r="C1553" s="415"/>
      <c r="D1553" s="415"/>
      <c r="E1553" s="415"/>
      <c r="F1553" s="415"/>
      <c r="G1553" s="415"/>
      <c r="H1553" s="415"/>
      <c r="I1553" s="343"/>
      <c r="J1553" s="343"/>
      <c r="K1553" s="343"/>
      <c r="L1553" s="343"/>
      <c r="M1553" s="416"/>
      <c r="N1553" s="343"/>
      <c r="O1553" s="343"/>
      <c r="P1553" s="343"/>
      <c r="Q1553" s="343"/>
      <c r="R1553" s="343"/>
      <c r="S1553" s="343"/>
      <c r="T1553" s="343"/>
      <c r="U1553" s="343"/>
      <c r="V1553" s="343"/>
      <c r="W1553" s="326"/>
      <c r="X1553" s="326"/>
      <c r="Y1553" s="326"/>
      <c r="Z1553" s="326"/>
      <c r="AA1553" s="326"/>
    </row>
    <row r="1554">
      <c r="A1554" s="414"/>
      <c r="B1554" s="415"/>
      <c r="C1554" s="415"/>
      <c r="D1554" s="415"/>
      <c r="E1554" s="415"/>
      <c r="F1554" s="415"/>
      <c r="G1554" s="415"/>
      <c r="H1554" s="415"/>
      <c r="I1554" s="343"/>
      <c r="J1554" s="343"/>
      <c r="K1554" s="343"/>
      <c r="L1554" s="343"/>
      <c r="M1554" s="416"/>
      <c r="N1554" s="343"/>
      <c r="O1554" s="343"/>
      <c r="P1554" s="343"/>
      <c r="Q1554" s="343"/>
      <c r="R1554" s="343"/>
      <c r="S1554" s="343"/>
      <c r="T1554" s="343"/>
      <c r="U1554" s="343"/>
      <c r="V1554" s="343"/>
      <c r="W1554" s="326"/>
      <c r="X1554" s="326"/>
      <c r="Y1554" s="326"/>
      <c r="Z1554" s="326"/>
      <c r="AA1554" s="326"/>
    </row>
    <row r="1555">
      <c r="A1555" s="414"/>
      <c r="B1555" s="415"/>
      <c r="C1555" s="415"/>
      <c r="D1555" s="415"/>
      <c r="E1555" s="415"/>
      <c r="F1555" s="415"/>
      <c r="G1555" s="415"/>
      <c r="H1555" s="415"/>
      <c r="I1555" s="343"/>
      <c r="J1555" s="343"/>
      <c r="K1555" s="343"/>
      <c r="L1555" s="343"/>
      <c r="M1555" s="416"/>
      <c r="N1555" s="343"/>
      <c r="O1555" s="343"/>
      <c r="P1555" s="343"/>
      <c r="Q1555" s="343"/>
      <c r="R1555" s="343"/>
      <c r="S1555" s="343"/>
      <c r="T1555" s="343"/>
      <c r="U1555" s="343"/>
      <c r="V1555" s="343"/>
      <c r="W1555" s="326"/>
      <c r="X1555" s="326"/>
      <c r="Y1555" s="326"/>
      <c r="Z1555" s="326"/>
      <c r="AA1555" s="326"/>
    </row>
    <row r="1556">
      <c r="A1556" s="414"/>
      <c r="B1556" s="415"/>
      <c r="C1556" s="415"/>
      <c r="D1556" s="415"/>
      <c r="E1556" s="415"/>
      <c r="F1556" s="415"/>
      <c r="G1556" s="415"/>
      <c r="H1556" s="415"/>
      <c r="I1556" s="343"/>
      <c r="J1556" s="343"/>
      <c r="K1556" s="343"/>
      <c r="L1556" s="343"/>
      <c r="M1556" s="416"/>
      <c r="N1556" s="343"/>
      <c r="O1556" s="343"/>
      <c r="P1556" s="343"/>
      <c r="Q1556" s="343"/>
      <c r="R1556" s="343"/>
      <c r="S1556" s="343"/>
      <c r="T1556" s="343"/>
      <c r="U1556" s="343"/>
      <c r="V1556" s="343"/>
      <c r="W1556" s="326"/>
      <c r="X1556" s="326"/>
      <c r="Y1556" s="326"/>
      <c r="Z1556" s="326"/>
      <c r="AA1556" s="326"/>
    </row>
    <row r="1557">
      <c r="A1557" s="414"/>
      <c r="B1557" s="415"/>
      <c r="C1557" s="415"/>
      <c r="D1557" s="415"/>
      <c r="E1557" s="415"/>
      <c r="F1557" s="415"/>
      <c r="G1557" s="415"/>
      <c r="H1557" s="415"/>
      <c r="I1557" s="343"/>
      <c r="J1557" s="343"/>
      <c r="K1557" s="343"/>
      <c r="L1557" s="343"/>
      <c r="M1557" s="416"/>
      <c r="N1557" s="343"/>
      <c r="O1557" s="343"/>
      <c r="P1557" s="343"/>
      <c r="Q1557" s="343"/>
      <c r="R1557" s="343"/>
      <c r="S1557" s="343"/>
      <c r="T1557" s="343"/>
      <c r="U1557" s="343"/>
      <c r="V1557" s="343"/>
      <c r="W1557" s="326"/>
      <c r="X1557" s="326"/>
      <c r="Y1557" s="326"/>
      <c r="Z1557" s="326"/>
      <c r="AA1557" s="326"/>
    </row>
    <row r="1558">
      <c r="A1558" s="414"/>
      <c r="B1558" s="415"/>
      <c r="C1558" s="415"/>
      <c r="D1558" s="415"/>
      <c r="E1558" s="415"/>
      <c r="F1558" s="415"/>
      <c r="G1558" s="415"/>
      <c r="H1558" s="415"/>
      <c r="I1558" s="343"/>
      <c r="J1558" s="343"/>
      <c r="K1558" s="343"/>
      <c r="L1558" s="343"/>
      <c r="M1558" s="416"/>
      <c r="N1558" s="343"/>
      <c r="O1558" s="343"/>
      <c r="P1558" s="343"/>
      <c r="Q1558" s="343"/>
      <c r="R1558" s="343"/>
      <c r="S1558" s="343"/>
      <c r="T1558" s="343"/>
      <c r="U1558" s="343"/>
      <c r="V1558" s="343"/>
      <c r="W1558" s="326"/>
      <c r="X1558" s="326"/>
      <c r="Y1558" s="326"/>
      <c r="Z1558" s="326"/>
      <c r="AA1558" s="326"/>
    </row>
    <row r="1559">
      <c r="A1559" s="414"/>
      <c r="B1559" s="415"/>
      <c r="C1559" s="415"/>
      <c r="D1559" s="415"/>
      <c r="E1559" s="415"/>
      <c r="F1559" s="415"/>
      <c r="G1559" s="415"/>
      <c r="H1559" s="415"/>
      <c r="I1559" s="343"/>
      <c r="J1559" s="343"/>
      <c r="K1559" s="343"/>
      <c r="L1559" s="343"/>
      <c r="M1559" s="416"/>
      <c r="N1559" s="343"/>
      <c r="O1559" s="343"/>
      <c r="P1559" s="343"/>
      <c r="Q1559" s="343"/>
      <c r="R1559" s="343"/>
      <c r="S1559" s="343"/>
      <c r="T1559" s="343"/>
      <c r="U1559" s="343"/>
      <c r="V1559" s="343"/>
      <c r="W1559" s="326"/>
      <c r="X1559" s="326"/>
      <c r="Y1559" s="326"/>
      <c r="Z1559" s="326"/>
      <c r="AA1559" s="326"/>
    </row>
    <row r="1560">
      <c r="A1560" s="414"/>
      <c r="B1560" s="415"/>
      <c r="C1560" s="415"/>
      <c r="D1560" s="415"/>
      <c r="E1560" s="415"/>
      <c r="F1560" s="415"/>
      <c r="G1560" s="415"/>
      <c r="H1560" s="415"/>
      <c r="I1560" s="343"/>
      <c r="J1560" s="343"/>
      <c r="K1560" s="343"/>
      <c r="L1560" s="343"/>
      <c r="M1560" s="416"/>
      <c r="N1560" s="343"/>
      <c r="O1560" s="343"/>
      <c r="P1560" s="343"/>
      <c r="Q1560" s="343"/>
      <c r="R1560" s="343"/>
      <c r="S1560" s="343"/>
      <c r="T1560" s="343"/>
      <c r="U1560" s="343"/>
      <c r="V1560" s="343"/>
      <c r="W1560" s="326"/>
      <c r="X1560" s="326"/>
      <c r="Y1560" s="326"/>
      <c r="Z1560" s="326"/>
      <c r="AA1560" s="326"/>
    </row>
    <row r="1561">
      <c r="A1561" s="414"/>
      <c r="B1561" s="415"/>
      <c r="C1561" s="415"/>
      <c r="D1561" s="415"/>
      <c r="E1561" s="415"/>
      <c r="F1561" s="415"/>
      <c r="G1561" s="415"/>
      <c r="H1561" s="415"/>
      <c r="I1561" s="343"/>
      <c r="J1561" s="343"/>
      <c r="K1561" s="343"/>
      <c r="L1561" s="343"/>
      <c r="M1561" s="416"/>
      <c r="N1561" s="343"/>
      <c r="O1561" s="343"/>
      <c r="P1561" s="343"/>
      <c r="Q1561" s="343"/>
      <c r="R1561" s="343"/>
      <c r="S1561" s="343"/>
      <c r="T1561" s="343"/>
      <c r="U1561" s="343"/>
      <c r="V1561" s="343"/>
      <c r="W1561" s="326"/>
      <c r="X1561" s="326"/>
      <c r="Y1561" s="326"/>
      <c r="Z1561" s="326"/>
      <c r="AA1561" s="326"/>
    </row>
    <row r="1562">
      <c r="A1562" s="414"/>
      <c r="B1562" s="415"/>
      <c r="C1562" s="415"/>
      <c r="D1562" s="415"/>
      <c r="E1562" s="415"/>
      <c r="F1562" s="415"/>
      <c r="G1562" s="415"/>
      <c r="H1562" s="415"/>
      <c r="I1562" s="343"/>
      <c r="J1562" s="343"/>
      <c r="K1562" s="343"/>
      <c r="L1562" s="343"/>
      <c r="M1562" s="416"/>
      <c r="N1562" s="343"/>
      <c r="O1562" s="343"/>
      <c r="P1562" s="343"/>
      <c r="Q1562" s="343"/>
      <c r="R1562" s="343"/>
      <c r="S1562" s="343"/>
      <c r="T1562" s="343"/>
      <c r="U1562" s="343"/>
      <c r="V1562" s="343"/>
      <c r="W1562" s="326"/>
      <c r="X1562" s="326"/>
      <c r="Y1562" s="326"/>
      <c r="Z1562" s="326"/>
      <c r="AA1562" s="326"/>
    </row>
    <row r="1563">
      <c r="A1563" s="414"/>
      <c r="B1563" s="415"/>
      <c r="C1563" s="415"/>
      <c r="D1563" s="415"/>
      <c r="E1563" s="415"/>
      <c r="F1563" s="415"/>
      <c r="G1563" s="415"/>
      <c r="H1563" s="415"/>
      <c r="I1563" s="343"/>
      <c r="J1563" s="343"/>
      <c r="K1563" s="343"/>
      <c r="L1563" s="343"/>
      <c r="M1563" s="416"/>
      <c r="N1563" s="343"/>
      <c r="O1563" s="343"/>
      <c r="P1563" s="343"/>
      <c r="Q1563" s="343"/>
      <c r="R1563" s="343"/>
      <c r="S1563" s="343"/>
      <c r="T1563" s="343"/>
      <c r="U1563" s="343"/>
      <c r="V1563" s="343"/>
      <c r="W1563" s="326"/>
      <c r="X1563" s="326"/>
      <c r="Y1563" s="326"/>
      <c r="Z1563" s="326"/>
      <c r="AA1563" s="326"/>
    </row>
    <row r="1564">
      <c r="A1564" s="414"/>
      <c r="B1564" s="415"/>
      <c r="C1564" s="415"/>
      <c r="D1564" s="415"/>
      <c r="E1564" s="415"/>
      <c r="F1564" s="415"/>
      <c r="G1564" s="415"/>
      <c r="H1564" s="415"/>
      <c r="I1564" s="343"/>
      <c r="J1564" s="343"/>
      <c r="K1564" s="343"/>
      <c r="L1564" s="343"/>
      <c r="M1564" s="416"/>
      <c r="N1564" s="343"/>
      <c r="O1564" s="343"/>
      <c r="P1564" s="343"/>
      <c r="Q1564" s="343"/>
      <c r="R1564" s="343"/>
      <c r="S1564" s="343"/>
      <c r="T1564" s="343"/>
      <c r="U1564" s="343"/>
      <c r="V1564" s="343"/>
      <c r="W1564" s="326"/>
      <c r="X1564" s="326"/>
      <c r="Y1564" s="326"/>
      <c r="Z1564" s="326"/>
      <c r="AA1564" s="326"/>
    </row>
    <row r="1565">
      <c r="A1565" s="414"/>
      <c r="B1565" s="415"/>
      <c r="C1565" s="415"/>
      <c r="D1565" s="415"/>
      <c r="E1565" s="415"/>
      <c r="F1565" s="415"/>
      <c r="G1565" s="415"/>
      <c r="H1565" s="415"/>
      <c r="I1565" s="343"/>
      <c r="J1565" s="343"/>
      <c r="K1565" s="343"/>
      <c r="L1565" s="343"/>
      <c r="M1565" s="416"/>
      <c r="N1565" s="343"/>
      <c r="O1565" s="343"/>
      <c r="P1565" s="343"/>
      <c r="Q1565" s="343"/>
      <c r="R1565" s="343"/>
      <c r="S1565" s="343"/>
      <c r="T1565" s="343"/>
      <c r="U1565" s="343"/>
      <c r="V1565" s="343"/>
      <c r="W1565" s="326"/>
      <c r="X1565" s="326"/>
      <c r="Y1565" s="326"/>
      <c r="Z1565" s="326"/>
      <c r="AA1565" s="326"/>
    </row>
    <row r="1566">
      <c r="A1566" s="414"/>
      <c r="B1566" s="415"/>
      <c r="C1566" s="415"/>
      <c r="D1566" s="415"/>
      <c r="E1566" s="415"/>
      <c r="F1566" s="415"/>
      <c r="G1566" s="415"/>
      <c r="H1566" s="415"/>
      <c r="I1566" s="343"/>
      <c r="J1566" s="343"/>
      <c r="K1566" s="343"/>
      <c r="L1566" s="343"/>
      <c r="M1566" s="416"/>
      <c r="N1566" s="343"/>
      <c r="O1566" s="343"/>
      <c r="P1566" s="343"/>
      <c r="Q1566" s="343"/>
      <c r="R1566" s="343"/>
      <c r="S1566" s="343"/>
      <c r="T1566" s="343"/>
      <c r="U1566" s="343"/>
      <c r="V1566" s="343"/>
      <c r="W1566" s="326"/>
      <c r="X1566" s="326"/>
      <c r="Y1566" s="326"/>
      <c r="Z1566" s="326"/>
      <c r="AA1566" s="326"/>
    </row>
    <row r="1567">
      <c r="A1567" s="414"/>
      <c r="B1567" s="415"/>
      <c r="C1567" s="415"/>
      <c r="D1567" s="415"/>
      <c r="E1567" s="415"/>
      <c r="F1567" s="415"/>
      <c r="G1567" s="415"/>
      <c r="H1567" s="415"/>
      <c r="I1567" s="343"/>
      <c r="J1567" s="343"/>
      <c r="K1567" s="343"/>
      <c r="L1567" s="343"/>
      <c r="M1567" s="416"/>
      <c r="N1567" s="343"/>
      <c r="O1567" s="343"/>
      <c r="P1567" s="343"/>
      <c r="Q1567" s="343"/>
      <c r="R1567" s="343"/>
      <c r="S1567" s="343"/>
      <c r="T1567" s="343"/>
      <c r="U1567" s="343"/>
      <c r="V1567" s="343"/>
      <c r="W1567" s="326"/>
      <c r="X1567" s="326"/>
      <c r="Y1567" s="326"/>
      <c r="Z1567" s="326"/>
      <c r="AA1567" s="326"/>
    </row>
    <row r="1568">
      <c r="A1568" s="414"/>
      <c r="B1568" s="415"/>
      <c r="C1568" s="415"/>
      <c r="D1568" s="415"/>
      <c r="E1568" s="415"/>
      <c r="F1568" s="415"/>
      <c r="G1568" s="415"/>
      <c r="H1568" s="415"/>
      <c r="I1568" s="343"/>
      <c r="J1568" s="343"/>
      <c r="K1568" s="343"/>
      <c r="L1568" s="343"/>
      <c r="M1568" s="416"/>
      <c r="N1568" s="343"/>
      <c r="O1568" s="343"/>
      <c r="P1568" s="343"/>
      <c r="Q1568" s="343"/>
      <c r="R1568" s="343"/>
      <c r="S1568" s="343"/>
      <c r="T1568" s="343"/>
      <c r="U1568" s="343"/>
      <c r="V1568" s="343"/>
      <c r="W1568" s="326"/>
      <c r="X1568" s="326"/>
      <c r="Y1568" s="326"/>
      <c r="Z1568" s="326"/>
      <c r="AA1568" s="326"/>
    </row>
    <row r="1569">
      <c r="A1569" s="414"/>
      <c r="B1569" s="415"/>
      <c r="C1569" s="415"/>
      <c r="D1569" s="415"/>
      <c r="E1569" s="415"/>
      <c r="F1569" s="415"/>
      <c r="G1569" s="415"/>
      <c r="H1569" s="415"/>
      <c r="I1569" s="343"/>
      <c r="J1569" s="343"/>
      <c r="K1569" s="343"/>
      <c r="L1569" s="343"/>
      <c r="M1569" s="416"/>
      <c r="N1569" s="343"/>
      <c r="O1569" s="343"/>
      <c r="P1569" s="343"/>
      <c r="Q1569" s="343"/>
      <c r="R1569" s="343"/>
      <c r="S1569" s="343"/>
      <c r="T1569" s="343"/>
      <c r="U1569" s="343"/>
      <c r="V1569" s="343"/>
      <c r="W1569" s="326"/>
      <c r="X1569" s="326"/>
      <c r="Y1569" s="326"/>
      <c r="Z1569" s="326"/>
      <c r="AA1569" s="326"/>
    </row>
    <row r="1570">
      <c r="A1570" s="414"/>
      <c r="B1570" s="415"/>
      <c r="C1570" s="415"/>
      <c r="D1570" s="415"/>
      <c r="E1570" s="415"/>
      <c r="F1570" s="415"/>
      <c r="G1570" s="415"/>
      <c r="H1570" s="415"/>
      <c r="I1570" s="343"/>
      <c r="J1570" s="343"/>
      <c r="K1570" s="343"/>
      <c r="L1570" s="343"/>
      <c r="M1570" s="416"/>
      <c r="N1570" s="343"/>
      <c r="O1570" s="343"/>
      <c r="P1570" s="343"/>
      <c r="Q1570" s="343"/>
      <c r="R1570" s="343"/>
      <c r="S1570" s="343"/>
      <c r="T1570" s="343"/>
      <c r="U1570" s="343"/>
      <c r="V1570" s="343"/>
      <c r="W1570" s="326"/>
      <c r="X1570" s="326"/>
      <c r="Y1570" s="326"/>
      <c r="Z1570" s="326"/>
      <c r="AA1570" s="326"/>
    </row>
    <row r="1571">
      <c r="A1571" s="414"/>
      <c r="B1571" s="415"/>
      <c r="C1571" s="415"/>
      <c r="D1571" s="415"/>
      <c r="E1571" s="415"/>
      <c r="F1571" s="415"/>
      <c r="G1571" s="415"/>
      <c r="H1571" s="415"/>
      <c r="I1571" s="343"/>
      <c r="J1571" s="343"/>
      <c r="K1571" s="343"/>
      <c r="L1571" s="343"/>
      <c r="M1571" s="416"/>
      <c r="N1571" s="343"/>
      <c r="O1571" s="343"/>
      <c r="P1571" s="343"/>
      <c r="Q1571" s="343"/>
      <c r="R1571" s="343"/>
      <c r="S1571" s="343"/>
      <c r="T1571" s="343"/>
      <c r="U1571" s="343"/>
      <c r="V1571" s="343"/>
      <c r="W1571" s="326"/>
      <c r="X1571" s="326"/>
      <c r="Y1571" s="326"/>
      <c r="Z1571" s="326"/>
      <c r="AA1571" s="326"/>
    </row>
    <row r="1572">
      <c r="A1572" s="414"/>
      <c r="B1572" s="415"/>
      <c r="C1572" s="415"/>
      <c r="D1572" s="415"/>
      <c r="E1572" s="415"/>
      <c r="F1572" s="415"/>
      <c r="G1572" s="415"/>
      <c r="H1572" s="415"/>
      <c r="I1572" s="343"/>
      <c r="J1572" s="343"/>
      <c r="K1572" s="343"/>
      <c r="L1572" s="343"/>
      <c r="M1572" s="416"/>
      <c r="N1572" s="343"/>
      <c r="O1572" s="343"/>
      <c r="P1572" s="343"/>
      <c r="Q1572" s="343"/>
      <c r="R1572" s="343"/>
      <c r="S1572" s="343"/>
      <c r="T1572" s="343"/>
      <c r="U1572" s="343"/>
      <c r="V1572" s="343"/>
      <c r="W1572" s="326"/>
      <c r="X1572" s="326"/>
      <c r="Y1572" s="326"/>
      <c r="Z1572" s="326"/>
      <c r="AA1572" s="326"/>
    </row>
    <row r="1573">
      <c r="A1573" s="414"/>
      <c r="B1573" s="415"/>
      <c r="C1573" s="415"/>
      <c r="D1573" s="415"/>
      <c r="E1573" s="415"/>
      <c r="F1573" s="415"/>
      <c r="G1573" s="415"/>
      <c r="H1573" s="415"/>
      <c r="I1573" s="343"/>
      <c r="J1573" s="343"/>
      <c r="K1573" s="343"/>
      <c r="L1573" s="343"/>
      <c r="M1573" s="416"/>
      <c r="N1573" s="343"/>
      <c r="O1573" s="343"/>
      <c r="P1573" s="343"/>
      <c r="Q1573" s="343"/>
      <c r="R1573" s="343"/>
      <c r="S1573" s="343"/>
      <c r="T1573" s="343"/>
      <c r="U1573" s="343"/>
      <c r="V1573" s="343"/>
      <c r="W1573" s="326"/>
      <c r="X1573" s="326"/>
      <c r="Y1573" s="326"/>
      <c r="Z1573" s="326"/>
      <c r="AA1573" s="326"/>
    </row>
    <row r="1574">
      <c r="A1574" s="414"/>
      <c r="B1574" s="415"/>
      <c r="C1574" s="415"/>
      <c r="D1574" s="415"/>
      <c r="E1574" s="415"/>
      <c r="F1574" s="415"/>
      <c r="G1574" s="415"/>
      <c r="H1574" s="415"/>
      <c r="I1574" s="343"/>
      <c r="J1574" s="343"/>
      <c r="K1574" s="343"/>
      <c r="L1574" s="343"/>
      <c r="M1574" s="416"/>
      <c r="N1574" s="343"/>
      <c r="O1574" s="343"/>
      <c r="P1574" s="343"/>
      <c r="Q1574" s="343"/>
      <c r="R1574" s="343"/>
      <c r="S1574" s="343"/>
      <c r="T1574" s="343"/>
      <c r="U1574" s="343"/>
      <c r="V1574" s="343"/>
      <c r="W1574" s="326"/>
      <c r="X1574" s="326"/>
      <c r="Y1574" s="326"/>
      <c r="Z1574" s="326"/>
      <c r="AA1574" s="326"/>
    </row>
    <row r="1575">
      <c r="A1575" s="414"/>
      <c r="B1575" s="415"/>
      <c r="C1575" s="415"/>
      <c r="D1575" s="415"/>
      <c r="E1575" s="415"/>
      <c r="F1575" s="415"/>
      <c r="G1575" s="415"/>
      <c r="H1575" s="415"/>
      <c r="I1575" s="343"/>
      <c r="J1575" s="343"/>
      <c r="K1575" s="343"/>
      <c r="L1575" s="343"/>
      <c r="M1575" s="416"/>
      <c r="N1575" s="343"/>
      <c r="O1575" s="343"/>
      <c r="P1575" s="343"/>
      <c r="Q1575" s="343"/>
      <c r="R1575" s="343"/>
      <c r="S1575" s="343"/>
      <c r="T1575" s="343"/>
      <c r="U1575" s="343"/>
      <c r="V1575" s="343"/>
      <c r="W1575" s="326"/>
      <c r="X1575" s="326"/>
      <c r="Y1575" s="326"/>
      <c r="Z1575" s="326"/>
      <c r="AA1575" s="326"/>
    </row>
    <row r="1576">
      <c r="A1576" s="414"/>
      <c r="B1576" s="415"/>
      <c r="C1576" s="415"/>
      <c r="D1576" s="415"/>
      <c r="E1576" s="415"/>
      <c r="F1576" s="415"/>
      <c r="G1576" s="415"/>
      <c r="H1576" s="415"/>
      <c r="I1576" s="343"/>
      <c r="J1576" s="343"/>
      <c r="K1576" s="343"/>
      <c r="L1576" s="343"/>
      <c r="M1576" s="416"/>
      <c r="N1576" s="343"/>
      <c r="O1576" s="343"/>
      <c r="P1576" s="343"/>
      <c r="Q1576" s="343"/>
      <c r="R1576" s="343"/>
      <c r="S1576" s="343"/>
      <c r="T1576" s="343"/>
      <c r="U1576" s="343"/>
      <c r="V1576" s="343"/>
      <c r="W1576" s="326"/>
      <c r="X1576" s="326"/>
      <c r="Y1576" s="326"/>
      <c r="Z1576" s="326"/>
      <c r="AA1576" s="326"/>
    </row>
    <row r="1577">
      <c r="A1577" s="414"/>
      <c r="B1577" s="415"/>
      <c r="C1577" s="415"/>
      <c r="D1577" s="415"/>
      <c r="E1577" s="415"/>
      <c r="F1577" s="415"/>
      <c r="G1577" s="415"/>
      <c r="H1577" s="415"/>
      <c r="I1577" s="343"/>
      <c r="J1577" s="343"/>
      <c r="K1577" s="343"/>
      <c r="L1577" s="343"/>
      <c r="M1577" s="416"/>
      <c r="N1577" s="343"/>
      <c r="O1577" s="343"/>
      <c r="P1577" s="343"/>
      <c r="Q1577" s="343"/>
      <c r="R1577" s="343"/>
      <c r="S1577" s="343"/>
      <c r="T1577" s="343"/>
      <c r="U1577" s="343"/>
      <c r="V1577" s="343"/>
      <c r="W1577" s="326"/>
      <c r="X1577" s="326"/>
      <c r="Y1577" s="326"/>
      <c r="Z1577" s="326"/>
      <c r="AA1577" s="326"/>
    </row>
    <row r="1578">
      <c r="A1578" s="414"/>
      <c r="B1578" s="415"/>
      <c r="C1578" s="415"/>
      <c r="D1578" s="415"/>
      <c r="E1578" s="415"/>
      <c r="F1578" s="415"/>
      <c r="G1578" s="415"/>
      <c r="H1578" s="415"/>
      <c r="I1578" s="343"/>
      <c r="J1578" s="343"/>
      <c r="K1578" s="343"/>
      <c r="L1578" s="343"/>
      <c r="M1578" s="416"/>
      <c r="N1578" s="343"/>
      <c r="O1578" s="343"/>
      <c r="P1578" s="343"/>
      <c r="Q1578" s="343"/>
      <c r="R1578" s="343"/>
      <c r="S1578" s="343"/>
      <c r="T1578" s="343"/>
      <c r="U1578" s="343"/>
      <c r="V1578" s="343"/>
      <c r="W1578" s="326"/>
      <c r="X1578" s="326"/>
      <c r="Y1578" s="326"/>
      <c r="Z1578" s="326"/>
      <c r="AA1578" s="326"/>
    </row>
    <row r="1579">
      <c r="A1579" s="414"/>
      <c r="B1579" s="415"/>
      <c r="C1579" s="415"/>
      <c r="D1579" s="415"/>
      <c r="E1579" s="415"/>
      <c r="F1579" s="415"/>
      <c r="G1579" s="415"/>
      <c r="H1579" s="415"/>
      <c r="I1579" s="343"/>
      <c r="J1579" s="343"/>
      <c r="K1579" s="343"/>
      <c r="L1579" s="343"/>
      <c r="M1579" s="416"/>
      <c r="N1579" s="343"/>
      <c r="O1579" s="343"/>
      <c r="P1579" s="343"/>
      <c r="Q1579" s="343"/>
      <c r="R1579" s="343"/>
      <c r="S1579" s="343"/>
      <c r="T1579" s="343"/>
      <c r="U1579" s="343"/>
      <c r="V1579" s="343"/>
      <c r="W1579" s="326"/>
      <c r="X1579" s="326"/>
      <c r="Y1579" s="326"/>
      <c r="Z1579" s="326"/>
      <c r="AA1579" s="326"/>
    </row>
    <row r="1580">
      <c r="A1580" s="414"/>
      <c r="B1580" s="415"/>
      <c r="C1580" s="415"/>
      <c r="D1580" s="415"/>
      <c r="E1580" s="415"/>
      <c r="F1580" s="415"/>
      <c r="G1580" s="415"/>
      <c r="H1580" s="415"/>
      <c r="I1580" s="343"/>
      <c r="J1580" s="343"/>
      <c r="K1580" s="343"/>
      <c r="L1580" s="343"/>
      <c r="M1580" s="416"/>
      <c r="N1580" s="343"/>
      <c r="O1580" s="343"/>
      <c r="P1580" s="343"/>
      <c r="Q1580" s="343"/>
      <c r="R1580" s="343"/>
      <c r="S1580" s="343"/>
      <c r="T1580" s="343"/>
      <c r="U1580" s="343"/>
      <c r="V1580" s="343"/>
      <c r="W1580" s="326"/>
      <c r="X1580" s="326"/>
      <c r="Y1580" s="326"/>
      <c r="Z1580" s="326"/>
      <c r="AA1580" s="326"/>
    </row>
    <row r="1581">
      <c r="A1581" s="414"/>
      <c r="B1581" s="415"/>
      <c r="C1581" s="415"/>
      <c r="D1581" s="415"/>
      <c r="E1581" s="415"/>
      <c r="F1581" s="415"/>
      <c r="G1581" s="415"/>
      <c r="H1581" s="415"/>
      <c r="I1581" s="343"/>
      <c r="J1581" s="343"/>
      <c r="K1581" s="343"/>
      <c r="L1581" s="343"/>
      <c r="M1581" s="416"/>
      <c r="N1581" s="343"/>
      <c r="O1581" s="343"/>
      <c r="P1581" s="343"/>
      <c r="Q1581" s="343"/>
      <c r="R1581" s="343"/>
      <c r="S1581" s="343"/>
      <c r="T1581" s="343"/>
      <c r="U1581" s="343"/>
      <c r="V1581" s="343"/>
      <c r="W1581" s="326"/>
      <c r="X1581" s="326"/>
      <c r="Y1581" s="326"/>
      <c r="Z1581" s="326"/>
      <c r="AA1581" s="326"/>
    </row>
    <row r="1582">
      <c r="A1582" s="414"/>
      <c r="B1582" s="415"/>
      <c r="C1582" s="415"/>
      <c r="D1582" s="415"/>
      <c r="E1582" s="415"/>
      <c r="F1582" s="415"/>
      <c r="G1582" s="415"/>
      <c r="H1582" s="415"/>
      <c r="I1582" s="343"/>
      <c r="J1582" s="343"/>
      <c r="K1582" s="343"/>
      <c r="L1582" s="343"/>
      <c r="M1582" s="416"/>
      <c r="N1582" s="343"/>
      <c r="O1582" s="343"/>
      <c r="P1582" s="343"/>
      <c r="Q1582" s="343"/>
      <c r="R1582" s="343"/>
      <c r="S1582" s="343"/>
      <c r="T1582" s="343"/>
      <c r="U1582" s="343"/>
      <c r="V1582" s="343"/>
      <c r="W1582" s="326"/>
      <c r="X1582" s="326"/>
      <c r="Y1582" s="326"/>
      <c r="Z1582" s="326"/>
      <c r="AA1582" s="326"/>
    </row>
    <row r="1583">
      <c r="A1583" s="414"/>
      <c r="B1583" s="415"/>
      <c r="C1583" s="415"/>
      <c r="D1583" s="415"/>
      <c r="E1583" s="415"/>
      <c r="F1583" s="415"/>
      <c r="G1583" s="415"/>
      <c r="H1583" s="415"/>
      <c r="I1583" s="343"/>
      <c r="J1583" s="343"/>
      <c r="K1583" s="343"/>
      <c r="L1583" s="343"/>
      <c r="M1583" s="416"/>
      <c r="N1583" s="343"/>
      <c r="O1583" s="343"/>
      <c r="P1583" s="343"/>
      <c r="Q1583" s="343"/>
      <c r="R1583" s="343"/>
      <c r="S1583" s="343"/>
      <c r="T1583" s="343"/>
      <c r="U1583" s="343"/>
      <c r="V1583" s="343"/>
      <c r="W1583" s="326"/>
      <c r="X1583" s="326"/>
      <c r="Y1583" s="326"/>
      <c r="Z1583" s="326"/>
      <c r="AA1583" s="326"/>
    </row>
    <row r="1584">
      <c r="A1584" s="414"/>
      <c r="B1584" s="415"/>
      <c r="C1584" s="415"/>
      <c r="D1584" s="415"/>
      <c r="E1584" s="415"/>
      <c r="F1584" s="415"/>
      <c r="G1584" s="415"/>
      <c r="H1584" s="415"/>
      <c r="I1584" s="343"/>
      <c r="J1584" s="343"/>
      <c r="K1584" s="343"/>
      <c r="L1584" s="343"/>
      <c r="M1584" s="416"/>
      <c r="N1584" s="343"/>
      <c r="O1584" s="343"/>
      <c r="P1584" s="343"/>
      <c r="Q1584" s="343"/>
      <c r="R1584" s="343"/>
      <c r="S1584" s="343"/>
      <c r="T1584" s="343"/>
      <c r="U1584" s="343"/>
      <c r="V1584" s="343"/>
      <c r="W1584" s="326"/>
      <c r="X1584" s="326"/>
      <c r="Y1584" s="326"/>
      <c r="Z1584" s="326"/>
      <c r="AA1584" s="326"/>
    </row>
    <row r="1585">
      <c r="A1585" s="414"/>
      <c r="B1585" s="415"/>
      <c r="C1585" s="415"/>
      <c r="D1585" s="415"/>
      <c r="E1585" s="415"/>
      <c r="F1585" s="415"/>
      <c r="G1585" s="415"/>
      <c r="H1585" s="415"/>
      <c r="I1585" s="343"/>
      <c r="J1585" s="343"/>
      <c r="K1585" s="343"/>
      <c r="L1585" s="343"/>
      <c r="M1585" s="416"/>
      <c r="N1585" s="343"/>
      <c r="O1585" s="343"/>
      <c r="P1585" s="343"/>
      <c r="Q1585" s="343"/>
      <c r="R1585" s="343"/>
      <c r="S1585" s="343"/>
      <c r="T1585" s="343"/>
      <c r="U1585" s="343"/>
      <c r="V1585" s="343"/>
      <c r="W1585" s="326"/>
      <c r="X1585" s="326"/>
      <c r="Y1585" s="326"/>
      <c r="Z1585" s="326"/>
      <c r="AA1585" s="326"/>
    </row>
    <row r="1586">
      <c r="A1586" s="414"/>
      <c r="B1586" s="415"/>
      <c r="C1586" s="415"/>
      <c r="D1586" s="415"/>
      <c r="E1586" s="415"/>
      <c r="F1586" s="415"/>
      <c r="G1586" s="415"/>
      <c r="H1586" s="415"/>
      <c r="I1586" s="343"/>
      <c r="J1586" s="343"/>
      <c r="K1586" s="343"/>
      <c r="L1586" s="343"/>
      <c r="M1586" s="416"/>
      <c r="N1586" s="343"/>
      <c r="O1586" s="343"/>
      <c r="P1586" s="343"/>
      <c r="Q1586" s="343"/>
      <c r="R1586" s="343"/>
      <c r="S1586" s="343"/>
      <c r="T1586" s="343"/>
      <c r="U1586" s="343"/>
      <c r="V1586" s="343"/>
      <c r="W1586" s="326"/>
      <c r="X1586" s="326"/>
      <c r="Y1586" s="326"/>
      <c r="Z1586" s="326"/>
      <c r="AA1586" s="326"/>
    </row>
    <row r="1587">
      <c r="A1587" s="414"/>
      <c r="B1587" s="415"/>
      <c r="C1587" s="415"/>
      <c r="D1587" s="415"/>
      <c r="E1587" s="415"/>
      <c r="F1587" s="415"/>
      <c r="G1587" s="415"/>
      <c r="H1587" s="415"/>
      <c r="I1587" s="343"/>
      <c r="J1587" s="343"/>
      <c r="K1587" s="343"/>
      <c r="L1587" s="343"/>
      <c r="M1587" s="416"/>
      <c r="N1587" s="343"/>
      <c r="O1587" s="343"/>
      <c r="P1587" s="343"/>
      <c r="Q1587" s="343"/>
      <c r="R1587" s="343"/>
      <c r="S1587" s="343"/>
      <c r="T1587" s="343"/>
      <c r="U1587" s="343"/>
      <c r="V1587" s="343"/>
      <c r="W1587" s="326"/>
      <c r="X1587" s="326"/>
      <c r="Y1587" s="326"/>
      <c r="Z1587" s="326"/>
      <c r="AA1587" s="326"/>
    </row>
    <row r="1588">
      <c r="A1588" s="414"/>
      <c r="B1588" s="415"/>
      <c r="C1588" s="415"/>
      <c r="D1588" s="415"/>
      <c r="E1588" s="415"/>
      <c r="F1588" s="415"/>
      <c r="G1588" s="415"/>
      <c r="H1588" s="415"/>
      <c r="I1588" s="343"/>
      <c r="J1588" s="343"/>
      <c r="K1588" s="343"/>
      <c r="L1588" s="343"/>
      <c r="M1588" s="416"/>
      <c r="N1588" s="343"/>
      <c r="O1588" s="343"/>
      <c r="P1588" s="343"/>
      <c r="Q1588" s="343"/>
      <c r="R1588" s="343"/>
      <c r="S1588" s="343"/>
      <c r="T1588" s="343"/>
      <c r="U1588" s="343"/>
      <c r="V1588" s="343"/>
      <c r="W1588" s="326"/>
      <c r="X1588" s="326"/>
      <c r="Y1588" s="326"/>
      <c r="Z1588" s="326"/>
      <c r="AA1588" s="326"/>
    </row>
    <row r="1589">
      <c r="A1589" s="414"/>
      <c r="B1589" s="415"/>
      <c r="C1589" s="415"/>
      <c r="D1589" s="415"/>
      <c r="E1589" s="415"/>
      <c r="F1589" s="415"/>
      <c r="G1589" s="415"/>
      <c r="H1589" s="415"/>
      <c r="I1589" s="343"/>
      <c r="J1589" s="343"/>
      <c r="K1589" s="343"/>
      <c r="L1589" s="343"/>
      <c r="M1589" s="416"/>
      <c r="N1589" s="343"/>
      <c r="O1589" s="343"/>
      <c r="P1589" s="343"/>
      <c r="Q1589" s="343"/>
      <c r="R1589" s="343"/>
      <c r="S1589" s="343"/>
      <c r="T1589" s="343"/>
      <c r="U1589" s="343"/>
      <c r="V1589" s="343"/>
      <c r="W1589" s="326"/>
      <c r="X1589" s="326"/>
      <c r="Y1589" s="326"/>
      <c r="Z1589" s="326"/>
      <c r="AA1589" s="326"/>
    </row>
    <row r="1590">
      <c r="A1590" s="414"/>
      <c r="B1590" s="415"/>
      <c r="C1590" s="415"/>
      <c r="D1590" s="415"/>
      <c r="E1590" s="415"/>
      <c r="F1590" s="415"/>
      <c r="G1590" s="415"/>
      <c r="H1590" s="415"/>
      <c r="I1590" s="343"/>
      <c r="J1590" s="343"/>
      <c r="K1590" s="343"/>
      <c r="L1590" s="343"/>
      <c r="M1590" s="416"/>
      <c r="N1590" s="343"/>
      <c r="O1590" s="343"/>
      <c r="P1590" s="343"/>
      <c r="Q1590" s="343"/>
      <c r="R1590" s="343"/>
      <c r="S1590" s="343"/>
      <c r="T1590" s="343"/>
      <c r="U1590" s="343"/>
      <c r="V1590" s="343"/>
      <c r="W1590" s="326"/>
      <c r="X1590" s="326"/>
      <c r="Y1590" s="326"/>
      <c r="Z1590" s="326"/>
      <c r="AA1590" s="326"/>
    </row>
    <row r="1591">
      <c r="A1591" s="414"/>
      <c r="B1591" s="415"/>
      <c r="C1591" s="415"/>
      <c r="D1591" s="415"/>
      <c r="E1591" s="415"/>
      <c r="F1591" s="415"/>
      <c r="G1591" s="415"/>
      <c r="H1591" s="415"/>
      <c r="I1591" s="343"/>
      <c r="J1591" s="343"/>
      <c r="K1591" s="343"/>
      <c r="L1591" s="343"/>
      <c r="M1591" s="416"/>
      <c r="N1591" s="343"/>
      <c r="O1591" s="343"/>
      <c r="P1591" s="343"/>
      <c r="Q1591" s="343"/>
      <c r="R1591" s="343"/>
      <c r="S1591" s="343"/>
      <c r="T1591" s="343"/>
      <c r="U1591" s="343"/>
      <c r="V1591" s="343"/>
      <c r="W1591" s="326"/>
      <c r="X1591" s="326"/>
      <c r="Y1591" s="326"/>
      <c r="Z1591" s="326"/>
      <c r="AA1591" s="326"/>
    </row>
    <row r="1592">
      <c r="A1592" s="414"/>
      <c r="B1592" s="415"/>
      <c r="C1592" s="415"/>
      <c r="D1592" s="415"/>
      <c r="E1592" s="415"/>
      <c r="F1592" s="415"/>
      <c r="G1592" s="415"/>
      <c r="H1592" s="415"/>
      <c r="I1592" s="343"/>
      <c r="J1592" s="343"/>
      <c r="K1592" s="343"/>
      <c r="L1592" s="343"/>
      <c r="M1592" s="416"/>
      <c r="N1592" s="343"/>
      <c r="O1592" s="343"/>
      <c r="P1592" s="343"/>
      <c r="Q1592" s="343"/>
      <c r="R1592" s="343"/>
      <c r="S1592" s="343"/>
      <c r="T1592" s="343"/>
      <c r="U1592" s="343"/>
      <c r="V1592" s="343"/>
      <c r="W1592" s="326"/>
      <c r="X1592" s="326"/>
      <c r="Y1592" s="326"/>
      <c r="Z1592" s="326"/>
      <c r="AA1592" s="326"/>
    </row>
    <row r="1593">
      <c r="A1593" s="414"/>
      <c r="B1593" s="415"/>
      <c r="C1593" s="415"/>
      <c r="D1593" s="415"/>
      <c r="E1593" s="415"/>
      <c r="F1593" s="415"/>
      <c r="G1593" s="415"/>
      <c r="H1593" s="415"/>
      <c r="I1593" s="343"/>
      <c r="J1593" s="343"/>
      <c r="K1593" s="343"/>
      <c r="L1593" s="343"/>
      <c r="M1593" s="416"/>
      <c r="N1593" s="343"/>
      <c r="O1593" s="343"/>
      <c r="P1593" s="343"/>
      <c r="Q1593" s="343"/>
      <c r="R1593" s="343"/>
      <c r="S1593" s="343"/>
      <c r="T1593" s="343"/>
      <c r="U1593" s="343"/>
      <c r="V1593" s="343"/>
      <c r="W1593" s="326"/>
      <c r="X1593" s="326"/>
      <c r="Y1593" s="326"/>
      <c r="Z1593" s="326"/>
      <c r="AA1593" s="326"/>
    </row>
    <row r="1594">
      <c r="A1594" s="414"/>
      <c r="B1594" s="415"/>
      <c r="C1594" s="415"/>
      <c r="D1594" s="415"/>
      <c r="E1594" s="415"/>
      <c r="F1594" s="415"/>
      <c r="G1594" s="415"/>
      <c r="H1594" s="415"/>
      <c r="I1594" s="343"/>
      <c r="J1594" s="343"/>
      <c r="K1594" s="343"/>
      <c r="L1594" s="343"/>
      <c r="M1594" s="416"/>
      <c r="N1594" s="343"/>
      <c r="O1594" s="343"/>
      <c r="P1594" s="343"/>
      <c r="Q1594" s="343"/>
      <c r="R1594" s="343"/>
      <c r="S1594" s="343"/>
      <c r="T1594" s="343"/>
      <c r="U1594" s="343"/>
      <c r="V1594" s="343"/>
      <c r="W1594" s="326"/>
      <c r="X1594" s="326"/>
      <c r="Y1594" s="326"/>
      <c r="Z1594" s="326"/>
      <c r="AA1594" s="326"/>
    </row>
    <row r="1595">
      <c r="A1595" s="414"/>
      <c r="B1595" s="415"/>
      <c r="C1595" s="415"/>
      <c r="D1595" s="415"/>
      <c r="E1595" s="415"/>
      <c r="F1595" s="415"/>
      <c r="G1595" s="415"/>
      <c r="H1595" s="415"/>
      <c r="I1595" s="343"/>
      <c r="J1595" s="343"/>
      <c r="K1595" s="343"/>
      <c r="L1595" s="343"/>
      <c r="M1595" s="416"/>
      <c r="N1595" s="343"/>
      <c r="O1595" s="343"/>
      <c r="P1595" s="343"/>
      <c r="Q1595" s="343"/>
      <c r="R1595" s="343"/>
      <c r="S1595" s="343"/>
      <c r="T1595" s="343"/>
      <c r="U1595" s="343"/>
      <c r="V1595" s="343"/>
      <c r="W1595" s="326"/>
      <c r="X1595" s="326"/>
      <c r="Y1595" s="326"/>
      <c r="Z1595" s="326"/>
      <c r="AA1595" s="326"/>
    </row>
    <row r="1596">
      <c r="A1596" s="414"/>
      <c r="B1596" s="415"/>
      <c r="C1596" s="415"/>
      <c r="D1596" s="415"/>
      <c r="E1596" s="415"/>
      <c r="F1596" s="415"/>
      <c r="G1596" s="415"/>
      <c r="H1596" s="415"/>
      <c r="I1596" s="343"/>
      <c r="J1596" s="343"/>
      <c r="K1596" s="343"/>
      <c r="L1596" s="343"/>
      <c r="M1596" s="416"/>
      <c r="N1596" s="343"/>
      <c r="O1596" s="343"/>
      <c r="P1596" s="343"/>
      <c r="Q1596" s="343"/>
      <c r="R1596" s="343"/>
      <c r="S1596" s="343"/>
      <c r="T1596" s="343"/>
      <c r="U1596" s="343"/>
      <c r="V1596" s="343"/>
      <c r="W1596" s="326"/>
      <c r="X1596" s="326"/>
      <c r="Y1596" s="326"/>
      <c r="Z1596" s="326"/>
      <c r="AA1596" s="326"/>
    </row>
    <row r="1597">
      <c r="A1597" s="414"/>
      <c r="B1597" s="415"/>
      <c r="C1597" s="415"/>
      <c r="D1597" s="415"/>
      <c r="E1597" s="415"/>
      <c r="F1597" s="415"/>
      <c r="G1597" s="415"/>
      <c r="H1597" s="415"/>
      <c r="I1597" s="343"/>
      <c r="J1597" s="343"/>
      <c r="K1597" s="343"/>
      <c r="L1597" s="343"/>
      <c r="M1597" s="416"/>
      <c r="N1597" s="343"/>
      <c r="O1597" s="343"/>
      <c r="P1597" s="343"/>
      <c r="Q1597" s="343"/>
      <c r="R1597" s="343"/>
      <c r="S1597" s="343"/>
      <c r="T1597" s="343"/>
      <c r="U1597" s="343"/>
      <c r="V1597" s="343"/>
      <c r="W1597" s="326"/>
      <c r="X1597" s="326"/>
      <c r="Y1597" s="326"/>
      <c r="Z1597" s="326"/>
      <c r="AA1597" s="326"/>
    </row>
    <row r="1598">
      <c r="A1598" s="414"/>
      <c r="B1598" s="415"/>
      <c r="C1598" s="415"/>
      <c r="D1598" s="415"/>
      <c r="E1598" s="415"/>
      <c r="F1598" s="415"/>
      <c r="G1598" s="415"/>
      <c r="H1598" s="415"/>
      <c r="I1598" s="343"/>
      <c r="J1598" s="343"/>
      <c r="K1598" s="343"/>
      <c r="L1598" s="343"/>
      <c r="M1598" s="416"/>
      <c r="N1598" s="343"/>
      <c r="O1598" s="343"/>
      <c r="P1598" s="343"/>
      <c r="Q1598" s="343"/>
      <c r="R1598" s="343"/>
      <c r="S1598" s="343"/>
      <c r="T1598" s="343"/>
      <c r="U1598" s="343"/>
      <c r="V1598" s="343"/>
      <c r="W1598" s="326"/>
      <c r="X1598" s="326"/>
      <c r="Y1598" s="326"/>
      <c r="Z1598" s="326"/>
      <c r="AA1598" s="326"/>
    </row>
    <row r="1599">
      <c r="A1599" s="414"/>
      <c r="B1599" s="415"/>
      <c r="C1599" s="415"/>
      <c r="D1599" s="415"/>
      <c r="E1599" s="415"/>
      <c r="F1599" s="415"/>
      <c r="G1599" s="415"/>
      <c r="H1599" s="415"/>
      <c r="I1599" s="343"/>
      <c r="J1599" s="343"/>
      <c r="K1599" s="343"/>
      <c r="L1599" s="343"/>
      <c r="M1599" s="416"/>
      <c r="N1599" s="343"/>
      <c r="O1599" s="343"/>
      <c r="P1599" s="343"/>
      <c r="Q1599" s="343"/>
      <c r="R1599" s="343"/>
      <c r="S1599" s="343"/>
      <c r="T1599" s="343"/>
      <c r="U1599" s="343"/>
      <c r="V1599" s="343"/>
      <c r="W1599" s="326"/>
      <c r="X1599" s="326"/>
      <c r="Y1599" s="326"/>
      <c r="Z1599" s="326"/>
      <c r="AA1599" s="326"/>
    </row>
    <row r="1600">
      <c r="A1600" s="414"/>
      <c r="B1600" s="415"/>
      <c r="C1600" s="415"/>
      <c r="D1600" s="415"/>
      <c r="E1600" s="415"/>
      <c r="F1600" s="415"/>
      <c r="G1600" s="415"/>
      <c r="H1600" s="415"/>
      <c r="I1600" s="343"/>
      <c r="J1600" s="343"/>
      <c r="K1600" s="343"/>
      <c r="L1600" s="343"/>
      <c r="M1600" s="416"/>
      <c r="N1600" s="343"/>
      <c r="O1600" s="343"/>
      <c r="P1600" s="343"/>
      <c r="Q1600" s="343"/>
      <c r="R1600" s="343"/>
      <c r="S1600" s="343"/>
      <c r="T1600" s="343"/>
      <c r="U1600" s="343"/>
      <c r="V1600" s="343"/>
      <c r="W1600" s="326"/>
      <c r="X1600" s="326"/>
      <c r="Y1600" s="326"/>
      <c r="Z1600" s="326"/>
      <c r="AA1600" s="326"/>
    </row>
    <row r="1601">
      <c r="A1601" s="414"/>
      <c r="B1601" s="415"/>
      <c r="C1601" s="415"/>
      <c r="D1601" s="415"/>
      <c r="E1601" s="415"/>
      <c r="F1601" s="415"/>
      <c r="G1601" s="415"/>
      <c r="H1601" s="415"/>
      <c r="I1601" s="343"/>
      <c r="J1601" s="343"/>
      <c r="K1601" s="343"/>
      <c r="L1601" s="343"/>
      <c r="M1601" s="416"/>
      <c r="N1601" s="343"/>
      <c r="O1601" s="343"/>
      <c r="P1601" s="343"/>
      <c r="Q1601" s="343"/>
      <c r="R1601" s="343"/>
      <c r="S1601" s="343"/>
      <c r="T1601" s="343"/>
      <c r="U1601" s="343"/>
      <c r="V1601" s="343"/>
      <c r="W1601" s="326"/>
      <c r="X1601" s="326"/>
      <c r="Y1601" s="326"/>
      <c r="Z1601" s="326"/>
      <c r="AA1601" s="326"/>
    </row>
    <row r="1602">
      <c r="A1602" s="414"/>
      <c r="B1602" s="415"/>
      <c r="C1602" s="415"/>
      <c r="D1602" s="415"/>
      <c r="E1602" s="415"/>
      <c r="F1602" s="415"/>
      <c r="G1602" s="415"/>
      <c r="H1602" s="415"/>
      <c r="I1602" s="343"/>
      <c r="J1602" s="343"/>
      <c r="K1602" s="343"/>
      <c r="L1602" s="343"/>
      <c r="M1602" s="416"/>
      <c r="N1602" s="343"/>
      <c r="O1602" s="343"/>
      <c r="P1602" s="343"/>
      <c r="Q1602" s="343"/>
      <c r="R1602" s="343"/>
      <c r="S1602" s="343"/>
      <c r="T1602" s="343"/>
      <c r="U1602" s="343"/>
      <c r="V1602" s="343"/>
      <c r="W1602" s="326"/>
      <c r="X1602" s="326"/>
      <c r="Y1602" s="326"/>
      <c r="Z1602" s="326"/>
      <c r="AA1602" s="326"/>
    </row>
    <row r="1603">
      <c r="A1603" s="414"/>
      <c r="B1603" s="415"/>
      <c r="C1603" s="415"/>
      <c r="D1603" s="415"/>
      <c r="E1603" s="415"/>
      <c r="F1603" s="415"/>
      <c r="G1603" s="415"/>
      <c r="H1603" s="415"/>
      <c r="I1603" s="343"/>
      <c r="J1603" s="343"/>
      <c r="K1603" s="343"/>
      <c r="L1603" s="343"/>
      <c r="M1603" s="416"/>
      <c r="N1603" s="343"/>
      <c r="O1603" s="343"/>
      <c r="P1603" s="343"/>
      <c r="Q1603" s="343"/>
      <c r="R1603" s="343"/>
      <c r="S1603" s="343"/>
      <c r="T1603" s="343"/>
      <c r="U1603" s="343"/>
      <c r="V1603" s="343"/>
      <c r="W1603" s="326"/>
      <c r="X1603" s="326"/>
      <c r="Y1603" s="326"/>
      <c r="Z1603" s="326"/>
      <c r="AA1603" s="326"/>
    </row>
    <row r="1604">
      <c r="A1604" s="414"/>
      <c r="B1604" s="415"/>
      <c r="C1604" s="415"/>
      <c r="D1604" s="415"/>
      <c r="E1604" s="415"/>
      <c r="F1604" s="415"/>
      <c r="G1604" s="415"/>
      <c r="H1604" s="415"/>
      <c r="I1604" s="343"/>
      <c r="J1604" s="343"/>
      <c r="K1604" s="343"/>
      <c r="L1604" s="343"/>
      <c r="M1604" s="416"/>
      <c r="N1604" s="343"/>
      <c r="O1604" s="343"/>
      <c r="P1604" s="343"/>
      <c r="Q1604" s="343"/>
      <c r="R1604" s="343"/>
      <c r="S1604" s="343"/>
      <c r="T1604" s="343"/>
      <c r="U1604" s="343"/>
      <c r="V1604" s="343"/>
      <c r="W1604" s="326"/>
      <c r="X1604" s="326"/>
      <c r="Y1604" s="326"/>
      <c r="Z1604" s="326"/>
      <c r="AA1604" s="326"/>
    </row>
    <row r="1605">
      <c r="A1605" s="414"/>
      <c r="B1605" s="415"/>
      <c r="C1605" s="415"/>
      <c r="D1605" s="415"/>
      <c r="E1605" s="415"/>
      <c r="F1605" s="415"/>
      <c r="G1605" s="415"/>
      <c r="H1605" s="415"/>
      <c r="I1605" s="343"/>
      <c r="J1605" s="343"/>
      <c r="K1605" s="343"/>
      <c r="L1605" s="343"/>
      <c r="M1605" s="416"/>
      <c r="N1605" s="343"/>
      <c r="O1605" s="343"/>
      <c r="P1605" s="343"/>
      <c r="Q1605" s="343"/>
      <c r="R1605" s="343"/>
      <c r="S1605" s="343"/>
      <c r="T1605" s="343"/>
      <c r="U1605" s="343"/>
      <c r="V1605" s="343"/>
      <c r="W1605" s="326"/>
      <c r="X1605" s="326"/>
      <c r="Y1605" s="326"/>
      <c r="Z1605" s="326"/>
      <c r="AA1605" s="326"/>
    </row>
    <row r="1606">
      <c r="A1606" s="414"/>
      <c r="B1606" s="415"/>
      <c r="C1606" s="415"/>
      <c r="D1606" s="415"/>
      <c r="E1606" s="415"/>
      <c r="F1606" s="415"/>
      <c r="G1606" s="415"/>
      <c r="H1606" s="415"/>
      <c r="I1606" s="343"/>
      <c r="J1606" s="343"/>
      <c r="K1606" s="343"/>
      <c r="L1606" s="343"/>
      <c r="M1606" s="416"/>
      <c r="N1606" s="343"/>
      <c r="O1606" s="343"/>
      <c r="P1606" s="343"/>
      <c r="Q1606" s="343"/>
      <c r="R1606" s="343"/>
      <c r="S1606" s="343"/>
      <c r="T1606" s="343"/>
      <c r="U1606" s="343"/>
      <c r="V1606" s="343"/>
      <c r="W1606" s="326"/>
      <c r="X1606" s="326"/>
      <c r="Y1606" s="326"/>
      <c r="Z1606" s="326"/>
      <c r="AA1606" s="326"/>
    </row>
    <row r="1607">
      <c r="A1607" s="414"/>
      <c r="B1607" s="415"/>
      <c r="C1607" s="415"/>
      <c r="D1607" s="415"/>
      <c r="E1607" s="415"/>
      <c r="F1607" s="415"/>
      <c r="G1607" s="415"/>
      <c r="H1607" s="415"/>
      <c r="I1607" s="343"/>
      <c r="J1607" s="343"/>
      <c r="K1607" s="343"/>
      <c r="L1607" s="343"/>
      <c r="M1607" s="416"/>
      <c r="N1607" s="343"/>
      <c r="O1607" s="343"/>
      <c r="P1607" s="343"/>
      <c r="Q1607" s="343"/>
      <c r="R1607" s="343"/>
      <c r="S1607" s="343"/>
      <c r="T1607" s="343"/>
      <c r="U1607" s="343"/>
      <c r="V1607" s="343"/>
      <c r="W1607" s="326"/>
      <c r="X1607" s="326"/>
      <c r="Y1607" s="326"/>
      <c r="Z1607" s="326"/>
      <c r="AA1607" s="326"/>
    </row>
    <row r="1608">
      <c r="A1608" s="414"/>
      <c r="B1608" s="415"/>
      <c r="C1608" s="415"/>
      <c r="D1608" s="415"/>
      <c r="E1608" s="415"/>
      <c r="F1608" s="415"/>
      <c r="G1608" s="415"/>
      <c r="H1608" s="415"/>
      <c r="I1608" s="343"/>
      <c r="J1608" s="343"/>
      <c r="K1608" s="343"/>
      <c r="L1608" s="343"/>
      <c r="M1608" s="416"/>
      <c r="N1608" s="343"/>
      <c r="O1608" s="343"/>
      <c r="P1608" s="343"/>
      <c r="Q1608" s="343"/>
      <c r="R1608" s="343"/>
      <c r="S1608" s="343"/>
      <c r="T1608" s="343"/>
      <c r="U1608" s="343"/>
      <c r="V1608" s="343"/>
      <c r="W1608" s="326"/>
      <c r="X1608" s="326"/>
      <c r="Y1608" s="326"/>
      <c r="Z1608" s="326"/>
      <c r="AA1608" s="326"/>
    </row>
    <row r="1609">
      <c r="A1609" s="414"/>
      <c r="B1609" s="415"/>
      <c r="C1609" s="415"/>
      <c r="D1609" s="415"/>
      <c r="E1609" s="415"/>
      <c r="F1609" s="415"/>
      <c r="G1609" s="415"/>
      <c r="H1609" s="415"/>
      <c r="I1609" s="343"/>
      <c r="J1609" s="343"/>
      <c r="K1609" s="343"/>
      <c r="L1609" s="343"/>
      <c r="M1609" s="416"/>
      <c r="N1609" s="343"/>
      <c r="O1609" s="343"/>
      <c r="P1609" s="343"/>
      <c r="Q1609" s="343"/>
      <c r="R1609" s="343"/>
      <c r="S1609" s="343"/>
      <c r="T1609" s="343"/>
      <c r="U1609" s="343"/>
      <c r="V1609" s="343"/>
      <c r="W1609" s="326"/>
      <c r="X1609" s="326"/>
      <c r="Y1609" s="326"/>
      <c r="Z1609" s="326"/>
      <c r="AA1609" s="326"/>
    </row>
    <row r="1610">
      <c r="A1610" s="414"/>
      <c r="B1610" s="415"/>
      <c r="C1610" s="415"/>
      <c r="D1610" s="415"/>
      <c r="E1610" s="415"/>
      <c r="F1610" s="415"/>
      <c r="G1610" s="415"/>
      <c r="H1610" s="415"/>
      <c r="I1610" s="343"/>
      <c r="J1610" s="343"/>
      <c r="K1610" s="343"/>
      <c r="L1610" s="343"/>
      <c r="M1610" s="416"/>
      <c r="N1610" s="343"/>
      <c r="O1610" s="343"/>
      <c r="P1610" s="343"/>
      <c r="Q1610" s="343"/>
      <c r="R1610" s="343"/>
      <c r="S1610" s="343"/>
      <c r="T1610" s="343"/>
      <c r="U1610" s="343"/>
      <c r="V1610" s="343"/>
      <c r="W1610" s="326"/>
      <c r="X1610" s="326"/>
      <c r="Y1610" s="326"/>
      <c r="Z1610" s="326"/>
      <c r="AA1610" s="326"/>
    </row>
    <row r="1611">
      <c r="A1611" s="414"/>
      <c r="B1611" s="415"/>
      <c r="C1611" s="415"/>
      <c r="D1611" s="415"/>
      <c r="E1611" s="415"/>
      <c r="F1611" s="415"/>
      <c r="G1611" s="415"/>
      <c r="H1611" s="415"/>
      <c r="I1611" s="343"/>
      <c r="J1611" s="343"/>
      <c r="K1611" s="343"/>
      <c r="L1611" s="343"/>
      <c r="M1611" s="416"/>
      <c r="N1611" s="343"/>
      <c r="O1611" s="343"/>
      <c r="P1611" s="343"/>
      <c r="Q1611" s="343"/>
      <c r="R1611" s="343"/>
      <c r="S1611" s="343"/>
      <c r="T1611" s="343"/>
      <c r="U1611" s="343"/>
      <c r="V1611" s="343"/>
      <c r="W1611" s="326"/>
      <c r="X1611" s="326"/>
      <c r="Y1611" s="326"/>
      <c r="Z1611" s="326"/>
      <c r="AA1611" s="326"/>
    </row>
    <row r="1612">
      <c r="A1612" s="414"/>
      <c r="B1612" s="415"/>
      <c r="C1612" s="415"/>
      <c r="D1612" s="415"/>
      <c r="E1612" s="415"/>
      <c r="F1612" s="415"/>
      <c r="G1612" s="415"/>
      <c r="H1612" s="415"/>
      <c r="I1612" s="343"/>
      <c r="J1612" s="343"/>
      <c r="K1612" s="343"/>
      <c r="L1612" s="343"/>
      <c r="M1612" s="416"/>
      <c r="N1612" s="343"/>
      <c r="O1612" s="343"/>
      <c r="P1612" s="343"/>
      <c r="Q1612" s="343"/>
      <c r="R1612" s="343"/>
      <c r="S1612" s="343"/>
      <c r="T1612" s="343"/>
      <c r="U1612" s="343"/>
      <c r="V1612" s="343"/>
      <c r="W1612" s="326"/>
      <c r="X1612" s="326"/>
      <c r="Y1612" s="326"/>
      <c r="Z1612" s="326"/>
      <c r="AA1612" s="326"/>
    </row>
    <row r="1613">
      <c r="A1613" s="414"/>
      <c r="B1613" s="415"/>
      <c r="C1613" s="415"/>
      <c r="D1613" s="415"/>
      <c r="E1613" s="415"/>
      <c r="F1613" s="415"/>
      <c r="G1613" s="415"/>
      <c r="H1613" s="415"/>
      <c r="I1613" s="343"/>
      <c r="J1613" s="343"/>
      <c r="K1613" s="343"/>
      <c r="L1613" s="343"/>
      <c r="M1613" s="416"/>
      <c r="N1613" s="343"/>
      <c r="O1613" s="343"/>
      <c r="P1613" s="343"/>
      <c r="Q1613" s="343"/>
      <c r="R1613" s="343"/>
      <c r="S1613" s="343"/>
      <c r="T1613" s="343"/>
      <c r="U1613" s="343"/>
      <c r="V1613" s="343"/>
      <c r="W1613" s="326"/>
      <c r="X1613" s="326"/>
      <c r="Y1613" s="326"/>
      <c r="Z1613" s="326"/>
      <c r="AA1613" s="326"/>
    </row>
    <row r="1614">
      <c r="A1614" s="414"/>
      <c r="B1614" s="415"/>
      <c r="C1614" s="415"/>
      <c r="D1614" s="415"/>
      <c r="E1614" s="415"/>
      <c r="F1614" s="415"/>
      <c r="G1614" s="415"/>
      <c r="H1614" s="415"/>
      <c r="I1614" s="343"/>
      <c r="J1614" s="343"/>
      <c r="K1614" s="343"/>
      <c r="L1614" s="343"/>
      <c r="M1614" s="416"/>
      <c r="N1614" s="343"/>
      <c r="O1614" s="343"/>
      <c r="P1614" s="343"/>
      <c r="Q1614" s="343"/>
      <c r="R1614" s="343"/>
      <c r="S1614" s="343"/>
      <c r="T1614" s="343"/>
      <c r="U1614" s="343"/>
      <c r="V1614" s="343"/>
      <c r="W1614" s="326"/>
      <c r="X1614" s="326"/>
      <c r="Y1614" s="326"/>
      <c r="Z1614" s="326"/>
      <c r="AA1614" s="326"/>
    </row>
    <row r="1615">
      <c r="A1615" s="414"/>
      <c r="B1615" s="415"/>
      <c r="C1615" s="415"/>
      <c r="D1615" s="415"/>
      <c r="E1615" s="415"/>
      <c r="F1615" s="415"/>
      <c r="G1615" s="415"/>
      <c r="H1615" s="415"/>
      <c r="I1615" s="343"/>
      <c r="J1615" s="343"/>
      <c r="K1615" s="343"/>
      <c r="L1615" s="343"/>
      <c r="M1615" s="416"/>
      <c r="N1615" s="343"/>
      <c r="O1615" s="343"/>
      <c r="P1615" s="343"/>
      <c r="Q1615" s="343"/>
      <c r="R1615" s="343"/>
      <c r="S1615" s="343"/>
      <c r="T1615" s="343"/>
      <c r="U1615" s="343"/>
      <c r="V1615" s="343"/>
      <c r="W1615" s="326"/>
      <c r="X1615" s="326"/>
      <c r="Y1615" s="326"/>
      <c r="Z1615" s="326"/>
      <c r="AA1615" s="326"/>
    </row>
    <row r="1616">
      <c r="A1616" s="414"/>
      <c r="B1616" s="415"/>
      <c r="C1616" s="415"/>
      <c r="D1616" s="415"/>
      <c r="E1616" s="415"/>
      <c r="F1616" s="415"/>
      <c r="G1616" s="415"/>
      <c r="H1616" s="415"/>
      <c r="I1616" s="343"/>
      <c r="J1616" s="343"/>
      <c r="K1616" s="343"/>
      <c r="L1616" s="343"/>
      <c r="M1616" s="416"/>
      <c r="N1616" s="343"/>
      <c r="O1616" s="343"/>
      <c r="P1616" s="343"/>
      <c r="Q1616" s="343"/>
      <c r="R1616" s="343"/>
      <c r="S1616" s="343"/>
      <c r="T1616" s="343"/>
      <c r="U1616" s="343"/>
      <c r="V1616" s="343"/>
      <c r="W1616" s="326"/>
      <c r="X1616" s="326"/>
      <c r="Y1616" s="326"/>
      <c r="Z1616" s="326"/>
      <c r="AA1616" s="326"/>
    </row>
    <row r="1617">
      <c r="A1617" s="414"/>
      <c r="B1617" s="415"/>
      <c r="C1617" s="415"/>
      <c r="D1617" s="415"/>
      <c r="E1617" s="415"/>
      <c r="F1617" s="415"/>
      <c r="G1617" s="415"/>
      <c r="H1617" s="415"/>
      <c r="I1617" s="343"/>
      <c r="J1617" s="343"/>
      <c r="K1617" s="343"/>
      <c r="L1617" s="343"/>
      <c r="M1617" s="416"/>
      <c r="N1617" s="343"/>
      <c r="O1617" s="343"/>
      <c r="P1617" s="343"/>
      <c r="Q1617" s="343"/>
      <c r="R1617" s="343"/>
      <c r="S1617" s="343"/>
      <c r="T1617" s="343"/>
      <c r="U1617" s="343"/>
      <c r="V1617" s="343"/>
      <c r="W1617" s="326"/>
      <c r="X1617" s="326"/>
      <c r="Y1617" s="326"/>
      <c r="Z1617" s="326"/>
      <c r="AA1617" s="326"/>
    </row>
    <row r="1618">
      <c r="A1618" s="414"/>
      <c r="B1618" s="415"/>
      <c r="C1618" s="415"/>
      <c r="D1618" s="415"/>
      <c r="E1618" s="415"/>
      <c r="F1618" s="415"/>
      <c r="G1618" s="415"/>
      <c r="H1618" s="415"/>
      <c r="I1618" s="343"/>
      <c r="J1618" s="343"/>
      <c r="K1618" s="343"/>
      <c r="L1618" s="343"/>
      <c r="M1618" s="416"/>
      <c r="N1618" s="343"/>
      <c r="O1618" s="343"/>
      <c r="P1618" s="343"/>
      <c r="Q1618" s="343"/>
      <c r="R1618" s="343"/>
      <c r="S1618" s="343"/>
      <c r="T1618" s="343"/>
      <c r="U1618" s="343"/>
      <c r="V1618" s="343"/>
      <c r="W1618" s="326"/>
      <c r="X1618" s="326"/>
      <c r="Y1618" s="326"/>
      <c r="Z1618" s="326"/>
      <c r="AA1618" s="326"/>
    </row>
    <row r="1619">
      <c r="A1619" s="414"/>
      <c r="B1619" s="415"/>
      <c r="C1619" s="415"/>
      <c r="D1619" s="415"/>
      <c r="E1619" s="415"/>
      <c r="F1619" s="415"/>
      <c r="G1619" s="415"/>
      <c r="H1619" s="415"/>
      <c r="I1619" s="343"/>
      <c r="J1619" s="343"/>
      <c r="K1619" s="343"/>
      <c r="L1619" s="343"/>
      <c r="M1619" s="416"/>
      <c r="N1619" s="343"/>
      <c r="O1619" s="343"/>
      <c r="P1619" s="343"/>
      <c r="Q1619" s="343"/>
      <c r="R1619" s="343"/>
      <c r="S1619" s="343"/>
      <c r="T1619" s="343"/>
      <c r="U1619" s="343"/>
      <c r="V1619" s="343"/>
      <c r="W1619" s="326"/>
      <c r="X1619" s="326"/>
      <c r="Y1619" s="326"/>
      <c r="Z1619" s="326"/>
      <c r="AA1619" s="326"/>
    </row>
    <row r="1620">
      <c r="A1620" s="414"/>
      <c r="B1620" s="415"/>
      <c r="C1620" s="415"/>
      <c r="D1620" s="415"/>
      <c r="E1620" s="415"/>
      <c r="F1620" s="415"/>
      <c r="G1620" s="415"/>
      <c r="H1620" s="415"/>
      <c r="I1620" s="343"/>
      <c r="J1620" s="343"/>
      <c r="K1620" s="343"/>
      <c r="L1620" s="343"/>
      <c r="M1620" s="416"/>
      <c r="N1620" s="343"/>
      <c r="O1620" s="343"/>
      <c r="P1620" s="343"/>
      <c r="Q1620" s="343"/>
      <c r="R1620" s="343"/>
      <c r="S1620" s="343"/>
      <c r="T1620" s="343"/>
      <c r="U1620" s="343"/>
      <c r="V1620" s="343"/>
      <c r="W1620" s="326"/>
      <c r="X1620" s="326"/>
      <c r="Y1620" s="326"/>
      <c r="Z1620" s="326"/>
      <c r="AA1620" s="326"/>
    </row>
    <row r="1621">
      <c r="A1621" s="414"/>
      <c r="B1621" s="415"/>
      <c r="C1621" s="415"/>
      <c r="D1621" s="415"/>
      <c r="E1621" s="415"/>
      <c r="F1621" s="415"/>
      <c r="G1621" s="415"/>
      <c r="H1621" s="415"/>
      <c r="I1621" s="343"/>
      <c r="J1621" s="343"/>
      <c r="K1621" s="343"/>
      <c r="L1621" s="343"/>
      <c r="M1621" s="416"/>
      <c r="N1621" s="343"/>
      <c r="O1621" s="343"/>
      <c r="P1621" s="343"/>
      <c r="Q1621" s="343"/>
      <c r="R1621" s="343"/>
      <c r="S1621" s="343"/>
      <c r="T1621" s="343"/>
      <c r="U1621" s="343"/>
      <c r="V1621" s="343"/>
      <c r="W1621" s="326"/>
      <c r="X1621" s="326"/>
      <c r="Y1621" s="326"/>
      <c r="Z1621" s="326"/>
      <c r="AA1621" s="326"/>
    </row>
    <row r="1622">
      <c r="A1622" s="414"/>
      <c r="B1622" s="415"/>
      <c r="C1622" s="415"/>
      <c r="D1622" s="415"/>
      <c r="E1622" s="415"/>
      <c r="F1622" s="415"/>
      <c r="G1622" s="415"/>
      <c r="H1622" s="415"/>
      <c r="I1622" s="343"/>
      <c r="J1622" s="343"/>
      <c r="K1622" s="343"/>
      <c r="L1622" s="343"/>
      <c r="M1622" s="416"/>
      <c r="N1622" s="343"/>
      <c r="O1622" s="343"/>
      <c r="P1622" s="343"/>
      <c r="Q1622" s="343"/>
      <c r="R1622" s="343"/>
      <c r="S1622" s="343"/>
      <c r="T1622" s="343"/>
      <c r="U1622" s="343"/>
      <c r="V1622" s="343"/>
      <c r="W1622" s="326"/>
      <c r="X1622" s="326"/>
      <c r="Y1622" s="326"/>
      <c r="Z1622" s="326"/>
      <c r="AA1622" s="326"/>
    </row>
    <row r="1623">
      <c r="A1623" s="414"/>
      <c r="B1623" s="415"/>
      <c r="C1623" s="415"/>
      <c r="D1623" s="415"/>
      <c r="E1623" s="415"/>
      <c r="F1623" s="415"/>
      <c r="G1623" s="415"/>
      <c r="H1623" s="415"/>
      <c r="I1623" s="343"/>
      <c r="J1623" s="343"/>
      <c r="K1623" s="343"/>
      <c r="L1623" s="343"/>
      <c r="M1623" s="416"/>
      <c r="N1623" s="343"/>
      <c r="O1623" s="343"/>
      <c r="P1623" s="343"/>
      <c r="Q1623" s="343"/>
      <c r="R1623" s="343"/>
      <c r="S1623" s="343"/>
      <c r="T1623" s="343"/>
      <c r="U1623" s="343"/>
      <c r="V1623" s="343"/>
      <c r="W1623" s="326"/>
      <c r="X1623" s="326"/>
      <c r="Y1623" s="326"/>
      <c r="Z1623" s="326"/>
      <c r="AA1623" s="326"/>
    </row>
    <row r="1624">
      <c r="A1624" s="414"/>
      <c r="B1624" s="415"/>
      <c r="C1624" s="415"/>
      <c r="D1624" s="415"/>
      <c r="E1624" s="415"/>
      <c r="F1624" s="415"/>
      <c r="G1624" s="415"/>
      <c r="H1624" s="415"/>
      <c r="I1624" s="343"/>
      <c r="J1624" s="343"/>
      <c r="K1624" s="343"/>
      <c r="L1624" s="343"/>
      <c r="M1624" s="416"/>
      <c r="N1624" s="343"/>
      <c r="O1624" s="343"/>
      <c r="P1624" s="343"/>
      <c r="Q1624" s="343"/>
      <c r="R1624" s="343"/>
      <c r="S1624" s="343"/>
      <c r="T1624" s="343"/>
      <c r="U1624" s="343"/>
      <c r="V1624" s="343"/>
      <c r="W1624" s="326"/>
      <c r="X1624" s="326"/>
      <c r="Y1624" s="326"/>
      <c r="Z1624" s="326"/>
      <c r="AA1624" s="326"/>
    </row>
    <row r="1625">
      <c r="A1625" s="414"/>
      <c r="B1625" s="415"/>
      <c r="C1625" s="415"/>
      <c r="D1625" s="415"/>
      <c r="E1625" s="415"/>
      <c r="F1625" s="415"/>
      <c r="G1625" s="415"/>
      <c r="H1625" s="415"/>
      <c r="I1625" s="343"/>
      <c r="J1625" s="343"/>
      <c r="K1625" s="343"/>
      <c r="L1625" s="343"/>
      <c r="M1625" s="416"/>
      <c r="N1625" s="343"/>
      <c r="O1625" s="343"/>
      <c r="P1625" s="343"/>
      <c r="Q1625" s="343"/>
      <c r="R1625" s="343"/>
      <c r="S1625" s="343"/>
      <c r="T1625" s="343"/>
      <c r="U1625" s="343"/>
      <c r="V1625" s="343"/>
      <c r="W1625" s="326"/>
      <c r="X1625" s="326"/>
      <c r="Y1625" s="326"/>
      <c r="Z1625" s="326"/>
      <c r="AA1625" s="326"/>
    </row>
    <row r="1626">
      <c r="A1626" s="414"/>
      <c r="B1626" s="415"/>
      <c r="C1626" s="415"/>
      <c r="D1626" s="415"/>
      <c r="E1626" s="415"/>
      <c r="F1626" s="415"/>
      <c r="G1626" s="415"/>
      <c r="H1626" s="415"/>
      <c r="I1626" s="343"/>
      <c r="J1626" s="343"/>
      <c r="K1626" s="343"/>
      <c r="L1626" s="343"/>
      <c r="M1626" s="416"/>
      <c r="N1626" s="343"/>
      <c r="O1626" s="343"/>
      <c r="P1626" s="343"/>
      <c r="Q1626" s="343"/>
      <c r="R1626" s="343"/>
      <c r="S1626" s="343"/>
      <c r="T1626" s="343"/>
      <c r="U1626" s="343"/>
      <c r="V1626" s="343"/>
      <c r="W1626" s="326"/>
      <c r="X1626" s="326"/>
      <c r="Y1626" s="326"/>
      <c r="Z1626" s="326"/>
      <c r="AA1626" s="326"/>
    </row>
    <row r="1627">
      <c r="A1627" s="414"/>
      <c r="B1627" s="415"/>
      <c r="C1627" s="415"/>
      <c r="D1627" s="415"/>
      <c r="E1627" s="415"/>
      <c r="F1627" s="415"/>
      <c r="G1627" s="415"/>
      <c r="H1627" s="415"/>
      <c r="I1627" s="343"/>
      <c r="J1627" s="343"/>
      <c r="K1627" s="343"/>
      <c r="L1627" s="343"/>
      <c r="M1627" s="416"/>
      <c r="N1627" s="343"/>
      <c r="O1627" s="343"/>
      <c r="P1627" s="343"/>
      <c r="Q1627" s="343"/>
      <c r="R1627" s="343"/>
      <c r="S1627" s="343"/>
      <c r="T1627" s="343"/>
      <c r="U1627" s="343"/>
      <c r="V1627" s="343"/>
      <c r="W1627" s="326"/>
      <c r="X1627" s="326"/>
      <c r="Y1627" s="326"/>
      <c r="Z1627" s="326"/>
      <c r="AA1627" s="326"/>
    </row>
    <row r="1628">
      <c r="A1628" s="414"/>
      <c r="B1628" s="415"/>
      <c r="C1628" s="415"/>
      <c r="D1628" s="415"/>
      <c r="E1628" s="415"/>
      <c r="F1628" s="415"/>
      <c r="G1628" s="415"/>
      <c r="H1628" s="415"/>
      <c r="I1628" s="343"/>
      <c r="J1628" s="343"/>
      <c r="K1628" s="343"/>
      <c r="L1628" s="343"/>
      <c r="M1628" s="416"/>
      <c r="N1628" s="343"/>
      <c r="O1628" s="343"/>
      <c r="P1628" s="343"/>
      <c r="Q1628" s="343"/>
      <c r="R1628" s="343"/>
      <c r="S1628" s="343"/>
      <c r="T1628" s="343"/>
      <c r="U1628" s="343"/>
      <c r="V1628" s="343"/>
      <c r="W1628" s="326"/>
      <c r="X1628" s="326"/>
      <c r="Y1628" s="326"/>
      <c r="Z1628" s="326"/>
      <c r="AA1628" s="326"/>
    </row>
    <row r="1629">
      <c r="A1629" s="414"/>
      <c r="B1629" s="415"/>
      <c r="C1629" s="415"/>
      <c r="D1629" s="415"/>
      <c r="E1629" s="415"/>
      <c r="F1629" s="415"/>
      <c r="G1629" s="415"/>
      <c r="H1629" s="415"/>
      <c r="I1629" s="343"/>
      <c r="J1629" s="343"/>
      <c r="K1629" s="343"/>
      <c r="L1629" s="343"/>
      <c r="M1629" s="416"/>
      <c r="N1629" s="343"/>
      <c r="O1629" s="343"/>
      <c r="P1629" s="343"/>
      <c r="Q1629" s="343"/>
      <c r="R1629" s="343"/>
      <c r="S1629" s="343"/>
      <c r="T1629" s="343"/>
      <c r="U1629" s="343"/>
      <c r="V1629" s="343"/>
      <c r="W1629" s="326"/>
      <c r="X1629" s="326"/>
      <c r="Y1629" s="326"/>
      <c r="Z1629" s="326"/>
      <c r="AA1629" s="326"/>
    </row>
    <row r="1630">
      <c r="A1630" s="414"/>
      <c r="B1630" s="415"/>
      <c r="C1630" s="415"/>
      <c r="D1630" s="415"/>
      <c r="E1630" s="415"/>
      <c r="F1630" s="415"/>
      <c r="G1630" s="415"/>
      <c r="H1630" s="415"/>
      <c r="I1630" s="343"/>
      <c r="J1630" s="343"/>
      <c r="K1630" s="343"/>
      <c r="L1630" s="343"/>
      <c r="M1630" s="416"/>
      <c r="N1630" s="343"/>
      <c r="O1630" s="343"/>
      <c r="P1630" s="343"/>
      <c r="Q1630" s="343"/>
      <c r="R1630" s="343"/>
      <c r="S1630" s="343"/>
      <c r="T1630" s="343"/>
      <c r="U1630" s="343"/>
      <c r="V1630" s="343"/>
      <c r="W1630" s="326"/>
      <c r="X1630" s="326"/>
      <c r="Y1630" s="326"/>
      <c r="Z1630" s="326"/>
      <c r="AA1630" s="326"/>
    </row>
    <row r="1631">
      <c r="A1631" s="414"/>
      <c r="B1631" s="415"/>
      <c r="C1631" s="415"/>
      <c r="D1631" s="415"/>
      <c r="E1631" s="415"/>
      <c r="F1631" s="415"/>
      <c r="G1631" s="415"/>
      <c r="H1631" s="415"/>
      <c r="I1631" s="343"/>
      <c r="J1631" s="343"/>
      <c r="K1631" s="343"/>
      <c r="L1631" s="343"/>
      <c r="M1631" s="416"/>
      <c r="N1631" s="343"/>
      <c r="O1631" s="343"/>
      <c r="P1631" s="343"/>
      <c r="Q1631" s="343"/>
      <c r="R1631" s="343"/>
      <c r="S1631" s="343"/>
      <c r="T1631" s="343"/>
      <c r="U1631" s="343"/>
      <c r="V1631" s="343"/>
      <c r="W1631" s="326"/>
      <c r="X1631" s="326"/>
      <c r="Y1631" s="326"/>
      <c r="Z1631" s="326"/>
      <c r="AA1631" s="326"/>
    </row>
    <row r="1632">
      <c r="A1632" s="414"/>
      <c r="B1632" s="415"/>
      <c r="C1632" s="415"/>
      <c r="D1632" s="415"/>
      <c r="E1632" s="415"/>
      <c r="F1632" s="415"/>
      <c r="G1632" s="415"/>
      <c r="H1632" s="415"/>
      <c r="I1632" s="343"/>
      <c r="J1632" s="343"/>
      <c r="K1632" s="343"/>
      <c r="L1632" s="343"/>
      <c r="M1632" s="416"/>
      <c r="N1632" s="343"/>
      <c r="O1632" s="343"/>
      <c r="P1632" s="343"/>
      <c r="Q1632" s="343"/>
      <c r="R1632" s="343"/>
      <c r="S1632" s="343"/>
      <c r="T1632" s="343"/>
      <c r="U1632" s="343"/>
      <c r="V1632" s="343"/>
      <c r="W1632" s="326"/>
      <c r="X1632" s="326"/>
      <c r="Y1632" s="326"/>
      <c r="Z1632" s="326"/>
      <c r="AA1632" s="326"/>
    </row>
    <row r="1633">
      <c r="A1633" s="414"/>
      <c r="B1633" s="415"/>
      <c r="C1633" s="415"/>
      <c r="D1633" s="415"/>
      <c r="E1633" s="415"/>
      <c r="F1633" s="415"/>
      <c r="G1633" s="415"/>
      <c r="H1633" s="415"/>
      <c r="I1633" s="343"/>
      <c r="J1633" s="343"/>
      <c r="K1633" s="343"/>
      <c r="L1633" s="343"/>
      <c r="M1633" s="416"/>
      <c r="N1633" s="343"/>
      <c r="O1633" s="343"/>
      <c r="P1633" s="343"/>
      <c r="Q1633" s="343"/>
      <c r="R1633" s="343"/>
      <c r="S1633" s="343"/>
      <c r="T1633" s="343"/>
      <c r="U1633" s="343"/>
      <c r="V1633" s="343"/>
      <c r="W1633" s="326"/>
      <c r="X1633" s="326"/>
      <c r="Y1633" s="326"/>
      <c r="Z1633" s="326"/>
      <c r="AA1633" s="326"/>
    </row>
    <row r="1634">
      <c r="A1634" s="414"/>
      <c r="B1634" s="415"/>
      <c r="C1634" s="415"/>
      <c r="D1634" s="415"/>
      <c r="E1634" s="415"/>
      <c r="F1634" s="415"/>
      <c r="G1634" s="415"/>
      <c r="H1634" s="415"/>
      <c r="I1634" s="343"/>
      <c r="J1634" s="343"/>
      <c r="K1634" s="343"/>
      <c r="L1634" s="343"/>
      <c r="M1634" s="416"/>
      <c r="N1634" s="343"/>
      <c r="O1634" s="343"/>
      <c r="P1634" s="343"/>
      <c r="Q1634" s="343"/>
      <c r="R1634" s="343"/>
      <c r="S1634" s="343"/>
      <c r="T1634" s="343"/>
      <c r="U1634" s="343"/>
      <c r="V1634" s="343"/>
      <c r="W1634" s="326"/>
      <c r="X1634" s="326"/>
      <c r="Y1634" s="326"/>
      <c r="Z1634" s="326"/>
      <c r="AA1634" s="326"/>
    </row>
    <row r="1635">
      <c r="A1635" s="414"/>
      <c r="B1635" s="415"/>
      <c r="C1635" s="415"/>
      <c r="D1635" s="415"/>
      <c r="E1635" s="415"/>
      <c r="F1635" s="415"/>
      <c r="G1635" s="415"/>
      <c r="H1635" s="415"/>
      <c r="I1635" s="343"/>
      <c r="J1635" s="343"/>
      <c r="K1635" s="343"/>
      <c r="L1635" s="343"/>
      <c r="M1635" s="416"/>
      <c r="N1635" s="343"/>
      <c r="O1635" s="343"/>
      <c r="P1635" s="343"/>
      <c r="Q1635" s="343"/>
      <c r="R1635" s="343"/>
      <c r="S1635" s="343"/>
      <c r="T1635" s="343"/>
      <c r="U1635" s="343"/>
      <c r="V1635" s="343"/>
      <c r="W1635" s="326"/>
      <c r="X1635" s="326"/>
      <c r="Y1635" s="326"/>
      <c r="Z1635" s="326"/>
      <c r="AA1635" s="326"/>
    </row>
    <row r="1636">
      <c r="A1636" s="414"/>
      <c r="B1636" s="415"/>
      <c r="C1636" s="415"/>
      <c r="D1636" s="415"/>
      <c r="E1636" s="415"/>
      <c r="F1636" s="415"/>
      <c r="G1636" s="415"/>
      <c r="H1636" s="415"/>
      <c r="I1636" s="343"/>
      <c r="J1636" s="343"/>
      <c r="K1636" s="343"/>
      <c r="L1636" s="343"/>
      <c r="M1636" s="416"/>
      <c r="N1636" s="343"/>
      <c r="O1636" s="343"/>
      <c r="P1636" s="343"/>
      <c r="Q1636" s="343"/>
      <c r="R1636" s="343"/>
      <c r="S1636" s="343"/>
      <c r="T1636" s="343"/>
      <c r="U1636" s="343"/>
      <c r="V1636" s="343"/>
      <c r="W1636" s="326"/>
      <c r="X1636" s="326"/>
      <c r="Y1636" s="326"/>
      <c r="Z1636" s="326"/>
      <c r="AA1636" s="326"/>
    </row>
    <row r="1637">
      <c r="A1637" s="414"/>
      <c r="B1637" s="415"/>
      <c r="C1637" s="415"/>
      <c r="D1637" s="415"/>
      <c r="E1637" s="415"/>
      <c r="F1637" s="415"/>
      <c r="G1637" s="415"/>
      <c r="H1637" s="415"/>
      <c r="I1637" s="343"/>
      <c r="J1637" s="343"/>
      <c r="K1637" s="343"/>
      <c r="L1637" s="343"/>
      <c r="M1637" s="416"/>
      <c r="N1637" s="343"/>
      <c r="O1637" s="343"/>
      <c r="P1637" s="343"/>
      <c r="Q1637" s="343"/>
      <c r="R1637" s="343"/>
      <c r="S1637" s="343"/>
      <c r="T1637" s="343"/>
      <c r="U1637" s="343"/>
      <c r="V1637" s="343"/>
      <c r="W1637" s="326"/>
      <c r="X1637" s="326"/>
      <c r="Y1637" s="326"/>
      <c r="Z1637" s="326"/>
      <c r="AA1637" s="326"/>
    </row>
    <row r="1638">
      <c r="A1638" s="414"/>
      <c r="B1638" s="415"/>
      <c r="C1638" s="415"/>
      <c r="D1638" s="415"/>
      <c r="E1638" s="415"/>
      <c r="F1638" s="415"/>
      <c r="G1638" s="415"/>
      <c r="H1638" s="415"/>
      <c r="I1638" s="343"/>
      <c r="J1638" s="343"/>
      <c r="K1638" s="343"/>
      <c r="L1638" s="343"/>
      <c r="M1638" s="416"/>
      <c r="N1638" s="343"/>
      <c r="O1638" s="343"/>
      <c r="P1638" s="343"/>
      <c r="Q1638" s="343"/>
      <c r="R1638" s="343"/>
      <c r="S1638" s="343"/>
      <c r="T1638" s="343"/>
      <c r="U1638" s="343"/>
      <c r="V1638" s="343"/>
      <c r="W1638" s="326"/>
      <c r="X1638" s="326"/>
      <c r="Y1638" s="326"/>
      <c r="Z1638" s="326"/>
      <c r="AA1638" s="326"/>
    </row>
    <row r="1639">
      <c r="A1639" s="414"/>
      <c r="B1639" s="415"/>
      <c r="C1639" s="415"/>
      <c r="D1639" s="415"/>
      <c r="E1639" s="415"/>
      <c r="F1639" s="415"/>
      <c r="G1639" s="415"/>
      <c r="H1639" s="415"/>
      <c r="I1639" s="343"/>
      <c r="J1639" s="343"/>
      <c r="K1639" s="343"/>
      <c r="L1639" s="343"/>
      <c r="M1639" s="416"/>
      <c r="N1639" s="343"/>
      <c r="O1639" s="343"/>
      <c r="P1639" s="343"/>
      <c r="Q1639" s="343"/>
      <c r="R1639" s="343"/>
      <c r="S1639" s="343"/>
      <c r="T1639" s="343"/>
      <c r="U1639" s="343"/>
      <c r="V1639" s="343"/>
      <c r="W1639" s="326"/>
      <c r="X1639" s="326"/>
      <c r="Y1639" s="326"/>
      <c r="Z1639" s="326"/>
      <c r="AA1639" s="326"/>
    </row>
    <row r="1640">
      <c r="A1640" s="414"/>
      <c r="B1640" s="415"/>
      <c r="C1640" s="415"/>
      <c r="D1640" s="415"/>
      <c r="E1640" s="415"/>
      <c r="F1640" s="415"/>
      <c r="G1640" s="415"/>
      <c r="H1640" s="415"/>
      <c r="I1640" s="343"/>
      <c r="J1640" s="343"/>
      <c r="K1640" s="343"/>
      <c r="L1640" s="343"/>
      <c r="M1640" s="416"/>
      <c r="N1640" s="343"/>
      <c r="O1640" s="343"/>
      <c r="P1640" s="343"/>
      <c r="Q1640" s="343"/>
      <c r="R1640" s="343"/>
      <c r="S1640" s="343"/>
      <c r="T1640" s="343"/>
      <c r="U1640" s="343"/>
      <c r="V1640" s="343"/>
      <c r="W1640" s="326"/>
      <c r="X1640" s="326"/>
      <c r="Y1640" s="326"/>
      <c r="Z1640" s="326"/>
      <c r="AA1640" s="326"/>
    </row>
    <row r="1641">
      <c r="A1641" s="414"/>
      <c r="B1641" s="415"/>
      <c r="C1641" s="415"/>
      <c r="D1641" s="415"/>
      <c r="E1641" s="415"/>
      <c r="F1641" s="415"/>
      <c r="G1641" s="415"/>
      <c r="H1641" s="415"/>
      <c r="I1641" s="343"/>
      <c r="J1641" s="343"/>
      <c r="K1641" s="343"/>
      <c r="L1641" s="343"/>
      <c r="M1641" s="416"/>
      <c r="N1641" s="343"/>
      <c r="O1641" s="343"/>
      <c r="P1641" s="343"/>
      <c r="Q1641" s="343"/>
      <c r="R1641" s="343"/>
      <c r="S1641" s="343"/>
      <c r="T1641" s="343"/>
      <c r="U1641" s="343"/>
      <c r="V1641" s="343"/>
      <c r="W1641" s="326"/>
      <c r="X1641" s="326"/>
      <c r="Y1641" s="326"/>
      <c r="Z1641" s="326"/>
      <c r="AA1641" s="326"/>
    </row>
    <row r="1642">
      <c r="A1642" s="414"/>
      <c r="B1642" s="415"/>
      <c r="C1642" s="415"/>
      <c r="D1642" s="415"/>
      <c r="E1642" s="415"/>
      <c r="F1642" s="415"/>
      <c r="G1642" s="415"/>
      <c r="H1642" s="415"/>
      <c r="I1642" s="343"/>
      <c r="J1642" s="343"/>
      <c r="K1642" s="343"/>
      <c r="L1642" s="343"/>
      <c r="M1642" s="416"/>
      <c r="N1642" s="343"/>
      <c r="O1642" s="343"/>
      <c r="P1642" s="343"/>
      <c r="Q1642" s="343"/>
      <c r="R1642" s="343"/>
      <c r="S1642" s="343"/>
      <c r="T1642" s="343"/>
      <c r="U1642" s="343"/>
      <c r="V1642" s="343"/>
      <c r="W1642" s="326"/>
      <c r="X1642" s="326"/>
      <c r="Y1642" s="326"/>
      <c r="Z1642" s="326"/>
      <c r="AA1642" s="326"/>
    </row>
    <row r="1643">
      <c r="A1643" s="414"/>
      <c r="B1643" s="415"/>
      <c r="C1643" s="415"/>
      <c r="D1643" s="415"/>
      <c r="E1643" s="415"/>
      <c r="F1643" s="415"/>
      <c r="G1643" s="415"/>
      <c r="H1643" s="415"/>
      <c r="I1643" s="343"/>
      <c r="J1643" s="343"/>
      <c r="K1643" s="343"/>
      <c r="L1643" s="343"/>
      <c r="M1643" s="416"/>
      <c r="N1643" s="343"/>
      <c r="O1643" s="343"/>
      <c r="P1643" s="343"/>
      <c r="Q1643" s="343"/>
      <c r="R1643" s="343"/>
      <c r="S1643" s="343"/>
      <c r="T1643" s="343"/>
      <c r="U1643" s="343"/>
      <c r="V1643" s="343"/>
      <c r="W1643" s="326"/>
      <c r="X1643" s="326"/>
      <c r="Y1643" s="326"/>
      <c r="Z1643" s="326"/>
      <c r="AA1643" s="326"/>
    </row>
    <row r="1644">
      <c r="A1644" s="414"/>
      <c r="B1644" s="415"/>
      <c r="C1644" s="415"/>
      <c r="D1644" s="415"/>
      <c r="E1644" s="415"/>
      <c r="F1644" s="415"/>
      <c r="G1644" s="415"/>
      <c r="H1644" s="415"/>
      <c r="I1644" s="343"/>
      <c r="J1644" s="343"/>
      <c r="K1644" s="343"/>
      <c r="L1644" s="343"/>
      <c r="M1644" s="416"/>
      <c r="N1644" s="343"/>
      <c r="O1644" s="343"/>
      <c r="P1644" s="343"/>
      <c r="Q1644" s="343"/>
      <c r="R1644" s="343"/>
      <c r="S1644" s="343"/>
      <c r="T1644" s="343"/>
      <c r="U1644" s="343"/>
      <c r="V1644" s="343"/>
      <c r="W1644" s="326"/>
      <c r="X1644" s="326"/>
      <c r="Y1644" s="326"/>
      <c r="Z1644" s="326"/>
      <c r="AA1644" s="326"/>
    </row>
    <row r="1645">
      <c r="A1645" s="414"/>
      <c r="B1645" s="415"/>
      <c r="C1645" s="415"/>
      <c r="D1645" s="415"/>
      <c r="E1645" s="415"/>
      <c r="F1645" s="415"/>
      <c r="G1645" s="415"/>
      <c r="H1645" s="415"/>
      <c r="I1645" s="343"/>
      <c r="J1645" s="343"/>
      <c r="K1645" s="343"/>
      <c r="L1645" s="343"/>
      <c r="M1645" s="416"/>
      <c r="N1645" s="343"/>
      <c r="O1645" s="343"/>
      <c r="P1645" s="343"/>
      <c r="Q1645" s="343"/>
      <c r="R1645" s="343"/>
      <c r="S1645" s="343"/>
      <c r="T1645" s="343"/>
      <c r="U1645" s="343"/>
      <c r="V1645" s="343"/>
      <c r="W1645" s="326"/>
      <c r="X1645" s="326"/>
      <c r="Y1645" s="326"/>
      <c r="Z1645" s="326"/>
      <c r="AA1645" s="326"/>
    </row>
    <row r="1646">
      <c r="A1646" s="414"/>
      <c r="B1646" s="415"/>
      <c r="C1646" s="415"/>
      <c r="D1646" s="415"/>
      <c r="E1646" s="415"/>
      <c r="F1646" s="415"/>
      <c r="G1646" s="415"/>
      <c r="H1646" s="415"/>
      <c r="I1646" s="343"/>
      <c r="J1646" s="343"/>
      <c r="K1646" s="343"/>
      <c r="L1646" s="343"/>
      <c r="M1646" s="416"/>
      <c r="N1646" s="343"/>
      <c r="O1646" s="343"/>
      <c r="P1646" s="343"/>
      <c r="Q1646" s="343"/>
      <c r="R1646" s="343"/>
      <c r="S1646" s="343"/>
      <c r="T1646" s="343"/>
      <c r="U1646" s="343"/>
      <c r="V1646" s="343"/>
      <c r="W1646" s="326"/>
      <c r="X1646" s="326"/>
      <c r="Y1646" s="326"/>
      <c r="Z1646" s="326"/>
      <c r="AA1646" s="326"/>
    </row>
    <row r="1647">
      <c r="A1647" s="414"/>
      <c r="B1647" s="415"/>
      <c r="C1647" s="415"/>
      <c r="D1647" s="415"/>
      <c r="E1647" s="415"/>
      <c r="F1647" s="415"/>
      <c r="G1647" s="415"/>
      <c r="H1647" s="415"/>
      <c r="I1647" s="343"/>
      <c r="J1647" s="343"/>
      <c r="K1647" s="343"/>
      <c r="L1647" s="343"/>
      <c r="M1647" s="416"/>
      <c r="N1647" s="343"/>
      <c r="O1647" s="343"/>
      <c r="P1647" s="343"/>
      <c r="Q1647" s="343"/>
      <c r="R1647" s="343"/>
      <c r="S1647" s="343"/>
      <c r="T1647" s="343"/>
      <c r="U1647" s="343"/>
      <c r="V1647" s="343"/>
      <c r="W1647" s="326"/>
      <c r="X1647" s="326"/>
      <c r="Y1647" s="326"/>
      <c r="Z1647" s="326"/>
      <c r="AA1647" s="326"/>
    </row>
    <row r="1648">
      <c r="A1648" s="414"/>
      <c r="B1648" s="415"/>
      <c r="C1648" s="415"/>
      <c r="D1648" s="415"/>
      <c r="E1648" s="415"/>
      <c r="F1648" s="415"/>
      <c r="G1648" s="415"/>
      <c r="H1648" s="415"/>
      <c r="I1648" s="343"/>
      <c r="J1648" s="343"/>
      <c r="K1648" s="343"/>
      <c r="L1648" s="343"/>
      <c r="M1648" s="416"/>
      <c r="N1648" s="343"/>
      <c r="O1648" s="343"/>
      <c r="P1648" s="343"/>
      <c r="Q1648" s="343"/>
      <c r="R1648" s="343"/>
      <c r="S1648" s="343"/>
      <c r="T1648" s="343"/>
      <c r="U1648" s="343"/>
      <c r="V1648" s="343"/>
      <c r="W1648" s="326"/>
      <c r="X1648" s="326"/>
      <c r="Y1648" s="326"/>
      <c r="Z1648" s="326"/>
      <c r="AA1648" s="326"/>
    </row>
    <row r="1649">
      <c r="A1649" s="414"/>
      <c r="B1649" s="415"/>
      <c r="C1649" s="415"/>
      <c r="D1649" s="415"/>
      <c r="E1649" s="415"/>
      <c r="F1649" s="415"/>
      <c r="G1649" s="415"/>
      <c r="H1649" s="415"/>
      <c r="I1649" s="343"/>
      <c r="J1649" s="343"/>
      <c r="K1649" s="343"/>
      <c r="L1649" s="343"/>
      <c r="M1649" s="416"/>
      <c r="N1649" s="343"/>
      <c r="O1649" s="343"/>
      <c r="P1649" s="343"/>
      <c r="Q1649" s="343"/>
      <c r="R1649" s="343"/>
      <c r="S1649" s="343"/>
      <c r="T1649" s="343"/>
      <c r="U1649" s="343"/>
      <c r="V1649" s="343"/>
      <c r="W1649" s="326"/>
      <c r="X1649" s="326"/>
      <c r="Y1649" s="326"/>
      <c r="Z1649" s="326"/>
      <c r="AA1649" s="326"/>
    </row>
    <row r="1650">
      <c r="A1650" s="414"/>
      <c r="B1650" s="415"/>
      <c r="C1650" s="415"/>
      <c r="D1650" s="415"/>
      <c r="E1650" s="415"/>
      <c r="F1650" s="415"/>
      <c r="G1650" s="415"/>
      <c r="H1650" s="415"/>
      <c r="I1650" s="343"/>
      <c r="J1650" s="343"/>
      <c r="K1650" s="343"/>
      <c r="L1650" s="343"/>
      <c r="M1650" s="416"/>
      <c r="N1650" s="343"/>
      <c r="O1650" s="343"/>
      <c r="P1650" s="343"/>
      <c r="Q1650" s="343"/>
      <c r="R1650" s="343"/>
      <c r="S1650" s="343"/>
      <c r="T1650" s="343"/>
      <c r="U1650" s="343"/>
      <c r="V1650" s="343"/>
      <c r="W1650" s="326"/>
      <c r="X1650" s="326"/>
      <c r="Y1650" s="326"/>
      <c r="Z1650" s="326"/>
      <c r="AA1650" s="326"/>
    </row>
    <row r="1651">
      <c r="A1651" s="414"/>
      <c r="B1651" s="415"/>
      <c r="C1651" s="415"/>
      <c r="D1651" s="415"/>
      <c r="E1651" s="415"/>
      <c r="F1651" s="415"/>
      <c r="G1651" s="415"/>
      <c r="H1651" s="415"/>
      <c r="I1651" s="343"/>
      <c r="J1651" s="343"/>
      <c r="K1651" s="343"/>
      <c r="L1651" s="343"/>
      <c r="M1651" s="416"/>
      <c r="N1651" s="343"/>
      <c r="O1651" s="343"/>
      <c r="P1651" s="343"/>
      <c r="Q1651" s="343"/>
      <c r="R1651" s="343"/>
      <c r="S1651" s="343"/>
      <c r="T1651" s="343"/>
      <c r="U1651" s="343"/>
      <c r="V1651" s="343"/>
      <c r="W1651" s="326"/>
      <c r="X1651" s="326"/>
      <c r="Y1651" s="326"/>
      <c r="Z1651" s="326"/>
      <c r="AA1651" s="326"/>
    </row>
    <row r="1652">
      <c r="A1652" s="414"/>
      <c r="B1652" s="415"/>
      <c r="C1652" s="415"/>
      <c r="D1652" s="415"/>
      <c r="E1652" s="415"/>
      <c r="F1652" s="415"/>
      <c r="G1652" s="415"/>
      <c r="H1652" s="415"/>
      <c r="I1652" s="343"/>
      <c r="J1652" s="343"/>
      <c r="K1652" s="343"/>
      <c r="L1652" s="343"/>
      <c r="M1652" s="416"/>
      <c r="N1652" s="343"/>
      <c r="O1652" s="343"/>
      <c r="P1652" s="343"/>
      <c r="Q1652" s="343"/>
      <c r="R1652" s="343"/>
      <c r="S1652" s="343"/>
      <c r="T1652" s="343"/>
      <c r="U1652" s="343"/>
      <c r="V1652" s="343"/>
      <c r="W1652" s="326"/>
      <c r="X1652" s="326"/>
      <c r="Y1652" s="326"/>
      <c r="Z1652" s="326"/>
      <c r="AA1652" s="326"/>
    </row>
    <row r="1653">
      <c r="A1653" s="414"/>
      <c r="B1653" s="415"/>
      <c r="C1653" s="415"/>
      <c r="D1653" s="415"/>
      <c r="E1653" s="415"/>
      <c r="F1653" s="415"/>
      <c r="G1653" s="415"/>
      <c r="H1653" s="415"/>
      <c r="I1653" s="343"/>
      <c r="J1653" s="343"/>
      <c r="K1653" s="343"/>
      <c r="L1653" s="343"/>
      <c r="M1653" s="416"/>
      <c r="N1653" s="343"/>
      <c r="O1653" s="343"/>
      <c r="P1653" s="343"/>
      <c r="Q1653" s="343"/>
      <c r="R1653" s="343"/>
      <c r="S1653" s="343"/>
      <c r="T1653" s="343"/>
      <c r="U1653" s="343"/>
      <c r="V1653" s="343"/>
      <c r="W1653" s="326"/>
      <c r="X1653" s="326"/>
      <c r="Y1653" s="326"/>
      <c r="Z1653" s="326"/>
      <c r="AA1653" s="326"/>
    </row>
    <row r="1654">
      <c r="A1654" s="414"/>
      <c r="B1654" s="415"/>
      <c r="C1654" s="415"/>
      <c r="D1654" s="415"/>
      <c r="E1654" s="415"/>
      <c r="F1654" s="415"/>
      <c r="G1654" s="415"/>
      <c r="H1654" s="415"/>
      <c r="I1654" s="343"/>
      <c r="J1654" s="343"/>
      <c r="K1654" s="343"/>
      <c r="L1654" s="343"/>
      <c r="M1654" s="416"/>
      <c r="N1654" s="343"/>
      <c r="O1654" s="343"/>
      <c r="P1654" s="343"/>
      <c r="Q1654" s="343"/>
      <c r="R1654" s="343"/>
      <c r="S1654" s="343"/>
      <c r="T1654" s="343"/>
      <c r="U1654" s="343"/>
      <c r="V1654" s="343"/>
      <c r="W1654" s="326"/>
      <c r="X1654" s="326"/>
      <c r="Y1654" s="326"/>
      <c r="Z1654" s="326"/>
      <c r="AA1654" s="326"/>
    </row>
    <row r="1655">
      <c r="A1655" s="414"/>
      <c r="B1655" s="415"/>
      <c r="C1655" s="415"/>
      <c r="D1655" s="415"/>
      <c r="E1655" s="415"/>
      <c r="F1655" s="415"/>
      <c r="G1655" s="415"/>
      <c r="H1655" s="415"/>
      <c r="I1655" s="343"/>
      <c r="J1655" s="343"/>
      <c r="K1655" s="343"/>
      <c r="L1655" s="343"/>
      <c r="M1655" s="416"/>
      <c r="N1655" s="343"/>
      <c r="O1655" s="343"/>
      <c r="P1655" s="343"/>
      <c r="Q1655" s="343"/>
      <c r="R1655" s="343"/>
      <c r="S1655" s="343"/>
      <c r="T1655" s="343"/>
      <c r="U1655" s="343"/>
      <c r="V1655" s="343"/>
      <c r="W1655" s="326"/>
      <c r="X1655" s="326"/>
      <c r="Y1655" s="326"/>
      <c r="Z1655" s="326"/>
      <c r="AA1655" s="326"/>
    </row>
    <row r="1656">
      <c r="A1656" s="414"/>
      <c r="B1656" s="415"/>
      <c r="C1656" s="415"/>
      <c r="D1656" s="415"/>
      <c r="E1656" s="415"/>
      <c r="F1656" s="415"/>
      <c r="G1656" s="415"/>
      <c r="H1656" s="415"/>
      <c r="I1656" s="343"/>
      <c r="J1656" s="343"/>
      <c r="K1656" s="343"/>
      <c r="L1656" s="343"/>
      <c r="M1656" s="416"/>
      <c r="N1656" s="343"/>
      <c r="O1656" s="343"/>
      <c r="P1656" s="343"/>
      <c r="Q1656" s="343"/>
      <c r="R1656" s="343"/>
      <c r="S1656" s="343"/>
      <c r="T1656" s="343"/>
      <c r="U1656" s="343"/>
      <c r="V1656" s="343"/>
      <c r="W1656" s="326"/>
      <c r="X1656" s="326"/>
      <c r="Y1656" s="326"/>
      <c r="Z1656" s="326"/>
      <c r="AA1656" s="326"/>
    </row>
    <row r="1657">
      <c r="A1657" s="414"/>
      <c r="B1657" s="415"/>
      <c r="C1657" s="415"/>
      <c r="D1657" s="415"/>
      <c r="E1657" s="415"/>
      <c r="F1657" s="415"/>
      <c r="G1657" s="415"/>
      <c r="H1657" s="415"/>
      <c r="I1657" s="343"/>
      <c r="J1657" s="343"/>
      <c r="K1657" s="343"/>
      <c r="L1657" s="343"/>
      <c r="M1657" s="416"/>
      <c r="N1657" s="343"/>
      <c r="O1657" s="343"/>
      <c r="P1657" s="343"/>
      <c r="Q1657" s="343"/>
      <c r="R1657" s="343"/>
      <c r="S1657" s="343"/>
      <c r="T1657" s="343"/>
      <c r="U1657" s="343"/>
      <c r="V1657" s="343"/>
      <c r="W1657" s="326"/>
      <c r="X1657" s="326"/>
      <c r="Y1657" s="326"/>
      <c r="Z1657" s="326"/>
      <c r="AA1657" s="326"/>
    </row>
    <row r="1658">
      <c r="A1658" s="414"/>
      <c r="B1658" s="415"/>
      <c r="C1658" s="415"/>
      <c r="D1658" s="415"/>
      <c r="E1658" s="415"/>
      <c r="F1658" s="415"/>
      <c r="G1658" s="415"/>
      <c r="H1658" s="415"/>
      <c r="I1658" s="343"/>
      <c r="J1658" s="343"/>
      <c r="K1658" s="343"/>
      <c r="L1658" s="343"/>
      <c r="M1658" s="416"/>
      <c r="N1658" s="343"/>
      <c r="O1658" s="343"/>
      <c r="P1658" s="343"/>
      <c r="Q1658" s="343"/>
      <c r="R1658" s="343"/>
      <c r="S1658" s="343"/>
      <c r="T1658" s="343"/>
      <c r="U1658" s="343"/>
      <c r="V1658" s="343"/>
      <c r="W1658" s="326"/>
      <c r="X1658" s="326"/>
      <c r="Y1658" s="326"/>
      <c r="Z1658" s="326"/>
      <c r="AA1658" s="326"/>
    </row>
    <row r="1659">
      <c r="A1659" s="414"/>
      <c r="B1659" s="415"/>
      <c r="C1659" s="415"/>
      <c r="D1659" s="415"/>
      <c r="E1659" s="415"/>
      <c r="F1659" s="415"/>
      <c r="G1659" s="415"/>
      <c r="H1659" s="415"/>
      <c r="I1659" s="343"/>
      <c r="J1659" s="343"/>
      <c r="K1659" s="343"/>
      <c r="L1659" s="343"/>
      <c r="M1659" s="416"/>
      <c r="N1659" s="343"/>
      <c r="O1659" s="343"/>
      <c r="P1659" s="343"/>
      <c r="Q1659" s="343"/>
      <c r="R1659" s="343"/>
      <c r="S1659" s="343"/>
      <c r="T1659" s="343"/>
      <c r="U1659" s="343"/>
      <c r="V1659" s="343"/>
      <c r="W1659" s="326"/>
      <c r="X1659" s="326"/>
      <c r="Y1659" s="326"/>
      <c r="Z1659" s="326"/>
      <c r="AA1659" s="326"/>
    </row>
    <row r="1660">
      <c r="A1660" s="414"/>
      <c r="B1660" s="415"/>
      <c r="C1660" s="415"/>
      <c r="D1660" s="415"/>
      <c r="E1660" s="415"/>
      <c r="F1660" s="415"/>
      <c r="G1660" s="415"/>
      <c r="H1660" s="415"/>
      <c r="I1660" s="343"/>
      <c r="J1660" s="343"/>
      <c r="K1660" s="343"/>
      <c r="L1660" s="343"/>
      <c r="M1660" s="416"/>
      <c r="N1660" s="343"/>
      <c r="O1660" s="343"/>
      <c r="P1660" s="343"/>
      <c r="Q1660" s="343"/>
      <c r="R1660" s="343"/>
      <c r="S1660" s="343"/>
      <c r="T1660" s="343"/>
      <c r="U1660" s="343"/>
      <c r="V1660" s="343"/>
      <c r="W1660" s="326"/>
      <c r="X1660" s="326"/>
      <c r="Y1660" s="326"/>
      <c r="Z1660" s="326"/>
      <c r="AA1660" s="326"/>
    </row>
    <row r="1661">
      <c r="A1661" s="414"/>
      <c r="B1661" s="415"/>
      <c r="C1661" s="415"/>
      <c r="D1661" s="415"/>
      <c r="E1661" s="415"/>
      <c r="F1661" s="415"/>
      <c r="G1661" s="415"/>
      <c r="H1661" s="415"/>
      <c r="I1661" s="343"/>
      <c r="J1661" s="343"/>
      <c r="K1661" s="343"/>
      <c r="L1661" s="343"/>
      <c r="M1661" s="416"/>
      <c r="N1661" s="343"/>
      <c r="O1661" s="343"/>
      <c r="P1661" s="343"/>
      <c r="Q1661" s="343"/>
      <c r="R1661" s="343"/>
      <c r="S1661" s="343"/>
      <c r="T1661" s="343"/>
      <c r="U1661" s="343"/>
      <c r="V1661" s="343"/>
      <c r="W1661" s="326"/>
      <c r="X1661" s="326"/>
      <c r="Y1661" s="326"/>
      <c r="Z1661" s="326"/>
      <c r="AA1661" s="326"/>
    </row>
    <row r="1662">
      <c r="A1662" s="414"/>
      <c r="B1662" s="415"/>
      <c r="C1662" s="415"/>
      <c r="D1662" s="415"/>
      <c r="E1662" s="415"/>
      <c r="F1662" s="415"/>
      <c r="G1662" s="415"/>
      <c r="H1662" s="415"/>
      <c r="I1662" s="343"/>
      <c r="J1662" s="343"/>
      <c r="K1662" s="343"/>
      <c r="L1662" s="343"/>
      <c r="M1662" s="416"/>
      <c r="N1662" s="343"/>
      <c r="O1662" s="343"/>
      <c r="P1662" s="343"/>
      <c r="Q1662" s="343"/>
      <c r="R1662" s="343"/>
      <c r="S1662" s="343"/>
      <c r="T1662" s="343"/>
      <c r="U1662" s="343"/>
      <c r="V1662" s="343"/>
      <c r="W1662" s="326"/>
      <c r="X1662" s="326"/>
      <c r="Y1662" s="326"/>
      <c r="Z1662" s="326"/>
      <c r="AA1662" s="326"/>
    </row>
    <row r="1663">
      <c r="A1663" s="414"/>
      <c r="B1663" s="415"/>
      <c r="C1663" s="415"/>
      <c r="D1663" s="415"/>
      <c r="E1663" s="415"/>
      <c r="F1663" s="415"/>
      <c r="G1663" s="415"/>
      <c r="H1663" s="415"/>
      <c r="I1663" s="343"/>
      <c r="J1663" s="343"/>
      <c r="K1663" s="343"/>
      <c r="L1663" s="343"/>
      <c r="M1663" s="416"/>
      <c r="N1663" s="343"/>
      <c r="O1663" s="343"/>
      <c r="P1663" s="343"/>
      <c r="Q1663" s="343"/>
      <c r="R1663" s="343"/>
      <c r="S1663" s="343"/>
      <c r="T1663" s="343"/>
      <c r="U1663" s="343"/>
      <c r="V1663" s="343"/>
      <c r="W1663" s="326"/>
      <c r="X1663" s="326"/>
      <c r="Y1663" s="326"/>
      <c r="Z1663" s="326"/>
      <c r="AA1663" s="326"/>
    </row>
    <row r="1664">
      <c r="A1664" s="414"/>
      <c r="B1664" s="415"/>
      <c r="C1664" s="415"/>
      <c r="D1664" s="415"/>
      <c r="E1664" s="415"/>
      <c r="F1664" s="415"/>
      <c r="G1664" s="415"/>
      <c r="H1664" s="415"/>
      <c r="I1664" s="343"/>
      <c r="J1664" s="343"/>
      <c r="K1664" s="343"/>
      <c r="L1664" s="343"/>
      <c r="M1664" s="416"/>
      <c r="N1664" s="343"/>
      <c r="O1664" s="343"/>
      <c r="P1664" s="343"/>
      <c r="Q1664" s="343"/>
      <c r="R1664" s="343"/>
      <c r="S1664" s="343"/>
      <c r="T1664" s="343"/>
      <c r="U1664" s="343"/>
      <c r="V1664" s="343"/>
      <c r="W1664" s="326"/>
      <c r="X1664" s="326"/>
      <c r="Y1664" s="326"/>
      <c r="Z1664" s="326"/>
      <c r="AA1664" s="326"/>
    </row>
    <row r="1665">
      <c r="A1665" s="414"/>
      <c r="B1665" s="415"/>
      <c r="C1665" s="415"/>
      <c r="D1665" s="415"/>
      <c r="E1665" s="415"/>
      <c r="F1665" s="415"/>
      <c r="G1665" s="415"/>
      <c r="H1665" s="415"/>
      <c r="I1665" s="343"/>
      <c r="J1665" s="343"/>
      <c r="K1665" s="343"/>
      <c r="L1665" s="343"/>
      <c r="M1665" s="416"/>
      <c r="N1665" s="343"/>
      <c r="O1665" s="343"/>
      <c r="P1665" s="343"/>
      <c r="Q1665" s="343"/>
      <c r="R1665" s="343"/>
      <c r="S1665" s="343"/>
      <c r="T1665" s="343"/>
      <c r="U1665" s="343"/>
      <c r="V1665" s="343"/>
      <c r="W1665" s="326"/>
      <c r="X1665" s="326"/>
      <c r="Y1665" s="326"/>
      <c r="Z1665" s="326"/>
      <c r="AA1665" s="326"/>
    </row>
    <row r="1666">
      <c r="A1666" s="414"/>
      <c r="B1666" s="415"/>
      <c r="C1666" s="415"/>
      <c r="D1666" s="415"/>
      <c r="E1666" s="415"/>
      <c r="F1666" s="415"/>
      <c r="G1666" s="415"/>
      <c r="H1666" s="415"/>
      <c r="I1666" s="343"/>
      <c r="J1666" s="343"/>
      <c r="K1666" s="343"/>
      <c r="L1666" s="343"/>
      <c r="M1666" s="416"/>
      <c r="N1666" s="343"/>
      <c r="O1666" s="343"/>
      <c r="P1666" s="343"/>
      <c r="Q1666" s="343"/>
      <c r="R1666" s="343"/>
      <c r="S1666" s="343"/>
      <c r="T1666" s="343"/>
      <c r="U1666" s="343"/>
      <c r="V1666" s="343"/>
      <c r="W1666" s="326"/>
      <c r="X1666" s="326"/>
      <c r="Y1666" s="326"/>
      <c r="Z1666" s="326"/>
      <c r="AA1666" s="326"/>
    </row>
    <row r="1667">
      <c r="A1667" s="414"/>
      <c r="B1667" s="415"/>
      <c r="C1667" s="415"/>
      <c r="D1667" s="415"/>
      <c r="E1667" s="415"/>
      <c r="F1667" s="415"/>
      <c r="G1667" s="415"/>
      <c r="H1667" s="415"/>
      <c r="I1667" s="343"/>
      <c r="J1667" s="343"/>
      <c r="K1667" s="343"/>
      <c r="L1667" s="343"/>
      <c r="M1667" s="416"/>
      <c r="N1667" s="343"/>
      <c r="O1667" s="343"/>
      <c r="P1667" s="343"/>
      <c r="Q1667" s="343"/>
      <c r="R1667" s="343"/>
      <c r="S1667" s="343"/>
      <c r="T1667" s="343"/>
      <c r="U1667" s="343"/>
      <c r="V1667" s="343"/>
      <c r="W1667" s="326"/>
      <c r="X1667" s="326"/>
      <c r="Y1667" s="326"/>
      <c r="Z1667" s="326"/>
      <c r="AA1667" s="326"/>
    </row>
    <row r="1668">
      <c r="A1668" s="414"/>
      <c r="B1668" s="415"/>
      <c r="C1668" s="415"/>
      <c r="D1668" s="415"/>
      <c r="E1668" s="415"/>
      <c r="F1668" s="415"/>
      <c r="G1668" s="415"/>
      <c r="H1668" s="415"/>
      <c r="I1668" s="343"/>
      <c r="J1668" s="343"/>
      <c r="K1668" s="343"/>
      <c r="L1668" s="343"/>
      <c r="M1668" s="416"/>
      <c r="N1668" s="343"/>
      <c r="O1668" s="343"/>
      <c r="P1668" s="343"/>
      <c r="Q1668" s="343"/>
      <c r="R1668" s="343"/>
      <c r="S1668" s="343"/>
      <c r="T1668" s="343"/>
      <c r="U1668" s="343"/>
      <c r="V1668" s="343"/>
      <c r="W1668" s="326"/>
      <c r="X1668" s="326"/>
      <c r="Y1668" s="326"/>
      <c r="Z1668" s="326"/>
      <c r="AA1668" s="326"/>
    </row>
    <row r="1669">
      <c r="A1669" s="414"/>
      <c r="B1669" s="415"/>
      <c r="C1669" s="415"/>
      <c r="D1669" s="415"/>
      <c r="E1669" s="415"/>
      <c r="F1669" s="415"/>
      <c r="G1669" s="415"/>
      <c r="H1669" s="415"/>
      <c r="I1669" s="343"/>
      <c r="J1669" s="343"/>
      <c r="K1669" s="343"/>
      <c r="L1669" s="343"/>
      <c r="M1669" s="416"/>
      <c r="N1669" s="343"/>
      <c r="O1669" s="343"/>
      <c r="P1669" s="343"/>
      <c r="Q1669" s="343"/>
      <c r="R1669" s="343"/>
      <c r="S1669" s="343"/>
      <c r="T1669" s="343"/>
      <c r="U1669" s="343"/>
      <c r="V1669" s="343"/>
      <c r="W1669" s="326"/>
      <c r="X1669" s="326"/>
      <c r="Y1669" s="326"/>
      <c r="Z1669" s="326"/>
      <c r="AA1669" s="326"/>
    </row>
    <row r="1670">
      <c r="A1670" s="414"/>
      <c r="B1670" s="415"/>
      <c r="C1670" s="415"/>
      <c r="D1670" s="415"/>
      <c r="E1670" s="415"/>
      <c r="F1670" s="415"/>
      <c r="G1670" s="415"/>
      <c r="H1670" s="415"/>
      <c r="I1670" s="343"/>
      <c r="J1670" s="343"/>
      <c r="K1670" s="343"/>
      <c r="L1670" s="343"/>
      <c r="M1670" s="416"/>
      <c r="N1670" s="343"/>
      <c r="O1670" s="343"/>
      <c r="P1670" s="343"/>
      <c r="Q1670" s="343"/>
      <c r="R1670" s="343"/>
      <c r="S1670" s="343"/>
      <c r="T1670" s="343"/>
      <c r="U1670" s="343"/>
      <c r="V1670" s="343"/>
      <c r="W1670" s="326"/>
      <c r="X1670" s="326"/>
      <c r="Y1670" s="326"/>
      <c r="Z1670" s="326"/>
      <c r="AA1670" s="326"/>
    </row>
    <row r="1671">
      <c r="A1671" s="414"/>
      <c r="B1671" s="415"/>
      <c r="C1671" s="415"/>
      <c r="D1671" s="415"/>
      <c r="E1671" s="415"/>
      <c r="F1671" s="415"/>
      <c r="G1671" s="415"/>
      <c r="H1671" s="415"/>
      <c r="I1671" s="343"/>
      <c r="J1671" s="343"/>
      <c r="K1671" s="343"/>
      <c r="L1671" s="343"/>
      <c r="M1671" s="416"/>
      <c r="N1671" s="343"/>
      <c r="O1671" s="343"/>
      <c r="P1671" s="343"/>
      <c r="Q1671" s="343"/>
      <c r="R1671" s="343"/>
      <c r="S1671" s="343"/>
      <c r="T1671" s="343"/>
      <c r="U1671" s="343"/>
      <c r="V1671" s="343"/>
      <c r="W1671" s="326"/>
      <c r="X1671" s="326"/>
      <c r="Y1671" s="326"/>
      <c r="Z1671" s="326"/>
      <c r="AA1671" s="326"/>
    </row>
    <row r="1672">
      <c r="A1672" s="414"/>
      <c r="B1672" s="415"/>
      <c r="C1672" s="415"/>
      <c r="D1672" s="415"/>
      <c r="E1672" s="415"/>
      <c r="F1672" s="415"/>
      <c r="G1672" s="415"/>
      <c r="H1672" s="415"/>
      <c r="I1672" s="343"/>
      <c r="J1672" s="343"/>
      <c r="K1672" s="343"/>
      <c r="L1672" s="343"/>
      <c r="M1672" s="416"/>
      <c r="N1672" s="343"/>
      <c r="O1672" s="343"/>
      <c r="P1672" s="343"/>
      <c r="Q1672" s="343"/>
      <c r="R1672" s="343"/>
      <c r="S1672" s="343"/>
      <c r="T1672" s="343"/>
      <c r="U1672" s="343"/>
      <c r="V1672" s="343"/>
      <c r="W1672" s="326"/>
      <c r="X1672" s="326"/>
      <c r="Y1672" s="326"/>
      <c r="Z1672" s="326"/>
      <c r="AA1672" s="326"/>
    </row>
    <row r="1673">
      <c r="A1673" s="414"/>
      <c r="B1673" s="415"/>
      <c r="C1673" s="415"/>
      <c r="D1673" s="415"/>
      <c r="E1673" s="415"/>
      <c r="F1673" s="415"/>
      <c r="G1673" s="415"/>
      <c r="H1673" s="415"/>
      <c r="I1673" s="343"/>
      <c r="J1673" s="343"/>
      <c r="K1673" s="343"/>
      <c r="L1673" s="343"/>
      <c r="M1673" s="416"/>
      <c r="N1673" s="343"/>
      <c r="O1673" s="343"/>
      <c r="P1673" s="343"/>
      <c r="Q1673" s="343"/>
      <c r="R1673" s="343"/>
      <c r="S1673" s="343"/>
      <c r="T1673" s="343"/>
      <c r="U1673" s="343"/>
      <c r="V1673" s="343"/>
      <c r="W1673" s="326"/>
      <c r="X1673" s="326"/>
      <c r="Y1673" s="326"/>
      <c r="Z1673" s="326"/>
      <c r="AA1673" s="326"/>
    </row>
    <row r="1674">
      <c r="A1674" s="414"/>
      <c r="B1674" s="415"/>
      <c r="C1674" s="415"/>
      <c r="D1674" s="415"/>
      <c r="E1674" s="415"/>
      <c r="F1674" s="415"/>
      <c r="G1674" s="415"/>
      <c r="H1674" s="415"/>
      <c r="I1674" s="343"/>
      <c r="J1674" s="343"/>
      <c r="K1674" s="343"/>
      <c r="L1674" s="343"/>
      <c r="M1674" s="416"/>
      <c r="N1674" s="343"/>
      <c r="O1674" s="343"/>
      <c r="P1674" s="343"/>
      <c r="Q1674" s="343"/>
      <c r="R1674" s="343"/>
      <c r="S1674" s="343"/>
      <c r="T1674" s="343"/>
      <c r="U1674" s="343"/>
      <c r="V1674" s="343"/>
      <c r="W1674" s="326"/>
      <c r="X1674" s="326"/>
      <c r="Y1674" s="326"/>
      <c r="Z1674" s="326"/>
      <c r="AA1674" s="326"/>
    </row>
    <row r="1675">
      <c r="A1675" s="414"/>
      <c r="B1675" s="415"/>
      <c r="C1675" s="415"/>
      <c r="D1675" s="415"/>
      <c r="E1675" s="415"/>
      <c r="F1675" s="415"/>
      <c r="G1675" s="415"/>
      <c r="H1675" s="415"/>
      <c r="I1675" s="343"/>
      <c r="J1675" s="343"/>
      <c r="K1675" s="343"/>
      <c r="L1675" s="343"/>
      <c r="M1675" s="416"/>
      <c r="N1675" s="343"/>
      <c r="O1675" s="343"/>
      <c r="P1675" s="343"/>
      <c r="Q1675" s="343"/>
      <c r="R1675" s="343"/>
      <c r="S1675" s="343"/>
      <c r="T1675" s="343"/>
      <c r="U1675" s="343"/>
      <c r="V1675" s="343"/>
      <c r="W1675" s="326"/>
      <c r="X1675" s="326"/>
      <c r="Y1675" s="326"/>
      <c r="Z1675" s="326"/>
      <c r="AA1675" s="326"/>
    </row>
    <row r="1676">
      <c r="A1676" s="414"/>
      <c r="B1676" s="415"/>
      <c r="C1676" s="415"/>
      <c r="D1676" s="415"/>
      <c r="E1676" s="415"/>
      <c r="F1676" s="415"/>
      <c r="G1676" s="415"/>
      <c r="H1676" s="415"/>
      <c r="I1676" s="343"/>
      <c r="J1676" s="343"/>
      <c r="K1676" s="343"/>
      <c r="L1676" s="343"/>
      <c r="M1676" s="416"/>
      <c r="N1676" s="343"/>
      <c r="O1676" s="343"/>
      <c r="P1676" s="343"/>
      <c r="Q1676" s="343"/>
      <c r="R1676" s="343"/>
      <c r="S1676" s="343"/>
      <c r="T1676" s="343"/>
      <c r="U1676" s="343"/>
      <c r="V1676" s="343"/>
      <c r="W1676" s="326"/>
      <c r="X1676" s="326"/>
      <c r="Y1676" s="326"/>
      <c r="Z1676" s="326"/>
      <c r="AA1676" s="326"/>
    </row>
    <row r="1677">
      <c r="A1677" s="414"/>
      <c r="B1677" s="415"/>
      <c r="C1677" s="415"/>
      <c r="D1677" s="415"/>
      <c r="E1677" s="415"/>
      <c r="F1677" s="415"/>
      <c r="G1677" s="415"/>
      <c r="H1677" s="415"/>
      <c r="I1677" s="343"/>
      <c r="J1677" s="343"/>
      <c r="K1677" s="343"/>
      <c r="L1677" s="343"/>
      <c r="M1677" s="416"/>
      <c r="N1677" s="343"/>
      <c r="O1677" s="343"/>
      <c r="P1677" s="343"/>
      <c r="Q1677" s="343"/>
      <c r="R1677" s="343"/>
      <c r="S1677" s="343"/>
      <c r="T1677" s="343"/>
      <c r="U1677" s="343"/>
      <c r="V1677" s="343"/>
      <c r="W1677" s="326"/>
      <c r="X1677" s="326"/>
      <c r="Y1677" s="326"/>
      <c r="Z1677" s="326"/>
      <c r="AA1677" s="326"/>
    </row>
    <row r="1678">
      <c r="A1678" s="414"/>
      <c r="B1678" s="415"/>
      <c r="C1678" s="415"/>
      <c r="D1678" s="415"/>
      <c r="E1678" s="415"/>
      <c r="F1678" s="415"/>
      <c r="G1678" s="415"/>
      <c r="H1678" s="415"/>
      <c r="I1678" s="343"/>
      <c r="J1678" s="343"/>
      <c r="K1678" s="343"/>
      <c r="L1678" s="343"/>
      <c r="M1678" s="416"/>
      <c r="N1678" s="343"/>
      <c r="O1678" s="343"/>
      <c r="P1678" s="343"/>
      <c r="Q1678" s="343"/>
      <c r="R1678" s="343"/>
      <c r="S1678" s="343"/>
      <c r="T1678" s="343"/>
      <c r="U1678" s="343"/>
      <c r="V1678" s="343"/>
      <c r="W1678" s="326"/>
      <c r="X1678" s="326"/>
      <c r="Y1678" s="326"/>
      <c r="Z1678" s="326"/>
      <c r="AA1678" s="326"/>
    </row>
    <row r="1679">
      <c r="A1679" s="414"/>
      <c r="B1679" s="415"/>
      <c r="C1679" s="415"/>
      <c r="D1679" s="415"/>
      <c r="E1679" s="415"/>
      <c r="F1679" s="415"/>
      <c r="G1679" s="415"/>
      <c r="H1679" s="415"/>
      <c r="I1679" s="343"/>
      <c r="J1679" s="343"/>
      <c r="K1679" s="343"/>
      <c r="L1679" s="343"/>
      <c r="M1679" s="416"/>
      <c r="N1679" s="343"/>
      <c r="O1679" s="343"/>
      <c r="P1679" s="343"/>
      <c r="Q1679" s="343"/>
      <c r="R1679" s="343"/>
      <c r="S1679" s="343"/>
      <c r="T1679" s="343"/>
      <c r="U1679" s="343"/>
      <c r="V1679" s="343"/>
      <c r="W1679" s="326"/>
      <c r="X1679" s="326"/>
      <c r="Y1679" s="326"/>
      <c r="Z1679" s="326"/>
      <c r="AA1679" s="326"/>
    </row>
    <row r="1680">
      <c r="A1680" s="414"/>
      <c r="B1680" s="415"/>
      <c r="C1680" s="415"/>
      <c r="D1680" s="415"/>
      <c r="E1680" s="415"/>
      <c r="F1680" s="415"/>
      <c r="G1680" s="415"/>
      <c r="H1680" s="415"/>
      <c r="I1680" s="343"/>
      <c r="J1680" s="343"/>
      <c r="K1680" s="343"/>
      <c r="L1680" s="343"/>
      <c r="M1680" s="416"/>
      <c r="N1680" s="343"/>
      <c r="O1680" s="343"/>
      <c r="P1680" s="343"/>
      <c r="Q1680" s="343"/>
      <c r="R1680" s="343"/>
      <c r="S1680" s="343"/>
      <c r="T1680" s="343"/>
      <c r="U1680" s="343"/>
      <c r="V1680" s="343"/>
      <c r="W1680" s="326"/>
      <c r="X1680" s="326"/>
      <c r="Y1680" s="326"/>
      <c r="Z1680" s="326"/>
      <c r="AA1680" s="326"/>
    </row>
    <row r="1681">
      <c r="A1681" s="414"/>
      <c r="B1681" s="415"/>
      <c r="C1681" s="415"/>
      <c r="D1681" s="415"/>
      <c r="E1681" s="415"/>
      <c r="F1681" s="415"/>
      <c r="G1681" s="415"/>
      <c r="H1681" s="415"/>
      <c r="I1681" s="343"/>
      <c r="J1681" s="343"/>
      <c r="K1681" s="343"/>
      <c r="L1681" s="343"/>
      <c r="M1681" s="416"/>
      <c r="N1681" s="343"/>
      <c r="O1681" s="343"/>
      <c r="P1681" s="343"/>
      <c r="Q1681" s="343"/>
      <c r="R1681" s="343"/>
      <c r="S1681" s="343"/>
      <c r="T1681" s="343"/>
      <c r="U1681" s="343"/>
      <c r="V1681" s="343"/>
      <c r="W1681" s="326"/>
      <c r="X1681" s="326"/>
      <c r="Y1681" s="326"/>
      <c r="Z1681" s="326"/>
      <c r="AA1681" s="326"/>
    </row>
    <row r="1682">
      <c r="A1682" s="414"/>
      <c r="B1682" s="415"/>
      <c r="C1682" s="415"/>
      <c r="D1682" s="415"/>
      <c r="E1682" s="415"/>
      <c r="F1682" s="415"/>
      <c r="G1682" s="415"/>
      <c r="H1682" s="415"/>
      <c r="I1682" s="343"/>
      <c r="J1682" s="343"/>
      <c r="K1682" s="343"/>
      <c r="L1682" s="343"/>
      <c r="M1682" s="416"/>
      <c r="N1682" s="343"/>
      <c r="O1682" s="343"/>
      <c r="P1682" s="343"/>
      <c r="Q1682" s="343"/>
      <c r="R1682" s="343"/>
      <c r="S1682" s="343"/>
      <c r="T1682" s="343"/>
      <c r="U1682" s="343"/>
      <c r="V1682" s="343"/>
      <c r="W1682" s="326"/>
      <c r="X1682" s="326"/>
      <c r="Y1682" s="326"/>
      <c r="Z1682" s="326"/>
      <c r="AA1682" s="326"/>
    </row>
    <row r="1683">
      <c r="A1683" s="414"/>
      <c r="B1683" s="415"/>
      <c r="C1683" s="415"/>
      <c r="D1683" s="415"/>
      <c r="E1683" s="415"/>
      <c r="F1683" s="415"/>
      <c r="G1683" s="415"/>
      <c r="H1683" s="415"/>
      <c r="I1683" s="343"/>
      <c r="J1683" s="343"/>
      <c r="K1683" s="343"/>
      <c r="L1683" s="343"/>
      <c r="M1683" s="416"/>
      <c r="N1683" s="343"/>
      <c r="O1683" s="343"/>
      <c r="P1683" s="343"/>
      <c r="Q1683" s="343"/>
      <c r="R1683" s="343"/>
      <c r="S1683" s="343"/>
      <c r="T1683" s="343"/>
      <c r="U1683" s="343"/>
      <c r="V1683" s="343"/>
      <c r="W1683" s="326"/>
      <c r="X1683" s="326"/>
      <c r="Y1683" s="326"/>
      <c r="Z1683" s="326"/>
      <c r="AA1683" s="326"/>
    </row>
    <row r="1684">
      <c r="A1684" s="414"/>
      <c r="B1684" s="415"/>
      <c r="C1684" s="415"/>
      <c r="D1684" s="415"/>
      <c r="E1684" s="415"/>
      <c r="F1684" s="415"/>
      <c r="G1684" s="415"/>
      <c r="H1684" s="415"/>
      <c r="I1684" s="343"/>
      <c r="J1684" s="343"/>
      <c r="K1684" s="343"/>
      <c r="L1684" s="343"/>
      <c r="M1684" s="416"/>
      <c r="N1684" s="343"/>
      <c r="O1684" s="343"/>
      <c r="P1684" s="343"/>
      <c r="Q1684" s="343"/>
      <c r="R1684" s="343"/>
      <c r="S1684" s="343"/>
      <c r="T1684" s="343"/>
      <c r="U1684" s="343"/>
      <c r="V1684" s="343"/>
      <c r="W1684" s="326"/>
      <c r="X1684" s="326"/>
      <c r="Y1684" s="326"/>
      <c r="Z1684" s="326"/>
      <c r="AA1684" s="326"/>
    </row>
    <row r="1685">
      <c r="A1685" s="414"/>
      <c r="B1685" s="415"/>
      <c r="C1685" s="415"/>
      <c r="D1685" s="415"/>
      <c r="E1685" s="415"/>
      <c r="F1685" s="415"/>
      <c r="G1685" s="415"/>
      <c r="H1685" s="415"/>
      <c r="I1685" s="343"/>
      <c r="J1685" s="343"/>
      <c r="K1685" s="343"/>
      <c r="L1685" s="343"/>
      <c r="M1685" s="416"/>
      <c r="N1685" s="343"/>
      <c r="O1685" s="343"/>
      <c r="P1685" s="343"/>
      <c r="Q1685" s="343"/>
      <c r="R1685" s="343"/>
      <c r="S1685" s="343"/>
      <c r="T1685" s="343"/>
      <c r="U1685" s="343"/>
      <c r="V1685" s="343"/>
      <c r="W1685" s="326"/>
      <c r="X1685" s="326"/>
      <c r="Y1685" s="326"/>
      <c r="Z1685" s="326"/>
      <c r="AA1685" s="326"/>
    </row>
    <row r="1686">
      <c r="A1686" s="414"/>
      <c r="B1686" s="415"/>
      <c r="C1686" s="415"/>
      <c r="D1686" s="415"/>
      <c r="E1686" s="415"/>
      <c r="F1686" s="415"/>
      <c r="G1686" s="415"/>
      <c r="H1686" s="415"/>
      <c r="I1686" s="343"/>
      <c r="J1686" s="343"/>
      <c r="K1686" s="343"/>
      <c r="L1686" s="343"/>
      <c r="M1686" s="416"/>
      <c r="N1686" s="343"/>
      <c r="O1686" s="343"/>
      <c r="P1686" s="343"/>
      <c r="Q1686" s="343"/>
      <c r="R1686" s="343"/>
      <c r="S1686" s="343"/>
      <c r="T1686" s="343"/>
      <c r="U1686" s="343"/>
      <c r="V1686" s="343"/>
      <c r="W1686" s="326"/>
      <c r="X1686" s="326"/>
      <c r="Y1686" s="326"/>
      <c r="Z1686" s="326"/>
      <c r="AA1686" s="326"/>
    </row>
    <row r="1687">
      <c r="A1687" s="414"/>
      <c r="B1687" s="415"/>
      <c r="C1687" s="415"/>
      <c r="D1687" s="415"/>
      <c r="E1687" s="415"/>
      <c r="F1687" s="415"/>
      <c r="G1687" s="415"/>
      <c r="H1687" s="415"/>
      <c r="I1687" s="343"/>
      <c r="J1687" s="343"/>
      <c r="K1687" s="343"/>
      <c r="L1687" s="343"/>
      <c r="M1687" s="416"/>
      <c r="N1687" s="343"/>
      <c r="O1687" s="343"/>
      <c r="P1687" s="343"/>
      <c r="Q1687" s="343"/>
      <c r="R1687" s="343"/>
      <c r="S1687" s="343"/>
      <c r="T1687" s="343"/>
      <c r="U1687" s="343"/>
      <c r="V1687" s="343"/>
      <c r="W1687" s="326"/>
      <c r="X1687" s="326"/>
      <c r="Y1687" s="326"/>
      <c r="Z1687" s="326"/>
      <c r="AA1687" s="326"/>
    </row>
    <row r="1688">
      <c r="A1688" s="414"/>
      <c r="B1688" s="415"/>
      <c r="C1688" s="415"/>
      <c r="D1688" s="415"/>
      <c r="E1688" s="415"/>
      <c r="F1688" s="415"/>
      <c r="G1688" s="415"/>
      <c r="H1688" s="415"/>
      <c r="I1688" s="343"/>
      <c r="J1688" s="343"/>
      <c r="K1688" s="343"/>
      <c r="L1688" s="343"/>
      <c r="M1688" s="416"/>
      <c r="N1688" s="343"/>
      <c r="O1688" s="343"/>
      <c r="P1688" s="343"/>
      <c r="Q1688" s="343"/>
      <c r="R1688" s="343"/>
      <c r="S1688" s="343"/>
      <c r="T1688" s="343"/>
      <c r="U1688" s="343"/>
      <c r="V1688" s="343"/>
      <c r="W1688" s="326"/>
      <c r="X1688" s="326"/>
      <c r="Y1688" s="326"/>
      <c r="Z1688" s="326"/>
      <c r="AA1688" s="326"/>
    </row>
    <row r="1689">
      <c r="A1689" s="414"/>
      <c r="B1689" s="415"/>
      <c r="C1689" s="415"/>
      <c r="D1689" s="415"/>
      <c r="E1689" s="415"/>
      <c r="F1689" s="415"/>
      <c r="G1689" s="415"/>
      <c r="H1689" s="415"/>
      <c r="I1689" s="343"/>
      <c r="J1689" s="343"/>
      <c r="K1689" s="343"/>
      <c r="L1689" s="343"/>
      <c r="M1689" s="416"/>
      <c r="N1689" s="343"/>
      <c r="O1689" s="343"/>
      <c r="P1689" s="343"/>
      <c r="Q1689" s="343"/>
      <c r="R1689" s="343"/>
      <c r="S1689" s="343"/>
      <c r="T1689" s="343"/>
      <c r="U1689" s="343"/>
      <c r="V1689" s="343"/>
      <c r="W1689" s="326"/>
      <c r="X1689" s="326"/>
      <c r="Y1689" s="326"/>
      <c r="Z1689" s="326"/>
      <c r="AA1689" s="326"/>
    </row>
    <row r="1690">
      <c r="A1690" s="414"/>
      <c r="B1690" s="415"/>
      <c r="C1690" s="415"/>
      <c r="D1690" s="415"/>
      <c r="E1690" s="415"/>
      <c r="F1690" s="415"/>
      <c r="G1690" s="415"/>
      <c r="H1690" s="415"/>
      <c r="I1690" s="343"/>
      <c r="J1690" s="343"/>
      <c r="K1690" s="343"/>
      <c r="L1690" s="343"/>
      <c r="M1690" s="416"/>
      <c r="N1690" s="343"/>
      <c r="O1690" s="343"/>
      <c r="P1690" s="343"/>
      <c r="Q1690" s="343"/>
      <c r="R1690" s="343"/>
      <c r="S1690" s="343"/>
      <c r="T1690" s="343"/>
      <c r="U1690" s="343"/>
      <c r="V1690" s="343"/>
      <c r="W1690" s="326"/>
      <c r="X1690" s="326"/>
      <c r="Y1690" s="326"/>
      <c r="Z1690" s="326"/>
      <c r="AA1690" s="326"/>
    </row>
    <row r="1691">
      <c r="A1691" s="414"/>
      <c r="B1691" s="415"/>
      <c r="C1691" s="415"/>
      <c r="D1691" s="415"/>
      <c r="E1691" s="415"/>
      <c r="F1691" s="415"/>
      <c r="G1691" s="415"/>
      <c r="H1691" s="415"/>
      <c r="I1691" s="343"/>
      <c r="J1691" s="343"/>
      <c r="K1691" s="343"/>
      <c r="L1691" s="343"/>
      <c r="M1691" s="416"/>
      <c r="N1691" s="343"/>
      <c r="O1691" s="343"/>
      <c r="P1691" s="343"/>
      <c r="Q1691" s="343"/>
      <c r="R1691" s="343"/>
      <c r="S1691" s="343"/>
      <c r="T1691" s="343"/>
      <c r="U1691" s="343"/>
      <c r="V1691" s="343"/>
      <c r="W1691" s="326"/>
      <c r="X1691" s="326"/>
      <c r="Y1691" s="326"/>
      <c r="Z1691" s="326"/>
      <c r="AA1691" s="326"/>
    </row>
    <row r="1692">
      <c r="A1692" s="414"/>
      <c r="B1692" s="415"/>
      <c r="C1692" s="415"/>
      <c r="D1692" s="415"/>
      <c r="E1692" s="415"/>
      <c r="F1692" s="415"/>
      <c r="G1692" s="415"/>
      <c r="H1692" s="415"/>
      <c r="I1692" s="343"/>
      <c r="J1692" s="343"/>
      <c r="K1692" s="343"/>
      <c r="L1692" s="343"/>
      <c r="M1692" s="416"/>
      <c r="N1692" s="343"/>
      <c r="O1692" s="343"/>
      <c r="P1692" s="343"/>
      <c r="Q1692" s="343"/>
      <c r="R1692" s="343"/>
      <c r="S1692" s="343"/>
      <c r="T1692" s="343"/>
      <c r="U1692" s="343"/>
      <c r="V1692" s="343"/>
      <c r="W1692" s="326"/>
      <c r="X1692" s="326"/>
      <c r="Y1692" s="326"/>
      <c r="Z1692" s="326"/>
      <c r="AA1692" s="326"/>
    </row>
    <row r="1693">
      <c r="A1693" s="414"/>
      <c r="B1693" s="415"/>
      <c r="C1693" s="415"/>
      <c r="D1693" s="415"/>
      <c r="E1693" s="415"/>
      <c r="F1693" s="415"/>
      <c r="G1693" s="415"/>
      <c r="H1693" s="415"/>
      <c r="I1693" s="343"/>
      <c r="J1693" s="343"/>
      <c r="K1693" s="343"/>
      <c r="L1693" s="343"/>
      <c r="M1693" s="416"/>
      <c r="N1693" s="343"/>
      <c r="O1693" s="343"/>
      <c r="P1693" s="343"/>
      <c r="Q1693" s="343"/>
      <c r="R1693" s="343"/>
      <c r="S1693" s="343"/>
      <c r="T1693" s="343"/>
      <c r="U1693" s="343"/>
      <c r="V1693" s="343"/>
      <c r="W1693" s="326"/>
      <c r="X1693" s="326"/>
      <c r="Y1693" s="326"/>
      <c r="Z1693" s="326"/>
      <c r="AA1693" s="326"/>
    </row>
    <row r="1694">
      <c r="A1694" s="414"/>
      <c r="B1694" s="415"/>
      <c r="C1694" s="415"/>
      <c r="D1694" s="415"/>
      <c r="E1694" s="415"/>
      <c r="F1694" s="415"/>
      <c r="G1694" s="415"/>
      <c r="H1694" s="415"/>
      <c r="I1694" s="343"/>
      <c r="J1694" s="343"/>
      <c r="K1694" s="343"/>
      <c r="L1694" s="343"/>
      <c r="M1694" s="416"/>
      <c r="N1694" s="343"/>
      <c r="O1694" s="343"/>
      <c r="P1694" s="343"/>
      <c r="Q1694" s="343"/>
      <c r="R1694" s="343"/>
      <c r="S1694" s="343"/>
      <c r="T1694" s="343"/>
      <c r="U1694" s="343"/>
      <c r="V1694" s="343"/>
      <c r="W1694" s="326"/>
      <c r="X1694" s="326"/>
      <c r="Y1694" s="326"/>
      <c r="Z1694" s="326"/>
      <c r="AA1694" s="326"/>
    </row>
    <row r="1695">
      <c r="A1695" s="414"/>
      <c r="B1695" s="415"/>
      <c r="C1695" s="415"/>
      <c r="D1695" s="415"/>
      <c r="E1695" s="415"/>
      <c r="F1695" s="415"/>
      <c r="G1695" s="415"/>
      <c r="H1695" s="415"/>
      <c r="I1695" s="343"/>
      <c r="J1695" s="343"/>
      <c r="K1695" s="343"/>
      <c r="L1695" s="343"/>
      <c r="M1695" s="416"/>
      <c r="N1695" s="343"/>
      <c r="O1695" s="343"/>
      <c r="P1695" s="343"/>
      <c r="Q1695" s="343"/>
      <c r="R1695" s="343"/>
      <c r="S1695" s="343"/>
      <c r="T1695" s="343"/>
      <c r="U1695" s="343"/>
      <c r="V1695" s="343"/>
      <c r="W1695" s="326"/>
      <c r="X1695" s="326"/>
      <c r="Y1695" s="326"/>
      <c r="Z1695" s="326"/>
      <c r="AA1695" s="326"/>
    </row>
    <row r="1696">
      <c r="A1696" s="414"/>
      <c r="B1696" s="415"/>
      <c r="C1696" s="415"/>
      <c r="D1696" s="415"/>
      <c r="E1696" s="415"/>
      <c r="F1696" s="415"/>
      <c r="G1696" s="415"/>
      <c r="H1696" s="415"/>
      <c r="I1696" s="343"/>
      <c r="J1696" s="343"/>
      <c r="K1696" s="343"/>
      <c r="L1696" s="343"/>
      <c r="M1696" s="416"/>
      <c r="N1696" s="343"/>
      <c r="O1696" s="343"/>
      <c r="P1696" s="343"/>
      <c r="Q1696" s="343"/>
      <c r="R1696" s="343"/>
      <c r="S1696" s="343"/>
      <c r="T1696" s="343"/>
      <c r="U1696" s="343"/>
      <c r="V1696" s="343"/>
      <c r="W1696" s="326"/>
      <c r="X1696" s="326"/>
      <c r="Y1696" s="326"/>
      <c r="Z1696" s="326"/>
      <c r="AA1696" s="326"/>
    </row>
    <row r="1697">
      <c r="A1697" s="414"/>
      <c r="B1697" s="415"/>
      <c r="C1697" s="415"/>
      <c r="D1697" s="415"/>
      <c r="E1697" s="415"/>
      <c r="F1697" s="415"/>
      <c r="G1697" s="415"/>
      <c r="H1697" s="415"/>
      <c r="I1697" s="343"/>
      <c r="J1697" s="343"/>
      <c r="K1697" s="343"/>
      <c r="L1697" s="343"/>
      <c r="M1697" s="416"/>
      <c r="N1697" s="343"/>
      <c r="O1697" s="343"/>
      <c r="P1697" s="343"/>
      <c r="Q1697" s="343"/>
      <c r="R1697" s="343"/>
      <c r="S1697" s="343"/>
      <c r="T1697" s="343"/>
      <c r="U1697" s="343"/>
      <c r="V1697" s="343"/>
      <c r="W1697" s="326"/>
      <c r="X1697" s="326"/>
      <c r="Y1697" s="326"/>
      <c r="Z1697" s="326"/>
      <c r="AA1697" s="326"/>
    </row>
    <row r="1698">
      <c r="A1698" s="414"/>
      <c r="B1698" s="415"/>
      <c r="C1698" s="415"/>
      <c r="D1698" s="415"/>
      <c r="E1698" s="415"/>
      <c r="F1698" s="415"/>
      <c r="G1698" s="415"/>
      <c r="H1698" s="415"/>
      <c r="I1698" s="343"/>
      <c r="J1698" s="343"/>
      <c r="K1698" s="343"/>
      <c r="L1698" s="343"/>
      <c r="M1698" s="416"/>
      <c r="N1698" s="343"/>
      <c r="O1698" s="343"/>
      <c r="P1698" s="343"/>
      <c r="Q1698" s="343"/>
      <c r="R1698" s="343"/>
      <c r="S1698" s="343"/>
      <c r="T1698" s="343"/>
      <c r="U1698" s="343"/>
      <c r="V1698" s="343"/>
      <c r="W1698" s="326"/>
      <c r="X1698" s="326"/>
      <c r="Y1698" s="326"/>
      <c r="Z1698" s="326"/>
      <c r="AA1698" s="326"/>
    </row>
    <row r="1699">
      <c r="A1699" s="414"/>
      <c r="B1699" s="415"/>
      <c r="C1699" s="415"/>
      <c r="D1699" s="415"/>
      <c r="E1699" s="415"/>
      <c r="F1699" s="415"/>
      <c r="G1699" s="415"/>
      <c r="H1699" s="415"/>
      <c r="I1699" s="343"/>
      <c r="J1699" s="343"/>
      <c r="K1699" s="343"/>
      <c r="L1699" s="343"/>
      <c r="M1699" s="416"/>
      <c r="N1699" s="343"/>
      <c r="O1699" s="343"/>
      <c r="P1699" s="343"/>
      <c r="Q1699" s="343"/>
      <c r="R1699" s="343"/>
      <c r="S1699" s="343"/>
      <c r="T1699" s="343"/>
      <c r="U1699" s="343"/>
      <c r="V1699" s="343"/>
      <c r="W1699" s="326"/>
      <c r="X1699" s="326"/>
      <c r="Y1699" s="326"/>
      <c r="Z1699" s="326"/>
      <c r="AA1699" s="326"/>
    </row>
    <row r="1700">
      <c r="A1700" s="414"/>
      <c r="B1700" s="415"/>
      <c r="C1700" s="415"/>
      <c r="D1700" s="415"/>
      <c r="E1700" s="415"/>
      <c r="F1700" s="415"/>
      <c r="G1700" s="415"/>
      <c r="H1700" s="415"/>
      <c r="I1700" s="343"/>
      <c r="J1700" s="343"/>
      <c r="K1700" s="343"/>
      <c r="L1700" s="343"/>
      <c r="M1700" s="416"/>
      <c r="N1700" s="343"/>
      <c r="O1700" s="343"/>
      <c r="P1700" s="343"/>
      <c r="Q1700" s="343"/>
      <c r="R1700" s="343"/>
      <c r="S1700" s="343"/>
      <c r="T1700" s="343"/>
      <c r="U1700" s="343"/>
      <c r="V1700" s="343"/>
      <c r="W1700" s="326"/>
      <c r="X1700" s="326"/>
      <c r="Y1700" s="326"/>
      <c r="Z1700" s="326"/>
      <c r="AA1700" s="326"/>
    </row>
    <row r="1701">
      <c r="A1701" s="414"/>
      <c r="B1701" s="415"/>
      <c r="C1701" s="415"/>
      <c r="D1701" s="415"/>
      <c r="E1701" s="415"/>
      <c r="F1701" s="415"/>
      <c r="G1701" s="415"/>
      <c r="H1701" s="415"/>
      <c r="I1701" s="343"/>
      <c r="J1701" s="343"/>
      <c r="K1701" s="343"/>
      <c r="L1701" s="343"/>
      <c r="M1701" s="416"/>
      <c r="N1701" s="343"/>
      <c r="O1701" s="343"/>
      <c r="P1701" s="343"/>
      <c r="Q1701" s="343"/>
      <c r="R1701" s="343"/>
      <c r="S1701" s="343"/>
      <c r="T1701" s="343"/>
      <c r="U1701" s="343"/>
      <c r="V1701" s="343"/>
      <c r="W1701" s="326"/>
      <c r="X1701" s="326"/>
      <c r="Y1701" s="326"/>
      <c r="Z1701" s="326"/>
      <c r="AA1701" s="326"/>
    </row>
    <row r="1702">
      <c r="A1702" s="414"/>
      <c r="B1702" s="415"/>
      <c r="C1702" s="415"/>
      <c r="D1702" s="415"/>
      <c r="E1702" s="415"/>
      <c r="F1702" s="415"/>
      <c r="G1702" s="415"/>
      <c r="H1702" s="415"/>
      <c r="I1702" s="343"/>
      <c r="J1702" s="343"/>
      <c r="K1702" s="343"/>
      <c r="L1702" s="343"/>
      <c r="M1702" s="416"/>
      <c r="N1702" s="343"/>
      <c r="O1702" s="343"/>
      <c r="P1702" s="343"/>
      <c r="Q1702" s="343"/>
      <c r="R1702" s="343"/>
      <c r="S1702" s="343"/>
      <c r="T1702" s="343"/>
      <c r="U1702" s="343"/>
      <c r="V1702" s="343"/>
      <c r="W1702" s="326"/>
      <c r="X1702" s="326"/>
      <c r="Y1702" s="326"/>
      <c r="Z1702" s="326"/>
      <c r="AA1702" s="326"/>
    </row>
    <row r="1703">
      <c r="A1703" s="414"/>
      <c r="B1703" s="415"/>
      <c r="C1703" s="415"/>
      <c r="D1703" s="415"/>
      <c r="E1703" s="415"/>
      <c r="F1703" s="415"/>
      <c r="G1703" s="415"/>
      <c r="H1703" s="415"/>
      <c r="I1703" s="343"/>
      <c r="J1703" s="343"/>
      <c r="K1703" s="343"/>
      <c r="L1703" s="343"/>
      <c r="M1703" s="416"/>
      <c r="N1703" s="343"/>
      <c r="O1703" s="343"/>
      <c r="P1703" s="343"/>
      <c r="Q1703" s="343"/>
      <c r="R1703" s="343"/>
      <c r="S1703" s="343"/>
      <c r="T1703" s="343"/>
      <c r="U1703" s="343"/>
      <c r="V1703" s="343"/>
      <c r="W1703" s="326"/>
      <c r="X1703" s="326"/>
      <c r="Y1703" s="326"/>
      <c r="Z1703" s="326"/>
      <c r="AA1703" s="326"/>
    </row>
    <row r="1704">
      <c r="A1704" s="414"/>
      <c r="B1704" s="415"/>
      <c r="C1704" s="415"/>
      <c r="D1704" s="415"/>
      <c r="E1704" s="415"/>
      <c r="F1704" s="415"/>
      <c r="G1704" s="415"/>
      <c r="H1704" s="415"/>
      <c r="I1704" s="343"/>
      <c r="J1704" s="343"/>
      <c r="K1704" s="343"/>
      <c r="L1704" s="343"/>
      <c r="M1704" s="416"/>
      <c r="N1704" s="343"/>
      <c r="O1704" s="343"/>
      <c r="P1704" s="343"/>
      <c r="Q1704" s="343"/>
      <c r="R1704" s="343"/>
      <c r="S1704" s="343"/>
      <c r="T1704" s="343"/>
      <c r="U1704" s="343"/>
      <c r="V1704" s="343"/>
      <c r="W1704" s="326"/>
      <c r="X1704" s="326"/>
      <c r="Y1704" s="326"/>
      <c r="Z1704" s="326"/>
      <c r="AA1704" s="326"/>
    </row>
    <row r="1705">
      <c r="A1705" s="414"/>
      <c r="B1705" s="415"/>
      <c r="C1705" s="415"/>
      <c r="D1705" s="415"/>
      <c r="E1705" s="415"/>
      <c r="F1705" s="415"/>
      <c r="G1705" s="415"/>
      <c r="H1705" s="415"/>
      <c r="I1705" s="343"/>
      <c r="J1705" s="343"/>
      <c r="K1705" s="343"/>
      <c r="L1705" s="343"/>
      <c r="M1705" s="416"/>
      <c r="N1705" s="343"/>
      <c r="O1705" s="343"/>
      <c r="P1705" s="343"/>
      <c r="Q1705" s="343"/>
      <c r="R1705" s="343"/>
      <c r="S1705" s="343"/>
      <c r="T1705" s="343"/>
      <c r="U1705" s="343"/>
      <c r="V1705" s="343"/>
      <c r="W1705" s="326"/>
      <c r="X1705" s="326"/>
      <c r="Y1705" s="326"/>
      <c r="Z1705" s="326"/>
      <c r="AA1705" s="326"/>
    </row>
    <row r="1706">
      <c r="A1706" s="414"/>
      <c r="B1706" s="415"/>
      <c r="C1706" s="415"/>
      <c r="D1706" s="415"/>
      <c r="E1706" s="415"/>
      <c r="F1706" s="415"/>
      <c r="G1706" s="415"/>
      <c r="H1706" s="415"/>
      <c r="I1706" s="343"/>
      <c r="J1706" s="343"/>
      <c r="K1706" s="343"/>
      <c r="L1706" s="343"/>
      <c r="M1706" s="416"/>
      <c r="N1706" s="343"/>
      <c r="O1706" s="343"/>
      <c r="P1706" s="343"/>
      <c r="Q1706" s="343"/>
      <c r="R1706" s="343"/>
      <c r="S1706" s="343"/>
      <c r="T1706" s="343"/>
      <c r="U1706" s="343"/>
      <c r="V1706" s="343"/>
      <c r="W1706" s="326"/>
      <c r="X1706" s="326"/>
      <c r="Y1706" s="326"/>
      <c r="Z1706" s="326"/>
      <c r="AA1706" s="326"/>
    </row>
    <row r="1707">
      <c r="A1707" s="414"/>
      <c r="B1707" s="415"/>
      <c r="C1707" s="415"/>
      <c r="D1707" s="415"/>
      <c r="E1707" s="415"/>
      <c r="F1707" s="415"/>
      <c r="G1707" s="415"/>
      <c r="H1707" s="415"/>
      <c r="I1707" s="343"/>
      <c r="J1707" s="343"/>
      <c r="K1707" s="343"/>
      <c r="L1707" s="343"/>
      <c r="M1707" s="416"/>
      <c r="N1707" s="343"/>
      <c r="O1707" s="343"/>
      <c r="P1707" s="343"/>
      <c r="Q1707" s="343"/>
      <c r="R1707" s="343"/>
      <c r="S1707" s="343"/>
      <c r="T1707" s="343"/>
      <c r="U1707" s="343"/>
      <c r="V1707" s="343"/>
      <c r="W1707" s="326"/>
      <c r="X1707" s="326"/>
      <c r="Y1707" s="326"/>
      <c r="Z1707" s="326"/>
      <c r="AA1707" s="326"/>
    </row>
    <row r="1708">
      <c r="A1708" s="414"/>
      <c r="B1708" s="415"/>
      <c r="C1708" s="415"/>
      <c r="D1708" s="415"/>
      <c r="E1708" s="415"/>
      <c r="F1708" s="415"/>
      <c r="G1708" s="415"/>
      <c r="H1708" s="415"/>
      <c r="I1708" s="343"/>
      <c r="J1708" s="343"/>
      <c r="K1708" s="343"/>
      <c r="L1708" s="343"/>
      <c r="M1708" s="416"/>
      <c r="N1708" s="343"/>
      <c r="O1708" s="343"/>
      <c r="P1708" s="343"/>
      <c r="Q1708" s="343"/>
      <c r="R1708" s="343"/>
      <c r="S1708" s="343"/>
      <c r="T1708" s="343"/>
      <c r="U1708" s="343"/>
      <c r="V1708" s="343"/>
      <c r="W1708" s="326"/>
      <c r="X1708" s="326"/>
      <c r="Y1708" s="326"/>
      <c r="Z1708" s="326"/>
      <c r="AA1708" s="326"/>
    </row>
    <row r="1709">
      <c r="A1709" s="414"/>
      <c r="B1709" s="415"/>
      <c r="C1709" s="415"/>
      <c r="D1709" s="415"/>
      <c r="E1709" s="415"/>
      <c r="F1709" s="415"/>
      <c r="G1709" s="415"/>
      <c r="H1709" s="415"/>
      <c r="I1709" s="343"/>
      <c r="J1709" s="343"/>
      <c r="K1709" s="343"/>
      <c r="L1709" s="343"/>
      <c r="M1709" s="416"/>
      <c r="N1709" s="343"/>
      <c r="O1709" s="343"/>
      <c r="P1709" s="343"/>
      <c r="Q1709" s="343"/>
      <c r="R1709" s="343"/>
      <c r="S1709" s="343"/>
      <c r="T1709" s="343"/>
      <c r="U1709" s="343"/>
      <c r="V1709" s="343"/>
      <c r="W1709" s="326"/>
      <c r="X1709" s="326"/>
      <c r="Y1709" s="326"/>
      <c r="Z1709" s="326"/>
      <c r="AA1709" s="326"/>
    </row>
    <row r="1710">
      <c r="A1710" s="414"/>
      <c r="B1710" s="415"/>
      <c r="C1710" s="415"/>
      <c r="D1710" s="415"/>
      <c r="E1710" s="415"/>
      <c r="F1710" s="415"/>
      <c r="G1710" s="415"/>
      <c r="H1710" s="415"/>
      <c r="I1710" s="343"/>
      <c r="J1710" s="343"/>
      <c r="K1710" s="343"/>
      <c r="L1710" s="343"/>
      <c r="M1710" s="416"/>
      <c r="N1710" s="343"/>
      <c r="O1710" s="343"/>
      <c r="P1710" s="343"/>
      <c r="Q1710" s="343"/>
      <c r="R1710" s="343"/>
      <c r="S1710" s="343"/>
      <c r="T1710" s="343"/>
      <c r="U1710" s="343"/>
      <c r="V1710" s="343"/>
      <c r="W1710" s="326"/>
      <c r="X1710" s="326"/>
      <c r="Y1710" s="326"/>
      <c r="Z1710" s="326"/>
      <c r="AA1710" s="326"/>
    </row>
    <row r="1711">
      <c r="A1711" s="414"/>
      <c r="B1711" s="415"/>
      <c r="C1711" s="415"/>
      <c r="D1711" s="415"/>
      <c r="E1711" s="415"/>
      <c r="F1711" s="415"/>
      <c r="G1711" s="415"/>
      <c r="H1711" s="415"/>
      <c r="I1711" s="343"/>
      <c r="J1711" s="343"/>
      <c r="K1711" s="343"/>
      <c r="L1711" s="343"/>
      <c r="M1711" s="416"/>
      <c r="N1711" s="343"/>
      <c r="O1711" s="343"/>
      <c r="P1711" s="343"/>
      <c r="Q1711" s="343"/>
      <c r="R1711" s="343"/>
      <c r="S1711" s="343"/>
      <c r="T1711" s="343"/>
      <c r="U1711" s="343"/>
      <c r="V1711" s="343"/>
      <c r="W1711" s="326"/>
      <c r="X1711" s="326"/>
      <c r="Y1711" s="326"/>
      <c r="Z1711" s="326"/>
      <c r="AA1711" s="326"/>
    </row>
    <row r="1712">
      <c r="A1712" s="414"/>
      <c r="B1712" s="415"/>
      <c r="C1712" s="415"/>
      <c r="D1712" s="415"/>
      <c r="E1712" s="415"/>
      <c r="F1712" s="415"/>
      <c r="G1712" s="415"/>
      <c r="H1712" s="415"/>
      <c r="I1712" s="343"/>
      <c r="J1712" s="343"/>
      <c r="K1712" s="343"/>
      <c r="L1712" s="343"/>
      <c r="M1712" s="416"/>
      <c r="N1712" s="343"/>
      <c r="O1712" s="343"/>
      <c r="P1712" s="343"/>
      <c r="Q1712" s="343"/>
      <c r="R1712" s="343"/>
      <c r="S1712" s="343"/>
      <c r="T1712" s="343"/>
      <c r="U1712" s="343"/>
      <c r="V1712" s="343"/>
      <c r="W1712" s="326"/>
      <c r="X1712" s="326"/>
      <c r="Y1712" s="326"/>
      <c r="Z1712" s="326"/>
      <c r="AA1712" s="326"/>
    </row>
    <row r="1713">
      <c r="A1713" s="414"/>
      <c r="B1713" s="415"/>
      <c r="C1713" s="415"/>
      <c r="D1713" s="415"/>
      <c r="E1713" s="415"/>
      <c r="F1713" s="415"/>
      <c r="G1713" s="415"/>
      <c r="H1713" s="415"/>
      <c r="I1713" s="343"/>
      <c r="J1713" s="343"/>
      <c r="K1713" s="343"/>
      <c r="L1713" s="343"/>
      <c r="M1713" s="416"/>
      <c r="N1713" s="343"/>
      <c r="O1713" s="343"/>
      <c r="P1713" s="343"/>
      <c r="Q1713" s="343"/>
      <c r="R1713" s="343"/>
      <c r="S1713" s="343"/>
      <c r="T1713" s="343"/>
      <c r="U1713" s="343"/>
      <c r="V1713" s="343"/>
      <c r="W1713" s="326"/>
      <c r="X1713" s="326"/>
      <c r="Y1713" s="326"/>
      <c r="Z1713" s="326"/>
      <c r="AA1713" s="326"/>
    </row>
    <row r="1714">
      <c r="A1714" s="414"/>
      <c r="B1714" s="415"/>
      <c r="C1714" s="415"/>
      <c r="D1714" s="415"/>
      <c r="E1714" s="415"/>
      <c r="F1714" s="415"/>
      <c r="G1714" s="415"/>
      <c r="H1714" s="415"/>
      <c r="I1714" s="343"/>
      <c r="J1714" s="343"/>
      <c r="K1714" s="343"/>
      <c r="L1714" s="343"/>
      <c r="M1714" s="416"/>
      <c r="N1714" s="343"/>
      <c r="O1714" s="343"/>
      <c r="P1714" s="343"/>
      <c r="Q1714" s="343"/>
      <c r="R1714" s="343"/>
      <c r="S1714" s="343"/>
      <c r="T1714" s="343"/>
      <c r="U1714" s="343"/>
      <c r="V1714" s="343"/>
      <c r="W1714" s="326"/>
      <c r="X1714" s="326"/>
      <c r="Y1714" s="326"/>
      <c r="Z1714" s="326"/>
      <c r="AA1714" s="326"/>
    </row>
    <row r="1715">
      <c r="A1715" s="414"/>
      <c r="B1715" s="415"/>
      <c r="C1715" s="415"/>
      <c r="D1715" s="415"/>
      <c r="E1715" s="415"/>
      <c r="F1715" s="415"/>
      <c r="G1715" s="415"/>
      <c r="H1715" s="415"/>
      <c r="I1715" s="343"/>
      <c r="J1715" s="343"/>
      <c r="K1715" s="343"/>
      <c r="L1715" s="343"/>
      <c r="M1715" s="416"/>
      <c r="N1715" s="343"/>
      <c r="O1715" s="343"/>
      <c r="P1715" s="343"/>
      <c r="Q1715" s="343"/>
      <c r="R1715" s="343"/>
      <c r="S1715" s="343"/>
      <c r="T1715" s="343"/>
      <c r="U1715" s="343"/>
      <c r="V1715" s="343"/>
      <c r="W1715" s="326"/>
      <c r="X1715" s="326"/>
      <c r="Y1715" s="326"/>
      <c r="Z1715" s="326"/>
      <c r="AA1715" s="326"/>
    </row>
    <row r="1716">
      <c r="A1716" s="414"/>
      <c r="B1716" s="415"/>
      <c r="C1716" s="415"/>
      <c r="D1716" s="415"/>
      <c r="E1716" s="415"/>
      <c r="F1716" s="415"/>
      <c r="G1716" s="415"/>
      <c r="H1716" s="415"/>
      <c r="I1716" s="343"/>
      <c r="J1716" s="343"/>
      <c r="K1716" s="343"/>
      <c r="L1716" s="343"/>
      <c r="M1716" s="416"/>
      <c r="N1716" s="343"/>
      <c r="O1716" s="343"/>
      <c r="P1716" s="343"/>
      <c r="Q1716" s="343"/>
      <c r="R1716" s="343"/>
      <c r="S1716" s="343"/>
      <c r="T1716" s="343"/>
      <c r="U1716" s="343"/>
      <c r="V1716" s="343"/>
      <c r="W1716" s="326"/>
      <c r="X1716" s="326"/>
      <c r="Y1716" s="326"/>
      <c r="Z1716" s="326"/>
      <c r="AA1716" s="326"/>
    </row>
    <row r="1717">
      <c r="A1717" s="414"/>
      <c r="B1717" s="415"/>
      <c r="C1717" s="415"/>
      <c r="D1717" s="415"/>
      <c r="E1717" s="415"/>
      <c r="F1717" s="415"/>
      <c r="G1717" s="415"/>
      <c r="H1717" s="415"/>
      <c r="I1717" s="343"/>
      <c r="J1717" s="343"/>
      <c r="K1717" s="343"/>
      <c r="L1717" s="343"/>
      <c r="M1717" s="416"/>
      <c r="N1717" s="343"/>
      <c r="O1717" s="343"/>
      <c r="P1717" s="343"/>
      <c r="Q1717" s="343"/>
      <c r="R1717" s="343"/>
      <c r="S1717" s="343"/>
      <c r="T1717" s="343"/>
      <c r="U1717" s="343"/>
      <c r="V1717" s="343"/>
      <c r="W1717" s="326"/>
      <c r="X1717" s="326"/>
      <c r="Y1717" s="326"/>
      <c r="Z1717" s="326"/>
      <c r="AA1717" s="326"/>
    </row>
    <row r="1718">
      <c r="A1718" s="414"/>
      <c r="B1718" s="415"/>
      <c r="C1718" s="415"/>
      <c r="D1718" s="415"/>
      <c r="E1718" s="415"/>
      <c r="F1718" s="415"/>
      <c r="G1718" s="415"/>
      <c r="H1718" s="415"/>
      <c r="I1718" s="343"/>
      <c r="J1718" s="343"/>
      <c r="K1718" s="343"/>
      <c r="L1718" s="343"/>
      <c r="M1718" s="416"/>
      <c r="N1718" s="343"/>
      <c r="O1718" s="343"/>
      <c r="P1718" s="343"/>
      <c r="Q1718" s="343"/>
      <c r="R1718" s="343"/>
      <c r="S1718" s="343"/>
      <c r="T1718" s="343"/>
      <c r="U1718" s="343"/>
      <c r="V1718" s="343"/>
      <c r="W1718" s="326"/>
      <c r="X1718" s="326"/>
      <c r="Y1718" s="326"/>
      <c r="Z1718" s="326"/>
      <c r="AA1718" s="326"/>
    </row>
    <row r="1719">
      <c r="A1719" s="414"/>
      <c r="B1719" s="415"/>
      <c r="C1719" s="415"/>
      <c r="D1719" s="415"/>
      <c r="E1719" s="415"/>
      <c r="F1719" s="415"/>
      <c r="G1719" s="415"/>
      <c r="H1719" s="415"/>
      <c r="I1719" s="343"/>
      <c r="J1719" s="343"/>
      <c r="K1719" s="343"/>
      <c r="L1719" s="343"/>
      <c r="M1719" s="416"/>
      <c r="N1719" s="343"/>
      <c r="O1719" s="343"/>
      <c r="P1719" s="343"/>
      <c r="Q1719" s="343"/>
      <c r="R1719" s="343"/>
      <c r="S1719" s="343"/>
      <c r="T1719" s="343"/>
      <c r="U1719" s="343"/>
      <c r="V1719" s="343"/>
      <c r="W1719" s="326"/>
      <c r="X1719" s="326"/>
      <c r="Y1719" s="326"/>
      <c r="Z1719" s="326"/>
      <c r="AA1719" s="326"/>
    </row>
    <row r="1720">
      <c r="A1720" s="414"/>
      <c r="B1720" s="415"/>
      <c r="C1720" s="415"/>
      <c r="D1720" s="415"/>
      <c r="E1720" s="415"/>
      <c r="F1720" s="415"/>
      <c r="G1720" s="415"/>
      <c r="H1720" s="415"/>
      <c r="I1720" s="343"/>
      <c r="J1720" s="343"/>
      <c r="K1720" s="343"/>
      <c r="L1720" s="343"/>
      <c r="M1720" s="416"/>
      <c r="N1720" s="343"/>
      <c r="O1720" s="343"/>
      <c r="P1720" s="343"/>
      <c r="Q1720" s="343"/>
      <c r="R1720" s="343"/>
      <c r="S1720" s="343"/>
      <c r="T1720" s="343"/>
      <c r="U1720" s="343"/>
      <c r="V1720" s="343"/>
      <c r="W1720" s="326"/>
      <c r="X1720" s="326"/>
      <c r="Y1720" s="326"/>
      <c r="Z1720" s="326"/>
      <c r="AA1720" s="326"/>
    </row>
    <row r="1721">
      <c r="A1721" s="414"/>
      <c r="B1721" s="415"/>
      <c r="C1721" s="415"/>
      <c r="D1721" s="415"/>
      <c r="E1721" s="415"/>
      <c r="F1721" s="415"/>
      <c r="G1721" s="415"/>
      <c r="H1721" s="415"/>
      <c r="I1721" s="343"/>
      <c r="J1721" s="343"/>
      <c r="K1721" s="343"/>
      <c r="L1721" s="343"/>
      <c r="M1721" s="416"/>
      <c r="N1721" s="343"/>
      <c r="O1721" s="343"/>
      <c r="P1721" s="343"/>
      <c r="Q1721" s="343"/>
      <c r="R1721" s="343"/>
      <c r="S1721" s="343"/>
      <c r="T1721" s="343"/>
      <c r="U1721" s="343"/>
      <c r="V1721" s="343"/>
      <c r="W1721" s="326"/>
      <c r="X1721" s="326"/>
      <c r="Y1721" s="326"/>
      <c r="Z1721" s="326"/>
      <c r="AA1721" s="326"/>
    </row>
    <row r="1722">
      <c r="A1722" s="414"/>
      <c r="B1722" s="415"/>
      <c r="C1722" s="415"/>
      <c r="D1722" s="415"/>
      <c r="E1722" s="415"/>
      <c r="F1722" s="415"/>
      <c r="G1722" s="415"/>
      <c r="H1722" s="415"/>
      <c r="I1722" s="343"/>
      <c r="J1722" s="343"/>
      <c r="K1722" s="343"/>
      <c r="L1722" s="343"/>
      <c r="M1722" s="416"/>
      <c r="N1722" s="343"/>
      <c r="O1722" s="343"/>
      <c r="P1722" s="343"/>
      <c r="Q1722" s="343"/>
      <c r="R1722" s="343"/>
      <c r="S1722" s="343"/>
      <c r="T1722" s="343"/>
      <c r="U1722" s="343"/>
      <c r="V1722" s="343"/>
      <c r="W1722" s="326"/>
      <c r="X1722" s="326"/>
      <c r="Y1722" s="326"/>
      <c r="Z1722" s="326"/>
      <c r="AA1722" s="326"/>
    </row>
    <row r="1723">
      <c r="A1723" s="414"/>
      <c r="B1723" s="415"/>
      <c r="C1723" s="415"/>
      <c r="D1723" s="415"/>
      <c r="E1723" s="415"/>
      <c r="F1723" s="415"/>
      <c r="G1723" s="415"/>
      <c r="H1723" s="415"/>
      <c r="I1723" s="343"/>
      <c r="J1723" s="343"/>
      <c r="K1723" s="343"/>
      <c r="L1723" s="343"/>
      <c r="M1723" s="416"/>
      <c r="N1723" s="343"/>
      <c r="O1723" s="343"/>
      <c r="P1723" s="343"/>
      <c r="Q1723" s="343"/>
      <c r="R1723" s="343"/>
      <c r="S1723" s="343"/>
      <c r="T1723" s="343"/>
      <c r="U1723" s="343"/>
      <c r="V1723" s="343"/>
      <c r="W1723" s="326"/>
      <c r="X1723" s="326"/>
      <c r="Y1723" s="326"/>
      <c r="Z1723" s="326"/>
      <c r="AA1723" s="326"/>
    </row>
    <row r="1724">
      <c r="A1724" s="414"/>
      <c r="B1724" s="415"/>
      <c r="C1724" s="415"/>
      <c r="D1724" s="415"/>
      <c r="E1724" s="415"/>
      <c r="F1724" s="415"/>
      <c r="G1724" s="415"/>
      <c r="H1724" s="415"/>
      <c r="I1724" s="343"/>
      <c r="J1724" s="343"/>
      <c r="K1724" s="343"/>
      <c r="L1724" s="343"/>
      <c r="M1724" s="416"/>
      <c r="N1724" s="343"/>
      <c r="O1724" s="343"/>
      <c r="P1724" s="343"/>
      <c r="Q1724" s="343"/>
      <c r="R1724" s="343"/>
      <c r="S1724" s="343"/>
      <c r="T1724" s="343"/>
      <c r="U1724" s="343"/>
      <c r="V1724" s="343"/>
      <c r="W1724" s="326"/>
      <c r="X1724" s="326"/>
      <c r="Y1724" s="326"/>
      <c r="Z1724" s="326"/>
      <c r="AA1724" s="326"/>
    </row>
    <row r="1725">
      <c r="A1725" s="414"/>
      <c r="B1725" s="415"/>
      <c r="C1725" s="415"/>
      <c r="D1725" s="415"/>
      <c r="E1725" s="415"/>
      <c r="F1725" s="415"/>
      <c r="G1725" s="415"/>
      <c r="H1725" s="415"/>
      <c r="I1725" s="343"/>
      <c r="J1725" s="343"/>
      <c r="K1725" s="343"/>
      <c r="L1725" s="343"/>
      <c r="M1725" s="416"/>
      <c r="N1725" s="343"/>
      <c r="O1725" s="343"/>
      <c r="P1725" s="343"/>
      <c r="Q1725" s="343"/>
      <c r="R1725" s="343"/>
      <c r="S1725" s="343"/>
      <c r="T1725" s="343"/>
      <c r="U1725" s="343"/>
      <c r="V1725" s="343"/>
      <c r="W1725" s="326"/>
      <c r="X1725" s="326"/>
      <c r="Y1725" s="326"/>
      <c r="Z1725" s="326"/>
      <c r="AA1725" s="326"/>
    </row>
    <row r="1726">
      <c r="A1726" s="414"/>
      <c r="B1726" s="415"/>
      <c r="C1726" s="415"/>
      <c r="D1726" s="415"/>
      <c r="E1726" s="415"/>
      <c r="F1726" s="415"/>
      <c r="G1726" s="415"/>
      <c r="H1726" s="415"/>
      <c r="I1726" s="343"/>
      <c r="J1726" s="343"/>
      <c r="K1726" s="343"/>
      <c r="L1726" s="343"/>
      <c r="M1726" s="416"/>
      <c r="N1726" s="343"/>
      <c r="O1726" s="343"/>
      <c r="P1726" s="343"/>
      <c r="Q1726" s="343"/>
      <c r="R1726" s="343"/>
      <c r="S1726" s="343"/>
      <c r="T1726" s="343"/>
      <c r="U1726" s="343"/>
      <c r="V1726" s="343"/>
      <c r="W1726" s="326"/>
      <c r="X1726" s="326"/>
      <c r="Y1726" s="326"/>
      <c r="Z1726" s="326"/>
      <c r="AA1726" s="326"/>
    </row>
    <row r="1727">
      <c r="A1727" s="414"/>
      <c r="B1727" s="415"/>
      <c r="C1727" s="415"/>
      <c r="D1727" s="415"/>
      <c r="E1727" s="415"/>
      <c r="F1727" s="415"/>
      <c r="G1727" s="415"/>
      <c r="H1727" s="415"/>
      <c r="I1727" s="343"/>
      <c r="J1727" s="343"/>
      <c r="K1727" s="343"/>
      <c r="L1727" s="343"/>
      <c r="M1727" s="416"/>
      <c r="N1727" s="343"/>
      <c r="O1727" s="343"/>
      <c r="P1727" s="343"/>
      <c r="Q1727" s="343"/>
      <c r="R1727" s="343"/>
      <c r="S1727" s="343"/>
      <c r="T1727" s="343"/>
      <c r="U1727" s="343"/>
      <c r="V1727" s="343"/>
      <c r="W1727" s="326"/>
      <c r="X1727" s="326"/>
      <c r="Y1727" s="326"/>
      <c r="Z1727" s="326"/>
      <c r="AA1727" s="326"/>
    </row>
    <row r="1728">
      <c r="A1728" s="414"/>
      <c r="B1728" s="415"/>
      <c r="C1728" s="415"/>
      <c r="D1728" s="415"/>
      <c r="E1728" s="415"/>
      <c r="F1728" s="415"/>
      <c r="G1728" s="415"/>
      <c r="H1728" s="415"/>
      <c r="I1728" s="343"/>
      <c r="J1728" s="343"/>
      <c r="K1728" s="343"/>
      <c r="L1728" s="343"/>
      <c r="M1728" s="416"/>
      <c r="N1728" s="343"/>
      <c r="O1728" s="343"/>
      <c r="P1728" s="343"/>
      <c r="Q1728" s="343"/>
      <c r="R1728" s="343"/>
      <c r="S1728" s="343"/>
      <c r="T1728" s="343"/>
      <c r="U1728" s="343"/>
      <c r="V1728" s="343"/>
      <c r="W1728" s="326"/>
      <c r="X1728" s="326"/>
      <c r="Y1728" s="326"/>
      <c r="Z1728" s="326"/>
      <c r="AA1728" s="326"/>
    </row>
    <row r="1729">
      <c r="A1729" s="414"/>
      <c r="B1729" s="415"/>
      <c r="C1729" s="415"/>
      <c r="D1729" s="415"/>
      <c r="E1729" s="415"/>
      <c r="F1729" s="415"/>
      <c r="G1729" s="415"/>
      <c r="H1729" s="415"/>
      <c r="I1729" s="343"/>
      <c r="J1729" s="343"/>
      <c r="K1729" s="343"/>
      <c r="L1729" s="343"/>
      <c r="M1729" s="416"/>
      <c r="N1729" s="343"/>
      <c r="O1729" s="343"/>
      <c r="P1729" s="343"/>
      <c r="Q1729" s="343"/>
      <c r="R1729" s="343"/>
      <c r="S1729" s="343"/>
      <c r="T1729" s="343"/>
      <c r="U1729" s="343"/>
      <c r="V1729" s="343"/>
      <c r="W1729" s="326"/>
      <c r="X1729" s="326"/>
      <c r="Y1729" s="326"/>
      <c r="Z1729" s="326"/>
      <c r="AA1729" s="326"/>
    </row>
    <row r="1730">
      <c r="A1730" s="414"/>
      <c r="B1730" s="415"/>
      <c r="C1730" s="415"/>
      <c r="D1730" s="415"/>
      <c r="E1730" s="415"/>
      <c r="F1730" s="415"/>
      <c r="G1730" s="415"/>
      <c r="H1730" s="415"/>
      <c r="I1730" s="343"/>
      <c r="J1730" s="343"/>
      <c r="K1730" s="343"/>
      <c r="L1730" s="343"/>
      <c r="M1730" s="416"/>
      <c r="N1730" s="343"/>
      <c r="O1730" s="343"/>
      <c r="P1730" s="343"/>
      <c r="Q1730" s="343"/>
      <c r="R1730" s="343"/>
      <c r="S1730" s="343"/>
      <c r="T1730" s="343"/>
      <c r="U1730" s="343"/>
      <c r="V1730" s="343"/>
      <c r="W1730" s="326"/>
      <c r="X1730" s="326"/>
      <c r="Y1730" s="326"/>
      <c r="Z1730" s="326"/>
      <c r="AA1730" s="326"/>
    </row>
    <row r="1731">
      <c r="A1731" s="414"/>
      <c r="B1731" s="415"/>
      <c r="C1731" s="415"/>
      <c r="D1731" s="415"/>
      <c r="E1731" s="415"/>
      <c r="F1731" s="415"/>
      <c r="G1731" s="415"/>
      <c r="H1731" s="415"/>
      <c r="I1731" s="343"/>
      <c r="J1731" s="343"/>
      <c r="K1731" s="343"/>
      <c r="L1731" s="343"/>
      <c r="M1731" s="416"/>
      <c r="N1731" s="343"/>
      <c r="O1731" s="343"/>
      <c r="P1731" s="343"/>
      <c r="Q1731" s="343"/>
      <c r="R1731" s="343"/>
      <c r="S1731" s="343"/>
      <c r="T1731" s="343"/>
      <c r="U1731" s="343"/>
      <c r="V1731" s="343"/>
      <c r="W1731" s="326"/>
      <c r="X1731" s="326"/>
      <c r="Y1731" s="326"/>
      <c r="Z1731" s="326"/>
      <c r="AA1731" s="326"/>
    </row>
    <row r="1732">
      <c r="A1732" s="414"/>
      <c r="B1732" s="415"/>
      <c r="C1732" s="415"/>
      <c r="D1732" s="415"/>
      <c r="E1732" s="415"/>
      <c r="F1732" s="415"/>
      <c r="G1732" s="415"/>
      <c r="H1732" s="415"/>
      <c r="I1732" s="343"/>
      <c r="J1732" s="343"/>
      <c r="K1732" s="343"/>
      <c r="L1732" s="343"/>
      <c r="M1732" s="416"/>
      <c r="N1732" s="343"/>
      <c r="O1732" s="343"/>
      <c r="P1732" s="343"/>
      <c r="Q1732" s="343"/>
      <c r="R1732" s="343"/>
      <c r="S1732" s="343"/>
      <c r="T1732" s="343"/>
      <c r="U1732" s="343"/>
      <c r="V1732" s="343"/>
      <c r="W1732" s="326"/>
      <c r="X1732" s="326"/>
      <c r="Y1732" s="326"/>
      <c r="Z1732" s="326"/>
      <c r="AA1732" s="326"/>
    </row>
    <row r="1733">
      <c r="A1733" s="414"/>
      <c r="B1733" s="415"/>
      <c r="C1733" s="415"/>
      <c r="D1733" s="415"/>
      <c r="E1733" s="415"/>
      <c r="F1733" s="415"/>
      <c r="G1733" s="415"/>
      <c r="H1733" s="415"/>
      <c r="I1733" s="343"/>
      <c r="J1733" s="343"/>
      <c r="K1733" s="343"/>
      <c r="L1733" s="343"/>
      <c r="M1733" s="416"/>
      <c r="N1733" s="343"/>
      <c r="O1733" s="343"/>
      <c r="P1733" s="343"/>
      <c r="Q1733" s="343"/>
      <c r="R1733" s="343"/>
      <c r="S1733" s="343"/>
      <c r="T1733" s="343"/>
      <c r="U1733" s="343"/>
      <c r="V1733" s="343"/>
      <c r="W1733" s="326"/>
      <c r="X1733" s="326"/>
      <c r="Y1733" s="326"/>
      <c r="Z1733" s="326"/>
      <c r="AA1733" s="326"/>
    </row>
    <row r="1734">
      <c r="A1734" s="414"/>
      <c r="B1734" s="415"/>
      <c r="C1734" s="415"/>
      <c r="D1734" s="415"/>
      <c r="E1734" s="415"/>
      <c r="F1734" s="415"/>
      <c r="G1734" s="415"/>
      <c r="H1734" s="415"/>
      <c r="I1734" s="343"/>
      <c r="J1734" s="343"/>
      <c r="K1734" s="343"/>
      <c r="L1734" s="343"/>
      <c r="M1734" s="416"/>
      <c r="N1734" s="343"/>
      <c r="O1734" s="343"/>
      <c r="P1734" s="343"/>
      <c r="Q1734" s="343"/>
      <c r="R1734" s="343"/>
      <c r="S1734" s="343"/>
      <c r="T1734" s="343"/>
      <c r="U1734" s="343"/>
      <c r="V1734" s="343"/>
      <c r="W1734" s="326"/>
      <c r="X1734" s="326"/>
      <c r="Y1734" s="326"/>
      <c r="Z1734" s="326"/>
      <c r="AA1734" s="326"/>
    </row>
    <row r="1735">
      <c r="A1735" s="414"/>
      <c r="B1735" s="415"/>
      <c r="C1735" s="415"/>
      <c r="D1735" s="415"/>
      <c r="E1735" s="415"/>
      <c r="F1735" s="415"/>
      <c r="G1735" s="415"/>
      <c r="H1735" s="415"/>
      <c r="I1735" s="343"/>
      <c r="J1735" s="343"/>
      <c r="K1735" s="343"/>
      <c r="L1735" s="343"/>
      <c r="M1735" s="416"/>
      <c r="N1735" s="343"/>
      <c r="O1735" s="343"/>
      <c r="P1735" s="343"/>
      <c r="Q1735" s="343"/>
      <c r="R1735" s="343"/>
      <c r="S1735" s="343"/>
      <c r="T1735" s="343"/>
      <c r="U1735" s="343"/>
      <c r="V1735" s="343"/>
      <c r="W1735" s="326"/>
      <c r="X1735" s="326"/>
      <c r="Y1735" s="326"/>
      <c r="Z1735" s="326"/>
      <c r="AA1735" s="326"/>
    </row>
    <row r="1736">
      <c r="A1736" s="414"/>
      <c r="B1736" s="415"/>
      <c r="C1736" s="415"/>
      <c r="D1736" s="415"/>
      <c r="E1736" s="415"/>
      <c r="F1736" s="415"/>
      <c r="G1736" s="415"/>
      <c r="H1736" s="415"/>
      <c r="I1736" s="343"/>
      <c r="J1736" s="343"/>
      <c r="K1736" s="343"/>
      <c r="L1736" s="343"/>
      <c r="M1736" s="416"/>
      <c r="N1736" s="343"/>
      <c r="O1736" s="343"/>
      <c r="P1736" s="343"/>
      <c r="Q1736" s="343"/>
      <c r="R1736" s="343"/>
      <c r="S1736" s="343"/>
      <c r="T1736" s="343"/>
      <c r="U1736" s="343"/>
      <c r="V1736" s="343"/>
      <c r="W1736" s="326"/>
      <c r="X1736" s="326"/>
      <c r="Y1736" s="326"/>
      <c r="Z1736" s="326"/>
      <c r="AA1736" s="326"/>
    </row>
    <row r="1737">
      <c r="A1737" s="414"/>
      <c r="B1737" s="415"/>
      <c r="C1737" s="415"/>
      <c r="D1737" s="415"/>
      <c r="E1737" s="415"/>
      <c r="F1737" s="415"/>
      <c r="G1737" s="415"/>
      <c r="H1737" s="415"/>
      <c r="I1737" s="343"/>
      <c r="J1737" s="343"/>
      <c r="K1737" s="343"/>
      <c r="L1737" s="343"/>
      <c r="M1737" s="416"/>
      <c r="N1737" s="343"/>
      <c r="O1737" s="343"/>
      <c r="P1737" s="343"/>
      <c r="Q1737" s="343"/>
      <c r="R1737" s="343"/>
      <c r="S1737" s="343"/>
      <c r="T1737" s="343"/>
      <c r="U1737" s="343"/>
      <c r="V1737" s="343"/>
      <c r="W1737" s="326"/>
      <c r="X1737" s="326"/>
      <c r="Y1737" s="326"/>
      <c r="Z1737" s="326"/>
      <c r="AA1737" s="326"/>
    </row>
    <row r="1738">
      <c r="A1738" s="414"/>
      <c r="B1738" s="415"/>
      <c r="C1738" s="415"/>
      <c r="D1738" s="415"/>
      <c r="E1738" s="415"/>
      <c r="F1738" s="415"/>
      <c r="G1738" s="415"/>
      <c r="H1738" s="415"/>
      <c r="I1738" s="343"/>
      <c r="J1738" s="343"/>
      <c r="K1738" s="343"/>
      <c r="L1738" s="343"/>
      <c r="M1738" s="416"/>
      <c r="N1738" s="343"/>
      <c r="O1738" s="343"/>
      <c r="P1738" s="343"/>
      <c r="Q1738" s="343"/>
      <c r="R1738" s="343"/>
      <c r="S1738" s="343"/>
      <c r="T1738" s="343"/>
      <c r="U1738" s="343"/>
      <c r="V1738" s="343"/>
      <c r="W1738" s="326"/>
      <c r="X1738" s="326"/>
      <c r="Y1738" s="326"/>
      <c r="Z1738" s="326"/>
      <c r="AA1738" s="326"/>
    </row>
    <row r="1739">
      <c r="A1739" s="414"/>
      <c r="B1739" s="415"/>
      <c r="C1739" s="415"/>
      <c r="D1739" s="415"/>
      <c r="E1739" s="415"/>
      <c r="F1739" s="415"/>
      <c r="G1739" s="415"/>
      <c r="H1739" s="415"/>
      <c r="I1739" s="343"/>
      <c r="J1739" s="343"/>
      <c r="K1739" s="343"/>
      <c r="L1739" s="343"/>
      <c r="M1739" s="416"/>
      <c r="N1739" s="343"/>
      <c r="O1739" s="343"/>
      <c r="P1739" s="343"/>
      <c r="Q1739" s="343"/>
      <c r="R1739" s="343"/>
      <c r="S1739" s="343"/>
      <c r="T1739" s="343"/>
      <c r="U1739" s="343"/>
      <c r="V1739" s="343"/>
      <c r="W1739" s="326"/>
      <c r="X1739" s="326"/>
      <c r="Y1739" s="326"/>
      <c r="Z1739" s="326"/>
      <c r="AA1739" s="326"/>
    </row>
    <row r="1740">
      <c r="A1740" s="414"/>
      <c r="B1740" s="415"/>
      <c r="C1740" s="415"/>
      <c r="D1740" s="415"/>
      <c r="E1740" s="415"/>
      <c r="F1740" s="415"/>
      <c r="G1740" s="415"/>
      <c r="H1740" s="415"/>
      <c r="I1740" s="343"/>
      <c r="J1740" s="343"/>
      <c r="K1740" s="343"/>
      <c r="L1740" s="343"/>
      <c r="M1740" s="416"/>
      <c r="N1740" s="343"/>
      <c r="O1740" s="343"/>
      <c r="P1740" s="343"/>
      <c r="Q1740" s="343"/>
      <c r="R1740" s="343"/>
      <c r="S1740" s="343"/>
      <c r="T1740" s="343"/>
      <c r="U1740" s="343"/>
      <c r="V1740" s="343"/>
      <c r="W1740" s="326"/>
      <c r="X1740" s="326"/>
      <c r="Y1740" s="326"/>
      <c r="Z1740" s="326"/>
      <c r="AA1740" s="326"/>
    </row>
    <row r="1741">
      <c r="A1741" s="414"/>
      <c r="B1741" s="415"/>
      <c r="C1741" s="415"/>
      <c r="D1741" s="415"/>
      <c r="E1741" s="415"/>
      <c r="F1741" s="415"/>
      <c r="G1741" s="415"/>
      <c r="H1741" s="415"/>
      <c r="I1741" s="343"/>
      <c r="J1741" s="343"/>
      <c r="K1741" s="343"/>
      <c r="L1741" s="343"/>
      <c r="M1741" s="416"/>
      <c r="N1741" s="343"/>
      <c r="O1741" s="343"/>
      <c r="P1741" s="343"/>
      <c r="Q1741" s="343"/>
      <c r="R1741" s="343"/>
      <c r="S1741" s="343"/>
      <c r="T1741" s="343"/>
      <c r="U1741" s="343"/>
      <c r="V1741" s="343"/>
      <c r="W1741" s="326"/>
      <c r="X1741" s="326"/>
      <c r="Y1741" s="326"/>
      <c r="Z1741" s="326"/>
      <c r="AA1741" s="326"/>
    </row>
    <row r="1742">
      <c r="A1742" s="414"/>
      <c r="B1742" s="415"/>
      <c r="C1742" s="415"/>
      <c r="D1742" s="415"/>
      <c r="E1742" s="415"/>
      <c r="F1742" s="415"/>
      <c r="G1742" s="415"/>
      <c r="H1742" s="415"/>
      <c r="I1742" s="343"/>
      <c r="J1742" s="343"/>
      <c r="K1742" s="343"/>
      <c r="L1742" s="343"/>
      <c r="M1742" s="416"/>
      <c r="N1742" s="343"/>
      <c r="O1742" s="343"/>
      <c r="P1742" s="343"/>
      <c r="Q1742" s="343"/>
      <c r="R1742" s="343"/>
      <c r="S1742" s="343"/>
      <c r="T1742" s="343"/>
      <c r="U1742" s="343"/>
      <c r="V1742" s="343"/>
      <c r="W1742" s="326"/>
      <c r="X1742" s="326"/>
      <c r="Y1742" s="326"/>
      <c r="Z1742" s="326"/>
      <c r="AA1742" s="326"/>
    </row>
    <row r="1743">
      <c r="A1743" s="414"/>
      <c r="B1743" s="415"/>
      <c r="C1743" s="415"/>
      <c r="D1743" s="415"/>
      <c r="E1743" s="415"/>
      <c r="F1743" s="415"/>
      <c r="G1743" s="415"/>
      <c r="H1743" s="415"/>
      <c r="I1743" s="343"/>
      <c r="J1743" s="343"/>
      <c r="K1743" s="343"/>
      <c r="L1743" s="343"/>
      <c r="M1743" s="416"/>
      <c r="N1743" s="343"/>
      <c r="O1743" s="343"/>
      <c r="P1743" s="343"/>
      <c r="Q1743" s="343"/>
      <c r="R1743" s="343"/>
      <c r="S1743" s="343"/>
      <c r="T1743" s="343"/>
      <c r="U1743" s="343"/>
      <c r="V1743" s="343"/>
      <c r="W1743" s="326"/>
      <c r="X1743" s="326"/>
      <c r="Y1743" s="326"/>
      <c r="Z1743" s="326"/>
      <c r="AA1743" s="326"/>
    </row>
    <row r="1744">
      <c r="A1744" s="414"/>
      <c r="B1744" s="415"/>
      <c r="C1744" s="415"/>
      <c r="D1744" s="415"/>
      <c r="E1744" s="415"/>
      <c r="F1744" s="415"/>
      <c r="G1744" s="415"/>
      <c r="H1744" s="415"/>
      <c r="I1744" s="343"/>
      <c r="J1744" s="343"/>
      <c r="K1744" s="343"/>
      <c r="L1744" s="343"/>
      <c r="M1744" s="416"/>
      <c r="N1744" s="343"/>
      <c r="O1744" s="343"/>
      <c r="P1744" s="343"/>
      <c r="Q1744" s="343"/>
      <c r="R1744" s="343"/>
      <c r="S1744" s="343"/>
      <c r="T1744" s="343"/>
      <c r="U1744" s="343"/>
      <c r="V1744" s="343"/>
      <c r="W1744" s="326"/>
      <c r="X1744" s="326"/>
      <c r="Y1744" s="326"/>
      <c r="Z1744" s="326"/>
      <c r="AA1744" s="326"/>
    </row>
    <row r="1745">
      <c r="A1745" s="414"/>
      <c r="B1745" s="415"/>
      <c r="C1745" s="415"/>
      <c r="D1745" s="415"/>
      <c r="E1745" s="415"/>
      <c r="F1745" s="415"/>
      <c r="G1745" s="415"/>
      <c r="H1745" s="415"/>
      <c r="I1745" s="343"/>
      <c r="J1745" s="343"/>
      <c r="K1745" s="343"/>
      <c r="L1745" s="343"/>
      <c r="M1745" s="416"/>
      <c r="N1745" s="343"/>
      <c r="O1745" s="343"/>
      <c r="P1745" s="343"/>
      <c r="Q1745" s="343"/>
      <c r="R1745" s="343"/>
      <c r="S1745" s="343"/>
      <c r="T1745" s="343"/>
      <c r="U1745" s="343"/>
      <c r="V1745" s="343"/>
      <c r="W1745" s="326"/>
      <c r="X1745" s="326"/>
      <c r="Y1745" s="326"/>
      <c r="Z1745" s="326"/>
      <c r="AA1745" s="326"/>
    </row>
    <row r="1746">
      <c r="A1746" s="414"/>
      <c r="B1746" s="415"/>
      <c r="C1746" s="415"/>
      <c r="D1746" s="415"/>
      <c r="E1746" s="415"/>
      <c r="F1746" s="415"/>
      <c r="G1746" s="415"/>
      <c r="H1746" s="415"/>
      <c r="I1746" s="343"/>
      <c r="J1746" s="343"/>
      <c r="K1746" s="343"/>
      <c r="L1746" s="343"/>
      <c r="M1746" s="416"/>
      <c r="N1746" s="343"/>
      <c r="O1746" s="343"/>
      <c r="P1746" s="343"/>
      <c r="Q1746" s="343"/>
      <c r="R1746" s="343"/>
      <c r="S1746" s="343"/>
      <c r="T1746" s="343"/>
      <c r="U1746" s="343"/>
      <c r="V1746" s="343"/>
      <c r="W1746" s="326"/>
      <c r="X1746" s="326"/>
      <c r="Y1746" s="326"/>
      <c r="Z1746" s="326"/>
      <c r="AA1746" s="326"/>
    </row>
    <row r="1747">
      <c r="A1747" s="414"/>
      <c r="B1747" s="415"/>
      <c r="C1747" s="415"/>
      <c r="D1747" s="415"/>
      <c r="E1747" s="415"/>
      <c r="F1747" s="415"/>
      <c r="G1747" s="415"/>
      <c r="H1747" s="415"/>
      <c r="I1747" s="343"/>
      <c r="J1747" s="343"/>
      <c r="K1747" s="343"/>
      <c r="L1747" s="343"/>
      <c r="M1747" s="416"/>
      <c r="N1747" s="343"/>
      <c r="O1747" s="343"/>
      <c r="P1747" s="343"/>
      <c r="Q1747" s="343"/>
      <c r="R1747" s="343"/>
      <c r="S1747" s="343"/>
      <c r="T1747" s="343"/>
      <c r="U1747" s="343"/>
      <c r="V1747" s="343"/>
      <c r="W1747" s="326"/>
      <c r="X1747" s="326"/>
      <c r="Y1747" s="326"/>
      <c r="Z1747" s="326"/>
      <c r="AA1747" s="326"/>
    </row>
    <row r="1748">
      <c r="A1748" s="414"/>
      <c r="B1748" s="415"/>
      <c r="C1748" s="415"/>
      <c r="D1748" s="415"/>
      <c r="E1748" s="415"/>
      <c r="F1748" s="415"/>
      <c r="G1748" s="415"/>
      <c r="H1748" s="415"/>
      <c r="I1748" s="343"/>
      <c r="J1748" s="343"/>
      <c r="K1748" s="343"/>
      <c r="L1748" s="343"/>
      <c r="M1748" s="416"/>
      <c r="N1748" s="343"/>
      <c r="O1748" s="343"/>
      <c r="P1748" s="343"/>
      <c r="Q1748" s="343"/>
      <c r="R1748" s="343"/>
      <c r="S1748" s="343"/>
      <c r="T1748" s="343"/>
      <c r="U1748" s="343"/>
      <c r="V1748" s="343"/>
      <c r="W1748" s="326"/>
      <c r="X1748" s="326"/>
      <c r="Y1748" s="326"/>
      <c r="Z1748" s="326"/>
      <c r="AA1748" s="326"/>
    </row>
    <row r="1749">
      <c r="A1749" s="414"/>
      <c r="B1749" s="415"/>
      <c r="C1749" s="415"/>
      <c r="D1749" s="415"/>
      <c r="E1749" s="415"/>
      <c r="F1749" s="415"/>
      <c r="G1749" s="415"/>
      <c r="H1749" s="415"/>
      <c r="I1749" s="343"/>
      <c r="J1749" s="343"/>
      <c r="K1749" s="343"/>
      <c r="L1749" s="343"/>
      <c r="M1749" s="416"/>
      <c r="N1749" s="343"/>
      <c r="O1749" s="343"/>
      <c r="P1749" s="343"/>
      <c r="Q1749" s="343"/>
      <c r="R1749" s="343"/>
      <c r="S1749" s="343"/>
      <c r="T1749" s="343"/>
      <c r="U1749" s="343"/>
      <c r="V1749" s="343"/>
      <c r="W1749" s="326"/>
      <c r="X1749" s="326"/>
      <c r="Y1749" s="326"/>
      <c r="Z1749" s="326"/>
      <c r="AA1749" s="326"/>
    </row>
    <row r="1750">
      <c r="A1750" s="414"/>
      <c r="B1750" s="415"/>
      <c r="C1750" s="415"/>
      <c r="D1750" s="415"/>
      <c r="E1750" s="415"/>
      <c r="F1750" s="415"/>
      <c r="G1750" s="415"/>
      <c r="H1750" s="415"/>
      <c r="I1750" s="343"/>
      <c r="J1750" s="343"/>
      <c r="K1750" s="343"/>
      <c r="L1750" s="343"/>
      <c r="M1750" s="416"/>
      <c r="N1750" s="343"/>
      <c r="O1750" s="343"/>
      <c r="P1750" s="343"/>
      <c r="Q1750" s="343"/>
      <c r="R1750" s="343"/>
      <c r="S1750" s="343"/>
      <c r="T1750" s="343"/>
      <c r="U1750" s="343"/>
      <c r="V1750" s="343"/>
      <c r="W1750" s="326"/>
      <c r="X1750" s="326"/>
      <c r="Y1750" s="326"/>
      <c r="Z1750" s="326"/>
      <c r="AA1750" s="326"/>
    </row>
    <row r="1751">
      <c r="A1751" s="414"/>
      <c r="B1751" s="415"/>
      <c r="C1751" s="415"/>
      <c r="D1751" s="415"/>
      <c r="E1751" s="415"/>
      <c r="F1751" s="415"/>
      <c r="G1751" s="415"/>
      <c r="H1751" s="415"/>
      <c r="I1751" s="343"/>
      <c r="J1751" s="343"/>
      <c r="K1751" s="343"/>
      <c r="L1751" s="343"/>
      <c r="M1751" s="416"/>
      <c r="N1751" s="343"/>
      <c r="O1751" s="343"/>
      <c r="P1751" s="343"/>
      <c r="Q1751" s="343"/>
      <c r="R1751" s="343"/>
      <c r="S1751" s="343"/>
      <c r="T1751" s="343"/>
      <c r="U1751" s="343"/>
      <c r="V1751" s="343"/>
      <c r="W1751" s="326"/>
      <c r="X1751" s="326"/>
      <c r="Y1751" s="326"/>
      <c r="Z1751" s="326"/>
      <c r="AA1751" s="326"/>
    </row>
    <row r="1752">
      <c r="A1752" s="414"/>
      <c r="B1752" s="415"/>
      <c r="C1752" s="415"/>
      <c r="D1752" s="415"/>
      <c r="E1752" s="415"/>
      <c r="F1752" s="415"/>
      <c r="G1752" s="415"/>
      <c r="H1752" s="415"/>
      <c r="I1752" s="343"/>
      <c r="J1752" s="343"/>
      <c r="K1752" s="343"/>
      <c r="L1752" s="343"/>
      <c r="M1752" s="416"/>
      <c r="N1752" s="343"/>
      <c r="O1752" s="343"/>
      <c r="P1752" s="343"/>
      <c r="Q1752" s="343"/>
      <c r="R1752" s="343"/>
      <c r="S1752" s="343"/>
      <c r="T1752" s="343"/>
      <c r="U1752" s="343"/>
      <c r="V1752" s="343"/>
      <c r="W1752" s="326"/>
      <c r="X1752" s="326"/>
      <c r="Y1752" s="326"/>
      <c r="Z1752" s="326"/>
      <c r="AA1752" s="326"/>
    </row>
    <row r="1753">
      <c r="A1753" s="414"/>
      <c r="B1753" s="415"/>
      <c r="C1753" s="415"/>
      <c r="D1753" s="415"/>
      <c r="E1753" s="415"/>
      <c r="F1753" s="415"/>
      <c r="G1753" s="415"/>
      <c r="H1753" s="415"/>
      <c r="I1753" s="343"/>
      <c r="J1753" s="343"/>
      <c r="K1753" s="343"/>
      <c r="L1753" s="343"/>
      <c r="M1753" s="416"/>
      <c r="N1753" s="343"/>
      <c r="O1753" s="343"/>
      <c r="P1753" s="343"/>
      <c r="Q1753" s="343"/>
      <c r="R1753" s="343"/>
      <c r="S1753" s="343"/>
      <c r="T1753" s="343"/>
      <c r="U1753" s="343"/>
      <c r="V1753" s="343"/>
      <c r="W1753" s="326"/>
      <c r="X1753" s="326"/>
      <c r="Y1753" s="326"/>
      <c r="Z1753" s="326"/>
      <c r="AA1753" s="326"/>
    </row>
    <row r="1754">
      <c r="A1754" s="414"/>
      <c r="B1754" s="415"/>
      <c r="C1754" s="415"/>
      <c r="D1754" s="415"/>
      <c r="E1754" s="415"/>
      <c r="F1754" s="415"/>
      <c r="G1754" s="415"/>
      <c r="H1754" s="415"/>
      <c r="I1754" s="343"/>
      <c r="J1754" s="343"/>
      <c r="K1754" s="343"/>
      <c r="L1754" s="343"/>
      <c r="M1754" s="416"/>
      <c r="N1754" s="343"/>
      <c r="O1754" s="343"/>
      <c r="P1754" s="343"/>
      <c r="Q1754" s="343"/>
      <c r="R1754" s="343"/>
      <c r="S1754" s="343"/>
      <c r="T1754" s="343"/>
      <c r="U1754" s="343"/>
      <c r="V1754" s="343"/>
      <c r="W1754" s="326"/>
      <c r="X1754" s="326"/>
      <c r="Y1754" s="326"/>
      <c r="Z1754" s="326"/>
      <c r="AA1754" s="326"/>
    </row>
    <row r="1755">
      <c r="A1755" s="414"/>
      <c r="B1755" s="415"/>
      <c r="C1755" s="415"/>
      <c r="D1755" s="415"/>
      <c r="E1755" s="415"/>
      <c r="F1755" s="415"/>
      <c r="G1755" s="415"/>
      <c r="H1755" s="415"/>
      <c r="I1755" s="343"/>
      <c r="J1755" s="343"/>
      <c r="K1755" s="343"/>
      <c r="L1755" s="343"/>
      <c r="M1755" s="416"/>
      <c r="N1755" s="343"/>
      <c r="O1755" s="343"/>
      <c r="P1755" s="343"/>
      <c r="Q1755" s="343"/>
      <c r="R1755" s="343"/>
      <c r="S1755" s="343"/>
      <c r="T1755" s="343"/>
      <c r="U1755" s="343"/>
      <c r="V1755" s="343"/>
      <c r="W1755" s="326"/>
      <c r="X1755" s="326"/>
      <c r="Y1755" s="326"/>
      <c r="Z1755" s="326"/>
      <c r="AA1755" s="326"/>
    </row>
    <row r="1756">
      <c r="A1756" s="414"/>
      <c r="B1756" s="415"/>
      <c r="C1756" s="415"/>
      <c r="D1756" s="415"/>
      <c r="E1756" s="415"/>
      <c r="F1756" s="415"/>
      <c r="G1756" s="415"/>
      <c r="H1756" s="415"/>
      <c r="I1756" s="343"/>
      <c r="J1756" s="343"/>
      <c r="K1756" s="343"/>
      <c r="L1756" s="343"/>
      <c r="M1756" s="416"/>
      <c r="N1756" s="343"/>
      <c r="O1756" s="343"/>
      <c r="P1756" s="343"/>
      <c r="Q1756" s="343"/>
      <c r="R1756" s="343"/>
      <c r="S1756" s="343"/>
      <c r="T1756" s="343"/>
      <c r="U1756" s="343"/>
      <c r="V1756" s="343"/>
      <c r="W1756" s="326"/>
      <c r="X1756" s="326"/>
      <c r="Y1756" s="326"/>
      <c r="Z1756" s="326"/>
      <c r="AA1756" s="326"/>
    </row>
    <row r="1757">
      <c r="A1757" s="414"/>
      <c r="B1757" s="415"/>
      <c r="C1757" s="415"/>
      <c r="D1757" s="415"/>
      <c r="E1757" s="415"/>
      <c r="F1757" s="415"/>
      <c r="G1757" s="415"/>
      <c r="H1757" s="415"/>
      <c r="I1757" s="343"/>
      <c r="J1757" s="343"/>
      <c r="K1757" s="343"/>
      <c r="L1757" s="343"/>
      <c r="M1757" s="416"/>
      <c r="N1757" s="343"/>
      <c r="O1757" s="343"/>
      <c r="P1757" s="343"/>
      <c r="Q1757" s="343"/>
      <c r="R1757" s="343"/>
      <c r="S1757" s="343"/>
      <c r="T1757" s="343"/>
      <c r="U1757" s="343"/>
      <c r="V1757" s="343"/>
      <c r="W1757" s="326"/>
      <c r="X1757" s="326"/>
      <c r="Y1757" s="326"/>
      <c r="Z1757" s="326"/>
      <c r="AA1757" s="326"/>
    </row>
    <row r="1758">
      <c r="A1758" s="414"/>
      <c r="B1758" s="415"/>
      <c r="C1758" s="415"/>
      <c r="D1758" s="415"/>
      <c r="E1758" s="415"/>
      <c r="F1758" s="415"/>
      <c r="G1758" s="415"/>
      <c r="H1758" s="415"/>
      <c r="I1758" s="343"/>
      <c r="J1758" s="343"/>
      <c r="K1758" s="343"/>
      <c r="L1758" s="343"/>
      <c r="M1758" s="416"/>
      <c r="N1758" s="343"/>
      <c r="O1758" s="343"/>
      <c r="P1758" s="343"/>
      <c r="Q1758" s="343"/>
      <c r="R1758" s="343"/>
      <c r="S1758" s="343"/>
      <c r="T1758" s="343"/>
      <c r="U1758" s="343"/>
      <c r="V1758" s="343"/>
      <c r="W1758" s="326"/>
      <c r="X1758" s="326"/>
      <c r="Y1758" s="326"/>
      <c r="Z1758" s="326"/>
      <c r="AA1758" s="326"/>
    </row>
    <row r="1759">
      <c r="A1759" s="414"/>
      <c r="B1759" s="415"/>
      <c r="C1759" s="415"/>
      <c r="D1759" s="415"/>
      <c r="E1759" s="415"/>
      <c r="F1759" s="415"/>
      <c r="G1759" s="415"/>
      <c r="H1759" s="415"/>
      <c r="I1759" s="343"/>
      <c r="J1759" s="343"/>
      <c r="K1759" s="343"/>
      <c r="L1759" s="343"/>
      <c r="M1759" s="416"/>
      <c r="N1759" s="343"/>
      <c r="O1759" s="343"/>
      <c r="P1759" s="343"/>
      <c r="Q1759" s="343"/>
      <c r="R1759" s="343"/>
      <c r="S1759" s="343"/>
      <c r="T1759" s="343"/>
      <c r="U1759" s="343"/>
      <c r="V1759" s="343"/>
      <c r="W1759" s="326"/>
      <c r="X1759" s="326"/>
      <c r="Y1759" s="326"/>
      <c r="Z1759" s="326"/>
      <c r="AA1759" s="326"/>
    </row>
    <row r="1760">
      <c r="A1760" s="414"/>
      <c r="B1760" s="415"/>
      <c r="C1760" s="415"/>
      <c r="D1760" s="415"/>
      <c r="E1760" s="415"/>
      <c r="F1760" s="415"/>
      <c r="G1760" s="415"/>
      <c r="H1760" s="415"/>
      <c r="I1760" s="343"/>
      <c r="J1760" s="343"/>
      <c r="K1760" s="343"/>
      <c r="L1760" s="343"/>
      <c r="M1760" s="416"/>
      <c r="N1760" s="343"/>
      <c r="O1760" s="343"/>
      <c r="P1760" s="343"/>
      <c r="Q1760" s="343"/>
      <c r="R1760" s="343"/>
      <c r="S1760" s="343"/>
      <c r="T1760" s="343"/>
      <c r="U1760" s="343"/>
      <c r="V1760" s="343"/>
      <c r="W1760" s="326"/>
      <c r="X1760" s="326"/>
      <c r="Y1760" s="326"/>
      <c r="Z1760" s="326"/>
      <c r="AA1760" s="326"/>
    </row>
    <row r="1761">
      <c r="A1761" s="414"/>
      <c r="B1761" s="415"/>
      <c r="C1761" s="415"/>
      <c r="D1761" s="415"/>
      <c r="E1761" s="415"/>
      <c r="F1761" s="415"/>
      <c r="G1761" s="415"/>
      <c r="H1761" s="415"/>
      <c r="I1761" s="343"/>
      <c r="J1761" s="343"/>
      <c r="K1761" s="343"/>
      <c r="L1761" s="343"/>
      <c r="M1761" s="416"/>
      <c r="N1761" s="343"/>
      <c r="O1761" s="343"/>
      <c r="P1761" s="343"/>
      <c r="Q1761" s="343"/>
      <c r="R1761" s="343"/>
      <c r="S1761" s="343"/>
      <c r="T1761" s="343"/>
      <c r="U1761" s="343"/>
      <c r="V1761" s="343"/>
      <c r="W1761" s="326"/>
      <c r="X1761" s="326"/>
      <c r="Y1761" s="326"/>
      <c r="Z1761" s="326"/>
      <c r="AA1761" s="326"/>
    </row>
    <row r="1762">
      <c r="A1762" s="414"/>
      <c r="B1762" s="415"/>
      <c r="C1762" s="415"/>
      <c r="D1762" s="415"/>
      <c r="E1762" s="415"/>
      <c r="F1762" s="415"/>
      <c r="G1762" s="415"/>
      <c r="H1762" s="415"/>
      <c r="I1762" s="343"/>
      <c r="J1762" s="343"/>
      <c r="K1762" s="343"/>
      <c r="L1762" s="343"/>
      <c r="M1762" s="416"/>
      <c r="N1762" s="343"/>
      <c r="O1762" s="343"/>
      <c r="P1762" s="343"/>
      <c r="Q1762" s="343"/>
      <c r="R1762" s="343"/>
      <c r="S1762" s="343"/>
      <c r="T1762" s="343"/>
      <c r="U1762" s="343"/>
      <c r="V1762" s="343"/>
      <c r="W1762" s="326"/>
      <c r="X1762" s="326"/>
      <c r="Y1762" s="326"/>
      <c r="Z1762" s="326"/>
      <c r="AA1762" s="326"/>
    </row>
    <row r="1763">
      <c r="A1763" s="414"/>
      <c r="B1763" s="415"/>
      <c r="C1763" s="415"/>
      <c r="D1763" s="415"/>
      <c r="E1763" s="415"/>
      <c r="F1763" s="415"/>
      <c r="G1763" s="415"/>
      <c r="H1763" s="415"/>
      <c r="I1763" s="343"/>
      <c r="J1763" s="343"/>
      <c r="K1763" s="343"/>
      <c r="L1763" s="343"/>
      <c r="M1763" s="416"/>
      <c r="N1763" s="343"/>
      <c r="O1763" s="343"/>
      <c r="P1763" s="343"/>
      <c r="Q1763" s="343"/>
      <c r="R1763" s="343"/>
      <c r="S1763" s="343"/>
      <c r="T1763" s="343"/>
      <c r="U1763" s="343"/>
      <c r="V1763" s="343"/>
      <c r="W1763" s="326"/>
      <c r="X1763" s="326"/>
      <c r="Y1763" s="326"/>
      <c r="Z1763" s="326"/>
      <c r="AA1763" s="326"/>
    </row>
    <row r="1764">
      <c r="A1764" s="414"/>
      <c r="B1764" s="415"/>
      <c r="C1764" s="415"/>
      <c r="D1764" s="415"/>
      <c r="E1764" s="415"/>
      <c r="F1764" s="415"/>
      <c r="G1764" s="415"/>
      <c r="H1764" s="415"/>
      <c r="I1764" s="343"/>
      <c r="J1764" s="343"/>
      <c r="K1764" s="343"/>
      <c r="L1764" s="343"/>
      <c r="M1764" s="416"/>
      <c r="N1764" s="343"/>
      <c r="O1764" s="343"/>
      <c r="P1764" s="343"/>
      <c r="Q1764" s="343"/>
      <c r="R1764" s="343"/>
      <c r="S1764" s="343"/>
      <c r="T1764" s="343"/>
      <c r="U1764" s="343"/>
      <c r="V1764" s="343"/>
      <c r="W1764" s="326"/>
      <c r="X1764" s="326"/>
      <c r="Y1764" s="326"/>
      <c r="Z1764" s="326"/>
      <c r="AA1764" s="326"/>
    </row>
    <row r="1765">
      <c r="A1765" s="414"/>
      <c r="B1765" s="415"/>
      <c r="C1765" s="415"/>
      <c r="D1765" s="415"/>
      <c r="E1765" s="415"/>
      <c r="F1765" s="415"/>
      <c r="G1765" s="415"/>
      <c r="H1765" s="415"/>
      <c r="I1765" s="343"/>
      <c r="J1765" s="343"/>
      <c r="K1765" s="343"/>
      <c r="L1765" s="343"/>
      <c r="M1765" s="416"/>
      <c r="N1765" s="343"/>
      <c r="O1765" s="343"/>
      <c r="P1765" s="343"/>
      <c r="Q1765" s="343"/>
      <c r="R1765" s="343"/>
      <c r="S1765" s="343"/>
      <c r="T1765" s="343"/>
      <c r="U1765" s="343"/>
      <c r="V1765" s="343"/>
      <c r="W1765" s="326"/>
      <c r="X1765" s="326"/>
      <c r="Y1765" s="326"/>
      <c r="Z1765" s="326"/>
      <c r="AA1765" s="326"/>
    </row>
    <row r="1766">
      <c r="A1766" s="414"/>
      <c r="B1766" s="415"/>
      <c r="C1766" s="415"/>
      <c r="D1766" s="415"/>
      <c r="E1766" s="415"/>
      <c r="F1766" s="415"/>
      <c r="G1766" s="415"/>
      <c r="H1766" s="415"/>
      <c r="I1766" s="343"/>
      <c r="J1766" s="343"/>
      <c r="K1766" s="343"/>
      <c r="L1766" s="343"/>
      <c r="M1766" s="416"/>
      <c r="N1766" s="343"/>
      <c r="O1766" s="343"/>
      <c r="P1766" s="343"/>
      <c r="Q1766" s="343"/>
      <c r="R1766" s="343"/>
      <c r="S1766" s="343"/>
      <c r="T1766" s="343"/>
      <c r="U1766" s="343"/>
      <c r="V1766" s="343"/>
      <c r="W1766" s="326"/>
      <c r="X1766" s="326"/>
      <c r="Y1766" s="326"/>
      <c r="Z1766" s="326"/>
      <c r="AA1766" s="326"/>
    </row>
    <row r="1767">
      <c r="A1767" s="414"/>
      <c r="B1767" s="415"/>
      <c r="C1767" s="415"/>
      <c r="D1767" s="415"/>
      <c r="E1767" s="415"/>
      <c r="F1767" s="415"/>
      <c r="G1767" s="415"/>
      <c r="H1767" s="415"/>
      <c r="I1767" s="343"/>
      <c r="J1767" s="343"/>
      <c r="K1767" s="343"/>
      <c r="L1767" s="343"/>
      <c r="M1767" s="416"/>
      <c r="N1767" s="343"/>
      <c r="O1767" s="343"/>
      <c r="P1767" s="343"/>
      <c r="Q1767" s="343"/>
      <c r="R1767" s="343"/>
      <c r="S1767" s="343"/>
      <c r="T1767" s="343"/>
      <c r="U1767" s="343"/>
      <c r="V1767" s="343"/>
      <c r="W1767" s="326"/>
      <c r="X1767" s="326"/>
      <c r="Y1767" s="326"/>
      <c r="Z1767" s="326"/>
      <c r="AA1767" s="326"/>
    </row>
    <row r="1768">
      <c r="A1768" s="414"/>
      <c r="B1768" s="415"/>
      <c r="C1768" s="415"/>
      <c r="D1768" s="415"/>
      <c r="E1768" s="415"/>
      <c r="F1768" s="415"/>
      <c r="G1768" s="415"/>
      <c r="H1768" s="415"/>
      <c r="I1768" s="343"/>
      <c r="J1768" s="343"/>
      <c r="K1768" s="343"/>
      <c r="L1768" s="343"/>
      <c r="M1768" s="416"/>
      <c r="N1768" s="343"/>
      <c r="O1768" s="343"/>
      <c r="P1768" s="343"/>
      <c r="Q1768" s="343"/>
      <c r="R1768" s="343"/>
      <c r="S1768" s="343"/>
      <c r="T1768" s="343"/>
      <c r="U1768" s="343"/>
      <c r="V1768" s="343"/>
      <c r="W1768" s="326"/>
      <c r="X1768" s="326"/>
      <c r="Y1768" s="326"/>
      <c r="Z1768" s="326"/>
      <c r="AA1768" s="326"/>
    </row>
    <row r="1769">
      <c r="A1769" s="414"/>
      <c r="B1769" s="415"/>
      <c r="C1769" s="415"/>
      <c r="D1769" s="415"/>
      <c r="E1769" s="415"/>
      <c r="F1769" s="415"/>
      <c r="G1769" s="415"/>
      <c r="H1769" s="415"/>
      <c r="I1769" s="343"/>
      <c r="J1769" s="343"/>
      <c r="K1769" s="343"/>
      <c r="L1769" s="343"/>
      <c r="M1769" s="416"/>
      <c r="N1769" s="343"/>
      <c r="O1769" s="343"/>
      <c r="P1769" s="343"/>
      <c r="Q1769" s="343"/>
      <c r="R1769" s="343"/>
      <c r="S1769" s="343"/>
      <c r="T1769" s="343"/>
      <c r="U1769" s="343"/>
      <c r="V1769" s="343"/>
      <c r="W1769" s="326"/>
      <c r="X1769" s="326"/>
      <c r="Y1769" s="326"/>
      <c r="Z1769" s="326"/>
      <c r="AA1769" s="326"/>
    </row>
    <row r="1770">
      <c r="A1770" s="414"/>
      <c r="B1770" s="415"/>
      <c r="C1770" s="415"/>
      <c r="D1770" s="415"/>
      <c r="E1770" s="415"/>
      <c r="F1770" s="415"/>
      <c r="G1770" s="415"/>
      <c r="H1770" s="415"/>
      <c r="I1770" s="343"/>
      <c r="J1770" s="343"/>
      <c r="K1770" s="343"/>
      <c r="L1770" s="343"/>
      <c r="M1770" s="416"/>
      <c r="N1770" s="343"/>
      <c r="O1770" s="343"/>
      <c r="P1770" s="343"/>
      <c r="Q1770" s="343"/>
      <c r="R1770" s="343"/>
      <c r="S1770" s="343"/>
      <c r="T1770" s="343"/>
      <c r="U1770" s="343"/>
      <c r="V1770" s="343"/>
      <c r="W1770" s="326"/>
      <c r="X1770" s="326"/>
      <c r="Y1770" s="326"/>
      <c r="Z1770" s="326"/>
      <c r="AA1770" s="326"/>
    </row>
    <row r="1771">
      <c r="A1771" s="414"/>
      <c r="B1771" s="415"/>
      <c r="C1771" s="415"/>
      <c r="D1771" s="415"/>
      <c r="E1771" s="415"/>
      <c r="F1771" s="415"/>
      <c r="G1771" s="415"/>
      <c r="H1771" s="415"/>
      <c r="I1771" s="343"/>
      <c r="J1771" s="343"/>
      <c r="K1771" s="343"/>
      <c r="L1771" s="343"/>
      <c r="M1771" s="416"/>
      <c r="N1771" s="343"/>
      <c r="O1771" s="343"/>
      <c r="P1771" s="343"/>
      <c r="Q1771" s="343"/>
      <c r="R1771" s="343"/>
      <c r="S1771" s="343"/>
      <c r="T1771" s="343"/>
      <c r="U1771" s="343"/>
      <c r="V1771" s="343"/>
      <c r="W1771" s="326"/>
      <c r="X1771" s="326"/>
      <c r="Y1771" s="326"/>
      <c r="Z1771" s="326"/>
      <c r="AA1771" s="326"/>
    </row>
    <row r="1772">
      <c r="A1772" s="414"/>
      <c r="B1772" s="415"/>
      <c r="C1772" s="415"/>
      <c r="D1772" s="415"/>
      <c r="E1772" s="415"/>
      <c r="F1772" s="415"/>
      <c r="G1772" s="415"/>
      <c r="H1772" s="415"/>
      <c r="I1772" s="343"/>
      <c r="J1772" s="343"/>
      <c r="K1772" s="343"/>
      <c r="L1772" s="343"/>
      <c r="M1772" s="416"/>
      <c r="N1772" s="343"/>
      <c r="O1772" s="343"/>
      <c r="P1772" s="343"/>
      <c r="Q1772" s="343"/>
      <c r="R1772" s="343"/>
      <c r="S1772" s="343"/>
      <c r="T1772" s="343"/>
      <c r="U1772" s="343"/>
      <c r="V1772" s="343"/>
      <c r="W1772" s="326"/>
      <c r="X1772" s="326"/>
      <c r="Y1772" s="326"/>
      <c r="Z1772" s="326"/>
      <c r="AA1772" s="326"/>
    </row>
    <row r="1773">
      <c r="A1773" s="414"/>
      <c r="B1773" s="415"/>
      <c r="C1773" s="415"/>
      <c r="D1773" s="415"/>
      <c r="E1773" s="415"/>
      <c r="F1773" s="415"/>
      <c r="G1773" s="415"/>
      <c r="H1773" s="415"/>
      <c r="I1773" s="343"/>
      <c r="J1773" s="343"/>
      <c r="K1773" s="343"/>
      <c r="L1773" s="343"/>
      <c r="M1773" s="416"/>
      <c r="N1773" s="343"/>
      <c r="O1773" s="343"/>
      <c r="P1773" s="343"/>
      <c r="Q1773" s="343"/>
      <c r="R1773" s="343"/>
      <c r="S1773" s="343"/>
      <c r="T1773" s="343"/>
      <c r="U1773" s="343"/>
      <c r="V1773" s="343"/>
      <c r="W1773" s="326"/>
      <c r="X1773" s="326"/>
      <c r="Y1773" s="326"/>
      <c r="Z1773" s="326"/>
      <c r="AA1773" s="326"/>
    </row>
    <row r="1774">
      <c r="A1774" s="414"/>
      <c r="B1774" s="415"/>
      <c r="C1774" s="415"/>
      <c r="D1774" s="415"/>
      <c r="E1774" s="415"/>
      <c r="F1774" s="415"/>
      <c r="G1774" s="415"/>
      <c r="H1774" s="415"/>
      <c r="I1774" s="343"/>
      <c r="J1774" s="343"/>
      <c r="K1774" s="343"/>
      <c r="L1774" s="343"/>
      <c r="M1774" s="416"/>
      <c r="N1774" s="343"/>
      <c r="O1774" s="343"/>
      <c r="P1774" s="343"/>
      <c r="Q1774" s="343"/>
      <c r="R1774" s="343"/>
      <c r="S1774" s="343"/>
      <c r="T1774" s="343"/>
      <c r="U1774" s="343"/>
      <c r="V1774" s="343"/>
      <c r="W1774" s="326"/>
      <c r="X1774" s="326"/>
      <c r="Y1774" s="326"/>
      <c r="Z1774" s="326"/>
      <c r="AA1774" s="326"/>
    </row>
    <row r="1775">
      <c r="A1775" s="414"/>
      <c r="B1775" s="415"/>
      <c r="C1775" s="415"/>
      <c r="D1775" s="415"/>
      <c r="E1775" s="415"/>
      <c r="F1775" s="415"/>
      <c r="G1775" s="415"/>
      <c r="H1775" s="415"/>
      <c r="I1775" s="343"/>
      <c r="J1775" s="343"/>
      <c r="K1775" s="343"/>
      <c r="L1775" s="343"/>
      <c r="M1775" s="416"/>
      <c r="N1775" s="343"/>
      <c r="O1775" s="343"/>
      <c r="P1775" s="343"/>
      <c r="Q1775" s="343"/>
      <c r="R1775" s="343"/>
      <c r="S1775" s="343"/>
      <c r="T1775" s="343"/>
      <c r="U1775" s="343"/>
      <c r="V1775" s="343"/>
      <c r="W1775" s="326"/>
      <c r="X1775" s="326"/>
      <c r="Y1775" s="326"/>
      <c r="Z1775" s="326"/>
      <c r="AA1775" s="326"/>
    </row>
    <row r="1776">
      <c r="A1776" s="414"/>
      <c r="B1776" s="415"/>
      <c r="C1776" s="415"/>
      <c r="D1776" s="415"/>
      <c r="E1776" s="415"/>
      <c r="F1776" s="415"/>
      <c r="G1776" s="415"/>
      <c r="H1776" s="415"/>
      <c r="I1776" s="343"/>
      <c r="J1776" s="343"/>
      <c r="K1776" s="343"/>
      <c r="L1776" s="343"/>
      <c r="M1776" s="416"/>
      <c r="N1776" s="343"/>
      <c r="O1776" s="343"/>
      <c r="P1776" s="343"/>
      <c r="Q1776" s="343"/>
      <c r="R1776" s="343"/>
      <c r="S1776" s="343"/>
      <c r="T1776" s="343"/>
      <c r="U1776" s="343"/>
      <c r="V1776" s="343"/>
      <c r="W1776" s="326"/>
      <c r="X1776" s="326"/>
      <c r="Y1776" s="326"/>
      <c r="Z1776" s="326"/>
      <c r="AA1776" s="326"/>
    </row>
    <row r="1777">
      <c r="A1777" s="414"/>
      <c r="B1777" s="415"/>
      <c r="C1777" s="415"/>
      <c r="D1777" s="415"/>
      <c r="E1777" s="415"/>
      <c r="F1777" s="415"/>
      <c r="G1777" s="415"/>
      <c r="H1777" s="415"/>
      <c r="I1777" s="343"/>
      <c r="J1777" s="343"/>
      <c r="K1777" s="343"/>
      <c r="L1777" s="343"/>
      <c r="M1777" s="416"/>
      <c r="N1777" s="343"/>
      <c r="O1777" s="343"/>
      <c r="P1777" s="343"/>
      <c r="Q1777" s="343"/>
      <c r="R1777" s="343"/>
      <c r="S1777" s="343"/>
      <c r="T1777" s="343"/>
      <c r="U1777" s="343"/>
      <c r="V1777" s="343"/>
      <c r="W1777" s="326"/>
      <c r="X1777" s="326"/>
      <c r="Y1777" s="326"/>
      <c r="Z1777" s="326"/>
      <c r="AA1777" s="326"/>
    </row>
    <row r="1778">
      <c r="A1778" s="414"/>
      <c r="B1778" s="415"/>
      <c r="C1778" s="415"/>
      <c r="D1778" s="415"/>
      <c r="E1778" s="415"/>
      <c r="F1778" s="415"/>
      <c r="G1778" s="415"/>
      <c r="H1778" s="415"/>
      <c r="I1778" s="343"/>
      <c r="J1778" s="343"/>
      <c r="K1778" s="343"/>
      <c r="L1778" s="343"/>
      <c r="M1778" s="416"/>
      <c r="N1778" s="343"/>
      <c r="O1778" s="343"/>
      <c r="P1778" s="343"/>
      <c r="Q1778" s="343"/>
      <c r="R1778" s="343"/>
      <c r="S1778" s="343"/>
      <c r="T1778" s="343"/>
      <c r="U1778" s="343"/>
      <c r="V1778" s="343"/>
      <c r="W1778" s="326"/>
      <c r="X1778" s="326"/>
      <c r="Y1778" s="326"/>
      <c r="Z1778" s="326"/>
      <c r="AA1778" s="326"/>
    </row>
    <row r="1779">
      <c r="A1779" s="414"/>
      <c r="B1779" s="415"/>
      <c r="C1779" s="415"/>
      <c r="D1779" s="415"/>
      <c r="E1779" s="415"/>
      <c r="F1779" s="415"/>
      <c r="G1779" s="415"/>
      <c r="H1779" s="415"/>
      <c r="I1779" s="343"/>
      <c r="J1779" s="343"/>
      <c r="K1779" s="343"/>
      <c r="L1779" s="343"/>
      <c r="M1779" s="416"/>
      <c r="N1779" s="343"/>
      <c r="O1779" s="343"/>
      <c r="P1779" s="343"/>
      <c r="Q1779" s="343"/>
      <c r="R1779" s="343"/>
      <c r="S1779" s="343"/>
      <c r="T1779" s="343"/>
      <c r="U1779" s="343"/>
      <c r="V1779" s="343"/>
      <c r="W1779" s="326"/>
      <c r="X1779" s="326"/>
      <c r="Y1779" s="326"/>
      <c r="Z1779" s="326"/>
      <c r="AA1779" s="326"/>
    </row>
    <row r="1780">
      <c r="A1780" s="414"/>
      <c r="B1780" s="415"/>
      <c r="C1780" s="415"/>
      <c r="D1780" s="415"/>
      <c r="E1780" s="415"/>
      <c r="F1780" s="415"/>
      <c r="G1780" s="415"/>
      <c r="H1780" s="415"/>
      <c r="I1780" s="343"/>
      <c r="J1780" s="343"/>
      <c r="K1780" s="343"/>
      <c r="L1780" s="343"/>
      <c r="M1780" s="416"/>
      <c r="N1780" s="343"/>
      <c r="O1780" s="343"/>
      <c r="P1780" s="343"/>
      <c r="Q1780" s="343"/>
      <c r="R1780" s="343"/>
      <c r="S1780" s="343"/>
      <c r="T1780" s="343"/>
      <c r="U1780" s="343"/>
      <c r="V1780" s="343"/>
      <c r="W1780" s="326"/>
      <c r="X1780" s="326"/>
      <c r="Y1780" s="326"/>
      <c r="Z1780" s="326"/>
      <c r="AA1780" s="326"/>
    </row>
    <row r="1781">
      <c r="A1781" s="414"/>
      <c r="B1781" s="415"/>
      <c r="C1781" s="415"/>
      <c r="D1781" s="415"/>
      <c r="E1781" s="415"/>
      <c r="F1781" s="415"/>
      <c r="G1781" s="415"/>
      <c r="H1781" s="415"/>
      <c r="I1781" s="343"/>
      <c r="J1781" s="343"/>
      <c r="K1781" s="343"/>
      <c r="L1781" s="343"/>
      <c r="M1781" s="416"/>
      <c r="N1781" s="343"/>
      <c r="O1781" s="343"/>
      <c r="P1781" s="343"/>
      <c r="Q1781" s="343"/>
      <c r="R1781" s="343"/>
      <c r="S1781" s="343"/>
      <c r="T1781" s="343"/>
      <c r="U1781" s="343"/>
      <c r="V1781" s="343"/>
      <c r="W1781" s="326"/>
      <c r="X1781" s="326"/>
      <c r="Y1781" s="326"/>
      <c r="Z1781" s="326"/>
      <c r="AA1781" s="326"/>
    </row>
    <row r="1782">
      <c r="A1782" s="414"/>
      <c r="B1782" s="415"/>
      <c r="C1782" s="415"/>
      <c r="D1782" s="415"/>
      <c r="E1782" s="415"/>
      <c r="F1782" s="415"/>
      <c r="G1782" s="415"/>
      <c r="H1782" s="415"/>
      <c r="I1782" s="343"/>
      <c r="J1782" s="343"/>
      <c r="K1782" s="343"/>
      <c r="L1782" s="343"/>
      <c r="M1782" s="416"/>
      <c r="N1782" s="343"/>
      <c r="O1782" s="343"/>
      <c r="P1782" s="343"/>
      <c r="Q1782" s="343"/>
      <c r="R1782" s="343"/>
      <c r="S1782" s="343"/>
      <c r="T1782" s="343"/>
      <c r="U1782" s="343"/>
      <c r="V1782" s="343"/>
      <c r="W1782" s="326"/>
      <c r="X1782" s="326"/>
      <c r="Y1782" s="326"/>
      <c r="Z1782" s="326"/>
      <c r="AA1782" s="326"/>
    </row>
    <row r="1783">
      <c r="A1783" s="414"/>
      <c r="B1783" s="415"/>
      <c r="C1783" s="415"/>
      <c r="D1783" s="415"/>
      <c r="E1783" s="415"/>
      <c r="F1783" s="415"/>
      <c r="G1783" s="415"/>
      <c r="H1783" s="415"/>
      <c r="I1783" s="343"/>
      <c r="J1783" s="343"/>
      <c r="K1783" s="343"/>
      <c r="L1783" s="343"/>
      <c r="M1783" s="416"/>
      <c r="N1783" s="343"/>
      <c r="O1783" s="343"/>
      <c r="P1783" s="343"/>
      <c r="Q1783" s="343"/>
      <c r="R1783" s="343"/>
      <c r="S1783" s="343"/>
      <c r="T1783" s="343"/>
      <c r="U1783" s="343"/>
      <c r="V1783" s="343"/>
      <c r="W1783" s="326"/>
      <c r="X1783" s="326"/>
      <c r="Y1783" s="326"/>
      <c r="Z1783" s="326"/>
      <c r="AA1783" s="326"/>
    </row>
    <row r="1784">
      <c r="A1784" s="414"/>
      <c r="B1784" s="415"/>
      <c r="C1784" s="415"/>
      <c r="D1784" s="415"/>
      <c r="E1784" s="415"/>
      <c r="F1784" s="415"/>
      <c r="G1784" s="415"/>
      <c r="H1784" s="415"/>
      <c r="I1784" s="343"/>
      <c r="J1784" s="343"/>
      <c r="K1784" s="343"/>
      <c r="L1784" s="343"/>
      <c r="M1784" s="416"/>
      <c r="N1784" s="343"/>
      <c r="O1784" s="343"/>
      <c r="P1784" s="343"/>
      <c r="Q1784" s="343"/>
      <c r="R1784" s="343"/>
      <c r="S1784" s="343"/>
      <c r="T1784" s="343"/>
      <c r="U1784" s="343"/>
      <c r="V1784" s="343"/>
      <c r="W1784" s="326"/>
      <c r="X1784" s="326"/>
      <c r="Y1784" s="326"/>
      <c r="Z1784" s="326"/>
      <c r="AA1784" s="326"/>
    </row>
    <row r="1785">
      <c r="A1785" s="414"/>
      <c r="B1785" s="415"/>
      <c r="C1785" s="415"/>
      <c r="D1785" s="415"/>
      <c r="E1785" s="415"/>
      <c r="F1785" s="415"/>
      <c r="G1785" s="415"/>
      <c r="H1785" s="415"/>
      <c r="I1785" s="343"/>
      <c r="J1785" s="343"/>
      <c r="K1785" s="343"/>
      <c r="L1785" s="343"/>
      <c r="M1785" s="416"/>
      <c r="N1785" s="343"/>
      <c r="O1785" s="343"/>
      <c r="P1785" s="343"/>
      <c r="Q1785" s="343"/>
      <c r="R1785" s="343"/>
      <c r="S1785" s="343"/>
      <c r="T1785" s="343"/>
      <c r="U1785" s="343"/>
      <c r="V1785" s="343"/>
      <c r="W1785" s="326"/>
      <c r="X1785" s="326"/>
      <c r="Y1785" s="326"/>
      <c r="Z1785" s="326"/>
      <c r="AA1785" s="326"/>
    </row>
    <row r="1786">
      <c r="A1786" s="414"/>
      <c r="B1786" s="415"/>
      <c r="C1786" s="415"/>
      <c r="D1786" s="415"/>
      <c r="E1786" s="415"/>
      <c r="F1786" s="415"/>
      <c r="G1786" s="415"/>
      <c r="H1786" s="415"/>
      <c r="I1786" s="343"/>
      <c r="J1786" s="343"/>
      <c r="K1786" s="343"/>
      <c r="L1786" s="343"/>
      <c r="M1786" s="416"/>
      <c r="N1786" s="343"/>
      <c r="O1786" s="343"/>
      <c r="P1786" s="343"/>
      <c r="Q1786" s="343"/>
      <c r="R1786" s="343"/>
      <c r="S1786" s="343"/>
      <c r="T1786" s="343"/>
      <c r="U1786" s="343"/>
      <c r="V1786" s="343"/>
      <c r="W1786" s="326"/>
      <c r="X1786" s="326"/>
      <c r="Y1786" s="326"/>
      <c r="Z1786" s="326"/>
      <c r="AA1786" s="326"/>
    </row>
    <row r="1787">
      <c r="A1787" s="414"/>
      <c r="B1787" s="415"/>
      <c r="C1787" s="415"/>
      <c r="D1787" s="415"/>
      <c r="E1787" s="415"/>
      <c r="F1787" s="415"/>
      <c r="G1787" s="415"/>
      <c r="H1787" s="415"/>
      <c r="I1787" s="343"/>
      <c r="J1787" s="343"/>
      <c r="K1787" s="343"/>
      <c r="L1787" s="343"/>
      <c r="M1787" s="416"/>
      <c r="N1787" s="343"/>
      <c r="O1787" s="343"/>
      <c r="P1787" s="343"/>
      <c r="Q1787" s="343"/>
      <c r="R1787" s="343"/>
      <c r="S1787" s="343"/>
      <c r="T1787" s="343"/>
      <c r="U1787" s="343"/>
      <c r="V1787" s="343"/>
      <c r="W1787" s="326"/>
      <c r="X1787" s="326"/>
      <c r="Y1787" s="326"/>
      <c r="Z1787" s="326"/>
      <c r="AA1787" s="326"/>
    </row>
    <row r="1788">
      <c r="A1788" s="414"/>
      <c r="B1788" s="415"/>
      <c r="C1788" s="415"/>
      <c r="D1788" s="415"/>
      <c r="E1788" s="415"/>
      <c r="F1788" s="415"/>
      <c r="G1788" s="415"/>
      <c r="H1788" s="415"/>
      <c r="I1788" s="343"/>
      <c r="J1788" s="343"/>
      <c r="K1788" s="343"/>
      <c r="L1788" s="343"/>
      <c r="M1788" s="416"/>
      <c r="N1788" s="343"/>
      <c r="O1788" s="343"/>
      <c r="P1788" s="343"/>
      <c r="Q1788" s="343"/>
      <c r="R1788" s="343"/>
      <c r="S1788" s="343"/>
      <c r="T1788" s="343"/>
      <c r="U1788" s="343"/>
      <c r="V1788" s="343"/>
      <c r="W1788" s="326"/>
      <c r="X1788" s="326"/>
      <c r="Y1788" s="326"/>
      <c r="Z1788" s="326"/>
      <c r="AA1788" s="326"/>
    </row>
    <row r="1789">
      <c r="A1789" s="414"/>
      <c r="B1789" s="415"/>
      <c r="C1789" s="415"/>
      <c r="D1789" s="415"/>
      <c r="E1789" s="415"/>
      <c r="F1789" s="415"/>
      <c r="G1789" s="415"/>
      <c r="H1789" s="415"/>
      <c r="I1789" s="343"/>
      <c r="J1789" s="343"/>
      <c r="K1789" s="343"/>
      <c r="L1789" s="343"/>
      <c r="M1789" s="416"/>
      <c r="N1789" s="343"/>
      <c r="O1789" s="343"/>
      <c r="P1789" s="343"/>
      <c r="Q1789" s="343"/>
      <c r="R1789" s="343"/>
      <c r="S1789" s="343"/>
      <c r="T1789" s="343"/>
      <c r="U1789" s="343"/>
      <c r="V1789" s="343"/>
      <c r="W1789" s="326"/>
      <c r="X1789" s="326"/>
      <c r="Y1789" s="326"/>
      <c r="Z1789" s="326"/>
      <c r="AA1789" s="326"/>
    </row>
    <row r="1790">
      <c r="A1790" s="414"/>
      <c r="B1790" s="415"/>
      <c r="C1790" s="415"/>
      <c r="D1790" s="415"/>
      <c r="E1790" s="415"/>
      <c r="F1790" s="415"/>
      <c r="G1790" s="415"/>
      <c r="H1790" s="415"/>
      <c r="I1790" s="343"/>
      <c r="J1790" s="343"/>
      <c r="K1790" s="343"/>
      <c r="L1790" s="343"/>
      <c r="M1790" s="416"/>
      <c r="N1790" s="343"/>
      <c r="O1790" s="343"/>
      <c r="P1790" s="343"/>
      <c r="Q1790" s="343"/>
      <c r="R1790" s="343"/>
      <c r="S1790" s="343"/>
      <c r="T1790" s="343"/>
      <c r="U1790" s="343"/>
      <c r="V1790" s="343"/>
      <c r="W1790" s="326"/>
      <c r="X1790" s="326"/>
      <c r="Y1790" s="326"/>
      <c r="Z1790" s="326"/>
      <c r="AA1790" s="326"/>
    </row>
    <row r="1791">
      <c r="A1791" s="414"/>
      <c r="B1791" s="415"/>
      <c r="C1791" s="415"/>
      <c r="D1791" s="415"/>
      <c r="E1791" s="415"/>
      <c r="F1791" s="415"/>
      <c r="G1791" s="415"/>
      <c r="H1791" s="415"/>
      <c r="I1791" s="343"/>
      <c r="J1791" s="343"/>
      <c r="K1791" s="343"/>
      <c r="L1791" s="343"/>
      <c r="M1791" s="416"/>
      <c r="N1791" s="343"/>
      <c r="O1791" s="343"/>
      <c r="P1791" s="343"/>
      <c r="Q1791" s="343"/>
      <c r="R1791" s="343"/>
      <c r="S1791" s="343"/>
      <c r="T1791" s="343"/>
      <c r="U1791" s="343"/>
      <c r="V1791" s="343"/>
      <c r="W1791" s="326"/>
      <c r="X1791" s="326"/>
      <c r="Y1791" s="326"/>
      <c r="Z1791" s="326"/>
      <c r="AA1791" s="326"/>
    </row>
    <row r="1792">
      <c r="A1792" s="414"/>
      <c r="B1792" s="415"/>
      <c r="C1792" s="415"/>
      <c r="D1792" s="415"/>
      <c r="E1792" s="415"/>
      <c r="F1792" s="415"/>
      <c r="G1792" s="415"/>
      <c r="H1792" s="415"/>
      <c r="I1792" s="343"/>
      <c r="J1792" s="343"/>
      <c r="K1792" s="343"/>
      <c r="L1792" s="343"/>
      <c r="M1792" s="416"/>
      <c r="N1792" s="343"/>
      <c r="O1792" s="343"/>
      <c r="P1792" s="343"/>
      <c r="Q1792" s="343"/>
      <c r="R1792" s="343"/>
      <c r="S1792" s="343"/>
      <c r="T1792" s="343"/>
      <c r="U1792" s="343"/>
      <c r="V1792" s="343"/>
      <c r="W1792" s="326"/>
      <c r="X1792" s="326"/>
      <c r="Y1792" s="326"/>
      <c r="Z1792" s="326"/>
      <c r="AA1792" s="326"/>
    </row>
    <row r="1793">
      <c r="A1793" s="414"/>
      <c r="B1793" s="415"/>
      <c r="C1793" s="415"/>
      <c r="D1793" s="415"/>
      <c r="E1793" s="415"/>
      <c r="F1793" s="415"/>
      <c r="G1793" s="415"/>
      <c r="H1793" s="415"/>
      <c r="I1793" s="343"/>
      <c r="J1793" s="343"/>
      <c r="K1793" s="343"/>
      <c r="L1793" s="343"/>
      <c r="M1793" s="416"/>
      <c r="N1793" s="343"/>
      <c r="O1793" s="343"/>
      <c r="P1793" s="343"/>
      <c r="Q1793" s="343"/>
      <c r="R1793" s="343"/>
      <c r="S1793" s="343"/>
      <c r="T1793" s="343"/>
      <c r="U1793" s="343"/>
      <c r="V1793" s="343"/>
      <c r="W1793" s="326"/>
      <c r="X1793" s="326"/>
      <c r="Y1793" s="326"/>
      <c r="Z1793" s="326"/>
      <c r="AA1793" s="326"/>
    </row>
    <row r="1794">
      <c r="A1794" s="414"/>
      <c r="B1794" s="415"/>
      <c r="C1794" s="415"/>
      <c r="D1794" s="415"/>
      <c r="E1794" s="415"/>
      <c r="F1794" s="415"/>
      <c r="G1794" s="415"/>
      <c r="H1794" s="415"/>
      <c r="I1794" s="343"/>
      <c r="J1794" s="343"/>
      <c r="K1794" s="343"/>
      <c r="L1794" s="343"/>
      <c r="M1794" s="416"/>
      <c r="N1794" s="343"/>
      <c r="O1794" s="343"/>
      <c r="P1794" s="343"/>
      <c r="Q1794" s="343"/>
      <c r="R1794" s="343"/>
      <c r="S1794" s="343"/>
      <c r="T1794" s="343"/>
      <c r="U1794" s="343"/>
      <c r="V1794" s="343"/>
      <c r="W1794" s="326"/>
      <c r="X1794" s="326"/>
      <c r="Y1794" s="326"/>
      <c r="Z1794" s="326"/>
      <c r="AA1794" s="326"/>
    </row>
    <row r="1795">
      <c r="A1795" s="414"/>
      <c r="B1795" s="415"/>
      <c r="C1795" s="415"/>
      <c r="D1795" s="415"/>
      <c r="E1795" s="415"/>
      <c r="F1795" s="415"/>
      <c r="G1795" s="415"/>
      <c r="H1795" s="415"/>
      <c r="I1795" s="343"/>
      <c r="J1795" s="343"/>
      <c r="K1795" s="343"/>
      <c r="L1795" s="343"/>
      <c r="M1795" s="416"/>
      <c r="N1795" s="343"/>
      <c r="O1795" s="343"/>
      <c r="P1795" s="343"/>
      <c r="Q1795" s="343"/>
      <c r="R1795" s="343"/>
      <c r="S1795" s="343"/>
      <c r="T1795" s="343"/>
      <c r="U1795" s="343"/>
      <c r="V1795" s="343"/>
      <c r="W1795" s="326"/>
      <c r="X1795" s="326"/>
      <c r="Y1795" s="326"/>
      <c r="Z1795" s="326"/>
      <c r="AA1795" s="326"/>
    </row>
    <row r="1796">
      <c r="A1796" s="414"/>
      <c r="B1796" s="415"/>
      <c r="C1796" s="415"/>
      <c r="D1796" s="415"/>
      <c r="E1796" s="415"/>
      <c r="F1796" s="415"/>
      <c r="G1796" s="415"/>
      <c r="H1796" s="415"/>
      <c r="I1796" s="343"/>
      <c r="J1796" s="343"/>
      <c r="K1796" s="343"/>
      <c r="L1796" s="343"/>
      <c r="M1796" s="416"/>
      <c r="N1796" s="343"/>
      <c r="O1796" s="343"/>
      <c r="P1796" s="343"/>
      <c r="Q1796" s="343"/>
      <c r="R1796" s="343"/>
      <c r="S1796" s="343"/>
      <c r="T1796" s="343"/>
      <c r="U1796" s="343"/>
      <c r="V1796" s="343"/>
      <c r="W1796" s="326"/>
      <c r="X1796" s="326"/>
      <c r="Y1796" s="326"/>
      <c r="Z1796" s="326"/>
      <c r="AA1796" s="326"/>
    </row>
    <row r="1797">
      <c r="A1797" s="414"/>
      <c r="B1797" s="415"/>
      <c r="C1797" s="415"/>
      <c r="D1797" s="415"/>
      <c r="E1797" s="415"/>
      <c r="F1797" s="415"/>
      <c r="G1797" s="415"/>
      <c r="H1797" s="415"/>
      <c r="I1797" s="343"/>
      <c r="J1797" s="343"/>
      <c r="K1797" s="343"/>
      <c r="L1797" s="343"/>
      <c r="M1797" s="416"/>
      <c r="N1797" s="343"/>
      <c r="O1797" s="343"/>
      <c r="P1797" s="343"/>
      <c r="Q1797" s="343"/>
      <c r="R1797" s="343"/>
      <c r="S1797" s="343"/>
      <c r="T1797" s="343"/>
      <c r="U1797" s="343"/>
      <c r="V1797" s="343"/>
      <c r="W1797" s="326"/>
      <c r="X1797" s="326"/>
      <c r="Y1797" s="326"/>
      <c r="Z1797" s="326"/>
      <c r="AA1797" s="326"/>
    </row>
    <row r="1798">
      <c r="A1798" s="414"/>
      <c r="B1798" s="415"/>
      <c r="C1798" s="415"/>
      <c r="D1798" s="415"/>
      <c r="E1798" s="415"/>
      <c r="F1798" s="415"/>
      <c r="G1798" s="415"/>
      <c r="H1798" s="415"/>
      <c r="I1798" s="343"/>
      <c r="J1798" s="343"/>
      <c r="K1798" s="343"/>
      <c r="L1798" s="343"/>
      <c r="M1798" s="416"/>
      <c r="N1798" s="343"/>
      <c r="O1798" s="343"/>
      <c r="P1798" s="343"/>
      <c r="Q1798" s="343"/>
      <c r="R1798" s="343"/>
      <c r="S1798" s="343"/>
      <c r="T1798" s="343"/>
      <c r="U1798" s="343"/>
      <c r="V1798" s="343"/>
      <c r="W1798" s="326"/>
      <c r="X1798" s="326"/>
      <c r="Y1798" s="326"/>
      <c r="Z1798" s="326"/>
      <c r="AA1798" s="326"/>
    </row>
    <row r="1799">
      <c r="A1799" s="414"/>
      <c r="B1799" s="415"/>
      <c r="C1799" s="415"/>
      <c r="D1799" s="415"/>
      <c r="E1799" s="415"/>
      <c r="F1799" s="415"/>
      <c r="G1799" s="415"/>
      <c r="H1799" s="415"/>
      <c r="I1799" s="343"/>
      <c r="J1799" s="343"/>
      <c r="K1799" s="343"/>
      <c r="L1799" s="343"/>
      <c r="M1799" s="416"/>
      <c r="N1799" s="343"/>
      <c r="O1799" s="343"/>
      <c r="P1799" s="343"/>
      <c r="Q1799" s="343"/>
      <c r="R1799" s="343"/>
      <c r="S1799" s="343"/>
      <c r="T1799" s="343"/>
      <c r="U1799" s="343"/>
      <c r="V1799" s="343"/>
      <c r="W1799" s="326"/>
      <c r="X1799" s="326"/>
      <c r="Y1799" s="326"/>
      <c r="Z1799" s="326"/>
      <c r="AA1799" s="326"/>
    </row>
    <row r="1800">
      <c r="A1800" s="414"/>
      <c r="B1800" s="415"/>
      <c r="C1800" s="415"/>
      <c r="D1800" s="415"/>
      <c r="E1800" s="415"/>
      <c r="F1800" s="415"/>
      <c r="G1800" s="415"/>
      <c r="H1800" s="415"/>
      <c r="I1800" s="343"/>
      <c r="J1800" s="343"/>
      <c r="K1800" s="343"/>
      <c r="L1800" s="343"/>
      <c r="M1800" s="416"/>
      <c r="N1800" s="343"/>
      <c r="O1800" s="343"/>
      <c r="P1800" s="343"/>
      <c r="Q1800" s="343"/>
      <c r="R1800" s="343"/>
      <c r="S1800" s="343"/>
      <c r="T1800" s="343"/>
      <c r="U1800" s="343"/>
      <c r="V1800" s="343"/>
      <c r="W1800" s="326"/>
      <c r="X1800" s="326"/>
      <c r="Y1800" s="326"/>
      <c r="Z1800" s="326"/>
      <c r="AA1800" s="326"/>
    </row>
    <row r="1801">
      <c r="A1801" s="414"/>
      <c r="B1801" s="415"/>
      <c r="C1801" s="415"/>
      <c r="D1801" s="415"/>
      <c r="E1801" s="415"/>
      <c r="F1801" s="415"/>
      <c r="G1801" s="415"/>
      <c r="H1801" s="415"/>
      <c r="I1801" s="343"/>
      <c r="J1801" s="343"/>
      <c r="K1801" s="343"/>
      <c r="L1801" s="343"/>
      <c r="M1801" s="416"/>
      <c r="N1801" s="343"/>
      <c r="O1801" s="343"/>
      <c r="P1801" s="343"/>
      <c r="Q1801" s="343"/>
      <c r="R1801" s="343"/>
      <c r="S1801" s="343"/>
      <c r="T1801" s="343"/>
      <c r="U1801" s="343"/>
      <c r="V1801" s="343"/>
      <c r="W1801" s="326"/>
      <c r="X1801" s="326"/>
      <c r="Y1801" s="326"/>
      <c r="Z1801" s="326"/>
      <c r="AA1801" s="326"/>
    </row>
    <row r="1802">
      <c r="A1802" s="414"/>
      <c r="B1802" s="415"/>
      <c r="C1802" s="415"/>
      <c r="D1802" s="415"/>
      <c r="E1802" s="415"/>
      <c r="F1802" s="415"/>
      <c r="G1802" s="415"/>
      <c r="H1802" s="415"/>
      <c r="I1802" s="343"/>
      <c r="J1802" s="343"/>
      <c r="K1802" s="343"/>
      <c r="L1802" s="343"/>
      <c r="M1802" s="416"/>
      <c r="N1802" s="343"/>
      <c r="O1802" s="343"/>
      <c r="P1802" s="343"/>
      <c r="Q1802" s="343"/>
      <c r="R1802" s="343"/>
      <c r="S1802" s="343"/>
      <c r="T1802" s="343"/>
      <c r="U1802" s="343"/>
      <c r="V1802" s="343"/>
      <c r="W1802" s="326"/>
      <c r="X1802" s="326"/>
      <c r="Y1802" s="326"/>
      <c r="Z1802" s="326"/>
      <c r="AA1802" s="326"/>
    </row>
    <row r="1803">
      <c r="A1803" s="414"/>
      <c r="B1803" s="415"/>
      <c r="C1803" s="415"/>
      <c r="D1803" s="415"/>
      <c r="E1803" s="415"/>
      <c r="F1803" s="415"/>
      <c r="G1803" s="415"/>
      <c r="H1803" s="415"/>
      <c r="I1803" s="343"/>
      <c r="J1803" s="343"/>
      <c r="K1803" s="343"/>
      <c r="L1803" s="343"/>
      <c r="M1803" s="416"/>
      <c r="N1803" s="343"/>
      <c r="O1803" s="343"/>
      <c r="P1803" s="343"/>
      <c r="Q1803" s="343"/>
      <c r="R1803" s="343"/>
      <c r="S1803" s="343"/>
      <c r="T1803" s="343"/>
      <c r="U1803" s="343"/>
      <c r="V1803" s="343"/>
      <c r="W1803" s="326"/>
      <c r="X1803" s="326"/>
      <c r="Y1803" s="326"/>
      <c r="Z1803" s="326"/>
      <c r="AA1803" s="326"/>
    </row>
    <row r="1804">
      <c r="A1804" s="414"/>
      <c r="B1804" s="415"/>
      <c r="C1804" s="415"/>
      <c r="D1804" s="415"/>
      <c r="E1804" s="415"/>
      <c r="F1804" s="415"/>
      <c r="G1804" s="415"/>
      <c r="H1804" s="415"/>
      <c r="I1804" s="343"/>
      <c r="J1804" s="343"/>
      <c r="K1804" s="343"/>
      <c r="L1804" s="343"/>
      <c r="M1804" s="416"/>
      <c r="N1804" s="343"/>
      <c r="O1804" s="343"/>
      <c r="P1804" s="343"/>
      <c r="Q1804" s="343"/>
      <c r="R1804" s="343"/>
      <c r="S1804" s="343"/>
      <c r="T1804" s="343"/>
      <c r="U1804" s="343"/>
      <c r="V1804" s="343"/>
      <c r="W1804" s="326"/>
      <c r="X1804" s="326"/>
      <c r="Y1804" s="326"/>
      <c r="Z1804" s="326"/>
      <c r="AA1804" s="326"/>
    </row>
    <row r="1805">
      <c r="A1805" s="414"/>
      <c r="B1805" s="415"/>
      <c r="C1805" s="415"/>
      <c r="D1805" s="415"/>
      <c r="E1805" s="415"/>
      <c r="F1805" s="415"/>
      <c r="G1805" s="415"/>
      <c r="H1805" s="415"/>
      <c r="I1805" s="343"/>
      <c r="J1805" s="343"/>
      <c r="K1805" s="343"/>
      <c r="L1805" s="343"/>
      <c r="M1805" s="416"/>
      <c r="N1805" s="343"/>
      <c r="O1805" s="343"/>
      <c r="P1805" s="343"/>
      <c r="Q1805" s="343"/>
      <c r="R1805" s="343"/>
      <c r="S1805" s="343"/>
      <c r="T1805" s="343"/>
      <c r="U1805" s="343"/>
      <c r="V1805" s="343"/>
      <c r="W1805" s="326"/>
      <c r="X1805" s="326"/>
      <c r="Y1805" s="326"/>
      <c r="Z1805" s="326"/>
      <c r="AA1805" s="326"/>
    </row>
    <row r="1806">
      <c r="A1806" s="414"/>
      <c r="B1806" s="415"/>
      <c r="C1806" s="415"/>
      <c r="D1806" s="415"/>
      <c r="E1806" s="415"/>
      <c r="F1806" s="415"/>
      <c r="G1806" s="415"/>
      <c r="H1806" s="415"/>
      <c r="I1806" s="343"/>
      <c r="J1806" s="343"/>
      <c r="K1806" s="343"/>
      <c r="L1806" s="343"/>
      <c r="M1806" s="416"/>
      <c r="N1806" s="343"/>
      <c r="O1806" s="343"/>
      <c r="P1806" s="343"/>
      <c r="Q1806" s="343"/>
      <c r="R1806" s="343"/>
      <c r="S1806" s="343"/>
      <c r="T1806" s="343"/>
      <c r="U1806" s="343"/>
      <c r="V1806" s="343"/>
      <c r="W1806" s="326"/>
      <c r="X1806" s="326"/>
      <c r="Y1806" s="326"/>
      <c r="Z1806" s="326"/>
      <c r="AA1806" s="326"/>
    </row>
    <row r="1807">
      <c r="A1807" s="414"/>
      <c r="B1807" s="415"/>
      <c r="C1807" s="415"/>
      <c r="D1807" s="415"/>
      <c r="E1807" s="415"/>
      <c r="F1807" s="415"/>
      <c r="G1807" s="415"/>
      <c r="H1807" s="415"/>
      <c r="I1807" s="343"/>
      <c r="J1807" s="343"/>
      <c r="K1807" s="343"/>
      <c r="L1807" s="343"/>
      <c r="M1807" s="416"/>
      <c r="N1807" s="343"/>
      <c r="O1807" s="343"/>
      <c r="P1807" s="343"/>
      <c r="Q1807" s="343"/>
      <c r="R1807" s="343"/>
      <c r="S1807" s="343"/>
      <c r="T1807" s="343"/>
      <c r="U1807" s="343"/>
      <c r="V1807" s="343"/>
      <c r="W1807" s="326"/>
      <c r="X1807" s="326"/>
      <c r="Y1807" s="326"/>
      <c r="Z1807" s="326"/>
      <c r="AA1807" s="326"/>
    </row>
    <row r="1808">
      <c r="A1808" s="414"/>
      <c r="B1808" s="415"/>
      <c r="C1808" s="415"/>
      <c r="D1808" s="415"/>
      <c r="E1808" s="415"/>
      <c r="F1808" s="415"/>
      <c r="G1808" s="415"/>
      <c r="H1808" s="415"/>
      <c r="I1808" s="343"/>
      <c r="J1808" s="343"/>
      <c r="K1808" s="343"/>
      <c r="L1808" s="343"/>
      <c r="M1808" s="416"/>
      <c r="N1808" s="343"/>
      <c r="O1808" s="343"/>
      <c r="P1808" s="343"/>
      <c r="Q1808" s="343"/>
      <c r="R1808" s="343"/>
      <c r="S1808" s="343"/>
      <c r="T1808" s="343"/>
      <c r="U1808" s="343"/>
      <c r="V1808" s="343"/>
      <c r="W1808" s="326"/>
      <c r="X1808" s="326"/>
      <c r="Y1808" s="326"/>
      <c r="Z1808" s="326"/>
      <c r="AA1808" s="326"/>
    </row>
    <row r="1809">
      <c r="A1809" s="414"/>
      <c r="B1809" s="415"/>
      <c r="C1809" s="415"/>
      <c r="D1809" s="415"/>
      <c r="E1809" s="415"/>
      <c r="F1809" s="415"/>
      <c r="G1809" s="415"/>
      <c r="H1809" s="415"/>
      <c r="I1809" s="343"/>
      <c r="J1809" s="343"/>
      <c r="K1809" s="343"/>
      <c r="L1809" s="343"/>
      <c r="M1809" s="416"/>
      <c r="N1809" s="343"/>
      <c r="O1809" s="343"/>
      <c r="P1809" s="343"/>
      <c r="Q1809" s="343"/>
      <c r="R1809" s="343"/>
      <c r="S1809" s="343"/>
      <c r="T1809" s="343"/>
      <c r="U1809" s="343"/>
      <c r="V1809" s="343"/>
      <c r="W1809" s="326"/>
      <c r="X1809" s="326"/>
      <c r="Y1809" s="326"/>
      <c r="Z1809" s="326"/>
      <c r="AA1809" s="326"/>
    </row>
    <row r="1810">
      <c r="A1810" s="414"/>
      <c r="B1810" s="415"/>
      <c r="C1810" s="415"/>
      <c r="D1810" s="415"/>
      <c r="E1810" s="415"/>
      <c r="F1810" s="415"/>
      <c r="G1810" s="415"/>
      <c r="H1810" s="415"/>
      <c r="I1810" s="343"/>
      <c r="J1810" s="343"/>
      <c r="K1810" s="343"/>
      <c r="L1810" s="343"/>
      <c r="M1810" s="416"/>
      <c r="N1810" s="343"/>
      <c r="O1810" s="343"/>
      <c r="P1810" s="343"/>
      <c r="Q1810" s="343"/>
      <c r="R1810" s="343"/>
      <c r="S1810" s="343"/>
      <c r="T1810" s="343"/>
      <c r="U1810" s="343"/>
      <c r="V1810" s="343"/>
      <c r="W1810" s="326"/>
      <c r="X1810" s="326"/>
      <c r="Y1810" s="326"/>
      <c r="Z1810" s="326"/>
      <c r="AA1810" s="326"/>
    </row>
    <row r="1811">
      <c r="A1811" s="414"/>
      <c r="B1811" s="415"/>
      <c r="C1811" s="415"/>
      <c r="D1811" s="415"/>
      <c r="E1811" s="415"/>
      <c r="F1811" s="415"/>
      <c r="G1811" s="415"/>
      <c r="H1811" s="415"/>
      <c r="I1811" s="343"/>
      <c r="J1811" s="343"/>
      <c r="K1811" s="343"/>
      <c r="L1811" s="343"/>
      <c r="M1811" s="416"/>
      <c r="N1811" s="343"/>
      <c r="O1811" s="343"/>
      <c r="P1811" s="343"/>
      <c r="Q1811" s="343"/>
      <c r="R1811" s="343"/>
      <c r="S1811" s="343"/>
      <c r="T1811" s="343"/>
      <c r="U1811" s="343"/>
      <c r="V1811" s="343"/>
      <c r="W1811" s="326"/>
      <c r="X1811" s="326"/>
      <c r="Y1811" s="326"/>
      <c r="Z1811" s="326"/>
      <c r="AA1811" s="326"/>
    </row>
    <row r="1812">
      <c r="A1812" s="414"/>
      <c r="B1812" s="415"/>
      <c r="C1812" s="415"/>
      <c r="D1812" s="415"/>
      <c r="E1812" s="415"/>
      <c r="F1812" s="415"/>
      <c r="G1812" s="415"/>
      <c r="H1812" s="415"/>
      <c r="I1812" s="343"/>
      <c r="J1812" s="343"/>
      <c r="K1812" s="343"/>
      <c r="L1812" s="343"/>
      <c r="M1812" s="416"/>
      <c r="N1812" s="343"/>
      <c r="O1812" s="343"/>
      <c r="P1812" s="343"/>
      <c r="Q1812" s="343"/>
      <c r="R1812" s="343"/>
      <c r="S1812" s="343"/>
      <c r="T1812" s="343"/>
      <c r="U1812" s="343"/>
      <c r="V1812" s="343"/>
      <c r="W1812" s="326"/>
      <c r="X1812" s="326"/>
      <c r="Y1812" s="326"/>
      <c r="Z1812" s="326"/>
      <c r="AA1812" s="326"/>
    </row>
    <row r="1813">
      <c r="A1813" s="414"/>
      <c r="B1813" s="415"/>
      <c r="C1813" s="415"/>
      <c r="D1813" s="415"/>
      <c r="E1813" s="415"/>
      <c r="F1813" s="415"/>
      <c r="G1813" s="415"/>
      <c r="H1813" s="415"/>
      <c r="I1813" s="343"/>
      <c r="J1813" s="343"/>
      <c r="K1813" s="343"/>
      <c r="L1813" s="343"/>
      <c r="M1813" s="416"/>
      <c r="N1813" s="343"/>
      <c r="O1813" s="343"/>
      <c r="P1813" s="343"/>
      <c r="Q1813" s="343"/>
      <c r="R1813" s="343"/>
      <c r="S1813" s="343"/>
      <c r="T1813" s="343"/>
      <c r="U1813" s="343"/>
      <c r="V1813" s="343"/>
      <c r="W1813" s="326"/>
      <c r="X1813" s="326"/>
      <c r="Y1813" s="326"/>
      <c r="Z1813" s="326"/>
      <c r="AA1813" s="326"/>
    </row>
    <row r="1814">
      <c r="A1814" s="414"/>
      <c r="B1814" s="415"/>
      <c r="C1814" s="415"/>
      <c r="D1814" s="415"/>
      <c r="E1814" s="415"/>
      <c r="F1814" s="415"/>
      <c r="G1814" s="415"/>
      <c r="H1814" s="415"/>
      <c r="I1814" s="343"/>
      <c r="J1814" s="343"/>
      <c r="K1814" s="343"/>
      <c r="L1814" s="343"/>
      <c r="M1814" s="416"/>
      <c r="N1814" s="343"/>
      <c r="O1814" s="343"/>
      <c r="P1814" s="343"/>
      <c r="Q1814" s="343"/>
      <c r="R1814" s="343"/>
      <c r="S1814" s="343"/>
      <c r="T1814" s="343"/>
      <c r="U1814" s="343"/>
      <c r="V1814" s="343"/>
      <c r="W1814" s="326"/>
      <c r="X1814" s="326"/>
      <c r="Y1814" s="326"/>
      <c r="Z1814" s="326"/>
      <c r="AA1814" s="326"/>
    </row>
    <row r="1815">
      <c r="A1815" s="414"/>
      <c r="B1815" s="415"/>
      <c r="C1815" s="415"/>
      <c r="D1815" s="415"/>
      <c r="E1815" s="415"/>
      <c r="F1815" s="415"/>
      <c r="G1815" s="415"/>
      <c r="H1815" s="415"/>
      <c r="I1815" s="343"/>
      <c r="J1815" s="343"/>
      <c r="K1815" s="343"/>
      <c r="L1815" s="343"/>
      <c r="M1815" s="416"/>
      <c r="N1815" s="343"/>
      <c r="O1815" s="343"/>
      <c r="P1815" s="343"/>
      <c r="Q1815" s="343"/>
      <c r="R1815" s="343"/>
      <c r="S1815" s="343"/>
      <c r="T1815" s="343"/>
      <c r="U1815" s="343"/>
      <c r="V1815" s="343"/>
      <c r="W1815" s="326"/>
      <c r="X1815" s="326"/>
      <c r="Y1815" s="326"/>
      <c r="Z1815" s="326"/>
      <c r="AA1815" s="326"/>
    </row>
    <row r="1816">
      <c r="A1816" s="414"/>
      <c r="B1816" s="415"/>
      <c r="C1816" s="415"/>
      <c r="D1816" s="415"/>
      <c r="E1816" s="415"/>
      <c r="F1816" s="415"/>
      <c r="G1816" s="415"/>
      <c r="H1816" s="415"/>
      <c r="I1816" s="343"/>
      <c r="J1816" s="343"/>
      <c r="K1816" s="343"/>
      <c r="L1816" s="343"/>
      <c r="M1816" s="416"/>
      <c r="N1816" s="343"/>
      <c r="O1816" s="343"/>
      <c r="P1816" s="343"/>
      <c r="Q1816" s="343"/>
      <c r="R1816" s="343"/>
      <c r="S1816" s="343"/>
      <c r="T1816" s="343"/>
      <c r="U1816" s="343"/>
      <c r="V1816" s="343"/>
      <c r="W1816" s="326"/>
      <c r="X1816" s="326"/>
      <c r="Y1816" s="326"/>
      <c r="Z1816" s="326"/>
      <c r="AA1816" s="326"/>
    </row>
    <row r="1817">
      <c r="A1817" s="414"/>
      <c r="B1817" s="415"/>
      <c r="C1817" s="415"/>
      <c r="D1817" s="415"/>
      <c r="E1817" s="415"/>
      <c r="F1817" s="415"/>
      <c r="G1817" s="415"/>
      <c r="H1817" s="415"/>
      <c r="I1817" s="343"/>
      <c r="J1817" s="343"/>
      <c r="K1817" s="343"/>
      <c r="L1817" s="343"/>
      <c r="M1817" s="416"/>
      <c r="N1817" s="343"/>
      <c r="O1817" s="343"/>
      <c r="P1817" s="343"/>
      <c r="Q1817" s="343"/>
      <c r="R1817" s="343"/>
      <c r="S1817" s="343"/>
      <c r="T1817" s="343"/>
      <c r="U1817" s="343"/>
      <c r="V1817" s="343"/>
      <c r="W1817" s="326"/>
      <c r="X1817" s="326"/>
      <c r="Y1817" s="326"/>
      <c r="Z1817" s="326"/>
      <c r="AA1817" s="326"/>
    </row>
    <row r="1818">
      <c r="A1818" s="414"/>
      <c r="B1818" s="415"/>
      <c r="C1818" s="415"/>
      <c r="D1818" s="415"/>
      <c r="E1818" s="415"/>
      <c r="F1818" s="415"/>
      <c r="G1818" s="415"/>
      <c r="H1818" s="415"/>
      <c r="I1818" s="343"/>
      <c r="J1818" s="343"/>
      <c r="K1818" s="343"/>
      <c r="L1818" s="343"/>
      <c r="M1818" s="416"/>
      <c r="N1818" s="343"/>
      <c r="O1818" s="343"/>
      <c r="P1818" s="343"/>
      <c r="Q1818" s="343"/>
      <c r="R1818" s="343"/>
      <c r="S1818" s="343"/>
      <c r="T1818" s="343"/>
      <c r="U1818" s="343"/>
      <c r="V1818" s="343"/>
      <c r="W1818" s="326"/>
      <c r="X1818" s="326"/>
      <c r="Y1818" s="326"/>
      <c r="Z1818" s="326"/>
      <c r="AA1818" s="326"/>
    </row>
    <row r="1819">
      <c r="A1819" s="414"/>
      <c r="B1819" s="415"/>
      <c r="C1819" s="415"/>
      <c r="D1819" s="415"/>
      <c r="E1819" s="415"/>
      <c r="F1819" s="415"/>
      <c r="G1819" s="415"/>
      <c r="H1819" s="415"/>
      <c r="I1819" s="343"/>
      <c r="J1819" s="343"/>
      <c r="K1819" s="343"/>
      <c r="L1819" s="343"/>
      <c r="M1819" s="416"/>
      <c r="N1819" s="343"/>
      <c r="O1819" s="343"/>
      <c r="P1819" s="343"/>
      <c r="Q1819" s="343"/>
      <c r="R1819" s="343"/>
      <c r="S1819" s="343"/>
      <c r="T1819" s="343"/>
      <c r="U1819" s="343"/>
      <c r="V1819" s="343"/>
      <c r="W1819" s="326"/>
      <c r="X1819" s="326"/>
      <c r="Y1819" s="326"/>
      <c r="Z1819" s="326"/>
      <c r="AA1819" s="326"/>
    </row>
    <row r="1820">
      <c r="A1820" s="414"/>
      <c r="B1820" s="415"/>
      <c r="C1820" s="415"/>
      <c r="D1820" s="415"/>
      <c r="E1820" s="415"/>
      <c r="F1820" s="415"/>
      <c r="G1820" s="415"/>
      <c r="H1820" s="415"/>
      <c r="I1820" s="343"/>
      <c r="J1820" s="343"/>
      <c r="K1820" s="343"/>
      <c r="L1820" s="343"/>
      <c r="M1820" s="416"/>
      <c r="N1820" s="343"/>
      <c r="O1820" s="343"/>
      <c r="P1820" s="343"/>
      <c r="Q1820" s="343"/>
      <c r="R1820" s="343"/>
      <c r="S1820" s="343"/>
      <c r="T1820" s="343"/>
      <c r="U1820" s="343"/>
      <c r="V1820" s="343"/>
      <c r="W1820" s="326"/>
      <c r="X1820" s="326"/>
      <c r="Y1820" s="326"/>
      <c r="Z1820" s="326"/>
      <c r="AA1820" s="326"/>
    </row>
    <row r="1821">
      <c r="A1821" s="414"/>
      <c r="B1821" s="415"/>
      <c r="C1821" s="415"/>
      <c r="D1821" s="415"/>
      <c r="E1821" s="415"/>
      <c r="F1821" s="415"/>
      <c r="G1821" s="415"/>
      <c r="H1821" s="415"/>
      <c r="I1821" s="343"/>
      <c r="J1821" s="343"/>
      <c r="K1821" s="343"/>
      <c r="L1821" s="343"/>
      <c r="M1821" s="416"/>
      <c r="N1821" s="343"/>
      <c r="O1821" s="343"/>
      <c r="P1821" s="343"/>
      <c r="Q1821" s="343"/>
      <c r="R1821" s="343"/>
      <c r="S1821" s="343"/>
      <c r="T1821" s="343"/>
      <c r="U1821" s="343"/>
      <c r="V1821" s="343"/>
      <c r="W1821" s="326"/>
      <c r="X1821" s="326"/>
      <c r="Y1821" s="326"/>
      <c r="Z1821" s="326"/>
      <c r="AA1821" s="326"/>
    </row>
    <row r="1822">
      <c r="A1822" s="414"/>
      <c r="B1822" s="415"/>
      <c r="C1822" s="415"/>
      <c r="D1822" s="415"/>
      <c r="E1822" s="415"/>
      <c r="F1822" s="415"/>
      <c r="G1822" s="415"/>
      <c r="H1822" s="415"/>
      <c r="I1822" s="343"/>
      <c r="J1822" s="343"/>
      <c r="K1822" s="343"/>
      <c r="L1822" s="343"/>
      <c r="M1822" s="416"/>
      <c r="N1822" s="343"/>
      <c r="O1822" s="343"/>
      <c r="P1822" s="343"/>
      <c r="Q1822" s="343"/>
      <c r="R1822" s="343"/>
      <c r="S1822" s="343"/>
      <c r="T1822" s="343"/>
      <c r="U1822" s="343"/>
      <c r="V1822" s="343"/>
      <c r="W1822" s="326"/>
      <c r="X1822" s="326"/>
      <c r="Y1822" s="326"/>
      <c r="Z1822" s="326"/>
      <c r="AA1822" s="326"/>
    </row>
    <row r="1823">
      <c r="A1823" s="414"/>
      <c r="B1823" s="415"/>
      <c r="C1823" s="415"/>
      <c r="D1823" s="415"/>
      <c r="E1823" s="415"/>
      <c r="F1823" s="415"/>
      <c r="G1823" s="415"/>
      <c r="H1823" s="415"/>
      <c r="I1823" s="343"/>
      <c r="J1823" s="343"/>
      <c r="K1823" s="343"/>
      <c r="L1823" s="343"/>
      <c r="M1823" s="416"/>
      <c r="N1823" s="343"/>
      <c r="O1823" s="343"/>
      <c r="P1823" s="343"/>
      <c r="Q1823" s="343"/>
      <c r="R1823" s="343"/>
      <c r="S1823" s="343"/>
      <c r="T1823" s="343"/>
      <c r="U1823" s="343"/>
      <c r="V1823" s="343"/>
      <c r="W1823" s="326"/>
      <c r="X1823" s="326"/>
      <c r="Y1823" s="326"/>
      <c r="Z1823" s="326"/>
      <c r="AA1823" s="326"/>
    </row>
    <row r="1824">
      <c r="A1824" s="414"/>
      <c r="B1824" s="415"/>
      <c r="C1824" s="415"/>
      <c r="D1824" s="415"/>
      <c r="E1824" s="415"/>
      <c r="F1824" s="415"/>
      <c r="G1824" s="415"/>
      <c r="H1824" s="415"/>
      <c r="I1824" s="343"/>
      <c r="J1824" s="343"/>
      <c r="K1824" s="343"/>
      <c r="L1824" s="343"/>
      <c r="M1824" s="416"/>
      <c r="N1824" s="343"/>
      <c r="O1824" s="343"/>
      <c r="P1824" s="343"/>
      <c r="Q1824" s="343"/>
      <c r="R1824" s="343"/>
      <c r="S1824" s="343"/>
      <c r="T1824" s="343"/>
      <c r="U1824" s="343"/>
      <c r="V1824" s="343"/>
      <c r="W1824" s="326"/>
      <c r="X1824" s="326"/>
      <c r="Y1824" s="326"/>
      <c r="Z1824" s="326"/>
      <c r="AA1824" s="326"/>
    </row>
    <row r="1825">
      <c r="A1825" s="414"/>
      <c r="B1825" s="415"/>
      <c r="C1825" s="415"/>
      <c r="D1825" s="415"/>
      <c r="E1825" s="415"/>
      <c r="F1825" s="415"/>
      <c r="G1825" s="415"/>
      <c r="H1825" s="415"/>
      <c r="I1825" s="343"/>
      <c r="J1825" s="343"/>
      <c r="K1825" s="343"/>
      <c r="L1825" s="343"/>
      <c r="M1825" s="416"/>
      <c r="N1825" s="343"/>
      <c r="O1825" s="343"/>
      <c r="P1825" s="343"/>
      <c r="Q1825" s="343"/>
      <c r="R1825" s="343"/>
      <c r="S1825" s="343"/>
      <c r="T1825" s="343"/>
      <c r="U1825" s="343"/>
      <c r="V1825" s="343"/>
      <c r="W1825" s="326"/>
      <c r="X1825" s="326"/>
      <c r="Y1825" s="326"/>
      <c r="Z1825" s="326"/>
      <c r="AA1825" s="326"/>
    </row>
    <row r="1826">
      <c r="A1826" s="414"/>
      <c r="B1826" s="415"/>
      <c r="C1826" s="415"/>
      <c r="D1826" s="415"/>
      <c r="E1826" s="415"/>
      <c r="F1826" s="415"/>
      <c r="G1826" s="415"/>
      <c r="H1826" s="415"/>
      <c r="I1826" s="343"/>
      <c r="J1826" s="343"/>
      <c r="K1826" s="343"/>
      <c r="L1826" s="343"/>
      <c r="M1826" s="416"/>
      <c r="N1826" s="343"/>
      <c r="O1826" s="343"/>
      <c r="P1826" s="343"/>
      <c r="Q1826" s="343"/>
      <c r="R1826" s="343"/>
      <c r="S1826" s="343"/>
      <c r="T1826" s="343"/>
      <c r="U1826" s="343"/>
      <c r="V1826" s="343"/>
      <c r="W1826" s="326"/>
      <c r="X1826" s="326"/>
      <c r="Y1826" s="326"/>
      <c r="Z1826" s="326"/>
      <c r="AA1826" s="326"/>
    </row>
    <row r="1827">
      <c r="A1827" s="414"/>
      <c r="B1827" s="415"/>
      <c r="C1827" s="415"/>
      <c r="D1827" s="415"/>
      <c r="E1827" s="415"/>
      <c r="F1827" s="415"/>
      <c r="G1827" s="415"/>
      <c r="H1827" s="415"/>
      <c r="I1827" s="343"/>
      <c r="J1827" s="343"/>
      <c r="K1827" s="343"/>
      <c r="L1827" s="343"/>
      <c r="M1827" s="416"/>
      <c r="N1827" s="343"/>
      <c r="O1827" s="343"/>
      <c r="P1827" s="343"/>
      <c r="Q1827" s="343"/>
      <c r="R1827" s="343"/>
      <c r="S1827" s="343"/>
      <c r="T1827" s="343"/>
      <c r="U1827" s="343"/>
      <c r="V1827" s="343"/>
      <c r="W1827" s="326"/>
      <c r="X1827" s="326"/>
      <c r="Y1827" s="326"/>
      <c r="Z1827" s="326"/>
      <c r="AA1827" s="326"/>
    </row>
    <row r="1828">
      <c r="A1828" s="414"/>
      <c r="B1828" s="415"/>
      <c r="C1828" s="415"/>
      <c r="D1828" s="415"/>
      <c r="E1828" s="415"/>
      <c r="F1828" s="415"/>
      <c r="G1828" s="415"/>
      <c r="H1828" s="415"/>
      <c r="I1828" s="343"/>
      <c r="J1828" s="343"/>
      <c r="K1828" s="343"/>
      <c r="L1828" s="343"/>
      <c r="M1828" s="416"/>
      <c r="N1828" s="343"/>
      <c r="O1828" s="343"/>
      <c r="P1828" s="343"/>
      <c r="Q1828" s="343"/>
      <c r="R1828" s="343"/>
      <c r="S1828" s="343"/>
      <c r="T1828" s="343"/>
      <c r="U1828" s="343"/>
      <c r="V1828" s="343"/>
      <c r="W1828" s="326"/>
      <c r="X1828" s="326"/>
      <c r="Y1828" s="326"/>
      <c r="Z1828" s="326"/>
      <c r="AA1828" s="326"/>
    </row>
    <row r="1829">
      <c r="A1829" s="414"/>
      <c r="B1829" s="415"/>
      <c r="C1829" s="415"/>
      <c r="D1829" s="415"/>
      <c r="E1829" s="415"/>
      <c r="F1829" s="415"/>
      <c r="G1829" s="415"/>
      <c r="H1829" s="415"/>
      <c r="I1829" s="343"/>
      <c r="J1829" s="343"/>
      <c r="K1829" s="343"/>
      <c r="L1829" s="343"/>
      <c r="M1829" s="416"/>
      <c r="N1829" s="343"/>
      <c r="O1829" s="343"/>
      <c r="P1829" s="343"/>
      <c r="Q1829" s="343"/>
      <c r="R1829" s="343"/>
      <c r="S1829" s="343"/>
      <c r="T1829" s="343"/>
      <c r="U1829" s="343"/>
      <c r="V1829" s="343"/>
      <c r="W1829" s="326"/>
      <c r="X1829" s="326"/>
      <c r="Y1829" s="326"/>
      <c r="Z1829" s="326"/>
      <c r="AA1829" s="326"/>
    </row>
    <row r="1830">
      <c r="A1830" s="414"/>
      <c r="B1830" s="415"/>
      <c r="C1830" s="415"/>
      <c r="D1830" s="415"/>
      <c r="E1830" s="415"/>
      <c r="F1830" s="415"/>
      <c r="G1830" s="415"/>
      <c r="H1830" s="415"/>
      <c r="I1830" s="343"/>
      <c r="J1830" s="343"/>
      <c r="K1830" s="343"/>
      <c r="L1830" s="343"/>
      <c r="M1830" s="416"/>
      <c r="N1830" s="343"/>
      <c r="O1830" s="343"/>
      <c r="P1830" s="343"/>
      <c r="Q1830" s="343"/>
      <c r="R1830" s="343"/>
      <c r="S1830" s="343"/>
      <c r="T1830" s="343"/>
      <c r="U1830" s="343"/>
      <c r="V1830" s="343"/>
      <c r="W1830" s="326"/>
      <c r="X1830" s="326"/>
      <c r="Y1830" s="326"/>
      <c r="Z1830" s="326"/>
      <c r="AA1830" s="326"/>
    </row>
    <row r="1831">
      <c r="A1831" s="414"/>
      <c r="B1831" s="415"/>
      <c r="C1831" s="415"/>
      <c r="D1831" s="415"/>
      <c r="E1831" s="415"/>
      <c r="F1831" s="415"/>
      <c r="G1831" s="415"/>
      <c r="H1831" s="415"/>
      <c r="I1831" s="343"/>
      <c r="J1831" s="343"/>
      <c r="K1831" s="343"/>
      <c r="L1831" s="343"/>
      <c r="M1831" s="416"/>
      <c r="N1831" s="343"/>
      <c r="O1831" s="343"/>
      <c r="P1831" s="343"/>
      <c r="Q1831" s="343"/>
      <c r="R1831" s="343"/>
      <c r="S1831" s="343"/>
      <c r="T1831" s="343"/>
      <c r="U1831" s="343"/>
      <c r="V1831" s="343"/>
      <c r="W1831" s="326"/>
      <c r="X1831" s="326"/>
      <c r="Y1831" s="326"/>
      <c r="Z1831" s="326"/>
      <c r="AA1831" s="326"/>
    </row>
    <row r="1832">
      <c r="A1832" s="414"/>
      <c r="B1832" s="415"/>
      <c r="C1832" s="415"/>
      <c r="D1832" s="415"/>
      <c r="E1832" s="415"/>
      <c r="F1832" s="415"/>
      <c r="G1832" s="415"/>
      <c r="H1832" s="415"/>
      <c r="I1832" s="343"/>
      <c r="J1832" s="343"/>
      <c r="K1832" s="343"/>
      <c r="L1832" s="343"/>
      <c r="M1832" s="416"/>
      <c r="N1832" s="343"/>
      <c r="O1832" s="343"/>
      <c r="P1832" s="343"/>
      <c r="Q1832" s="343"/>
      <c r="R1832" s="343"/>
      <c r="S1832" s="343"/>
      <c r="T1832" s="343"/>
      <c r="U1832" s="343"/>
      <c r="V1832" s="343"/>
      <c r="W1832" s="326"/>
      <c r="X1832" s="326"/>
      <c r="Y1832" s="326"/>
      <c r="Z1832" s="326"/>
      <c r="AA1832" s="326"/>
    </row>
    <row r="1833">
      <c r="A1833" s="414"/>
      <c r="B1833" s="415"/>
      <c r="C1833" s="415"/>
      <c r="D1833" s="415"/>
      <c r="E1833" s="415"/>
      <c r="F1833" s="415"/>
      <c r="G1833" s="415"/>
      <c r="H1833" s="415"/>
      <c r="I1833" s="343"/>
      <c r="J1833" s="343"/>
      <c r="K1833" s="343"/>
      <c r="L1833" s="343"/>
      <c r="M1833" s="416"/>
      <c r="N1833" s="343"/>
      <c r="O1833" s="343"/>
      <c r="P1833" s="343"/>
      <c r="Q1833" s="343"/>
      <c r="R1833" s="343"/>
      <c r="S1833" s="343"/>
      <c r="T1833" s="343"/>
      <c r="U1833" s="343"/>
      <c r="V1833" s="343"/>
      <c r="W1833" s="326"/>
      <c r="X1833" s="326"/>
      <c r="Y1833" s="326"/>
      <c r="Z1833" s="326"/>
      <c r="AA1833" s="326"/>
    </row>
    <row r="1834">
      <c r="A1834" s="414"/>
      <c r="B1834" s="415"/>
      <c r="C1834" s="415"/>
      <c r="D1834" s="415"/>
      <c r="E1834" s="415"/>
      <c r="F1834" s="415"/>
      <c r="G1834" s="415"/>
      <c r="H1834" s="415"/>
      <c r="I1834" s="343"/>
      <c r="J1834" s="343"/>
      <c r="K1834" s="343"/>
      <c r="L1834" s="343"/>
      <c r="M1834" s="416"/>
      <c r="N1834" s="343"/>
      <c r="O1834" s="343"/>
      <c r="P1834" s="343"/>
      <c r="Q1834" s="343"/>
      <c r="R1834" s="343"/>
      <c r="S1834" s="343"/>
      <c r="T1834" s="343"/>
      <c r="U1834" s="343"/>
      <c r="V1834" s="343"/>
      <c r="W1834" s="326"/>
      <c r="X1834" s="326"/>
      <c r="Y1834" s="326"/>
      <c r="Z1834" s="326"/>
      <c r="AA1834" s="326"/>
    </row>
    <row r="1835">
      <c r="A1835" s="414"/>
      <c r="B1835" s="415"/>
      <c r="C1835" s="415"/>
      <c r="D1835" s="415"/>
      <c r="E1835" s="415"/>
      <c r="F1835" s="415"/>
      <c r="G1835" s="415"/>
      <c r="H1835" s="415"/>
      <c r="I1835" s="343"/>
      <c r="J1835" s="343"/>
      <c r="K1835" s="343"/>
      <c r="L1835" s="343"/>
      <c r="M1835" s="416"/>
      <c r="N1835" s="343"/>
      <c r="O1835" s="343"/>
      <c r="P1835" s="343"/>
      <c r="Q1835" s="343"/>
      <c r="R1835" s="343"/>
      <c r="S1835" s="343"/>
      <c r="T1835" s="343"/>
      <c r="U1835" s="343"/>
      <c r="V1835" s="343"/>
      <c r="W1835" s="326"/>
      <c r="X1835" s="326"/>
      <c r="Y1835" s="326"/>
      <c r="Z1835" s="326"/>
      <c r="AA1835" s="326"/>
    </row>
    <row r="1836">
      <c r="A1836" s="414"/>
      <c r="B1836" s="415"/>
      <c r="C1836" s="415"/>
      <c r="D1836" s="415"/>
      <c r="E1836" s="415"/>
      <c r="F1836" s="415"/>
      <c r="G1836" s="415"/>
      <c r="H1836" s="415"/>
      <c r="I1836" s="343"/>
      <c r="J1836" s="343"/>
      <c r="K1836" s="343"/>
      <c r="L1836" s="343"/>
      <c r="M1836" s="416"/>
      <c r="N1836" s="343"/>
      <c r="O1836" s="343"/>
      <c r="P1836" s="343"/>
      <c r="Q1836" s="343"/>
      <c r="R1836" s="343"/>
      <c r="S1836" s="343"/>
      <c r="T1836" s="343"/>
      <c r="U1836" s="343"/>
      <c r="V1836" s="343"/>
      <c r="W1836" s="326"/>
      <c r="X1836" s="326"/>
      <c r="Y1836" s="326"/>
      <c r="Z1836" s="326"/>
      <c r="AA1836" s="326"/>
    </row>
    <row r="1837">
      <c r="A1837" s="414"/>
      <c r="B1837" s="415"/>
      <c r="C1837" s="415"/>
      <c r="D1837" s="415"/>
      <c r="E1837" s="415"/>
      <c r="F1837" s="415"/>
      <c r="G1837" s="415"/>
      <c r="H1837" s="415"/>
      <c r="I1837" s="343"/>
      <c r="J1837" s="343"/>
      <c r="K1837" s="343"/>
      <c r="L1837" s="343"/>
      <c r="M1837" s="416"/>
      <c r="N1837" s="343"/>
      <c r="O1837" s="343"/>
      <c r="P1837" s="343"/>
      <c r="Q1837" s="343"/>
      <c r="R1837" s="343"/>
      <c r="S1837" s="343"/>
      <c r="T1837" s="343"/>
      <c r="U1837" s="343"/>
      <c r="V1837" s="343"/>
      <c r="W1837" s="326"/>
      <c r="X1837" s="326"/>
      <c r="Y1837" s="326"/>
      <c r="Z1837" s="326"/>
      <c r="AA1837" s="326"/>
    </row>
    <row r="1838">
      <c r="A1838" s="414"/>
      <c r="B1838" s="415"/>
      <c r="C1838" s="415"/>
      <c r="D1838" s="415"/>
      <c r="E1838" s="415"/>
      <c r="F1838" s="415"/>
      <c r="G1838" s="415"/>
      <c r="H1838" s="415"/>
      <c r="I1838" s="343"/>
      <c r="J1838" s="343"/>
      <c r="K1838" s="343"/>
      <c r="L1838" s="343"/>
      <c r="M1838" s="416"/>
      <c r="N1838" s="343"/>
      <c r="O1838" s="343"/>
      <c r="P1838" s="343"/>
      <c r="Q1838" s="343"/>
      <c r="R1838" s="343"/>
      <c r="S1838" s="343"/>
      <c r="T1838" s="343"/>
      <c r="U1838" s="343"/>
      <c r="V1838" s="343"/>
      <c r="W1838" s="326"/>
      <c r="X1838" s="326"/>
      <c r="Y1838" s="326"/>
      <c r="Z1838" s="326"/>
      <c r="AA1838" s="326"/>
    </row>
    <row r="1839">
      <c r="A1839" s="414"/>
      <c r="B1839" s="415"/>
      <c r="C1839" s="415"/>
      <c r="D1839" s="415"/>
      <c r="E1839" s="415"/>
      <c r="F1839" s="415"/>
      <c r="G1839" s="415"/>
      <c r="H1839" s="415"/>
      <c r="I1839" s="343"/>
      <c r="J1839" s="343"/>
      <c r="K1839" s="343"/>
      <c r="L1839" s="343"/>
      <c r="M1839" s="416"/>
      <c r="N1839" s="343"/>
      <c r="O1839" s="343"/>
      <c r="P1839" s="343"/>
      <c r="Q1839" s="343"/>
      <c r="R1839" s="343"/>
      <c r="S1839" s="343"/>
      <c r="T1839" s="343"/>
      <c r="U1839" s="343"/>
      <c r="V1839" s="343"/>
      <c r="W1839" s="326"/>
      <c r="X1839" s="326"/>
      <c r="Y1839" s="326"/>
      <c r="Z1839" s="326"/>
      <c r="AA1839" s="326"/>
    </row>
    <row r="1840">
      <c r="A1840" s="414"/>
      <c r="B1840" s="415"/>
      <c r="C1840" s="415"/>
      <c r="D1840" s="415"/>
      <c r="E1840" s="415"/>
      <c r="F1840" s="415"/>
      <c r="G1840" s="415"/>
      <c r="H1840" s="415"/>
      <c r="I1840" s="343"/>
      <c r="J1840" s="343"/>
      <c r="K1840" s="343"/>
      <c r="L1840" s="343"/>
      <c r="M1840" s="416"/>
      <c r="N1840" s="343"/>
      <c r="O1840" s="343"/>
      <c r="P1840" s="343"/>
      <c r="Q1840" s="343"/>
      <c r="R1840" s="343"/>
      <c r="S1840" s="343"/>
      <c r="T1840" s="343"/>
      <c r="U1840" s="343"/>
      <c r="V1840" s="343"/>
      <c r="W1840" s="326"/>
      <c r="X1840" s="326"/>
      <c r="Y1840" s="326"/>
      <c r="Z1840" s="326"/>
      <c r="AA1840" s="326"/>
    </row>
    <row r="1841">
      <c r="A1841" s="414"/>
      <c r="B1841" s="415"/>
      <c r="C1841" s="415"/>
      <c r="D1841" s="415"/>
      <c r="E1841" s="415"/>
      <c r="F1841" s="415"/>
      <c r="G1841" s="415"/>
      <c r="H1841" s="415"/>
      <c r="I1841" s="343"/>
      <c r="J1841" s="343"/>
      <c r="K1841" s="343"/>
      <c r="L1841" s="343"/>
      <c r="M1841" s="416"/>
      <c r="N1841" s="343"/>
      <c r="O1841" s="343"/>
      <c r="P1841" s="343"/>
      <c r="Q1841" s="343"/>
      <c r="R1841" s="343"/>
      <c r="S1841" s="343"/>
      <c r="T1841" s="343"/>
      <c r="U1841" s="343"/>
      <c r="V1841" s="343"/>
      <c r="W1841" s="326"/>
      <c r="X1841" s="326"/>
      <c r="Y1841" s="326"/>
      <c r="Z1841" s="326"/>
      <c r="AA1841" s="326"/>
    </row>
    <row r="1842">
      <c r="A1842" s="414"/>
      <c r="B1842" s="415"/>
      <c r="C1842" s="415"/>
      <c r="D1842" s="415"/>
      <c r="E1842" s="415"/>
      <c r="F1842" s="415"/>
      <c r="G1842" s="415"/>
      <c r="H1842" s="415"/>
      <c r="I1842" s="343"/>
      <c r="J1842" s="343"/>
      <c r="K1842" s="343"/>
      <c r="L1842" s="343"/>
      <c r="M1842" s="416"/>
      <c r="N1842" s="343"/>
      <c r="O1842" s="343"/>
      <c r="P1842" s="343"/>
      <c r="Q1842" s="343"/>
      <c r="R1842" s="343"/>
      <c r="S1842" s="343"/>
      <c r="T1842" s="343"/>
      <c r="U1842" s="343"/>
      <c r="V1842" s="343"/>
      <c r="W1842" s="326"/>
      <c r="X1842" s="326"/>
      <c r="Y1842" s="326"/>
      <c r="Z1842" s="326"/>
      <c r="AA1842" s="326"/>
    </row>
    <row r="1843">
      <c r="A1843" s="414"/>
      <c r="B1843" s="415"/>
      <c r="C1843" s="415"/>
      <c r="D1843" s="415"/>
      <c r="E1843" s="415"/>
      <c r="F1843" s="415"/>
      <c r="G1843" s="415"/>
      <c r="H1843" s="415"/>
      <c r="I1843" s="343"/>
      <c r="J1843" s="343"/>
      <c r="K1843" s="343"/>
      <c r="L1843" s="343"/>
      <c r="M1843" s="416"/>
      <c r="N1843" s="343"/>
      <c r="O1843" s="343"/>
      <c r="P1843" s="343"/>
      <c r="Q1843" s="343"/>
      <c r="R1843" s="343"/>
      <c r="S1843" s="343"/>
      <c r="T1843" s="343"/>
      <c r="U1843" s="343"/>
      <c r="V1843" s="343"/>
      <c r="W1843" s="326"/>
      <c r="X1843" s="326"/>
      <c r="Y1843" s="326"/>
      <c r="Z1843" s="326"/>
      <c r="AA1843" s="326"/>
    </row>
    <row r="1844">
      <c r="A1844" s="414"/>
      <c r="B1844" s="415"/>
      <c r="C1844" s="415"/>
      <c r="D1844" s="415"/>
      <c r="E1844" s="415"/>
      <c r="F1844" s="415"/>
      <c r="G1844" s="415"/>
      <c r="H1844" s="415"/>
      <c r="I1844" s="343"/>
      <c r="J1844" s="343"/>
      <c r="K1844" s="343"/>
      <c r="L1844" s="343"/>
      <c r="M1844" s="416"/>
      <c r="N1844" s="343"/>
      <c r="O1844" s="343"/>
      <c r="P1844" s="343"/>
      <c r="Q1844" s="343"/>
      <c r="R1844" s="343"/>
      <c r="S1844" s="343"/>
      <c r="T1844" s="343"/>
      <c r="U1844" s="343"/>
      <c r="V1844" s="343"/>
      <c r="W1844" s="326"/>
      <c r="X1844" s="326"/>
      <c r="Y1844" s="326"/>
      <c r="Z1844" s="326"/>
      <c r="AA1844" s="326"/>
    </row>
    <row r="1845">
      <c r="A1845" s="414"/>
      <c r="B1845" s="415"/>
      <c r="C1845" s="415"/>
      <c r="D1845" s="415"/>
      <c r="E1845" s="415"/>
      <c r="F1845" s="415"/>
      <c r="G1845" s="415"/>
      <c r="H1845" s="415"/>
      <c r="I1845" s="343"/>
      <c r="J1845" s="343"/>
      <c r="K1845" s="343"/>
      <c r="L1845" s="343"/>
      <c r="M1845" s="416"/>
      <c r="N1845" s="343"/>
      <c r="O1845" s="343"/>
      <c r="P1845" s="343"/>
      <c r="Q1845" s="343"/>
      <c r="R1845" s="343"/>
      <c r="S1845" s="343"/>
      <c r="T1845" s="343"/>
      <c r="U1845" s="343"/>
      <c r="V1845" s="343"/>
      <c r="W1845" s="326"/>
      <c r="X1845" s="326"/>
      <c r="Y1845" s="326"/>
      <c r="Z1845" s="326"/>
      <c r="AA1845" s="326"/>
    </row>
    <row r="1846">
      <c r="A1846" s="414"/>
      <c r="B1846" s="415"/>
      <c r="C1846" s="415"/>
      <c r="D1846" s="415"/>
      <c r="E1846" s="415"/>
      <c r="F1846" s="415"/>
      <c r="G1846" s="415"/>
      <c r="H1846" s="415"/>
      <c r="I1846" s="343"/>
      <c r="J1846" s="343"/>
      <c r="K1846" s="343"/>
      <c r="L1846" s="343"/>
      <c r="M1846" s="416"/>
      <c r="N1846" s="343"/>
      <c r="O1846" s="343"/>
      <c r="P1846" s="343"/>
      <c r="Q1846" s="343"/>
      <c r="R1846" s="343"/>
      <c r="S1846" s="343"/>
      <c r="T1846" s="343"/>
      <c r="U1846" s="343"/>
      <c r="V1846" s="343"/>
      <c r="W1846" s="326"/>
      <c r="X1846" s="326"/>
      <c r="Y1846" s="326"/>
      <c r="Z1846" s="326"/>
      <c r="AA1846" s="326"/>
    </row>
    <row r="1847">
      <c r="A1847" s="414"/>
      <c r="B1847" s="415"/>
      <c r="C1847" s="415"/>
      <c r="D1847" s="415"/>
      <c r="E1847" s="415"/>
      <c r="F1847" s="415"/>
      <c r="G1847" s="415"/>
      <c r="H1847" s="415"/>
      <c r="I1847" s="343"/>
      <c r="J1847" s="343"/>
      <c r="K1847" s="343"/>
      <c r="L1847" s="343"/>
      <c r="M1847" s="416"/>
      <c r="N1847" s="343"/>
      <c r="O1847" s="343"/>
      <c r="P1847" s="343"/>
      <c r="Q1847" s="343"/>
      <c r="R1847" s="343"/>
      <c r="S1847" s="343"/>
      <c r="T1847" s="343"/>
      <c r="U1847" s="343"/>
      <c r="V1847" s="343"/>
      <c r="W1847" s="326"/>
      <c r="X1847" s="326"/>
      <c r="Y1847" s="326"/>
      <c r="Z1847" s="326"/>
      <c r="AA1847" s="326"/>
    </row>
    <row r="1848">
      <c r="A1848" s="414"/>
      <c r="B1848" s="415"/>
      <c r="C1848" s="415"/>
      <c r="D1848" s="415"/>
      <c r="E1848" s="415"/>
      <c r="F1848" s="415"/>
      <c r="G1848" s="415"/>
      <c r="H1848" s="415"/>
      <c r="I1848" s="343"/>
      <c r="J1848" s="343"/>
      <c r="K1848" s="343"/>
      <c r="L1848" s="343"/>
      <c r="M1848" s="416"/>
      <c r="N1848" s="343"/>
      <c r="O1848" s="343"/>
      <c r="P1848" s="343"/>
      <c r="Q1848" s="343"/>
      <c r="R1848" s="343"/>
      <c r="S1848" s="343"/>
      <c r="T1848" s="343"/>
      <c r="U1848" s="343"/>
      <c r="V1848" s="343"/>
      <c r="W1848" s="326"/>
      <c r="X1848" s="326"/>
      <c r="Y1848" s="326"/>
      <c r="Z1848" s="326"/>
      <c r="AA1848" s="326"/>
    </row>
    <row r="1849">
      <c r="A1849" s="414"/>
      <c r="B1849" s="415"/>
      <c r="C1849" s="415"/>
      <c r="D1849" s="415"/>
      <c r="E1849" s="415"/>
      <c r="F1849" s="415"/>
      <c r="G1849" s="415"/>
      <c r="H1849" s="415"/>
      <c r="I1849" s="343"/>
      <c r="J1849" s="343"/>
      <c r="K1849" s="343"/>
      <c r="L1849" s="343"/>
      <c r="M1849" s="416"/>
      <c r="N1849" s="343"/>
      <c r="O1849" s="343"/>
      <c r="P1849" s="343"/>
      <c r="Q1849" s="343"/>
      <c r="R1849" s="343"/>
      <c r="S1849" s="343"/>
      <c r="T1849" s="343"/>
      <c r="U1849" s="343"/>
      <c r="V1849" s="343"/>
      <c r="W1849" s="326"/>
      <c r="X1849" s="326"/>
      <c r="Y1849" s="326"/>
      <c r="Z1849" s="326"/>
      <c r="AA1849" s="326"/>
    </row>
    <row r="1850">
      <c r="A1850" s="414"/>
      <c r="B1850" s="415"/>
      <c r="C1850" s="415"/>
      <c r="D1850" s="415"/>
      <c r="E1850" s="415"/>
      <c r="F1850" s="415"/>
      <c r="G1850" s="415"/>
      <c r="H1850" s="415"/>
      <c r="I1850" s="343"/>
      <c r="J1850" s="343"/>
      <c r="K1850" s="343"/>
      <c r="L1850" s="343"/>
      <c r="M1850" s="416"/>
      <c r="N1850" s="343"/>
      <c r="O1850" s="343"/>
      <c r="P1850" s="343"/>
      <c r="Q1850" s="343"/>
      <c r="R1850" s="343"/>
      <c r="S1850" s="343"/>
      <c r="T1850" s="343"/>
      <c r="U1850" s="343"/>
      <c r="V1850" s="343"/>
      <c r="W1850" s="326"/>
      <c r="X1850" s="326"/>
      <c r="Y1850" s="326"/>
      <c r="Z1850" s="326"/>
      <c r="AA1850" s="326"/>
    </row>
    <row r="1851">
      <c r="A1851" s="414"/>
      <c r="B1851" s="415"/>
      <c r="C1851" s="415"/>
      <c r="D1851" s="415"/>
      <c r="E1851" s="415"/>
      <c r="F1851" s="415"/>
      <c r="G1851" s="415"/>
      <c r="H1851" s="415"/>
      <c r="I1851" s="343"/>
      <c r="J1851" s="343"/>
      <c r="K1851" s="343"/>
      <c r="L1851" s="343"/>
      <c r="M1851" s="416"/>
      <c r="N1851" s="343"/>
      <c r="O1851" s="343"/>
      <c r="P1851" s="343"/>
      <c r="Q1851" s="343"/>
      <c r="R1851" s="343"/>
      <c r="S1851" s="343"/>
      <c r="T1851" s="343"/>
      <c r="U1851" s="343"/>
      <c r="V1851" s="343"/>
      <c r="W1851" s="326"/>
      <c r="X1851" s="326"/>
      <c r="Y1851" s="326"/>
      <c r="Z1851" s="326"/>
      <c r="AA1851" s="326"/>
    </row>
    <row r="1852">
      <c r="A1852" s="414"/>
      <c r="B1852" s="415"/>
      <c r="C1852" s="415"/>
      <c r="D1852" s="415"/>
      <c r="E1852" s="415"/>
      <c r="F1852" s="415"/>
      <c r="G1852" s="415"/>
      <c r="H1852" s="415"/>
      <c r="I1852" s="343"/>
      <c r="J1852" s="343"/>
      <c r="K1852" s="343"/>
      <c r="L1852" s="343"/>
      <c r="M1852" s="416"/>
      <c r="N1852" s="343"/>
      <c r="O1852" s="343"/>
      <c r="P1852" s="343"/>
      <c r="Q1852" s="343"/>
      <c r="R1852" s="343"/>
      <c r="S1852" s="343"/>
      <c r="T1852" s="343"/>
      <c r="U1852" s="343"/>
      <c r="V1852" s="343"/>
      <c r="W1852" s="326"/>
      <c r="X1852" s="326"/>
      <c r="Y1852" s="326"/>
      <c r="Z1852" s="326"/>
      <c r="AA1852" s="326"/>
    </row>
    <row r="1853">
      <c r="A1853" s="414"/>
      <c r="B1853" s="415"/>
      <c r="C1853" s="415"/>
      <c r="D1853" s="415"/>
      <c r="E1853" s="415"/>
      <c r="F1853" s="415"/>
      <c r="G1853" s="415"/>
      <c r="H1853" s="415"/>
      <c r="I1853" s="343"/>
      <c r="J1853" s="343"/>
      <c r="K1853" s="343"/>
      <c r="L1853" s="343"/>
      <c r="M1853" s="416"/>
      <c r="N1853" s="343"/>
      <c r="O1853" s="343"/>
      <c r="P1853" s="343"/>
      <c r="Q1853" s="343"/>
      <c r="R1853" s="343"/>
      <c r="S1853" s="343"/>
      <c r="T1853" s="343"/>
      <c r="U1853" s="343"/>
      <c r="V1853" s="343"/>
      <c r="W1853" s="326"/>
      <c r="X1853" s="326"/>
      <c r="Y1853" s="326"/>
      <c r="Z1853" s="326"/>
      <c r="AA1853" s="326"/>
    </row>
    <row r="1854">
      <c r="A1854" s="414"/>
      <c r="B1854" s="415"/>
      <c r="C1854" s="415"/>
      <c r="D1854" s="415"/>
      <c r="E1854" s="415"/>
      <c r="F1854" s="415"/>
      <c r="G1854" s="415"/>
      <c r="H1854" s="415"/>
      <c r="I1854" s="343"/>
      <c r="J1854" s="343"/>
      <c r="K1854" s="343"/>
      <c r="L1854" s="343"/>
      <c r="M1854" s="416"/>
      <c r="N1854" s="343"/>
      <c r="O1854" s="343"/>
      <c r="P1854" s="343"/>
      <c r="Q1854" s="343"/>
      <c r="R1854" s="343"/>
      <c r="S1854" s="343"/>
      <c r="T1854" s="343"/>
      <c r="U1854" s="343"/>
      <c r="V1854" s="343"/>
      <c r="W1854" s="326"/>
      <c r="X1854" s="326"/>
      <c r="Y1854" s="326"/>
      <c r="Z1854" s="326"/>
      <c r="AA1854" s="326"/>
    </row>
    <row r="1855">
      <c r="A1855" s="414"/>
      <c r="B1855" s="415"/>
      <c r="C1855" s="415"/>
      <c r="D1855" s="415"/>
      <c r="E1855" s="415"/>
      <c r="F1855" s="415"/>
      <c r="G1855" s="415"/>
      <c r="H1855" s="415"/>
      <c r="I1855" s="343"/>
      <c r="J1855" s="343"/>
      <c r="K1855" s="343"/>
      <c r="L1855" s="343"/>
      <c r="M1855" s="416"/>
      <c r="N1855" s="343"/>
      <c r="O1855" s="343"/>
      <c r="P1855" s="343"/>
      <c r="Q1855" s="343"/>
      <c r="R1855" s="343"/>
      <c r="S1855" s="343"/>
      <c r="T1855" s="343"/>
      <c r="U1855" s="343"/>
      <c r="V1855" s="343"/>
      <c r="W1855" s="326"/>
      <c r="X1855" s="326"/>
      <c r="Y1855" s="326"/>
      <c r="Z1855" s="326"/>
      <c r="AA1855" s="326"/>
    </row>
    <row r="1856">
      <c r="A1856" s="414"/>
      <c r="B1856" s="415"/>
      <c r="C1856" s="415"/>
      <c r="D1856" s="415"/>
      <c r="E1856" s="415"/>
      <c r="F1856" s="415"/>
      <c r="G1856" s="415"/>
      <c r="H1856" s="415"/>
      <c r="I1856" s="343"/>
      <c r="J1856" s="343"/>
      <c r="K1856" s="343"/>
      <c r="L1856" s="343"/>
      <c r="M1856" s="416"/>
      <c r="N1856" s="343"/>
      <c r="O1856" s="343"/>
      <c r="P1856" s="343"/>
      <c r="Q1856" s="343"/>
      <c r="R1856" s="343"/>
      <c r="S1856" s="343"/>
      <c r="T1856" s="343"/>
      <c r="U1856" s="343"/>
      <c r="V1856" s="343"/>
      <c r="W1856" s="326"/>
      <c r="X1856" s="326"/>
      <c r="Y1856" s="326"/>
      <c r="Z1856" s="326"/>
      <c r="AA1856" s="326"/>
    </row>
    <row r="1857">
      <c r="A1857" s="414"/>
      <c r="B1857" s="415"/>
      <c r="C1857" s="415"/>
      <c r="D1857" s="415"/>
      <c r="E1857" s="415"/>
      <c r="F1857" s="415"/>
      <c r="G1857" s="415"/>
      <c r="H1857" s="415"/>
      <c r="I1857" s="343"/>
      <c r="J1857" s="343"/>
      <c r="K1857" s="343"/>
      <c r="L1857" s="343"/>
      <c r="M1857" s="416"/>
      <c r="N1857" s="343"/>
      <c r="O1857" s="343"/>
      <c r="P1857" s="343"/>
      <c r="Q1857" s="343"/>
      <c r="R1857" s="343"/>
      <c r="S1857" s="343"/>
      <c r="T1857" s="343"/>
      <c r="U1857" s="343"/>
      <c r="V1857" s="343"/>
      <c r="W1857" s="326"/>
      <c r="X1857" s="326"/>
      <c r="Y1857" s="326"/>
      <c r="Z1857" s="326"/>
      <c r="AA1857" s="326"/>
    </row>
    <row r="1858">
      <c r="A1858" s="414"/>
      <c r="B1858" s="415"/>
      <c r="C1858" s="415"/>
      <c r="D1858" s="415"/>
      <c r="E1858" s="415"/>
      <c r="F1858" s="415"/>
      <c r="G1858" s="415"/>
      <c r="H1858" s="415"/>
      <c r="I1858" s="343"/>
      <c r="J1858" s="343"/>
      <c r="K1858" s="343"/>
      <c r="L1858" s="343"/>
      <c r="M1858" s="416"/>
      <c r="N1858" s="343"/>
      <c r="O1858" s="343"/>
      <c r="P1858" s="343"/>
      <c r="Q1858" s="343"/>
      <c r="R1858" s="343"/>
      <c r="S1858" s="343"/>
      <c r="T1858" s="343"/>
      <c r="U1858" s="343"/>
      <c r="V1858" s="343"/>
      <c r="W1858" s="326"/>
      <c r="X1858" s="326"/>
      <c r="Y1858" s="326"/>
      <c r="Z1858" s="326"/>
      <c r="AA1858" s="326"/>
    </row>
    <row r="1859">
      <c r="A1859" s="414"/>
      <c r="B1859" s="415"/>
      <c r="C1859" s="415"/>
      <c r="D1859" s="415"/>
      <c r="E1859" s="415"/>
      <c r="F1859" s="415"/>
      <c r="G1859" s="415"/>
      <c r="H1859" s="415"/>
      <c r="I1859" s="343"/>
      <c r="J1859" s="343"/>
      <c r="K1859" s="343"/>
      <c r="L1859" s="343"/>
      <c r="M1859" s="416"/>
      <c r="N1859" s="343"/>
      <c r="O1859" s="343"/>
      <c r="P1859" s="343"/>
      <c r="Q1859" s="343"/>
      <c r="R1859" s="343"/>
      <c r="S1859" s="343"/>
      <c r="T1859" s="343"/>
      <c r="U1859" s="343"/>
      <c r="V1859" s="343"/>
      <c r="W1859" s="326"/>
      <c r="X1859" s="326"/>
      <c r="Y1859" s="326"/>
      <c r="Z1859" s="326"/>
      <c r="AA1859" s="326"/>
    </row>
    <row r="1860">
      <c r="A1860" s="414"/>
      <c r="B1860" s="415"/>
      <c r="C1860" s="415"/>
      <c r="D1860" s="415"/>
      <c r="E1860" s="415"/>
      <c r="F1860" s="415"/>
      <c r="G1860" s="415"/>
      <c r="H1860" s="415"/>
      <c r="I1860" s="343"/>
      <c r="J1860" s="343"/>
      <c r="K1860" s="343"/>
      <c r="L1860" s="343"/>
      <c r="M1860" s="416"/>
      <c r="N1860" s="343"/>
      <c r="O1860" s="343"/>
      <c r="P1860" s="343"/>
      <c r="Q1860" s="343"/>
      <c r="R1860" s="343"/>
      <c r="S1860" s="343"/>
      <c r="T1860" s="343"/>
      <c r="U1860" s="343"/>
      <c r="V1860" s="343"/>
      <c r="W1860" s="326"/>
      <c r="X1860" s="326"/>
      <c r="Y1860" s="326"/>
      <c r="Z1860" s="326"/>
      <c r="AA1860" s="326"/>
    </row>
    <row r="1861">
      <c r="A1861" s="414"/>
      <c r="B1861" s="415"/>
      <c r="C1861" s="415"/>
      <c r="D1861" s="415"/>
      <c r="E1861" s="415"/>
      <c r="F1861" s="415"/>
      <c r="G1861" s="415"/>
      <c r="H1861" s="415"/>
      <c r="I1861" s="343"/>
      <c r="J1861" s="343"/>
      <c r="K1861" s="343"/>
      <c r="L1861" s="343"/>
      <c r="M1861" s="416"/>
      <c r="N1861" s="343"/>
      <c r="O1861" s="343"/>
      <c r="P1861" s="343"/>
      <c r="Q1861" s="343"/>
      <c r="R1861" s="343"/>
      <c r="S1861" s="343"/>
      <c r="T1861" s="343"/>
      <c r="U1861" s="343"/>
      <c r="V1861" s="343"/>
      <c r="W1861" s="326"/>
      <c r="X1861" s="326"/>
      <c r="Y1861" s="326"/>
      <c r="Z1861" s="326"/>
      <c r="AA1861" s="326"/>
    </row>
    <row r="1862">
      <c r="A1862" s="414"/>
      <c r="B1862" s="415"/>
      <c r="C1862" s="415"/>
      <c r="D1862" s="415"/>
      <c r="E1862" s="415"/>
      <c r="F1862" s="415"/>
      <c r="G1862" s="415"/>
      <c r="H1862" s="415"/>
      <c r="I1862" s="343"/>
      <c r="J1862" s="343"/>
      <c r="K1862" s="343"/>
      <c r="L1862" s="343"/>
      <c r="M1862" s="416"/>
      <c r="N1862" s="343"/>
      <c r="O1862" s="343"/>
      <c r="P1862" s="343"/>
      <c r="Q1862" s="343"/>
      <c r="R1862" s="343"/>
      <c r="S1862" s="343"/>
      <c r="T1862" s="343"/>
      <c r="U1862" s="343"/>
      <c r="V1862" s="343"/>
      <c r="W1862" s="326"/>
      <c r="X1862" s="326"/>
      <c r="Y1862" s="326"/>
      <c r="Z1862" s="326"/>
      <c r="AA1862" s="326"/>
    </row>
    <row r="1863">
      <c r="A1863" s="414"/>
      <c r="B1863" s="415"/>
      <c r="C1863" s="415"/>
      <c r="D1863" s="415"/>
      <c r="E1863" s="415"/>
      <c r="F1863" s="415"/>
      <c r="G1863" s="415"/>
      <c r="H1863" s="415"/>
      <c r="I1863" s="343"/>
      <c r="J1863" s="343"/>
      <c r="K1863" s="343"/>
      <c r="L1863" s="343"/>
      <c r="M1863" s="416"/>
      <c r="N1863" s="343"/>
      <c r="O1863" s="343"/>
      <c r="P1863" s="343"/>
      <c r="Q1863" s="343"/>
      <c r="R1863" s="343"/>
      <c r="S1863" s="343"/>
      <c r="T1863" s="343"/>
      <c r="U1863" s="343"/>
      <c r="V1863" s="343"/>
      <c r="W1863" s="326"/>
      <c r="X1863" s="326"/>
      <c r="Y1863" s="326"/>
      <c r="Z1863" s="326"/>
      <c r="AA1863" s="326"/>
    </row>
    <row r="1864">
      <c r="A1864" s="414"/>
      <c r="B1864" s="415"/>
      <c r="C1864" s="415"/>
      <c r="D1864" s="415"/>
      <c r="E1864" s="415"/>
      <c r="F1864" s="415"/>
      <c r="G1864" s="415"/>
      <c r="H1864" s="415"/>
      <c r="I1864" s="343"/>
      <c r="J1864" s="343"/>
      <c r="K1864" s="343"/>
      <c r="L1864" s="343"/>
      <c r="M1864" s="416"/>
      <c r="N1864" s="343"/>
      <c r="O1864" s="343"/>
      <c r="P1864" s="343"/>
      <c r="Q1864" s="343"/>
      <c r="R1864" s="343"/>
      <c r="S1864" s="343"/>
      <c r="T1864" s="343"/>
      <c r="U1864" s="343"/>
      <c r="V1864" s="343"/>
      <c r="W1864" s="326"/>
      <c r="X1864" s="326"/>
      <c r="Y1864" s="326"/>
      <c r="Z1864" s="326"/>
      <c r="AA1864" s="326"/>
    </row>
    <row r="1865">
      <c r="A1865" s="414"/>
      <c r="B1865" s="415"/>
      <c r="C1865" s="415"/>
      <c r="D1865" s="415"/>
      <c r="E1865" s="415"/>
      <c r="F1865" s="415"/>
      <c r="G1865" s="415"/>
      <c r="H1865" s="415"/>
      <c r="I1865" s="343"/>
      <c r="J1865" s="343"/>
      <c r="K1865" s="343"/>
      <c r="L1865" s="343"/>
      <c r="M1865" s="416"/>
      <c r="N1865" s="343"/>
      <c r="O1865" s="343"/>
      <c r="P1865" s="343"/>
      <c r="Q1865" s="343"/>
      <c r="R1865" s="343"/>
      <c r="S1865" s="343"/>
      <c r="T1865" s="343"/>
      <c r="U1865" s="343"/>
      <c r="V1865" s="343"/>
      <c r="W1865" s="326"/>
      <c r="X1865" s="326"/>
      <c r="Y1865" s="326"/>
      <c r="Z1865" s="326"/>
      <c r="AA1865" s="326"/>
    </row>
    <row r="1866">
      <c r="A1866" s="414"/>
      <c r="B1866" s="415"/>
      <c r="C1866" s="415"/>
      <c r="D1866" s="415"/>
      <c r="E1866" s="415"/>
      <c r="F1866" s="415"/>
      <c r="G1866" s="415"/>
      <c r="H1866" s="415"/>
      <c r="I1866" s="343"/>
      <c r="J1866" s="343"/>
      <c r="K1866" s="343"/>
      <c r="L1866" s="343"/>
      <c r="M1866" s="416"/>
      <c r="N1866" s="343"/>
      <c r="O1866" s="343"/>
      <c r="P1866" s="343"/>
      <c r="Q1866" s="343"/>
      <c r="R1866" s="343"/>
      <c r="S1866" s="343"/>
      <c r="T1866" s="343"/>
      <c r="U1866" s="343"/>
      <c r="V1866" s="343"/>
      <c r="W1866" s="326"/>
      <c r="X1866" s="326"/>
      <c r="Y1866" s="326"/>
      <c r="Z1866" s="326"/>
      <c r="AA1866" s="326"/>
    </row>
    <row r="1867">
      <c r="A1867" s="414"/>
      <c r="B1867" s="415"/>
      <c r="C1867" s="415"/>
      <c r="D1867" s="415"/>
      <c r="E1867" s="415"/>
      <c r="F1867" s="415"/>
      <c r="G1867" s="415"/>
      <c r="H1867" s="415"/>
      <c r="I1867" s="343"/>
      <c r="J1867" s="343"/>
      <c r="K1867" s="343"/>
      <c r="L1867" s="343"/>
      <c r="M1867" s="416"/>
      <c r="N1867" s="343"/>
      <c r="O1867" s="343"/>
      <c r="P1867" s="343"/>
      <c r="Q1867" s="343"/>
      <c r="R1867" s="343"/>
      <c r="S1867" s="343"/>
      <c r="T1867" s="343"/>
      <c r="U1867" s="343"/>
      <c r="V1867" s="343"/>
      <c r="W1867" s="326"/>
      <c r="X1867" s="326"/>
      <c r="Y1867" s="326"/>
      <c r="Z1867" s="326"/>
      <c r="AA1867" s="326"/>
    </row>
    <row r="1868">
      <c r="A1868" s="414"/>
      <c r="B1868" s="415"/>
      <c r="C1868" s="415"/>
      <c r="D1868" s="415"/>
      <c r="E1868" s="415"/>
      <c r="F1868" s="415"/>
      <c r="G1868" s="415"/>
      <c r="H1868" s="415"/>
      <c r="I1868" s="343"/>
      <c r="J1868" s="343"/>
      <c r="K1868" s="343"/>
      <c r="L1868" s="343"/>
      <c r="M1868" s="416"/>
      <c r="N1868" s="343"/>
      <c r="O1868" s="343"/>
      <c r="P1868" s="343"/>
      <c r="Q1868" s="343"/>
      <c r="R1868" s="343"/>
      <c r="S1868" s="343"/>
      <c r="T1868" s="343"/>
      <c r="U1868" s="343"/>
      <c r="V1868" s="343"/>
      <c r="W1868" s="326"/>
      <c r="X1868" s="326"/>
      <c r="Y1868" s="326"/>
      <c r="Z1868" s="326"/>
      <c r="AA1868" s="326"/>
    </row>
    <row r="1869">
      <c r="A1869" s="414"/>
      <c r="B1869" s="415"/>
      <c r="C1869" s="415"/>
      <c r="D1869" s="415"/>
      <c r="E1869" s="415"/>
      <c r="F1869" s="415"/>
      <c r="G1869" s="415"/>
      <c r="H1869" s="415"/>
      <c r="I1869" s="343"/>
      <c r="J1869" s="343"/>
      <c r="K1869" s="343"/>
      <c r="L1869" s="343"/>
      <c r="M1869" s="416"/>
      <c r="N1869" s="343"/>
      <c r="O1869" s="343"/>
      <c r="P1869" s="343"/>
      <c r="Q1869" s="343"/>
      <c r="R1869" s="343"/>
      <c r="S1869" s="343"/>
      <c r="T1869" s="343"/>
      <c r="U1869" s="343"/>
      <c r="V1869" s="343"/>
      <c r="W1869" s="326"/>
      <c r="X1869" s="326"/>
      <c r="Y1869" s="326"/>
      <c r="Z1869" s="326"/>
      <c r="AA1869" s="326"/>
    </row>
    <row r="1870">
      <c r="A1870" s="414"/>
      <c r="B1870" s="415"/>
      <c r="C1870" s="415"/>
      <c r="D1870" s="415"/>
      <c r="E1870" s="415"/>
      <c r="F1870" s="415"/>
      <c r="G1870" s="415"/>
      <c r="H1870" s="415"/>
      <c r="I1870" s="343"/>
      <c r="J1870" s="343"/>
      <c r="K1870" s="343"/>
      <c r="L1870" s="343"/>
      <c r="M1870" s="416"/>
      <c r="N1870" s="343"/>
      <c r="O1870" s="343"/>
      <c r="P1870" s="343"/>
      <c r="Q1870" s="343"/>
      <c r="R1870" s="343"/>
      <c r="S1870" s="343"/>
      <c r="T1870" s="343"/>
      <c r="U1870" s="343"/>
      <c r="V1870" s="343"/>
      <c r="W1870" s="326"/>
      <c r="X1870" s="326"/>
      <c r="Y1870" s="326"/>
      <c r="Z1870" s="326"/>
      <c r="AA1870" s="326"/>
    </row>
    <row r="1871">
      <c r="A1871" s="414"/>
      <c r="B1871" s="415"/>
      <c r="C1871" s="415"/>
      <c r="D1871" s="415"/>
      <c r="E1871" s="415"/>
      <c r="F1871" s="415"/>
      <c r="G1871" s="415"/>
      <c r="H1871" s="415"/>
      <c r="I1871" s="343"/>
      <c r="J1871" s="343"/>
      <c r="K1871" s="343"/>
      <c r="L1871" s="343"/>
      <c r="M1871" s="416"/>
      <c r="N1871" s="343"/>
      <c r="O1871" s="343"/>
      <c r="P1871" s="343"/>
      <c r="Q1871" s="343"/>
      <c r="R1871" s="343"/>
      <c r="S1871" s="343"/>
      <c r="T1871" s="343"/>
      <c r="U1871" s="343"/>
      <c r="V1871" s="343"/>
      <c r="W1871" s="326"/>
      <c r="X1871" s="326"/>
      <c r="Y1871" s="326"/>
      <c r="Z1871" s="326"/>
      <c r="AA1871" s="326"/>
    </row>
    <row r="1872">
      <c r="A1872" s="414"/>
      <c r="B1872" s="415"/>
      <c r="C1872" s="415"/>
      <c r="D1872" s="415"/>
      <c r="E1872" s="415"/>
      <c r="F1872" s="415"/>
      <c r="G1872" s="415"/>
      <c r="H1872" s="415"/>
      <c r="I1872" s="343"/>
      <c r="J1872" s="343"/>
      <c r="K1872" s="343"/>
      <c r="L1872" s="343"/>
      <c r="M1872" s="416"/>
      <c r="N1872" s="343"/>
      <c r="O1872" s="343"/>
      <c r="P1872" s="343"/>
      <c r="Q1872" s="343"/>
      <c r="R1872" s="343"/>
      <c r="S1872" s="343"/>
      <c r="T1872" s="343"/>
      <c r="U1872" s="343"/>
      <c r="V1872" s="343"/>
      <c r="W1872" s="326"/>
      <c r="X1872" s="326"/>
      <c r="Y1872" s="326"/>
      <c r="Z1872" s="326"/>
      <c r="AA1872" s="326"/>
    </row>
    <row r="1873">
      <c r="A1873" s="414"/>
      <c r="B1873" s="415"/>
      <c r="C1873" s="415"/>
      <c r="D1873" s="415"/>
      <c r="E1873" s="415"/>
      <c r="F1873" s="415"/>
      <c r="G1873" s="415"/>
      <c r="H1873" s="415"/>
      <c r="I1873" s="343"/>
      <c r="J1873" s="343"/>
      <c r="K1873" s="343"/>
      <c r="L1873" s="343"/>
      <c r="M1873" s="416"/>
      <c r="N1873" s="343"/>
      <c r="O1873" s="343"/>
      <c r="P1873" s="343"/>
      <c r="Q1873" s="343"/>
      <c r="R1873" s="343"/>
      <c r="S1873" s="343"/>
      <c r="T1873" s="343"/>
      <c r="U1873" s="343"/>
      <c r="V1873" s="343"/>
      <c r="W1873" s="326"/>
      <c r="X1873" s="326"/>
      <c r="Y1873" s="326"/>
      <c r="Z1873" s="326"/>
      <c r="AA1873" s="326"/>
    </row>
    <row r="1874">
      <c r="A1874" s="414"/>
      <c r="B1874" s="415"/>
      <c r="C1874" s="415"/>
      <c r="D1874" s="415"/>
      <c r="E1874" s="415"/>
      <c r="F1874" s="415"/>
      <c r="G1874" s="415"/>
      <c r="H1874" s="415"/>
      <c r="I1874" s="343"/>
      <c r="J1874" s="343"/>
      <c r="K1874" s="343"/>
      <c r="L1874" s="343"/>
      <c r="M1874" s="416"/>
      <c r="N1874" s="343"/>
      <c r="O1874" s="343"/>
      <c r="P1874" s="343"/>
      <c r="Q1874" s="343"/>
      <c r="R1874" s="343"/>
      <c r="S1874" s="343"/>
      <c r="T1874" s="343"/>
      <c r="U1874" s="343"/>
      <c r="V1874" s="343"/>
      <c r="W1874" s="326"/>
      <c r="X1874" s="326"/>
      <c r="Y1874" s="326"/>
      <c r="Z1874" s="326"/>
      <c r="AA1874" s="326"/>
    </row>
    <row r="1875">
      <c r="A1875" s="414"/>
      <c r="B1875" s="415"/>
      <c r="C1875" s="415"/>
      <c r="D1875" s="415"/>
      <c r="E1875" s="415"/>
      <c r="F1875" s="415"/>
      <c r="G1875" s="415"/>
      <c r="H1875" s="415"/>
      <c r="I1875" s="343"/>
      <c r="J1875" s="343"/>
      <c r="K1875" s="343"/>
      <c r="L1875" s="343"/>
      <c r="M1875" s="416"/>
      <c r="N1875" s="343"/>
      <c r="O1875" s="343"/>
      <c r="P1875" s="343"/>
      <c r="Q1875" s="343"/>
      <c r="R1875" s="343"/>
      <c r="S1875" s="343"/>
      <c r="T1875" s="343"/>
      <c r="U1875" s="343"/>
      <c r="V1875" s="343"/>
      <c r="W1875" s="326"/>
      <c r="X1875" s="326"/>
      <c r="Y1875" s="326"/>
      <c r="Z1875" s="326"/>
      <c r="AA1875" s="326"/>
    </row>
    <row r="1876">
      <c r="A1876" s="414"/>
      <c r="B1876" s="415"/>
      <c r="C1876" s="415"/>
      <c r="D1876" s="415"/>
      <c r="E1876" s="415"/>
      <c r="F1876" s="415"/>
      <c r="G1876" s="415"/>
      <c r="H1876" s="415"/>
      <c r="I1876" s="343"/>
      <c r="J1876" s="343"/>
      <c r="K1876" s="343"/>
      <c r="L1876" s="343"/>
      <c r="M1876" s="416"/>
      <c r="N1876" s="343"/>
      <c r="O1876" s="343"/>
      <c r="P1876" s="343"/>
      <c r="Q1876" s="343"/>
      <c r="R1876" s="343"/>
      <c r="S1876" s="343"/>
      <c r="T1876" s="343"/>
      <c r="U1876" s="343"/>
      <c r="V1876" s="343"/>
      <c r="W1876" s="326"/>
      <c r="X1876" s="326"/>
      <c r="Y1876" s="326"/>
      <c r="Z1876" s="326"/>
      <c r="AA1876" s="326"/>
    </row>
    <row r="1877">
      <c r="A1877" s="414"/>
      <c r="B1877" s="415"/>
      <c r="C1877" s="415"/>
      <c r="D1877" s="415"/>
      <c r="E1877" s="415"/>
      <c r="F1877" s="415"/>
      <c r="G1877" s="415"/>
      <c r="H1877" s="415"/>
      <c r="I1877" s="343"/>
      <c r="J1877" s="343"/>
      <c r="K1877" s="343"/>
      <c r="L1877" s="343"/>
      <c r="M1877" s="416"/>
      <c r="N1877" s="343"/>
      <c r="O1877" s="343"/>
      <c r="P1877" s="343"/>
      <c r="Q1877" s="343"/>
      <c r="R1877" s="343"/>
      <c r="S1877" s="343"/>
      <c r="T1877" s="343"/>
      <c r="U1877" s="343"/>
      <c r="V1877" s="343"/>
      <c r="W1877" s="326"/>
      <c r="X1877" s="326"/>
      <c r="Y1877" s="326"/>
      <c r="Z1877" s="326"/>
      <c r="AA1877" s="326"/>
    </row>
    <row r="1878">
      <c r="A1878" s="414"/>
      <c r="B1878" s="415"/>
      <c r="C1878" s="415"/>
      <c r="D1878" s="415"/>
      <c r="E1878" s="415"/>
      <c r="F1878" s="415"/>
      <c r="G1878" s="415"/>
      <c r="H1878" s="415"/>
      <c r="I1878" s="343"/>
      <c r="J1878" s="343"/>
      <c r="K1878" s="343"/>
      <c r="L1878" s="343"/>
      <c r="M1878" s="416"/>
      <c r="N1878" s="343"/>
      <c r="O1878" s="343"/>
      <c r="P1878" s="343"/>
      <c r="Q1878" s="343"/>
      <c r="R1878" s="343"/>
      <c r="S1878" s="343"/>
      <c r="T1878" s="343"/>
      <c r="U1878" s="343"/>
      <c r="V1878" s="343"/>
      <c r="W1878" s="326"/>
      <c r="X1878" s="326"/>
      <c r="Y1878" s="326"/>
      <c r="Z1878" s="326"/>
      <c r="AA1878" s="326"/>
    </row>
    <row r="1879">
      <c r="A1879" s="414"/>
      <c r="B1879" s="415"/>
      <c r="C1879" s="415"/>
      <c r="D1879" s="415"/>
      <c r="E1879" s="415"/>
      <c r="F1879" s="415"/>
      <c r="G1879" s="415"/>
      <c r="H1879" s="415"/>
      <c r="I1879" s="343"/>
      <c r="J1879" s="343"/>
      <c r="K1879" s="343"/>
      <c r="L1879" s="343"/>
      <c r="M1879" s="416"/>
      <c r="N1879" s="343"/>
      <c r="O1879" s="343"/>
      <c r="P1879" s="343"/>
      <c r="Q1879" s="343"/>
      <c r="R1879" s="343"/>
      <c r="S1879" s="343"/>
      <c r="T1879" s="343"/>
      <c r="U1879" s="343"/>
      <c r="V1879" s="343"/>
      <c r="W1879" s="326"/>
      <c r="X1879" s="326"/>
      <c r="Y1879" s="326"/>
      <c r="Z1879" s="326"/>
      <c r="AA1879" s="326"/>
    </row>
    <row r="1880">
      <c r="A1880" s="414"/>
      <c r="B1880" s="415"/>
      <c r="C1880" s="415"/>
      <c r="D1880" s="415"/>
      <c r="E1880" s="415"/>
      <c r="F1880" s="415"/>
      <c r="G1880" s="415"/>
      <c r="H1880" s="415"/>
      <c r="I1880" s="343"/>
      <c r="J1880" s="343"/>
      <c r="K1880" s="343"/>
      <c r="L1880" s="343"/>
      <c r="M1880" s="416"/>
      <c r="N1880" s="343"/>
      <c r="O1880" s="343"/>
      <c r="P1880" s="343"/>
      <c r="Q1880" s="343"/>
      <c r="R1880" s="343"/>
      <c r="S1880" s="343"/>
      <c r="T1880" s="343"/>
      <c r="U1880" s="343"/>
      <c r="V1880" s="343"/>
      <c r="W1880" s="326"/>
      <c r="X1880" s="326"/>
      <c r="Y1880" s="326"/>
      <c r="Z1880" s="326"/>
      <c r="AA1880" s="326"/>
    </row>
    <row r="1881">
      <c r="A1881" s="414"/>
      <c r="B1881" s="415"/>
      <c r="C1881" s="415"/>
      <c r="D1881" s="415"/>
      <c r="E1881" s="415"/>
      <c r="F1881" s="415"/>
      <c r="G1881" s="415"/>
      <c r="H1881" s="415"/>
      <c r="I1881" s="343"/>
      <c r="J1881" s="343"/>
      <c r="K1881" s="343"/>
      <c r="L1881" s="343"/>
      <c r="M1881" s="416"/>
      <c r="N1881" s="343"/>
      <c r="O1881" s="343"/>
      <c r="P1881" s="343"/>
      <c r="Q1881" s="343"/>
      <c r="R1881" s="343"/>
      <c r="S1881" s="343"/>
      <c r="T1881" s="343"/>
      <c r="U1881" s="343"/>
      <c r="V1881" s="343"/>
      <c r="W1881" s="326"/>
      <c r="X1881" s="326"/>
      <c r="Y1881" s="326"/>
      <c r="Z1881" s="326"/>
      <c r="AA1881" s="326"/>
    </row>
    <row r="1882">
      <c r="A1882" s="414"/>
      <c r="B1882" s="415"/>
      <c r="C1882" s="415"/>
      <c r="D1882" s="415"/>
      <c r="E1882" s="415"/>
      <c r="F1882" s="415"/>
      <c r="G1882" s="415"/>
      <c r="H1882" s="415"/>
      <c r="I1882" s="343"/>
      <c r="J1882" s="343"/>
      <c r="K1882" s="343"/>
      <c r="L1882" s="343"/>
      <c r="M1882" s="416"/>
      <c r="N1882" s="343"/>
      <c r="O1882" s="343"/>
      <c r="P1882" s="343"/>
      <c r="Q1882" s="343"/>
      <c r="R1882" s="343"/>
      <c r="S1882" s="343"/>
      <c r="T1882" s="343"/>
      <c r="U1882" s="343"/>
      <c r="V1882" s="343"/>
      <c r="W1882" s="326"/>
      <c r="X1882" s="326"/>
      <c r="Y1882" s="326"/>
      <c r="Z1882" s="326"/>
      <c r="AA1882" s="326"/>
    </row>
    <row r="1883">
      <c r="A1883" s="414"/>
      <c r="B1883" s="415"/>
      <c r="C1883" s="415"/>
      <c r="D1883" s="415"/>
      <c r="E1883" s="415"/>
      <c r="F1883" s="415"/>
      <c r="G1883" s="415"/>
      <c r="H1883" s="415"/>
      <c r="I1883" s="343"/>
      <c r="J1883" s="343"/>
      <c r="K1883" s="343"/>
      <c r="L1883" s="343"/>
      <c r="M1883" s="416"/>
      <c r="N1883" s="343"/>
      <c r="O1883" s="343"/>
      <c r="P1883" s="343"/>
      <c r="Q1883" s="343"/>
      <c r="R1883" s="343"/>
      <c r="S1883" s="343"/>
      <c r="T1883" s="343"/>
      <c r="U1883" s="343"/>
      <c r="V1883" s="343"/>
      <c r="W1883" s="326"/>
      <c r="X1883" s="326"/>
      <c r="Y1883" s="326"/>
      <c r="Z1883" s="326"/>
      <c r="AA1883" s="326"/>
    </row>
    <row r="1884">
      <c r="A1884" s="414"/>
      <c r="B1884" s="415"/>
      <c r="C1884" s="415"/>
      <c r="D1884" s="415"/>
      <c r="E1884" s="415"/>
      <c r="F1884" s="415"/>
      <c r="G1884" s="415"/>
      <c r="H1884" s="415"/>
      <c r="I1884" s="343"/>
      <c r="J1884" s="343"/>
      <c r="K1884" s="343"/>
      <c r="L1884" s="343"/>
      <c r="M1884" s="416"/>
      <c r="N1884" s="343"/>
      <c r="O1884" s="343"/>
      <c r="P1884" s="343"/>
      <c r="Q1884" s="343"/>
      <c r="R1884" s="343"/>
      <c r="S1884" s="343"/>
      <c r="T1884" s="343"/>
      <c r="U1884" s="343"/>
      <c r="V1884" s="343"/>
      <c r="W1884" s="326"/>
      <c r="X1884" s="326"/>
      <c r="Y1884" s="326"/>
      <c r="Z1884" s="326"/>
      <c r="AA1884" s="326"/>
    </row>
    <row r="1885">
      <c r="A1885" s="414"/>
      <c r="B1885" s="415"/>
      <c r="C1885" s="415"/>
      <c r="D1885" s="415"/>
      <c r="E1885" s="415"/>
      <c r="F1885" s="415"/>
      <c r="G1885" s="415"/>
      <c r="H1885" s="415"/>
      <c r="I1885" s="343"/>
      <c r="J1885" s="343"/>
      <c r="K1885" s="343"/>
      <c r="L1885" s="343"/>
      <c r="M1885" s="416"/>
      <c r="N1885" s="343"/>
      <c r="O1885" s="343"/>
      <c r="P1885" s="343"/>
      <c r="Q1885" s="343"/>
      <c r="R1885" s="343"/>
      <c r="S1885" s="343"/>
      <c r="T1885" s="343"/>
      <c r="U1885" s="343"/>
      <c r="V1885" s="343"/>
      <c r="W1885" s="326"/>
      <c r="X1885" s="326"/>
      <c r="Y1885" s="326"/>
      <c r="Z1885" s="326"/>
      <c r="AA1885" s="326"/>
    </row>
    <row r="1886">
      <c r="A1886" s="414"/>
      <c r="B1886" s="415"/>
      <c r="C1886" s="415"/>
      <c r="D1886" s="415"/>
      <c r="E1886" s="415"/>
      <c r="F1886" s="415"/>
      <c r="G1886" s="415"/>
      <c r="H1886" s="415"/>
      <c r="I1886" s="343"/>
      <c r="J1886" s="343"/>
      <c r="K1886" s="343"/>
      <c r="L1886" s="343"/>
      <c r="M1886" s="416"/>
      <c r="N1886" s="343"/>
      <c r="O1886" s="343"/>
      <c r="P1886" s="343"/>
      <c r="Q1886" s="343"/>
      <c r="R1886" s="343"/>
      <c r="S1886" s="343"/>
      <c r="T1886" s="343"/>
      <c r="U1886" s="343"/>
      <c r="V1886" s="343"/>
      <c r="W1886" s="326"/>
      <c r="X1886" s="326"/>
      <c r="Y1886" s="326"/>
      <c r="Z1886" s="326"/>
      <c r="AA1886" s="326"/>
    </row>
    <row r="1887">
      <c r="A1887" s="414"/>
      <c r="B1887" s="415"/>
      <c r="C1887" s="415"/>
      <c r="D1887" s="415"/>
      <c r="E1887" s="415"/>
      <c r="F1887" s="415"/>
      <c r="G1887" s="415"/>
      <c r="H1887" s="415"/>
      <c r="I1887" s="343"/>
      <c r="J1887" s="343"/>
      <c r="K1887" s="343"/>
      <c r="L1887" s="343"/>
      <c r="M1887" s="416"/>
      <c r="N1887" s="343"/>
      <c r="O1887" s="343"/>
      <c r="P1887" s="343"/>
      <c r="Q1887" s="343"/>
      <c r="R1887" s="343"/>
      <c r="S1887" s="343"/>
      <c r="T1887" s="343"/>
      <c r="U1887" s="343"/>
      <c r="V1887" s="343"/>
      <c r="W1887" s="326"/>
      <c r="X1887" s="326"/>
      <c r="Y1887" s="326"/>
      <c r="Z1887" s="326"/>
      <c r="AA1887" s="326"/>
    </row>
    <row r="1888">
      <c r="A1888" s="414"/>
      <c r="B1888" s="415"/>
      <c r="C1888" s="415"/>
      <c r="D1888" s="415"/>
      <c r="E1888" s="415"/>
      <c r="F1888" s="415"/>
      <c r="G1888" s="415"/>
      <c r="H1888" s="415"/>
      <c r="I1888" s="343"/>
      <c r="J1888" s="343"/>
      <c r="K1888" s="343"/>
      <c r="L1888" s="343"/>
      <c r="M1888" s="416"/>
      <c r="N1888" s="343"/>
      <c r="O1888" s="343"/>
      <c r="P1888" s="343"/>
      <c r="Q1888" s="343"/>
      <c r="R1888" s="343"/>
      <c r="S1888" s="343"/>
      <c r="T1888" s="343"/>
      <c r="U1888" s="343"/>
      <c r="V1888" s="343"/>
      <c r="W1888" s="326"/>
      <c r="X1888" s="326"/>
      <c r="Y1888" s="326"/>
      <c r="Z1888" s="326"/>
      <c r="AA1888" s="326"/>
    </row>
    <row r="1889">
      <c r="A1889" s="414"/>
      <c r="B1889" s="415"/>
      <c r="C1889" s="415"/>
      <c r="D1889" s="415"/>
      <c r="E1889" s="415"/>
      <c r="F1889" s="415"/>
      <c r="G1889" s="415"/>
      <c r="H1889" s="415"/>
      <c r="I1889" s="343"/>
      <c r="J1889" s="343"/>
      <c r="K1889" s="343"/>
      <c r="L1889" s="343"/>
      <c r="M1889" s="416"/>
      <c r="N1889" s="343"/>
      <c r="O1889" s="343"/>
      <c r="P1889" s="343"/>
      <c r="Q1889" s="343"/>
      <c r="R1889" s="343"/>
      <c r="S1889" s="343"/>
      <c r="T1889" s="343"/>
      <c r="U1889" s="343"/>
      <c r="V1889" s="343"/>
      <c r="W1889" s="326"/>
      <c r="X1889" s="326"/>
      <c r="Y1889" s="326"/>
      <c r="Z1889" s="326"/>
      <c r="AA1889" s="326"/>
    </row>
    <row r="1890">
      <c r="A1890" s="414"/>
      <c r="B1890" s="415"/>
      <c r="C1890" s="415"/>
      <c r="D1890" s="415"/>
      <c r="E1890" s="415"/>
      <c r="F1890" s="415"/>
      <c r="G1890" s="415"/>
      <c r="H1890" s="415"/>
      <c r="I1890" s="343"/>
      <c r="J1890" s="343"/>
      <c r="K1890" s="343"/>
      <c r="L1890" s="343"/>
      <c r="M1890" s="416"/>
      <c r="N1890" s="343"/>
      <c r="O1890" s="343"/>
      <c r="P1890" s="343"/>
      <c r="Q1890" s="343"/>
      <c r="R1890" s="343"/>
      <c r="S1890" s="343"/>
      <c r="T1890" s="343"/>
      <c r="U1890" s="343"/>
      <c r="V1890" s="343"/>
      <c r="W1890" s="326"/>
      <c r="X1890" s="326"/>
      <c r="Y1890" s="326"/>
      <c r="Z1890" s="326"/>
      <c r="AA1890" s="326"/>
    </row>
    <row r="1891">
      <c r="A1891" s="414"/>
      <c r="B1891" s="415"/>
      <c r="C1891" s="415"/>
      <c r="D1891" s="415"/>
      <c r="E1891" s="415"/>
      <c r="F1891" s="415"/>
      <c r="G1891" s="415"/>
      <c r="H1891" s="415"/>
      <c r="I1891" s="343"/>
      <c r="J1891" s="343"/>
      <c r="K1891" s="343"/>
      <c r="L1891" s="343"/>
      <c r="M1891" s="416"/>
      <c r="N1891" s="343"/>
      <c r="O1891" s="343"/>
      <c r="P1891" s="343"/>
      <c r="Q1891" s="343"/>
      <c r="R1891" s="343"/>
      <c r="S1891" s="343"/>
      <c r="T1891" s="343"/>
      <c r="U1891" s="343"/>
      <c r="V1891" s="343"/>
      <c r="W1891" s="326"/>
      <c r="X1891" s="326"/>
      <c r="Y1891" s="326"/>
      <c r="Z1891" s="326"/>
      <c r="AA1891" s="326"/>
    </row>
    <row r="1892">
      <c r="A1892" s="414"/>
      <c r="B1892" s="415"/>
      <c r="C1892" s="415"/>
      <c r="D1892" s="415"/>
      <c r="E1892" s="415"/>
      <c r="F1892" s="415"/>
      <c r="G1892" s="415"/>
      <c r="H1892" s="415"/>
      <c r="I1892" s="343"/>
      <c r="J1892" s="343"/>
      <c r="K1892" s="343"/>
      <c r="L1892" s="343"/>
      <c r="M1892" s="416"/>
      <c r="N1892" s="343"/>
      <c r="O1892" s="343"/>
      <c r="P1892" s="343"/>
      <c r="Q1892" s="343"/>
      <c r="R1892" s="343"/>
      <c r="S1892" s="343"/>
      <c r="T1892" s="343"/>
      <c r="U1892" s="343"/>
      <c r="V1892" s="343"/>
      <c r="W1892" s="326"/>
      <c r="X1892" s="326"/>
      <c r="Y1892" s="326"/>
      <c r="Z1892" s="326"/>
      <c r="AA1892" s="326"/>
    </row>
    <row r="1893">
      <c r="A1893" s="414"/>
      <c r="B1893" s="415"/>
      <c r="C1893" s="415"/>
      <c r="D1893" s="415"/>
      <c r="E1893" s="415"/>
      <c r="F1893" s="415"/>
      <c r="G1893" s="415"/>
      <c r="H1893" s="415"/>
      <c r="I1893" s="343"/>
      <c r="J1893" s="343"/>
      <c r="K1893" s="343"/>
      <c r="L1893" s="343"/>
      <c r="M1893" s="416"/>
      <c r="N1893" s="343"/>
      <c r="O1893" s="343"/>
      <c r="P1893" s="343"/>
      <c r="Q1893" s="343"/>
      <c r="R1893" s="343"/>
      <c r="S1893" s="343"/>
      <c r="T1893" s="343"/>
      <c r="U1893" s="343"/>
      <c r="V1893" s="343"/>
      <c r="W1893" s="326"/>
      <c r="X1893" s="326"/>
      <c r="Y1893" s="326"/>
      <c r="Z1893" s="326"/>
      <c r="AA1893" s="326"/>
    </row>
    <row r="1894">
      <c r="A1894" s="414"/>
      <c r="B1894" s="415"/>
      <c r="C1894" s="415"/>
      <c r="D1894" s="415"/>
      <c r="E1894" s="415"/>
      <c r="F1894" s="415"/>
      <c r="G1894" s="415"/>
      <c r="H1894" s="415"/>
      <c r="I1894" s="343"/>
      <c r="J1894" s="343"/>
      <c r="K1894" s="343"/>
      <c r="L1894" s="343"/>
      <c r="M1894" s="416"/>
      <c r="N1894" s="343"/>
      <c r="O1894" s="343"/>
      <c r="P1894" s="343"/>
      <c r="Q1894" s="343"/>
      <c r="R1894" s="343"/>
      <c r="S1894" s="343"/>
      <c r="T1894" s="343"/>
      <c r="U1894" s="343"/>
      <c r="V1894" s="343"/>
      <c r="W1894" s="326"/>
      <c r="X1894" s="326"/>
      <c r="Y1894" s="326"/>
      <c r="Z1894" s="326"/>
      <c r="AA1894" s="326"/>
    </row>
    <row r="1895">
      <c r="A1895" s="414"/>
      <c r="B1895" s="415"/>
      <c r="C1895" s="415"/>
      <c r="D1895" s="415"/>
      <c r="E1895" s="415"/>
      <c r="F1895" s="415"/>
      <c r="G1895" s="415"/>
      <c r="H1895" s="415"/>
      <c r="I1895" s="343"/>
      <c r="J1895" s="343"/>
      <c r="K1895" s="343"/>
      <c r="L1895" s="343"/>
      <c r="M1895" s="416"/>
      <c r="N1895" s="343"/>
      <c r="O1895" s="343"/>
      <c r="P1895" s="343"/>
      <c r="Q1895" s="343"/>
      <c r="R1895" s="343"/>
      <c r="S1895" s="343"/>
      <c r="T1895" s="343"/>
      <c r="U1895" s="343"/>
      <c r="V1895" s="343"/>
      <c r="W1895" s="326"/>
      <c r="X1895" s="326"/>
      <c r="Y1895" s="326"/>
      <c r="Z1895" s="326"/>
      <c r="AA1895" s="326"/>
    </row>
    <row r="1896">
      <c r="A1896" s="414"/>
      <c r="B1896" s="415"/>
      <c r="C1896" s="415"/>
      <c r="D1896" s="415"/>
      <c r="E1896" s="415"/>
      <c r="F1896" s="415"/>
      <c r="G1896" s="415"/>
      <c r="H1896" s="415"/>
      <c r="I1896" s="343"/>
      <c r="J1896" s="343"/>
      <c r="K1896" s="343"/>
      <c r="L1896" s="343"/>
      <c r="M1896" s="416"/>
      <c r="N1896" s="343"/>
      <c r="O1896" s="343"/>
      <c r="P1896" s="343"/>
      <c r="Q1896" s="343"/>
      <c r="R1896" s="343"/>
      <c r="S1896" s="343"/>
      <c r="T1896" s="343"/>
      <c r="U1896" s="343"/>
      <c r="V1896" s="343"/>
      <c r="W1896" s="326"/>
      <c r="X1896" s="326"/>
      <c r="Y1896" s="326"/>
      <c r="Z1896" s="326"/>
      <c r="AA1896" s="326"/>
    </row>
    <row r="1897">
      <c r="A1897" s="414"/>
      <c r="B1897" s="415"/>
      <c r="C1897" s="415"/>
      <c r="D1897" s="415"/>
      <c r="E1897" s="415"/>
      <c r="F1897" s="415"/>
      <c r="G1897" s="415"/>
      <c r="H1897" s="415"/>
      <c r="I1897" s="343"/>
      <c r="J1897" s="343"/>
      <c r="K1897" s="343"/>
      <c r="L1897" s="343"/>
      <c r="M1897" s="416"/>
      <c r="N1897" s="343"/>
      <c r="O1897" s="343"/>
      <c r="P1897" s="343"/>
      <c r="Q1897" s="343"/>
      <c r="R1897" s="343"/>
      <c r="S1897" s="343"/>
      <c r="T1897" s="343"/>
      <c r="U1897" s="343"/>
      <c r="V1897" s="343"/>
      <c r="W1897" s="326"/>
      <c r="X1897" s="326"/>
      <c r="Y1897" s="326"/>
      <c r="Z1897" s="326"/>
      <c r="AA1897" s="326"/>
    </row>
    <row r="1898">
      <c r="A1898" s="414"/>
      <c r="B1898" s="415"/>
      <c r="C1898" s="415"/>
      <c r="D1898" s="415"/>
      <c r="E1898" s="415"/>
      <c r="F1898" s="415"/>
      <c r="G1898" s="415"/>
      <c r="H1898" s="415"/>
      <c r="I1898" s="343"/>
      <c r="J1898" s="343"/>
      <c r="K1898" s="343"/>
      <c r="L1898" s="343"/>
      <c r="M1898" s="416"/>
      <c r="N1898" s="343"/>
      <c r="O1898" s="343"/>
      <c r="P1898" s="343"/>
      <c r="Q1898" s="343"/>
      <c r="R1898" s="343"/>
      <c r="S1898" s="343"/>
      <c r="T1898" s="343"/>
      <c r="U1898" s="343"/>
      <c r="V1898" s="343"/>
      <c r="W1898" s="326"/>
      <c r="X1898" s="326"/>
      <c r="Y1898" s="326"/>
      <c r="Z1898" s="326"/>
      <c r="AA1898" s="326"/>
    </row>
    <row r="1899">
      <c r="A1899" s="414"/>
      <c r="B1899" s="415"/>
      <c r="C1899" s="415"/>
      <c r="D1899" s="415"/>
      <c r="E1899" s="415"/>
      <c r="F1899" s="415"/>
      <c r="G1899" s="415"/>
      <c r="H1899" s="415"/>
      <c r="I1899" s="343"/>
      <c r="J1899" s="343"/>
      <c r="K1899" s="343"/>
      <c r="L1899" s="343"/>
      <c r="M1899" s="416"/>
      <c r="N1899" s="343"/>
      <c r="O1899" s="343"/>
      <c r="P1899" s="343"/>
      <c r="Q1899" s="343"/>
      <c r="R1899" s="343"/>
      <c r="S1899" s="343"/>
      <c r="T1899" s="343"/>
      <c r="U1899" s="343"/>
      <c r="V1899" s="343"/>
      <c r="W1899" s="326"/>
      <c r="X1899" s="326"/>
      <c r="Y1899" s="326"/>
      <c r="Z1899" s="326"/>
      <c r="AA1899" s="326"/>
    </row>
    <row r="1900">
      <c r="A1900" s="414"/>
      <c r="B1900" s="415"/>
      <c r="C1900" s="415"/>
      <c r="D1900" s="415"/>
      <c r="E1900" s="415"/>
      <c r="F1900" s="415"/>
      <c r="G1900" s="415"/>
      <c r="H1900" s="415"/>
      <c r="I1900" s="343"/>
      <c r="J1900" s="343"/>
      <c r="K1900" s="343"/>
      <c r="L1900" s="343"/>
      <c r="M1900" s="416"/>
      <c r="N1900" s="343"/>
      <c r="O1900" s="343"/>
      <c r="P1900" s="343"/>
      <c r="Q1900" s="343"/>
      <c r="R1900" s="343"/>
      <c r="S1900" s="343"/>
      <c r="T1900" s="343"/>
      <c r="U1900" s="343"/>
      <c r="V1900" s="343"/>
      <c r="W1900" s="326"/>
      <c r="X1900" s="326"/>
      <c r="Y1900" s="326"/>
      <c r="Z1900" s="326"/>
      <c r="AA1900" s="326"/>
    </row>
    <row r="1901">
      <c r="A1901" s="414"/>
      <c r="B1901" s="415"/>
      <c r="C1901" s="415"/>
      <c r="D1901" s="415"/>
      <c r="E1901" s="415"/>
      <c r="F1901" s="415"/>
      <c r="G1901" s="415"/>
      <c r="H1901" s="415"/>
      <c r="I1901" s="343"/>
      <c r="J1901" s="343"/>
      <c r="K1901" s="343"/>
      <c r="L1901" s="343"/>
      <c r="M1901" s="416"/>
      <c r="N1901" s="343"/>
      <c r="O1901" s="343"/>
      <c r="P1901" s="343"/>
      <c r="Q1901" s="343"/>
      <c r="R1901" s="343"/>
      <c r="S1901" s="343"/>
      <c r="T1901" s="343"/>
      <c r="U1901" s="343"/>
      <c r="V1901" s="343"/>
      <c r="W1901" s="326"/>
      <c r="X1901" s="326"/>
      <c r="Y1901" s="326"/>
      <c r="Z1901" s="326"/>
      <c r="AA1901" s="326"/>
    </row>
    <row r="1902">
      <c r="A1902" s="414"/>
      <c r="B1902" s="415"/>
      <c r="C1902" s="415"/>
      <c r="D1902" s="415"/>
      <c r="E1902" s="415"/>
      <c r="F1902" s="415"/>
      <c r="G1902" s="415"/>
      <c r="H1902" s="415"/>
      <c r="I1902" s="343"/>
      <c r="J1902" s="343"/>
      <c r="K1902" s="343"/>
      <c r="L1902" s="343"/>
      <c r="M1902" s="416"/>
      <c r="N1902" s="343"/>
      <c r="O1902" s="343"/>
      <c r="P1902" s="343"/>
      <c r="Q1902" s="343"/>
      <c r="R1902" s="343"/>
      <c r="S1902" s="343"/>
      <c r="T1902" s="343"/>
      <c r="U1902" s="343"/>
      <c r="V1902" s="343"/>
      <c r="W1902" s="326"/>
      <c r="X1902" s="326"/>
      <c r="Y1902" s="326"/>
      <c r="Z1902" s="326"/>
      <c r="AA1902" s="326"/>
    </row>
    <row r="1903">
      <c r="A1903" s="414"/>
      <c r="B1903" s="415"/>
      <c r="C1903" s="415"/>
      <c r="D1903" s="415"/>
      <c r="E1903" s="415"/>
      <c r="F1903" s="415"/>
      <c r="G1903" s="415"/>
      <c r="H1903" s="415"/>
      <c r="I1903" s="343"/>
      <c r="J1903" s="343"/>
      <c r="K1903" s="343"/>
      <c r="L1903" s="343"/>
      <c r="M1903" s="416"/>
      <c r="N1903" s="343"/>
      <c r="O1903" s="343"/>
      <c r="P1903" s="343"/>
      <c r="Q1903" s="343"/>
      <c r="R1903" s="343"/>
      <c r="S1903" s="343"/>
      <c r="T1903" s="343"/>
      <c r="U1903" s="343"/>
      <c r="V1903" s="343"/>
      <c r="W1903" s="326"/>
      <c r="X1903" s="326"/>
      <c r="Y1903" s="326"/>
      <c r="Z1903" s="326"/>
      <c r="AA1903" s="326"/>
    </row>
    <row r="1904">
      <c r="A1904" s="414"/>
      <c r="B1904" s="415"/>
      <c r="C1904" s="415"/>
      <c r="D1904" s="415"/>
      <c r="E1904" s="415"/>
      <c r="F1904" s="415"/>
      <c r="G1904" s="415"/>
      <c r="H1904" s="415"/>
      <c r="I1904" s="343"/>
      <c r="J1904" s="343"/>
      <c r="K1904" s="343"/>
      <c r="L1904" s="343"/>
      <c r="M1904" s="416"/>
      <c r="N1904" s="343"/>
      <c r="O1904" s="343"/>
      <c r="P1904" s="343"/>
      <c r="Q1904" s="343"/>
      <c r="R1904" s="343"/>
      <c r="S1904" s="343"/>
      <c r="T1904" s="343"/>
      <c r="U1904" s="343"/>
      <c r="V1904" s="343"/>
      <c r="W1904" s="326"/>
      <c r="X1904" s="326"/>
      <c r="Y1904" s="326"/>
      <c r="Z1904" s="326"/>
      <c r="AA1904" s="326"/>
    </row>
    <row r="1905">
      <c r="A1905" s="414"/>
      <c r="B1905" s="415"/>
      <c r="C1905" s="415"/>
      <c r="D1905" s="415"/>
      <c r="E1905" s="415"/>
      <c r="F1905" s="415"/>
      <c r="G1905" s="415"/>
      <c r="H1905" s="415"/>
      <c r="I1905" s="343"/>
      <c r="J1905" s="343"/>
      <c r="K1905" s="343"/>
      <c r="L1905" s="343"/>
      <c r="M1905" s="416"/>
      <c r="N1905" s="343"/>
      <c r="O1905" s="343"/>
      <c r="P1905" s="343"/>
      <c r="Q1905" s="343"/>
      <c r="R1905" s="343"/>
      <c r="S1905" s="343"/>
      <c r="T1905" s="343"/>
      <c r="U1905" s="343"/>
      <c r="V1905" s="343"/>
      <c r="W1905" s="326"/>
      <c r="X1905" s="326"/>
      <c r="Y1905" s="326"/>
      <c r="Z1905" s="326"/>
      <c r="AA1905" s="326"/>
    </row>
    <row r="1906">
      <c r="A1906" s="414"/>
      <c r="B1906" s="415"/>
      <c r="C1906" s="415"/>
      <c r="D1906" s="415"/>
      <c r="E1906" s="415"/>
      <c r="F1906" s="415"/>
      <c r="G1906" s="415"/>
      <c r="H1906" s="415"/>
      <c r="I1906" s="343"/>
      <c r="J1906" s="343"/>
      <c r="K1906" s="343"/>
      <c r="L1906" s="343"/>
      <c r="M1906" s="416"/>
      <c r="N1906" s="343"/>
      <c r="O1906" s="343"/>
      <c r="P1906" s="343"/>
      <c r="Q1906" s="343"/>
      <c r="R1906" s="343"/>
      <c r="S1906" s="343"/>
      <c r="T1906" s="343"/>
      <c r="U1906" s="343"/>
      <c r="V1906" s="343"/>
      <c r="W1906" s="326"/>
      <c r="X1906" s="326"/>
      <c r="Y1906" s="326"/>
      <c r="Z1906" s="326"/>
      <c r="AA1906" s="326"/>
    </row>
    <row r="1907">
      <c r="A1907" s="414"/>
      <c r="B1907" s="415"/>
      <c r="C1907" s="415"/>
      <c r="D1907" s="415"/>
      <c r="E1907" s="415"/>
      <c r="F1907" s="415"/>
      <c r="G1907" s="415"/>
      <c r="H1907" s="415"/>
      <c r="I1907" s="343"/>
      <c r="J1907" s="343"/>
      <c r="K1907" s="343"/>
      <c r="L1907" s="343"/>
      <c r="M1907" s="416"/>
      <c r="N1907" s="343"/>
      <c r="O1907" s="343"/>
      <c r="P1907" s="343"/>
      <c r="Q1907" s="343"/>
      <c r="R1907" s="343"/>
      <c r="S1907" s="343"/>
      <c r="T1907" s="343"/>
      <c r="U1907" s="343"/>
      <c r="V1907" s="343"/>
      <c r="W1907" s="326"/>
      <c r="X1907" s="326"/>
      <c r="Y1907" s="326"/>
      <c r="Z1907" s="326"/>
      <c r="AA1907" s="326"/>
    </row>
    <row r="1908">
      <c r="A1908" s="414"/>
      <c r="B1908" s="415"/>
      <c r="C1908" s="415"/>
      <c r="D1908" s="415"/>
      <c r="E1908" s="415"/>
      <c r="F1908" s="415"/>
      <c r="G1908" s="415"/>
      <c r="H1908" s="415"/>
      <c r="I1908" s="343"/>
      <c r="J1908" s="343"/>
      <c r="K1908" s="343"/>
      <c r="L1908" s="343"/>
      <c r="M1908" s="416"/>
      <c r="N1908" s="343"/>
      <c r="O1908" s="343"/>
      <c r="P1908" s="343"/>
      <c r="Q1908" s="343"/>
      <c r="R1908" s="343"/>
      <c r="S1908" s="343"/>
      <c r="T1908" s="343"/>
      <c r="U1908" s="343"/>
      <c r="V1908" s="343"/>
      <c r="W1908" s="326"/>
      <c r="X1908" s="326"/>
      <c r="Y1908" s="326"/>
      <c r="Z1908" s="326"/>
      <c r="AA1908" s="326"/>
    </row>
    <row r="1909">
      <c r="A1909" s="414"/>
      <c r="B1909" s="415"/>
      <c r="C1909" s="415"/>
      <c r="D1909" s="415"/>
      <c r="E1909" s="415"/>
      <c r="F1909" s="415"/>
      <c r="G1909" s="415"/>
      <c r="H1909" s="415"/>
      <c r="I1909" s="343"/>
      <c r="J1909" s="343"/>
      <c r="K1909" s="343"/>
      <c r="L1909" s="343"/>
      <c r="M1909" s="416"/>
      <c r="N1909" s="343"/>
      <c r="O1909" s="343"/>
      <c r="P1909" s="343"/>
      <c r="Q1909" s="343"/>
      <c r="R1909" s="343"/>
      <c r="S1909" s="343"/>
      <c r="T1909" s="343"/>
      <c r="U1909" s="343"/>
      <c r="V1909" s="343"/>
      <c r="W1909" s="326"/>
      <c r="X1909" s="326"/>
      <c r="Y1909" s="326"/>
      <c r="Z1909" s="326"/>
      <c r="AA1909" s="326"/>
    </row>
    <row r="1910">
      <c r="A1910" s="414"/>
      <c r="B1910" s="415"/>
      <c r="C1910" s="415"/>
      <c r="D1910" s="415"/>
      <c r="E1910" s="415"/>
      <c r="F1910" s="415"/>
      <c r="G1910" s="415"/>
      <c r="H1910" s="415"/>
      <c r="I1910" s="343"/>
      <c r="J1910" s="343"/>
      <c r="K1910" s="343"/>
      <c r="L1910" s="343"/>
      <c r="M1910" s="416"/>
      <c r="N1910" s="343"/>
      <c r="O1910" s="343"/>
      <c r="P1910" s="343"/>
      <c r="Q1910" s="343"/>
      <c r="R1910" s="343"/>
      <c r="S1910" s="343"/>
      <c r="T1910" s="343"/>
      <c r="U1910" s="343"/>
      <c r="V1910" s="343"/>
      <c r="W1910" s="326"/>
      <c r="X1910" s="326"/>
      <c r="Y1910" s="326"/>
      <c r="Z1910" s="326"/>
      <c r="AA1910" s="326"/>
    </row>
    <row r="1911">
      <c r="A1911" s="414"/>
      <c r="B1911" s="415"/>
      <c r="C1911" s="415"/>
      <c r="D1911" s="415"/>
      <c r="E1911" s="415"/>
      <c r="F1911" s="415"/>
      <c r="G1911" s="415"/>
      <c r="H1911" s="415"/>
      <c r="I1911" s="343"/>
      <c r="J1911" s="343"/>
      <c r="K1911" s="343"/>
      <c r="L1911" s="343"/>
      <c r="M1911" s="416"/>
      <c r="N1911" s="343"/>
      <c r="O1911" s="343"/>
      <c r="P1911" s="343"/>
      <c r="Q1911" s="343"/>
      <c r="R1911" s="343"/>
      <c r="S1911" s="343"/>
      <c r="T1911" s="343"/>
      <c r="U1911" s="343"/>
      <c r="V1911" s="343"/>
      <c r="W1911" s="326"/>
      <c r="X1911" s="326"/>
      <c r="Y1911" s="326"/>
      <c r="Z1911" s="326"/>
      <c r="AA1911" s="326"/>
    </row>
    <row r="1912">
      <c r="A1912" s="414"/>
      <c r="B1912" s="415"/>
      <c r="C1912" s="415"/>
      <c r="D1912" s="415"/>
      <c r="E1912" s="415"/>
      <c r="F1912" s="415"/>
      <c r="G1912" s="415"/>
      <c r="H1912" s="415"/>
      <c r="I1912" s="343"/>
      <c r="J1912" s="343"/>
      <c r="K1912" s="343"/>
      <c r="L1912" s="343"/>
      <c r="M1912" s="416"/>
      <c r="N1912" s="343"/>
      <c r="O1912" s="343"/>
      <c r="P1912" s="343"/>
      <c r="Q1912" s="343"/>
      <c r="R1912" s="343"/>
      <c r="S1912" s="343"/>
      <c r="T1912" s="343"/>
      <c r="U1912" s="343"/>
      <c r="V1912" s="343"/>
      <c r="W1912" s="326"/>
      <c r="X1912" s="326"/>
      <c r="Y1912" s="326"/>
      <c r="Z1912" s="326"/>
      <c r="AA1912" s="326"/>
    </row>
    <row r="1913">
      <c r="A1913" s="414"/>
      <c r="B1913" s="415"/>
      <c r="C1913" s="415"/>
      <c r="D1913" s="415"/>
      <c r="E1913" s="415"/>
      <c r="F1913" s="415"/>
      <c r="G1913" s="415"/>
      <c r="H1913" s="415"/>
      <c r="I1913" s="343"/>
      <c r="J1913" s="343"/>
      <c r="K1913" s="343"/>
      <c r="L1913" s="343"/>
      <c r="M1913" s="416"/>
      <c r="N1913" s="343"/>
      <c r="O1913" s="343"/>
      <c r="P1913" s="343"/>
      <c r="Q1913" s="343"/>
      <c r="R1913" s="343"/>
      <c r="S1913" s="343"/>
      <c r="T1913" s="343"/>
      <c r="U1913" s="343"/>
      <c r="V1913" s="343"/>
      <c r="W1913" s="326"/>
      <c r="X1913" s="326"/>
      <c r="Y1913" s="326"/>
      <c r="Z1913" s="326"/>
      <c r="AA1913" s="326"/>
    </row>
    <row r="1914">
      <c r="A1914" s="414"/>
      <c r="B1914" s="415"/>
      <c r="C1914" s="415"/>
      <c r="D1914" s="415"/>
      <c r="E1914" s="415"/>
      <c r="F1914" s="415"/>
      <c r="G1914" s="415"/>
      <c r="H1914" s="415"/>
      <c r="I1914" s="343"/>
      <c r="J1914" s="343"/>
      <c r="K1914" s="343"/>
      <c r="L1914" s="343"/>
      <c r="M1914" s="416"/>
      <c r="N1914" s="343"/>
      <c r="O1914" s="343"/>
      <c r="P1914" s="343"/>
      <c r="Q1914" s="343"/>
      <c r="R1914" s="343"/>
      <c r="S1914" s="343"/>
      <c r="T1914" s="343"/>
      <c r="U1914" s="343"/>
      <c r="V1914" s="343"/>
      <c r="W1914" s="326"/>
      <c r="X1914" s="326"/>
      <c r="Y1914" s="326"/>
      <c r="Z1914" s="326"/>
      <c r="AA1914" s="326"/>
    </row>
    <row r="1915">
      <c r="A1915" s="414"/>
      <c r="B1915" s="415"/>
      <c r="C1915" s="415"/>
      <c r="D1915" s="415"/>
      <c r="E1915" s="415"/>
      <c r="F1915" s="415"/>
      <c r="G1915" s="415"/>
      <c r="H1915" s="415"/>
      <c r="I1915" s="343"/>
      <c r="J1915" s="343"/>
      <c r="K1915" s="343"/>
      <c r="L1915" s="343"/>
      <c r="M1915" s="416"/>
      <c r="N1915" s="343"/>
      <c r="O1915" s="343"/>
      <c r="P1915" s="343"/>
      <c r="Q1915" s="343"/>
      <c r="R1915" s="343"/>
      <c r="S1915" s="343"/>
      <c r="T1915" s="343"/>
      <c r="U1915" s="343"/>
      <c r="V1915" s="343"/>
      <c r="W1915" s="326"/>
      <c r="X1915" s="326"/>
      <c r="Y1915" s="326"/>
      <c r="Z1915" s="326"/>
      <c r="AA1915" s="326"/>
    </row>
    <row r="1916">
      <c r="A1916" s="414"/>
      <c r="B1916" s="415"/>
      <c r="C1916" s="415"/>
      <c r="D1916" s="415"/>
      <c r="E1916" s="415"/>
      <c r="F1916" s="415"/>
      <c r="G1916" s="415"/>
      <c r="H1916" s="415"/>
      <c r="I1916" s="343"/>
      <c r="J1916" s="343"/>
      <c r="K1916" s="343"/>
      <c r="L1916" s="343"/>
      <c r="M1916" s="416"/>
      <c r="N1916" s="343"/>
      <c r="O1916" s="343"/>
      <c r="P1916" s="343"/>
      <c r="Q1916" s="343"/>
      <c r="R1916" s="343"/>
      <c r="S1916" s="343"/>
      <c r="T1916" s="343"/>
      <c r="U1916" s="343"/>
      <c r="V1916" s="343"/>
      <c r="W1916" s="326"/>
      <c r="X1916" s="326"/>
      <c r="Y1916" s="326"/>
      <c r="Z1916" s="326"/>
      <c r="AA1916" s="326"/>
    </row>
    <row r="1917">
      <c r="A1917" s="414"/>
      <c r="B1917" s="415"/>
      <c r="C1917" s="415"/>
      <c r="D1917" s="415"/>
      <c r="E1917" s="415"/>
      <c r="F1917" s="415"/>
      <c r="G1917" s="415"/>
      <c r="H1917" s="415"/>
      <c r="I1917" s="343"/>
      <c r="J1917" s="343"/>
      <c r="K1917" s="343"/>
      <c r="L1917" s="343"/>
      <c r="M1917" s="416"/>
      <c r="N1917" s="343"/>
      <c r="O1917" s="343"/>
      <c r="P1917" s="343"/>
      <c r="Q1917" s="343"/>
      <c r="R1917" s="343"/>
      <c r="S1917" s="343"/>
      <c r="T1917" s="343"/>
      <c r="U1917" s="343"/>
      <c r="V1917" s="343"/>
      <c r="W1917" s="326"/>
      <c r="X1917" s="326"/>
      <c r="Y1917" s="326"/>
      <c r="Z1917" s="326"/>
      <c r="AA1917" s="326"/>
    </row>
    <row r="1918">
      <c r="A1918" s="414"/>
      <c r="B1918" s="415"/>
      <c r="C1918" s="415"/>
      <c r="D1918" s="415"/>
      <c r="E1918" s="415"/>
      <c r="F1918" s="415"/>
      <c r="G1918" s="415"/>
      <c r="H1918" s="415"/>
      <c r="I1918" s="343"/>
      <c r="J1918" s="343"/>
      <c r="K1918" s="343"/>
      <c r="L1918" s="343"/>
      <c r="M1918" s="416"/>
      <c r="N1918" s="343"/>
      <c r="O1918" s="343"/>
      <c r="P1918" s="343"/>
      <c r="Q1918" s="343"/>
      <c r="R1918" s="343"/>
      <c r="S1918" s="343"/>
      <c r="T1918" s="343"/>
      <c r="U1918" s="343"/>
      <c r="V1918" s="343"/>
      <c r="W1918" s="326"/>
      <c r="X1918" s="326"/>
      <c r="Y1918" s="326"/>
      <c r="Z1918" s="326"/>
      <c r="AA1918" s="326"/>
    </row>
    <row r="1919">
      <c r="A1919" s="414"/>
      <c r="B1919" s="415"/>
      <c r="C1919" s="415"/>
      <c r="D1919" s="415"/>
      <c r="E1919" s="415"/>
      <c r="F1919" s="415"/>
      <c r="G1919" s="415"/>
      <c r="H1919" s="415"/>
      <c r="I1919" s="343"/>
      <c r="J1919" s="343"/>
      <c r="K1919" s="343"/>
      <c r="L1919" s="343"/>
      <c r="M1919" s="416"/>
      <c r="N1919" s="343"/>
      <c r="O1919" s="343"/>
      <c r="P1919" s="343"/>
      <c r="Q1919" s="343"/>
      <c r="R1919" s="343"/>
      <c r="S1919" s="343"/>
      <c r="T1919" s="343"/>
      <c r="U1919" s="343"/>
      <c r="V1919" s="343"/>
      <c r="W1919" s="326"/>
      <c r="X1919" s="326"/>
      <c r="Y1919" s="326"/>
      <c r="Z1919" s="326"/>
      <c r="AA1919" s="326"/>
    </row>
    <row r="1920">
      <c r="A1920" s="414"/>
      <c r="B1920" s="415"/>
      <c r="C1920" s="415"/>
      <c r="D1920" s="415"/>
      <c r="E1920" s="415"/>
      <c r="F1920" s="415"/>
      <c r="G1920" s="415"/>
      <c r="H1920" s="415"/>
      <c r="I1920" s="343"/>
      <c r="J1920" s="343"/>
      <c r="K1920" s="343"/>
      <c r="L1920" s="343"/>
      <c r="M1920" s="416"/>
      <c r="N1920" s="343"/>
      <c r="O1920" s="343"/>
      <c r="P1920" s="343"/>
      <c r="Q1920" s="343"/>
      <c r="R1920" s="343"/>
      <c r="S1920" s="343"/>
      <c r="T1920" s="343"/>
      <c r="U1920" s="343"/>
      <c r="V1920" s="343"/>
      <c r="W1920" s="326"/>
      <c r="X1920" s="326"/>
      <c r="Y1920" s="326"/>
      <c r="Z1920" s="326"/>
      <c r="AA1920" s="326"/>
    </row>
    <row r="1921">
      <c r="A1921" s="414"/>
      <c r="B1921" s="415"/>
      <c r="C1921" s="415"/>
      <c r="D1921" s="415"/>
      <c r="E1921" s="415"/>
      <c r="F1921" s="415"/>
      <c r="G1921" s="415"/>
      <c r="H1921" s="415"/>
      <c r="I1921" s="343"/>
      <c r="J1921" s="343"/>
      <c r="K1921" s="343"/>
      <c r="L1921" s="343"/>
      <c r="M1921" s="416"/>
      <c r="N1921" s="343"/>
      <c r="O1921" s="343"/>
      <c r="P1921" s="343"/>
      <c r="Q1921" s="343"/>
      <c r="R1921" s="343"/>
      <c r="S1921" s="343"/>
      <c r="T1921" s="343"/>
      <c r="U1921" s="343"/>
      <c r="V1921" s="343"/>
      <c r="W1921" s="326"/>
      <c r="X1921" s="326"/>
      <c r="Y1921" s="326"/>
      <c r="Z1921" s="326"/>
      <c r="AA1921" s="326"/>
    </row>
    <row r="1922">
      <c r="A1922" s="414"/>
      <c r="B1922" s="415"/>
      <c r="C1922" s="415"/>
      <c r="D1922" s="415"/>
      <c r="E1922" s="415"/>
      <c r="F1922" s="415"/>
      <c r="G1922" s="415"/>
      <c r="H1922" s="415"/>
      <c r="I1922" s="343"/>
      <c r="J1922" s="343"/>
      <c r="K1922" s="343"/>
      <c r="L1922" s="343"/>
      <c r="M1922" s="416"/>
      <c r="N1922" s="343"/>
      <c r="O1922" s="343"/>
      <c r="P1922" s="343"/>
      <c r="Q1922" s="343"/>
      <c r="R1922" s="343"/>
      <c r="S1922" s="343"/>
      <c r="T1922" s="343"/>
      <c r="U1922" s="343"/>
      <c r="V1922" s="343"/>
      <c r="W1922" s="326"/>
      <c r="X1922" s="326"/>
      <c r="Y1922" s="326"/>
      <c r="Z1922" s="326"/>
      <c r="AA1922" s="326"/>
    </row>
    <row r="1923">
      <c r="A1923" s="414"/>
      <c r="B1923" s="415"/>
      <c r="C1923" s="415"/>
      <c r="D1923" s="415"/>
      <c r="E1923" s="415"/>
      <c r="F1923" s="415"/>
      <c r="G1923" s="415"/>
      <c r="H1923" s="415"/>
      <c r="I1923" s="343"/>
      <c r="J1923" s="343"/>
      <c r="K1923" s="343"/>
      <c r="L1923" s="343"/>
      <c r="M1923" s="416"/>
      <c r="N1923" s="343"/>
      <c r="O1923" s="343"/>
      <c r="P1923" s="343"/>
      <c r="Q1923" s="343"/>
      <c r="R1923" s="343"/>
      <c r="S1923" s="343"/>
      <c r="T1923" s="343"/>
      <c r="U1923" s="343"/>
      <c r="V1923" s="343"/>
      <c r="W1923" s="326"/>
      <c r="X1923" s="326"/>
      <c r="Y1923" s="326"/>
      <c r="Z1923" s="326"/>
      <c r="AA1923" s="326"/>
    </row>
    <row r="1924">
      <c r="A1924" s="414"/>
      <c r="B1924" s="415"/>
      <c r="C1924" s="415"/>
      <c r="D1924" s="415"/>
      <c r="E1924" s="415"/>
      <c r="F1924" s="415"/>
      <c r="G1924" s="415"/>
      <c r="H1924" s="415"/>
      <c r="I1924" s="343"/>
      <c r="J1924" s="343"/>
      <c r="K1924" s="343"/>
      <c r="L1924" s="343"/>
      <c r="M1924" s="416"/>
      <c r="N1924" s="343"/>
      <c r="O1924" s="343"/>
      <c r="P1924" s="343"/>
      <c r="Q1924" s="343"/>
      <c r="R1924" s="343"/>
      <c r="S1924" s="343"/>
      <c r="T1924" s="343"/>
      <c r="U1924" s="343"/>
      <c r="V1924" s="343"/>
      <c r="W1924" s="326"/>
      <c r="X1924" s="326"/>
      <c r="Y1924" s="326"/>
      <c r="Z1924" s="326"/>
      <c r="AA1924" s="326"/>
    </row>
    <row r="1925">
      <c r="A1925" s="414"/>
      <c r="B1925" s="415"/>
      <c r="C1925" s="415"/>
      <c r="D1925" s="415"/>
      <c r="E1925" s="415"/>
      <c r="F1925" s="415"/>
      <c r="G1925" s="415"/>
      <c r="H1925" s="415"/>
      <c r="I1925" s="343"/>
      <c r="J1925" s="343"/>
      <c r="K1925" s="343"/>
      <c r="L1925" s="343"/>
      <c r="M1925" s="416"/>
      <c r="N1925" s="343"/>
      <c r="O1925" s="343"/>
      <c r="P1925" s="343"/>
      <c r="Q1925" s="343"/>
      <c r="R1925" s="343"/>
      <c r="S1925" s="343"/>
      <c r="T1925" s="343"/>
      <c r="U1925" s="343"/>
      <c r="V1925" s="343"/>
      <c r="W1925" s="326"/>
      <c r="X1925" s="326"/>
      <c r="Y1925" s="326"/>
      <c r="Z1925" s="326"/>
      <c r="AA1925" s="326"/>
    </row>
    <row r="1926">
      <c r="A1926" s="414"/>
      <c r="B1926" s="415"/>
      <c r="C1926" s="415"/>
      <c r="D1926" s="415"/>
      <c r="E1926" s="415"/>
      <c r="F1926" s="415"/>
      <c r="G1926" s="415"/>
      <c r="H1926" s="415"/>
      <c r="I1926" s="343"/>
      <c r="J1926" s="343"/>
      <c r="K1926" s="343"/>
      <c r="L1926" s="343"/>
      <c r="M1926" s="416"/>
      <c r="N1926" s="343"/>
      <c r="O1926" s="343"/>
      <c r="P1926" s="343"/>
      <c r="Q1926" s="343"/>
      <c r="R1926" s="343"/>
      <c r="S1926" s="343"/>
      <c r="T1926" s="343"/>
      <c r="U1926" s="343"/>
      <c r="V1926" s="343"/>
      <c r="W1926" s="326"/>
      <c r="X1926" s="326"/>
      <c r="Y1926" s="326"/>
      <c r="Z1926" s="326"/>
      <c r="AA1926" s="326"/>
    </row>
    <row r="1927">
      <c r="A1927" s="414"/>
      <c r="B1927" s="415"/>
      <c r="C1927" s="415"/>
      <c r="D1927" s="415"/>
      <c r="E1927" s="415"/>
      <c r="F1927" s="415"/>
      <c r="G1927" s="415"/>
      <c r="H1927" s="415"/>
      <c r="I1927" s="343"/>
      <c r="J1927" s="343"/>
      <c r="K1927" s="343"/>
      <c r="L1927" s="343"/>
      <c r="M1927" s="416"/>
      <c r="N1927" s="343"/>
      <c r="O1927" s="343"/>
      <c r="P1927" s="343"/>
      <c r="Q1927" s="343"/>
      <c r="R1927" s="343"/>
      <c r="S1927" s="343"/>
      <c r="T1927" s="343"/>
      <c r="U1927" s="343"/>
      <c r="V1927" s="343"/>
      <c r="W1927" s="326"/>
      <c r="X1927" s="326"/>
      <c r="Y1927" s="326"/>
      <c r="Z1927" s="326"/>
      <c r="AA1927" s="326"/>
    </row>
    <row r="1928">
      <c r="A1928" s="414"/>
      <c r="B1928" s="415"/>
      <c r="C1928" s="415"/>
      <c r="D1928" s="415"/>
      <c r="E1928" s="415"/>
      <c r="F1928" s="415"/>
      <c r="G1928" s="415"/>
      <c r="H1928" s="415"/>
      <c r="I1928" s="343"/>
      <c r="J1928" s="343"/>
      <c r="K1928" s="343"/>
      <c r="L1928" s="343"/>
      <c r="M1928" s="416"/>
      <c r="N1928" s="343"/>
      <c r="O1928" s="343"/>
      <c r="P1928" s="343"/>
      <c r="Q1928" s="343"/>
      <c r="R1928" s="343"/>
      <c r="S1928" s="343"/>
      <c r="T1928" s="343"/>
      <c r="U1928" s="343"/>
      <c r="V1928" s="343"/>
      <c r="W1928" s="326"/>
      <c r="X1928" s="326"/>
      <c r="Y1928" s="326"/>
      <c r="Z1928" s="326"/>
      <c r="AA1928" s="326"/>
    </row>
    <row r="1929">
      <c r="A1929" s="414"/>
      <c r="B1929" s="415"/>
      <c r="C1929" s="415"/>
      <c r="D1929" s="415"/>
      <c r="E1929" s="415"/>
      <c r="F1929" s="415"/>
      <c r="G1929" s="415"/>
      <c r="H1929" s="415"/>
      <c r="I1929" s="343"/>
      <c r="J1929" s="343"/>
      <c r="K1929" s="343"/>
      <c r="L1929" s="343"/>
      <c r="M1929" s="416"/>
      <c r="N1929" s="343"/>
      <c r="O1929" s="343"/>
      <c r="P1929" s="343"/>
      <c r="Q1929" s="343"/>
      <c r="R1929" s="343"/>
      <c r="S1929" s="343"/>
      <c r="T1929" s="343"/>
      <c r="U1929" s="343"/>
      <c r="V1929" s="343"/>
      <c r="W1929" s="326"/>
      <c r="X1929" s="326"/>
      <c r="Y1929" s="326"/>
      <c r="Z1929" s="326"/>
      <c r="AA1929" s="326"/>
    </row>
    <row r="1930">
      <c r="A1930" s="414"/>
      <c r="B1930" s="415"/>
      <c r="C1930" s="415"/>
      <c r="D1930" s="415"/>
      <c r="E1930" s="415"/>
      <c r="F1930" s="415"/>
      <c r="G1930" s="415"/>
      <c r="H1930" s="415"/>
      <c r="I1930" s="343"/>
      <c r="J1930" s="343"/>
      <c r="K1930" s="343"/>
      <c r="L1930" s="343"/>
      <c r="M1930" s="416"/>
      <c r="N1930" s="343"/>
      <c r="O1930" s="343"/>
      <c r="P1930" s="343"/>
      <c r="Q1930" s="343"/>
      <c r="R1930" s="343"/>
      <c r="S1930" s="343"/>
      <c r="T1930" s="343"/>
      <c r="U1930" s="343"/>
      <c r="V1930" s="343"/>
      <c r="W1930" s="326"/>
      <c r="X1930" s="326"/>
      <c r="Y1930" s="326"/>
      <c r="Z1930" s="326"/>
      <c r="AA1930" s="326"/>
    </row>
    <row r="1931">
      <c r="A1931" s="414"/>
      <c r="B1931" s="415"/>
      <c r="C1931" s="415"/>
      <c r="D1931" s="415"/>
      <c r="E1931" s="415"/>
      <c r="F1931" s="415"/>
      <c r="G1931" s="415"/>
      <c r="H1931" s="415"/>
      <c r="I1931" s="343"/>
      <c r="J1931" s="343"/>
      <c r="K1931" s="343"/>
      <c r="L1931" s="343"/>
      <c r="M1931" s="416"/>
      <c r="N1931" s="343"/>
      <c r="O1931" s="343"/>
      <c r="P1931" s="343"/>
      <c r="Q1931" s="343"/>
      <c r="R1931" s="343"/>
      <c r="S1931" s="343"/>
      <c r="T1931" s="343"/>
      <c r="U1931" s="343"/>
      <c r="V1931" s="343"/>
      <c r="W1931" s="326"/>
      <c r="X1931" s="326"/>
      <c r="Y1931" s="326"/>
      <c r="Z1931" s="326"/>
      <c r="AA1931" s="326"/>
    </row>
    <row r="1932">
      <c r="A1932" s="414"/>
      <c r="B1932" s="415"/>
      <c r="C1932" s="415"/>
      <c r="D1932" s="415"/>
      <c r="E1932" s="415"/>
      <c r="F1932" s="415"/>
      <c r="G1932" s="415"/>
      <c r="H1932" s="415"/>
      <c r="I1932" s="343"/>
      <c r="J1932" s="343"/>
      <c r="K1932" s="343"/>
      <c r="L1932" s="343"/>
      <c r="M1932" s="416"/>
      <c r="N1932" s="343"/>
      <c r="O1932" s="343"/>
      <c r="P1932" s="343"/>
      <c r="Q1932" s="343"/>
      <c r="R1932" s="343"/>
      <c r="S1932" s="343"/>
      <c r="T1932" s="343"/>
      <c r="U1932" s="343"/>
      <c r="V1932" s="343"/>
      <c r="W1932" s="326"/>
      <c r="X1932" s="326"/>
      <c r="Y1932" s="326"/>
      <c r="Z1932" s="326"/>
      <c r="AA1932" s="326"/>
    </row>
    <row r="1933">
      <c r="A1933" s="414"/>
      <c r="B1933" s="415"/>
      <c r="C1933" s="415"/>
      <c r="D1933" s="415"/>
      <c r="E1933" s="415"/>
      <c r="F1933" s="415"/>
      <c r="G1933" s="415"/>
      <c r="H1933" s="415"/>
      <c r="I1933" s="343"/>
      <c r="J1933" s="343"/>
      <c r="K1933" s="343"/>
      <c r="L1933" s="343"/>
      <c r="M1933" s="416"/>
      <c r="N1933" s="343"/>
      <c r="O1933" s="343"/>
      <c r="P1933" s="343"/>
      <c r="Q1933" s="343"/>
      <c r="R1933" s="343"/>
      <c r="S1933" s="343"/>
      <c r="T1933" s="343"/>
      <c r="U1933" s="343"/>
      <c r="V1933" s="343"/>
      <c r="W1933" s="326"/>
      <c r="X1933" s="326"/>
      <c r="Y1933" s="326"/>
      <c r="Z1933" s="326"/>
      <c r="AA1933" s="326"/>
    </row>
    <row r="1934">
      <c r="A1934" s="414"/>
      <c r="B1934" s="415"/>
      <c r="C1934" s="415"/>
      <c r="D1934" s="415"/>
      <c r="E1934" s="415"/>
      <c r="F1934" s="415"/>
      <c r="G1934" s="415"/>
      <c r="H1934" s="415"/>
      <c r="I1934" s="343"/>
      <c r="J1934" s="343"/>
      <c r="K1934" s="343"/>
      <c r="L1934" s="343"/>
      <c r="M1934" s="416"/>
      <c r="N1934" s="343"/>
      <c r="O1934" s="343"/>
      <c r="P1934" s="343"/>
      <c r="Q1934" s="343"/>
      <c r="R1934" s="343"/>
      <c r="S1934" s="343"/>
      <c r="T1934" s="343"/>
      <c r="U1934" s="343"/>
      <c r="V1934" s="343"/>
      <c r="W1934" s="326"/>
      <c r="X1934" s="326"/>
      <c r="Y1934" s="326"/>
      <c r="Z1934" s="326"/>
      <c r="AA1934" s="326"/>
    </row>
    <row r="1935">
      <c r="A1935" s="414"/>
      <c r="B1935" s="415"/>
      <c r="C1935" s="415"/>
      <c r="D1935" s="415"/>
      <c r="E1935" s="415"/>
      <c r="F1935" s="415"/>
      <c r="G1935" s="415"/>
      <c r="H1935" s="415"/>
      <c r="I1935" s="343"/>
      <c r="J1935" s="343"/>
      <c r="K1935" s="343"/>
      <c r="L1935" s="343"/>
      <c r="M1935" s="416"/>
      <c r="N1935" s="343"/>
      <c r="O1935" s="343"/>
      <c r="P1935" s="343"/>
      <c r="Q1935" s="343"/>
      <c r="R1935" s="343"/>
      <c r="S1935" s="343"/>
      <c r="T1935" s="343"/>
      <c r="U1935" s="343"/>
      <c r="V1935" s="343"/>
      <c r="W1935" s="326"/>
      <c r="X1935" s="326"/>
      <c r="Y1935" s="326"/>
      <c r="Z1935" s="326"/>
      <c r="AA1935" s="326"/>
    </row>
    <row r="1936">
      <c r="A1936" s="414"/>
      <c r="B1936" s="415"/>
      <c r="C1936" s="415"/>
      <c r="D1936" s="415"/>
      <c r="E1936" s="415"/>
      <c r="F1936" s="415"/>
      <c r="G1936" s="415"/>
      <c r="H1936" s="415"/>
      <c r="I1936" s="343"/>
      <c r="J1936" s="343"/>
      <c r="K1936" s="343"/>
      <c r="L1936" s="343"/>
      <c r="M1936" s="416"/>
      <c r="N1936" s="343"/>
      <c r="O1936" s="343"/>
      <c r="P1936" s="343"/>
      <c r="Q1936" s="343"/>
      <c r="R1936" s="343"/>
      <c r="S1936" s="343"/>
      <c r="T1936" s="343"/>
      <c r="U1936" s="343"/>
      <c r="V1936" s="343"/>
      <c r="W1936" s="326"/>
      <c r="X1936" s="326"/>
      <c r="Y1936" s="326"/>
      <c r="Z1936" s="326"/>
      <c r="AA1936" s="326"/>
    </row>
    <row r="1937">
      <c r="A1937" s="414"/>
      <c r="B1937" s="415"/>
      <c r="C1937" s="415"/>
      <c r="D1937" s="415"/>
      <c r="E1937" s="415"/>
      <c r="F1937" s="415"/>
      <c r="G1937" s="415"/>
      <c r="H1937" s="415"/>
      <c r="I1937" s="343"/>
      <c r="J1937" s="343"/>
      <c r="K1937" s="343"/>
      <c r="L1937" s="343"/>
      <c r="M1937" s="416"/>
      <c r="N1937" s="343"/>
      <c r="O1937" s="343"/>
      <c r="P1937" s="343"/>
      <c r="Q1937" s="343"/>
      <c r="R1937" s="343"/>
      <c r="S1937" s="343"/>
      <c r="T1937" s="343"/>
      <c r="U1937" s="343"/>
      <c r="V1937" s="343"/>
      <c r="W1937" s="326"/>
      <c r="X1937" s="326"/>
      <c r="Y1937" s="326"/>
      <c r="Z1937" s="326"/>
      <c r="AA1937" s="326"/>
    </row>
    <row r="1938">
      <c r="A1938" s="414"/>
      <c r="B1938" s="415"/>
      <c r="C1938" s="415"/>
      <c r="D1938" s="415"/>
      <c r="E1938" s="415"/>
      <c r="F1938" s="415"/>
      <c r="G1938" s="415"/>
      <c r="H1938" s="415"/>
      <c r="I1938" s="343"/>
      <c r="J1938" s="343"/>
      <c r="K1938" s="343"/>
      <c r="L1938" s="343"/>
      <c r="M1938" s="416"/>
      <c r="N1938" s="343"/>
      <c r="O1938" s="343"/>
      <c r="P1938" s="343"/>
      <c r="Q1938" s="343"/>
      <c r="R1938" s="343"/>
      <c r="S1938" s="343"/>
      <c r="T1938" s="343"/>
      <c r="U1938" s="343"/>
      <c r="V1938" s="343"/>
      <c r="W1938" s="326"/>
      <c r="X1938" s="326"/>
      <c r="Y1938" s="326"/>
      <c r="Z1938" s="326"/>
      <c r="AA1938" s="326"/>
    </row>
    <row r="1939">
      <c r="A1939" s="414"/>
      <c r="B1939" s="415"/>
      <c r="C1939" s="415"/>
      <c r="D1939" s="415"/>
      <c r="E1939" s="415"/>
      <c r="F1939" s="415"/>
      <c r="G1939" s="415"/>
      <c r="H1939" s="415"/>
      <c r="I1939" s="343"/>
      <c r="J1939" s="343"/>
      <c r="K1939" s="343"/>
      <c r="L1939" s="343"/>
      <c r="M1939" s="416"/>
      <c r="N1939" s="343"/>
      <c r="O1939" s="343"/>
      <c r="P1939" s="343"/>
      <c r="Q1939" s="343"/>
      <c r="R1939" s="343"/>
      <c r="S1939" s="343"/>
      <c r="T1939" s="343"/>
      <c r="U1939" s="343"/>
      <c r="V1939" s="343"/>
      <c r="W1939" s="326"/>
      <c r="X1939" s="326"/>
      <c r="Y1939" s="326"/>
      <c r="Z1939" s="326"/>
      <c r="AA1939" s="326"/>
    </row>
    <row r="1940">
      <c r="A1940" s="414"/>
      <c r="B1940" s="415"/>
      <c r="C1940" s="415"/>
      <c r="D1940" s="415"/>
      <c r="E1940" s="415"/>
      <c r="F1940" s="415"/>
      <c r="G1940" s="415"/>
      <c r="H1940" s="415"/>
      <c r="I1940" s="343"/>
      <c r="J1940" s="343"/>
      <c r="K1940" s="343"/>
      <c r="L1940" s="343"/>
      <c r="M1940" s="416"/>
      <c r="N1940" s="343"/>
      <c r="O1940" s="343"/>
      <c r="P1940" s="343"/>
      <c r="Q1940" s="343"/>
      <c r="R1940" s="343"/>
      <c r="S1940" s="343"/>
      <c r="T1940" s="343"/>
      <c r="U1940" s="343"/>
      <c r="V1940" s="343"/>
      <c r="W1940" s="326"/>
      <c r="X1940" s="326"/>
      <c r="Y1940" s="326"/>
      <c r="Z1940" s="326"/>
      <c r="AA1940" s="326"/>
    </row>
    <row r="1941">
      <c r="A1941" s="414"/>
      <c r="B1941" s="415"/>
      <c r="C1941" s="415"/>
      <c r="D1941" s="415"/>
      <c r="E1941" s="415"/>
      <c r="F1941" s="415"/>
      <c r="G1941" s="415"/>
      <c r="H1941" s="415"/>
      <c r="I1941" s="343"/>
      <c r="J1941" s="343"/>
      <c r="K1941" s="343"/>
      <c r="L1941" s="343"/>
      <c r="M1941" s="416"/>
      <c r="N1941" s="343"/>
      <c r="O1941" s="343"/>
      <c r="P1941" s="343"/>
      <c r="Q1941" s="343"/>
      <c r="R1941" s="343"/>
      <c r="S1941" s="343"/>
      <c r="T1941" s="343"/>
      <c r="U1941" s="343"/>
      <c r="V1941" s="343"/>
      <c r="W1941" s="326"/>
      <c r="X1941" s="326"/>
      <c r="Y1941" s="326"/>
      <c r="Z1941" s="326"/>
      <c r="AA1941" s="326"/>
    </row>
    <row r="1942">
      <c r="A1942" s="414"/>
      <c r="B1942" s="415"/>
      <c r="C1942" s="415"/>
      <c r="D1942" s="415"/>
      <c r="E1942" s="415"/>
      <c r="F1942" s="415"/>
      <c r="G1942" s="415"/>
      <c r="H1942" s="415"/>
      <c r="I1942" s="343"/>
      <c r="J1942" s="343"/>
      <c r="K1942" s="343"/>
      <c r="L1942" s="343"/>
      <c r="M1942" s="416"/>
      <c r="N1942" s="343"/>
      <c r="O1942" s="343"/>
      <c r="P1942" s="343"/>
      <c r="Q1942" s="343"/>
      <c r="R1942" s="343"/>
      <c r="S1942" s="343"/>
      <c r="T1942" s="343"/>
      <c r="U1942" s="343"/>
      <c r="V1942" s="343"/>
      <c r="W1942" s="326"/>
      <c r="X1942" s="326"/>
      <c r="Y1942" s="326"/>
      <c r="Z1942" s="326"/>
      <c r="AA1942" s="326"/>
    </row>
    <row r="1943">
      <c r="A1943" s="414"/>
      <c r="B1943" s="415"/>
      <c r="C1943" s="415"/>
      <c r="D1943" s="415"/>
      <c r="E1943" s="415"/>
      <c r="F1943" s="415"/>
      <c r="G1943" s="415"/>
      <c r="H1943" s="415"/>
      <c r="I1943" s="343"/>
      <c r="J1943" s="343"/>
      <c r="K1943" s="343"/>
      <c r="L1943" s="343"/>
      <c r="M1943" s="416"/>
      <c r="N1943" s="343"/>
      <c r="O1943" s="343"/>
      <c r="P1943" s="343"/>
      <c r="Q1943" s="343"/>
      <c r="R1943" s="343"/>
      <c r="S1943" s="343"/>
      <c r="T1943" s="343"/>
      <c r="U1943" s="343"/>
      <c r="V1943" s="343"/>
      <c r="W1943" s="326"/>
      <c r="X1943" s="326"/>
      <c r="Y1943" s="326"/>
      <c r="Z1943" s="326"/>
      <c r="AA1943" s="326"/>
    </row>
  </sheetData>
  <autoFilter ref="$A$2:$AA$1314"/>
  <mergeCells count="1">
    <mergeCell ref="A1:D1"/>
  </mergeCells>
  <conditionalFormatting sqref="F752 F1024">
    <cfRule type="containsText" dxfId="8" priority="1" operator="containsText" text="ASUETO">
      <formula>NOT(ISERROR(SEARCH(("ASUETO"),(F752))))</formula>
    </cfRule>
  </conditionalFormatting>
  <conditionalFormatting sqref="F3 F752 F1024">
    <cfRule type="containsText" dxfId="8" priority="2" operator="containsText" text="DESCANSO">
      <formula>NOT(ISERROR(SEARCH(("DESCANSO"),(F3))))</formula>
    </cfRule>
  </conditionalFormatting>
  <conditionalFormatting sqref="H2:H1610 J1056:J1057">
    <cfRule type="containsText" dxfId="0" priority="3" operator="containsText" text="Retiro de bloqueo ">
      <formula>NOT(ISERROR(SEARCH(("Retiro de bloqueo "),(H2))))</formula>
    </cfRule>
  </conditionalFormatting>
  <conditionalFormatting sqref="H2:H1610 J1056:J1057">
    <cfRule type="containsText" dxfId="3" priority="4" operator="containsText" text="REVISION">
      <formula>NOT(ISERROR(SEARCH(("REVISION"),(H2))))</formula>
    </cfRule>
  </conditionalFormatting>
  <conditionalFormatting sqref="H2:H1610 J1056:J1057">
    <cfRule type="containsText" dxfId="2" priority="5" operator="containsText" text="DESINSTALACION">
      <formula>NOT(ISERROR(SEARCH(("DESINSTALACION"),(H2))))</formula>
    </cfRule>
  </conditionalFormatting>
  <conditionalFormatting sqref="H2:H1610 J1056:J1057">
    <cfRule type="containsText" dxfId="1" priority="6" operator="containsText" text="VISITA EN FALSO">
      <formula>NOT(ISERROR(SEARCH(("VISITA EN FALSO"),(H2))))</formula>
    </cfRule>
  </conditionalFormatting>
  <conditionalFormatting sqref="C2">
    <cfRule type="containsText" dxfId="7" priority="7" operator="containsText" text="Lunes">
      <formula>NOT(ISERROR(SEARCH(("Lunes"),(C2))))</formula>
    </cfRule>
  </conditionalFormatting>
  <conditionalFormatting sqref="D2">
    <cfRule type="containsText" dxfId="14" priority="8" operator="containsText" text="PENDIENTE">
      <formula>NOT(ISERROR(SEARCH(("PENDIENTE"),(D2))))</formula>
    </cfRule>
  </conditionalFormatting>
  <conditionalFormatting sqref="C2">
    <cfRule type="containsText" dxfId="18" priority="9" operator="containsText" text="Martes">
      <formula>NOT(ISERROR(SEARCH(("Martes"),(C2))))</formula>
    </cfRule>
  </conditionalFormatting>
  <conditionalFormatting sqref="C2">
    <cfRule type="containsText" dxfId="19" priority="10" operator="containsText" text="Miércoles">
      <formula>NOT(ISERROR(SEARCH(("Miércoles"),(C2))))</formula>
    </cfRule>
  </conditionalFormatting>
  <conditionalFormatting sqref="C2">
    <cfRule type="containsText" dxfId="20" priority="11" operator="containsText" text="Jueves">
      <formula>NOT(ISERROR(SEARCH(("Jueves"),(C2))))</formula>
    </cfRule>
  </conditionalFormatting>
  <conditionalFormatting sqref="C2">
    <cfRule type="containsText" dxfId="21" priority="12" operator="containsText" text="Viernes">
      <formula>NOT(ISERROR(SEARCH(("Viernes"),(C2))))</formula>
    </cfRule>
  </conditionalFormatting>
  <conditionalFormatting sqref="C2">
    <cfRule type="containsText" dxfId="22" priority="13" operator="containsText" text="Sábado">
      <formula>NOT(ISERROR(SEARCH(("Sábado"),(C2))))</formula>
    </cfRule>
  </conditionalFormatting>
  <conditionalFormatting sqref="C2">
    <cfRule type="containsText" dxfId="23" priority="14" operator="containsText" text="Domingo">
      <formula>NOT(ISERROR(SEARCH(("Domingo"),(C2))))</formula>
    </cfRule>
  </conditionalFormatting>
  <conditionalFormatting sqref="A1:B1">
    <cfRule type="containsText" dxfId="0" priority="15" operator="containsText" text="11/08/2024">
      <formula>NOT(ISERROR(SEARCH(("11/08/2024"),(A1))))</formula>
    </cfRule>
  </conditionalFormatting>
  <conditionalFormatting sqref="A1:B1">
    <cfRule type="containsText" dxfId="0" priority="16" operator="containsText" text="Domingo, ">
      <formula>NOT(ISERROR(SEARCH(("Domingo, "),(A1))))</formula>
    </cfRule>
  </conditionalFormatting>
  <conditionalFormatting sqref="A1:B1">
    <cfRule type="containsText" dxfId="0" priority="17" operator="containsText" text="DOMINGO">
      <formula>NOT(ISERROR(SEARCH(("DOMINGO"),(A1))))</formula>
    </cfRule>
  </conditionalFormatting>
  <conditionalFormatting sqref="F1:F122 F125:F581 F583:F1068 J746 F1071:F1392">
    <cfRule type="containsText" dxfId="8" priority="18" operator="containsText" text="ASUETO ">
      <formula>NOT(ISERROR(SEARCH(("ASUETO "),(F1))))</formula>
    </cfRule>
  </conditionalFormatting>
  <conditionalFormatting sqref="F1:F122 F125:F581 F583:F1068 J746 F1071:F1520">
    <cfRule type="containsText" dxfId="8" priority="19" operator="containsText" text="DESCANSO">
      <formula>NOT(ISERROR(SEARCH(("DESCANSO"),(F1))))</formula>
    </cfRule>
  </conditionalFormatting>
  <conditionalFormatting sqref="H1:H1610 J1056:J1057">
    <cfRule type="containsText" dxfId="27" priority="20" operator="containsText" text="CANCELADO">
      <formula>NOT(ISERROR(SEARCH(("CANCELADO"),(H1))))</formula>
    </cfRule>
  </conditionalFormatting>
  <conditionalFormatting sqref="H1:H1610 J1056:J1057">
    <cfRule type="containsText" dxfId="28" priority="21" operator="containsText" text="SENSOR">
      <formula>NOT(ISERROR(SEARCH(("SENSOR"),(H1))))</formula>
    </cfRule>
  </conditionalFormatting>
  <conditionalFormatting sqref="H1:H1610 J1056:J1057">
    <cfRule type="containsText" dxfId="29" priority="22" operator="containsText" text="CAMBIO DE SIM">
      <formula>NOT(ISERROR(SEARCH(("CAMBIO DE SIM"),(H1))))</formula>
    </cfRule>
  </conditionalFormatting>
  <conditionalFormatting sqref="H1:H1610 J1056:J1057">
    <cfRule type="containsText" dxfId="30" priority="23" operator="containsText" text="MIGRACION">
      <formula>NOT(ISERROR(SEARCH(("MIGRACION"),(H1))))</formula>
    </cfRule>
  </conditionalFormatting>
  <conditionalFormatting sqref="H1:H1610 J1056:J1057">
    <cfRule type="containsText" dxfId="31" priority="24" operator="containsText" text="NO LLEGAN">
      <formula>NOT(ISERROR(SEARCH(("NO LLEGAN"),(H1))))</formula>
    </cfRule>
  </conditionalFormatting>
  <conditionalFormatting sqref="H1:H1610 J1056:J1057">
    <cfRule type="containsText" dxfId="9" priority="25" operator="containsText" text="ADELANTADO">
      <formula>NOT(ISERROR(SEARCH(("ADELANTADO"),(H1))))</formula>
    </cfRule>
  </conditionalFormatting>
  <conditionalFormatting sqref="H1:H1610 J1056:J1057">
    <cfRule type="containsText" dxfId="32" priority="26" operator="containsText" text="REINSTALACION">
      <formula>NOT(ISERROR(SEARCH(("REINSTALACION"),(H1))))</formula>
    </cfRule>
  </conditionalFormatting>
  <conditionalFormatting sqref="H1:H1610 J1056:J1057">
    <cfRule type="cellIs" dxfId="2" priority="27" operator="equal">
      <formula>"DESINSTALACION"</formula>
    </cfRule>
  </conditionalFormatting>
  <conditionalFormatting sqref="H1:H1610 J1056:J1057">
    <cfRule type="containsText" dxfId="33" priority="28" operator="containsText" text="INSTALACION">
      <formula>NOT(ISERROR(SEARCH(("INSTALACION"),(H1))))</formula>
    </cfRule>
  </conditionalFormatting>
  <conditionalFormatting sqref="H1:H1610 J1056:J1057">
    <cfRule type="containsText" dxfId="16" priority="29" operator="containsText" text="NO SE REALIZO">
      <formula>NOT(ISERROR(SEARCH(("NO SE REALIZO"),(H1))))</formula>
    </cfRule>
  </conditionalFormatting>
  <conditionalFormatting sqref="H1:H2 H4 H15:H16">
    <cfRule type="containsText" dxfId="17" priority="30" operator="containsText" text="CAMBIO DE GPS">
      <formula>NOT(ISERROR(SEARCH(("CAMBIO DE GPS"),(H1))))</formula>
    </cfRule>
  </conditionalFormatting>
  <conditionalFormatting sqref="O1:O2">
    <cfRule type="containsText" dxfId="24" priority="31" operator="containsText" text="NO ASISTE">
      <formula>NOT(ISERROR(SEARCH(("NO ASISTE"),(O1))))</formula>
    </cfRule>
  </conditionalFormatting>
  <conditionalFormatting sqref="V1:V1497">
    <cfRule type="containsText" dxfId="25" priority="32" operator="containsText" text="SIN COSTO">
      <formula>NOT(ISERROR(SEARCH(("SIN COSTO"),(V1))))</formula>
    </cfRule>
  </conditionalFormatting>
  <conditionalFormatting sqref="V1:V1497">
    <cfRule type="containsText" dxfId="26" priority="33" operator="containsText" text="NO SE REALIZO">
      <formula>NOT(ISERROR(SEARCH(("NO SE REALIZO"),(V1))))</formula>
    </cfRule>
  </conditionalFormatting>
  <conditionalFormatting sqref="V1:V1497">
    <cfRule type="containsText" dxfId="24" priority="34" operator="containsText" text="CANCELADO">
      <formula>NOT(ISERROR(SEARCH(("CANCELADO"),(V1))))</formula>
    </cfRule>
  </conditionalFormatting>
  <conditionalFormatting sqref="V1:V1497">
    <cfRule type="containsText" dxfId="2" priority="35" operator="containsText" text="VISITA EN FALSO">
      <formula>NOT(ISERROR(SEARCH(("VISITA EN FALSO"),(V1))))</formula>
    </cfRule>
  </conditionalFormatting>
  <conditionalFormatting sqref="H1:H1542 J1056:J1057">
    <cfRule type="containsText" dxfId="12" priority="36" operator="containsText" text="DASHCAM">
      <formula>NOT(ISERROR(SEARCH(("DASHCAM"),(H1))))</formula>
    </cfRule>
  </conditionalFormatting>
  <conditionalFormatting sqref="H1:H1542 J1056:J1057">
    <cfRule type="containsText" dxfId="34" priority="37" operator="containsText" text="CAMBIO DE GPS">
      <formula>NOT(ISERROR(SEARCH(("CAMBIO DE GPS"),(H1))))</formula>
    </cfRule>
  </conditionalFormatting>
  <conditionalFormatting sqref="W1:Z1943">
    <cfRule type="containsText" dxfId="35" priority="38" operator="containsText" text="$0.00">
      <formula>NOT(ISERROR(SEARCH(("$0.00"),(W1))))</formula>
    </cfRule>
  </conditionalFormatting>
  <conditionalFormatting sqref="H1:H1943 J1056:J1057">
    <cfRule type="containsText" dxfId="36" priority="39" operator="containsText" text="COMODATO">
      <formula>NOT(ISERROR(SEARCH(("COMODATO"),(H1))))</formula>
    </cfRule>
  </conditionalFormatting>
  <conditionalFormatting sqref="V1:V1943">
    <cfRule type="containsText" dxfId="37" priority="40" operator="containsText" text="MIGRACION">
      <formula>NOT(ISERROR(SEARCH(("MIGRACION"),(V1))))</formula>
    </cfRule>
  </conditionalFormatting>
  <conditionalFormatting sqref="V1:V1943">
    <cfRule type="containsText" dxfId="38" priority="41" operator="containsText" text="DESINSTALACION">
      <formula>NOT(ISERROR(SEARCH(("DESINSTALACION"),(V1))))</formula>
    </cfRule>
  </conditionalFormatting>
  <conditionalFormatting sqref="V1:V1943">
    <cfRule type="containsText" dxfId="39" priority="42" operator="containsText" text="REINSTALACION">
      <formula>NOT(ISERROR(SEARCH(("REINSTALACION"),(V1))))</formula>
    </cfRule>
  </conditionalFormatting>
  <conditionalFormatting sqref="V1:V1943">
    <cfRule type="containsText" dxfId="40" priority="43" operator="containsText" text="INSTALACION">
      <formula>NOT(ISERROR(SEARCH(("INSTALACION"),(V1))))</formula>
    </cfRule>
  </conditionalFormatting>
  <conditionalFormatting sqref="C1:C1943">
    <cfRule type="containsText" dxfId="41" priority="44" operator="containsText" text="PAGADO">
      <formula>NOT(ISERROR(SEARCH(("PAGADO"),(C1))))</formula>
    </cfRule>
  </conditionalFormatting>
  <conditionalFormatting sqref="C1:C1943">
    <cfRule type="containsText" dxfId="42" priority="45" operator="containsText" text="OK">
      <formula>NOT(ISERROR(SEARCH(("OK"),(C1))))</formula>
    </cfRule>
  </conditionalFormatting>
  <conditionalFormatting sqref="C1:C1943">
    <cfRule type="containsText" dxfId="43" priority="46" operator="containsText" text="SIN COSTO">
      <formula>NOT(ISERROR(SEARCH(("SIN COSTO"),(C1))))</formula>
    </cfRule>
  </conditionalFormatting>
  <hyperlinks>
    <hyperlink r:id="rId2" ref="M4"/>
    <hyperlink r:id="rId3" ref="M5"/>
    <hyperlink r:id="rId4" ref="M6"/>
    <hyperlink r:id="rId5" ref="M7"/>
    <hyperlink r:id="rId6" ref="M8"/>
    <hyperlink r:id="rId7" ref="M9"/>
    <hyperlink r:id="rId8" ref="M10"/>
    <hyperlink r:id="rId9" ref="M11"/>
    <hyperlink r:id="rId10" ref="M12"/>
    <hyperlink r:id="rId11" ref="M13"/>
    <hyperlink r:id="rId12" ref="M15"/>
    <hyperlink r:id="rId13" ref="M16"/>
    <hyperlink r:id="rId14" ref="M17"/>
    <hyperlink r:id="rId15" ref="M18"/>
    <hyperlink r:id="rId16" ref="M19"/>
    <hyperlink r:id="rId17" ref="M20"/>
    <hyperlink r:id="rId18" ref="M21"/>
    <hyperlink r:id="rId19" ref="M22"/>
    <hyperlink r:id="rId20" ref="M23"/>
    <hyperlink r:id="rId21" ref="M24"/>
    <hyperlink r:id="rId22" ref="M25"/>
    <hyperlink r:id="rId23" ref="M26"/>
    <hyperlink r:id="rId24" ref="M27"/>
    <hyperlink r:id="rId25" ref="M28"/>
    <hyperlink r:id="rId26" ref="M29"/>
    <hyperlink r:id="rId27" ref="M30"/>
    <hyperlink r:id="rId28" ref="M31"/>
    <hyperlink r:id="rId29" ref="M32"/>
    <hyperlink r:id="rId30" ref="M33"/>
    <hyperlink r:id="rId31" ref="M34"/>
    <hyperlink r:id="rId32" ref="M35"/>
    <hyperlink r:id="rId33" ref="M36"/>
    <hyperlink r:id="rId34" ref="M37"/>
    <hyperlink r:id="rId35" ref="M38"/>
    <hyperlink r:id="rId36" ref="M39"/>
    <hyperlink r:id="rId37" ref="M40"/>
    <hyperlink r:id="rId38" ref="M41"/>
    <hyperlink r:id="rId39" ref="M42"/>
    <hyperlink r:id="rId40" ref="M43"/>
    <hyperlink r:id="rId41" ref="M44"/>
    <hyperlink r:id="rId42" ref="M45"/>
    <hyperlink r:id="rId43" ref="M46"/>
    <hyperlink r:id="rId44" ref="M47"/>
    <hyperlink r:id="rId45" ref="M48"/>
    <hyperlink r:id="rId46" ref="M49"/>
    <hyperlink r:id="rId47" ref="M50"/>
    <hyperlink r:id="rId48" ref="M51"/>
    <hyperlink r:id="rId49" ref="M52"/>
    <hyperlink r:id="rId50" ref="M53"/>
    <hyperlink r:id="rId51" ref="M54"/>
    <hyperlink r:id="rId52" ref="M55"/>
    <hyperlink r:id="rId53" ref="M56"/>
    <hyperlink r:id="rId54" ref="M57"/>
    <hyperlink r:id="rId55" ref="M58"/>
    <hyperlink r:id="rId56" ref="M60"/>
    <hyperlink r:id="rId57" ref="M61"/>
    <hyperlink r:id="rId58" ref="M62"/>
    <hyperlink r:id="rId59" ref="M63"/>
    <hyperlink r:id="rId60" ref="M64"/>
    <hyperlink r:id="rId61" ref="M65"/>
    <hyperlink r:id="rId62" ref="M66"/>
    <hyperlink r:id="rId63" ref="M67"/>
    <hyperlink r:id="rId64" ref="M68"/>
    <hyperlink r:id="rId65" ref="M69"/>
    <hyperlink r:id="rId66" ref="M70"/>
    <hyperlink r:id="rId67" ref="M71"/>
    <hyperlink r:id="rId68" ref="M72"/>
    <hyperlink r:id="rId69" ref="M73"/>
    <hyperlink r:id="rId70" ref="M74"/>
    <hyperlink r:id="rId71" ref="M75"/>
    <hyperlink r:id="rId72" ref="M76"/>
    <hyperlink r:id="rId73" ref="M77"/>
    <hyperlink r:id="rId74" ref="M78"/>
    <hyperlink r:id="rId75" ref="M79"/>
    <hyperlink r:id="rId76" ref="M80"/>
    <hyperlink r:id="rId77" ref="M81"/>
    <hyperlink r:id="rId78" ref="M82"/>
    <hyperlink r:id="rId79" ref="M83"/>
    <hyperlink r:id="rId80" ref="M84"/>
    <hyperlink r:id="rId81" ref="M85"/>
    <hyperlink r:id="rId82" ref="M86"/>
    <hyperlink r:id="rId83" ref="M87"/>
    <hyperlink r:id="rId84" ref="M88"/>
    <hyperlink r:id="rId85" ref="M89"/>
    <hyperlink r:id="rId86" ref="M90"/>
    <hyperlink r:id="rId87" ref="M91"/>
    <hyperlink r:id="rId88" ref="M92"/>
    <hyperlink r:id="rId89" ref="M93"/>
    <hyperlink r:id="rId90" ref="M94"/>
    <hyperlink r:id="rId91" ref="M95"/>
    <hyperlink r:id="rId92" ref="M96"/>
    <hyperlink r:id="rId93" ref="M97"/>
    <hyperlink r:id="rId94" ref="M98"/>
    <hyperlink r:id="rId95" ref="M99"/>
    <hyperlink r:id="rId96" ref="M100"/>
    <hyperlink r:id="rId97" ref="M101"/>
    <hyperlink r:id="rId98" ref="M102"/>
    <hyperlink r:id="rId99" ref="M103"/>
    <hyperlink r:id="rId100" ref="M104"/>
    <hyperlink r:id="rId101" ref="M105"/>
    <hyperlink r:id="rId102" ref="M106"/>
    <hyperlink r:id="rId103" ref="M107"/>
    <hyperlink r:id="rId104" ref="M108"/>
    <hyperlink r:id="rId105" ref="M109"/>
    <hyperlink r:id="rId106" ref="M110"/>
    <hyperlink r:id="rId107" ref="M111"/>
    <hyperlink r:id="rId108" ref="M112"/>
    <hyperlink r:id="rId109" ref="M113"/>
    <hyperlink r:id="rId110" ref="M114"/>
    <hyperlink r:id="rId111" ref="M116"/>
    <hyperlink r:id="rId112" ref="M117"/>
    <hyperlink r:id="rId113" ref="M118"/>
    <hyperlink r:id="rId114" ref="M119"/>
    <hyperlink r:id="rId115" ref="M120"/>
    <hyperlink r:id="rId116" ref="M121"/>
    <hyperlink r:id="rId117" ref="M122"/>
    <hyperlink r:id="rId118" ref="M123"/>
    <hyperlink r:id="rId119" ref="M124"/>
    <hyperlink r:id="rId120" ref="M125"/>
    <hyperlink r:id="rId121" ref="M126"/>
    <hyperlink r:id="rId122" ref="M127"/>
    <hyperlink r:id="rId123" ref="M128"/>
    <hyperlink r:id="rId124" ref="M129"/>
    <hyperlink r:id="rId125" ref="M130"/>
    <hyperlink r:id="rId126" ref="M131"/>
    <hyperlink r:id="rId127" ref="M132"/>
    <hyperlink r:id="rId128" ref="M133"/>
    <hyperlink r:id="rId129" ref="M134"/>
    <hyperlink r:id="rId130" ref="M135"/>
    <hyperlink r:id="rId131" ref="M136"/>
    <hyperlink r:id="rId132" ref="M137"/>
    <hyperlink r:id="rId133" ref="M138"/>
    <hyperlink r:id="rId134" ref="M139"/>
    <hyperlink r:id="rId135" ref="M140"/>
    <hyperlink r:id="rId136" ref="M141"/>
    <hyperlink r:id="rId137" ref="M142"/>
    <hyperlink r:id="rId138" ref="M143"/>
    <hyperlink r:id="rId139" ref="M144"/>
    <hyperlink r:id="rId140" ref="M145"/>
    <hyperlink r:id="rId141" ref="M146"/>
    <hyperlink r:id="rId142" ref="M147"/>
    <hyperlink r:id="rId143" ref="M148"/>
    <hyperlink r:id="rId144" ref="M149"/>
    <hyperlink r:id="rId145" ref="M151"/>
    <hyperlink r:id="rId146" ref="M152"/>
    <hyperlink r:id="rId147" ref="M153"/>
    <hyperlink r:id="rId148" ref="M154"/>
    <hyperlink r:id="rId149" ref="M155"/>
    <hyperlink r:id="rId150" ref="M156"/>
    <hyperlink r:id="rId151" ref="M157"/>
    <hyperlink r:id="rId152" ref="M158"/>
    <hyperlink r:id="rId153" ref="M159"/>
    <hyperlink r:id="rId154" ref="M160"/>
    <hyperlink r:id="rId155" ref="M161"/>
    <hyperlink r:id="rId156" ref="M162"/>
    <hyperlink r:id="rId157" ref="M163"/>
    <hyperlink r:id="rId158" ref="M164"/>
    <hyperlink r:id="rId159" ref="M165"/>
    <hyperlink r:id="rId160" ref="M166"/>
    <hyperlink r:id="rId161" ref="M167"/>
    <hyperlink r:id="rId162" ref="M168"/>
    <hyperlink r:id="rId163" ref="M169"/>
    <hyperlink r:id="rId164" ref="M170"/>
    <hyperlink r:id="rId165" ref="M171"/>
    <hyperlink r:id="rId166" ref="M172"/>
    <hyperlink r:id="rId167" location="close" ref="Q172"/>
    <hyperlink r:id="rId168" ref="M173"/>
    <hyperlink r:id="rId169" ref="M174"/>
    <hyperlink r:id="rId170" ref="M175"/>
    <hyperlink r:id="rId171" ref="M176"/>
    <hyperlink r:id="rId172" ref="M177"/>
    <hyperlink r:id="rId173" ref="M178"/>
    <hyperlink r:id="rId174" ref="M179"/>
    <hyperlink r:id="rId175" ref="M180"/>
    <hyperlink r:id="rId176" ref="M181"/>
    <hyperlink r:id="rId177" ref="M182"/>
    <hyperlink r:id="rId178" ref="M183"/>
    <hyperlink r:id="rId179" ref="M184"/>
    <hyperlink r:id="rId180" ref="M186"/>
    <hyperlink r:id="rId181" ref="M187"/>
    <hyperlink r:id="rId182" ref="M188"/>
    <hyperlink r:id="rId183" ref="M191"/>
    <hyperlink r:id="rId184" ref="M192"/>
    <hyperlink r:id="rId185" ref="M193"/>
    <hyperlink r:id="rId186" ref="M194"/>
    <hyperlink r:id="rId187" ref="M195"/>
    <hyperlink r:id="rId188" ref="M196"/>
    <hyperlink r:id="rId189" ref="M197"/>
    <hyperlink r:id="rId190" ref="M198"/>
    <hyperlink r:id="rId191" ref="M199"/>
    <hyperlink r:id="rId192" ref="M200"/>
    <hyperlink r:id="rId193" ref="M201"/>
    <hyperlink r:id="rId194" ref="M202"/>
    <hyperlink r:id="rId195" ref="M203"/>
    <hyperlink r:id="rId196" ref="M204"/>
    <hyperlink r:id="rId197" ref="M205"/>
    <hyperlink r:id="rId198" ref="M206"/>
    <hyperlink r:id="rId199" ref="M207"/>
    <hyperlink r:id="rId200" ref="M208"/>
    <hyperlink r:id="rId201" ref="M209"/>
    <hyperlink r:id="rId202" ref="M210"/>
    <hyperlink r:id="rId203" ref="M211"/>
    <hyperlink r:id="rId204" ref="M212"/>
    <hyperlink r:id="rId205" ref="M213"/>
    <hyperlink r:id="rId206" ref="M214"/>
    <hyperlink r:id="rId207" ref="M215"/>
    <hyperlink r:id="rId208" ref="M216"/>
    <hyperlink r:id="rId209" ref="M217"/>
    <hyperlink r:id="rId210" ref="M218"/>
    <hyperlink r:id="rId211" ref="M219"/>
    <hyperlink r:id="rId212" ref="M220"/>
    <hyperlink r:id="rId213" ref="M221"/>
    <hyperlink r:id="rId214" ref="M222"/>
    <hyperlink r:id="rId215" ref="M223"/>
    <hyperlink r:id="rId216" ref="M224"/>
    <hyperlink r:id="rId217" ref="M225"/>
    <hyperlink r:id="rId218" ref="M226"/>
    <hyperlink r:id="rId219" ref="M227"/>
    <hyperlink r:id="rId220" ref="M228"/>
    <hyperlink r:id="rId221" ref="M229"/>
    <hyperlink r:id="rId222" ref="M230"/>
    <hyperlink r:id="rId223" ref="M231"/>
    <hyperlink r:id="rId224" ref="M232"/>
    <hyperlink r:id="rId225" ref="M233"/>
    <hyperlink r:id="rId226" ref="M234"/>
    <hyperlink r:id="rId227" ref="M235"/>
    <hyperlink r:id="rId228" ref="M236"/>
    <hyperlink r:id="rId229" ref="M237"/>
    <hyperlink r:id="rId230" ref="M238"/>
    <hyperlink r:id="rId231" ref="M239"/>
    <hyperlink r:id="rId232" ref="M241"/>
    <hyperlink r:id="rId233" ref="M242"/>
    <hyperlink r:id="rId234" ref="M243"/>
    <hyperlink r:id="rId235" ref="M244"/>
    <hyperlink r:id="rId236" ref="M245"/>
    <hyperlink r:id="rId237" ref="M246"/>
    <hyperlink r:id="rId238" ref="M247"/>
    <hyperlink r:id="rId239" ref="M248"/>
    <hyperlink r:id="rId240" ref="M249"/>
    <hyperlink r:id="rId241" ref="M250"/>
    <hyperlink r:id="rId242" ref="M251"/>
    <hyperlink r:id="rId243" ref="M252"/>
    <hyperlink r:id="rId244" ref="M253"/>
    <hyperlink r:id="rId245" ref="M254"/>
    <hyperlink r:id="rId246" ref="M255"/>
    <hyperlink r:id="rId247" ref="M256"/>
    <hyperlink r:id="rId248" ref="M257"/>
    <hyperlink r:id="rId249" ref="M258"/>
    <hyperlink r:id="rId250" ref="M259"/>
    <hyperlink r:id="rId251" ref="M260"/>
    <hyperlink r:id="rId252" ref="M261"/>
    <hyperlink r:id="rId253" ref="M262"/>
    <hyperlink r:id="rId254" ref="M263"/>
    <hyperlink r:id="rId255" ref="M265"/>
    <hyperlink r:id="rId256" ref="M266"/>
    <hyperlink r:id="rId257" ref="M267"/>
    <hyperlink r:id="rId258" ref="M268"/>
    <hyperlink r:id="rId259" ref="M269"/>
    <hyperlink r:id="rId260" ref="M270"/>
    <hyperlink r:id="rId261" ref="M271"/>
    <hyperlink r:id="rId262" ref="M272"/>
    <hyperlink r:id="rId263" ref="M273"/>
    <hyperlink r:id="rId264" ref="M274"/>
    <hyperlink r:id="rId265" ref="M275"/>
    <hyperlink r:id="rId266" ref="M276"/>
    <hyperlink r:id="rId267" ref="M277"/>
    <hyperlink r:id="rId268" ref="M278"/>
    <hyperlink r:id="rId269" ref="M279"/>
    <hyperlink r:id="rId270" ref="M280"/>
    <hyperlink r:id="rId271" ref="M281"/>
    <hyperlink r:id="rId272" ref="M282"/>
    <hyperlink r:id="rId273" ref="M283"/>
    <hyperlink r:id="rId274" ref="M285"/>
    <hyperlink r:id="rId275" ref="M286"/>
    <hyperlink r:id="rId276" ref="M287"/>
    <hyperlink r:id="rId277" ref="M288"/>
    <hyperlink r:id="rId278" ref="M289"/>
    <hyperlink r:id="rId279" ref="M290"/>
    <hyperlink r:id="rId280" ref="M291"/>
    <hyperlink r:id="rId281" ref="M292"/>
    <hyperlink r:id="rId282" ref="M293"/>
    <hyperlink r:id="rId283" ref="M294"/>
    <hyperlink r:id="rId284" ref="M295"/>
    <hyperlink r:id="rId285" ref="M296"/>
    <hyperlink r:id="rId286" ref="M297"/>
    <hyperlink r:id="rId287" ref="M298"/>
    <hyperlink r:id="rId288" ref="M299"/>
    <hyperlink r:id="rId289" ref="M300"/>
    <hyperlink r:id="rId290" ref="M301"/>
    <hyperlink r:id="rId291" ref="M302"/>
    <hyperlink r:id="rId292" ref="M303"/>
    <hyperlink r:id="rId293" ref="M304"/>
    <hyperlink r:id="rId294" ref="M305"/>
    <hyperlink r:id="rId295" ref="M306"/>
    <hyperlink r:id="rId296" ref="M307"/>
    <hyperlink r:id="rId297" ref="M308"/>
    <hyperlink r:id="rId298" ref="M309"/>
    <hyperlink r:id="rId299" ref="M310"/>
    <hyperlink r:id="rId300" ref="M311"/>
    <hyperlink r:id="rId301" ref="M312"/>
    <hyperlink r:id="rId302" ref="M313"/>
    <hyperlink r:id="rId303" ref="M314"/>
    <hyperlink r:id="rId304" ref="M315"/>
    <hyperlink r:id="rId305" ref="M316"/>
    <hyperlink r:id="rId306" ref="M317"/>
    <hyperlink r:id="rId307" ref="M318"/>
    <hyperlink r:id="rId308" ref="M319"/>
    <hyperlink r:id="rId309" ref="M320"/>
    <hyperlink r:id="rId310" ref="M321"/>
    <hyperlink r:id="rId311" ref="M322"/>
    <hyperlink r:id="rId312" ref="M323"/>
    <hyperlink r:id="rId313" ref="M324"/>
    <hyperlink r:id="rId314" ref="M325"/>
    <hyperlink r:id="rId315" ref="M326"/>
    <hyperlink r:id="rId316" ref="M327"/>
    <hyperlink r:id="rId317" ref="M328"/>
    <hyperlink r:id="rId318" ref="M329"/>
    <hyperlink r:id="rId319" ref="M330"/>
    <hyperlink r:id="rId320" ref="M331"/>
    <hyperlink r:id="rId321" ref="M332"/>
    <hyperlink r:id="rId322" ref="M333"/>
    <hyperlink r:id="rId323" ref="M334"/>
    <hyperlink r:id="rId324" ref="M335"/>
    <hyperlink r:id="rId325" ref="M336"/>
    <hyperlink r:id="rId326" ref="M337"/>
    <hyperlink r:id="rId327" ref="M338"/>
    <hyperlink r:id="rId328" ref="M340"/>
    <hyperlink r:id="rId329" ref="M341"/>
    <hyperlink r:id="rId330" ref="M342"/>
    <hyperlink r:id="rId331" ref="M343"/>
    <hyperlink r:id="rId332" ref="M344"/>
    <hyperlink r:id="rId333" ref="M345"/>
    <hyperlink r:id="rId334" ref="M346"/>
    <hyperlink r:id="rId335" ref="M347"/>
    <hyperlink r:id="rId336" ref="M348"/>
    <hyperlink r:id="rId337" ref="M349"/>
    <hyperlink r:id="rId338" ref="M350"/>
    <hyperlink r:id="rId339" ref="M351"/>
    <hyperlink r:id="rId340" ref="M352"/>
    <hyperlink r:id="rId341" ref="M353"/>
    <hyperlink r:id="rId342" ref="M354"/>
    <hyperlink r:id="rId343" ref="M355"/>
    <hyperlink r:id="rId344" ref="M356"/>
    <hyperlink r:id="rId345" ref="M357"/>
    <hyperlink r:id="rId346" ref="M358"/>
    <hyperlink r:id="rId347" ref="M359"/>
    <hyperlink r:id="rId348" ref="M360"/>
    <hyperlink r:id="rId349" ref="M361"/>
    <hyperlink r:id="rId350" ref="M362"/>
    <hyperlink r:id="rId351" ref="M363"/>
    <hyperlink r:id="rId352" ref="M364"/>
    <hyperlink r:id="rId353" ref="M365"/>
    <hyperlink r:id="rId354" ref="M366"/>
    <hyperlink r:id="rId355" ref="M367"/>
    <hyperlink r:id="rId356" ref="M368"/>
    <hyperlink r:id="rId357" ref="M369"/>
    <hyperlink r:id="rId358" ref="M370"/>
    <hyperlink r:id="rId359" ref="M371"/>
    <hyperlink r:id="rId360" ref="M372"/>
    <hyperlink r:id="rId361" ref="M373"/>
    <hyperlink r:id="rId362" ref="M375"/>
    <hyperlink r:id="rId363" ref="M376"/>
    <hyperlink r:id="rId364" ref="M377"/>
    <hyperlink r:id="rId365" ref="M378"/>
    <hyperlink r:id="rId366" ref="M379"/>
    <hyperlink r:id="rId367" ref="M380"/>
    <hyperlink r:id="rId368" ref="M381"/>
    <hyperlink r:id="rId369" ref="M382"/>
    <hyperlink r:id="rId370" ref="M383"/>
    <hyperlink r:id="rId371" ref="M384"/>
    <hyperlink r:id="rId372" ref="M385"/>
    <hyperlink r:id="rId373" ref="M386"/>
    <hyperlink r:id="rId374" ref="M387"/>
    <hyperlink r:id="rId375" ref="M388"/>
    <hyperlink r:id="rId376" ref="M389"/>
    <hyperlink r:id="rId377" ref="M390"/>
    <hyperlink r:id="rId378" ref="M391"/>
    <hyperlink r:id="rId379" ref="M392"/>
    <hyperlink r:id="rId380" ref="M393"/>
    <hyperlink r:id="rId381" ref="M394"/>
    <hyperlink r:id="rId382" ref="M395"/>
    <hyperlink r:id="rId383" ref="M396"/>
    <hyperlink r:id="rId384" ref="M397"/>
    <hyperlink r:id="rId385" ref="M398"/>
    <hyperlink r:id="rId386" ref="M399"/>
    <hyperlink r:id="rId387" ref="M400"/>
    <hyperlink r:id="rId388" ref="M403"/>
    <hyperlink r:id="rId389" ref="M404"/>
    <hyperlink r:id="rId390" ref="M405"/>
    <hyperlink r:id="rId391" ref="M406"/>
    <hyperlink r:id="rId392" ref="M407"/>
    <hyperlink r:id="rId393" ref="M408"/>
    <hyperlink r:id="rId394" ref="M409"/>
    <hyperlink r:id="rId395" ref="M410"/>
    <hyperlink r:id="rId396" ref="M411"/>
    <hyperlink r:id="rId397" ref="M412"/>
    <hyperlink r:id="rId398" ref="M413"/>
    <hyperlink r:id="rId399" ref="M414"/>
    <hyperlink r:id="rId400" ref="M415"/>
    <hyperlink r:id="rId401" ref="M416"/>
    <hyperlink r:id="rId402" ref="M417"/>
    <hyperlink r:id="rId403" ref="M418"/>
    <hyperlink r:id="rId404" ref="M419"/>
    <hyperlink r:id="rId405" ref="M420"/>
    <hyperlink r:id="rId406" ref="M421"/>
    <hyperlink r:id="rId407" ref="M422"/>
    <hyperlink r:id="rId408" ref="M423"/>
    <hyperlink r:id="rId409" ref="M424"/>
    <hyperlink r:id="rId410" ref="M425"/>
    <hyperlink r:id="rId411" ref="M426"/>
    <hyperlink r:id="rId412" ref="M427"/>
    <hyperlink r:id="rId413" ref="M428"/>
    <hyperlink r:id="rId414" ref="M429"/>
    <hyperlink r:id="rId415" ref="M430"/>
    <hyperlink r:id="rId416" ref="M431"/>
    <hyperlink r:id="rId417" ref="M432"/>
    <hyperlink r:id="rId418" ref="M433"/>
    <hyperlink r:id="rId419" ref="M434"/>
    <hyperlink r:id="rId420" ref="M435"/>
    <hyperlink r:id="rId421" ref="M436"/>
    <hyperlink r:id="rId422" ref="M437"/>
    <hyperlink r:id="rId423" ref="M438"/>
    <hyperlink r:id="rId424" ref="M439"/>
    <hyperlink r:id="rId425" ref="M440"/>
    <hyperlink r:id="rId426" ref="M441"/>
    <hyperlink r:id="rId427" ref="M442"/>
    <hyperlink r:id="rId428" ref="M443"/>
    <hyperlink r:id="rId429" ref="M444"/>
    <hyperlink r:id="rId430" ref="M445"/>
    <hyperlink r:id="rId431" ref="M446"/>
    <hyperlink r:id="rId432" ref="M447"/>
    <hyperlink r:id="rId433" ref="M448"/>
    <hyperlink r:id="rId434" ref="M449"/>
    <hyperlink r:id="rId435" ref="M450"/>
    <hyperlink r:id="rId436" ref="M451"/>
    <hyperlink r:id="rId437" ref="M452"/>
    <hyperlink r:id="rId438" ref="M453"/>
    <hyperlink r:id="rId439" ref="M454"/>
    <hyperlink r:id="rId440" ref="M457"/>
    <hyperlink r:id="rId441" ref="M458"/>
    <hyperlink r:id="rId442" ref="M459"/>
    <hyperlink r:id="rId443" ref="M460"/>
    <hyperlink r:id="rId444" ref="M461"/>
    <hyperlink r:id="rId445" ref="M462"/>
    <hyperlink r:id="rId446" ref="M463"/>
    <hyperlink r:id="rId447" ref="M464"/>
    <hyperlink r:id="rId448" ref="M465"/>
    <hyperlink r:id="rId449" ref="M466"/>
    <hyperlink r:id="rId450" ref="M467"/>
    <hyperlink r:id="rId451" ref="M468"/>
    <hyperlink r:id="rId452" ref="M469"/>
    <hyperlink r:id="rId453" ref="M470"/>
    <hyperlink r:id="rId454" ref="M471"/>
    <hyperlink r:id="rId455" ref="M472"/>
    <hyperlink r:id="rId456" ref="M473"/>
    <hyperlink r:id="rId457" ref="M474"/>
    <hyperlink r:id="rId458" ref="M475"/>
    <hyperlink r:id="rId459" ref="M476"/>
    <hyperlink r:id="rId460" ref="M477"/>
    <hyperlink r:id="rId461" ref="M478"/>
    <hyperlink r:id="rId462" ref="M480"/>
    <hyperlink r:id="rId463" ref="M481"/>
    <hyperlink r:id="rId464" ref="M482"/>
    <hyperlink r:id="rId465" ref="M483"/>
    <hyperlink r:id="rId466" ref="M484"/>
    <hyperlink r:id="rId467" ref="M485"/>
    <hyperlink r:id="rId468" ref="M486"/>
    <hyperlink r:id="rId469" ref="M487"/>
    <hyperlink r:id="rId470" ref="M488"/>
    <hyperlink r:id="rId471" ref="M489"/>
    <hyperlink r:id="rId472" ref="M490"/>
    <hyperlink r:id="rId473" ref="M491"/>
    <hyperlink r:id="rId474" ref="M492"/>
    <hyperlink r:id="rId475" ref="M493"/>
    <hyperlink r:id="rId476" ref="M494"/>
    <hyperlink r:id="rId477" ref="M495"/>
    <hyperlink r:id="rId478" ref="M496"/>
    <hyperlink r:id="rId479" ref="M497"/>
    <hyperlink r:id="rId480" ref="M498"/>
    <hyperlink r:id="rId481" ref="M499"/>
    <hyperlink r:id="rId482" ref="M500"/>
    <hyperlink r:id="rId483" ref="M502"/>
    <hyperlink r:id="rId484" ref="M503"/>
    <hyperlink r:id="rId485" ref="M504"/>
    <hyperlink r:id="rId486" ref="M505"/>
    <hyperlink r:id="rId487" ref="M506"/>
    <hyperlink r:id="rId488" ref="M507"/>
    <hyperlink r:id="rId489" ref="M508"/>
    <hyperlink r:id="rId490" ref="M509"/>
    <hyperlink r:id="rId491" ref="M510"/>
    <hyperlink r:id="rId492" ref="M511"/>
    <hyperlink r:id="rId493" ref="M512"/>
    <hyperlink r:id="rId494" ref="M513"/>
    <hyperlink r:id="rId495" ref="M514"/>
    <hyperlink r:id="rId496" ref="M515"/>
    <hyperlink r:id="rId497" ref="M516"/>
    <hyperlink r:id="rId498" ref="M517"/>
    <hyperlink r:id="rId499" ref="M518"/>
    <hyperlink r:id="rId500" ref="M519"/>
    <hyperlink r:id="rId501" ref="M520"/>
    <hyperlink r:id="rId502" ref="M521"/>
    <hyperlink r:id="rId503" ref="M522"/>
    <hyperlink r:id="rId504" ref="M523"/>
    <hyperlink r:id="rId505" ref="M524"/>
    <hyperlink r:id="rId506" ref="M525"/>
    <hyperlink r:id="rId507" ref="M526"/>
    <hyperlink r:id="rId508" ref="M527"/>
    <hyperlink r:id="rId509" ref="M528"/>
    <hyperlink r:id="rId510" ref="M529"/>
    <hyperlink r:id="rId511" ref="M530"/>
    <hyperlink r:id="rId512" ref="M531"/>
    <hyperlink r:id="rId513" ref="M532"/>
    <hyperlink r:id="rId514" ref="M533"/>
    <hyperlink r:id="rId515" ref="M534"/>
    <hyperlink r:id="rId516" ref="M535"/>
    <hyperlink r:id="rId517" ref="M536"/>
    <hyperlink r:id="rId518" ref="M537"/>
    <hyperlink r:id="rId519" ref="M538"/>
    <hyperlink r:id="rId520" ref="M539"/>
    <hyperlink r:id="rId521" ref="M540"/>
    <hyperlink r:id="rId522" ref="M541"/>
    <hyperlink r:id="rId523" ref="M542"/>
    <hyperlink r:id="rId524" ref="M543"/>
    <hyperlink r:id="rId525" ref="M544"/>
    <hyperlink r:id="rId526" ref="M545"/>
    <hyperlink r:id="rId527" ref="M546"/>
    <hyperlink r:id="rId528" ref="M547"/>
    <hyperlink r:id="rId529" ref="M548"/>
    <hyperlink r:id="rId530" ref="M549"/>
    <hyperlink r:id="rId531" ref="M550"/>
    <hyperlink r:id="rId532" ref="M551"/>
    <hyperlink r:id="rId533" ref="M552"/>
    <hyperlink r:id="rId534" ref="M553"/>
    <hyperlink r:id="rId535" ref="M554"/>
    <hyperlink r:id="rId536" ref="M555"/>
    <hyperlink r:id="rId537" ref="M557"/>
    <hyperlink r:id="rId538" ref="M558"/>
    <hyperlink r:id="rId539" ref="M559"/>
    <hyperlink r:id="rId540" ref="M560"/>
    <hyperlink r:id="rId541" ref="M561"/>
    <hyperlink r:id="rId542" ref="M562"/>
    <hyperlink r:id="rId543" ref="M563"/>
    <hyperlink r:id="rId544" ref="M564"/>
    <hyperlink r:id="rId545" ref="M565"/>
    <hyperlink r:id="rId546" ref="M566"/>
    <hyperlink r:id="rId547" ref="M567"/>
    <hyperlink r:id="rId548" ref="M568"/>
    <hyperlink r:id="rId549" ref="M569"/>
    <hyperlink r:id="rId550" ref="M570"/>
    <hyperlink r:id="rId551" ref="M571"/>
    <hyperlink r:id="rId552" ref="M572"/>
    <hyperlink r:id="rId553" ref="M573"/>
    <hyperlink r:id="rId554" ref="M574"/>
    <hyperlink r:id="rId555" ref="M579"/>
    <hyperlink r:id="rId556" ref="M580"/>
    <hyperlink r:id="rId557" ref="M581"/>
    <hyperlink r:id="rId558" ref="M582"/>
    <hyperlink r:id="rId559" ref="M583"/>
    <hyperlink r:id="rId560" ref="M584"/>
    <hyperlink r:id="rId561" ref="M585"/>
    <hyperlink r:id="rId562" ref="M586"/>
    <hyperlink r:id="rId563" ref="M587"/>
    <hyperlink r:id="rId564" ref="M588"/>
    <hyperlink r:id="rId565" ref="M589"/>
    <hyperlink r:id="rId566" ref="M590"/>
    <hyperlink r:id="rId567" ref="M591"/>
    <hyperlink r:id="rId568" ref="M592"/>
    <hyperlink r:id="rId569" ref="M593"/>
    <hyperlink r:id="rId570" ref="M594"/>
    <hyperlink r:id="rId571" ref="M595"/>
    <hyperlink r:id="rId572" ref="M596"/>
    <hyperlink r:id="rId573" ref="M597"/>
    <hyperlink r:id="rId574" ref="M598"/>
    <hyperlink r:id="rId575" ref="M599"/>
    <hyperlink r:id="rId576" ref="M601"/>
    <hyperlink r:id="rId577" ref="M602"/>
    <hyperlink r:id="rId578" ref="M603"/>
    <hyperlink r:id="rId579" ref="M604"/>
    <hyperlink r:id="rId580" ref="M605"/>
    <hyperlink r:id="rId581" ref="M606"/>
    <hyperlink r:id="rId582" ref="M607"/>
    <hyperlink r:id="rId583" ref="M608"/>
    <hyperlink r:id="rId584" ref="M609"/>
    <hyperlink r:id="rId585" ref="M610"/>
    <hyperlink r:id="rId586" ref="M611"/>
    <hyperlink r:id="rId587" ref="M612"/>
    <hyperlink r:id="rId588" ref="M613"/>
    <hyperlink r:id="rId589" ref="M614"/>
    <hyperlink r:id="rId590" ref="M615"/>
    <hyperlink r:id="rId591" ref="M616"/>
    <hyperlink r:id="rId592" ref="M617"/>
    <hyperlink r:id="rId593" ref="M618"/>
    <hyperlink r:id="rId594" ref="M619"/>
    <hyperlink r:id="rId595" ref="M620"/>
    <hyperlink r:id="rId596" ref="M621"/>
    <hyperlink r:id="rId597" ref="M622"/>
    <hyperlink r:id="rId598" ref="M623"/>
    <hyperlink r:id="rId599" ref="M624"/>
    <hyperlink r:id="rId600" ref="M625"/>
    <hyperlink r:id="rId601" ref="M626"/>
    <hyperlink r:id="rId602" ref="M627"/>
    <hyperlink r:id="rId603" ref="M628"/>
    <hyperlink r:id="rId604" ref="M629"/>
    <hyperlink r:id="rId605" ref="M630"/>
    <hyperlink r:id="rId606" ref="M631"/>
    <hyperlink r:id="rId607" ref="M632"/>
    <hyperlink r:id="rId608" ref="M633"/>
    <hyperlink r:id="rId609" ref="M635"/>
    <hyperlink r:id="rId610" ref="M636"/>
    <hyperlink r:id="rId611" ref="M637"/>
    <hyperlink r:id="rId612" ref="M638"/>
    <hyperlink r:id="rId613" ref="M639"/>
    <hyperlink r:id="rId614" ref="M640"/>
    <hyperlink r:id="rId615" ref="M641"/>
    <hyperlink r:id="rId616" ref="M642"/>
    <hyperlink r:id="rId617" ref="M643"/>
    <hyperlink r:id="rId618" ref="M644"/>
    <hyperlink r:id="rId619" ref="M645"/>
    <hyperlink r:id="rId620" ref="M646"/>
    <hyperlink r:id="rId621" ref="M647"/>
    <hyperlink r:id="rId622" ref="M648"/>
    <hyperlink r:id="rId623" ref="M649"/>
    <hyperlink r:id="rId624" ref="M650"/>
    <hyperlink r:id="rId625" ref="M651"/>
    <hyperlink r:id="rId626" ref="M652"/>
    <hyperlink r:id="rId627" ref="M653"/>
    <hyperlink r:id="rId628" ref="M654"/>
    <hyperlink r:id="rId629" ref="M655"/>
    <hyperlink r:id="rId630" ref="M656"/>
    <hyperlink r:id="rId631" ref="M657"/>
    <hyperlink r:id="rId632" ref="M658"/>
    <hyperlink r:id="rId633" ref="M659"/>
    <hyperlink r:id="rId634" ref="M660"/>
    <hyperlink r:id="rId635" ref="M661"/>
    <hyperlink r:id="rId636" ref="M662"/>
    <hyperlink r:id="rId637" ref="M663"/>
    <hyperlink r:id="rId638" ref="M664"/>
    <hyperlink r:id="rId639" ref="M665"/>
    <hyperlink r:id="rId640" ref="M667"/>
    <hyperlink r:id="rId641" ref="M668"/>
    <hyperlink r:id="rId642" ref="M669"/>
    <hyperlink r:id="rId643" ref="M670"/>
    <hyperlink r:id="rId644" ref="M671"/>
    <hyperlink r:id="rId645" ref="M672"/>
    <hyperlink r:id="rId646" ref="M673"/>
    <hyperlink r:id="rId647" ref="M674"/>
    <hyperlink r:id="rId648" ref="M675"/>
    <hyperlink r:id="rId649" ref="M676"/>
    <hyperlink r:id="rId650" ref="M677"/>
    <hyperlink r:id="rId651" ref="M678"/>
    <hyperlink r:id="rId652" ref="M679"/>
    <hyperlink r:id="rId653" ref="M680"/>
    <hyperlink r:id="rId654" ref="M681"/>
    <hyperlink r:id="rId655" ref="M682"/>
    <hyperlink r:id="rId656" ref="M683"/>
    <hyperlink r:id="rId657" ref="M684"/>
    <hyperlink r:id="rId658" ref="M685"/>
    <hyperlink r:id="rId659" ref="M686"/>
    <hyperlink r:id="rId660" ref="M687"/>
    <hyperlink r:id="rId661" ref="M688"/>
    <hyperlink r:id="rId662" ref="M689"/>
    <hyperlink r:id="rId663" ref="M690"/>
    <hyperlink r:id="rId664" ref="M691"/>
    <hyperlink r:id="rId665" ref="M692"/>
    <hyperlink r:id="rId666" ref="M693"/>
    <hyperlink r:id="rId667" ref="M694"/>
    <hyperlink r:id="rId668" ref="M695"/>
    <hyperlink r:id="rId669" ref="M696"/>
    <hyperlink r:id="rId670" ref="M697"/>
    <hyperlink r:id="rId671" ref="M698"/>
    <hyperlink r:id="rId672" ref="M699"/>
    <hyperlink r:id="rId673" ref="M700"/>
    <hyperlink r:id="rId674" ref="M701"/>
    <hyperlink r:id="rId675" ref="M702"/>
    <hyperlink r:id="rId676" ref="M703"/>
    <hyperlink r:id="rId677" ref="M704"/>
    <hyperlink r:id="rId678" ref="M705"/>
    <hyperlink r:id="rId679" ref="M708"/>
    <hyperlink r:id="rId680" ref="M709"/>
    <hyperlink r:id="rId681" ref="M710"/>
    <hyperlink r:id="rId682" ref="M711"/>
    <hyperlink r:id="rId683" ref="M712"/>
    <hyperlink r:id="rId684" ref="M713"/>
    <hyperlink r:id="rId685" ref="M714"/>
    <hyperlink r:id="rId686" ref="M715"/>
    <hyperlink r:id="rId687" ref="M716"/>
    <hyperlink r:id="rId688" ref="M717"/>
    <hyperlink r:id="rId689" ref="M718"/>
    <hyperlink r:id="rId690" ref="M719"/>
    <hyperlink r:id="rId691" ref="M720"/>
    <hyperlink r:id="rId692" ref="M721"/>
    <hyperlink r:id="rId693" ref="M722"/>
    <hyperlink r:id="rId694" ref="M723"/>
    <hyperlink r:id="rId695" ref="M724"/>
    <hyperlink r:id="rId696" ref="M725"/>
    <hyperlink r:id="rId697" ref="M726"/>
    <hyperlink r:id="rId698" ref="M727"/>
    <hyperlink r:id="rId699" ref="M728"/>
    <hyperlink r:id="rId700" ref="M729"/>
    <hyperlink r:id="rId701" ref="M730"/>
    <hyperlink r:id="rId702" ref="M731"/>
    <hyperlink r:id="rId703" ref="M732"/>
    <hyperlink r:id="rId704" ref="M733"/>
    <hyperlink r:id="rId705" ref="M734"/>
    <hyperlink r:id="rId706" ref="M735"/>
    <hyperlink r:id="rId707" ref="M736"/>
    <hyperlink r:id="rId708" ref="M737"/>
    <hyperlink r:id="rId709" ref="M738"/>
    <hyperlink r:id="rId710" ref="M739"/>
    <hyperlink r:id="rId711" ref="M740"/>
    <hyperlink r:id="rId712" ref="M741"/>
    <hyperlink r:id="rId713" ref="M742"/>
    <hyperlink r:id="rId714" ref="M743"/>
    <hyperlink r:id="rId715" ref="M744"/>
    <hyperlink r:id="rId716" ref="M745"/>
    <hyperlink r:id="rId717" ref="M747"/>
    <hyperlink r:id="rId718" ref="M748"/>
    <hyperlink r:id="rId719" ref="M749"/>
    <hyperlink r:id="rId720" ref="M750"/>
    <hyperlink r:id="rId721" ref="M753"/>
    <hyperlink r:id="rId722" ref="M754"/>
    <hyperlink r:id="rId723" ref="M755"/>
    <hyperlink r:id="rId724" ref="M756"/>
    <hyperlink r:id="rId725" ref="M757"/>
    <hyperlink r:id="rId726" ref="M758"/>
    <hyperlink r:id="rId727" ref="M759"/>
    <hyperlink r:id="rId728" ref="M760"/>
    <hyperlink r:id="rId729" ref="M761"/>
    <hyperlink r:id="rId730" ref="M762"/>
    <hyperlink r:id="rId731" ref="M763"/>
    <hyperlink r:id="rId732" ref="M764"/>
    <hyperlink r:id="rId733" ref="M765"/>
    <hyperlink r:id="rId734" ref="M766"/>
    <hyperlink r:id="rId735" ref="M767"/>
    <hyperlink r:id="rId736" ref="M768"/>
    <hyperlink r:id="rId737" ref="M769"/>
    <hyperlink r:id="rId738" ref="M770"/>
    <hyperlink r:id="rId739" ref="M771"/>
    <hyperlink r:id="rId740" ref="M772"/>
    <hyperlink r:id="rId741" ref="M773"/>
    <hyperlink r:id="rId742" ref="M774"/>
    <hyperlink r:id="rId743" ref="M775"/>
    <hyperlink r:id="rId744" ref="M776"/>
    <hyperlink r:id="rId745" ref="M777"/>
    <hyperlink r:id="rId746" ref="M778"/>
    <hyperlink r:id="rId747" ref="M779"/>
    <hyperlink r:id="rId748" ref="M780"/>
    <hyperlink r:id="rId749" ref="M781"/>
    <hyperlink r:id="rId750" ref="M782"/>
    <hyperlink r:id="rId751" ref="M783"/>
    <hyperlink r:id="rId752" ref="M784"/>
    <hyperlink r:id="rId753" ref="M785"/>
    <hyperlink r:id="rId754" ref="M786"/>
    <hyperlink r:id="rId755" ref="M787"/>
    <hyperlink r:id="rId756" ref="M788"/>
    <hyperlink r:id="rId757" ref="M789"/>
    <hyperlink r:id="rId758" ref="M790"/>
    <hyperlink r:id="rId759" ref="M792"/>
    <hyperlink r:id="rId760" ref="M793"/>
    <hyperlink r:id="rId761" ref="M795"/>
    <hyperlink r:id="rId762" ref="M796"/>
    <hyperlink r:id="rId763" ref="M797"/>
    <hyperlink r:id="rId764" ref="M798"/>
    <hyperlink r:id="rId765" ref="M799"/>
    <hyperlink r:id="rId766" ref="M800"/>
    <hyperlink r:id="rId767" ref="M801"/>
    <hyperlink r:id="rId768" ref="M802"/>
    <hyperlink r:id="rId769" ref="M803"/>
    <hyperlink r:id="rId770" ref="M804"/>
    <hyperlink r:id="rId771" ref="M805"/>
    <hyperlink r:id="rId772" ref="M806"/>
    <hyperlink r:id="rId773" ref="M807"/>
    <hyperlink r:id="rId774" ref="M808"/>
    <hyperlink r:id="rId775" ref="M809"/>
    <hyperlink r:id="rId776" ref="M810"/>
    <hyperlink r:id="rId777" ref="M811"/>
    <hyperlink r:id="rId778" ref="M812"/>
    <hyperlink r:id="rId779" ref="M813"/>
    <hyperlink r:id="rId780" ref="M814"/>
    <hyperlink r:id="rId781" ref="M815"/>
    <hyperlink r:id="rId782" ref="M816"/>
    <hyperlink r:id="rId783" ref="M817"/>
    <hyperlink r:id="rId784" ref="M818"/>
    <hyperlink r:id="rId785" ref="M819"/>
    <hyperlink r:id="rId786" ref="M820"/>
    <hyperlink r:id="rId787" ref="M821"/>
    <hyperlink r:id="rId788" ref="M822"/>
    <hyperlink r:id="rId789" ref="M823"/>
    <hyperlink r:id="rId790" ref="M824"/>
    <hyperlink r:id="rId791" ref="M825"/>
    <hyperlink r:id="rId792" ref="M826"/>
    <hyperlink r:id="rId793" ref="M828"/>
    <hyperlink r:id="rId794" ref="M829"/>
    <hyperlink r:id="rId795" ref="M830"/>
    <hyperlink r:id="rId796" ref="M831"/>
    <hyperlink r:id="rId797" ref="M832"/>
    <hyperlink r:id="rId798" ref="M833"/>
    <hyperlink r:id="rId799" ref="M834"/>
    <hyperlink r:id="rId800" ref="M835"/>
    <hyperlink r:id="rId801" ref="M836"/>
    <hyperlink r:id="rId802" ref="M837"/>
    <hyperlink r:id="rId803" ref="M838"/>
    <hyperlink r:id="rId804" ref="M839"/>
    <hyperlink r:id="rId805" ref="M840"/>
    <hyperlink r:id="rId806" ref="M841"/>
    <hyperlink r:id="rId807" ref="M842"/>
    <hyperlink r:id="rId808" ref="M843"/>
    <hyperlink r:id="rId809" ref="M844"/>
    <hyperlink r:id="rId810" ref="M845"/>
    <hyperlink r:id="rId811" ref="M846"/>
    <hyperlink r:id="rId812" ref="M847"/>
    <hyperlink r:id="rId813" ref="M848"/>
    <hyperlink r:id="rId814" ref="M849"/>
    <hyperlink r:id="rId815" ref="M850"/>
    <hyperlink r:id="rId816" ref="M851"/>
    <hyperlink r:id="rId817" ref="M852"/>
    <hyperlink r:id="rId818" ref="M853"/>
    <hyperlink r:id="rId819" ref="M854"/>
    <hyperlink r:id="rId820" ref="M855"/>
    <hyperlink r:id="rId821" ref="M856"/>
    <hyperlink r:id="rId822" ref="M857"/>
    <hyperlink r:id="rId823" ref="M858"/>
    <hyperlink r:id="rId824" ref="M859"/>
    <hyperlink r:id="rId825" ref="M860"/>
    <hyperlink r:id="rId826" ref="M861"/>
    <hyperlink r:id="rId827" ref="M862"/>
    <hyperlink r:id="rId828" ref="M863"/>
    <hyperlink r:id="rId829" ref="M864"/>
    <hyperlink r:id="rId830" ref="M865"/>
    <hyperlink r:id="rId831" ref="M866"/>
    <hyperlink r:id="rId832" ref="M867"/>
    <hyperlink r:id="rId833" ref="M868"/>
    <hyperlink r:id="rId834" ref="M869"/>
    <hyperlink r:id="rId835" ref="M870"/>
    <hyperlink r:id="rId836" ref="M871"/>
    <hyperlink r:id="rId837" ref="M872"/>
    <hyperlink r:id="rId838" ref="M873"/>
    <hyperlink r:id="rId839" ref="M874"/>
    <hyperlink r:id="rId840" ref="M875"/>
    <hyperlink r:id="rId841" ref="M876"/>
    <hyperlink r:id="rId842" ref="M877"/>
    <hyperlink r:id="rId843" ref="M878"/>
    <hyperlink r:id="rId844" ref="M879"/>
    <hyperlink r:id="rId845" ref="M880"/>
    <hyperlink r:id="rId846" ref="M881"/>
    <hyperlink r:id="rId847" ref="M882"/>
    <hyperlink r:id="rId848" ref="M883"/>
    <hyperlink r:id="rId849" ref="M884"/>
    <hyperlink r:id="rId850" ref="M885"/>
    <hyperlink r:id="rId851" ref="M886"/>
    <hyperlink r:id="rId852" ref="M887"/>
    <hyperlink r:id="rId853" ref="M888"/>
    <hyperlink r:id="rId854" ref="M889"/>
    <hyperlink r:id="rId855" ref="M890"/>
    <hyperlink r:id="rId856" ref="M891"/>
    <hyperlink r:id="rId857" ref="M892"/>
    <hyperlink r:id="rId858" ref="M893"/>
    <hyperlink r:id="rId859" ref="M894"/>
    <hyperlink r:id="rId860" ref="M895"/>
    <hyperlink r:id="rId861" ref="M896"/>
    <hyperlink r:id="rId862" ref="M897"/>
    <hyperlink r:id="rId863" ref="M898"/>
    <hyperlink r:id="rId864" ref="M899"/>
    <hyperlink r:id="rId865" ref="M900"/>
    <hyperlink r:id="rId866" ref="M901"/>
    <hyperlink r:id="rId867" ref="M902"/>
    <hyperlink r:id="rId868" ref="M903"/>
    <hyperlink r:id="rId869" ref="M904"/>
    <hyperlink r:id="rId870" ref="M905"/>
    <hyperlink r:id="rId871" ref="M906"/>
    <hyperlink r:id="rId872" ref="M907"/>
    <hyperlink r:id="rId873" ref="M908"/>
    <hyperlink r:id="rId874" ref="M909"/>
    <hyperlink r:id="rId875" ref="M910"/>
    <hyperlink r:id="rId876" ref="M911"/>
    <hyperlink r:id="rId877" ref="M912"/>
    <hyperlink r:id="rId878" ref="M913"/>
    <hyperlink r:id="rId879" ref="M914"/>
    <hyperlink r:id="rId880" ref="M915"/>
    <hyperlink r:id="rId881" ref="M916"/>
    <hyperlink r:id="rId882" ref="M917"/>
    <hyperlink r:id="rId883" ref="M918"/>
    <hyperlink r:id="rId884" ref="M919"/>
    <hyperlink r:id="rId885" ref="M920"/>
    <hyperlink r:id="rId886" ref="M921"/>
    <hyperlink r:id="rId887" ref="M922"/>
    <hyperlink r:id="rId888" ref="M923"/>
    <hyperlink r:id="rId889" ref="M924"/>
    <hyperlink r:id="rId890" ref="M925"/>
    <hyperlink r:id="rId891" ref="M926"/>
    <hyperlink r:id="rId892" ref="M927"/>
    <hyperlink r:id="rId893" ref="M928"/>
    <hyperlink r:id="rId894" ref="M929"/>
    <hyperlink r:id="rId895" ref="M930"/>
    <hyperlink r:id="rId896" ref="M931"/>
    <hyperlink r:id="rId897" ref="M932"/>
    <hyperlink r:id="rId898" ref="M933"/>
    <hyperlink r:id="rId899" ref="M934"/>
    <hyperlink r:id="rId900" ref="M935"/>
    <hyperlink r:id="rId901" ref="M936"/>
    <hyperlink r:id="rId902" ref="M937"/>
    <hyperlink r:id="rId903" ref="M938"/>
    <hyperlink r:id="rId904" ref="M939"/>
    <hyperlink r:id="rId905" ref="M940"/>
    <hyperlink r:id="rId906" ref="M941"/>
    <hyperlink r:id="rId907" ref="M942"/>
    <hyperlink r:id="rId908" ref="M943"/>
    <hyperlink r:id="rId909" ref="M944"/>
    <hyperlink r:id="rId910" ref="M945"/>
    <hyperlink r:id="rId911" ref="M946"/>
    <hyperlink r:id="rId912" ref="M947"/>
    <hyperlink r:id="rId913" ref="M948"/>
    <hyperlink r:id="rId914" ref="M949"/>
    <hyperlink r:id="rId915" ref="M950"/>
    <hyperlink r:id="rId916" ref="M951"/>
    <hyperlink r:id="rId917" ref="M952"/>
    <hyperlink r:id="rId918" ref="M953"/>
    <hyperlink r:id="rId919" ref="M954"/>
    <hyperlink r:id="rId920" ref="M955"/>
    <hyperlink r:id="rId921" ref="M956"/>
    <hyperlink r:id="rId922" ref="M957"/>
    <hyperlink r:id="rId923" ref="M958"/>
    <hyperlink r:id="rId924" ref="M959"/>
    <hyperlink r:id="rId925" ref="M960"/>
    <hyperlink r:id="rId926" ref="M961"/>
    <hyperlink r:id="rId927" ref="M962"/>
    <hyperlink r:id="rId928" ref="M963"/>
    <hyperlink r:id="rId929" ref="M964"/>
    <hyperlink r:id="rId930" ref="M965"/>
    <hyperlink r:id="rId931" ref="M966"/>
    <hyperlink r:id="rId932" ref="M967"/>
    <hyperlink r:id="rId933" ref="M968"/>
    <hyperlink r:id="rId934" ref="M969"/>
    <hyperlink r:id="rId935" ref="M970"/>
    <hyperlink r:id="rId936" ref="M971"/>
    <hyperlink r:id="rId937" ref="M972"/>
    <hyperlink r:id="rId938" ref="M973"/>
    <hyperlink r:id="rId939" ref="M974"/>
    <hyperlink r:id="rId940" ref="M975"/>
    <hyperlink r:id="rId941" ref="M976"/>
    <hyperlink r:id="rId942" ref="M977"/>
    <hyperlink r:id="rId943" ref="M978"/>
    <hyperlink r:id="rId944" ref="M979"/>
    <hyperlink r:id="rId945" ref="M980"/>
    <hyperlink r:id="rId946" ref="M981"/>
    <hyperlink r:id="rId947" ref="M982"/>
    <hyperlink r:id="rId948" ref="M983"/>
    <hyperlink r:id="rId949" ref="M984"/>
    <hyperlink r:id="rId950" ref="M985"/>
    <hyperlink r:id="rId951" ref="M986"/>
    <hyperlink r:id="rId952" ref="M987"/>
    <hyperlink r:id="rId953" ref="M988"/>
    <hyperlink r:id="rId954" ref="M991"/>
    <hyperlink r:id="rId955" ref="M992"/>
    <hyperlink r:id="rId956" ref="M993"/>
    <hyperlink r:id="rId957" ref="M994"/>
    <hyperlink r:id="rId958" ref="M995"/>
    <hyperlink r:id="rId959" ref="M996"/>
    <hyperlink r:id="rId960" ref="M997"/>
    <hyperlink r:id="rId961" ref="M998"/>
    <hyperlink r:id="rId962" ref="M999"/>
    <hyperlink r:id="rId963" ref="M1000"/>
    <hyperlink r:id="rId964" ref="M1001"/>
    <hyperlink r:id="rId965" ref="M1002"/>
    <hyperlink r:id="rId966" ref="M1003"/>
    <hyperlink r:id="rId967" ref="M1004"/>
    <hyperlink r:id="rId968" ref="M1005"/>
    <hyperlink r:id="rId969" ref="M1006"/>
    <hyperlink r:id="rId970" ref="M1007"/>
    <hyperlink r:id="rId971" ref="M1008"/>
    <hyperlink r:id="rId972" ref="M1009"/>
    <hyperlink r:id="rId973" ref="M1010"/>
    <hyperlink r:id="rId974" ref="M1011"/>
    <hyperlink r:id="rId975" ref="M1012"/>
    <hyperlink r:id="rId976" ref="M1013"/>
    <hyperlink r:id="rId977" ref="M1014"/>
    <hyperlink r:id="rId978" ref="M1015"/>
    <hyperlink r:id="rId979" ref="M1016"/>
    <hyperlink r:id="rId980" ref="M1017"/>
    <hyperlink r:id="rId981" ref="M1018"/>
    <hyperlink r:id="rId982" ref="M1019"/>
    <hyperlink r:id="rId983" ref="M1020"/>
    <hyperlink r:id="rId984" ref="M1021"/>
    <hyperlink r:id="rId985" ref="M1022"/>
    <hyperlink r:id="rId986" ref="M1023"/>
    <hyperlink r:id="rId987" ref="M1024"/>
    <hyperlink r:id="rId988" ref="M1026"/>
    <hyperlink r:id="rId989" ref="M1027"/>
    <hyperlink r:id="rId990" ref="M1028"/>
    <hyperlink r:id="rId991" ref="M1029"/>
    <hyperlink r:id="rId992" ref="M1030"/>
    <hyperlink r:id="rId993" ref="M1031"/>
    <hyperlink r:id="rId994" ref="M1032"/>
    <hyperlink r:id="rId995" ref="M1033"/>
    <hyperlink r:id="rId996" ref="M1034"/>
    <hyperlink r:id="rId997" ref="M1036"/>
    <hyperlink r:id="rId998" ref="M1037"/>
    <hyperlink r:id="rId999" ref="M1038"/>
    <hyperlink r:id="rId1000" ref="M1039"/>
    <hyperlink r:id="rId1001" ref="M1040"/>
    <hyperlink r:id="rId1002" ref="M1041"/>
    <hyperlink r:id="rId1003" ref="M1043"/>
    <hyperlink r:id="rId1004" ref="M1045"/>
    <hyperlink r:id="rId1005" ref="M1046"/>
    <hyperlink r:id="rId1006" ref="M1047"/>
    <hyperlink r:id="rId1007" ref="M1048"/>
    <hyperlink r:id="rId1008" ref="M1049"/>
    <hyperlink r:id="rId1009" ref="M1050"/>
    <hyperlink r:id="rId1010" ref="M1051"/>
    <hyperlink r:id="rId1011" ref="M1052"/>
    <hyperlink r:id="rId1012" ref="M1054"/>
    <hyperlink r:id="rId1013" ref="M1056"/>
    <hyperlink r:id="rId1014" ref="M1057"/>
    <hyperlink r:id="rId1015" ref="M1059"/>
    <hyperlink r:id="rId1016" ref="M1060"/>
    <hyperlink r:id="rId1017" ref="M1061"/>
    <hyperlink r:id="rId1018" ref="M1062"/>
    <hyperlink r:id="rId1019" ref="M1063"/>
    <hyperlink r:id="rId1020" ref="M1064"/>
    <hyperlink r:id="rId1021" ref="M1065"/>
    <hyperlink r:id="rId1022" ref="M1066"/>
    <hyperlink r:id="rId1023" ref="M1068"/>
    <hyperlink r:id="rId1024" ref="M1071"/>
    <hyperlink r:id="rId1025" ref="M1072"/>
    <hyperlink r:id="rId1026" ref="M1073"/>
    <hyperlink r:id="rId1027" ref="M1074"/>
    <hyperlink r:id="rId1028" ref="M1075"/>
    <hyperlink r:id="rId1029" ref="M1076"/>
    <hyperlink r:id="rId1030" ref="M1077"/>
    <hyperlink r:id="rId1031" ref="M1078"/>
    <hyperlink r:id="rId1032" ref="M1080"/>
    <hyperlink r:id="rId1033" ref="M1084"/>
    <hyperlink r:id="rId1034" ref="M1085"/>
    <hyperlink r:id="rId1035" ref="M1091"/>
    <hyperlink r:id="rId1036" ref="M1092"/>
    <hyperlink r:id="rId1037" ref="N1095"/>
    <hyperlink r:id="rId1038" ref="M1099"/>
    <hyperlink r:id="rId1039" ref="M1100"/>
    <hyperlink r:id="rId1040" ref="M1101"/>
    <hyperlink r:id="rId1041" ref="M1102"/>
    <hyperlink r:id="rId1042" ref="M1103"/>
    <hyperlink r:id="rId1043" ref="M1104"/>
    <hyperlink r:id="rId1044" ref="L1105"/>
    <hyperlink r:id="rId1045" ref="M1105"/>
    <hyperlink r:id="rId1046" ref="M1106"/>
    <hyperlink r:id="rId1047" ref="M1107"/>
    <hyperlink r:id="rId1048" ref="M1108"/>
    <hyperlink r:id="rId1049" ref="M1109"/>
    <hyperlink r:id="rId1050" ref="M1110"/>
    <hyperlink r:id="rId1051" ref="M1111"/>
    <hyperlink r:id="rId1052" ref="M1113"/>
    <hyperlink r:id="rId1053" ref="M1119"/>
  </hyperlinks>
  <drawing r:id="rId1054"/>
  <legacyDrawing r:id="rId10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7.86"/>
    <col customWidth="1" hidden="1" min="2" max="2" width="14.0"/>
    <col customWidth="1" hidden="1" min="3" max="3" width="12.14"/>
    <col customWidth="1" hidden="1" min="4" max="4" width="15.86"/>
    <col customWidth="1" hidden="1" min="5" max="5" width="15.71"/>
    <col customWidth="1" hidden="1" min="6" max="6" width="13.43"/>
    <col customWidth="1" hidden="1" min="7" max="7" width="11.71"/>
    <col customWidth="1" hidden="1" min="8" max="8" width="11.57"/>
    <col customWidth="1" hidden="1" min="9" max="9" width="8.0"/>
    <col customWidth="1" hidden="1" min="10" max="10" width="15.14"/>
    <col customWidth="1" hidden="1" min="11" max="11" width="11.71"/>
    <col customWidth="1" hidden="1" min="12" max="12" width="17.29"/>
    <col customWidth="1" hidden="1" min="13" max="13" width="11.71"/>
    <col customWidth="1" hidden="1" min="14" max="14" width="12.71"/>
    <col customWidth="1" hidden="1" min="15" max="15" width="8.0"/>
    <col customWidth="1" hidden="1" min="16" max="16" width="12.29"/>
    <col customWidth="1" hidden="1" min="17" max="17" width="13.0"/>
    <col customWidth="1" hidden="1" min="18" max="18" width="14.57"/>
    <col customWidth="1" hidden="1" min="19" max="19" width="8.0"/>
    <col customWidth="1" min="20" max="20" width="18.43"/>
    <col customWidth="1" min="21" max="21" width="11.71"/>
    <col customWidth="1" min="22" max="22" width="11.14"/>
    <col customWidth="1" min="23" max="23" width="11.71"/>
    <col customWidth="1" min="24" max="24" width="15.86"/>
    <col customWidth="1" min="25" max="25" width="12.29"/>
    <col customWidth="1" min="26" max="26" width="15.14"/>
    <col customWidth="1" min="27" max="27" width="12.29"/>
    <col customWidth="1" min="30" max="30" width="56.29"/>
    <col customWidth="1" min="31" max="31" width="10.57"/>
    <col customWidth="1" min="32" max="47" width="11.43"/>
  </cols>
  <sheetData>
    <row r="1" ht="14.25" customHeight="1">
      <c r="A1" s="417" t="s">
        <v>13417</v>
      </c>
      <c r="B1" s="418" t="s">
        <v>13418</v>
      </c>
      <c r="C1" s="419" t="s">
        <v>13419</v>
      </c>
      <c r="D1" s="419" t="s">
        <v>13420</v>
      </c>
      <c r="E1" s="420" t="s">
        <v>13421</v>
      </c>
      <c r="F1" s="421" t="s">
        <v>13422</v>
      </c>
      <c r="G1" s="422" t="s">
        <v>13423</v>
      </c>
      <c r="H1" s="420" t="s">
        <v>4719</v>
      </c>
      <c r="I1" s="420" t="s">
        <v>13424</v>
      </c>
      <c r="J1" s="423" t="s">
        <v>3993</v>
      </c>
      <c r="K1" s="424" t="s">
        <v>13423</v>
      </c>
      <c r="L1" s="423" t="s">
        <v>10542</v>
      </c>
      <c r="M1" s="424" t="s">
        <v>13423</v>
      </c>
      <c r="N1" s="425" t="s">
        <v>13425</v>
      </c>
      <c r="O1" s="425" t="s">
        <v>13424</v>
      </c>
      <c r="P1" s="420" t="s">
        <v>13426</v>
      </c>
      <c r="Q1" s="420" t="s">
        <v>13424</v>
      </c>
      <c r="R1" s="420" t="s">
        <v>13427</v>
      </c>
      <c r="S1" s="420" t="s">
        <v>13424</v>
      </c>
      <c r="T1" s="426" t="s">
        <v>3567</v>
      </c>
      <c r="U1" s="427" t="s">
        <v>13423</v>
      </c>
      <c r="V1" s="428" t="s">
        <v>4404</v>
      </c>
      <c r="W1" s="429" t="s">
        <v>13423</v>
      </c>
      <c r="X1" s="428" t="s">
        <v>13428</v>
      </c>
      <c r="Y1" s="428" t="s">
        <v>13424</v>
      </c>
      <c r="Z1" s="428" t="s">
        <v>13427</v>
      </c>
      <c r="AA1" s="428" t="s">
        <v>13424</v>
      </c>
      <c r="AB1" s="430" t="s">
        <v>13429</v>
      </c>
      <c r="AC1" s="430" t="s">
        <v>13424</v>
      </c>
      <c r="AD1" s="63" t="s">
        <v>13430</v>
      </c>
      <c r="AE1" s="431"/>
      <c r="AF1" s="432"/>
      <c r="AG1" s="432"/>
      <c r="AH1" s="432"/>
      <c r="AI1" s="432"/>
      <c r="AJ1" s="432"/>
      <c r="AK1" s="432"/>
      <c r="AL1" s="432"/>
      <c r="AM1" s="432"/>
      <c r="AN1" s="432"/>
      <c r="AO1" s="432"/>
      <c r="AP1" s="432"/>
      <c r="AQ1" s="432"/>
      <c r="AR1" s="432"/>
      <c r="AS1" s="432"/>
      <c r="AT1" s="432"/>
      <c r="AU1" s="432"/>
    </row>
    <row r="2" ht="14.25" customHeight="1">
      <c r="A2" s="433">
        <v>45658.0</v>
      </c>
      <c r="B2" s="433" t="s">
        <v>2493</v>
      </c>
      <c r="C2" s="433" t="s">
        <v>68</v>
      </c>
      <c r="D2" s="433" t="s">
        <v>2493</v>
      </c>
      <c r="E2" s="433" t="s">
        <v>68</v>
      </c>
      <c r="F2" s="433" t="s">
        <v>68</v>
      </c>
      <c r="G2" s="434" t="s">
        <v>68</v>
      </c>
      <c r="H2" s="19"/>
      <c r="I2" s="19"/>
      <c r="J2" s="435" t="s">
        <v>68</v>
      </c>
      <c r="K2" s="434" t="s">
        <v>68</v>
      </c>
      <c r="L2" s="433" t="s">
        <v>2493</v>
      </c>
      <c r="M2" s="434" t="s">
        <v>68</v>
      </c>
      <c r="N2" s="19"/>
      <c r="O2" s="19"/>
      <c r="P2" s="19"/>
      <c r="Q2" s="19"/>
      <c r="R2" s="19"/>
      <c r="S2" s="19"/>
      <c r="T2" s="433" t="s">
        <v>2493</v>
      </c>
      <c r="U2" s="436" t="s">
        <v>68</v>
      </c>
      <c r="V2" s="19"/>
      <c r="W2" s="19"/>
      <c r="X2" s="19"/>
      <c r="Y2" s="19"/>
      <c r="Z2" s="19"/>
      <c r="AA2" s="19"/>
      <c r="AB2" s="437"/>
      <c r="AC2" s="437"/>
      <c r="AD2" s="19" t="s">
        <v>13431</v>
      </c>
      <c r="AE2" s="73"/>
      <c r="AF2" s="73"/>
      <c r="AG2" s="73"/>
      <c r="AH2" s="73"/>
      <c r="AI2" s="73"/>
      <c r="AJ2" s="73"/>
      <c r="AK2" s="73"/>
      <c r="AL2" s="73"/>
      <c r="AM2" s="73"/>
      <c r="AN2" s="73"/>
      <c r="AO2" s="73"/>
      <c r="AP2" s="73"/>
      <c r="AQ2" s="73"/>
      <c r="AR2" s="73"/>
      <c r="AS2" s="73"/>
      <c r="AT2" s="73"/>
      <c r="AU2" s="73"/>
    </row>
    <row r="3" ht="14.25" customHeight="1">
      <c r="A3" s="433">
        <v>45659.0</v>
      </c>
      <c r="B3" s="438" t="s">
        <v>68</v>
      </c>
      <c r="C3" s="433" t="s">
        <v>68</v>
      </c>
      <c r="D3" s="438" t="s">
        <v>13432</v>
      </c>
      <c r="E3" s="433" t="s">
        <v>68</v>
      </c>
      <c r="F3" s="438" t="s">
        <v>68</v>
      </c>
      <c r="G3" s="434" t="s">
        <v>68</v>
      </c>
      <c r="H3" s="23"/>
      <c r="I3" s="23"/>
      <c r="J3" s="439" t="s">
        <v>68</v>
      </c>
      <c r="K3" s="434" t="s">
        <v>68</v>
      </c>
      <c r="L3" s="438" t="s">
        <v>13433</v>
      </c>
      <c r="M3" s="434" t="s">
        <v>68</v>
      </c>
      <c r="N3" s="23"/>
      <c r="O3" s="23"/>
      <c r="P3" s="23"/>
      <c r="Q3" s="23"/>
      <c r="R3" s="23"/>
      <c r="S3" s="23"/>
      <c r="T3" s="438" t="s">
        <v>13433</v>
      </c>
      <c r="U3" s="436" t="s">
        <v>68</v>
      </c>
      <c r="V3" s="23"/>
      <c r="W3" s="23"/>
      <c r="X3" s="23"/>
      <c r="Y3" s="23"/>
      <c r="Z3" s="23"/>
      <c r="AA3" s="23"/>
      <c r="AB3" s="437"/>
      <c r="AC3" s="437"/>
      <c r="AD3" s="23" t="s">
        <v>68</v>
      </c>
      <c r="AE3" s="73"/>
      <c r="AF3" s="73"/>
      <c r="AG3" s="73"/>
      <c r="AH3" s="73"/>
      <c r="AI3" s="73"/>
      <c r="AJ3" s="73"/>
      <c r="AK3" s="73"/>
      <c r="AL3" s="73"/>
      <c r="AM3" s="73"/>
      <c r="AN3" s="73"/>
      <c r="AO3" s="73"/>
      <c r="AP3" s="73"/>
      <c r="AQ3" s="73"/>
      <c r="AR3" s="73"/>
      <c r="AS3" s="73"/>
      <c r="AT3" s="73"/>
      <c r="AU3" s="73"/>
    </row>
    <row r="4" ht="14.25" customHeight="1">
      <c r="A4" s="433">
        <v>45660.0</v>
      </c>
      <c r="B4" s="438" t="s">
        <v>68</v>
      </c>
      <c r="C4" s="433" t="s">
        <v>68</v>
      </c>
      <c r="D4" s="438" t="s">
        <v>13432</v>
      </c>
      <c r="E4" s="433" t="s">
        <v>68</v>
      </c>
      <c r="F4" s="438" t="s">
        <v>68</v>
      </c>
      <c r="G4" s="434" t="s">
        <v>68</v>
      </c>
      <c r="H4" s="23"/>
      <c r="I4" s="23"/>
      <c r="J4" s="439" t="s">
        <v>68</v>
      </c>
      <c r="K4" s="434" t="s">
        <v>68</v>
      </c>
      <c r="L4" s="438" t="s">
        <v>68</v>
      </c>
      <c r="M4" s="434" t="s">
        <v>68</v>
      </c>
      <c r="N4" s="23"/>
      <c r="O4" s="23"/>
      <c r="P4" s="23"/>
      <c r="Q4" s="23"/>
      <c r="R4" s="23"/>
      <c r="S4" s="23"/>
      <c r="T4" s="438" t="s">
        <v>13433</v>
      </c>
      <c r="U4" s="436" t="s">
        <v>68</v>
      </c>
      <c r="V4" s="23"/>
      <c r="W4" s="23"/>
      <c r="X4" s="23"/>
      <c r="Y4" s="23"/>
      <c r="Z4" s="23"/>
      <c r="AA4" s="23"/>
      <c r="AB4" s="437"/>
      <c r="AC4" s="437"/>
      <c r="AD4" s="23" t="s">
        <v>68</v>
      </c>
      <c r="AE4" s="73"/>
      <c r="AF4" s="73"/>
      <c r="AG4" s="73"/>
      <c r="AH4" s="73"/>
      <c r="AI4" s="73"/>
      <c r="AJ4" s="73"/>
      <c r="AK4" s="73"/>
      <c r="AL4" s="73"/>
      <c r="AM4" s="73"/>
      <c r="AN4" s="73"/>
      <c r="AO4" s="73"/>
      <c r="AP4" s="73"/>
      <c r="AQ4" s="73"/>
      <c r="AR4" s="73"/>
      <c r="AS4" s="73"/>
      <c r="AT4" s="73"/>
      <c r="AU4" s="73"/>
    </row>
    <row r="5" ht="14.25" customHeight="1">
      <c r="A5" s="440">
        <v>45661.0</v>
      </c>
      <c r="B5" s="441" t="s">
        <v>68</v>
      </c>
      <c r="C5" s="440" t="s">
        <v>68</v>
      </c>
      <c r="D5" s="441" t="s">
        <v>13432</v>
      </c>
      <c r="E5" s="440" t="s">
        <v>68</v>
      </c>
      <c r="F5" s="441" t="s">
        <v>68</v>
      </c>
      <c r="G5" s="442" t="s">
        <v>68</v>
      </c>
      <c r="H5" s="443"/>
      <c r="I5" s="443"/>
      <c r="J5" s="444" t="s">
        <v>68</v>
      </c>
      <c r="K5" s="442" t="s">
        <v>68</v>
      </c>
      <c r="L5" s="441" t="s">
        <v>68</v>
      </c>
      <c r="M5" s="442" t="s">
        <v>68</v>
      </c>
      <c r="N5" s="443"/>
      <c r="O5" s="443"/>
      <c r="P5" s="443"/>
      <c r="Q5" s="443"/>
      <c r="R5" s="443"/>
      <c r="S5" s="443"/>
      <c r="T5" s="441" t="s">
        <v>13433</v>
      </c>
      <c r="U5" s="445" t="s">
        <v>68</v>
      </c>
      <c r="V5" s="443"/>
      <c r="W5" s="443"/>
      <c r="X5" s="443"/>
      <c r="Y5" s="443"/>
      <c r="Z5" s="443"/>
      <c r="AA5" s="443"/>
      <c r="AB5" s="437"/>
      <c r="AC5" s="437"/>
      <c r="AD5" s="443" t="s">
        <v>68</v>
      </c>
      <c r="AE5" s="446"/>
      <c r="AF5" s="446"/>
      <c r="AG5" s="446"/>
      <c r="AH5" s="446"/>
      <c r="AI5" s="446"/>
      <c r="AJ5" s="446"/>
      <c r="AK5" s="446"/>
      <c r="AL5" s="446"/>
      <c r="AM5" s="446"/>
      <c r="AN5" s="446"/>
      <c r="AO5" s="446"/>
      <c r="AP5" s="446"/>
      <c r="AQ5" s="446"/>
      <c r="AR5" s="446"/>
      <c r="AS5" s="446"/>
      <c r="AT5" s="446"/>
      <c r="AU5" s="446"/>
    </row>
    <row r="6" ht="14.25" customHeight="1">
      <c r="A6" s="433">
        <v>45662.0</v>
      </c>
      <c r="B6" s="433" t="s">
        <v>2458</v>
      </c>
      <c r="C6" s="433" t="s">
        <v>68</v>
      </c>
      <c r="D6" s="433" t="s">
        <v>2458</v>
      </c>
      <c r="E6" s="433" t="s">
        <v>68</v>
      </c>
      <c r="F6" s="433" t="s">
        <v>68</v>
      </c>
      <c r="G6" s="434" t="s">
        <v>68</v>
      </c>
      <c r="H6" s="23"/>
      <c r="I6" s="23"/>
      <c r="J6" s="447" t="s">
        <v>2458</v>
      </c>
      <c r="K6" s="434" t="s">
        <v>68</v>
      </c>
      <c r="L6" s="433" t="s">
        <v>2458</v>
      </c>
      <c r="M6" s="434" t="s">
        <v>68</v>
      </c>
      <c r="N6" s="23"/>
      <c r="O6" s="23"/>
      <c r="P6" s="23"/>
      <c r="Q6" s="23"/>
      <c r="R6" s="23"/>
      <c r="S6" s="23"/>
      <c r="T6" s="433" t="s">
        <v>2458</v>
      </c>
      <c r="U6" s="436" t="s">
        <v>68</v>
      </c>
      <c r="V6" s="447" t="s">
        <v>2458</v>
      </c>
      <c r="W6" s="434" t="s">
        <v>68</v>
      </c>
      <c r="X6" s="23"/>
      <c r="Y6" s="23"/>
      <c r="Z6" s="23"/>
      <c r="AA6" s="23"/>
      <c r="AB6" s="437"/>
      <c r="AC6" s="437"/>
      <c r="AD6" s="23" t="s">
        <v>68</v>
      </c>
      <c r="AE6" s="73"/>
      <c r="AF6" s="73"/>
      <c r="AG6" s="73"/>
      <c r="AH6" s="73"/>
      <c r="AI6" s="73"/>
      <c r="AJ6" s="73"/>
      <c r="AK6" s="73"/>
      <c r="AL6" s="73"/>
      <c r="AM6" s="73"/>
      <c r="AN6" s="73"/>
      <c r="AO6" s="73"/>
      <c r="AP6" s="73"/>
      <c r="AQ6" s="73"/>
      <c r="AR6" s="73"/>
      <c r="AS6" s="73"/>
      <c r="AT6" s="73"/>
      <c r="AU6" s="73"/>
    </row>
    <row r="7" ht="14.25" customHeight="1">
      <c r="A7" s="433">
        <v>45663.0</v>
      </c>
      <c r="B7" s="438" t="s">
        <v>68</v>
      </c>
      <c r="C7" s="433" t="s">
        <v>68</v>
      </c>
      <c r="D7" s="438" t="s">
        <v>68</v>
      </c>
      <c r="E7" s="433" t="s">
        <v>68</v>
      </c>
      <c r="F7" s="433" t="s">
        <v>68</v>
      </c>
      <c r="G7" s="434" t="s">
        <v>68</v>
      </c>
      <c r="H7" s="23"/>
      <c r="I7" s="23"/>
      <c r="J7" s="439" t="s">
        <v>68</v>
      </c>
      <c r="K7" s="434" t="s">
        <v>68</v>
      </c>
      <c r="L7" s="438" t="s">
        <v>68</v>
      </c>
      <c r="M7" s="434" t="s">
        <v>68</v>
      </c>
      <c r="N7" s="23"/>
      <c r="O7" s="23"/>
      <c r="P7" s="23"/>
      <c r="Q7" s="23"/>
      <c r="R7" s="23"/>
      <c r="S7" s="23"/>
      <c r="T7" s="436" t="s">
        <v>11882</v>
      </c>
      <c r="U7" s="436" t="s">
        <v>68</v>
      </c>
      <c r="V7" s="439" t="s">
        <v>68</v>
      </c>
      <c r="W7" s="434" t="s">
        <v>68</v>
      </c>
      <c r="X7" s="23"/>
      <c r="Y7" s="23"/>
      <c r="Z7" s="23"/>
      <c r="AA7" s="23"/>
      <c r="AB7" s="437"/>
      <c r="AC7" s="437"/>
      <c r="AD7" s="23" t="s">
        <v>68</v>
      </c>
      <c r="AE7" s="73"/>
      <c r="AF7" s="73"/>
      <c r="AG7" s="73"/>
      <c r="AH7" s="73"/>
      <c r="AI7" s="73"/>
      <c r="AJ7" s="73"/>
      <c r="AK7" s="73"/>
      <c r="AL7" s="73"/>
      <c r="AM7" s="73"/>
      <c r="AN7" s="73"/>
      <c r="AO7" s="73"/>
      <c r="AP7" s="73"/>
      <c r="AQ7" s="73"/>
      <c r="AR7" s="73"/>
      <c r="AS7" s="73"/>
      <c r="AT7" s="73"/>
      <c r="AU7" s="73"/>
    </row>
    <row r="8" ht="14.25" customHeight="1">
      <c r="A8" s="433">
        <v>45664.0</v>
      </c>
      <c r="B8" s="438" t="s">
        <v>68</v>
      </c>
      <c r="C8" s="433" t="s">
        <v>68</v>
      </c>
      <c r="D8" s="438" t="s">
        <v>68</v>
      </c>
      <c r="E8" s="433" t="s">
        <v>68</v>
      </c>
      <c r="F8" s="433" t="s">
        <v>68</v>
      </c>
      <c r="G8" s="434" t="s">
        <v>68</v>
      </c>
      <c r="H8" s="23"/>
      <c r="I8" s="23"/>
      <c r="J8" s="439" t="s">
        <v>68</v>
      </c>
      <c r="K8" s="434" t="s">
        <v>68</v>
      </c>
      <c r="L8" s="438" t="s">
        <v>68</v>
      </c>
      <c r="M8" s="434" t="s">
        <v>68</v>
      </c>
      <c r="N8" s="23"/>
      <c r="O8" s="23"/>
      <c r="P8" s="23"/>
      <c r="Q8" s="23"/>
      <c r="R8" s="23"/>
      <c r="S8" s="23"/>
      <c r="T8" s="436" t="s">
        <v>11882</v>
      </c>
      <c r="U8" s="436" t="s">
        <v>68</v>
      </c>
      <c r="V8" s="439" t="s">
        <v>68</v>
      </c>
      <c r="W8" s="434" t="s">
        <v>68</v>
      </c>
      <c r="X8" s="23"/>
      <c r="Y8" s="23"/>
      <c r="Z8" s="23"/>
      <c r="AA8" s="23"/>
      <c r="AB8" s="437"/>
      <c r="AC8" s="437"/>
      <c r="AD8" s="23" t="s">
        <v>68</v>
      </c>
      <c r="AE8" s="73"/>
      <c r="AF8" s="73"/>
      <c r="AG8" s="73"/>
      <c r="AH8" s="73"/>
      <c r="AI8" s="73"/>
      <c r="AJ8" s="73"/>
      <c r="AK8" s="73"/>
      <c r="AL8" s="73"/>
      <c r="AM8" s="73"/>
      <c r="AN8" s="73"/>
      <c r="AO8" s="73"/>
      <c r="AP8" s="73"/>
      <c r="AQ8" s="73"/>
      <c r="AR8" s="73"/>
      <c r="AS8" s="73"/>
      <c r="AT8" s="73"/>
      <c r="AU8" s="73"/>
    </row>
    <row r="9" ht="14.25" customHeight="1">
      <c r="A9" s="433">
        <v>45665.0</v>
      </c>
      <c r="B9" s="438" t="s">
        <v>68</v>
      </c>
      <c r="C9" s="433" t="s">
        <v>68</v>
      </c>
      <c r="D9" s="438" t="s">
        <v>68</v>
      </c>
      <c r="E9" s="433" t="s">
        <v>68</v>
      </c>
      <c r="F9" s="433" t="s">
        <v>68</v>
      </c>
      <c r="G9" s="434" t="s">
        <v>68</v>
      </c>
      <c r="H9" s="23"/>
      <c r="I9" s="23"/>
      <c r="J9" s="439" t="s">
        <v>68</v>
      </c>
      <c r="K9" s="434" t="s">
        <v>68</v>
      </c>
      <c r="L9" s="438" t="s">
        <v>68</v>
      </c>
      <c r="M9" s="434" t="s">
        <v>68</v>
      </c>
      <c r="N9" s="23"/>
      <c r="O9" s="23"/>
      <c r="P9" s="23"/>
      <c r="Q9" s="23"/>
      <c r="R9" s="23"/>
      <c r="S9" s="23"/>
      <c r="T9" s="436" t="s">
        <v>11882</v>
      </c>
      <c r="U9" s="436" t="s">
        <v>68</v>
      </c>
      <c r="V9" s="439" t="s">
        <v>68</v>
      </c>
      <c r="W9" s="434" t="s">
        <v>68</v>
      </c>
      <c r="X9" s="23"/>
      <c r="Y9" s="23"/>
      <c r="Z9" s="23"/>
      <c r="AA9" s="23"/>
      <c r="AB9" s="437"/>
      <c r="AC9" s="437"/>
      <c r="AD9" s="23" t="s">
        <v>68</v>
      </c>
      <c r="AE9" s="73"/>
      <c r="AF9" s="73"/>
      <c r="AG9" s="73"/>
      <c r="AH9" s="73"/>
      <c r="AI9" s="73"/>
      <c r="AJ9" s="73"/>
      <c r="AK9" s="73"/>
      <c r="AL9" s="73"/>
      <c r="AM9" s="73"/>
      <c r="AN9" s="73"/>
      <c r="AO9" s="73"/>
      <c r="AP9" s="73"/>
      <c r="AQ9" s="73"/>
      <c r="AR9" s="73"/>
      <c r="AS9" s="73"/>
      <c r="AT9" s="73"/>
      <c r="AU9" s="73"/>
    </row>
    <row r="10" ht="14.25" customHeight="1">
      <c r="A10" s="433">
        <v>45666.0</v>
      </c>
      <c r="B10" s="438" t="s">
        <v>68</v>
      </c>
      <c r="C10" s="433" t="s">
        <v>68</v>
      </c>
      <c r="D10" s="438" t="s">
        <v>68</v>
      </c>
      <c r="E10" s="433" t="s">
        <v>68</v>
      </c>
      <c r="F10" s="433" t="s">
        <v>68</v>
      </c>
      <c r="G10" s="434" t="s">
        <v>68</v>
      </c>
      <c r="H10" s="23"/>
      <c r="I10" s="23"/>
      <c r="J10" s="439" t="s">
        <v>68</v>
      </c>
      <c r="K10" s="434" t="s">
        <v>68</v>
      </c>
      <c r="L10" s="438" t="s">
        <v>68</v>
      </c>
      <c r="M10" s="434" t="s">
        <v>68</v>
      </c>
      <c r="N10" s="23"/>
      <c r="O10" s="23"/>
      <c r="P10" s="23"/>
      <c r="Q10" s="23"/>
      <c r="R10" s="23"/>
      <c r="S10" s="23"/>
      <c r="T10" s="436" t="s">
        <v>11882</v>
      </c>
      <c r="U10" s="436" t="s">
        <v>68</v>
      </c>
      <c r="V10" s="439" t="s">
        <v>68</v>
      </c>
      <c r="W10" s="434" t="s">
        <v>68</v>
      </c>
      <c r="X10" s="23"/>
      <c r="Y10" s="23"/>
      <c r="Z10" s="23"/>
      <c r="AA10" s="23"/>
      <c r="AB10" s="437"/>
      <c r="AC10" s="437"/>
      <c r="AD10" s="23" t="s">
        <v>68</v>
      </c>
      <c r="AE10" s="73"/>
      <c r="AF10" s="73"/>
      <c r="AG10" s="73"/>
      <c r="AH10" s="73"/>
      <c r="AI10" s="73"/>
      <c r="AJ10" s="73"/>
      <c r="AK10" s="73"/>
      <c r="AL10" s="73"/>
      <c r="AM10" s="73"/>
      <c r="AN10" s="73"/>
      <c r="AO10" s="73"/>
      <c r="AP10" s="73"/>
      <c r="AQ10" s="73"/>
      <c r="AR10" s="73"/>
      <c r="AS10" s="73"/>
      <c r="AT10" s="73"/>
      <c r="AU10" s="73"/>
    </row>
    <row r="11" ht="14.25" customHeight="1">
      <c r="A11" s="433">
        <v>45667.0</v>
      </c>
      <c r="B11" s="438" t="s">
        <v>68</v>
      </c>
      <c r="C11" s="433" t="s">
        <v>68</v>
      </c>
      <c r="D11" s="438" t="s">
        <v>68</v>
      </c>
      <c r="E11" s="433" t="s">
        <v>68</v>
      </c>
      <c r="F11" s="433" t="s">
        <v>68</v>
      </c>
      <c r="G11" s="434" t="s">
        <v>68</v>
      </c>
      <c r="H11" s="23"/>
      <c r="I11" s="23"/>
      <c r="J11" s="439" t="s">
        <v>68</v>
      </c>
      <c r="K11" s="434" t="s">
        <v>68</v>
      </c>
      <c r="L11" s="438" t="s">
        <v>68</v>
      </c>
      <c r="M11" s="434" t="s">
        <v>68</v>
      </c>
      <c r="N11" s="23"/>
      <c r="O11" s="23"/>
      <c r="P11" s="23"/>
      <c r="Q11" s="23"/>
      <c r="R11" s="23"/>
      <c r="S11" s="23"/>
      <c r="T11" s="436" t="s">
        <v>11882</v>
      </c>
      <c r="U11" s="436" t="s">
        <v>68</v>
      </c>
      <c r="V11" s="439" t="s">
        <v>68</v>
      </c>
      <c r="W11" s="434" t="s">
        <v>68</v>
      </c>
      <c r="X11" s="23"/>
      <c r="Y11" s="23"/>
      <c r="Z11" s="23"/>
      <c r="AA11" s="23"/>
      <c r="AB11" s="437"/>
      <c r="AC11" s="437"/>
      <c r="AD11" s="23" t="s">
        <v>68</v>
      </c>
      <c r="AE11" s="73"/>
      <c r="AF11" s="73"/>
      <c r="AG11" s="73"/>
      <c r="AH11" s="73"/>
      <c r="AI11" s="73"/>
      <c r="AJ11" s="73"/>
      <c r="AK11" s="73"/>
      <c r="AL11" s="73"/>
      <c r="AM11" s="73"/>
      <c r="AN11" s="73"/>
      <c r="AO11" s="73"/>
      <c r="AP11" s="73"/>
      <c r="AQ11" s="73"/>
      <c r="AR11" s="73"/>
      <c r="AS11" s="73"/>
      <c r="AT11" s="73"/>
      <c r="AU11" s="73"/>
    </row>
    <row r="12" ht="14.25" customHeight="1">
      <c r="A12" s="440">
        <v>45668.0</v>
      </c>
      <c r="B12" s="441" t="s">
        <v>68</v>
      </c>
      <c r="C12" s="440" t="s">
        <v>68</v>
      </c>
      <c r="D12" s="441" t="s">
        <v>13432</v>
      </c>
      <c r="E12" s="440" t="s">
        <v>68</v>
      </c>
      <c r="F12" s="440" t="s">
        <v>68</v>
      </c>
      <c r="G12" s="442" t="s">
        <v>68</v>
      </c>
      <c r="H12" s="443"/>
      <c r="I12" s="443"/>
      <c r="J12" s="444" t="s">
        <v>68</v>
      </c>
      <c r="K12" s="442" t="s">
        <v>68</v>
      </c>
      <c r="L12" s="441" t="s">
        <v>68</v>
      </c>
      <c r="M12" s="442" t="s">
        <v>68</v>
      </c>
      <c r="N12" s="443"/>
      <c r="O12" s="443"/>
      <c r="P12" s="443"/>
      <c r="Q12" s="443"/>
      <c r="R12" s="443"/>
      <c r="S12" s="443"/>
      <c r="T12" s="441" t="s">
        <v>13432</v>
      </c>
      <c r="U12" s="445" t="s">
        <v>68</v>
      </c>
      <c r="V12" s="444" t="s">
        <v>68</v>
      </c>
      <c r="W12" s="442" t="s">
        <v>68</v>
      </c>
      <c r="X12" s="443"/>
      <c r="Y12" s="443"/>
      <c r="Z12" s="443"/>
      <c r="AA12" s="443"/>
      <c r="AB12" s="437"/>
      <c r="AC12" s="437"/>
      <c r="AD12" s="443" t="s">
        <v>68</v>
      </c>
      <c r="AE12" s="446"/>
      <c r="AF12" s="446"/>
      <c r="AG12" s="446"/>
      <c r="AH12" s="446"/>
      <c r="AI12" s="446"/>
      <c r="AJ12" s="446"/>
      <c r="AK12" s="446"/>
      <c r="AL12" s="446"/>
      <c r="AM12" s="446"/>
      <c r="AN12" s="446"/>
      <c r="AO12" s="446"/>
      <c r="AP12" s="446"/>
      <c r="AQ12" s="446"/>
      <c r="AR12" s="446"/>
      <c r="AS12" s="446"/>
      <c r="AT12" s="446"/>
      <c r="AU12" s="446"/>
    </row>
    <row r="13" ht="14.25" customHeight="1">
      <c r="A13" s="433">
        <v>45669.0</v>
      </c>
      <c r="B13" s="438" t="s">
        <v>2458</v>
      </c>
      <c r="C13" s="433" t="s">
        <v>68</v>
      </c>
      <c r="D13" s="438" t="s">
        <v>2458</v>
      </c>
      <c r="E13" s="433" t="s">
        <v>68</v>
      </c>
      <c r="F13" s="433" t="s">
        <v>68</v>
      </c>
      <c r="G13" s="434" t="s">
        <v>68</v>
      </c>
      <c r="H13" s="23"/>
      <c r="I13" s="23"/>
      <c r="J13" s="439" t="s">
        <v>68</v>
      </c>
      <c r="K13" s="434" t="s">
        <v>68</v>
      </c>
      <c r="L13" s="438" t="s">
        <v>2458</v>
      </c>
      <c r="M13" s="434" t="s">
        <v>68</v>
      </c>
      <c r="N13" s="23"/>
      <c r="O13" s="23"/>
      <c r="P13" s="23"/>
      <c r="Q13" s="23"/>
      <c r="R13" s="23"/>
      <c r="S13" s="23"/>
      <c r="T13" s="438" t="s">
        <v>2458</v>
      </c>
      <c r="U13" s="436" t="s">
        <v>68</v>
      </c>
      <c r="V13" s="447" t="s">
        <v>68</v>
      </c>
      <c r="W13" s="434" t="s">
        <v>68</v>
      </c>
      <c r="X13" s="23"/>
      <c r="Y13" s="23"/>
      <c r="Z13" s="23"/>
      <c r="AA13" s="23"/>
      <c r="AB13" s="437"/>
      <c r="AC13" s="437"/>
      <c r="AD13" s="23" t="s">
        <v>68</v>
      </c>
      <c r="AE13" s="73"/>
      <c r="AF13" s="73"/>
      <c r="AG13" s="73"/>
      <c r="AH13" s="73"/>
      <c r="AI13" s="73"/>
      <c r="AJ13" s="73"/>
      <c r="AK13" s="73"/>
      <c r="AL13" s="73"/>
      <c r="AM13" s="73"/>
      <c r="AN13" s="73"/>
      <c r="AO13" s="73"/>
      <c r="AP13" s="73"/>
      <c r="AQ13" s="73"/>
      <c r="AR13" s="73"/>
      <c r="AS13" s="73"/>
      <c r="AT13" s="73"/>
      <c r="AU13" s="73"/>
    </row>
    <row r="14" ht="14.25" customHeight="1">
      <c r="A14" s="433">
        <v>45670.0</v>
      </c>
      <c r="B14" s="438" t="s">
        <v>68</v>
      </c>
      <c r="C14" s="433" t="s">
        <v>68</v>
      </c>
      <c r="D14" s="438" t="s">
        <v>68</v>
      </c>
      <c r="E14" s="433" t="s">
        <v>68</v>
      </c>
      <c r="F14" s="433" t="s">
        <v>68</v>
      </c>
      <c r="G14" s="434" t="s">
        <v>68</v>
      </c>
      <c r="H14" s="23"/>
      <c r="I14" s="23"/>
      <c r="J14" s="439" t="s">
        <v>68</v>
      </c>
      <c r="K14" s="434" t="s">
        <v>68</v>
      </c>
      <c r="L14" s="438" t="s">
        <v>68</v>
      </c>
      <c r="M14" s="434" t="s">
        <v>68</v>
      </c>
      <c r="N14" s="23"/>
      <c r="O14" s="23"/>
      <c r="P14" s="23"/>
      <c r="Q14" s="23"/>
      <c r="R14" s="23"/>
      <c r="S14" s="23"/>
      <c r="T14" s="436" t="s">
        <v>11882</v>
      </c>
      <c r="U14" s="436" t="s">
        <v>68</v>
      </c>
      <c r="V14" s="439" t="s">
        <v>68</v>
      </c>
      <c r="W14" s="434" t="s">
        <v>68</v>
      </c>
      <c r="X14" s="23"/>
      <c r="Y14" s="23"/>
      <c r="Z14" s="23"/>
      <c r="AA14" s="23"/>
      <c r="AB14" s="437"/>
      <c r="AC14" s="437"/>
      <c r="AD14" s="23" t="s">
        <v>68</v>
      </c>
      <c r="AE14" s="73"/>
      <c r="AF14" s="73"/>
      <c r="AG14" s="73"/>
      <c r="AH14" s="73"/>
      <c r="AI14" s="73"/>
      <c r="AJ14" s="73"/>
      <c r="AK14" s="73"/>
      <c r="AL14" s="73"/>
      <c r="AM14" s="73"/>
      <c r="AN14" s="73"/>
      <c r="AO14" s="73"/>
      <c r="AP14" s="73"/>
      <c r="AQ14" s="73"/>
      <c r="AR14" s="73"/>
      <c r="AS14" s="73"/>
      <c r="AT14" s="73"/>
      <c r="AU14" s="73"/>
    </row>
    <row r="15" ht="14.25" customHeight="1">
      <c r="A15" s="433">
        <v>45671.0</v>
      </c>
      <c r="B15" s="438" t="s">
        <v>68</v>
      </c>
      <c r="C15" s="433" t="s">
        <v>68</v>
      </c>
      <c r="D15" s="438" t="s">
        <v>68</v>
      </c>
      <c r="E15" s="433" t="s">
        <v>68</v>
      </c>
      <c r="F15" s="433" t="s">
        <v>68</v>
      </c>
      <c r="G15" s="434" t="s">
        <v>68</v>
      </c>
      <c r="H15" s="23"/>
      <c r="I15" s="23"/>
      <c r="J15" s="439" t="s">
        <v>68</v>
      </c>
      <c r="K15" s="434" t="s">
        <v>68</v>
      </c>
      <c r="L15" s="438" t="s">
        <v>68</v>
      </c>
      <c r="M15" s="434" t="s">
        <v>68</v>
      </c>
      <c r="N15" s="23"/>
      <c r="O15" s="23"/>
      <c r="P15" s="23"/>
      <c r="Q15" s="23"/>
      <c r="R15" s="23"/>
      <c r="S15" s="23"/>
      <c r="T15" s="436" t="s">
        <v>11882</v>
      </c>
      <c r="U15" s="436" t="s">
        <v>68</v>
      </c>
      <c r="V15" s="439" t="s">
        <v>68</v>
      </c>
      <c r="W15" s="434" t="s">
        <v>68</v>
      </c>
      <c r="X15" s="23"/>
      <c r="Y15" s="23"/>
      <c r="Z15" s="23"/>
      <c r="AA15" s="23"/>
      <c r="AB15" s="437"/>
      <c r="AC15" s="437"/>
      <c r="AD15" s="23" t="s">
        <v>68</v>
      </c>
      <c r="AE15" s="73"/>
      <c r="AF15" s="73"/>
      <c r="AG15" s="73"/>
      <c r="AH15" s="73"/>
      <c r="AI15" s="73"/>
      <c r="AJ15" s="73"/>
      <c r="AK15" s="73"/>
      <c r="AL15" s="73"/>
      <c r="AM15" s="73"/>
      <c r="AN15" s="73"/>
      <c r="AO15" s="73"/>
      <c r="AP15" s="73"/>
      <c r="AQ15" s="73"/>
      <c r="AR15" s="73"/>
      <c r="AS15" s="73"/>
      <c r="AT15" s="73"/>
      <c r="AU15" s="73"/>
    </row>
    <row r="16" ht="14.25" customHeight="1">
      <c r="A16" s="433">
        <v>45672.0</v>
      </c>
      <c r="B16" s="438" t="s">
        <v>68</v>
      </c>
      <c r="C16" s="433" t="s">
        <v>68</v>
      </c>
      <c r="D16" s="438" t="s">
        <v>68</v>
      </c>
      <c r="E16" s="433" t="s">
        <v>68</v>
      </c>
      <c r="F16" s="433" t="s">
        <v>68</v>
      </c>
      <c r="G16" s="434" t="s">
        <v>68</v>
      </c>
      <c r="H16" s="23"/>
      <c r="I16" s="23"/>
      <c r="J16" s="439" t="s">
        <v>68</v>
      </c>
      <c r="K16" s="434" t="s">
        <v>68</v>
      </c>
      <c r="L16" s="438" t="s">
        <v>68</v>
      </c>
      <c r="M16" s="434" t="s">
        <v>68</v>
      </c>
      <c r="N16" s="23"/>
      <c r="O16" s="23"/>
      <c r="P16" s="23"/>
      <c r="Q16" s="23"/>
      <c r="R16" s="23"/>
      <c r="S16" s="23"/>
      <c r="T16" s="436" t="s">
        <v>11882</v>
      </c>
      <c r="U16" s="436" t="s">
        <v>68</v>
      </c>
      <c r="V16" s="439" t="s">
        <v>68</v>
      </c>
      <c r="W16" s="434" t="s">
        <v>68</v>
      </c>
      <c r="X16" s="23"/>
      <c r="Y16" s="23"/>
      <c r="Z16" s="23"/>
      <c r="AA16" s="23"/>
      <c r="AB16" s="437"/>
      <c r="AC16" s="437"/>
      <c r="AD16" s="23" t="s">
        <v>68</v>
      </c>
      <c r="AE16" s="73"/>
      <c r="AF16" s="73"/>
      <c r="AG16" s="73"/>
      <c r="AH16" s="73"/>
      <c r="AI16" s="73"/>
      <c r="AJ16" s="73"/>
      <c r="AK16" s="73"/>
      <c r="AL16" s="73"/>
      <c r="AM16" s="73"/>
      <c r="AN16" s="73"/>
      <c r="AO16" s="73"/>
      <c r="AP16" s="73"/>
      <c r="AQ16" s="73"/>
      <c r="AR16" s="73"/>
      <c r="AS16" s="73"/>
      <c r="AT16" s="73"/>
      <c r="AU16" s="73"/>
    </row>
    <row r="17" ht="14.25" customHeight="1">
      <c r="A17" s="433">
        <v>45673.0</v>
      </c>
      <c r="B17" s="438" t="s">
        <v>68</v>
      </c>
      <c r="C17" s="433" t="s">
        <v>68</v>
      </c>
      <c r="D17" s="438" t="s">
        <v>68</v>
      </c>
      <c r="E17" s="433" t="s">
        <v>68</v>
      </c>
      <c r="F17" s="433" t="s">
        <v>68</v>
      </c>
      <c r="G17" s="434" t="s">
        <v>68</v>
      </c>
      <c r="H17" s="23"/>
      <c r="I17" s="23"/>
      <c r="J17" s="439" t="s">
        <v>68</v>
      </c>
      <c r="K17" s="434" t="s">
        <v>68</v>
      </c>
      <c r="L17" s="438" t="s">
        <v>68</v>
      </c>
      <c r="M17" s="434" t="s">
        <v>68</v>
      </c>
      <c r="N17" s="23"/>
      <c r="O17" s="23"/>
      <c r="P17" s="23"/>
      <c r="Q17" s="23"/>
      <c r="R17" s="23"/>
      <c r="S17" s="23"/>
      <c r="T17" s="436" t="s">
        <v>11882</v>
      </c>
      <c r="U17" s="436" t="s">
        <v>68</v>
      </c>
      <c r="V17" s="439" t="s">
        <v>68</v>
      </c>
      <c r="W17" s="434" t="s">
        <v>68</v>
      </c>
      <c r="X17" s="23"/>
      <c r="Y17" s="23"/>
      <c r="Z17" s="23"/>
      <c r="AA17" s="23"/>
      <c r="AB17" s="437"/>
      <c r="AC17" s="437"/>
      <c r="AD17" s="23" t="s">
        <v>68</v>
      </c>
      <c r="AE17" s="73"/>
      <c r="AF17" s="73"/>
      <c r="AG17" s="73"/>
      <c r="AH17" s="73"/>
      <c r="AI17" s="73"/>
      <c r="AJ17" s="73"/>
      <c r="AK17" s="73"/>
      <c r="AL17" s="73"/>
      <c r="AM17" s="73"/>
      <c r="AN17" s="73"/>
      <c r="AO17" s="73"/>
      <c r="AP17" s="73"/>
      <c r="AQ17" s="73"/>
      <c r="AR17" s="73"/>
      <c r="AS17" s="73"/>
      <c r="AT17" s="73"/>
      <c r="AU17" s="73"/>
    </row>
    <row r="18" ht="14.25" customHeight="1">
      <c r="A18" s="433">
        <v>45674.0</v>
      </c>
      <c r="B18" s="438" t="s">
        <v>68</v>
      </c>
      <c r="C18" s="433" t="s">
        <v>68</v>
      </c>
      <c r="D18" s="438" t="s">
        <v>68</v>
      </c>
      <c r="E18" s="433" t="s">
        <v>68</v>
      </c>
      <c r="F18" s="433" t="s">
        <v>68</v>
      </c>
      <c r="G18" s="434" t="s">
        <v>68</v>
      </c>
      <c r="H18" s="23"/>
      <c r="I18" s="23"/>
      <c r="J18" s="439" t="s">
        <v>68</v>
      </c>
      <c r="K18" s="434" t="s">
        <v>68</v>
      </c>
      <c r="L18" s="438" t="s">
        <v>68</v>
      </c>
      <c r="M18" s="434" t="s">
        <v>68</v>
      </c>
      <c r="N18" s="23"/>
      <c r="O18" s="23"/>
      <c r="P18" s="23"/>
      <c r="Q18" s="23"/>
      <c r="R18" s="23"/>
      <c r="S18" s="23"/>
      <c r="T18" s="436" t="s">
        <v>11882</v>
      </c>
      <c r="U18" s="436" t="s">
        <v>68</v>
      </c>
      <c r="V18" s="439" t="s">
        <v>68</v>
      </c>
      <c r="W18" s="434" t="s">
        <v>68</v>
      </c>
      <c r="X18" s="23"/>
      <c r="Y18" s="23"/>
      <c r="Z18" s="23"/>
      <c r="AA18" s="23"/>
      <c r="AB18" s="437"/>
      <c r="AC18" s="437"/>
      <c r="AD18" s="23" t="s">
        <v>68</v>
      </c>
      <c r="AE18" s="73"/>
      <c r="AF18" s="73"/>
      <c r="AG18" s="73"/>
      <c r="AH18" s="73"/>
      <c r="AI18" s="73"/>
      <c r="AJ18" s="73"/>
      <c r="AK18" s="73"/>
      <c r="AL18" s="73"/>
      <c r="AM18" s="73"/>
      <c r="AN18" s="73"/>
      <c r="AO18" s="73"/>
      <c r="AP18" s="73"/>
      <c r="AQ18" s="73"/>
      <c r="AR18" s="73"/>
      <c r="AS18" s="73"/>
      <c r="AT18" s="73"/>
      <c r="AU18" s="73"/>
    </row>
    <row r="19" ht="14.25" customHeight="1">
      <c r="A19" s="440">
        <v>45675.0</v>
      </c>
      <c r="B19" s="441" t="s">
        <v>68</v>
      </c>
      <c r="C19" s="440" t="s">
        <v>68</v>
      </c>
      <c r="D19" s="441" t="s">
        <v>13432</v>
      </c>
      <c r="E19" s="440" t="s">
        <v>68</v>
      </c>
      <c r="F19" s="440" t="s">
        <v>68</v>
      </c>
      <c r="G19" s="442" t="s">
        <v>68</v>
      </c>
      <c r="H19" s="443"/>
      <c r="I19" s="443"/>
      <c r="J19" s="444" t="s">
        <v>68</v>
      </c>
      <c r="K19" s="442" t="s">
        <v>68</v>
      </c>
      <c r="L19" s="441" t="s">
        <v>68</v>
      </c>
      <c r="M19" s="442" t="s">
        <v>68</v>
      </c>
      <c r="N19" s="443"/>
      <c r="O19" s="443"/>
      <c r="P19" s="443"/>
      <c r="Q19" s="443"/>
      <c r="R19" s="443"/>
      <c r="S19" s="443"/>
      <c r="T19" s="441" t="s">
        <v>13432</v>
      </c>
      <c r="U19" s="445" t="s">
        <v>68</v>
      </c>
      <c r="V19" s="444" t="s">
        <v>68</v>
      </c>
      <c r="W19" s="442" t="s">
        <v>68</v>
      </c>
      <c r="X19" s="443"/>
      <c r="Y19" s="443"/>
      <c r="Z19" s="443"/>
      <c r="AA19" s="443"/>
      <c r="AB19" s="437"/>
      <c r="AC19" s="437"/>
      <c r="AD19" s="443" t="s">
        <v>68</v>
      </c>
      <c r="AE19" s="446"/>
      <c r="AF19" s="446"/>
      <c r="AG19" s="446"/>
      <c r="AH19" s="446"/>
      <c r="AI19" s="446"/>
      <c r="AJ19" s="446"/>
      <c r="AK19" s="446"/>
      <c r="AL19" s="446"/>
      <c r="AM19" s="446"/>
      <c r="AN19" s="446"/>
      <c r="AO19" s="446"/>
      <c r="AP19" s="446"/>
      <c r="AQ19" s="446"/>
      <c r="AR19" s="446"/>
      <c r="AS19" s="446"/>
      <c r="AT19" s="446"/>
      <c r="AU19" s="446"/>
    </row>
    <row r="20" ht="14.25" customHeight="1">
      <c r="A20" s="433">
        <v>45676.0</v>
      </c>
      <c r="B20" s="438" t="s">
        <v>2458</v>
      </c>
      <c r="C20" s="433" t="s">
        <v>68</v>
      </c>
      <c r="D20" s="438" t="s">
        <v>2458</v>
      </c>
      <c r="E20" s="433" t="s">
        <v>68</v>
      </c>
      <c r="F20" s="433" t="s">
        <v>68</v>
      </c>
      <c r="G20" s="434" t="s">
        <v>68</v>
      </c>
      <c r="H20" s="23"/>
      <c r="I20" s="23"/>
      <c r="J20" s="439" t="s">
        <v>68</v>
      </c>
      <c r="K20" s="434" t="s">
        <v>68</v>
      </c>
      <c r="L20" s="438" t="s">
        <v>2458</v>
      </c>
      <c r="M20" s="434" t="s">
        <v>68</v>
      </c>
      <c r="N20" s="23"/>
      <c r="O20" s="23"/>
      <c r="P20" s="23"/>
      <c r="Q20" s="23"/>
      <c r="R20" s="23"/>
      <c r="S20" s="23"/>
      <c r="T20" s="438" t="s">
        <v>2458</v>
      </c>
      <c r="U20" s="436" t="s">
        <v>68</v>
      </c>
      <c r="V20" s="447" t="s">
        <v>68</v>
      </c>
      <c r="W20" s="434" t="s">
        <v>68</v>
      </c>
      <c r="X20" s="23"/>
      <c r="Y20" s="23"/>
      <c r="Z20" s="23"/>
      <c r="AA20" s="23"/>
      <c r="AB20" s="437"/>
      <c r="AC20" s="437"/>
      <c r="AD20" s="23" t="s">
        <v>68</v>
      </c>
      <c r="AE20" s="73"/>
      <c r="AF20" s="73"/>
      <c r="AG20" s="73"/>
      <c r="AH20" s="73"/>
      <c r="AI20" s="73"/>
      <c r="AJ20" s="73"/>
      <c r="AK20" s="73"/>
      <c r="AL20" s="73"/>
      <c r="AM20" s="73"/>
      <c r="AN20" s="73"/>
      <c r="AO20" s="73"/>
      <c r="AP20" s="73"/>
      <c r="AQ20" s="73"/>
      <c r="AR20" s="73"/>
      <c r="AS20" s="73"/>
      <c r="AT20" s="73"/>
      <c r="AU20" s="73"/>
    </row>
    <row r="21" ht="14.25" customHeight="1">
      <c r="A21" s="433">
        <v>45677.0</v>
      </c>
      <c r="B21" s="438" t="s">
        <v>68</v>
      </c>
      <c r="C21" s="433" t="s">
        <v>68</v>
      </c>
      <c r="D21" s="438" t="s">
        <v>13432</v>
      </c>
      <c r="E21" s="433" t="s">
        <v>68</v>
      </c>
      <c r="F21" s="433" t="s">
        <v>68</v>
      </c>
      <c r="G21" s="434" t="s">
        <v>68</v>
      </c>
      <c r="H21" s="23"/>
      <c r="I21" s="23"/>
      <c r="J21" s="439" t="s">
        <v>68</v>
      </c>
      <c r="K21" s="434" t="s">
        <v>68</v>
      </c>
      <c r="L21" s="438" t="s">
        <v>68</v>
      </c>
      <c r="M21" s="434" t="s">
        <v>68</v>
      </c>
      <c r="N21" s="23"/>
      <c r="O21" s="23"/>
      <c r="P21" s="23"/>
      <c r="Q21" s="23"/>
      <c r="R21" s="23"/>
      <c r="S21" s="23"/>
      <c r="T21" s="436" t="s">
        <v>11882</v>
      </c>
      <c r="U21" s="436" t="s">
        <v>68</v>
      </c>
      <c r="V21" s="439" t="s">
        <v>68</v>
      </c>
      <c r="W21" s="434" t="s">
        <v>68</v>
      </c>
      <c r="X21" s="23"/>
      <c r="Y21" s="23"/>
      <c r="Z21" s="23"/>
      <c r="AA21" s="23"/>
      <c r="AB21" s="437"/>
      <c r="AC21" s="437"/>
      <c r="AD21" s="23" t="s">
        <v>68</v>
      </c>
      <c r="AE21" s="73"/>
      <c r="AF21" s="73"/>
      <c r="AG21" s="73"/>
      <c r="AH21" s="73"/>
      <c r="AI21" s="73"/>
      <c r="AJ21" s="73"/>
      <c r="AK21" s="73"/>
      <c r="AL21" s="73"/>
      <c r="AM21" s="73"/>
      <c r="AN21" s="73"/>
      <c r="AO21" s="73"/>
      <c r="AP21" s="73"/>
      <c r="AQ21" s="73"/>
      <c r="AR21" s="73"/>
      <c r="AS21" s="73"/>
      <c r="AT21" s="73"/>
      <c r="AU21" s="73"/>
    </row>
    <row r="22" ht="14.25" customHeight="1">
      <c r="A22" s="433">
        <v>45678.0</v>
      </c>
      <c r="B22" s="438" t="s">
        <v>68</v>
      </c>
      <c r="C22" s="433" t="s">
        <v>68</v>
      </c>
      <c r="D22" s="438" t="s">
        <v>13432</v>
      </c>
      <c r="E22" s="433" t="s">
        <v>68</v>
      </c>
      <c r="F22" s="433" t="s">
        <v>68</v>
      </c>
      <c r="G22" s="434" t="s">
        <v>68</v>
      </c>
      <c r="H22" s="23"/>
      <c r="I22" s="23"/>
      <c r="J22" s="439" t="s">
        <v>68</v>
      </c>
      <c r="K22" s="434" t="s">
        <v>68</v>
      </c>
      <c r="L22" s="438" t="s">
        <v>68</v>
      </c>
      <c r="M22" s="434" t="s">
        <v>68</v>
      </c>
      <c r="N22" s="23"/>
      <c r="O22" s="23"/>
      <c r="P22" s="23"/>
      <c r="Q22" s="23"/>
      <c r="R22" s="23"/>
      <c r="S22" s="23"/>
      <c r="T22" s="438" t="s">
        <v>13432</v>
      </c>
      <c r="U22" s="436" t="s">
        <v>68</v>
      </c>
      <c r="V22" s="439" t="s">
        <v>68</v>
      </c>
      <c r="W22" s="434" t="s">
        <v>68</v>
      </c>
      <c r="X22" s="23"/>
      <c r="Y22" s="23"/>
      <c r="Z22" s="23"/>
      <c r="AA22" s="23"/>
      <c r="AB22" s="437"/>
      <c r="AC22" s="437"/>
      <c r="AD22" s="23" t="s">
        <v>68</v>
      </c>
      <c r="AE22" s="73"/>
      <c r="AF22" s="73"/>
      <c r="AG22" s="73"/>
      <c r="AH22" s="73"/>
      <c r="AI22" s="73"/>
      <c r="AJ22" s="73"/>
      <c r="AK22" s="73"/>
      <c r="AL22" s="73"/>
      <c r="AM22" s="73"/>
      <c r="AN22" s="73"/>
      <c r="AO22" s="73"/>
      <c r="AP22" s="73"/>
      <c r="AQ22" s="73"/>
      <c r="AR22" s="73"/>
      <c r="AS22" s="73"/>
      <c r="AT22" s="73"/>
      <c r="AU22" s="73"/>
    </row>
    <row r="23" ht="14.25" customHeight="1">
      <c r="A23" s="433">
        <v>45679.0</v>
      </c>
      <c r="B23" s="438" t="s">
        <v>68</v>
      </c>
      <c r="C23" s="433" t="s">
        <v>68</v>
      </c>
      <c r="D23" s="438" t="s">
        <v>13432</v>
      </c>
      <c r="E23" s="433" t="s">
        <v>68</v>
      </c>
      <c r="F23" s="433" t="s">
        <v>68</v>
      </c>
      <c r="G23" s="434" t="s">
        <v>68</v>
      </c>
      <c r="H23" s="23"/>
      <c r="I23" s="23"/>
      <c r="J23" s="439" t="s">
        <v>68</v>
      </c>
      <c r="K23" s="434" t="s">
        <v>68</v>
      </c>
      <c r="L23" s="438" t="s">
        <v>68</v>
      </c>
      <c r="M23" s="434" t="s">
        <v>68</v>
      </c>
      <c r="N23" s="23"/>
      <c r="O23" s="23"/>
      <c r="P23" s="23"/>
      <c r="Q23" s="23"/>
      <c r="R23" s="23"/>
      <c r="S23" s="23"/>
      <c r="T23" s="438" t="s">
        <v>13432</v>
      </c>
      <c r="U23" s="436" t="s">
        <v>68</v>
      </c>
      <c r="V23" s="439" t="s">
        <v>68</v>
      </c>
      <c r="W23" s="434" t="s">
        <v>68</v>
      </c>
      <c r="X23" s="23"/>
      <c r="Y23" s="23"/>
      <c r="Z23" s="23"/>
      <c r="AA23" s="23"/>
      <c r="AB23" s="437"/>
      <c r="AC23" s="437"/>
      <c r="AD23" s="23" t="s">
        <v>68</v>
      </c>
      <c r="AE23" s="73"/>
      <c r="AF23" s="73"/>
      <c r="AG23" s="73"/>
      <c r="AH23" s="73"/>
      <c r="AI23" s="73"/>
      <c r="AJ23" s="73"/>
      <c r="AK23" s="73"/>
      <c r="AL23" s="73"/>
      <c r="AM23" s="73"/>
      <c r="AN23" s="73"/>
      <c r="AO23" s="73"/>
      <c r="AP23" s="73"/>
      <c r="AQ23" s="73"/>
      <c r="AR23" s="73"/>
      <c r="AS23" s="73"/>
      <c r="AT23" s="73"/>
      <c r="AU23" s="73"/>
    </row>
    <row r="24" ht="14.25" customHeight="1">
      <c r="A24" s="433">
        <v>45680.0</v>
      </c>
      <c r="B24" s="438" t="s">
        <v>68</v>
      </c>
      <c r="C24" s="433" t="s">
        <v>68</v>
      </c>
      <c r="D24" s="438" t="s">
        <v>68</v>
      </c>
      <c r="E24" s="433" t="s">
        <v>68</v>
      </c>
      <c r="F24" s="433" t="s">
        <v>68</v>
      </c>
      <c r="G24" s="434" t="s">
        <v>68</v>
      </c>
      <c r="H24" s="23"/>
      <c r="I24" s="23"/>
      <c r="J24" s="439" t="s">
        <v>68</v>
      </c>
      <c r="K24" s="434" t="s">
        <v>68</v>
      </c>
      <c r="L24" s="438" t="s">
        <v>68</v>
      </c>
      <c r="M24" s="434" t="s">
        <v>68</v>
      </c>
      <c r="N24" s="23"/>
      <c r="O24" s="23"/>
      <c r="P24" s="23"/>
      <c r="Q24" s="23"/>
      <c r="R24" s="23"/>
      <c r="S24" s="23"/>
      <c r="T24" s="436" t="s">
        <v>11882</v>
      </c>
      <c r="U24" s="436" t="s">
        <v>68</v>
      </c>
      <c r="V24" s="439" t="s">
        <v>68</v>
      </c>
      <c r="W24" s="434" t="s">
        <v>68</v>
      </c>
      <c r="X24" s="23"/>
      <c r="Y24" s="23"/>
      <c r="Z24" s="23"/>
      <c r="AA24" s="23"/>
      <c r="AB24" s="437"/>
      <c r="AC24" s="437"/>
      <c r="AD24" s="23" t="s">
        <v>68</v>
      </c>
      <c r="AE24" s="73"/>
      <c r="AF24" s="73"/>
      <c r="AG24" s="73"/>
      <c r="AH24" s="73"/>
      <c r="AI24" s="73"/>
      <c r="AJ24" s="73"/>
      <c r="AK24" s="73"/>
      <c r="AL24" s="73"/>
      <c r="AM24" s="73"/>
      <c r="AN24" s="73"/>
      <c r="AO24" s="73"/>
      <c r="AP24" s="73"/>
      <c r="AQ24" s="73"/>
      <c r="AR24" s="73"/>
      <c r="AS24" s="73"/>
      <c r="AT24" s="73"/>
      <c r="AU24" s="73"/>
    </row>
    <row r="25" ht="14.25" customHeight="1">
      <c r="A25" s="433">
        <v>45681.0</v>
      </c>
      <c r="B25" s="438" t="s">
        <v>68</v>
      </c>
      <c r="C25" s="433" t="s">
        <v>68</v>
      </c>
      <c r="D25" s="438" t="s">
        <v>68</v>
      </c>
      <c r="E25" s="433" t="s">
        <v>68</v>
      </c>
      <c r="F25" s="433" t="s">
        <v>68</v>
      </c>
      <c r="G25" s="434" t="s">
        <v>68</v>
      </c>
      <c r="H25" s="23"/>
      <c r="I25" s="23"/>
      <c r="J25" s="439" t="s">
        <v>68</v>
      </c>
      <c r="K25" s="434" t="s">
        <v>68</v>
      </c>
      <c r="L25" s="438" t="s">
        <v>68</v>
      </c>
      <c r="M25" s="434" t="s">
        <v>68</v>
      </c>
      <c r="N25" s="23"/>
      <c r="O25" s="23"/>
      <c r="P25" s="23"/>
      <c r="Q25" s="23"/>
      <c r="R25" s="23"/>
      <c r="S25" s="23"/>
      <c r="T25" s="436" t="s">
        <v>11882</v>
      </c>
      <c r="U25" s="436" t="s">
        <v>68</v>
      </c>
      <c r="V25" s="439" t="s">
        <v>68</v>
      </c>
      <c r="W25" s="434" t="s">
        <v>68</v>
      </c>
      <c r="X25" s="23"/>
      <c r="Y25" s="23"/>
      <c r="Z25" s="23"/>
      <c r="AA25" s="23"/>
      <c r="AB25" s="437"/>
      <c r="AC25" s="437"/>
      <c r="AD25" s="23" t="s">
        <v>68</v>
      </c>
      <c r="AE25" s="73"/>
      <c r="AF25" s="73"/>
      <c r="AG25" s="73"/>
      <c r="AH25" s="73"/>
      <c r="AI25" s="73"/>
      <c r="AJ25" s="73"/>
      <c r="AK25" s="73"/>
      <c r="AL25" s="73"/>
      <c r="AM25" s="73"/>
      <c r="AN25" s="73"/>
      <c r="AO25" s="73"/>
      <c r="AP25" s="73"/>
      <c r="AQ25" s="73"/>
      <c r="AR25" s="73"/>
      <c r="AS25" s="73"/>
      <c r="AT25" s="73"/>
      <c r="AU25" s="73"/>
    </row>
    <row r="26" ht="14.25" customHeight="1">
      <c r="A26" s="440">
        <v>45682.0</v>
      </c>
      <c r="B26" s="441" t="s">
        <v>68</v>
      </c>
      <c r="C26" s="440" t="s">
        <v>68</v>
      </c>
      <c r="D26" s="441" t="s">
        <v>13432</v>
      </c>
      <c r="E26" s="440" t="s">
        <v>68</v>
      </c>
      <c r="F26" s="440" t="s">
        <v>68</v>
      </c>
      <c r="G26" s="442" t="s">
        <v>68</v>
      </c>
      <c r="H26" s="443"/>
      <c r="I26" s="443"/>
      <c r="J26" s="444" t="s">
        <v>68</v>
      </c>
      <c r="K26" s="442" t="s">
        <v>68</v>
      </c>
      <c r="L26" s="441" t="s">
        <v>68</v>
      </c>
      <c r="M26" s="442" t="s">
        <v>68</v>
      </c>
      <c r="N26" s="443"/>
      <c r="O26" s="443"/>
      <c r="P26" s="443"/>
      <c r="Q26" s="443"/>
      <c r="R26" s="443"/>
      <c r="S26" s="443"/>
      <c r="T26" s="441" t="s">
        <v>13432</v>
      </c>
      <c r="U26" s="445" t="s">
        <v>68</v>
      </c>
      <c r="V26" s="444" t="s">
        <v>68</v>
      </c>
      <c r="W26" s="442" t="s">
        <v>68</v>
      </c>
      <c r="X26" s="443"/>
      <c r="Y26" s="443"/>
      <c r="Z26" s="443"/>
      <c r="AA26" s="443"/>
      <c r="AB26" s="437"/>
      <c r="AC26" s="437"/>
      <c r="AD26" s="443" t="s">
        <v>68</v>
      </c>
      <c r="AE26" s="446"/>
      <c r="AF26" s="446"/>
      <c r="AG26" s="446"/>
      <c r="AH26" s="446"/>
      <c r="AI26" s="446"/>
      <c r="AJ26" s="446"/>
      <c r="AK26" s="446"/>
      <c r="AL26" s="446"/>
      <c r="AM26" s="446"/>
      <c r="AN26" s="446"/>
      <c r="AO26" s="446"/>
      <c r="AP26" s="446"/>
      <c r="AQ26" s="446"/>
      <c r="AR26" s="446"/>
      <c r="AS26" s="446"/>
      <c r="AT26" s="446"/>
      <c r="AU26" s="446"/>
    </row>
    <row r="27" ht="14.25" customHeight="1">
      <c r="A27" s="433">
        <v>45683.0</v>
      </c>
      <c r="B27" s="438" t="s">
        <v>2458</v>
      </c>
      <c r="C27" s="433" t="s">
        <v>68</v>
      </c>
      <c r="D27" s="438" t="s">
        <v>2458</v>
      </c>
      <c r="E27" s="433" t="s">
        <v>68</v>
      </c>
      <c r="F27" s="433" t="s">
        <v>68</v>
      </c>
      <c r="G27" s="434" t="s">
        <v>68</v>
      </c>
      <c r="H27" s="23"/>
      <c r="I27" s="23"/>
      <c r="J27" s="439" t="s">
        <v>68</v>
      </c>
      <c r="K27" s="434" t="s">
        <v>68</v>
      </c>
      <c r="L27" s="438" t="s">
        <v>2458</v>
      </c>
      <c r="M27" s="434" t="s">
        <v>68</v>
      </c>
      <c r="N27" s="23"/>
      <c r="O27" s="23"/>
      <c r="P27" s="23"/>
      <c r="Q27" s="23"/>
      <c r="R27" s="23"/>
      <c r="S27" s="23"/>
      <c r="T27" s="438" t="s">
        <v>2458</v>
      </c>
      <c r="U27" s="436" t="s">
        <v>68</v>
      </c>
      <c r="V27" s="447" t="s">
        <v>68</v>
      </c>
      <c r="W27" s="434" t="s">
        <v>68</v>
      </c>
      <c r="X27" s="23"/>
      <c r="Y27" s="23"/>
      <c r="Z27" s="23"/>
      <c r="AA27" s="23"/>
      <c r="AB27" s="437"/>
      <c r="AC27" s="437"/>
      <c r="AD27" s="23" t="s">
        <v>68</v>
      </c>
      <c r="AE27" s="73"/>
      <c r="AF27" s="73"/>
      <c r="AG27" s="73"/>
      <c r="AH27" s="73"/>
      <c r="AI27" s="73"/>
      <c r="AJ27" s="73"/>
      <c r="AK27" s="73"/>
      <c r="AL27" s="73"/>
      <c r="AM27" s="73"/>
      <c r="AN27" s="73"/>
      <c r="AO27" s="73"/>
      <c r="AP27" s="73"/>
      <c r="AQ27" s="73"/>
      <c r="AR27" s="73"/>
      <c r="AS27" s="73"/>
      <c r="AT27" s="73"/>
      <c r="AU27" s="73"/>
    </row>
    <row r="28" ht="14.25" customHeight="1">
      <c r="A28" s="433">
        <v>45684.0</v>
      </c>
      <c r="B28" s="438" t="s">
        <v>68</v>
      </c>
      <c r="C28" s="433" t="s">
        <v>68</v>
      </c>
      <c r="D28" s="438" t="s">
        <v>68</v>
      </c>
      <c r="E28" s="433" t="s">
        <v>68</v>
      </c>
      <c r="F28" s="433" t="s">
        <v>68</v>
      </c>
      <c r="G28" s="434" t="s">
        <v>68</v>
      </c>
      <c r="H28" s="23"/>
      <c r="I28" s="23"/>
      <c r="J28" s="439" t="s">
        <v>68</v>
      </c>
      <c r="K28" s="434" t="s">
        <v>68</v>
      </c>
      <c r="L28" s="438" t="s">
        <v>68</v>
      </c>
      <c r="M28" s="434" t="s">
        <v>68</v>
      </c>
      <c r="N28" s="23"/>
      <c r="O28" s="23"/>
      <c r="P28" s="23"/>
      <c r="Q28" s="23"/>
      <c r="R28" s="23"/>
      <c r="S28" s="23"/>
      <c r="T28" s="436" t="s">
        <v>11882</v>
      </c>
      <c r="U28" s="436" t="s">
        <v>68</v>
      </c>
      <c r="V28" s="439" t="s">
        <v>68</v>
      </c>
      <c r="W28" s="434" t="s">
        <v>68</v>
      </c>
      <c r="X28" s="23"/>
      <c r="Y28" s="23"/>
      <c r="Z28" s="23"/>
      <c r="AA28" s="23"/>
      <c r="AB28" s="437"/>
      <c r="AC28" s="437"/>
      <c r="AD28" s="23" t="s">
        <v>68</v>
      </c>
      <c r="AE28" s="73"/>
      <c r="AF28" s="73"/>
      <c r="AG28" s="73"/>
      <c r="AH28" s="73"/>
      <c r="AI28" s="73"/>
      <c r="AJ28" s="73"/>
      <c r="AK28" s="73"/>
      <c r="AL28" s="73"/>
      <c r="AM28" s="73"/>
      <c r="AN28" s="73"/>
      <c r="AO28" s="73"/>
      <c r="AP28" s="73"/>
      <c r="AQ28" s="73"/>
      <c r="AR28" s="73"/>
      <c r="AS28" s="73"/>
      <c r="AT28" s="73"/>
      <c r="AU28" s="73"/>
    </row>
    <row r="29" ht="14.25" customHeight="1">
      <c r="A29" s="433">
        <v>45685.0</v>
      </c>
      <c r="B29" s="438" t="s">
        <v>68</v>
      </c>
      <c r="C29" s="433" t="s">
        <v>68</v>
      </c>
      <c r="D29" s="438" t="s">
        <v>68</v>
      </c>
      <c r="E29" s="433" t="s">
        <v>68</v>
      </c>
      <c r="F29" s="433" t="s">
        <v>68</v>
      </c>
      <c r="G29" s="434" t="s">
        <v>68</v>
      </c>
      <c r="H29" s="23"/>
      <c r="I29" s="23"/>
      <c r="J29" s="439" t="s">
        <v>68</v>
      </c>
      <c r="K29" s="434" t="s">
        <v>68</v>
      </c>
      <c r="L29" s="438" t="s">
        <v>68</v>
      </c>
      <c r="M29" s="434" t="s">
        <v>68</v>
      </c>
      <c r="N29" s="23"/>
      <c r="O29" s="23"/>
      <c r="P29" s="23"/>
      <c r="Q29" s="23"/>
      <c r="R29" s="23"/>
      <c r="S29" s="23"/>
      <c r="T29" s="436" t="s">
        <v>11882</v>
      </c>
      <c r="U29" s="436" t="s">
        <v>68</v>
      </c>
      <c r="V29" s="439" t="s">
        <v>68</v>
      </c>
      <c r="W29" s="434" t="s">
        <v>68</v>
      </c>
      <c r="X29" s="23"/>
      <c r="Y29" s="23"/>
      <c r="Z29" s="23"/>
      <c r="AA29" s="23"/>
      <c r="AB29" s="437"/>
      <c r="AC29" s="437"/>
      <c r="AD29" s="23" t="s">
        <v>68</v>
      </c>
      <c r="AE29" s="73"/>
      <c r="AF29" s="73"/>
      <c r="AG29" s="73"/>
      <c r="AH29" s="73"/>
      <c r="AI29" s="73"/>
      <c r="AJ29" s="73"/>
      <c r="AK29" s="73"/>
      <c r="AL29" s="73"/>
      <c r="AM29" s="73"/>
      <c r="AN29" s="73"/>
      <c r="AO29" s="73"/>
      <c r="AP29" s="73"/>
      <c r="AQ29" s="73"/>
      <c r="AR29" s="73"/>
      <c r="AS29" s="73"/>
      <c r="AT29" s="73"/>
      <c r="AU29" s="73"/>
    </row>
    <row r="30" ht="14.25" customHeight="1">
      <c r="A30" s="433">
        <v>45686.0</v>
      </c>
      <c r="B30" s="438" t="s">
        <v>68</v>
      </c>
      <c r="C30" s="433" t="s">
        <v>68</v>
      </c>
      <c r="D30" s="438" t="s">
        <v>68</v>
      </c>
      <c r="E30" s="433" t="s">
        <v>68</v>
      </c>
      <c r="F30" s="433" t="s">
        <v>68</v>
      </c>
      <c r="G30" s="434" t="s">
        <v>68</v>
      </c>
      <c r="H30" s="23"/>
      <c r="I30" s="23"/>
      <c r="J30" s="439" t="s">
        <v>68</v>
      </c>
      <c r="K30" s="434" t="s">
        <v>68</v>
      </c>
      <c r="L30" s="438" t="s">
        <v>68</v>
      </c>
      <c r="M30" s="434" t="s">
        <v>68</v>
      </c>
      <c r="N30" s="23"/>
      <c r="O30" s="23"/>
      <c r="P30" s="23"/>
      <c r="Q30" s="23"/>
      <c r="R30" s="23"/>
      <c r="S30" s="23"/>
      <c r="T30" s="436" t="s">
        <v>11882</v>
      </c>
      <c r="U30" s="436" t="s">
        <v>68</v>
      </c>
      <c r="V30" s="439" t="s">
        <v>68</v>
      </c>
      <c r="W30" s="434" t="s">
        <v>68</v>
      </c>
      <c r="X30" s="23"/>
      <c r="Y30" s="23"/>
      <c r="Z30" s="23"/>
      <c r="AA30" s="23"/>
      <c r="AB30" s="437"/>
      <c r="AC30" s="437"/>
      <c r="AD30" s="23" t="s">
        <v>68</v>
      </c>
      <c r="AE30" s="73"/>
      <c r="AF30" s="73"/>
      <c r="AG30" s="73"/>
      <c r="AH30" s="73"/>
      <c r="AI30" s="73"/>
      <c r="AJ30" s="73"/>
      <c r="AK30" s="73"/>
      <c r="AL30" s="73"/>
      <c r="AM30" s="73"/>
      <c r="AN30" s="73"/>
      <c r="AO30" s="73"/>
      <c r="AP30" s="73"/>
      <c r="AQ30" s="73"/>
      <c r="AR30" s="73"/>
      <c r="AS30" s="73"/>
      <c r="AT30" s="73"/>
      <c r="AU30" s="73"/>
    </row>
    <row r="31" ht="14.25" customHeight="1">
      <c r="A31" s="433">
        <v>45687.0</v>
      </c>
      <c r="B31" s="438" t="s">
        <v>68</v>
      </c>
      <c r="C31" s="433" t="s">
        <v>68</v>
      </c>
      <c r="D31" s="438" t="s">
        <v>68</v>
      </c>
      <c r="E31" s="433" t="s">
        <v>68</v>
      </c>
      <c r="F31" s="433" t="s">
        <v>68</v>
      </c>
      <c r="G31" s="434" t="s">
        <v>68</v>
      </c>
      <c r="H31" s="23"/>
      <c r="I31" s="23"/>
      <c r="J31" s="439" t="s">
        <v>68</v>
      </c>
      <c r="K31" s="434" t="s">
        <v>68</v>
      </c>
      <c r="L31" s="438" t="s">
        <v>68</v>
      </c>
      <c r="M31" s="434" t="s">
        <v>68</v>
      </c>
      <c r="N31" s="23"/>
      <c r="O31" s="23"/>
      <c r="P31" s="23"/>
      <c r="Q31" s="23"/>
      <c r="R31" s="23"/>
      <c r="S31" s="23"/>
      <c r="T31" s="436" t="s">
        <v>11882</v>
      </c>
      <c r="U31" s="436" t="s">
        <v>68</v>
      </c>
      <c r="V31" s="439" t="s">
        <v>68</v>
      </c>
      <c r="W31" s="434" t="s">
        <v>68</v>
      </c>
      <c r="X31" s="23"/>
      <c r="Y31" s="23"/>
      <c r="Z31" s="23"/>
      <c r="AA31" s="23"/>
      <c r="AB31" s="437"/>
      <c r="AC31" s="437"/>
      <c r="AD31" s="23" t="s">
        <v>68</v>
      </c>
      <c r="AE31" s="73"/>
      <c r="AF31" s="73"/>
      <c r="AG31" s="73"/>
      <c r="AH31" s="73"/>
      <c r="AI31" s="73"/>
      <c r="AJ31" s="73"/>
      <c r="AK31" s="73"/>
      <c r="AL31" s="73"/>
      <c r="AM31" s="73"/>
      <c r="AN31" s="73"/>
      <c r="AO31" s="73"/>
      <c r="AP31" s="73"/>
      <c r="AQ31" s="73"/>
      <c r="AR31" s="73"/>
      <c r="AS31" s="73"/>
      <c r="AT31" s="73"/>
      <c r="AU31" s="73"/>
    </row>
    <row r="32" ht="14.25" customHeight="1">
      <c r="A32" s="433">
        <v>45688.0</v>
      </c>
      <c r="B32" s="438" t="s">
        <v>68</v>
      </c>
      <c r="C32" s="433" t="s">
        <v>68</v>
      </c>
      <c r="D32" s="438" t="s">
        <v>68</v>
      </c>
      <c r="E32" s="433" t="s">
        <v>68</v>
      </c>
      <c r="F32" s="433" t="s">
        <v>68</v>
      </c>
      <c r="G32" s="434" t="s">
        <v>68</v>
      </c>
      <c r="H32" s="23"/>
      <c r="I32" s="23"/>
      <c r="J32" s="439" t="s">
        <v>68</v>
      </c>
      <c r="K32" s="434" t="s">
        <v>68</v>
      </c>
      <c r="L32" s="438" t="s">
        <v>68</v>
      </c>
      <c r="M32" s="434" t="s">
        <v>68</v>
      </c>
      <c r="N32" s="23"/>
      <c r="O32" s="23"/>
      <c r="P32" s="23"/>
      <c r="Q32" s="23"/>
      <c r="R32" s="23"/>
      <c r="S32" s="23"/>
      <c r="T32" s="436" t="s">
        <v>11882</v>
      </c>
      <c r="U32" s="436" t="s">
        <v>68</v>
      </c>
      <c r="V32" s="439" t="s">
        <v>68</v>
      </c>
      <c r="W32" s="434" t="s">
        <v>68</v>
      </c>
      <c r="X32" s="23"/>
      <c r="Y32" s="23"/>
      <c r="Z32" s="23"/>
      <c r="AA32" s="23"/>
      <c r="AB32" s="437"/>
      <c r="AC32" s="437"/>
      <c r="AD32" s="23" t="s">
        <v>68</v>
      </c>
      <c r="AE32" s="73"/>
      <c r="AF32" s="73"/>
      <c r="AG32" s="73"/>
      <c r="AH32" s="73"/>
      <c r="AI32" s="73"/>
      <c r="AJ32" s="73"/>
      <c r="AK32" s="73"/>
      <c r="AL32" s="73"/>
      <c r="AM32" s="73"/>
      <c r="AN32" s="73"/>
      <c r="AO32" s="73"/>
      <c r="AP32" s="73"/>
      <c r="AQ32" s="73"/>
      <c r="AR32" s="73"/>
      <c r="AS32" s="73"/>
      <c r="AT32" s="73"/>
      <c r="AU32" s="73"/>
    </row>
    <row r="33" ht="14.25" customHeight="1">
      <c r="A33" s="440">
        <v>45689.0</v>
      </c>
      <c r="B33" s="441" t="s">
        <v>68</v>
      </c>
      <c r="C33" s="440" t="s">
        <v>68</v>
      </c>
      <c r="D33" s="441" t="s">
        <v>13432</v>
      </c>
      <c r="E33" s="440" t="s">
        <v>68</v>
      </c>
      <c r="F33" s="440" t="s">
        <v>68</v>
      </c>
      <c r="G33" s="442" t="s">
        <v>68</v>
      </c>
      <c r="H33" s="443"/>
      <c r="I33" s="443"/>
      <c r="J33" s="444" t="s">
        <v>68</v>
      </c>
      <c r="K33" s="442" t="s">
        <v>68</v>
      </c>
      <c r="L33" s="441" t="s">
        <v>68</v>
      </c>
      <c r="M33" s="442" t="s">
        <v>68</v>
      </c>
      <c r="N33" s="443"/>
      <c r="O33" s="443"/>
      <c r="P33" s="443"/>
      <c r="Q33" s="443"/>
      <c r="R33" s="443"/>
      <c r="S33" s="443"/>
      <c r="T33" s="441" t="s">
        <v>13432</v>
      </c>
      <c r="U33" s="445" t="s">
        <v>68</v>
      </c>
      <c r="V33" s="444" t="s">
        <v>68</v>
      </c>
      <c r="W33" s="442" t="s">
        <v>68</v>
      </c>
      <c r="X33" s="443"/>
      <c r="Y33" s="443"/>
      <c r="Z33" s="443"/>
      <c r="AA33" s="443"/>
      <c r="AB33" s="437"/>
      <c r="AC33" s="437"/>
      <c r="AD33" s="443" t="s">
        <v>68</v>
      </c>
      <c r="AE33" s="446"/>
      <c r="AF33" s="446"/>
      <c r="AG33" s="446"/>
      <c r="AH33" s="446"/>
      <c r="AI33" s="446"/>
      <c r="AJ33" s="446"/>
      <c r="AK33" s="446"/>
      <c r="AL33" s="446"/>
      <c r="AM33" s="446"/>
      <c r="AN33" s="446"/>
      <c r="AO33" s="446"/>
      <c r="AP33" s="446"/>
      <c r="AQ33" s="446"/>
      <c r="AR33" s="446"/>
      <c r="AS33" s="446"/>
      <c r="AT33" s="446"/>
      <c r="AU33" s="446"/>
    </row>
    <row r="34" ht="14.25" customHeight="1">
      <c r="A34" s="433">
        <v>45690.0</v>
      </c>
      <c r="B34" s="438" t="s">
        <v>2458</v>
      </c>
      <c r="C34" s="433" t="s">
        <v>68</v>
      </c>
      <c r="D34" s="438" t="s">
        <v>2458</v>
      </c>
      <c r="E34" s="433" t="s">
        <v>68</v>
      </c>
      <c r="F34" s="433" t="s">
        <v>68</v>
      </c>
      <c r="G34" s="434" t="s">
        <v>68</v>
      </c>
      <c r="H34" s="23"/>
      <c r="I34" s="23"/>
      <c r="J34" s="439" t="s">
        <v>68</v>
      </c>
      <c r="K34" s="434" t="s">
        <v>68</v>
      </c>
      <c r="L34" s="438" t="s">
        <v>2458</v>
      </c>
      <c r="M34" s="434" t="s">
        <v>68</v>
      </c>
      <c r="N34" s="23"/>
      <c r="O34" s="23"/>
      <c r="P34" s="23"/>
      <c r="Q34" s="23"/>
      <c r="R34" s="23"/>
      <c r="S34" s="23"/>
      <c r="T34" s="438" t="s">
        <v>2458</v>
      </c>
      <c r="U34" s="436" t="s">
        <v>68</v>
      </c>
      <c r="V34" s="447" t="s">
        <v>68</v>
      </c>
      <c r="W34" s="434" t="s">
        <v>68</v>
      </c>
      <c r="X34" s="23"/>
      <c r="Y34" s="23"/>
      <c r="Z34" s="23"/>
      <c r="AA34" s="23"/>
      <c r="AB34" s="437"/>
      <c r="AC34" s="437"/>
      <c r="AD34" s="23" t="s">
        <v>68</v>
      </c>
      <c r="AE34" s="73"/>
      <c r="AF34" s="73"/>
      <c r="AG34" s="73"/>
      <c r="AH34" s="73"/>
      <c r="AI34" s="73"/>
      <c r="AJ34" s="73"/>
      <c r="AK34" s="73"/>
      <c r="AL34" s="73"/>
      <c r="AM34" s="73"/>
      <c r="AN34" s="73"/>
      <c r="AO34" s="73"/>
      <c r="AP34" s="73"/>
      <c r="AQ34" s="73"/>
      <c r="AR34" s="73"/>
      <c r="AS34" s="73"/>
      <c r="AT34" s="73"/>
      <c r="AU34" s="73"/>
    </row>
    <row r="35" ht="14.25" customHeight="1">
      <c r="A35" s="433">
        <v>45691.0</v>
      </c>
      <c r="B35" s="438" t="s">
        <v>2493</v>
      </c>
      <c r="C35" s="433" t="s">
        <v>68</v>
      </c>
      <c r="D35" s="438" t="s">
        <v>2493</v>
      </c>
      <c r="E35" s="433" t="s">
        <v>68</v>
      </c>
      <c r="F35" s="433" t="s">
        <v>68</v>
      </c>
      <c r="G35" s="434" t="s">
        <v>68</v>
      </c>
      <c r="H35" s="23"/>
      <c r="I35" s="23"/>
      <c r="J35" s="439" t="s">
        <v>68</v>
      </c>
      <c r="K35" s="434" t="s">
        <v>68</v>
      </c>
      <c r="L35" s="438" t="s">
        <v>2493</v>
      </c>
      <c r="M35" s="434" t="s">
        <v>68</v>
      </c>
      <c r="N35" s="23"/>
      <c r="O35" s="23"/>
      <c r="P35" s="23"/>
      <c r="Q35" s="23"/>
      <c r="R35" s="23"/>
      <c r="S35" s="23"/>
      <c r="T35" s="438" t="s">
        <v>2493</v>
      </c>
      <c r="U35" s="436" t="s">
        <v>68</v>
      </c>
      <c r="V35" s="439" t="s">
        <v>68</v>
      </c>
      <c r="W35" s="434" t="s">
        <v>68</v>
      </c>
      <c r="X35" s="23"/>
      <c r="Y35" s="23"/>
      <c r="Z35" s="23"/>
      <c r="AA35" s="23"/>
      <c r="AB35" s="437"/>
      <c r="AC35" s="437"/>
      <c r="AD35" s="23" t="s">
        <v>13434</v>
      </c>
      <c r="AE35" s="73"/>
      <c r="AF35" s="73"/>
      <c r="AG35" s="73"/>
      <c r="AH35" s="73"/>
      <c r="AI35" s="73"/>
      <c r="AJ35" s="73"/>
      <c r="AK35" s="73"/>
      <c r="AL35" s="73"/>
      <c r="AM35" s="73"/>
      <c r="AN35" s="73"/>
      <c r="AO35" s="73"/>
      <c r="AP35" s="73"/>
      <c r="AQ35" s="73"/>
      <c r="AR35" s="73"/>
      <c r="AS35" s="73"/>
      <c r="AT35" s="73"/>
      <c r="AU35" s="73"/>
    </row>
    <row r="36" ht="14.25" customHeight="1">
      <c r="A36" s="433">
        <v>45692.0</v>
      </c>
      <c r="B36" s="438" t="s">
        <v>68</v>
      </c>
      <c r="C36" s="433" t="s">
        <v>68</v>
      </c>
      <c r="D36" s="438" t="s">
        <v>68</v>
      </c>
      <c r="E36" s="433" t="s">
        <v>68</v>
      </c>
      <c r="F36" s="433" t="s">
        <v>68</v>
      </c>
      <c r="G36" s="434" t="s">
        <v>68</v>
      </c>
      <c r="H36" s="23"/>
      <c r="I36" s="23"/>
      <c r="J36" s="439" t="s">
        <v>68</v>
      </c>
      <c r="K36" s="434" t="s">
        <v>68</v>
      </c>
      <c r="L36" s="438" t="s">
        <v>68</v>
      </c>
      <c r="M36" s="434" t="s">
        <v>68</v>
      </c>
      <c r="N36" s="23"/>
      <c r="O36" s="23"/>
      <c r="P36" s="23"/>
      <c r="Q36" s="23"/>
      <c r="R36" s="23"/>
      <c r="S36" s="23"/>
      <c r="T36" s="438" t="s">
        <v>68</v>
      </c>
      <c r="U36" s="436" t="s">
        <v>68</v>
      </c>
      <c r="V36" s="439" t="s">
        <v>68</v>
      </c>
      <c r="W36" s="434" t="s">
        <v>68</v>
      </c>
      <c r="X36" s="23"/>
      <c r="Y36" s="23"/>
      <c r="Z36" s="23"/>
      <c r="AA36" s="23"/>
      <c r="AB36" s="437"/>
      <c r="AC36" s="437"/>
      <c r="AD36" s="23" t="s">
        <v>68</v>
      </c>
      <c r="AE36" s="73"/>
      <c r="AF36" s="73"/>
      <c r="AG36" s="73"/>
      <c r="AH36" s="73"/>
      <c r="AI36" s="73"/>
      <c r="AJ36" s="73"/>
      <c r="AK36" s="73"/>
      <c r="AL36" s="73"/>
      <c r="AM36" s="73"/>
      <c r="AN36" s="73"/>
      <c r="AO36" s="73"/>
      <c r="AP36" s="73"/>
      <c r="AQ36" s="73"/>
      <c r="AR36" s="73"/>
      <c r="AS36" s="73"/>
      <c r="AT36" s="73"/>
      <c r="AU36" s="73"/>
    </row>
    <row r="37" ht="14.25" customHeight="1">
      <c r="A37" s="433">
        <v>45693.0</v>
      </c>
      <c r="B37" s="438" t="s">
        <v>68</v>
      </c>
      <c r="C37" s="433" t="s">
        <v>68</v>
      </c>
      <c r="D37" s="438" t="s">
        <v>68</v>
      </c>
      <c r="E37" s="433" t="s">
        <v>68</v>
      </c>
      <c r="F37" s="433" t="s">
        <v>68</v>
      </c>
      <c r="G37" s="434" t="s">
        <v>68</v>
      </c>
      <c r="H37" s="23"/>
      <c r="I37" s="23"/>
      <c r="J37" s="439" t="s">
        <v>68</v>
      </c>
      <c r="K37" s="434" t="s">
        <v>68</v>
      </c>
      <c r="L37" s="438" t="s">
        <v>68</v>
      </c>
      <c r="M37" s="434" t="s">
        <v>68</v>
      </c>
      <c r="N37" s="23"/>
      <c r="O37" s="23"/>
      <c r="P37" s="23"/>
      <c r="Q37" s="23"/>
      <c r="R37" s="23"/>
      <c r="S37" s="23"/>
      <c r="T37" s="438" t="s">
        <v>68</v>
      </c>
      <c r="U37" s="436" t="s">
        <v>68</v>
      </c>
      <c r="V37" s="439" t="s">
        <v>68</v>
      </c>
      <c r="W37" s="434" t="s">
        <v>68</v>
      </c>
      <c r="X37" s="23"/>
      <c r="Y37" s="23"/>
      <c r="Z37" s="23"/>
      <c r="AA37" s="23"/>
      <c r="AB37" s="437"/>
      <c r="AC37" s="437"/>
      <c r="AD37" s="23" t="s">
        <v>68</v>
      </c>
      <c r="AE37" s="73"/>
      <c r="AF37" s="73"/>
      <c r="AG37" s="73"/>
      <c r="AH37" s="73"/>
      <c r="AI37" s="73"/>
      <c r="AJ37" s="73"/>
      <c r="AK37" s="73"/>
      <c r="AL37" s="73"/>
      <c r="AM37" s="73"/>
      <c r="AN37" s="73"/>
      <c r="AO37" s="73"/>
      <c r="AP37" s="73"/>
      <c r="AQ37" s="73"/>
      <c r="AR37" s="73"/>
      <c r="AS37" s="73"/>
      <c r="AT37" s="73"/>
      <c r="AU37" s="73"/>
    </row>
    <row r="38" ht="14.25" customHeight="1">
      <c r="A38" s="433">
        <v>45694.0</v>
      </c>
      <c r="B38" s="438" t="s">
        <v>68</v>
      </c>
      <c r="C38" s="433" t="s">
        <v>68</v>
      </c>
      <c r="D38" s="438" t="s">
        <v>68</v>
      </c>
      <c r="E38" s="433" t="s">
        <v>68</v>
      </c>
      <c r="F38" s="433" t="s">
        <v>68</v>
      </c>
      <c r="G38" s="434" t="s">
        <v>68</v>
      </c>
      <c r="H38" s="23"/>
      <c r="I38" s="23"/>
      <c r="J38" s="439" t="s">
        <v>68</v>
      </c>
      <c r="K38" s="434" t="s">
        <v>68</v>
      </c>
      <c r="L38" s="438" t="s">
        <v>68</v>
      </c>
      <c r="M38" s="434" t="s">
        <v>68</v>
      </c>
      <c r="N38" s="23"/>
      <c r="O38" s="23"/>
      <c r="P38" s="23"/>
      <c r="Q38" s="23"/>
      <c r="R38" s="23"/>
      <c r="S38" s="23"/>
      <c r="T38" s="438" t="s">
        <v>68</v>
      </c>
      <c r="U38" s="436" t="s">
        <v>68</v>
      </c>
      <c r="V38" s="439" t="s">
        <v>68</v>
      </c>
      <c r="W38" s="434" t="s">
        <v>68</v>
      </c>
      <c r="X38" s="23"/>
      <c r="Y38" s="23"/>
      <c r="Z38" s="23"/>
      <c r="AA38" s="23"/>
      <c r="AB38" s="437"/>
      <c r="AC38" s="437"/>
      <c r="AD38" s="23" t="s">
        <v>68</v>
      </c>
      <c r="AE38" s="73"/>
      <c r="AF38" s="73"/>
      <c r="AG38" s="73"/>
      <c r="AH38" s="73"/>
      <c r="AI38" s="73"/>
      <c r="AJ38" s="73"/>
      <c r="AK38" s="73"/>
      <c r="AL38" s="73"/>
      <c r="AM38" s="73"/>
      <c r="AN38" s="73"/>
      <c r="AO38" s="73"/>
      <c r="AP38" s="73"/>
      <c r="AQ38" s="73"/>
      <c r="AR38" s="73"/>
      <c r="AS38" s="73"/>
      <c r="AT38" s="73"/>
      <c r="AU38" s="73"/>
    </row>
    <row r="39" ht="14.25" customHeight="1">
      <c r="A39" s="433">
        <v>45695.0</v>
      </c>
      <c r="B39" s="448" t="s">
        <v>13435</v>
      </c>
      <c r="C39" s="433" t="s">
        <v>68</v>
      </c>
      <c r="D39" s="438" t="s">
        <v>68</v>
      </c>
      <c r="E39" s="433" t="s">
        <v>68</v>
      </c>
      <c r="F39" s="433" t="s">
        <v>68</v>
      </c>
      <c r="G39" s="434" t="s">
        <v>68</v>
      </c>
      <c r="H39" s="23"/>
      <c r="I39" s="23"/>
      <c r="J39" s="439" t="s">
        <v>68</v>
      </c>
      <c r="K39" s="434" t="s">
        <v>68</v>
      </c>
      <c r="L39" s="438" t="s">
        <v>68</v>
      </c>
      <c r="M39" s="434" t="s">
        <v>68</v>
      </c>
      <c r="N39" s="23"/>
      <c r="O39" s="23"/>
      <c r="P39" s="23"/>
      <c r="Q39" s="23"/>
      <c r="R39" s="23"/>
      <c r="S39" s="23"/>
      <c r="T39" s="438" t="s">
        <v>68</v>
      </c>
      <c r="U39" s="436" t="s">
        <v>68</v>
      </c>
      <c r="V39" s="439" t="s">
        <v>68</v>
      </c>
      <c r="W39" s="434" t="s">
        <v>68</v>
      </c>
      <c r="X39" s="23"/>
      <c r="Y39" s="23"/>
      <c r="Z39" s="23"/>
      <c r="AA39" s="23"/>
      <c r="AB39" s="437"/>
      <c r="AC39" s="437"/>
      <c r="AD39" s="23" t="s">
        <v>13436</v>
      </c>
      <c r="AE39" s="73"/>
      <c r="AF39" s="73"/>
      <c r="AG39" s="73"/>
      <c r="AH39" s="73"/>
      <c r="AI39" s="73"/>
      <c r="AJ39" s="73"/>
      <c r="AK39" s="73"/>
      <c r="AL39" s="73"/>
      <c r="AM39" s="73"/>
      <c r="AN39" s="73"/>
      <c r="AO39" s="73"/>
      <c r="AP39" s="73"/>
      <c r="AQ39" s="73"/>
      <c r="AR39" s="73"/>
      <c r="AS39" s="73"/>
      <c r="AT39" s="73"/>
      <c r="AU39" s="73"/>
    </row>
    <row r="40" ht="14.25" customHeight="1">
      <c r="A40" s="440">
        <v>45696.0</v>
      </c>
      <c r="B40" s="441" t="s">
        <v>68</v>
      </c>
      <c r="C40" s="440" t="s">
        <v>68</v>
      </c>
      <c r="D40" s="441" t="s">
        <v>13432</v>
      </c>
      <c r="E40" s="440" t="s">
        <v>68</v>
      </c>
      <c r="F40" s="440" t="s">
        <v>68</v>
      </c>
      <c r="G40" s="442" t="s">
        <v>68</v>
      </c>
      <c r="H40" s="443"/>
      <c r="I40" s="443"/>
      <c r="J40" s="444" t="s">
        <v>68</v>
      </c>
      <c r="K40" s="442" t="s">
        <v>68</v>
      </c>
      <c r="L40" s="441" t="s">
        <v>68</v>
      </c>
      <c r="M40" s="442" t="s">
        <v>68</v>
      </c>
      <c r="N40" s="443"/>
      <c r="O40" s="443"/>
      <c r="P40" s="443"/>
      <c r="Q40" s="443"/>
      <c r="R40" s="443"/>
      <c r="S40" s="443"/>
      <c r="T40" s="441" t="s">
        <v>13432</v>
      </c>
      <c r="U40" s="445" t="s">
        <v>68</v>
      </c>
      <c r="V40" s="444" t="s">
        <v>68</v>
      </c>
      <c r="W40" s="442" t="s">
        <v>68</v>
      </c>
      <c r="X40" s="443"/>
      <c r="Y40" s="443"/>
      <c r="Z40" s="443"/>
      <c r="AA40" s="443"/>
      <c r="AB40" s="437"/>
      <c r="AC40" s="437"/>
      <c r="AD40" s="443" t="s">
        <v>68</v>
      </c>
      <c r="AE40" s="446"/>
      <c r="AF40" s="446"/>
      <c r="AG40" s="446"/>
      <c r="AH40" s="446"/>
      <c r="AI40" s="446"/>
      <c r="AJ40" s="446"/>
      <c r="AK40" s="446"/>
      <c r="AL40" s="446"/>
      <c r="AM40" s="446"/>
      <c r="AN40" s="446"/>
      <c r="AO40" s="446"/>
      <c r="AP40" s="446"/>
      <c r="AQ40" s="446"/>
      <c r="AR40" s="446"/>
      <c r="AS40" s="446"/>
      <c r="AT40" s="446"/>
      <c r="AU40" s="446"/>
    </row>
    <row r="41" ht="14.25" customHeight="1">
      <c r="A41" s="433">
        <v>45697.0</v>
      </c>
      <c r="B41" s="438" t="s">
        <v>2458</v>
      </c>
      <c r="C41" s="433" t="s">
        <v>68</v>
      </c>
      <c r="D41" s="438" t="s">
        <v>2458</v>
      </c>
      <c r="E41" s="433" t="s">
        <v>68</v>
      </c>
      <c r="F41" s="433" t="s">
        <v>68</v>
      </c>
      <c r="G41" s="434" t="s">
        <v>68</v>
      </c>
      <c r="H41" s="23"/>
      <c r="I41" s="23"/>
      <c r="J41" s="439" t="s">
        <v>68</v>
      </c>
      <c r="K41" s="434" t="s">
        <v>68</v>
      </c>
      <c r="L41" s="438" t="s">
        <v>2458</v>
      </c>
      <c r="M41" s="434" t="s">
        <v>68</v>
      </c>
      <c r="N41" s="23"/>
      <c r="O41" s="23"/>
      <c r="P41" s="23"/>
      <c r="Q41" s="23"/>
      <c r="R41" s="23"/>
      <c r="S41" s="23"/>
      <c r="T41" s="438" t="s">
        <v>2458</v>
      </c>
      <c r="U41" s="436" t="s">
        <v>68</v>
      </c>
      <c r="V41" s="447" t="s">
        <v>68</v>
      </c>
      <c r="W41" s="434" t="s">
        <v>68</v>
      </c>
      <c r="X41" s="23"/>
      <c r="Y41" s="23"/>
      <c r="Z41" s="23"/>
      <c r="AA41" s="23"/>
      <c r="AB41" s="437"/>
      <c r="AC41" s="437"/>
      <c r="AD41" s="23" t="s">
        <v>68</v>
      </c>
      <c r="AE41" s="73"/>
      <c r="AF41" s="73"/>
      <c r="AG41" s="73"/>
      <c r="AH41" s="73"/>
      <c r="AI41" s="73"/>
      <c r="AJ41" s="73"/>
      <c r="AK41" s="73"/>
      <c r="AL41" s="73"/>
      <c r="AM41" s="73"/>
      <c r="AN41" s="73"/>
      <c r="AO41" s="73"/>
      <c r="AP41" s="73"/>
      <c r="AQ41" s="73"/>
      <c r="AR41" s="73"/>
      <c r="AS41" s="73"/>
      <c r="AT41" s="73"/>
      <c r="AU41" s="73"/>
    </row>
    <row r="42" ht="14.25" customHeight="1">
      <c r="A42" s="433">
        <v>45698.0</v>
      </c>
      <c r="B42" s="438" t="s">
        <v>68</v>
      </c>
      <c r="C42" s="433" t="s">
        <v>68</v>
      </c>
      <c r="D42" s="438" t="s">
        <v>68</v>
      </c>
      <c r="E42" s="433" t="s">
        <v>68</v>
      </c>
      <c r="F42" s="433" t="s">
        <v>68</v>
      </c>
      <c r="G42" s="434" t="s">
        <v>68</v>
      </c>
      <c r="H42" s="23"/>
      <c r="I42" s="23"/>
      <c r="J42" s="439" t="s">
        <v>68</v>
      </c>
      <c r="K42" s="434" t="s">
        <v>68</v>
      </c>
      <c r="L42" s="438" t="s">
        <v>68</v>
      </c>
      <c r="M42" s="434" t="s">
        <v>68</v>
      </c>
      <c r="N42" s="23"/>
      <c r="O42" s="23"/>
      <c r="P42" s="23"/>
      <c r="Q42" s="23"/>
      <c r="R42" s="23"/>
      <c r="S42" s="23"/>
      <c r="T42" s="438" t="s">
        <v>68</v>
      </c>
      <c r="U42" s="436" t="s">
        <v>68</v>
      </c>
      <c r="V42" s="439" t="s">
        <v>68</v>
      </c>
      <c r="W42" s="434" t="s">
        <v>68</v>
      </c>
      <c r="X42" s="23"/>
      <c r="Y42" s="23"/>
      <c r="Z42" s="23"/>
      <c r="AA42" s="23"/>
      <c r="AB42" s="437"/>
      <c r="AC42" s="437"/>
      <c r="AD42" s="23" t="s">
        <v>68</v>
      </c>
      <c r="AE42" s="73"/>
      <c r="AF42" s="73"/>
      <c r="AG42" s="73"/>
      <c r="AH42" s="73"/>
      <c r="AI42" s="73"/>
      <c r="AJ42" s="73"/>
      <c r="AK42" s="73"/>
      <c r="AL42" s="73"/>
      <c r="AM42" s="73"/>
      <c r="AN42" s="73"/>
      <c r="AO42" s="73"/>
      <c r="AP42" s="73"/>
      <c r="AQ42" s="73"/>
      <c r="AR42" s="73"/>
      <c r="AS42" s="73"/>
      <c r="AT42" s="73"/>
      <c r="AU42" s="73"/>
    </row>
    <row r="43" ht="14.25" customHeight="1">
      <c r="A43" s="433">
        <v>45699.0</v>
      </c>
      <c r="B43" s="438"/>
      <c r="C43" s="433" t="s">
        <v>68</v>
      </c>
      <c r="D43" s="438"/>
      <c r="E43" s="433" t="s">
        <v>68</v>
      </c>
      <c r="F43" s="433" t="s">
        <v>68</v>
      </c>
      <c r="G43" s="434" t="s">
        <v>68</v>
      </c>
      <c r="H43" s="23"/>
      <c r="I43" s="23"/>
      <c r="J43" s="439" t="s">
        <v>68</v>
      </c>
      <c r="K43" s="434" t="s">
        <v>68</v>
      </c>
      <c r="L43" s="438"/>
      <c r="M43" s="434" t="s">
        <v>68</v>
      </c>
      <c r="N43" s="23"/>
      <c r="O43" s="23"/>
      <c r="P43" s="23"/>
      <c r="Q43" s="23"/>
      <c r="R43" s="23"/>
      <c r="S43" s="23"/>
      <c r="T43" s="438"/>
      <c r="U43" s="436" t="s">
        <v>68</v>
      </c>
      <c r="V43" s="439" t="s">
        <v>68</v>
      </c>
      <c r="W43" s="434" t="s">
        <v>68</v>
      </c>
      <c r="X43" s="23"/>
      <c r="Y43" s="23"/>
      <c r="Z43" s="23"/>
      <c r="AA43" s="23"/>
      <c r="AB43" s="437"/>
      <c r="AC43" s="437"/>
      <c r="AD43" s="23" t="s">
        <v>68</v>
      </c>
      <c r="AE43" s="73"/>
      <c r="AF43" s="73"/>
      <c r="AG43" s="73"/>
      <c r="AH43" s="73"/>
      <c r="AI43" s="73"/>
      <c r="AJ43" s="73"/>
      <c r="AK43" s="73"/>
      <c r="AL43" s="73"/>
      <c r="AM43" s="73"/>
      <c r="AN43" s="73"/>
      <c r="AO43" s="73"/>
      <c r="AP43" s="73"/>
      <c r="AQ43" s="73"/>
      <c r="AR43" s="73"/>
      <c r="AS43" s="73"/>
      <c r="AT43" s="73"/>
      <c r="AU43" s="73"/>
    </row>
    <row r="44" ht="14.25" customHeight="1">
      <c r="A44" s="433">
        <v>45700.0</v>
      </c>
      <c r="B44" s="438"/>
      <c r="C44" s="433" t="s">
        <v>68</v>
      </c>
      <c r="D44" s="438"/>
      <c r="E44" s="433" t="s">
        <v>68</v>
      </c>
      <c r="F44" s="433" t="s">
        <v>68</v>
      </c>
      <c r="G44" s="434" t="s">
        <v>68</v>
      </c>
      <c r="H44" s="23"/>
      <c r="I44" s="23"/>
      <c r="J44" s="439" t="s">
        <v>68</v>
      </c>
      <c r="K44" s="434" t="s">
        <v>68</v>
      </c>
      <c r="L44" s="438"/>
      <c r="M44" s="434" t="s">
        <v>68</v>
      </c>
      <c r="N44" s="23"/>
      <c r="O44" s="23"/>
      <c r="P44" s="23"/>
      <c r="Q44" s="23"/>
      <c r="R44" s="23"/>
      <c r="S44" s="23"/>
      <c r="T44" s="438"/>
      <c r="U44" s="436" t="s">
        <v>68</v>
      </c>
      <c r="V44" s="439" t="s">
        <v>68</v>
      </c>
      <c r="W44" s="434" t="s">
        <v>68</v>
      </c>
      <c r="X44" s="23"/>
      <c r="Y44" s="23"/>
      <c r="Z44" s="23"/>
      <c r="AA44" s="23"/>
      <c r="AB44" s="437"/>
      <c r="AC44" s="437"/>
      <c r="AD44" s="23" t="s">
        <v>68</v>
      </c>
      <c r="AE44" s="73"/>
      <c r="AF44" s="73"/>
      <c r="AG44" s="73"/>
      <c r="AH44" s="73"/>
      <c r="AI44" s="73"/>
      <c r="AJ44" s="73"/>
      <c r="AK44" s="73"/>
      <c r="AL44" s="73"/>
      <c r="AM44" s="73"/>
      <c r="AN44" s="73"/>
      <c r="AO44" s="73"/>
      <c r="AP44" s="73"/>
      <c r="AQ44" s="73"/>
      <c r="AR44" s="73"/>
      <c r="AS44" s="73"/>
      <c r="AT44" s="73"/>
      <c r="AU44" s="73"/>
    </row>
    <row r="45" ht="14.25" customHeight="1">
      <c r="A45" s="433">
        <v>45701.0</v>
      </c>
      <c r="B45" s="438"/>
      <c r="C45" s="433" t="s">
        <v>68</v>
      </c>
      <c r="D45" s="438"/>
      <c r="E45" s="433" t="s">
        <v>68</v>
      </c>
      <c r="F45" s="433" t="s">
        <v>68</v>
      </c>
      <c r="G45" s="434" t="s">
        <v>68</v>
      </c>
      <c r="H45" s="23"/>
      <c r="I45" s="23"/>
      <c r="J45" s="439" t="s">
        <v>68</v>
      </c>
      <c r="K45" s="434" t="s">
        <v>68</v>
      </c>
      <c r="L45" s="438"/>
      <c r="M45" s="434" t="s">
        <v>68</v>
      </c>
      <c r="N45" s="23"/>
      <c r="O45" s="23"/>
      <c r="P45" s="23"/>
      <c r="Q45" s="23"/>
      <c r="R45" s="23"/>
      <c r="S45" s="23"/>
      <c r="T45" s="438"/>
      <c r="U45" s="436" t="s">
        <v>68</v>
      </c>
      <c r="V45" s="439" t="s">
        <v>68</v>
      </c>
      <c r="W45" s="434" t="s">
        <v>68</v>
      </c>
      <c r="X45" s="23"/>
      <c r="Y45" s="23"/>
      <c r="Z45" s="23"/>
      <c r="AA45" s="23"/>
      <c r="AB45" s="437"/>
      <c r="AC45" s="437"/>
      <c r="AD45" s="23" t="s">
        <v>68</v>
      </c>
      <c r="AE45" s="73"/>
      <c r="AF45" s="73"/>
      <c r="AG45" s="73"/>
      <c r="AH45" s="73"/>
      <c r="AI45" s="73"/>
      <c r="AJ45" s="73"/>
      <c r="AK45" s="73"/>
      <c r="AL45" s="73"/>
      <c r="AM45" s="73"/>
      <c r="AN45" s="73"/>
      <c r="AO45" s="73"/>
      <c r="AP45" s="73"/>
      <c r="AQ45" s="73"/>
      <c r="AR45" s="73"/>
      <c r="AS45" s="73"/>
      <c r="AT45" s="73"/>
      <c r="AU45" s="73"/>
    </row>
    <row r="46" ht="14.25" customHeight="1">
      <c r="A46" s="433">
        <v>45702.0</v>
      </c>
      <c r="B46" s="438"/>
      <c r="C46" s="433" t="s">
        <v>68</v>
      </c>
      <c r="D46" s="438"/>
      <c r="E46" s="433" t="s">
        <v>68</v>
      </c>
      <c r="F46" s="433" t="s">
        <v>68</v>
      </c>
      <c r="G46" s="434" t="s">
        <v>68</v>
      </c>
      <c r="H46" s="23"/>
      <c r="I46" s="23"/>
      <c r="J46" s="439" t="s">
        <v>68</v>
      </c>
      <c r="K46" s="434" t="s">
        <v>68</v>
      </c>
      <c r="L46" s="438"/>
      <c r="M46" s="434" t="s">
        <v>68</v>
      </c>
      <c r="N46" s="23"/>
      <c r="O46" s="23"/>
      <c r="P46" s="23"/>
      <c r="Q46" s="23"/>
      <c r="R46" s="23"/>
      <c r="S46" s="23"/>
      <c r="T46" s="438"/>
      <c r="U46" s="436" t="s">
        <v>68</v>
      </c>
      <c r="V46" s="439" t="s">
        <v>68</v>
      </c>
      <c r="W46" s="434" t="s">
        <v>68</v>
      </c>
      <c r="X46" s="23"/>
      <c r="Y46" s="23"/>
      <c r="Z46" s="23"/>
      <c r="AA46" s="23"/>
      <c r="AB46" s="437"/>
      <c r="AC46" s="437"/>
      <c r="AD46" s="23" t="s">
        <v>68</v>
      </c>
      <c r="AE46" s="73"/>
      <c r="AF46" s="73"/>
      <c r="AG46" s="73"/>
      <c r="AH46" s="73"/>
      <c r="AI46" s="73"/>
      <c r="AJ46" s="73"/>
      <c r="AK46" s="73"/>
      <c r="AL46" s="73"/>
      <c r="AM46" s="73"/>
      <c r="AN46" s="73"/>
      <c r="AO46" s="73"/>
      <c r="AP46" s="73"/>
      <c r="AQ46" s="73"/>
      <c r="AR46" s="73"/>
      <c r="AS46" s="73"/>
      <c r="AT46" s="73"/>
      <c r="AU46" s="73"/>
    </row>
    <row r="47" ht="14.25" customHeight="1">
      <c r="A47" s="440">
        <v>45703.0</v>
      </c>
      <c r="B47" s="441"/>
      <c r="C47" s="440" t="s">
        <v>68</v>
      </c>
      <c r="D47" s="441" t="s">
        <v>13432</v>
      </c>
      <c r="E47" s="440" t="s">
        <v>68</v>
      </c>
      <c r="F47" s="440" t="s">
        <v>68</v>
      </c>
      <c r="G47" s="442" t="s">
        <v>68</v>
      </c>
      <c r="H47" s="443"/>
      <c r="I47" s="443"/>
      <c r="J47" s="444" t="s">
        <v>68</v>
      </c>
      <c r="K47" s="442" t="s">
        <v>68</v>
      </c>
      <c r="L47" s="441"/>
      <c r="M47" s="442" t="s">
        <v>68</v>
      </c>
      <c r="N47" s="443"/>
      <c r="O47" s="443"/>
      <c r="P47" s="443"/>
      <c r="Q47" s="443"/>
      <c r="R47" s="443"/>
      <c r="S47" s="443"/>
      <c r="T47" s="441" t="s">
        <v>13432</v>
      </c>
      <c r="U47" s="445" t="s">
        <v>68</v>
      </c>
      <c r="V47" s="444" t="s">
        <v>68</v>
      </c>
      <c r="W47" s="442" t="s">
        <v>68</v>
      </c>
      <c r="X47" s="443"/>
      <c r="Y47" s="443"/>
      <c r="Z47" s="443"/>
      <c r="AA47" s="443"/>
      <c r="AB47" s="437"/>
      <c r="AC47" s="437"/>
      <c r="AD47" s="443" t="s">
        <v>68</v>
      </c>
      <c r="AE47" s="446"/>
      <c r="AF47" s="446"/>
      <c r="AG47" s="446"/>
      <c r="AH47" s="446"/>
      <c r="AI47" s="446"/>
      <c r="AJ47" s="446"/>
      <c r="AK47" s="446"/>
      <c r="AL47" s="446"/>
      <c r="AM47" s="446"/>
      <c r="AN47" s="446"/>
      <c r="AO47" s="446"/>
      <c r="AP47" s="446"/>
      <c r="AQ47" s="446"/>
      <c r="AR47" s="446"/>
      <c r="AS47" s="446"/>
      <c r="AT47" s="446"/>
      <c r="AU47" s="446"/>
    </row>
    <row r="48" ht="14.25" customHeight="1">
      <c r="A48" s="433">
        <v>45704.0</v>
      </c>
      <c r="B48" s="438" t="s">
        <v>2458</v>
      </c>
      <c r="C48" s="433" t="s">
        <v>68</v>
      </c>
      <c r="D48" s="438" t="s">
        <v>2458</v>
      </c>
      <c r="E48" s="433" t="s">
        <v>68</v>
      </c>
      <c r="F48" s="433" t="s">
        <v>68</v>
      </c>
      <c r="G48" s="434" t="s">
        <v>68</v>
      </c>
      <c r="H48" s="23"/>
      <c r="I48" s="23"/>
      <c r="J48" s="439" t="s">
        <v>68</v>
      </c>
      <c r="K48" s="434" t="s">
        <v>68</v>
      </c>
      <c r="L48" s="438" t="s">
        <v>2458</v>
      </c>
      <c r="M48" s="434" t="s">
        <v>68</v>
      </c>
      <c r="N48" s="23"/>
      <c r="O48" s="23"/>
      <c r="P48" s="23"/>
      <c r="Q48" s="23"/>
      <c r="R48" s="23"/>
      <c r="S48" s="23"/>
      <c r="T48" s="438" t="s">
        <v>2458</v>
      </c>
      <c r="U48" s="436" t="s">
        <v>68</v>
      </c>
      <c r="V48" s="447" t="s">
        <v>68</v>
      </c>
      <c r="W48" s="434" t="s">
        <v>68</v>
      </c>
      <c r="X48" s="23"/>
      <c r="Y48" s="23"/>
      <c r="Z48" s="23"/>
      <c r="AA48" s="23"/>
      <c r="AB48" s="437"/>
      <c r="AC48" s="437"/>
      <c r="AD48" s="23" t="s">
        <v>68</v>
      </c>
      <c r="AE48" s="73"/>
      <c r="AF48" s="73"/>
      <c r="AG48" s="73"/>
      <c r="AH48" s="73"/>
      <c r="AI48" s="73"/>
      <c r="AJ48" s="73"/>
      <c r="AK48" s="73"/>
      <c r="AL48" s="73"/>
      <c r="AM48" s="73"/>
      <c r="AN48" s="73"/>
      <c r="AO48" s="73"/>
      <c r="AP48" s="73"/>
      <c r="AQ48" s="73"/>
      <c r="AR48" s="73"/>
      <c r="AS48" s="73"/>
      <c r="AT48" s="73"/>
      <c r="AU48" s="73"/>
    </row>
    <row r="49" ht="14.25" customHeight="1">
      <c r="A49" s="433">
        <v>45705.0</v>
      </c>
      <c r="B49" s="438" t="s">
        <v>68</v>
      </c>
      <c r="C49" s="433" t="s">
        <v>68</v>
      </c>
      <c r="D49" s="438" t="s">
        <v>13437</v>
      </c>
      <c r="E49" s="433" t="s">
        <v>68</v>
      </c>
      <c r="F49" s="433" t="s">
        <v>68</v>
      </c>
      <c r="G49" s="434" t="s">
        <v>68</v>
      </c>
      <c r="H49" s="23"/>
      <c r="I49" s="23"/>
      <c r="J49" s="439" t="s">
        <v>68</v>
      </c>
      <c r="K49" s="434" t="s">
        <v>68</v>
      </c>
      <c r="L49" s="438" t="s">
        <v>68</v>
      </c>
      <c r="M49" s="434" t="s">
        <v>68</v>
      </c>
      <c r="N49" s="23"/>
      <c r="O49" s="23"/>
      <c r="P49" s="23"/>
      <c r="Q49" s="23"/>
      <c r="R49" s="23"/>
      <c r="S49" s="23"/>
      <c r="T49" s="438" t="s">
        <v>68</v>
      </c>
      <c r="U49" s="436" t="s">
        <v>68</v>
      </c>
      <c r="V49" s="439" t="s">
        <v>68</v>
      </c>
      <c r="W49" s="434" t="s">
        <v>68</v>
      </c>
      <c r="X49" s="23"/>
      <c r="Y49" s="23"/>
      <c r="Z49" s="23"/>
      <c r="AA49" s="23"/>
      <c r="AB49" s="437"/>
      <c r="AC49" s="437"/>
      <c r="AD49" s="23" t="s">
        <v>13438</v>
      </c>
      <c r="AE49" s="73"/>
      <c r="AF49" s="73"/>
      <c r="AG49" s="73"/>
      <c r="AH49" s="73"/>
      <c r="AI49" s="73"/>
      <c r="AJ49" s="73"/>
      <c r="AK49" s="73"/>
      <c r="AL49" s="73"/>
      <c r="AM49" s="73"/>
      <c r="AN49" s="73"/>
      <c r="AO49" s="73"/>
      <c r="AP49" s="73"/>
      <c r="AQ49" s="73"/>
      <c r="AR49" s="73"/>
      <c r="AS49" s="73"/>
      <c r="AT49" s="73"/>
      <c r="AU49" s="73"/>
    </row>
    <row r="50" ht="14.25" customHeight="1">
      <c r="A50" s="433">
        <v>45706.0</v>
      </c>
      <c r="B50" s="438" t="s">
        <v>68</v>
      </c>
      <c r="C50" s="433" t="s">
        <v>68</v>
      </c>
      <c r="D50" s="438" t="s">
        <v>68</v>
      </c>
      <c r="E50" s="433" t="s">
        <v>68</v>
      </c>
      <c r="F50" s="433" t="s">
        <v>68</v>
      </c>
      <c r="G50" s="434" t="s">
        <v>68</v>
      </c>
      <c r="H50" s="23"/>
      <c r="I50" s="23"/>
      <c r="J50" s="439" t="s">
        <v>68</v>
      </c>
      <c r="K50" s="434" t="s">
        <v>68</v>
      </c>
      <c r="L50" s="438" t="s">
        <v>68</v>
      </c>
      <c r="M50" s="434" t="s">
        <v>68</v>
      </c>
      <c r="N50" s="23"/>
      <c r="O50" s="23"/>
      <c r="P50" s="23"/>
      <c r="Q50" s="23"/>
      <c r="R50" s="23"/>
      <c r="S50" s="23"/>
      <c r="T50" s="438" t="s">
        <v>68</v>
      </c>
      <c r="U50" s="436" t="s">
        <v>68</v>
      </c>
      <c r="V50" s="439" t="s">
        <v>68</v>
      </c>
      <c r="W50" s="434" t="s">
        <v>68</v>
      </c>
      <c r="X50" s="23"/>
      <c r="Y50" s="23"/>
      <c r="Z50" s="23"/>
      <c r="AA50" s="23"/>
      <c r="AB50" s="437"/>
      <c r="AC50" s="437"/>
      <c r="AD50" s="23" t="s">
        <v>68</v>
      </c>
      <c r="AE50" s="73"/>
      <c r="AF50" s="73"/>
      <c r="AG50" s="73"/>
      <c r="AH50" s="73"/>
      <c r="AI50" s="73"/>
      <c r="AJ50" s="73"/>
      <c r="AK50" s="73"/>
      <c r="AL50" s="73"/>
      <c r="AM50" s="73"/>
      <c r="AN50" s="73"/>
      <c r="AO50" s="73"/>
      <c r="AP50" s="73"/>
      <c r="AQ50" s="73"/>
      <c r="AR50" s="73"/>
      <c r="AS50" s="73"/>
      <c r="AT50" s="73"/>
      <c r="AU50" s="73"/>
    </row>
    <row r="51" ht="14.25" customHeight="1">
      <c r="A51" s="433">
        <v>45707.0</v>
      </c>
      <c r="B51" s="438" t="s">
        <v>68</v>
      </c>
      <c r="C51" s="433" t="s">
        <v>68</v>
      </c>
      <c r="D51" s="438" t="s">
        <v>68</v>
      </c>
      <c r="E51" s="433" t="s">
        <v>68</v>
      </c>
      <c r="F51" s="433" t="s">
        <v>68</v>
      </c>
      <c r="G51" s="434" t="s">
        <v>68</v>
      </c>
      <c r="H51" s="23"/>
      <c r="I51" s="23"/>
      <c r="J51" s="439" t="s">
        <v>68</v>
      </c>
      <c r="K51" s="434" t="s">
        <v>68</v>
      </c>
      <c r="L51" s="438" t="s">
        <v>68</v>
      </c>
      <c r="M51" s="434" t="s">
        <v>68</v>
      </c>
      <c r="N51" s="23"/>
      <c r="O51" s="23"/>
      <c r="P51" s="23"/>
      <c r="Q51" s="23"/>
      <c r="R51" s="23"/>
      <c r="S51" s="23"/>
      <c r="T51" s="438" t="s">
        <v>68</v>
      </c>
      <c r="U51" s="436" t="s">
        <v>68</v>
      </c>
      <c r="V51" s="439" t="s">
        <v>68</v>
      </c>
      <c r="W51" s="434" t="s">
        <v>68</v>
      </c>
      <c r="X51" s="23"/>
      <c r="Y51" s="23"/>
      <c r="Z51" s="23"/>
      <c r="AA51" s="23"/>
      <c r="AB51" s="437"/>
      <c r="AC51" s="437"/>
      <c r="AD51" s="23" t="s">
        <v>68</v>
      </c>
      <c r="AE51" s="73"/>
      <c r="AF51" s="73"/>
      <c r="AG51" s="73"/>
      <c r="AH51" s="73"/>
      <c r="AI51" s="73"/>
      <c r="AJ51" s="73"/>
      <c r="AK51" s="73"/>
      <c r="AL51" s="73"/>
      <c r="AM51" s="73"/>
      <c r="AN51" s="73"/>
      <c r="AO51" s="73"/>
      <c r="AP51" s="73"/>
      <c r="AQ51" s="73"/>
      <c r="AR51" s="73"/>
      <c r="AS51" s="73"/>
      <c r="AT51" s="73"/>
      <c r="AU51" s="73"/>
    </row>
    <row r="52" ht="14.25" customHeight="1">
      <c r="A52" s="433">
        <v>45708.0</v>
      </c>
      <c r="B52" s="438" t="s">
        <v>68</v>
      </c>
      <c r="C52" s="433" t="s">
        <v>68</v>
      </c>
      <c r="D52" s="438" t="s">
        <v>68</v>
      </c>
      <c r="E52" s="433" t="s">
        <v>68</v>
      </c>
      <c r="F52" s="433" t="s">
        <v>68</v>
      </c>
      <c r="G52" s="434" t="s">
        <v>68</v>
      </c>
      <c r="H52" s="23"/>
      <c r="I52" s="23"/>
      <c r="J52" s="439" t="s">
        <v>68</v>
      </c>
      <c r="K52" s="434" t="s">
        <v>68</v>
      </c>
      <c r="L52" s="438" t="s">
        <v>68</v>
      </c>
      <c r="M52" s="434" t="s">
        <v>68</v>
      </c>
      <c r="N52" s="23"/>
      <c r="O52" s="23"/>
      <c r="P52" s="23"/>
      <c r="Q52" s="23"/>
      <c r="R52" s="23"/>
      <c r="S52" s="23"/>
      <c r="T52" s="438" t="s">
        <v>68</v>
      </c>
      <c r="U52" s="436" t="s">
        <v>68</v>
      </c>
      <c r="V52" s="439" t="s">
        <v>68</v>
      </c>
      <c r="W52" s="434" t="s">
        <v>68</v>
      </c>
      <c r="X52" s="23"/>
      <c r="Y52" s="23"/>
      <c r="Z52" s="23"/>
      <c r="AA52" s="23"/>
      <c r="AB52" s="437"/>
      <c r="AC52" s="437"/>
      <c r="AD52" s="23" t="s">
        <v>68</v>
      </c>
      <c r="AE52" s="73"/>
      <c r="AF52" s="73"/>
      <c r="AG52" s="73"/>
      <c r="AH52" s="73"/>
      <c r="AI52" s="73"/>
      <c r="AJ52" s="73"/>
      <c r="AK52" s="73"/>
      <c r="AL52" s="73"/>
      <c r="AM52" s="73"/>
      <c r="AN52" s="73"/>
      <c r="AO52" s="73"/>
      <c r="AP52" s="73"/>
      <c r="AQ52" s="73"/>
      <c r="AR52" s="73"/>
      <c r="AS52" s="73"/>
      <c r="AT52" s="73"/>
      <c r="AU52" s="73"/>
    </row>
    <row r="53" ht="14.25" customHeight="1">
      <c r="A53" s="433">
        <v>45709.0</v>
      </c>
      <c r="B53" s="438" t="s">
        <v>68</v>
      </c>
      <c r="C53" s="433" t="s">
        <v>68</v>
      </c>
      <c r="D53" s="438" t="s">
        <v>68</v>
      </c>
      <c r="E53" s="433" t="s">
        <v>68</v>
      </c>
      <c r="F53" s="433" t="s">
        <v>68</v>
      </c>
      <c r="G53" s="434" t="s">
        <v>68</v>
      </c>
      <c r="H53" s="23"/>
      <c r="I53" s="23"/>
      <c r="J53" s="439" t="s">
        <v>68</v>
      </c>
      <c r="K53" s="434" t="s">
        <v>68</v>
      </c>
      <c r="L53" s="438" t="s">
        <v>68</v>
      </c>
      <c r="M53" s="434" t="s">
        <v>68</v>
      </c>
      <c r="N53" s="23"/>
      <c r="O53" s="23"/>
      <c r="P53" s="23"/>
      <c r="Q53" s="23"/>
      <c r="R53" s="23"/>
      <c r="S53" s="23"/>
      <c r="T53" s="438" t="s">
        <v>68</v>
      </c>
      <c r="U53" s="436" t="s">
        <v>68</v>
      </c>
      <c r="V53" s="439" t="s">
        <v>68</v>
      </c>
      <c r="W53" s="434" t="s">
        <v>68</v>
      </c>
      <c r="X53" s="23"/>
      <c r="Y53" s="23"/>
      <c r="Z53" s="23"/>
      <c r="AA53" s="23"/>
      <c r="AB53" s="437"/>
      <c r="AC53" s="437"/>
      <c r="AD53" s="23" t="s">
        <v>68</v>
      </c>
      <c r="AE53" s="73"/>
      <c r="AF53" s="73"/>
      <c r="AG53" s="73"/>
      <c r="AH53" s="73"/>
      <c r="AI53" s="73"/>
      <c r="AJ53" s="73"/>
      <c r="AK53" s="73"/>
      <c r="AL53" s="73"/>
      <c r="AM53" s="73"/>
      <c r="AN53" s="73"/>
      <c r="AO53" s="73"/>
      <c r="AP53" s="73"/>
      <c r="AQ53" s="73"/>
      <c r="AR53" s="73"/>
      <c r="AS53" s="73"/>
      <c r="AT53" s="73"/>
      <c r="AU53" s="73"/>
    </row>
    <row r="54" ht="14.25" customHeight="1">
      <c r="A54" s="440">
        <v>45710.0</v>
      </c>
      <c r="B54" s="441" t="s">
        <v>68</v>
      </c>
      <c r="C54" s="440" t="s">
        <v>68</v>
      </c>
      <c r="D54" s="441" t="s">
        <v>13432</v>
      </c>
      <c r="E54" s="440" t="s">
        <v>68</v>
      </c>
      <c r="F54" s="440" t="s">
        <v>68</v>
      </c>
      <c r="G54" s="442" t="s">
        <v>68</v>
      </c>
      <c r="H54" s="443"/>
      <c r="I54" s="443"/>
      <c r="J54" s="444" t="s">
        <v>68</v>
      </c>
      <c r="K54" s="442" t="s">
        <v>68</v>
      </c>
      <c r="L54" s="441" t="s">
        <v>68</v>
      </c>
      <c r="M54" s="442" t="s">
        <v>68</v>
      </c>
      <c r="N54" s="443"/>
      <c r="O54" s="443"/>
      <c r="P54" s="443"/>
      <c r="Q54" s="443"/>
      <c r="R54" s="443"/>
      <c r="S54" s="443"/>
      <c r="T54" s="441" t="s">
        <v>13432</v>
      </c>
      <c r="U54" s="445" t="s">
        <v>68</v>
      </c>
      <c r="V54" s="444" t="s">
        <v>68</v>
      </c>
      <c r="W54" s="442" t="s">
        <v>68</v>
      </c>
      <c r="X54" s="443"/>
      <c r="Y54" s="443"/>
      <c r="Z54" s="443"/>
      <c r="AA54" s="443"/>
      <c r="AB54" s="437"/>
      <c r="AC54" s="437"/>
      <c r="AD54" s="443" t="s">
        <v>68</v>
      </c>
      <c r="AE54" s="446"/>
      <c r="AF54" s="446"/>
      <c r="AG54" s="446"/>
      <c r="AH54" s="446"/>
      <c r="AI54" s="446"/>
      <c r="AJ54" s="446"/>
      <c r="AK54" s="446"/>
      <c r="AL54" s="446"/>
      <c r="AM54" s="446"/>
      <c r="AN54" s="446"/>
      <c r="AO54" s="446"/>
      <c r="AP54" s="446"/>
      <c r="AQ54" s="446"/>
      <c r="AR54" s="446"/>
      <c r="AS54" s="446"/>
      <c r="AT54" s="446"/>
      <c r="AU54" s="446"/>
    </row>
    <row r="55" ht="14.25" customHeight="1">
      <c r="A55" s="433">
        <v>45711.0</v>
      </c>
      <c r="B55" s="438" t="s">
        <v>2458</v>
      </c>
      <c r="C55" s="433" t="s">
        <v>68</v>
      </c>
      <c r="D55" s="438" t="s">
        <v>2458</v>
      </c>
      <c r="E55" s="433" t="s">
        <v>68</v>
      </c>
      <c r="F55" s="433" t="s">
        <v>68</v>
      </c>
      <c r="G55" s="434" t="s">
        <v>68</v>
      </c>
      <c r="H55" s="23"/>
      <c r="I55" s="23"/>
      <c r="J55" s="439" t="s">
        <v>68</v>
      </c>
      <c r="K55" s="434" t="s">
        <v>68</v>
      </c>
      <c r="L55" s="438" t="s">
        <v>2458</v>
      </c>
      <c r="M55" s="434" t="s">
        <v>68</v>
      </c>
      <c r="N55" s="23"/>
      <c r="O55" s="23"/>
      <c r="P55" s="23"/>
      <c r="Q55" s="23"/>
      <c r="R55" s="23"/>
      <c r="S55" s="23"/>
      <c r="T55" s="438" t="s">
        <v>2458</v>
      </c>
      <c r="U55" s="436" t="s">
        <v>68</v>
      </c>
      <c r="V55" s="447" t="s">
        <v>68</v>
      </c>
      <c r="W55" s="434" t="s">
        <v>68</v>
      </c>
      <c r="X55" s="23"/>
      <c r="Y55" s="23"/>
      <c r="Z55" s="23"/>
      <c r="AA55" s="23"/>
      <c r="AB55" s="437"/>
      <c r="AC55" s="437"/>
      <c r="AD55" s="23" t="s">
        <v>68</v>
      </c>
      <c r="AE55" s="73"/>
      <c r="AF55" s="73"/>
      <c r="AG55" s="73"/>
      <c r="AH55" s="73"/>
      <c r="AI55" s="73"/>
      <c r="AJ55" s="73"/>
      <c r="AK55" s="73"/>
      <c r="AL55" s="73"/>
      <c r="AM55" s="73"/>
      <c r="AN55" s="73"/>
      <c r="AO55" s="73"/>
      <c r="AP55" s="73"/>
      <c r="AQ55" s="73"/>
      <c r="AR55" s="73"/>
      <c r="AS55" s="73"/>
      <c r="AT55" s="73"/>
      <c r="AU55" s="73"/>
    </row>
    <row r="56" ht="14.25" customHeight="1">
      <c r="A56" s="433">
        <v>45712.0</v>
      </c>
      <c r="B56" s="438" t="s">
        <v>68</v>
      </c>
      <c r="C56" s="433" t="s">
        <v>68</v>
      </c>
      <c r="D56" s="438" t="s">
        <v>68</v>
      </c>
      <c r="E56" s="433" t="s">
        <v>68</v>
      </c>
      <c r="F56" s="433" t="s">
        <v>68</v>
      </c>
      <c r="G56" s="434" t="s">
        <v>68</v>
      </c>
      <c r="H56" s="23"/>
      <c r="I56" s="23"/>
      <c r="J56" s="439" t="s">
        <v>68</v>
      </c>
      <c r="K56" s="434" t="s">
        <v>68</v>
      </c>
      <c r="L56" s="438" t="s">
        <v>68</v>
      </c>
      <c r="M56" s="434" t="s">
        <v>68</v>
      </c>
      <c r="N56" s="23"/>
      <c r="O56" s="23"/>
      <c r="P56" s="23"/>
      <c r="Q56" s="23"/>
      <c r="R56" s="23"/>
      <c r="S56" s="23"/>
      <c r="T56" s="438" t="s">
        <v>68</v>
      </c>
      <c r="U56" s="436" t="s">
        <v>68</v>
      </c>
      <c r="V56" s="439" t="s">
        <v>68</v>
      </c>
      <c r="W56" s="434" t="s">
        <v>68</v>
      </c>
      <c r="X56" s="23"/>
      <c r="Y56" s="23"/>
      <c r="Z56" s="23"/>
      <c r="AA56" s="23"/>
      <c r="AB56" s="437"/>
      <c r="AC56" s="437"/>
      <c r="AD56" s="23" t="s">
        <v>68</v>
      </c>
      <c r="AE56" s="73"/>
      <c r="AF56" s="73"/>
      <c r="AG56" s="73"/>
      <c r="AH56" s="73"/>
      <c r="AI56" s="73"/>
      <c r="AJ56" s="73"/>
      <c r="AK56" s="73"/>
      <c r="AL56" s="73"/>
      <c r="AM56" s="73"/>
      <c r="AN56" s="73"/>
      <c r="AO56" s="73"/>
      <c r="AP56" s="73"/>
      <c r="AQ56" s="73"/>
      <c r="AR56" s="73"/>
      <c r="AS56" s="73"/>
      <c r="AT56" s="73"/>
      <c r="AU56" s="73"/>
    </row>
    <row r="57" ht="14.25" customHeight="1">
      <c r="A57" s="433">
        <v>45713.0</v>
      </c>
      <c r="B57" s="438" t="s">
        <v>68</v>
      </c>
      <c r="C57" s="433" t="s">
        <v>68</v>
      </c>
      <c r="D57" s="438" t="s">
        <v>68</v>
      </c>
      <c r="E57" s="433" t="s">
        <v>68</v>
      </c>
      <c r="F57" s="433" t="s">
        <v>68</v>
      </c>
      <c r="G57" s="434" t="s">
        <v>68</v>
      </c>
      <c r="H57" s="23"/>
      <c r="I57" s="23"/>
      <c r="J57" s="439" t="s">
        <v>68</v>
      </c>
      <c r="K57" s="434" t="s">
        <v>68</v>
      </c>
      <c r="L57" s="438" t="s">
        <v>68</v>
      </c>
      <c r="M57" s="434" t="s">
        <v>68</v>
      </c>
      <c r="N57" s="23"/>
      <c r="O57" s="23"/>
      <c r="P57" s="23"/>
      <c r="Q57" s="23"/>
      <c r="R57" s="23"/>
      <c r="S57" s="23"/>
      <c r="T57" s="438" t="s">
        <v>68</v>
      </c>
      <c r="U57" s="436" t="s">
        <v>68</v>
      </c>
      <c r="V57" s="439" t="s">
        <v>68</v>
      </c>
      <c r="W57" s="434" t="s">
        <v>68</v>
      </c>
      <c r="X57" s="23"/>
      <c r="Y57" s="23"/>
      <c r="Z57" s="23"/>
      <c r="AA57" s="23"/>
      <c r="AB57" s="437"/>
      <c r="AC57" s="437"/>
      <c r="AD57" s="23" t="s">
        <v>68</v>
      </c>
      <c r="AE57" s="73"/>
      <c r="AF57" s="73"/>
      <c r="AG57" s="73"/>
      <c r="AH57" s="73"/>
      <c r="AI57" s="73"/>
      <c r="AJ57" s="73"/>
      <c r="AK57" s="73"/>
      <c r="AL57" s="73"/>
      <c r="AM57" s="73"/>
      <c r="AN57" s="73"/>
      <c r="AO57" s="73"/>
      <c r="AP57" s="73"/>
      <c r="AQ57" s="73"/>
      <c r="AR57" s="73"/>
      <c r="AS57" s="73"/>
      <c r="AT57" s="73"/>
      <c r="AU57" s="73"/>
    </row>
    <row r="58" ht="14.25" customHeight="1">
      <c r="A58" s="433">
        <v>45714.0</v>
      </c>
      <c r="B58" s="438" t="s">
        <v>68</v>
      </c>
      <c r="C58" s="433" t="s">
        <v>68</v>
      </c>
      <c r="D58" s="438" t="s">
        <v>68</v>
      </c>
      <c r="E58" s="433" t="s">
        <v>68</v>
      </c>
      <c r="F58" s="433" t="s">
        <v>68</v>
      </c>
      <c r="G58" s="434" t="s">
        <v>68</v>
      </c>
      <c r="H58" s="23"/>
      <c r="I58" s="23"/>
      <c r="J58" s="439" t="s">
        <v>68</v>
      </c>
      <c r="K58" s="434" t="s">
        <v>68</v>
      </c>
      <c r="L58" s="438" t="s">
        <v>68</v>
      </c>
      <c r="M58" s="434" t="s">
        <v>68</v>
      </c>
      <c r="N58" s="23"/>
      <c r="O58" s="23"/>
      <c r="P58" s="23"/>
      <c r="Q58" s="23"/>
      <c r="R58" s="23"/>
      <c r="S58" s="23"/>
      <c r="T58" s="438" t="s">
        <v>68</v>
      </c>
      <c r="U58" s="436" t="s">
        <v>68</v>
      </c>
      <c r="V58" s="439" t="s">
        <v>68</v>
      </c>
      <c r="W58" s="434" t="s">
        <v>68</v>
      </c>
      <c r="X58" s="23"/>
      <c r="Y58" s="23"/>
      <c r="Z58" s="23"/>
      <c r="AA58" s="23"/>
      <c r="AB58" s="437"/>
      <c r="AC58" s="437"/>
      <c r="AD58" s="23" t="s">
        <v>68</v>
      </c>
      <c r="AE58" s="73"/>
      <c r="AF58" s="73"/>
      <c r="AG58" s="73"/>
      <c r="AH58" s="73"/>
      <c r="AI58" s="73"/>
      <c r="AJ58" s="73"/>
      <c r="AK58" s="73"/>
      <c r="AL58" s="73"/>
      <c r="AM58" s="73"/>
      <c r="AN58" s="73"/>
      <c r="AO58" s="73"/>
      <c r="AP58" s="73"/>
      <c r="AQ58" s="73"/>
      <c r="AR58" s="73"/>
      <c r="AS58" s="73"/>
      <c r="AT58" s="73"/>
      <c r="AU58" s="73"/>
    </row>
    <row r="59" ht="14.25" customHeight="1">
      <c r="A59" s="433">
        <v>45715.0</v>
      </c>
      <c r="B59" s="438" t="s">
        <v>68</v>
      </c>
      <c r="C59" s="433" t="s">
        <v>68</v>
      </c>
      <c r="D59" s="438" t="s">
        <v>68</v>
      </c>
      <c r="E59" s="433" t="s">
        <v>68</v>
      </c>
      <c r="F59" s="433" t="s">
        <v>68</v>
      </c>
      <c r="G59" s="434" t="s">
        <v>68</v>
      </c>
      <c r="H59" s="23"/>
      <c r="I59" s="23"/>
      <c r="J59" s="439" t="s">
        <v>68</v>
      </c>
      <c r="K59" s="434" t="s">
        <v>68</v>
      </c>
      <c r="L59" s="438" t="s">
        <v>68</v>
      </c>
      <c r="M59" s="434" t="s">
        <v>68</v>
      </c>
      <c r="N59" s="23"/>
      <c r="O59" s="23"/>
      <c r="P59" s="23"/>
      <c r="Q59" s="23"/>
      <c r="R59" s="23"/>
      <c r="S59" s="23"/>
      <c r="T59" s="438" t="s">
        <v>68</v>
      </c>
      <c r="U59" s="436" t="s">
        <v>68</v>
      </c>
      <c r="V59" s="439" t="s">
        <v>68</v>
      </c>
      <c r="W59" s="434" t="s">
        <v>68</v>
      </c>
      <c r="X59" s="23"/>
      <c r="Y59" s="23"/>
      <c r="Z59" s="23"/>
      <c r="AA59" s="23"/>
      <c r="AB59" s="437"/>
      <c r="AC59" s="437"/>
      <c r="AD59" s="23" t="s">
        <v>68</v>
      </c>
      <c r="AE59" s="73"/>
      <c r="AF59" s="73"/>
      <c r="AG59" s="73"/>
      <c r="AH59" s="73"/>
      <c r="AI59" s="73"/>
      <c r="AJ59" s="73"/>
      <c r="AK59" s="73"/>
      <c r="AL59" s="73"/>
      <c r="AM59" s="73"/>
      <c r="AN59" s="73"/>
      <c r="AO59" s="73"/>
      <c r="AP59" s="73"/>
      <c r="AQ59" s="73"/>
      <c r="AR59" s="73"/>
      <c r="AS59" s="73"/>
      <c r="AT59" s="73"/>
      <c r="AU59" s="73"/>
    </row>
    <row r="60" ht="14.25" customHeight="1">
      <c r="A60" s="433">
        <v>45716.0</v>
      </c>
      <c r="B60" s="438" t="s">
        <v>68</v>
      </c>
      <c r="C60" s="433" t="s">
        <v>68</v>
      </c>
      <c r="D60" s="438" t="s">
        <v>68</v>
      </c>
      <c r="E60" s="433" t="s">
        <v>68</v>
      </c>
      <c r="F60" s="433" t="s">
        <v>68</v>
      </c>
      <c r="G60" s="434" t="s">
        <v>68</v>
      </c>
      <c r="H60" s="23"/>
      <c r="I60" s="23"/>
      <c r="J60" s="439" t="s">
        <v>68</v>
      </c>
      <c r="K60" s="434" t="s">
        <v>68</v>
      </c>
      <c r="L60" s="438" t="s">
        <v>68</v>
      </c>
      <c r="M60" s="434" t="s">
        <v>68</v>
      </c>
      <c r="N60" s="23"/>
      <c r="O60" s="23"/>
      <c r="P60" s="23"/>
      <c r="Q60" s="23"/>
      <c r="R60" s="23"/>
      <c r="S60" s="23"/>
      <c r="T60" s="438" t="s">
        <v>68</v>
      </c>
      <c r="U60" s="436" t="s">
        <v>68</v>
      </c>
      <c r="V60" s="439" t="s">
        <v>68</v>
      </c>
      <c r="W60" s="434" t="s">
        <v>68</v>
      </c>
      <c r="X60" s="23"/>
      <c r="Y60" s="23"/>
      <c r="Z60" s="23"/>
      <c r="AA60" s="23"/>
      <c r="AB60" s="437"/>
      <c r="AC60" s="437"/>
      <c r="AD60" s="23" t="s">
        <v>68</v>
      </c>
      <c r="AE60" s="73"/>
      <c r="AF60" s="73"/>
      <c r="AG60" s="73"/>
      <c r="AH60" s="73"/>
      <c r="AI60" s="73"/>
      <c r="AJ60" s="73"/>
      <c r="AK60" s="73"/>
      <c r="AL60" s="73"/>
      <c r="AM60" s="73"/>
      <c r="AN60" s="73"/>
      <c r="AO60" s="73"/>
      <c r="AP60" s="73"/>
      <c r="AQ60" s="73"/>
      <c r="AR60" s="73"/>
      <c r="AS60" s="73"/>
      <c r="AT60" s="73"/>
      <c r="AU60" s="73"/>
    </row>
    <row r="61" ht="14.25" customHeight="1">
      <c r="A61" s="440">
        <v>45717.0</v>
      </c>
      <c r="B61" s="441" t="s">
        <v>68</v>
      </c>
      <c r="C61" s="440" t="s">
        <v>68</v>
      </c>
      <c r="D61" s="441" t="s">
        <v>13432</v>
      </c>
      <c r="E61" s="440" t="s">
        <v>68</v>
      </c>
      <c r="F61" s="440" t="s">
        <v>68</v>
      </c>
      <c r="G61" s="442" t="s">
        <v>68</v>
      </c>
      <c r="H61" s="443"/>
      <c r="I61" s="443"/>
      <c r="J61" s="444" t="s">
        <v>68</v>
      </c>
      <c r="K61" s="442" t="s">
        <v>68</v>
      </c>
      <c r="L61" s="441" t="s">
        <v>68</v>
      </c>
      <c r="M61" s="442" t="s">
        <v>68</v>
      </c>
      <c r="N61" s="443"/>
      <c r="O61" s="443"/>
      <c r="P61" s="443"/>
      <c r="Q61" s="443"/>
      <c r="R61" s="443"/>
      <c r="S61" s="443"/>
      <c r="T61" s="441" t="s">
        <v>13432</v>
      </c>
      <c r="U61" s="445" t="s">
        <v>68</v>
      </c>
      <c r="V61" s="444" t="s">
        <v>68</v>
      </c>
      <c r="W61" s="442" t="s">
        <v>68</v>
      </c>
      <c r="X61" s="443"/>
      <c r="Y61" s="443"/>
      <c r="Z61" s="443"/>
      <c r="AA61" s="443"/>
      <c r="AB61" s="437"/>
      <c r="AC61" s="437"/>
      <c r="AD61" s="443" t="s">
        <v>68</v>
      </c>
      <c r="AE61" s="446"/>
      <c r="AF61" s="446"/>
      <c r="AG61" s="446"/>
      <c r="AH61" s="446"/>
      <c r="AI61" s="446"/>
      <c r="AJ61" s="446"/>
      <c r="AK61" s="446"/>
      <c r="AL61" s="446"/>
      <c r="AM61" s="446"/>
      <c r="AN61" s="446"/>
      <c r="AO61" s="446"/>
      <c r="AP61" s="446"/>
      <c r="AQ61" s="446"/>
      <c r="AR61" s="446"/>
      <c r="AS61" s="446"/>
      <c r="AT61" s="446"/>
      <c r="AU61" s="446"/>
    </row>
    <row r="62" ht="14.25" customHeight="1">
      <c r="A62" s="433">
        <v>45718.0</v>
      </c>
      <c r="B62" s="438" t="s">
        <v>2458</v>
      </c>
      <c r="C62" s="433" t="s">
        <v>68</v>
      </c>
      <c r="D62" s="438" t="s">
        <v>2458</v>
      </c>
      <c r="E62" s="433" t="s">
        <v>68</v>
      </c>
      <c r="F62" s="433" t="s">
        <v>68</v>
      </c>
      <c r="G62" s="434" t="s">
        <v>68</v>
      </c>
      <c r="H62" s="23"/>
      <c r="I62" s="23"/>
      <c r="J62" s="439" t="s">
        <v>68</v>
      </c>
      <c r="K62" s="434" t="s">
        <v>68</v>
      </c>
      <c r="L62" s="438" t="s">
        <v>2458</v>
      </c>
      <c r="M62" s="434" t="s">
        <v>68</v>
      </c>
      <c r="N62" s="23"/>
      <c r="O62" s="23"/>
      <c r="P62" s="23"/>
      <c r="Q62" s="23"/>
      <c r="R62" s="23"/>
      <c r="S62" s="23"/>
      <c r="T62" s="438" t="s">
        <v>2458</v>
      </c>
      <c r="U62" s="436" t="s">
        <v>68</v>
      </c>
      <c r="V62" s="447" t="s">
        <v>68</v>
      </c>
      <c r="W62" s="434" t="s">
        <v>68</v>
      </c>
      <c r="X62" s="23"/>
      <c r="Y62" s="23"/>
      <c r="Z62" s="23"/>
      <c r="AA62" s="23"/>
      <c r="AB62" s="437"/>
      <c r="AC62" s="437"/>
      <c r="AD62" s="23" t="s">
        <v>68</v>
      </c>
      <c r="AE62" s="73"/>
      <c r="AF62" s="73"/>
      <c r="AG62" s="73"/>
      <c r="AH62" s="73"/>
      <c r="AI62" s="73"/>
      <c r="AJ62" s="73"/>
      <c r="AK62" s="73"/>
      <c r="AL62" s="73"/>
      <c r="AM62" s="73"/>
      <c r="AN62" s="73"/>
      <c r="AO62" s="73"/>
      <c r="AP62" s="73"/>
      <c r="AQ62" s="73"/>
      <c r="AR62" s="73"/>
      <c r="AS62" s="73"/>
      <c r="AT62" s="73"/>
      <c r="AU62" s="73"/>
    </row>
    <row r="63" ht="14.25" customHeight="1">
      <c r="A63" s="433">
        <v>45719.0</v>
      </c>
      <c r="B63" s="438" t="s">
        <v>68</v>
      </c>
      <c r="C63" s="433" t="s">
        <v>68</v>
      </c>
      <c r="D63" s="438" t="s">
        <v>68</v>
      </c>
      <c r="E63" s="433" t="s">
        <v>68</v>
      </c>
      <c r="F63" s="433" t="s">
        <v>68</v>
      </c>
      <c r="G63" s="434" t="s">
        <v>68</v>
      </c>
      <c r="H63" s="23"/>
      <c r="I63" s="23"/>
      <c r="J63" s="439" t="s">
        <v>68</v>
      </c>
      <c r="K63" s="434" t="s">
        <v>68</v>
      </c>
      <c r="L63" s="438" t="s">
        <v>68</v>
      </c>
      <c r="M63" s="434" t="s">
        <v>68</v>
      </c>
      <c r="N63" s="23"/>
      <c r="O63" s="23"/>
      <c r="P63" s="23"/>
      <c r="Q63" s="23"/>
      <c r="R63" s="23"/>
      <c r="S63" s="23"/>
      <c r="T63" s="438" t="s">
        <v>68</v>
      </c>
      <c r="U63" s="436" t="s">
        <v>68</v>
      </c>
      <c r="V63" s="439" t="s">
        <v>68</v>
      </c>
      <c r="W63" s="434" t="s">
        <v>68</v>
      </c>
      <c r="X63" s="23"/>
      <c r="Y63" s="23"/>
      <c r="Z63" s="23"/>
      <c r="AA63" s="23"/>
      <c r="AB63" s="437"/>
      <c r="AC63" s="437"/>
      <c r="AD63" s="23" t="s">
        <v>68</v>
      </c>
      <c r="AE63" s="73"/>
      <c r="AF63" s="73"/>
      <c r="AG63" s="73"/>
      <c r="AH63" s="73"/>
      <c r="AI63" s="73"/>
      <c r="AJ63" s="73"/>
      <c r="AK63" s="73"/>
      <c r="AL63" s="73"/>
      <c r="AM63" s="73"/>
      <c r="AN63" s="73"/>
      <c r="AO63" s="73"/>
      <c r="AP63" s="73"/>
      <c r="AQ63" s="73"/>
      <c r="AR63" s="73"/>
      <c r="AS63" s="73"/>
      <c r="AT63" s="73"/>
      <c r="AU63" s="73"/>
    </row>
    <row r="64" ht="14.25" customHeight="1">
      <c r="A64" s="433">
        <v>45720.0</v>
      </c>
      <c r="B64" s="438" t="s">
        <v>68</v>
      </c>
      <c r="C64" s="433" t="s">
        <v>68</v>
      </c>
      <c r="D64" s="438" t="s">
        <v>68</v>
      </c>
      <c r="E64" s="433" t="s">
        <v>68</v>
      </c>
      <c r="F64" s="433" t="s">
        <v>68</v>
      </c>
      <c r="G64" s="434" t="s">
        <v>68</v>
      </c>
      <c r="H64" s="23"/>
      <c r="I64" s="23"/>
      <c r="J64" s="439" t="s">
        <v>68</v>
      </c>
      <c r="K64" s="434" t="s">
        <v>68</v>
      </c>
      <c r="L64" s="438" t="s">
        <v>68</v>
      </c>
      <c r="M64" s="434" t="s">
        <v>68</v>
      </c>
      <c r="N64" s="23"/>
      <c r="O64" s="23"/>
      <c r="P64" s="23"/>
      <c r="Q64" s="23"/>
      <c r="R64" s="23"/>
      <c r="S64" s="23"/>
      <c r="T64" s="438" t="s">
        <v>68</v>
      </c>
      <c r="U64" s="436" t="s">
        <v>68</v>
      </c>
      <c r="V64" s="439" t="s">
        <v>68</v>
      </c>
      <c r="W64" s="434" t="s">
        <v>68</v>
      </c>
      <c r="X64" s="23"/>
      <c r="Y64" s="23"/>
      <c r="Z64" s="23"/>
      <c r="AA64" s="23"/>
      <c r="AB64" s="437"/>
      <c r="AC64" s="437"/>
      <c r="AD64" s="23" t="s">
        <v>68</v>
      </c>
      <c r="AE64" s="73"/>
      <c r="AF64" s="73"/>
      <c r="AG64" s="73"/>
      <c r="AH64" s="73"/>
      <c r="AI64" s="73"/>
      <c r="AJ64" s="73"/>
      <c r="AK64" s="73"/>
      <c r="AL64" s="73"/>
      <c r="AM64" s="73"/>
      <c r="AN64" s="73"/>
      <c r="AO64" s="73"/>
      <c r="AP64" s="73"/>
      <c r="AQ64" s="73"/>
      <c r="AR64" s="73"/>
      <c r="AS64" s="73"/>
      <c r="AT64" s="73"/>
      <c r="AU64" s="73"/>
    </row>
    <row r="65" ht="14.25" customHeight="1">
      <c r="A65" s="433">
        <v>45721.0</v>
      </c>
      <c r="B65" s="438" t="s">
        <v>68</v>
      </c>
      <c r="C65" s="433" t="s">
        <v>68</v>
      </c>
      <c r="D65" s="438" t="s">
        <v>68</v>
      </c>
      <c r="E65" s="433" t="s">
        <v>68</v>
      </c>
      <c r="F65" s="433" t="s">
        <v>68</v>
      </c>
      <c r="G65" s="434" t="s">
        <v>68</v>
      </c>
      <c r="H65" s="23"/>
      <c r="I65" s="23"/>
      <c r="J65" s="439" t="s">
        <v>68</v>
      </c>
      <c r="K65" s="434" t="s">
        <v>68</v>
      </c>
      <c r="L65" s="23" t="s">
        <v>13439</v>
      </c>
      <c r="M65" s="434" t="s">
        <v>68</v>
      </c>
      <c r="N65" s="23"/>
      <c r="O65" s="23"/>
      <c r="P65" s="23"/>
      <c r="Q65" s="23"/>
      <c r="R65" s="23"/>
      <c r="S65" s="23"/>
      <c r="T65" s="438" t="s">
        <v>68</v>
      </c>
      <c r="U65" s="436" t="s">
        <v>68</v>
      </c>
      <c r="V65" s="439" t="s">
        <v>68</v>
      </c>
      <c r="W65" s="434" t="s">
        <v>68</v>
      </c>
      <c r="X65" s="23"/>
      <c r="Y65" s="23"/>
      <c r="Z65" s="23"/>
      <c r="AA65" s="23"/>
      <c r="AB65" s="437"/>
      <c r="AC65" s="437"/>
      <c r="AD65" s="23" t="s">
        <v>13438</v>
      </c>
      <c r="AE65" s="73"/>
      <c r="AF65" s="73"/>
      <c r="AG65" s="73"/>
      <c r="AH65" s="73"/>
      <c r="AI65" s="73"/>
      <c r="AJ65" s="73"/>
      <c r="AK65" s="73"/>
      <c r="AL65" s="73"/>
      <c r="AM65" s="73"/>
      <c r="AN65" s="73"/>
      <c r="AO65" s="73"/>
      <c r="AP65" s="73"/>
      <c r="AQ65" s="73"/>
      <c r="AR65" s="73"/>
      <c r="AS65" s="73"/>
      <c r="AT65" s="73"/>
      <c r="AU65" s="73"/>
    </row>
    <row r="66" ht="14.25" customHeight="1">
      <c r="A66" s="433">
        <v>45722.0</v>
      </c>
      <c r="B66" s="438" t="s">
        <v>68</v>
      </c>
      <c r="C66" s="433" t="s">
        <v>68</v>
      </c>
      <c r="D66" s="438" t="s">
        <v>68</v>
      </c>
      <c r="E66" s="433" t="s">
        <v>68</v>
      </c>
      <c r="F66" s="433" t="s">
        <v>68</v>
      </c>
      <c r="G66" s="434" t="s">
        <v>68</v>
      </c>
      <c r="H66" s="23"/>
      <c r="I66" s="23"/>
      <c r="J66" s="439" t="s">
        <v>68</v>
      </c>
      <c r="K66" s="434" t="s">
        <v>68</v>
      </c>
      <c r="L66" s="438" t="s">
        <v>68</v>
      </c>
      <c r="M66" s="434" t="s">
        <v>68</v>
      </c>
      <c r="N66" s="23"/>
      <c r="O66" s="23"/>
      <c r="P66" s="23"/>
      <c r="Q66" s="23"/>
      <c r="R66" s="23"/>
      <c r="S66" s="23"/>
      <c r="T66" s="438" t="s">
        <v>68</v>
      </c>
      <c r="U66" s="436" t="s">
        <v>68</v>
      </c>
      <c r="V66" s="439" t="s">
        <v>68</v>
      </c>
      <c r="W66" s="434" t="s">
        <v>68</v>
      </c>
      <c r="X66" s="23"/>
      <c r="Y66" s="23"/>
      <c r="Z66" s="23"/>
      <c r="AA66" s="23"/>
      <c r="AB66" s="437"/>
      <c r="AC66" s="437"/>
      <c r="AD66" s="23" t="s">
        <v>68</v>
      </c>
      <c r="AE66" s="73"/>
      <c r="AF66" s="73"/>
      <c r="AG66" s="73"/>
      <c r="AH66" s="73"/>
      <c r="AI66" s="73"/>
      <c r="AJ66" s="73"/>
      <c r="AK66" s="73"/>
      <c r="AL66" s="73"/>
      <c r="AM66" s="73"/>
      <c r="AN66" s="73"/>
      <c r="AO66" s="73"/>
      <c r="AP66" s="73"/>
      <c r="AQ66" s="73"/>
      <c r="AR66" s="73"/>
      <c r="AS66" s="73"/>
      <c r="AT66" s="73"/>
      <c r="AU66" s="73"/>
    </row>
    <row r="67" ht="14.25" customHeight="1">
      <c r="A67" s="433">
        <v>45723.0</v>
      </c>
      <c r="B67" s="438" t="s">
        <v>68</v>
      </c>
      <c r="C67" s="433" t="s">
        <v>68</v>
      </c>
      <c r="D67" s="438" t="s">
        <v>68</v>
      </c>
      <c r="E67" s="433" t="s">
        <v>68</v>
      </c>
      <c r="F67" s="433" t="s">
        <v>68</v>
      </c>
      <c r="G67" s="434" t="s">
        <v>68</v>
      </c>
      <c r="H67" s="23"/>
      <c r="I67" s="23"/>
      <c r="J67" s="439" t="s">
        <v>68</v>
      </c>
      <c r="K67" s="434" t="s">
        <v>68</v>
      </c>
      <c r="L67" s="438" t="s">
        <v>68</v>
      </c>
      <c r="M67" s="434" t="s">
        <v>68</v>
      </c>
      <c r="N67" s="23"/>
      <c r="O67" s="23"/>
      <c r="P67" s="23"/>
      <c r="Q67" s="23"/>
      <c r="R67" s="23"/>
      <c r="S67" s="23"/>
      <c r="T67" s="438" t="s">
        <v>68</v>
      </c>
      <c r="U67" s="436" t="s">
        <v>68</v>
      </c>
      <c r="V67" s="439" t="s">
        <v>68</v>
      </c>
      <c r="W67" s="434" t="s">
        <v>68</v>
      </c>
      <c r="X67" s="23"/>
      <c r="Y67" s="23"/>
      <c r="Z67" s="23"/>
      <c r="AA67" s="23"/>
      <c r="AB67" s="437"/>
      <c r="AC67" s="437"/>
      <c r="AD67" s="23" t="s">
        <v>68</v>
      </c>
      <c r="AE67" s="73"/>
      <c r="AF67" s="73"/>
      <c r="AG67" s="73"/>
      <c r="AH67" s="73"/>
      <c r="AI67" s="73"/>
      <c r="AJ67" s="73"/>
      <c r="AK67" s="73"/>
      <c r="AL67" s="73"/>
      <c r="AM67" s="73"/>
      <c r="AN67" s="73"/>
      <c r="AO67" s="73"/>
      <c r="AP67" s="73"/>
      <c r="AQ67" s="73"/>
      <c r="AR67" s="73"/>
      <c r="AS67" s="73"/>
      <c r="AT67" s="73"/>
      <c r="AU67" s="73"/>
    </row>
    <row r="68" ht="14.25" customHeight="1">
      <c r="A68" s="440">
        <v>45724.0</v>
      </c>
      <c r="B68" s="441" t="s">
        <v>68</v>
      </c>
      <c r="C68" s="440" t="s">
        <v>68</v>
      </c>
      <c r="D68" s="441" t="s">
        <v>13432</v>
      </c>
      <c r="E68" s="440" t="s">
        <v>68</v>
      </c>
      <c r="F68" s="440" t="s">
        <v>68</v>
      </c>
      <c r="G68" s="442" t="s">
        <v>68</v>
      </c>
      <c r="H68" s="443"/>
      <c r="I68" s="443"/>
      <c r="J68" s="444" t="s">
        <v>68</v>
      </c>
      <c r="K68" s="442" t="s">
        <v>68</v>
      </c>
      <c r="L68" s="441" t="s">
        <v>68</v>
      </c>
      <c r="M68" s="442" t="s">
        <v>68</v>
      </c>
      <c r="N68" s="443"/>
      <c r="O68" s="443"/>
      <c r="P68" s="443"/>
      <c r="Q68" s="443"/>
      <c r="R68" s="443"/>
      <c r="S68" s="443"/>
      <c r="T68" s="441" t="s">
        <v>13432</v>
      </c>
      <c r="U68" s="445" t="s">
        <v>68</v>
      </c>
      <c r="V68" s="444" t="s">
        <v>68</v>
      </c>
      <c r="W68" s="442" t="s">
        <v>68</v>
      </c>
      <c r="X68" s="443"/>
      <c r="Y68" s="443"/>
      <c r="Z68" s="443"/>
      <c r="AA68" s="443"/>
      <c r="AB68" s="437"/>
      <c r="AC68" s="437"/>
      <c r="AD68" s="443" t="s">
        <v>68</v>
      </c>
      <c r="AE68" s="446"/>
      <c r="AF68" s="446"/>
      <c r="AG68" s="446"/>
      <c r="AH68" s="446"/>
      <c r="AI68" s="446"/>
      <c r="AJ68" s="446"/>
      <c r="AK68" s="446"/>
      <c r="AL68" s="446"/>
      <c r="AM68" s="446"/>
      <c r="AN68" s="446"/>
      <c r="AO68" s="446"/>
      <c r="AP68" s="446"/>
      <c r="AQ68" s="446"/>
      <c r="AR68" s="446"/>
      <c r="AS68" s="446"/>
      <c r="AT68" s="446"/>
      <c r="AU68" s="446"/>
    </row>
    <row r="69" ht="14.25" customHeight="1">
      <c r="A69" s="433">
        <v>45725.0</v>
      </c>
      <c r="B69" s="438" t="s">
        <v>2458</v>
      </c>
      <c r="C69" s="433" t="s">
        <v>68</v>
      </c>
      <c r="D69" s="438" t="s">
        <v>2458</v>
      </c>
      <c r="E69" s="433" t="s">
        <v>68</v>
      </c>
      <c r="F69" s="433" t="s">
        <v>68</v>
      </c>
      <c r="G69" s="434" t="s">
        <v>68</v>
      </c>
      <c r="H69" s="23"/>
      <c r="I69" s="23"/>
      <c r="J69" s="439" t="s">
        <v>68</v>
      </c>
      <c r="K69" s="434" t="s">
        <v>68</v>
      </c>
      <c r="L69" s="438" t="s">
        <v>2458</v>
      </c>
      <c r="M69" s="434" t="s">
        <v>68</v>
      </c>
      <c r="N69" s="23"/>
      <c r="O69" s="23"/>
      <c r="P69" s="23"/>
      <c r="Q69" s="23"/>
      <c r="R69" s="23"/>
      <c r="S69" s="23"/>
      <c r="T69" s="438" t="s">
        <v>2458</v>
      </c>
      <c r="U69" s="436" t="s">
        <v>68</v>
      </c>
      <c r="V69" s="447" t="s">
        <v>68</v>
      </c>
      <c r="W69" s="434" t="s">
        <v>68</v>
      </c>
      <c r="X69" s="23"/>
      <c r="Y69" s="23"/>
      <c r="Z69" s="23"/>
      <c r="AA69" s="23"/>
      <c r="AB69" s="437"/>
      <c r="AC69" s="437"/>
      <c r="AD69" s="23" t="s">
        <v>68</v>
      </c>
      <c r="AE69" s="73"/>
      <c r="AF69" s="73"/>
      <c r="AG69" s="73"/>
      <c r="AH69" s="73"/>
      <c r="AI69" s="73"/>
      <c r="AJ69" s="73"/>
      <c r="AK69" s="73"/>
      <c r="AL69" s="73"/>
      <c r="AM69" s="73"/>
      <c r="AN69" s="73"/>
      <c r="AO69" s="73"/>
      <c r="AP69" s="73"/>
      <c r="AQ69" s="73"/>
      <c r="AR69" s="73"/>
      <c r="AS69" s="73"/>
      <c r="AT69" s="73"/>
      <c r="AU69" s="73"/>
    </row>
    <row r="70" ht="14.25" customHeight="1">
      <c r="A70" s="433">
        <v>45726.0</v>
      </c>
      <c r="B70" s="438" t="s">
        <v>68</v>
      </c>
      <c r="C70" s="433" t="s">
        <v>68</v>
      </c>
      <c r="D70" s="438" t="s">
        <v>13440</v>
      </c>
      <c r="E70" s="433" t="s">
        <v>68</v>
      </c>
      <c r="F70" s="433" t="s">
        <v>68</v>
      </c>
      <c r="G70" s="434" t="s">
        <v>68</v>
      </c>
      <c r="H70" s="23"/>
      <c r="I70" s="23"/>
      <c r="J70" s="439" t="s">
        <v>68</v>
      </c>
      <c r="K70" s="434" t="s">
        <v>68</v>
      </c>
      <c r="L70" s="438" t="s">
        <v>68</v>
      </c>
      <c r="M70" s="434" t="s">
        <v>68</v>
      </c>
      <c r="N70" s="23"/>
      <c r="O70" s="23"/>
      <c r="P70" s="23"/>
      <c r="Q70" s="23"/>
      <c r="R70" s="23"/>
      <c r="S70" s="23"/>
      <c r="T70" s="438" t="s">
        <v>68</v>
      </c>
      <c r="U70" s="436" t="s">
        <v>68</v>
      </c>
      <c r="V70" s="439" t="s">
        <v>68</v>
      </c>
      <c r="W70" s="434" t="s">
        <v>68</v>
      </c>
      <c r="X70" s="23"/>
      <c r="Y70" s="23"/>
      <c r="Z70" s="23"/>
      <c r="AA70" s="23"/>
      <c r="AB70" s="437"/>
      <c r="AC70" s="437"/>
      <c r="AD70" s="23" t="s">
        <v>68</v>
      </c>
      <c r="AE70" s="73"/>
      <c r="AF70" s="73"/>
      <c r="AG70" s="73"/>
      <c r="AH70" s="73"/>
      <c r="AI70" s="73"/>
      <c r="AJ70" s="73"/>
      <c r="AK70" s="73"/>
      <c r="AL70" s="73"/>
      <c r="AM70" s="73"/>
      <c r="AN70" s="73"/>
      <c r="AO70" s="73"/>
      <c r="AP70" s="73"/>
      <c r="AQ70" s="73"/>
      <c r="AR70" s="73"/>
      <c r="AS70" s="73"/>
      <c r="AT70" s="73"/>
      <c r="AU70" s="73"/>
    </row>
    <row r="71" ht="14.25" customHeight="1">
      <c r="A71" s="433">
        <v>45727.0</v>
      </c>
      <c r="B71" s="438" t="s">
        <v>13441</v>
      </c>
      <c r="C71" s="433" t="s">
        <v>68</v>
      </c>
      <c r="D71" s="438" t="s">
        <v>13440</v>
      </c>
      <c r="E71" s="433" t="s">
        <v>68</v>
      </c>
      <c r="F71" s="433" t="s">
        <v>68</v>
      </c>
      <c r="G71" s="434" t="s">
        <v>68</v>
      </c>
      <c r="H71" s="23"/>
      <c r="I71" s="23"/>
      <c r="J71" s="439" t="s">
        <v>68</v>
      </c>
      <c r="K71" s="434" t="s">
        <v>68</v>
      </c>
      <c r="L71" s="438" t="s">
        <v>68</v>
      </c>
      <c r="M71" s="434" t="s">
        <v>68</v>
      </c>
      <c r="N71" s="23"/>
      <c r="O71" s="23"/>
      <c r="P71" s="23"/>
      <c r="Q71" s="23"/>
      <c r="R71" s="23"/>
      <c r="S71" s="23"/>
      <c r="T71" s="438" t="s">
        <v>68</v>
      </c>
      <c r="U71" s="436" t="s">
        <v>68</v>
      </c>
      <c r="V71" s="439" t="s">
        <v>68</v>
      </c>
      <c r="W71" s="434" t="s">
        <v>68</v>
      </c>
      <c r="X71" s="23"/>
      <c r="Y71" s="23"/>
      <c r="Z71" s="23"/>
      <c r="AA71" s="23"/>
      <c r="AB71" s="437"/>
      <c r="AC71" s="437"/>
      <c r="AD71" s="23" t="s">
        <v>13442</v>
      </c>
      <c r="AE71" s="73"/>
      <c r="AF71" s="73"/>
      <c r="AG71" s="73"/>
      <c r="AH71" s="73"/>
      <c r="AI71" s="73"/>
      <c r="AJ71" s="73"/>
      <c r="AK71" s="73"/>
      <c r="AL71" s="73"/>
      <c r="AM71" s="73"/>
      <c r="AN71" s="73"/>
      <c r="AO71" s="73"/>
      <c r="AP71" s="73"/>
      <c r="AQ71" s="73"/>
      <c r="AR71" s="73"/>
      <c r="AS71" s="73"/>
      <c r="AT71" s="73"/>
      <c r="AU71" s="73"/>
    </row>
    <row r="72" ht="14.25" customHeight="1">
      <c r="A72" s="433">
        <v>45728.0</v>
      </c>
      <c r="B72" s="438" t="s">
        <v>68</v>
      </c>
      <c r="C72" s="433" t="s">
        <v>68</v>
      </c>
      <c r="D72" s="438" t="s">
        <v>68</v>
      </c>
      <c r="E72" s="433" t="s">
        <v>68</v>
      </c>
      <c r="F72" s="433" t="s">
        <v>68</v>
      </c>
      <c r="G72" s="434" t="s">
        <v>68</v>
      </c>
      <c r="H72" s="23"/>
      <c r="I72" s="23"/>
      <c r="J72" s="439" t="s">
        <v>68</v>
      </c>
      <c r="K72" s="434" t="s">
        <v>68</v>
      </c>
      <c r="L72" s="438" t="s">
        <v>68</v>
      </c>
      <c r="M72" s="434" t="s">
        <v>68</v>
      </c>
      <c r="N72" s="23"/>
      <c r="O72" s="23"/>
      <c r="P72" s="23"/>
      <c r="Q72" s="23"/>
      <c r="R72" s="23"/>
      <c r="S72" s="23"/>
      <c r="T72" s="438" t="s">
        <v>68</v>
      </c>
      <c r="U72" s="436" t="s">
        <v>68</v>
      </c>
      <c r="V72" s="439" t="s">
        <v>68</v>
      </c>
      <c r="W72" s="434" t="s">
        <v>68</v>
      </c>
      <c r="X72" s="23"/>
      <c r="Y72" s="23"/>
      <c r="Z72" s="23"/>
      <c r="AA72" s="23"/>
      <c r="AB72" s="437"/>
      <c r="AC72" s="437"/>
      <c r="AD72" s="23"/>
      <c r="AE72" s="73"/>
      <c r="AF72" s="73"/>
      <c r="AG72" s="73"/>
      <c r="AH72" s="73"/>
      <c r="AI72" s="73"/>
      <c r="AJ72" s="73"/>
      <c r="AK72" s="73"/>
      <c r="AL72" s="73"/>
      <c r="AM72" s="73"/>
      <c r="AN72" s="73"/>
      <c r="AO72" s="73"/>
      <c r="AP72" s="73"/>
      <c r="AQ72" s="73"/>
      <c r="AR72" s="73"/>
      <c r="AS72" s="73"/>
      <c r="AT72" s="73"/>
      <c r="AU72" s="73"/>
    </row>
    <row r="73" ht="14.25" customHeight="1">
      <c r="A73" s="433">
        <v>45729.0</v>
      </c>
      <c r="B73" s="438" t="s">
        <v>68</v>
      </c>
      <c r="C73" s="433" t="s">
        <v>68</v>
      </c>
      <c r="D73" s="438" t="s">
        <v>68</v>
      </c>
      <c r="E73" s="433" t="s">
        <v>68</v>
      </c>
      <c r="F73" s="433" t="s">
        <v>68</v>
      </c>
      <c r="G73" s="434" t="s">
        <v>68</v>
      </c>
      <c r="H73" s="23"/>
      <c r="I73" s="23"/>
      <c r="J73" s="439" t="s">
        <v>68</v>
      </c>
      <c r="K73" s="434" t="s">
        <v>68</v>
      </c>
      <c r="L73" s="438" t="s">
        <v>68</v>
      </c>
      <c r="M73" s="434" t="s">
        <v>68</v>
      </c>
      <c r="N73" s="23"/>
      <c r="O73" s="23"/>
      <c r="P73" s="23"/>
      <c r="Q73" s="23"/>
      <c r="R73" s="23"/>
      <c r="S73" s="23"/>
      <c r="T73" s="23" t="s">
        <v>13443</v>
      </c>
      <c r="U73" s="436" t="s">
        <v>68</v>
      </c>
      <c r="V73" s="439" t="s">
        <v>68</v>
      </c>
      <c r="W73" s="434" t="s">
        <v>68</v>
      </c>
      <c r="X73" s="23"/>
      <c r="Y73" s="23"/>
      <c r="Z73" s="23"/>
      <c r="AA73" s="23"/>
      <c r="AB73" s="437"/>
      <c r="AC73" s="437"/>
      <c r="AD73" s="23" t="s">
        <v>13444</v>
      </c>
      <c r="AE73" s="73"/>
      <c r="AF73" s="73"/>
      <c r="AG73" s="73"/>
      <c r="AH73" s="73"/>
      <c r="AI73" s="73"/>
      <c r="AJ73" s="73"/>
      <c r="AK73" s="73"/>
      <c r="AL73" s="73"/>
      <c r="AM73" s="73"/>
      <c r="AN73" s="73"/>
      <c r="AO73" s="73"/>
      <c r="AP73" s="73"/>
      <c r="AQ73" s="73"/>
      <c r="AR73" s="73"/>
      <c r="AS73" s="73"/>
      <c r="AT73" s="73"/>
      <c r="AU73" s="73"/>
    </row>
    <row r="74" ht="14.25" customHeight="1">
      <c r="A74" s="433">
        <v>45730.0</v>
      </c>
      <c r="B74" s="438" t="s">
        <v>68</v>
      </c>
      <c r="C74" s="433" t="s">
        <v>68</v>
      </c>
      <c r="D74" s="438" t="s">
        <v>68</v>
      </c>
      <c r="E74" s="433" t="s">
        <v>68</v>
      </c>
      <c r="F74" s="433" t="s">
        <v>68</v>
      </c>
      <c r="G74" s="434" t="s">
        <v>68</v>
      </c>
      <c r="H74" s="23"/>
      <c r="I74" s="23"/>
      <c r="J74" s="439" t="s">
        <v>68</v>
      </c>
      <c r="K74" s="434" t="s">
        <v>68</v>
      </c>
      <c r="L74" s="438" t="s">
        <v>68</v>
      </c>
      <c r="M74" s="434" t="s">
        <v>68</v>
      </c>
      <c r="N74" s="23"/>
      <c r="O74" s="23"/>
      <c r="P74" s="23"/>
      <c r="Q74" s="23"/>
      <c r="R74" s="23"/>
      <c r="S74" s="23"/>
      <c r="T74" s="438" t="s">
        <v>68</v>
      </c>
      <c r="U74" s="436" t="s">
        <v>68</v>
      </c>
      <c r="V74" s="439" t="s">
        <v>68</v>
      </c>
      <c r="W74" s="434" t="s">
        <v>68</v>
      </c>
      <c r="X74" s="23"/>
      <c r="Y74" s="23"/>
      <c r="Z74" s="23"/>
      <c r="AA74" s="23"/>
      <c r="AB74" s="437"/>
      <c r="AC74" s="437"/>
      <c r="AD74" s="23"/>
      <c r="AE74" s="73"/>
      <c r="AF74" s="73"/>
      <c r="AG74" s="73"/>
      <c r="AH74" s="73"/>
      <c r="AI74" s="73"/>
      <c r="AJ74" s="73"/>
      <c r="AK74" s="73"/>
      <c r="AL74" s="73"/>
      <c r="AM74" s="73"/>
      <c r="AN74" s="73"/>
      <c r="AO74" s="73"/>
      <c r="AP74" s="73"/>
      <c r="AQ74" s="73"/>
      <c r="AR74" s="73"/>
      <c r="AS74" s="73"/>
      <c r="AT74" s="73"/>
      <c r="AU74" s="73"/>
    </row>
    <row r="75" ht="14.25" customHeight="1">
      <c r="A75" s="440">
        <v>45731.0</v>
      </c>
      <c r="B75" s="441" t="s">
        <v>68</v>
      </c>
      <c r="C75" s="440" t="s">
        <v>68</v>
      </c>
      <c r="D75" s="441" t="s">
        <v>13432</v>
      </c>
      <c r="E75" s="440" t="s">
        <v>68</v>
      </c>
      <c r="F75" s="440" t="s">
        <v>68</v>
      </c>
      <c r="G75" s="442" t="s">
        <v>68</v>
      </c>
      <c r="H75" s="443"/>
      <c r="I75" s="443"/>
      <c r="J75" s="444" t="s">
        <v>68</v>
      </c>
      <c r="K75" s="442" t="s">
        <v>68</v>
      </c>
      <c r="L75" s="441" t="s">
        <v>68</v>
      </c>
      <c r="M75" s="442" t="s">
        <v>68</v>
      </c>
      <c r="N75" s="443"/>
      <c r="O75" s="443"/>
      <c r="P75" s="443"/>
      <c r="Q75" s="443"/>
      <c r="R75" s="443"/>
      <c r="S75" s="443"/>
      <c r="T75" s="441" t="s">
        <v>13432</v>
      </c>
      <c r="U75" s="445" t="s">
        <v>68</v>
      </c>
      <c r="V75" s="444" t="s">
        <v>68</v>
      </c>
      <c r="W75" s="442" t="s">
        <v>68</v>
      </c>
      <c r="X75" s="443"/>
      <c r="Y75" s="443"/>
      <c r="Z75" s="443"/>
      <c r="AA75" s="443"/>
      <c r="AB75" s="437"/>
      <c r="AC75" s="437"/>
      <c r="AD75" s="443"/>
      <c r="AE75" s="446"/>
      <c r="AF75" s="446"/>
      <c r="AG75" s="446"/>
      <c r="AH75" s="446"/>
      <c r="AI75" s="446"/>
      <c r="AJ75" s="446"/>
      <c r="AK75" s="446"/>
      <c r="AL75" s="446"/>
      <c r="AM75" s="446"/>
      <c r="AN75" s="446"/>
      <c r="AO75" s="446"/>
      <c r="AP75" s="446"/>
      <c r="AQ75" s="446"/>
      <c r="AR75" s="446"/>
      <c r="AS75" s="446"/>
      <c r="AT75" s="446"/>
      <c r="AU75" s="446"/>
    </row>
    <row r="76" ht="14.25" customHeight="1">
      <c r="A76" s="433">
        <v>45732.0</v>
      </c>
      <c r="B76" s="438" t="s">
        <v>2458</v>
      </c>
      <c r="C76" s="433" t="s">
        <v>68</v>
      </c>
      <c r="D76" s="438" t="s">
        <v>2458</v>
      </c>
      <c r="E76" s="433" t="s">
        <v>68</v>
      </c>
      <c r="F76" s="433" t="s">
        <v>68</v>
      </c>
      <c r="G76" s="434" t="s">
        <v>68</v>
      </c>
      <c r="H76" s="23"/>
      <c r="I76" s="23"/>
      <c r="J76" s="439" t="s">
        <v>68</v>
      </c>
      <c r="K76" s="434" t="s">
        <v>68</v>
      </c>
      <c r="L76" s="438" t="s">
        <v>2458</v>
      </c>
      <c r="M76" s="434" t="s">
        <v>68</v>
      </c>
      <c r="N76" s="23"/>
      <c r="O76" s="23"/>
      <c r="P76" s="23"/>
      <c r="Q76" s="23"/>
      <c r="R76" s="23"/>
      <c r="S76" s="23"/>
      <c r="T76" s="438" t="s">
        <v>2458</v>
      </c>
      <c r="U76" s="436" t="s">
        <v>68</v>
      </c>
      <c r="V76" s="447" t="s">
        <v>68</v>
      </c>
      <c r="W76" s="434" t="s">
        <v>68</v>
      </c>
      <c r="X76" s="23"/>
      <c r="Y76" s="23"/>
      <c r="Z76" s="23"/>
      <c r="AA76" s="23"/>
      <c r="AB76" s="437"/>
      <c r="AC76" s="437"/>
      <c r="AD76" s="23"/>
      <c r="AE76" s="73"/>
      <c r="AF76" s="73"/>
      <c r="AG76" s="73"/>
      <c r="AH76" s="73"/>
      <c r="AI76" s="73"/>
      <c r="AJ76" s="73"/>
      <c r="AK76" s="73"/>
      <c r="AL76" s="73"/>
      <c r="AM76" s="73"/>
      <c r="AN76" s="73"/>
      <c r="AO76" s="73"/>
      <c r="AP76" s="73"/>
      <c r="AQ76" s="73"/>
      <c r="AR76" s="73"/>
      <c r="AS76" s="73"/>
      <c r="AT76" s="73"/>
      <c r="AU76" s="73"/>
    </row>
    <row r="77" ht="14.25" customHeight="1">
      <c r="A77" s="433">
        <v>45733.0</v>
      </c>
      <c r="B77" s="438" t="s">
        <v>2493</v>
      </c>
      <c r="C77" s="433" t="s">
        <v>68</v>
      </c>
      <c r="D77" s="438" t="s">
        <v>2493</v>
      </c>
      <c r="E77" s="433" t="s">
        <v>68</v>
      </c>
      <c r="F77" s="433" t="s">
        <v>68</v>
      </c>
      <c r="G77" s="434" t="s">
        <v>68</v>
      </c>
      <c r="H77" s="23"/>
      <c r="I77" s="23"/>
      <c r="J77" s="439" t="s">
        <v>68</v>
      </c>
      <c r="K77" s="434" t="s">
        <v>68</v>
      </c>
      <c r="L77" s="438" t="s">
        <v>2493</v>
      </c>
      <c r="M77" s="434" t="s">
        <v>68</v>
      </c>
      <c r="N77" s="23"/>
      <c r="O77" s="23"/>
      <c r="P77" s="23"/>
      <c r="Q77" s="23"/>
      <c r="R77" s="23"/>
      <c r="S77" s="23"/>
      <c r="T77" s="438" t="s">
        <v>2493</v>
      </c>
      <c r="U77" s="436" t="s">
        <v>68</v>
      </c>
      <c r="V77" s="439" t="s">
        <v>68</v>
      </c>
      <c r="W77" s="434" t="s">
        <v>68</v>
      </c>
      <c r="X77" s="23"/>
      <c r="Y77" s="23"/>
      <c r="Z77" s="23"/>
      <c r="AA77" s="23"/>
      <c r="AB77" s="437"/>
      <c r="AC77" s="437"/>
      <c r="AD77" s="23" t="s">
        <v>13445</v>
      </c>
      <c r="AE77" s="73"/>
      <c r="AF77" s="73"/>
      <c r="AG77" s="73"/>
      <c r="AH77" s="73"/>
      <c r="AI77" s="73"/>
      <c r="AJ77" s="73"/>
      <c r="AK77" s="73"/>
      <c r="AL77" s="73"/>
      <c r="AM77" s="73"/>
      <c r="AN77" s="73"/>
      <c r="AO77" s="73"/>
      <c r="AP77" s="73"/>
      <c r="AQ77" s="73"/>
      <c r="AR77" s="73"/>
      <c r="AS77" s="73"/>
      <c r="AT77" s="73"/>
      <c r="AU77" s="73"/>
    </row>
    <row r="78" ht="14.25" customHeight="1">
      <c r="A78" s="433">
        <v>45734.0</v>
      </c>
      <c r="B78" s="438" t="s">
        <v>68</v>
      </c>
      <c r="C78" s="433" t="s">
        <v>68</v>
      </c>
      <c r="D78" s="438" t="s">
        <v>68</v>
      </c>
      <c r="E78" s="433" t="s">
        <v>68</v>
      </c>
      <c r="F78" s="433" t="s">
        <v>68</v>
      </c>
      <c r="G78" s="434" t="s">
        <v>68</v>
      </c>
      <c r="H78" s="23"/>
      <c r="I78" s="23"/>
      <c r="J78" s="439" t="s">
        <v>68</v>
      </c>
      <c r="K78" s="434" t="s">
        <v>68</v>
      </c>
      <c r="L78" s="438" t="s">
        <v>68</v>
      </c>
      <c r="M78" s="434" t="s">
        <v>68</v>
      </c>
      <c r="N78" s="23"/>
      <c r="O78" s="23"/>
      <c r="P78" s="23"/>
      <c r="Q78" s="23"/>
      <c r="R78" s="23"/>
      <c r="S78" s="23"/>
      <c r="T78" s="438" t="s">
        <v>13432</v>
      </c>
      <c r="U78" s="436" t="s">
        <v>68</v>
      </c>
      <c r="V78" s="439" t="s">
        <v>68</v>
      </c>
      <c r="W78" s="434" t="s">
        <v>68</v>
      </c>
      <c r="X78" s="23"/>
      <c r="Y78" s="23"/>
      <c r="Z78" s="23"/>
      <c r="AA78" s="23"/>
      <c r="AB78" s="437"/>
      <c r="AC78" s="437"/>
      <c r="AD78" s="23"/>
      <c r="AE78" s="73"/>
      <c r="AF78" s="73"/>
      <c r="AG78" s="73"/>
      <c r="AH78" s="73"/>
      <c r="AI78" s="73"/>
      <c r="AJ78" s="73"/>
      <c r="AK78" s="73"/>
      <c r="AL78" s="73"/>
      <c r="AM78" s="73"/>
      <c r="AN78" s="73"/>
      <c r="AO78" s="73"/>
      <c r="AP78" s="73"/>
      <c r="AQ78" s="73"/>
      <c r="AR78" s="73"/>
      <c r="AS78" s="73"/>
      <c r="AT78" s="73"/>
      <c r="AU78" s="73"/>
    </row>
    <row r="79" ht="14.25" customHeight="1">
      <c r="A79" s="433">
        <v>45735.0</v>
      </c>
      <c r="B79" s="438" t="s">
        <v>68</v>
      </c>
      <c r="C79" s="433" t="s">
        <v>68</v>
      </c>
      <c r="D79" s="438" t="s">
        <v>68</v>
      </c>
      <c r="E79" s="433" t="s">
        <v>68</v>
      </c>
      <c r="F79" s="433" t="s">
        <v>68</v>
      </c>
      <c r="G79" s="434" t="s">
        <v>68</v>
      </c>
      <c r="H79" s="23"/>
      <c r="I79" s="23"/>
      <c r="J79" s="439" t="s">
        <v>68</v>
      </c>
      <c r="K79" s="434" t="s">
        <v>68</v>
      </c>
      <c r="L79" s="438" t="s">
        <v>68</v>
      </c>
      <c r="M79" s="434" t="s">
        <v>68</v>
      </c>
      <c r="N79" s="23"/>
      <c r="O79" s="23"/>
      <c r="P79" s="23"/>
      <c r="Q79" s="23"/>
      <c r="R79" s="23"/>
      <c r="S79" s="23"/>
      <c r="T79" s="438" t="s">
        <v>68</v>
      </c>
      <c r="U79" s="436" t="s">
        <v>68</v>
      </c>
      <c r="V79" s="439" t="s">
        <v>68</v>
      </c>
      <c r="W79" s="434" t="s">
        <v>68</v>
      </c>
      <c r="X79" s="23"/>
      <c r="Y79" s="23"/>
      <c r="Z79" s="23"/>
      <c r="AA79" s="23"/>
      <c r="AB79" s="437"/>
      <c r="AC79" s="437"/>
      <c r="AD79" s="23"/>
      <c r="AE79" s="73"/>
      <c r="AF79" s="73"/>
      <c r="AG79" s="73"/>
      <c r="AH79" s="73"/>
      <c r="AI79" s="73"/>
      <c r="AJ79" s="73"/>
      <c r="AK79" s="73"/>
      <c r="AL79" s="73"/>
      <c r="AM79" s="73"/>
      <c r="AN79" s="73"/>
      <c r="AO79" s="73"/>
      <c r="AP79" s="73"/>
      <c r="AQ79" s="73"/>
      <c r="AR79" s="73"/>
      <c r="AS79" s="73"/>
      <c r="AT79" s="73"/>
      <c r="AU79" s="73"/>
    </row>
    <row r="80" ht="14.25" customHeight="1">
      <c r="A80" s="433">
        <v>45736.0</v>
      </c>
      <c r="B80" s="438" t="s">
        <v>68</v>
      </c>
      <c r="C80" s="433" t="s">
        <v>68</v>
      </c>
      <c r="D80" s="438" t="s">
        <v>68</v>
      </c>
      <c r="E80" s="433" t="s">
        <v>68</v>
      </c>
      <c r="F80" s="433" t="s">
        <v>68</v>
      </c>
      <c r="G80" s="434" t="s">
        <v>68</v>
      </c>
      <c r="H80" s="23"/>
      <c r="I80" s="23"/>
      <c r="J80" s="439" t="s">
        <v>68</v>
      </c>
      <c r="K80" s="434" t="s">
        <v>68</v>
      </c>
      <c r="L80" s="438" t="s">
        <v>68</v>
      </c>
      <c r="M80" s="434" t="s">
        <v>68</v>
      </c>
      <c r="N80" s="23"/>
      <c r="O80" s="23"/>
      <c r="P80" s="23"/>
      <c r="Q80" s="23"/>
      <c r="R80" s="23"/>
      <c r="S80" s="23"/>
      <c r="T80" s="438" t="s">
        <v>68</v>
      </c>
      <c r="U80" s="436" t="s">
        <v>68</v>
      </c>
      <c r="V80" s="439" t="s">
        <v>68</v>
      </c>
      <c r="W80" s="434" t="s">
        <v>68</v>
      </c>
      <c r="X80" s="23"/>
      <c r="Y80" s="23"/>
      <c r="Z80" s="23"/>
      <c r="AA80" s="23"/>
      <c r="AB80" s="437"/>
      <c r="AC80" s="437"/>
      <c r="AD80" s="23"/>
      <c r="AE80" s="73"/>
      <c r="AF80" s="73"/>
      <c r="AG80" s="73"/>
      <c r="AH80" s="73"/>
      <c r="AI80" s="73"/>
      <c r="AJ80" s="73"/>
      <c r="AK80" s="73"/>
      <c r="AL80" s="73"/>
      <c r="AM80" s="73"/>
      <c r="AN80" s="73"/>
      <c r="AO80" s="73"/>
      <c r="AP80" s="73"/>
      <c r="AQ80" s="73"/>
      <c r="AR80" s="73"/>
      <c r="AS80" s="73"/>
      <c r="AT80" s="73"/>
      <c r="AU80" s="73"/>
    </row>
    <row r="81" ht="14.25" customHeight="1">
      <c r="A81" s="433">
        <v>45737.0</v>
      </c>
      <c r="B81" s="438" t="s">
        <v>68</v>
      </c>
      <c r="C81" s="433" t="s">
        <v>68</v>
      </c>
      <c r="D81" s="438" t="s">
        <v>68</v>
      </c>
      <c r="E81" s="433" t="s">
        <v>68</v>
      </c>
      <c r="F81" s="433" t="s">
        <v>68</v>
      </c>
      <c r="G81" s="434" t="s">
        <v>68</v>
      </c>
      <c r="H81" s="23"/>
      <c r="I81" s="23"/>
      <c r="J81" s="439" t="s">
        <v>68</v>
      </c>
      <c r="K81" s="434" t="s">
        <v>68</v>
      </c>
      <c r="L81" s="438" t="s">
        <v>68</v>
      </c>
      <c r="M81" s="434" t="s">
        <v>68</v>
      </c>
      <c r="N81" s="23"/>
      <c r="O81" s="23"/>
      <c r="P81" s="23"/>
      <c r="Q81" s="23"/>
      <c r="R81" s="23"/>
      <c r="S81" s="23"/>
      <c r="T81" s="438" t="s">
        <v>13446</v>
      </c>
      <c r="U81" s="436" t="s">
        <v>68</v>
      </c>
      <c r="V81" s="439" t="s">
        <v>68</v>
      </c>
      <c r="W81" s="434" t="s">
        <v>68</v>
      </c>
      <c r="X81" s="23"/>
      <c r="Y81" s="23"/>
      <c r="Z81" s="23"/>
      <c r="AA81" s="23"/>
      <c r="AB81" s="437"/>
      <c r="AC81" s="437"/>
      <c r="AD81" s="23" t="s">
        <v>13447</v>
      </c>
      <c r="AE81" s="73"/>
      <c r="AF81" s="73"/>
      <c r="AG81" s="73"/>
      <c r="AH81" s="73"/>
      <c r="AI81" s="73"/>
      <c r="AJ81" s="73"/>
      <c r="AK81" s="73"/>
      <c r="AL81" s="73"/>
      <c r="AM81" s="73"/>
      <c r="AN81" s="73"/>
      <c r="AO81" s="73"/>
      <c r="AP81" s="73"/>
      <c r="AQ81" s="73"/>
      <c r="AR81" s="73"/>
      <c r="AS81" s="73"/>
      <c r="AT81" s="73"/>
      <c r="AU81" s="73"/>
    </row>
    <row r="82" ht="14.25" customHeight="1">
      <c r="A82" s="440">
        <v>45738.0</v>
      </c>
      <c r="B82" s="441" t="s">
        <v>68</v>
      </c>
      <c r="C82" s="440" t="s">
        <v>68</v>
      </c>
      <c r="D82" s="441" t="s">
        <v>13432</v>
      </c>
      <c r="E82" s="440" t="s">
        <v>68</v>
      </c>
      <c r="F82" s="440" t="s">
        <v>68</v>
      </c>
      <c r="G82" s="442" t="s">
        <v>68</v>
      </c>
      <c r="H82" s="443"/>
      <c r="I82" s="443"/>
      <c r="J82" s="444" t="s">
        <v>68</v>
      </c>
      <c r="K82" s="442" t="s">
        <v>68</v>
      </c>
      <c r="L82" s="441" t="s">
        <v>68</v>
      </c>
      <c r="M82" s="442" t="s">
        <v>68</v>
      </c>
      <c r="N82" s="443"/>
      <c r="O82" s="443"/>
      <c r="P82" s="443"/>
      <c r="Q82" s="443"/>
      <c r="R82" s="443"/>
      <c r="S82" s="443"/>
      <c r="T82" s="441" t="s">
        <v>13432</v>
      </c>
      <c r="U82" s="445" t="s">
        <v>68</v>
      </c>
      <c r="V82" s="444" t="s">
        <v>68</v>
      </c>
      <c r="W82" s="442" t="s">
        <v>68</v>
      </c>
      <c r="X82" s="443"/>
      <c r="Y82" s="443"/>
      <c r="Z82" s="443"/>
      <c r="AA82" s="443"/>
      <c r="AB82" s="437"/>
      <c r="AC82" s="437"/>
      <c r="AD82" s="443"/>
      <c r="AE82" s="446"/>
      <c r="AF82" s="446"/>
      <c r="AG82" s="446"/>
      <c r="AH82" s="446"/>
      <c r="AI82" s="446"/>
      <c r="AJ82" s="446"/>
      <c r="AK82" s="446"/>
      <c r="AL82" s="446"/>
      <c r="AM82" s="446"/>
      <c r="AN82" s="446"/>
      <c r="AO82" s="446"/>
      <c r="AP82" s="446"/>
      <c r="AQ82" s="446"/>
      <c r="AR82" s="446"/>
      <c r="AS82" s="446"/>
      <c r="AT82" s="446"/>
      <c r="AU82" s="446"/>
    </row>
    <row r="83" ht="14.25" customHeight="1">
      <c r="A83" s="433">
        <v>45739.0</v>
      </c>
      <c r="B83" s="438" t="s">
        <v>2458</v>
      </c>
      <c r="C83" s="433" t="s">
        <v>68</v>
      </c>
      <c r="D83" s="438" t="s">
        <v>2458</v>
      </c>
      <c r="E83" s="433" t="s">
        <v>68</v>
      </c>
      <c r="F83" s="433" t="s">
        <v>68</v>
      </c>
      <c r="G83" s="434" t="s">
        <v>68</v>
      </c>
      <c r="H83" s="23"/>
      <c r="I83" s="23"/>
      <c r="J83" s="439" t="s">
        <v>68</v>
      </c>
      <c r="K83" s="434" t="s">
        <v>68</v>
      </c>
      <c r="L83" s="438" t="s">
        <v>2458</v>
      </c>
      <c r="M83" s="434" t="s">
        <v>68</v>
      </c>
      <c r="N83" s="23"/>
      <c r="O83" s="23"/>
      <c r="P83" s="23"/>
      <c r="Q83" s="23"/>
      <c r="R83" s="23"/>
      <c r="S83" s="23"/>
      <c r="T83" s="438" t="s">
        <v>2458</v>
      </c>
      <c r="U83" s="436" t="s">
        <v>68</v>
      </c>
      <c r="V83" s="447" t="s">
        <v>68</v>
      </c>
      <c r="W83" s="434" t="s">
        <v>68</v>
      </c>
      <c r="X83" s="23"/>
      <c r="Y83" s="23"/>
      <c r="Z83" s="23"/>
      <c r="AA83" s="23"/>
      <c r="AB83" s="437"/>
      <c r="AC83" s="437"/>
      <c r="AD83" s="23"/>
      <c r="AE83" s="73"/>
      <c r="AF83" s="73"/>
      <c r="AG83" s="73"/>
      <c r="AH83" s="73"/>
      <c r="AI83" s="73"/>
      <c r="AJ83" s="73"/>
      <c r="AK83" s="73"/>
      <c r="AL83" s="73"/>
      <c r="AM83" s="73"/>
      <c r="AN83" s="73"/>
      <c r="AO83" s="73"/>
      <c r="AP83" s="73"/>
      <c r="AQ83" s="73"/>
      <c r="AR83" s="73"/>
      <c r="AS83" s="73"/>
      <c r="AT83" s="73"/>
      <c r="AU83" s="73"/>
    </row>
    <row r="84" ht="14.25" customHeight="1">
      <c r="A84" s="433">
        <v>45740.0</v>
      </c>
      <c r="B84" s="438" t="s">
        <v>68</v>
      </c>
      <c r="C84" s="433" t="s">
        <v>68</v>
      </c>
      <c r="D84" s="438" t="s">
        <v>68</v>
      </c>
      <c r="E84" s="433" t="s">
        <v>68</v>
      </c>
      <c r="F84" s="433" t="s">
        <v>68</v>
      </c>
      <c r="G84" s="434" t="s">
        <v>68</v>
      </c>
      <c r="H84" s="23"/>
      <c r="I84" s="23"/>
      <c r="J84" s="439" t="s">
        <v>68</v>
      </c>
      <c r="K84" s="434" t="s">
        <v>68</v>
      </c>
      <c r="L84" s="438" t="s">
        <v>68</v>
      </c>
      <c r="M84" s="434" t="s">
        <v>68</v>
      </c>
      <c r="N84" s="23"/>
      <c r="O84" s="23"/>
      <c r="P84" s="23"/>
      <c r="Q84" s="23"/>
      <c r="R84" s="23"/>
      <c r="S84" s="23"/>
      <c r="T84" s="438" t="s">
        <v>68</v>
      </c>
      <c r="U84" s="436" t="s">
        <v>68</v>
      </c>
      <c r="V84" s="439" t="s">
        <v>68</v>
      </c>
      <c r="W84" s="434" t="s">
        <v>68</v>
      </c>
      <c r="X84" s="23"/>
      <c r="Y84" s="23"/>
      <c r="Z84" s="23"/>
      <c r="AA84" s="23"/>
      <c r="AB84" s="437"/>
      <c r="AC84" s="437"/>
      <c r="AD84" s="23"/>
      <c r="AE84" s="73"/>
      <c r="AF84" s="73"/>
      <c r="AG84" s="73"/>
      <c r="AH84" s="73"/>
      <c r="AI84" s="73"/>
      <c r="AJ84" s="73"/>
      <c r="AK84" s="73"/>
      <c r="AL84" s="73"/>
      <c r="AM84" s="73"/>
      <c r="AN84" s="73"/>
      <c r="AO84" s="73"/>
      <c r="AP84" s="73"/>
      <c r="AQ84" s="73"/>
      <c r="AR84" s="73"/>
      <c r="AS84" s="73"/>
      <c r="AT84" s="73"/>
      <c r="AU84" s="73"/>
    </row>
    <row r="85" ht="14.25" customHeight="1">
      <c r="A85" s="433">
        <v>45741.0</v>
      </c>
      <c r="B85" s="438" t="s">
        <v>68</v>
      </c>
      <c r="C85" s="433" t="s">
        <v>68</v>
      </c>
      <c r="D85" s="438" t="s">
        <v>68</v>
      </c>
      <c r="E85" s="433" t="s">
        <v>68</v>
      </c>
      <c r="F85" s="433" t="s">
        <v>68</v>
      </c>
      <c r="G85" s="434" t="s">
        <v>68</v>
      </c>
      <c r="H85" s="23"/>
      <c r="I85" s="23"/>
      <c r="J85" s="439" t="s">
        <v>68</v>
      </c>
      <c r="K85" s="434" t="s">
        <v>68</v>
      </c>
      <c r="L85" s="438" t="s">
        <v>68</v>
      </c>
      <c r="M85" s="434" t="s">
        <v>68</v>
      </c>
      <c r="N85" s="23"/>
      <c r="O85" s="23"/>
      <c r="P85" s="23"/>
      <c r="Q85" s="23"/>
      <c r="R85" s="23"/>
      <c r="S85" s="23"/>
      <c r="T85" s="438" t="s">
        <v>68</v>
      </c>
      <c r="U85" s="436" t="s">
        <v>68</v>
      </c>
      <c r="V85" s="439" t="s">
        <v>68</v>
      </c>
      <c r="W85" s="434" t="s">
        <v>68</v>
      </c>
      <c r="X85" s="23"/>
      <c r="Y85" s="23"/>
      <c r="Z85" s="23"/>
      <c r="AA85" s="23"/>
      <c r="AB85" s="437"/>
      <c r="AC85" s="437"/>
      <c r="AD85" s="23"/>
      <c r="AE85" s="73"/>
      <c r="AF85" s="73"/>
      <c r="AG85" s="73"/>
      <c r="AH85" s="73"/>
      <c r="AI85" s="73"/>
      <c r="AJ85" s="73"/>
      <c r="AK85" s="73"/>
      <c r="AL85" s="73"/>
      <c r="AM85" s="73"/>
      <c r="AN85" s="73"/>
      <c r="AO85" s="73"/>
      <c r="AP85" s="73"/>
      <c r="AQ85" s="73"/>
      <c r="AR85" s="73"/>
      <c r="AS85" s="73"/>
      <c r="AT85" s="73"/>
      <c r="AU85" s="73"/>
    </row>
    <row r="86" ht="14.25" customHeight="1">
      <c r="A86" s="433">
        <v>45742.0</v>
      </c>
      <c r="B86" s="438" t="s">
        <v>68</v>
      </c>
      <c r="C86" s="433" t="s">
        <v>68</v>
      </c>
      <c r="D86" s="438" t="s">
        <v>13432</v>
      </c>
      <c r="E86" s="433" t="s">
        <v>68</v>
      </c>
      <c r="F86" s="433" t="s">
        <v>68</v>
      </c>
      <c r="G86" s="434" t="s">
        <v>68</v>
      </c>
      <c r="H86" s="23"/>
      <c r="I86" s="23"/>
      <c r="J86" s="439" t="s">
        <v>68</v>
      </c>
      <c r="K86" s="434" t="s">
        <v>68</v>
      </c>
      <c r="L86" s="438" t="s">
        <v>68</v>
      </c>
      <c r="M86" s="434" t="s">
        <v>68</v>
      </c>
      <c r="N86" s="23"/>
      <c r="O86" s="23"/>
      <c r="P86" s="23"/>
      <c r="Q86" s="23"/>
      <c r="R86" s="23"/>
      <c r="S86" s="23"/>
      <c r="T86" s="438" t="s">
        <v>68</v>
      </c>
      <c r="U86" s="436" t="s">
        <v>68</v>
      </c>
      <c r="V86" s="439" t="s">
        <v>68</v>
      </c>
      <c r="W86" s="434" t="s">
        <v>68</v>
      </c>
      <c r="X86" s="23"/>
      <c r="Y86" s="23"/>
      <c r="Z86" s="23"/>
      <c r="AA86" s="23"/>
      <c r="AB86" s="437"/>
      <c r="AC86" s="437"/>
      <c r="AD86" s="23" t="s">
        <v>13448</v>
      </c>
      <c r="AE86" s="73"/>
      <c r="AF86" s="73"/>
      <c r="AG86" s="73"/>
      <c r="AH86" s="73"/>
      <c r="AI86" s="73"/>
      <c r="AJ86" s="73"/>
      <c r="AK86" s="73"/>
      <c r="AL86" s="73"/>
      <c r="AM86" s="73"/>
      <c r="AN86" s="73"/>
      <c r="AO86" s="73"/>
      <c r="AP86" s="73"/>
      <c r="AQ86" s="73"/>
      <c r="AR86" s="73"/>
      <c r="AS86" s="73"/>
      <c r="AT86" s="73"/>
      <c r="AU86" s="73"/>
    </row>
    <row r="87" ht="14.25" customHeight="1">
      <c r="A87" s="433">
        <v>45743.0</v>
      </c>
      <c r="B87" s="438" t="s">
        <v>68</v>
      </c>
      <c r="C87" s="433" t="s">
        <v>68</v>
      </c>
      <c r="D87" s="438" t="s">
        <v>13432</v>
      </c>
      <c r="E87" s="433" t="s">
        <v>68</v>
      </c>
      <c r="F87" s="433" t="s">
        <v>68</v>
      </c>
      <c r="G87" s="434" t="s">
        <v>68</v>
      </c>
      <c r="H87" s="23"/>
      <c r="I87" s="23"/>
      <c r="J87" s="439" t="s">
        <v>68</v>
      </c>
      <c r="K87" s="434" t="s">
        <v>68</v>
      </c>
      <c r="L87" s="438" t="s">
        <v>68</v>
      </c>
      <c r="M87" s="434" t="s">
        <v>68</v>
      </c>
      <c r="N87" s="23"/>
      <c r="O87" s="23"/>
      <c r="P87" s="23"/>
      <c r="Q87" s="23"/>
      <c r="R87" s="23"/>
      <c r="S87" s="23"/>
      <c r="T87" s="438" t="s">
        <v>68</v>
      </c>
      <c r="U87" s="436" t="s">
        <v>68</v>
      </c>
      <c r="V87" s="439" t="s">
        <v>68</v>
      </c>
      <c r="W87" s="434" t="s">
        <v>68</v>
      </c>
      <c r="X87" s="23"/>
      <c r="Y87" s="23"/>
      <c r="Z87" s="23"/>
      <c r="AA87" s="23"/>
      <c r="AB87" s="437"/>
      <c r="AC87" s="437"/>
      <c r="AD87" s="23" t="s">
        <v>13449</v>
      </c>
      <c r="AE87" s="73"/>
      <c r="AF87" s="73"/>
      <c r="AG87" s="73"/>
      <c r="AH87" s="73"/>
      <c r="AI87" s="73"/>
      <c r="AJ87" s="73"/>
      <c r="AK87" s="73"/>
      <c r="AL87" s="73"/>
      <c r="AM87" s="73"/>
      <c r="AN87" s="73"/>
      <c r="AO87" s="73"/>
      <c r="AP87" s="73"/>
      <c r="AQ87" s="73"/>
      <c r="AR87" s="73"/>
      <c r="AS87" s="73"/>
      <c r="AT87" s="73"/>
      <c r="AU87" s="73"/>
    </row>
    <row r="88" ht="14.25" customHeight="1">
      <c r="A88" s="433">
        <v>45744.0</v>
      </c>
      <c r="B88" s="438" t="s">
        <v>68</v>
      </c>
      <c r="C88" s="433" t="s">
        <v>68</v>
      </c>
      <c r="D88" s="438" t="s">
        <v>13432</v>
      </c>
      <c r="E88" s="433" t="s">
        <v>68</v>
      </c>
      <c r="F88" s="433" t="s">
        <v>68</v>
      </c>
      <c r="G88" s="434" t="s">
        <v>68</v>
      </c>
      <c r="H88" s="23"/>
      <c r="I88" s="23"/>
      <c r="J88" s="439" t="s">
        <v>68</v>
      </c>
      <c r="K88" s="434" t="s">
        <v>68</v>
      </c>
      <c r="L88" s="438" t="s">
        <v>68</v>
      </c>
      <c r="M88" s="434" t="s">
        <v>68</v>
      </c>
      <c r="N88" s="23"/>
      <c r="O88" s="23"/>
      <c r="P88" s="23"/>
      <c r="Q88" s="23"/>
      <c r="R88" s="23"/>
      <c r="S88" s="23"/>
      <c r="T88" s="438" t="s">
        <v>68</v>
      </c>
      <c r="U88" s="436" t="s">
        <v>68</v>
      </c>
      <c r="V88" s="439" t="s">
        <v>68</v>
      </c>
      <c r="W88" s="434" t="s">
        <v>68</v>
      </c>
      <c r="X88" s="23"/>
      <c r="Y88" s="23"/>
      <c r="Z88" s="23"/>
      <c r="AA88" s="23"/>
      <c r="AB88" s="437"/>
      <c r="AC88" s="437"/>
      <c r="AD88" s="23" t="s">
        <v>13450</v>
      </c>
      <c r="AE88" s="73"/>
      <c r="AF88" s="73"/>
      <c r="AG88" s="73"/>
      <c r="AH88" s="73"/>
      <c r="AI88" s="73"/>
      <c r="AJ88" s="73"/>
      <c r="AK88" s="73"/>
      <c r="AL88" s="73"/>
      <c r="AM88" s="73"/>
      <c r="AN88" s="73"/>
      <c r="AO88" s="73"/>
      <c r="AP88" s="73"/>
      <c r="AQ88" s="73"/>
      <c r="AR88" s="73"/>
      <c r="AS88" s="73"/>
      <c r="AT88" s="73"/>
      <c r="AU88" s="73"/>
    </row>
    <row r="89" ht="14.25" customHeight="1">
      <c r="A89" s="440">
        <v>45745.0</v>
      </c>
      <c r="B89" s="441" t="s">
        <v>68</v>
      </c>
      <c r="C89" s="440" t="s">
        <v>68</v>
      </c>
      <c r="D89" s="441" t="s">
        <v>13432</v>
      </c>
      <c r="E89" s="440" t="s">
        <v>68</v>
      </c>
      <c r="F89" s="440" t="s">
        <v>68</v>
      </c>
      <c r="G89" s="442" t="s">
        <v>68</v>
      </c>
      <c r="H89" s="443"/>
      <c r="I89" s="443"/>
      <c r="J89" s="444" t="s">
        <v>68</v>
      </c>
      <c r="K89" s="442" t="s">
        <v>68</v>
      </c>
      <c r="L89" s="441" t="s">
        <v>68</v>
      </c>
      <c r="M89" s="442" t="s">
        <v>68</v>
      </c>
      <c r="N89" s="443"/>
      <c r="O89" s="443"/>
      <c r="P89" s="443"/>
      <c r="Q89" s="443"/>
      <c r="R89" s="443"/>
      <c r="S89" s="443"/>
      <c r="T89" s="441" t="s">
        <v>13432</v>
      </c>
      <c r="U89" s="445" t="s">
        <v>68</v>
      </c>
      <c r="V89" s="444" t="s">
        <v>68</v>
      </c>
      <c r="W89" s="442" t="s">
        <v>68</v>
      </c>
      <c r="X89" s="443"/>
      <c r="Y89" s="443"/>
      <c r="Z89" s="443"/>
      <c r="AA89" s="443"/>
      <c r="AB89" s="437"/>
      <c r="AC89" s="437"/>
      <c r="AD89" s="443"/>
      <c r="AE89" s="446"/>
      <c r="AF89" s="446"/>
      <c r="AG89" s="446"/>
      <c r="AH89" s="446"/>
      <c r="AI89" s="446"/>
      <c r="AJ89" s="446"/>
      <c r="AK89" s="446"/>
      <c r="AL89" s="446"/>
      <c r="AM89" s="446"/>
      <c r="AN89" s="446"/>
      <c r="AO89" s="446"/>
      <c r="AP89" s="446"/>
      <c r="AQ89" s="446"/>
      <c r="AR89" s="446"/>
      <c r="AS89" s="446"/>
      <c r="AT89" s="446"/>
      <c r="AU89" s="446"/>
    </row>
    <row r="90" ht="14.25" customHeight="1">
      <c r="A90" s="433">
        <v>45746.0</v>
      </c>
      <c r="B90" s="438" t="s">
        <v>2458</v>
      </c>
      <c r="C90" s="433" t="s">
        <v>68</v>
      </c>
      <c r="D90" s="438" t="s">
        <v>2458</v>
      </c>
      <c r="E90" s="433" t="s">
        <v>68</v>
      </c>
      <c r="F90" s="433" t="s">
        <v>68</v>
      </c>
      <c r="G90" s="434" t="s">
        <v>68</v>
      </c>
      <c r="H90" s="23"/>
      <c r="I90" s="23"/>
      <c r="J90" s="439" t="s">
        <v>68</v>
      </c>
      <c r="K90" s="434" t="s">
        <v>68</v>
      </c>
      <c r="L90" s="438" t="s">
        <v>2458</v>
      </c>
      <c r="M90" s="434" t="s">
        <v>68</v>
      </c>
      <c r="N90" s="23"/>
      <c r="O90" s="23"/>
      <c r="P90" s="23"/>
      <c r="Q90" s="23"/>
      <c r="R90" s="23"/>
      <c r="S90" s="23"/>
      <c r="T90" s="438" t="s">
        <v>2458</v>
      </c>
      <c r="U90" s="436" t="s">
        <v>68</v>
      </c>
      <c r="V90" s="447" t="s">
        <v>68</v>
      </c>
      <c r="W90" s="434" t="s">
        <v>68</v>
      </c>
      <c r="X90" s="23"/>
      <c r="Y90" s="23"/>
      <c r="Z90" s="23"/>
      <c r="AA90" s="23"/>
      <c r="AB90" s="437"/>
      <c r="AC90" s="437"/>
      <c r="AD90" s="23"/>
      <c r="AE90" s="73"/>
      <c r="AF90" s="73"/>
      <c r="AG90" s="73"/>
      <c r="AH90" s="73"/>
      <c r="AI90" s="73"/>
      <c r="AJ90" s="73"/>
      <c r="AK90" s="73"/>
      <c r="AL90" s="73"/>
      <c r="AM90" s="73"/>
      <c r="AN90" s="73"/>
      <c r="AO90" s="73"/>
      <c r="AP90" s="73"/>
      <c r="AQ90" s="73"/>
      <c r="AR90" s="73"/>
      <c r="AS90" s="73"/>
      <c r="AT90" s="73"/>
      <c r="AU90" s="73"/>
    </row>
    <row r="91" ht="14.25" customHeight="1">
      <c r="A91" s="433">
        <v>45747.0</v>
      </c>
      <c r="B91" s="438" t="s">
        <v>68</v>
      </c>
      <c r="C91" s="433" t="s">
        <v>68</v>
      </c>
      <c r="D91" s="438" t="s">
        <v>68</v>
      </c>
      <c r="E91" s="433" t="s">
        <v>68</v>
      </c>
      <c r="F91" s="433" t="s">
        <v>68</v>
      </c>
      <c r="G91" s="434" t="s">
        <v>68</v>
      </c>
      <c r="H91" s="23"/>
      <c r="I91" s="23"/>
      <c r="J91" s="439" t="s">
        <v>68</v>
      </c>
      <c r="K91" s="434" t="s">
        <v>68</v>
      </c>
      <c r="L91" s="438" t="s">
        <v>68</v>
      </c>
      <c r="M91" s="434" t="s">
        <v>68</v>
      </c>
      <c r="N91" s="23"/>
      <c r="O91" s="23"/>
      <c r="P91" s="23"/>
      <c r="Q91" s="23"/>
      <c r="R91" s="23"/>
      <c r="S91" s="23"/>
      <c r="T91" s="438" t="s">
        <v>68</v>
      </c>
      <c r="U91" s="436" t="s">
        <v>68</v>
      </c>
      <c r="V91" s="439" t="s">
        <v>68</v>
      </c>
      <c r="W91" s="434" t="s">
        <v>68</v>
      </c>
      <c r="X91" s="23"/>
      <c r="Y91" s="23"/>
      <c r="Z91" s="23"/>
      <c r="AA91" s="23"/>
      <c r="AB91" s="437"/>
      <c r="AC91" s="437"/>
      <c r="AD91" s="23"/>
      <c r="AE91" s="73"/>
      <c r="AF91" s="73"/>
      <c r="AG91" s="73"/>
      <c r="AH91" s="73"/>
      <c r="AI91" s="73"/>
      <c r="AJ91" s="73"/>
      <c r="AK91" s="73"/>
      <c r="AL91" s="73"/>
      <c r="AM91" s="73"/>
      <c r="AN91" s="73"/>
      <c r="AO91" s="73"/>
      <c r="AP91" s="73"/>
      <c r="AQ91" s="73"/>
      <c r="AR91" s="73"/>
      <c r="AS91" s="73"/>
      <c r="AT91" s="73"/>
      <c r="AU91" s="73"/>
    </row>
    <row r="92" ht="14.25" customHeight="1">
      <c r="A92" s="433">
        <v>45748.0</v>
      </c>
      <c r="B92" s="438" t="s">
        <v>68</v>
      </c>
      <c r="C92" s="433" t="s">
        <v>68</v>
      </c>
      <c r="D92" s="438" t="s">
        <v>68</v>
      </c>
      <c r="E92" s="433" t="s">
        <v>68</v>
      </c>
      <c r="F92" s="433" t="s">
        <v>68</v>
      </c>
      <c r="G92" s="434" t="s">
        <v>68</v>
      </c>
      <c r="H92" s="23"/>
      <c r="I92" s="23"/>
      <c r="J92" s="439" t="s">
        <v>68</v>
      </c>
      <c r="K92" s="434" t="s">
        <v>68</v>
      </c>
      <c r="L92" s="438" t="s">
        <v>68</v>
      </c>
      <c r="M92" s="434" t="s">
        <v>68</v>
      </c>
      <c r="N92" s="23"/>
      <c r="O92" s="23"/>
      <c r="P92" s="23"/>
      <c r="Q92" s="23"/>
      <c r="R92" s="23"/>
      <c r="S92" s="23"/>
      <c r="T92" s="438" t="s">
        <v>68</v>
      </c>
      <c r="U92" s="436" t="s">
        <v>68</v>
      </c>
      <c r="V92" s="439" t="s">
        <v>68</v>
      </c>
      <c r="W92" s="434" t="s">
        <v>68</v>
      </c>
      <c r="X92" s="23"/>
      <c r="Y92" s="23"/>
      <c r="Z92" s="23"/>
      <c r="AA92" s="23"/>
      <c r="AB92" s="437"/>
      <c r="AC92" s="437"/>
      <c r="AD92" s="23"/>
      <c r="AE92" s="73"/>
      <c r="AF92" s="73"/>
      <c r="AG92" s="73"/>
      <c r="AH92" s="73"/>
      <c r="AI92" s="73"/>
      <c r="AJ92" s="73"/>
      <c r="AK92" s="73"/>
      <c r="AL92" s="73"/>
      <c r="AM92" s="73"/>
      <c r="AN92" s="73"/>
      <c r="AO92" s="73"/>
      <c r="AP92" s="73"/>
      <c r="AQ92" s="73"/>
      <c r="AR92" s="73"/>
      <c r="AS92" s="73"/>
      <c r="AT92" s="73"/>
      <c r="AU92" s="73"/>
    </row>
    <row r="93" ht="14.25" customHeight="1">
      <c r="A93" s="433">
        <v>45749.0</v>
      </c>
      <c r="B93" s="438" t="s">
        <v>68</v>
      </c>
      <c r="C93" s="433" t="s">
        <v>68</v>
      </c>
      <c r="D93" s="438" t="s">
        <v>68</v>
      </c>
      <c r="E93" s="433" t="s">
        <v>68</v>
      </c>
      <c r="F93" s="433" t="s">
        <v>68</v>
      </c>
      <c r="G93" s="434" t="s">
        <v>68</v>
      </c>
      <c r="H93" s="23"/>
      <c r="I93" s="23"/>
      <c r="J93" s="439" t="s">
        <v>68</v>
      </c>
      <c r="K93" s="434" t="s">
        <v>68</v>
      </c>
      <c r="L93" s="438" t="s">
        <v>68</v>
      </c>
      <c r="M93" s="434" t="s">
        <v>68</v>
      </c>
      <c r="N93" s="23"/>
      <c r="O93" s="23"/>
      <c r="P93" s="23"/>
      <c r="Q93" s="23"/>
      <c r="R93" s="23"/>
      <c r="S93" s="23"/>
      <c r="T93" s="438" t="s">
        <v>68</v>
      </c>
      <c r="U93" s="436" t="s">
        <v>68</v>
      </c>
      <c r="V93" s="439" t="s">
        <v>68</v>
      </c>
      <c r="W93" s="434" t="s">
        <v>68</v>
      </c>
      <c r="X93" s="23"/>
      <c r="Y93" s="23"/>
      <c r="Z93" s="23"/>
      <c r="AA93" s="23"/>
      <c r="AB93" s="437"/>
      <c r="AC93" s="437"/>
      <c r="AD93" s="23"/>
      <c r="AE93" s="73"/>
      <c r="AF93" s="73"/>
      <c r="AG93" s="73"/>
      <c r="AH93" s="73"/>
      <c r="AI93" s="73"/>
      <c r="AJ93" s="73"/>
      <c r="AK93" s="73"/>
      <c r="AL93" s="73"/>
      <c r="AM93" s="73"/>
      <c r="AN93" s="73"/>
      <c r="AO93" s="73"/>
      <c r="AP93" s="73"/>
      <c r="AQ93" s="73"/>
      <c r="AR93" s="73"/>
      <c r="AS93" s="73"/>
      <c r="AT93" s="73"/>
      <c r="AU93" s="73"/>
    </row>
    <row r="94" ht="14.25" customHeight="1">
      <c r="A94" s="433">
        <v>45750.0</v>
      </c>
      <c r="B94" s="438" t="s">
        <v>68</v>
      </c>
      <c r="C94" s="433" t="s">
        <v>68</v>
      </c>
      <c r="D94" s="438" t="s">
        <v>68</v>
      </c>
      <c r="E94" s="433" t="s">
        <v>68</v>
      </c>
      <c r="F94" s="433" t="s">
        <v>68</v>
      </c>
      <c r="G94" s="434" t="s">
        <v>68</v>
      </c>
      <c r="H94" s="23"/>
      <c r="I94" s="23"/>
      <c r="J94" s="439" t="s">
        <v>68</v>
      </c>
      <c r="K94" s="434" t="s">
        <v>68</v>
      </c>
      <c r="L94" s="438" t="s">
        <v>68</v>
      </c>
      <c r="M94" s="434" t="s">
        <v>68</v>
      </c>
      <c r="N94" s="23"/>
      <c r="O94" s="23"/>
      <c r="P94" s="23"/>
      <c r="Q94" s="23"/>
      <c r="R94" s="23"/>
      <c r="S94" s="23"/>
      <c r="T94" s="438" t="s">
        <v>68</v>
      </c>
      <c r="U94" s="436" t="s">
        <v>68</v>
      </c>
      <c r="V94" s="439" t="s">
        <v>68</v>
      </c>
      <c r="W94" s="434" t="s">
        <v>68</v>
      </c>
      <c r="X94" s="23"/>
      <c r="Y94" s="23"/>
      <c r="Z94" s="23"/>
      <c r="AA94" s="23"/>
      <c r="AB94" s="437"/>
      <c r="AC94" s="437"/>
      <c r="AD94" s="23"/>
      <c r="AE94" s="73"/>
      <c r="AF94" s="73"/>
      <c r="AG94" s="73"/>
      <c r="AH94" s="73"/>
      <c r="AI94" s="73"/>
      <c r="AJ94" s="73"/>
      <c r="AK94" s="73"/>
      <c r="AL94" s="73"/>
      <c r="AM94" s="73"/>
      <c r="AN94" s="73"/>
      <c r="AO94" s="73"/>
      <c r="AP94" s="73"/>
      <c r="AQ94" s="73"/>
      <c r="AR94" s="73"/>
      <c r="AS94" s="73"/>
      <c r="AT94" s="73"/>
      <c r="AU94" s="73"/>
    </row>
    <row r="95" ht="14.25" customHeight="1">
      <c r="A95" s="433">
        <v>45751.0</v>
      </c>
      <c r="B95" s="438" t="s">
        <v>68</v>
      </c>
      <c r="C95" s="433" t="s">
        <v>68</v>
      </c>
      <c r="D95" s="438" t="s">
        <v>68</v>
      </c>
      <c r="E95" s="433" t="s">
        <v>68</v>
      </c>
      <c r="F95" s="433" t="s">
        <v>68</v>
      </c>
      <c r="G95" s="434" t="s">
        <v>68</v>
      </c>
      <c r="H95" s="23"/>
      <c r="I95" s="23"/>
      <c r="J95" s="439" t="s">
        <v>68</v>
      </c>
      <c r="K95" s="434" t="s">
        <v>68</v>
      </c>
      <c r="L95" s="438" t="s">
        <v>68</v>
      </c>
      <c r="M95" s="434" t="s">
        <v>68</v>
      </c>
      <c r="N95" s="23"/>
      <c r="O95" s="23"/>
      <c r="P95" s="23"/>
      <c r="Q95" s="23"/>
      <c r="R95" s="23"/>
      <c r="S95" s="23"/>
      <c r="T95" s="438" t="s">
        <v>68</v>
      </c>
      <c r="U95" s="436" t="s">
        <v>68</v>
      </c>
      <c r="V95" s="439" t="s">
        <v>68</v>
      </c>
      <c r="W95" s="434" t="s">
        <v>68</v>
      </c>
      <c r="X95" s="23"/>
      <c r="Y95" s="23"/>
      <c r="Z95" s="23"/>
      <c r="AA95" s="23"/>
      <c r="AB95" s="437"/>
      <c r="AC95" s="437"/>
      <c r="AD95" s="23"/>
      <c r="AE95" s="73"/>
      <c r="AF95" s="73"/>
      <c r="AG95" s="73"/>
      <c r="AH95" s="73"/>
      <c r="AI95" s="73"/>
      <c r="AJ95" s="73"/>
      <c r="AK95" s="73"/>
      <c r="AL95" s="73"/>
      <c r="AM95" s="73"/>
      <c r="AN95" s="73"/>
      <c r="AO95" s="73"/>
      <c r="AP95" s="73"/>
      <c r="AQ95" s="73"/>
      <c r="AR95" s="73"/>
      <c r="AS95" s="73"/>
      <c r="AT95" s="73"/>
      <c r="AU95" s="73"/>
    </row>
    <row r="96" ht="14.25" customHeight="1">
      <c r="A96" s="440">
        <v>45752.0</v>
      </c>
      <c r="B96" s="441" t="s">
        <v>68</v>
      </c>
      <c r="C96" s="440" t="s">
        <v>68</v>
      </c>
      <c r="D96" s="441" t="s">
        <v>13432</v>
      </c>
      <c r="E96" s="440" t="s">
        <v>68</v>
      </c>
      <c r="F96" s="440" t="s">
        <v>68</v>
      </c>
      <c r="G96" s="442" t="s">
        <v>68</v>
      </c>
      <c r="H96" s="443"/>
      <c r="I96" s="443"/>
      <c r="J96" s="444" t="s">
        <v>68</v>
      </c>
      <c r="K96" s="442" t="s">
        <v>68</v>
      </c>
      <c r="L96" s="441" t="s">
        <v>68</v>
      </c>
      <c r="M96" s="442" t="s">
        <v>68</v>
      </c>
      <c r="N96" s="443"/>
      <c r="O96" s="443"/>
      <c r="P96" s="443"/>
      <c r="Q96" s="443"/>
      <c r="R96" s="443"/>
      <c r="S96" s="443"/>
      <c r="T96" s="441" t="s">
        <v>13432</v>
      </c>
      <c r="U96" s="445" t="s">
        <v>68</v>
      </c>
      <c r="V96" s="444" t="s">
        <v>68</v>
      </c>
      <c r="W96" s="442" t="s">
        <v>68</v>
      </c>
      <c r="X96" s="443"/>
      <c r="Y96" s="443"/>
      <c r="Z96" s="443"/>
      <c r="AA96" s="443"/>
      <c r="AB96" s="437"/>
      <c r="AC96" s="437"/>
      <c r="AD96" s="443"/>
      <c r="AE96" s="446"/>
      <c r="AF96" s="446"/>
      <c r="AG96" s="446"/>
      <c r="AH96" s="446"/>
      <c r="AI96" s="446"/>
      <c r="AJ96" s="446"/>
      <c r="AK96" s="446"/>
      <c r="AL96" s="446"/>
      <c r="AM96" s="446"/>
      <c r="AN96" s="446"/>
      <c r="AO96" s="446"/>
      <c r="AP96" s="446"/>
      <c r="AQ96" s="446"/>
      <c r="AR96" s="446"/>
      <c r="AS96" s="446"/>
      <c r="AT96" s="446"/>
      <c r="AU96" s="446"/>
    </row>
    <row r="97" ht="14.25" customHeight="1">
      <c r="A97" s="433">
        <v>45753.0</v>
      </c>
      <c r="B97" s="438" t="s">
        <v>2458</v>
      </c>
      <c r="C97" s="433" t="s">
        <v>68</v>
      </c>
      <c r="D97" s="438" t="s">
        <v>2458</v>
      </c>
      <c r="E97" s="433" t="s">
        <v>68</v>
      </c>
      <c r="F97" s="433" t="s">
        <v>68</v>
      </c>
      <c r="G97" s="434" t="s">
        <v>68</v>
      </c>
      <c r="H97" s="23"/>
      <c r="I97" s="23"/>
      <c r="J97" s="439" t="s">
        <v>68</v>
      </c>
      <c r="K97" s="434" t="s">
        <v>68</v>
      </c>
      <c r="L97" s="438" t="s">
        <v>2458</v>
      </c>
      <c r="M97" s="434" t="s">
        <v>68</v>
      </c>
      <c r="N97" s="23"/>
      <c r="O97" s="23"/>
      <c r="P97" s="23"/>
      <c r="Q97" s="23"/>
      <c r="R97" s="23"/>
      <c r="S97" s="23"/>
      <c r="T97" s="438" t="s">
        <v>2458</v>
      </c>
      <c r="U97" s="436" t="s">
        <v>68</v>
      </c>
      <c r="V97" s="447" t="s">
        <v>68</v>
      </c>
      <c r="W97" s="434" t="s">
        <v>68</v>
      </c>
      <c r="X97" s="23"/>
      <c r="Y97" s="23"/>
      <c r="Z97" s="23"/>
      <c r="AA97" s="23"/>
      <c r="AB97" s="437"/>
      <c r="AC97" s="437"/>
      <c r="AD97" s="23"/>
      <c r="AE97" s="73"/>
      <c r="AF97" s="73"/>
      <c r="AG97" s="73"/>
      <c r="AH97" s="73"/>
      <c r="AI97" s="73"/>
      <c r="AJ97" s="73"/>
      <c r="AK97" s="73"/>
      <c r="AL97" s="73"/>
      <c r="AM97" s="73"/>
      <c r="AN97" s="73"/>
      <c r="AO97" s="73"/>
      <c r="AP97" s="73"/>
      <c r="AQ97" s="73"/>
      <c r="AR97" s="73"/>
      <c r="AS97" s="73"/>
      <c r="AT97" s="73"/>
      <c r="AU97" s="73"/>
    </row>
    <row r="98" ht="14.25" customHeight="1">
      <c r="A98" s="433">
        <v>45754.0</v>
      </c>
      <c r="B98" s="438" t="s">
        <v>13451</v>
      </c>
      <c r="C98" s="433" t="s">
        <v>68</v>
      </c>
      <c r="D98" s="438" t="s">
        <v>68</v>
      </c>
      <c r="E98" s="433" t="s">
        <v>68</v>
      </c>
      <c r="F98" s="433" t="s">
        <v>68</v>
      </c>
      <c r="G98" s="434" t="s">
        <v>68</v>
      </c>
      <c r="H98" s="23"/>
      <c r="I98" s="23"/>
      <c r="J98" s="439" t="s">
        <v>68</v>
      </c>
      <c r="K98" s="434" t="s">
        <v>68</v>
      </c>
      <c r="L98" s="438" t="s">
        <v>68</v>
      </c>
      <c r="M98" s="434" t="s">
        <v>68</v>
      </c>
      <c r="N98" s="23"/>
      <c r="O98" s="23"/>
      <c r="P98" s="23"/>
      <c r="Q98" s="23"/>
      <c r="R98" s="23"/>
      <c r="S98" s="23"/>
      <c r="T98" s="438" t="s">
        <v>68</v>
      </c>
      <c r="U98" s="436" t="s">
        <v>68</v>
      </c>
      <c r="V98" s="439" t="s">
        <v>68</v>
      </c>
      <c r="W98" s="434" t="s">
        <v>68</v>
      </c>
      <c r="X98" s="23"/>
      <c r="Y98" s="23"/>
      <c r="Z98" s="23"/>
      <c r="AA98" s="23"/>
      <c r="AB98" s="437"/>
      <c r="AC98" s="437"/>
      <c r="AD98" s="23" t="s">
        <v>13452</v>
      </c>
      <c r="AE98" s="73"/>
      <c r="AF98" s="73"/>
      <c r="AG98" s="73"/>
      <c r="AH98" s="73"/>
      <c r="AI98" s="73"/>
      <c r="AJ98" s="73"/>
      <c r="AK98" s="73"/>
      <c r="AL98" s="73"/>
      <c r="AM98" s="73"/>
      <c r="AN98" s="73"/>
      <c r="AO98" s="73"/>
      <c r="AP98" s="73"/>
      <c r="AQ98" s="73"/>
      <c r="AR98" s="73"/>
      <c r="AS98" s="73"/>
      <c r="AT98" s="73"/>
      <c r="AU98" s="73"/>
    </row>
    <row r="99" ht="14.25" customHeight="1">
      <c r="A99" s="433">
        <v>45755.0</v>
      </c>
      <c r="B99" s="438" t="s">
        <v>13451</v>
      </c>
      <c r="C99" s="433" t="s">
        <v>68</v>
      </c>
      <c r="D99" s="438" t="s">
        <v>68</v>
      </c>
      <c r="E99" s="433" t="s">
        <v>68</v>
      </c>
      <c r="F99" s="433" t="s">
        <v>68</v>
      </c>
      <c r="G99" s="434" t="s">
        <v>68</v>
      </c>
      <c r="H99" s="23"/>
      <c r="I99" s="23"/>
      <c r="J99" s="439" t="s">
        <v>68</v>
      </c>
      <c r="K99" s="434" t="s">
        <v>68</v>
      </c>
      <c r="L99" s="438" t="s">
        <v>68</v>
      </c>
      <c r="M99" s="434" t="s">
        <v>68</v>
      </c>
      <c r="N99" s="23"/>
      <c r="O99" s="23"/>
      <c r="P99" s="23"/>
      <c r="Q99" s="23"/>
      <c r="R99" s="23"/>
      <c r="S99" s="23"/>
      <c r="T99" s="438" t="s">
        <v>68</v>
      </c>
      <c r="U99" s="436" t="s">
        <v>68</v>
      </c>
      <c r="V99" s="439" t="s">
        <v>68</v>
      </c>
      <c r="W99" s="434" t="s">
        <v>68</v>
      </c>
      <c r="X99" s="23"/>
      <c r="Y99" s="23"/>
      <c r="Z99" s="23"/>
      <c r="AA99" s="23"/>
      <c r="AB99" s="437"/>
      <c r="AC99" s="437"/>
      <c r="AD99" s="23"/>
      <c r="AE99" s="73"/>
      <c r="AF99" s="73"/>
      <c r="AG99" s="73"/>
      <c r="AH99" s="73"/>
      <c r="AI99" s="73"/>
      <c r="AJ99" s="73"/>
      <c r="AK99" s="73"/>
      <c r="AL99" s="73"/>
      <c r="AM99" s="73"/>
      <c r="AN99" s="73"/>
      <c r="AO99" s="73"/>
      <c r="AP99" s="73"/>
      <c r="AQ99" s="73"/>
      <c r="AR99" s="73"/>
      <c r="AS99" s="73"/>
      <c r="AT99" s="73"/>
      <c r="AU99" s="73"/>
    </row>
    <row r="100" ht="14.25" customHeight="1">
      <c r="A100" s="433">
        <v>45756.0</v>
      </c>
      <c r="B100" s="438" t="s">
        <v>13451</v>
      </c>
      <c r="C100" s="433" t="s">
        <v>68</v>
      </c>
      <c r="D100" s="438" t="s">
        <v>68</v>
      </c>
      <c r="E100" s="433" t="s">
        <v>68</v>
      </c>
      <c r="F100" s="433" t="s">
        <v>68</v>
      </c>
      <c r="G100" s="434" t="s">
        <v>68</v>
      </c>
      <c r="H100" s="23"/>
      <c r="I100" s="23"/>
      <c r="J100" s="439" t="s">
        <v>68</v>
      </c>
      <c r="K100" s="434" t="s">
        <v>68</v>
      </c>
      <c r="L100" s="438" t="s">
        <v>68</v>
      </c>
      <c r="M100" s="434" t="s">
        <v>68</v>
      </c>
      <c r="N100" s="23"/>
      <c r="O100" s="23"/>
      <c r="P100" s="23"/>
      <c r="Q100" s="23"/>
      <c r="R100" s="23"/>
      <c r="S100" s="23"/>
      <c r="T100" s="438" t="s">
        <v>68</v>
      </c>
      <c r="U100" s="436" t="s">
        <v>68</v>
      </c>
      <c r="V100" s="439" t="s">
        <v>68</v>
      </c>
      <c r="W100" s="434" t="s">
        <v>68</v>
      </c>
      <c r="X100" s="23"/>
      <c r="Y100" s="23"/>
      <c r="Z100" s="23"/>
      <c r="AA100" s="23"/>
      <c r="AB100" s="437"/>
      <c r="AC100" s="437"/>
      <c r="AD100" s="23"/>
      <c r="AE100" s="73"/>
      <c r="AF100" s="73"/>
      <c r="AG100" s="73"/>
      <c r="AH100" s="73"/>
      <c r="AI100" s="73"/>
      <c r="AJ100" s="73"/>
      <c r="AK100" s="73"/>
      <c r="AL100" s="73"/>
      <c r="AM100" s="73"/>
      <c r="AN100" s="73"/>
      <c r="AO100" s="73"/>
      <c r="AP100" s="73"/>
      <c r="AQ100" s="73"/>
      <c r="AR100" s="73"/>
      <c r="AS100" s="73"/>
      <c r="AT100" s="73"/>
      <c r="AU100" s="73"/>
    </row>
    <row r="101" ht="14.25" customHeight="1">
      <c r="A101" s="433">
        <v>45757.0</v>
      </c>
      <c r="B101" s="438" t="s">
        <v>13451</v>
      </c>
      <c r="C101" s="433" t="s">
        <v>68</v>
      </c>
      <c r="D101" s="438" t="s">
        <v>68</v>
      </c>
      <c r="E101" s="433" t="s">
        <v>68</v>
      </c>
      <c r="F101" s="433" t="s">
        <v>68</v>
      </c>
      <c r="G101" s="434" t="s">
        <v>68</v>
      </c>
      <c r="H101" s="23"/>
      <c r="I101" s="23"/>
      <c r="J101" s="439" t="s">
        <v>68</v>
      </c>
      <c r="K101" s="434" t="s">
        <v>68</v>
      </c>
      <c r="L101" s="438" t="s">
        <v>68</v>
      </c>
      <c r="M101" s="434" t="s">
        <v>68</v>
      </c>
      <c r="N101" s="23"/>
      <c r="O101" s="23"/>
      <c r="P101" s="23"/>
      <c r="Q101" s="23"/>
      <c r="R101" s="23"/>
      <c r="S101" s="23"/>
      <c r="T101" s="438" t="s">
        <v>68</v>
      </c>
      <c r="U101" s="436" t="s">
        <v>68</v>
      </c>
      <c r="V101" s="439" t="s">
        <v>68</v>
      </c>
      <c r="W101" s="434" t="s">
        <v>68</v>
      </c>
      <c r="X101" s="23"/>
      <c r="Y101" s="23"/>
      <c r="Z101" s="23"/>
      <c r="AA101" s="23"/>
      <c r="AB101" s="437"/>
      <c r="AC101" s="437"/>
      <c r="AD101" s="23"/>
      <c r="AE101" s="73"/>
      <c r="AF101" s="73"/>
      <c r="AG101" s="73"/>
      <c r="AH101" s="73"/>
      <c r="AI101" s="73"/>
      <c r="AJ101" s="73"/>
      <c r="AK101" s="73"/>
      <c r="AL101" s="73"/>
      <c r="AM101" s="73"/>
      <c r="AN101" s="73"/>
      <c r="AO101" s="73"/>
      <c r="AP101" s="73"/>
      <c r="AQ101" s="73"/>
      <c r="AR101" s="73"/>
      <c r="AS101" s="73"/>
      <c r="AT101" s="73"/>
      <c r="AU101" s="73"/>
    </row>
    <row r="102" ht="14.25" customHeight="1">
      <c r="A102" s="433">
        <v>45758.0</v>
      </c>
      <c r="B102" s="438" t="s">
        <v>13451</v>
      </c>
      <c r="C102" s="433" t="s">
        <v>68</v>
      </c>
      <c r="D102" s="438" t="s">
        <v>68</v>
      </c>
      <c r="E102" s="433" t="s">
        <v>68</v>
      </c>
      <c r="F102" s="433" t="s">
        <v>68</v>
      </c>
      <c r="G102" s="434" t="s">
        <v>68</v>
      </c>
      <c r="H102" s="23"/>
      <c r="I102" s="23"/>
      <c r="J102" s="439" t="s">
        <v>68</v>
      </c>
      <c r="K102" s="434" t="s">
        <v>68</v>
      </c>
      <c r="L102" s="438" t="s">
        <v>68</v>
      </c>
      <c r="M102" s="434" t="s">
        <v>68</v>
      </c>
      <c r="N102" s="23"/>
      <c r="O102" s="23"/>
      <c r="P102" s="23"/>
      <c r="Q102" s="23"/>
      <c r="R102" s="23"/>
      <c r="S102" s="23"/>
      <c r="T102" s="438" t="s">
        <v>68</v>
      </c>
      <c r="U102" s="436" t="s">
        <v>68</v>
      </c>
      <c r="V102" s="439" t="s">
        <v>68</v>
      </c>
      <c r="W102" s="434" t="s">
        <v>68</v>
      </c>
      <c r="X102" s="23"/>
      <c r="Y102" s="23"/>
      <c r="Z102" s="23"/>
      <c r="AA102" s="23"/>
      <c r="AB102" s="437"/>
      <c r="AC102" s="437"/>
      <c r="AD102" s="23"/>
      <c r="AE102" s="73"/>
      <c r="AF102" s="73"/>
      <c r="AG102" s="73"/>
      <c r="AH102" s="73"/>
      <c r="AI102" s="73"/>
      <c r="AJ102" s="73"/>
      <c r="AK102" s="73"/>
      <c r="AL102" s="73"/>
      <c r="AM102" s="73"/>
      <c r="AN102" s="73"/>
      <c r="AO102" s="73"/>
      <c r="AP102" s="73"/>
      <c r="AQ102" s="73"/>
      <c r="AR102" s="73"/>
      <c r="AS102" s="73"/>
      <c r="AT102" s="73"/>
      <c r="AU102" s="73"/>
    </row>
    <row r="103" ht="14.25" customHeight="1">
      <c r="A103" s="440">
        <v>45759.0</v>
      </c>
      <c r="B103" s="441" t="s">
        <v>13451</v>
      </c>
      <c r="C103" s="440" t="s">
        <v>68</v>
      </c>
      <c r="D103" s="441" t="s">
        <v>13432</v>
      </c>
      <c r="E103" s="440" t="s">
        <v>68</v>
      </c>
      <c r="F103" s="440" t="s">
        <v>68</v>
      </c>
      <c r="G103" s="442" t="s">
        <v>68</v>
      </c>
      <c r="H103" s="443"/>
      <c r="I103" s="443"/>
      <c r="J103" s="444" t="s">
        <v>68</v>
      </c>
      <c r="K103" s="442" t="s">
        <v>68</v>
      </c>
      <c r="L103" s="441" t="s">
        <v>68</v>
      </c>
      <c r="M103" s="442" t="s">
        <v>68</v>
      </c>
      <c r="N103" s="443"/>
      <c r="O103" s="443"/>
      <c r="P103" s="443"/>
      <c r="Q103" s="443"/>
      <c r="R103" s="443"/>
      <c r="S103" s="443"/>
      <c r="T103" s="441" t="s">
        <v>13432</v>
      </c>
      <c r="U103" s="445" t="s">
        <v>68</v>
      </c>
      <c r="V103" s="444" t="s">
        <v>68</v>
      </c>
      <c r="W103" s="442" t="s">
        <v>68</v>
      </c>
      <c r="X103" s="443"/>
      <c r="Y103" s="443"/>
      <c r="Z103" s="443"/>
      <c r="AA103" s="443"/>
      <c r="AB103" s="437"/>
      <c r="AC103" s="437"/>
      <c r="AD103" s="443"/>
      <c r="AE103" s="446"/>
      <c r="AF103" s="446"/>
      <c r="AG103" s="446"/>
      <c r="AH103" s="446"/>
      <c r="AI103" s="446"/>
      <c r="AJ103" s="446"/>
      <c r="AK103" s="446"/>
      <c r="AL103" s="446"/>
      <c r="AM103" s="446"/>
      <c r="AN103" s="446"/>
      <c r="AO103" s="446"/>
      <c r="AP103" s="446"/>
      <c r="AQ103" s="446"/>
      <c r="AR103" s="446"/>
      <c r="AS103" s="446"/>
      <c r="AT103" s="446"/>
      <c r="AU103" s="446"/>
    </row>
    <row r="104" ht="14.25" customHeight="1">
      <c r="A104" s="433">
        <v>45760.0</v>
      </c>
      <c r="B104" s="438" t="s">
        <v>2458</v>
      </c>
      <c r="C104" s="433" t="s">
        <v>68</v>
      </c>
      <c r="D104" s="438" t="s">
        <v>2458</v>
      </c>
      <c r="E104" s="433" t="s">
        <v>68</v>
      </c>
      <c r="F104" s="433" t="s">
        <v>68</v>
      </c>
      <c r="G104" s="434" t="s">
        <v>68</v>
      </c>
      <c r="H104" s="23"/>
      <c r="I104" s="23"/>
      <c r="J104" s="439" t="s">
        <v>68</v>
      </c>
      <c r="K104" s="434" t="s">
        <v>68</v>
      </c>
      <c r="L104" s="438" t="s">
        <v>2458</v>
      </c>
      <c r="M104" s="434" t="s">
        <v>68</v>
      </c>
      <c r="N104" s="23"/>
      <c r="O104" s="23"/>
      <c r="P104" s="23"/>
      <c r="Q104" s="23"/>
      <c r="R104" s="23"/>
      <c r="S104" s="23"/>
      <c r="T104" s="438" t="s">
        <v>2458</v>
      </c>
      <c r="U104" s="436" t="s">
        <v>68</v>
      </c>
      <c r="V104" s="447" t="s">
        <v>68</v>
      </c>
      <c r="W104" s="434" t="s">
        <v>68</v>
      </c>
      <c r="X104" s="23"/>
      <c r="Y104" s="23"/>
      <c r="Z104" s="23"/>
      <c r="AA104" s="23"/>
      <c r="AB104" s="437"/>
      <c r="AC104" s="437"/>
      <c r="AD104" s="23"/>
      <c r="AE104" s="73"/>
      <c r="AF104" s="73"/>
      <c r="AG104" s="73"/>
      <c r="AH104" s="73"/>
      <c r="AI104" s="73"/>
      <c r="AJ104" s="73"/>
      <c r="AK104" s="73"/>
      <c r="AL104" s="73"/>
      <c r="AM104" s="73"/>
      <c r="AN104" s="73"/>
      <c r="AO104" s="73"/>
      <c r="AP104" s="73"/>
      <c r="AQ104" s="73"/>
      <c r="AR104" s="73"/>
      <c r="AS104" s="73"/>
      <c r="AT104" s="73"/>
      <c r="AU104" s="73"/>
    </row>
    <row r="105" ht="14.25" customHeight="1">
      <c r="A105" s="433">
        <v>45761.0</v>
      </c>
      <c r="B105" s="438" t="s">
        <v>13453</v>
      </c>
      <c r="C105" s="433" t="s">
        <v>68</v>
      </c>
      <c r="D105" s="438" t="s">
        <v>68</v>
      </c>
      <c r="E105" s="433" t="s">
        <v>68</v>
      </c>
      <c r="F105" s="433" t="s">
        <v>68</v>
      </c>
      <c r="G105" s="434" t="s">
        <v>68</v>
      </c>
      <c r="H105" s="23"/>
      <c r="I105" s="23"/>
      <c r="J105" s="439" t="s">
        <v>68</v>
      </c>
      <c r="K105" s="434" t="s">
        <v>68</v>
      </c>
      <c r="L105" s="438" t="s">
        <v>68</v>
      </c>
      <c r="M105" s="434" t="s">
        <v>68</v>
      </c>
      <c r="N105" s="23"/>
      <c r="O105" s="23"/>
      <c r="P105" s="23"/>
      <c r="Q105" s="23"/>
      <c r="R105" s="23"/>
      <c r="S105" s="23"/>
      <c r="T105" s="438" t="s">
        <v>13432</v>
      </c>
      <c r="U105" s="436" t="s">
        <v>68</v>
      </c>
      <c r="V105" s="439" t="s">
        <v>68</v>
      </c>
      <c r="W105" s="434" t="s">
        <v>68</v>
      </c>
      <c r="X105" s="23"/>
      <c r="Y105" s="23"/>
      <c r="Z105" s="23"/>
      <c r="AA105" s="23"/>
      <c r="AB105" s="437"/>
      <c r="AC105" s="437"/>
      <c r="AD105" s="23" t="s">
        <v>13454</v>
      </c>
      <c r="AE105" s="73"/>
      <c r="AF105" s="73"/>
      <c r="AG105" s="73"/>
      <c r="AH105" s="73"/>
      <c r="AI105" s="73"/>
      <c r="AJ105" s="73"/>
      <c r="AK105" s="73"/>
      <c r="AL105" s="73"/>
      <c r="AM105" s="73"/>
      <c r="AN105" s="73"/>
      <c r="AO105" s="73"/>
      <c r="AP105" s="73"/>
      <c r="AQ105" s="73"/>
      <c r="AR105" s="73"/>
      <c r="AS105" s="73"/>
      <c r="AT105" s="73"/>
      <c r="AU105" s="73"/>
    </row>
    <row r="106" ht="14.25" customHeight="1">
      <c r="A106" s="433">
        <v>45762.0</v>
      </c>
      <c r="B106" s="438" t="s">
        <v>13455</v>
      </c>
      <c r="C106" s="433" t="s">
        <v>68</v>
      </c>
      <c r="D106" s="438" t="s">
        <v>68</v>
      </c>
      <c r="E106" s="433" t="s">
        <v>68</v>
      </c>
      <c r="F106" s="433" t="s">
        <v>68</v>
      </c>
      <c r="G106" s="434" t="s">
        <v>68</v>
      </c>
      <c r="H106" s="23"/>
      <c r="I106" s="23"/>
      <c r="J106" s="439" t="s">
        <v>68</v>
      </c>
      <c r="K106" s="434" t="s">
        <v>68</v>
      </c>
      <c r="L106" s="438" t="s">
        <v>68</v>
      </c>
      <c r="M106" s="434" t="s">
        <v>68</v>
      </c>
      <c r="N106" s="23"/>
      <c r="O106" s="23"/>
      <c r="P106" s="23"/>
      <c r="Q106" s="23"/>
      <c r="R106" s="23"/>
      <c r="S106" s="23"/>
      <c r="T106" s="438" t="s">
        <v>68</v>
      </c>
      <c r="U106" s="436" t="s">
        <v>68</v>
      </c>
      <c r="V106" s="439" t="s">
        <v>68</v>
      </c>
      <c r="W106" s="434" t="s">
        <v>68</v>
      </c>
      <c r="X106" s="23"/>
      <c r="Y106" s="23"/>
      <c r="Z106" s="23"/>
      <c r="AA106" s="23"/>
      <c r="AB106" s="437"/>
      <c r="AC106" s="437"/>
      <c r="AD106" s="23"/>
      <c r="AE106" s="73"/>
      <c r="AF106" s="73"/>
      <c r="AG106" s="73"/>
      <c r="AH106" s="73"/>
      <c r="AI106" s="73"/>
      <c r="AJ106" s="73"/>
      <c r="AK106" s="73"/>
      <c r="AL106" s="73"/>
      <c r="AM106" s="73"/>
      <c r="AN106" s="73"/>
      <c r="AO106" s="73"/>
      <c r="AP106" s="73"/>
      <c r="AQ106" s="73"/>
      <c r="AR106" s="73"/>
      <c r="AS106" s="73"/>
      <c r="AT106" s="73"/>
      <c r="AU106" s="73"/>
    </row>
    <row r="107" ht="14.25" customHeight="1">
      <c r="A107" s="433">
        <v>45763.0</v>
      </c>
      <c r="B107" s="438" t="s">
        <v>13453</v>
      </c>
      <c r="C107" s="433" t="s">
        <v>68</v>
      </c>
      <c r="D107" s="438" t="s">
        <v>13456</v>
      </c>
      <c r="E107" s="433" t="s">
        <v>68</v>
      </c>
      <c r="F107" s="433" t="s">
        <v>68</v>
      </c>
      <c r="G107" s="434" t="s">
        <v>68</v>
      </c>
      <c r="H107" s="23"/>
      <c r="I107" s="23"/>
      <c r="J107" s="439" t="s">
        <v>68</v>
      </c>
      <c r="K107" s="434" t="s">
        <v>68</v>
      </c>
      <c r="L107" s="438" t="s">
        <v>68</v>
      </c>
      <c r="M107" s="434" t="s">
        <v>68</v>
      </c>
      <c r="N107" s="23"/>
      <c r="O107" s="23"/>
      <c r="P107" s="23"/>
      <c r="Q107" s="23"/>
      <c r="R107" s="23"/>
      <c r="S107" s="23"/>
      <c r="T107" s="438" t="s">
        <v>68</v>
      </c>
      <c r="U107" s="436" t="s">
        <v>68</v>
      </c>
      <c r="V107" s="439" t="s">
        <v>68</v>
      </c>
      <c r="W107" s="434" t="s">
        <v>68</v>
      </c>
      <c r="X107" s="23"/>
      <c r="Y107" s="23"/>
      <c r="Z107" s="23"/>
      <c r="AA107" s="23"/>
      <c r="AB107" s="437"/>
      <c r="AC107" s="437"/>
      <c r="AD107" s="23" t="s">
        <v>13457</v>
      </c>
      <c r="AE107" s="73"/>
      <c r="AF107" s="73"/>
      <c r="AG107" s="73"/>
      <c r="AH107" s="73"/>
      <c r="AI107" s="73"/>
      <c r="AJ107" s="73"/>
      <c r="AK107" s="73"/>
      <c r="AL107" s="73"/>
      <c r="AM107" s="73"/>
      <c r="AN107" s="73"/>
      <c r="AO107" s="73"/>
      <c r="AP107" s="73"/>
      <c r="AQ107" s="73"/>
      <c r="AR107" s="73"/>
      <c r="AS107" s="73"/>
      <c r="AT107" s="73"/>
      <c r="AU107" s="73"/>
    </row>
    <row r="108" ht="14.25" customHeight="1">
      <c r="A108" s="433">
        <v>45764.0</v>
      </c>
      <c r="B108" s="438" t="s">
        <v>13453</v>
      </c>
      <c r="C108" s="433" t="s">
        <v>68</v>
      </c>
      <c r="D108" s="438" t="s">
        <v>68</v>
      </c>
      <c r="E108" s="433" t="s">
        <v>68</v>
      </c>
      <c r="F108" s="433" t="s">
        <v>68</v>
      </c>
      <c r="G108" s="434" t="s">
        <v>68</v>
      </c>
      <c r="H108" s="23"/>
      <c r="I108" s="23"/>
      <c r="J108" s="439" t="s">
        <v>68</v>
      </c>
      <c r="K108" s="434" t="s">
        <v>68</v>
      </c>
      <c r="L108" s="438" t="s">
        <v>68</v>
      </c>
      <c r="M108" s="434" t="s">
        <v>68</v>
      </c>
      <c r="N108" s="23"/>
      <c r="O108" s="23"/>
      <c r="P108" s="23"/>
      <c r="Q108" s="23"/>
      <c r="R108" s="23"/>
      <c r="S108" s="23"/>
      <c r="T108" s="438" t="s">
        <v>68</v>
      </c>
      <c r="U108" s="436" t="s">
        <v>68</v>
      </c>
      <c r="V108" s="439" t="s">
        <v>68</v>
      </c>
      <c r="W108" s="434" t="s">
        <v>68</v>
      </c>
      <c r="X108" s="23"/>
      <c r="Y108" s="23"/>
      <c r="Z108" s="23"/>
      <c r="AA108" s="23"/>
      <c r="AB108" s="437"/>
      <c r="AC108" s="437"/>
      <c r="AD108" s="23"/>
      <c r="AE108" s="73"/>
      <c r="AF108" s="73"/>
      <c r="AG108" s="73"/>
      <c r="AH108" s="73"/>
      <c r="AI108" s="73"/>
      <c r="AJ108" s="73"/>
      <c r="AK108" s="73"/>
      <c r="AL108" s="73"/>
      <c r="AM108" s="73"/>
      <c r="AN108" s="73"/>
      <c r="AO108" s="73"/>
      <c r="AP108" s="73"/>
      <c r="AQ108" s="73"/>
      <c r="AR108" s="73"/>
      <c r="AS108" s="73"/>
      <c r="AT108" s="73"/>
      <c r="AU108" s="73"/>
    </row>
    <row r="109" ht="14.25" customHeight="1">
      <c r="A109" s="433">
        <v>45765.0</v>
      </c>
      <c r="B109" s="438" t="s">
        <v>13453</v>
      </c>
      <c r="C109" s="433" t="s">
        <v>68</v>
      </c>
      <c r="D109" s="438" t="s">
        <v>13432</v>
      </c>
      <c r="E109" s="433" t="s">
        <v>68</v>
      </c>
      <c r="F109" s="433" t="s">
        <v>68</v>
      </c>
      <c r="G109" s="434" t="s">
        <v>68</v>
      </c>
      <c r="H109" s="23"/>
      <c r="I109" s="23"/>
      <c r="J109" s="439" t="s">
        <v>68</v>
      </c>
      <c r="K109" s="434" t="s">
        <v>68</v>
      </c>
      <c r="L109" s="438" t="s">
        <v>13432</v>
      </c>
      <c r="M109" s="434" t="s">
        <v>68</v>
      </c>
      <c r="N109" s="23"/>
      <c r="O109" s="23"/>
      <c r="P109" s="23"/>
      <c r="Q109" s="23"/>
      <c r="R109" s="23"/>
      <c r="S109" s="23"/>
      <c r="T109" s="438" t="s">
        <v>13432</v>
      </c>
      <c r="U109" s="436" t="s">
        <v>68</v>
      </c>
      <c r="V109" s="439" t="s">
        <v>68</v>
      </c>
      <c r="W109" s="434" t="s">
        <v>68</v>
      </c>
      <c r="X109" s="23"/>
      <c r="Y109" s="23"/>
      <c r="Z109" s="23"/>
      <c r="AA109" s="23"/>
      <c r="AB109" s="437"/>
      <c r="AC109" s="437"/>
      <c r="AD109" s="23" t="s">
        <v>13458</v>
      </c>
      <c r="AE109" s="73"/>
      <c r="AF109" s="73"/>
      <c r="AG109" s="73"/>
      <c r="AH109" s="73"/>
      <c r="AI109" s="73"/>
      <c r="AJ109" s="73"/>
      <c r="AK109" s="73"/>
      <c r="AL109" s="73"/>
      <c r="AM109" s="73"/>
      <c r="AN109" s="73"/>
      <c r="AO109" s="73"/>
      <c r="AP109" s="73"/>
      <c r="AQ109" s="73"/>
      <c r="AR109" s="73"/>
      <c r="AS109" s="73"/>
      <c r="AT109" s="73"/>
      <c r="AU109" s="73"/>
    </row>
    <row r="110" ht="14.25" customHeight="1">
      <c r="A110" s="440">
        <v>45766.0</v>
      </c>
      <c r="B110" s="441" t="s">
        <v>13453</v>
      </c>
      <c r="C110" s="440" t="s">
        <v>68</v>
      </c>
      <c r="D110" s="441" t="s">
        <v>13432</v>
      </c>
      <c r="E110" s="440" t="s">
        <v>68</v>
      </c>
      <c r="F110" s="440" t="s">
        <v>68</v>
      </c>
      <c r="G110" s="442" t="s">
        <v>68</v>
      </c>
      <c r="H110" s="443"/>
      <c r="I110" s="443"/>
      <c r="J110" s="444" t="s">
        <v>68</v>
      </c>
      <c r="K110" s="442" t="s">
        <v>68</v>
      </c>
      <c r="L110" s="441" t="s">
        <v>13432</v>
      </c>
      <c r="M110" s="442" t="s">
        <v>68</v>
      </c>
      <c r="N110" s="443"/>
      <c r="O110" s="443"/>
      <c r="P110" s="443"/>
      <c r="Q110" s="443"/>
      <c r="R110" s="443"/>
      <c r="S110" s="443"/>
      <c r="T110" s="441" t="s">
        <v>13432</v>
      </c>
      <c r="U110" s="445" t="s">
        <v>68</v>
      </c>
      <c r="V110" s="444" t="s">
        <v>68</v>
      </c>
      <c r="W110" s="442" t="s">
        <v>68</v>
      </c>
      <c r="X110" s="443"/>
      <c r="Y110" s="443"/>
      <c r="Z110" s="443"/>
      <c r="AA110" s="443"/>
      <c r="AB110" s="437"/>
      <c r="AC110" s="437"/>
      <c r="AD110" s="443" t="s">
        <v>13458</v>
      </c>
      <c r="AE110" s="446"/>
      <c r="AF110" s="446"/>
      <c r="AG110" s="446"/>
      <c r="AH110" s="446"/>
      <c r="AI110" s="446"/>
      <c r="AJ110" s="446"/>
      <c r="AK110" s="446"/>
      <c r="AL110" s="446"/>
      <c r="AM110" s="446"/>
      <c r="AN110" s="446"/>
      <c r="AO110" s="446"/>
      <c r="AP110" s="446"/>
      <c r="AQ110" s="446"/>
      <c r="AR110" s="446"/>
      <c r="AS110" s="446"/>
      <c r="AT110" s="446"/>
      <c r="AU110" s="446"/>
    </row>
    <row r="111" ht="14.25" customHeight="1">
      <c r="A111" s="433">
        <v>45767.0</v>
      </c>
      <c r="B111" s="438" t="s">
        <v>13453</v>
      </c>
      <c r="C111" s="433" t="s">
        <v>68</v>
      </c>
      <c r="D111" s="438" t="s">
        <v>2458</v>
      </c>
      <c r="E111" s="433" t="s">
        <v>68</v>
      </c>
      <c r="F111" s="433" t="s">
        <v>68</v>
      </c>
      <c r="G111" s="434" t="s">
        <v>68</v>
      </c>
      <c r="H111" s="23"/>
      <c r="I111" s="23"/>
      <c r="J111" s="439" t="s">
        <v>68</v>
      </c>
      <c r="K111" s="434" t="s">
        <v>68</v>
      </c>
      <c r="L111" s="438" t="s">
        <v>2458</v>
      </c>
      <c r="M111" s="434" t="s">
        <v>68</v>
      </c>
      <c r="N111" s="23"/>
      <c r="O111" s="23"/>
      <c r="P111" s="23"/>
      <c r="Q111" s="23"/>
      <c r="R111" s="23"/>
      <c r="S111" s="23"/>
      <c r="T111" s="438" t="s">
        <v>2458</v>
      </c>
      <c r="U111" s="436" t="s">
        <v>68</v>
      </c>
      <c r="V111" s="447" t="s">
        <v>68</v>
      </c>
      <c r="W111" s="434" t="s">
        <v>68</v>
      </c>
      <c r="X111" s="23"/>
      <c r="Y111" s="23"/>
      <c r="Z111" s="23"/>
      <c r="AA111" s="23"/>
      <c r="AB111" s="437"/>
      <c r="AC111" s="437"/>
      <c r="AD111" s="23" t="s">
        <v>68</v>
      </c>
      <c r="AE111" s="73"/>
      <c r="AF111" s="73"/>
      <c r="AG111" s="73"/>
      <c r="AH111" s="73"/>
      <c r="AI111" s="73"/>
      <c r="AJ111" s="73"/>
      <c r="AK111" s="73"/>
      <c r="AL111" s="73"/>
      <c r="AM111" s="73"/>
      <c r="AN111" s="73"/>
      <c r="AO111" s="73"/>
      <c r="AP111" s="73"/>
      <c r="AQ111" s="73"/>
      <c r="AR111" s="73"/>
      <c r="AS111" s="73"/>
      <c r="AT111" s="73"/>
      <c r="AU111" s="73"/>
    </row>
    <row r="112" ht="14.25" customHeight="1">
      <c r="A112" s="433">
        <v>45768.0</v>
      </c>
      <c r="B112" s="438" t="s">
        <v>13453</v>
      </c>
      <c r="C112" s="433" t="s">
        <v>68</v>
      </c>
      <c r="D112" s="438" t="s">
        <v>68</v>
      </c>
      <c r="E112" s="433" t="s">
        <v>68</v>
      </c>
      <c r="F112" s="438" t="s">
        <v>13459</v>
      </c>
      <c r="G112" s="434" t="s">
        <v>68</v>
      </c>
      <c r="H112" s="449"/>
      <c r="I112" s="449"/>
      <c r="J112" s="439" t="s">
        <v>68</v>
      </c>
      <c r="K112" s="434" t="s">
        <v>68</v>
      </c>
      <c r="L112" s="438" t="s">
        <v>68</v>
      </c>
      <c r="M112" s="434" t="s">
        <v>68</v>
      </c>
      <c r="N112" s="449"/>
      <c r="O112" s="449"/>
      <c r="P112" s="449"/>
      <c r="Q112" s="449"/>
      <c r="R112" s="27"/>
      <c r="S112" s="27"/>
      <c r="T112" s="438" t="s">
        <v>68</v>
      </c>
      <c r="U112" s="436" t="s">
        <v>68</v>
      </c>
      <c r="V112" s="439" t="s">
        <v>68</v>
      </c>
      <c r="W112" s="434" t="s">
        <v>68</v>
      </c>
      <c r="X112" s="449"/>
      <c r="Y112" s="449"/>
      <c r="Z112" s="449"/>
      <c r="AA112" s="449"/>
      <c r="AB112" s="437"/>
      <c r="AC112" s="437"/>
      <c r="AD112" s="449" t="s">
        <v>13460</v>
      </c>
      <c r="AE112" s="73"/>
      <c r="AF112" s="73"/>
      <c r="AG112" s="73"/>
      <c r="AH112" s="73"/>
      <c r="AI112" s="73"/>
      <c r="AJ112" s="73"/>
      <c r="AK112" s="73"/>
      <c r="AL112" s="73"/>
      <c r="AM112" s="73"/>
      <c r="AN112" s="73"/>
      <c r="AO112" s="73"/>
      <c r="AP112" s="73"/>
      <c r="AQ112" s="73"/>
      <c r="AR112" s="73"/>
      <c r="AS112" s="73"/>
      <c r="AT112" s="73"/>
      <c r="AU112" s="73"/>
    </row>
    <row r="113" ht="14.25" customHeight="1">
      <c r="A113" s="433">
        <v>45769.0</v>
      </c>
      <c r="B113" s="438" t="s">
        <v>13453</v>
      </c>
      <c r="C113" s="433" t="s">
        <v>68</v>
      </c>
      <c r="D113" s="438" t="s">
        <v>68</v>
      </c>
      <c r="E113" s="433" t="s">
        <v>68</v>
      </c>
      <c r="F113" s="450" t="s">
        <v>13461</v>
      </c>
      <c r="G113" s="434" t="s">
        <v>68</v>
      </c>
      <c r="H113" s="451"/>
      <c r="I113" s="451"/>
      <c r="J113" s="439" t="s">
        <v>68</v>
      </c>
      <c r="K113" s="434" t="s">
        <v>68</v>
      </c>
      <c r="L113" s="438" t="s">
        <v>68</v>
      </c>
      <c r="M113" s="434" t="s">
        <v>68</v>
      </c>
      <c r="N113" s="451"/>
      <c r="O113" s="451"/>
      <c r="P113" s="451"/>
      <c r="Q113" s="451"/>
      <c r="R113" s="22"/>
      <c r="S113" s="22"/>
      <c r="T113" s="438" t="s">
        <v>68</v>
      </c>
      <c r="U113" s="436" t="s">
        <v>68</v>
      </c>
      <c r="V113" s="439" t="s">
        <v>68</v>
      </c>
      <c r="W113" s="434" t="s">
        <v>68</v>
      </c>
      <c r="X113" s="451"/>
      <c r="Y113" s="451"/>
      <c r="Z113" s="451"/>
      <c r="AA113" s="451"/>
      <c r="AB113" s="437"/>
      <c r="AC113" s="437"/>
      <c r="AD113" s="451" t="s">
        <v>13462</v>
      </c>
      <c r="AE113" s="73"/>
      <c r="AF113" s="73"/>
      <c r="AG113" s="73"/>
      <c r="AH113" s="73"/>
      <c r="AI113" s="73"/>
      <c r="AJ113" s="73"/>
      <c r="AK113" s="73"/>
      <c r="AL113" s="73"/>
      <c r="AM113" s="73"/>
      <c r="AN113" s="73"/>
      <c r="AO113" s="73"/>
      <c r="AP113" s="73"/>
      <c r="AQ113" s="73"/>
      <c r="AR113" s="73"/>
      <c r="AS113" s="73"/>
      <c r="AT113" s="73"/>
      <c r="AU113" s="73"/>
    </row>
    <row r="114" ht="14.25" customHeight="1">
      <c r="A114" s="433">
        <v>45770.0</v>
      </c>
      <c r="B114" s="438" t="s">
        <v>13453</v>
      </c>
      <c r="C114" s="433" t="s">
        <v>68</v>
      </c>
      <c r="D114" s="438" t="s">
        <v>68</v>
      </c>
      <c r="E114" s="433" t="s">
        <v>68</v>
      </c>
      <c r="F114" s="448" t="s">
        <v>13463</v>
      </c>
      <c r="G114" s="434" t="s">
        <v>68</v>
      </c>
      <c r="H114" s="451"/>
      <c r="I114" s="451"/>
      <c r="J114" s="439" t="s">
        <v>68</v>
      </c>
      <c r="K114" s="434" t="s">
        <v>68</v>
      </c>
      <c r="L114" s="438" t="s">
        <v>68</v>
      </c>
      <c r="M114" s="434" t="s">
        <v>68</v>
      </c>
      <c r="N114" s="451"/>
      <c r="O114" s="451"/>
      <c r="P114" s="451"/>
      <c r="Q114" s="451"/>
      <c r="R114" s="22"/>
      <c r="S114" s="22"/>
      <c r="T114" s="438" t="s">
        <v>68</v>
      </c>
      <c r="U114" s="436" t="s">
        <v>68</v>
      </c>
      <c r="V114" s="439" t="s">
        <v>68</v>
      </c>
      <c r="W114" s="434" t="s">
        <v>68</v>
      </c>
      <c r="X114" s="451"/>
      <c r="Y114" s="451"/>
      <c r="Z114" s="451"/>
      <c r="AA114" s="451"/>
      <c r="AB114" s="437"/>
      <c r="AC114" s="437"/>
      <c r="AD114" s="452" t="s">
        <v>13464</v>
      </c>
      <c r="AE114" s="73"/>
      <c r="AF114" s="73"/>
      <c r="AG114" s="73"/>
      <c r="AH114" s="73"/>
      <c r="AI114" s="73"/>
      <c r="AJ114" s="73"/>
      <c r="AK114" s="73"/>
      <c r="AL114" s="73"/>
      <c r="AM114" s="73"/>
      <c r="AN114" s="73"/>
      <c r="AO114" s="73"/>
      <c r="AP114" s="73"/>
      <c r="AQ114" s="73"/>
      <c r="AR114" s="73"/>
      <c r="AS114" s="73"/>
      <c r="AT114" s="73"/>
      <c r="AU114" s="73"/>
    </row>
    <row r="115" ht="14.25" customHeight="1">
      <c r="A115" s="433">
        <v>45771.0</v>
      </c>
      <c r="B115" s="438" t="s">
        <v>13453</v>
      </c>
      <c r="C115" s="433" t="s">
        <v>68</v>
      </c>
      <c r="D115" s="438" t="s">
        <v>68</v>
      </c>
      <c r="E115" s="433" t="s">
        <v>68</v>
      </c>
      <c r="F115" s="438" t="s">
        <v>68</v>
      </c>
      <c r="G115" s="434" t="s">
        <v>68</v>
      </c>
      <c r="H115" s="453"/>
      <c r="I115" s="453"/>
      <c r="J115" s="439" t="s">
        <v>68</v>
      </c>
      <c r="K115" s="434" t="s">
        <v>68</v>
      </c>
      <c r="L115" s="438" t="s">
        <v>68</v>
      </c>
      <c r="M115" s="434" t="s">
        <v>68</v>
      </c>
      <c r="N115" s="453"/>
      <c r="O115" s="453"/>
      <c r="P115" s="453"/>
      <c r="Q115" s="453"/>
      <c r="R115" s="23"/>
      <c r="S115" s="23"/>
      <c r="T115" s="438" t="s">
        <v>68</v>
      </c>
      <c r="U115" s="436" t="s">
        <v>68</v>
      </c>
      <c r="V115" s="439" t="s">
        <v>68</v>
      </c>
      <c r="W115" s="434" t="s">
        <v>68</v>
      </c>
      <c r="X115" s="453"/>
      <c r="Y115" s="453"/>
      <c r="Z115" s="453"/>
      <c r="AA115" s="453"/>
      <c r="AB115" s="437"/>
      <c r="AC115" s="437"/>
      <c r="AD115" s="454" t="s">
        <v>13465</v>
      </c>
      <c r="AE115" s="73"/>
      <c r="AF115" s="73"/>
      <c r="AG115" s="73"/>
      <c r="AH115" s="73"/>
      <c r="AI115" s="73"/>
      <c r="AJ115" s="73"/>
      <c r="AK115" s="73"/>
      <c r="AL115" s="73"/>
      <c r="AM115" s="73"/>
      <c r="AN115" s="73"/>
      <c r="AO115" s="73"/>
      <c r="AP115" s="73"/>
      <c r="AQ115" s="73"/>
      <c r="AR115" s="73"/>
      <c r="AS115" s="73"/>
      <c r="AT115" s="73"/>
      <c r="AU115" s="73"/>
    </row>
    <row r="116" ht="14.25" customHeight="1">
      <c r="A116" s="433">
        <v>45772.0</v>
      </c>
      <c r="B116" s="438" t="s">
        <v>13453</v>
      </c>
      <c r="C116" s="433" t="s">
        <v>68</v>
      </c>
      <c r="D116" s="438" t="s">
        <v>68</v>
      </c>
      <c r="E116" s="433" t="s">
        <v>68</v>
      </c>
      <c r="F116" s="438" t="s">
        <v>68</v>
      </c>
      <c r="G116" s="434" t="s">
        <v>68</v>
      </c>
      <c r="H116" s="22"/>
      <c r="I116" s="22"/>
      <c r="J116" s="439" t="s">
        <v>68</v>
      </c>
      <c r="K116" s="434" t="s">
        <v>68</v>
      </c>
      <c r="L116" s="438" t="s">
        <v>13440</v>
      </c>
      <c r="M116" s="434" t="s">
        <v>68</v>
      </c>
      <c r="N116" s="22"/>
      <c r="O116" s="22"/>
      <c r="P116" s="22"/>
      <c r="Q116" s="22"/>
      <c r="R116" s="22"/>
      <c r="S116" s="22"/>
      <c r="T116" s="438" t="s">
        <v>68</v>
      </c>
      <c r="U116" s="436" t="s">
        <v>68</v>
      </c>
      <c r="V116" s="439" t="s">
        <v>68</v>
      </c>
      <c r="W116" s="434" t="s">
        <v>68</v>
      </c>
      <c r="X116" s="22"/>
      <c r="Y116" s="22"/>
      <c r="Z116" s="22"/>
      <c r="AA116" s="22"/>
      <c r="AB116" s="437"/>
      <c r="AC116" s="437"/>
      <c r="AD116" s="22" t="s">
        <v>13466</v>
      </c>
      <c r="AE116" s="73"/>
      <c r="AF116" s="73"/>
      <c r="AG116" s="73"/>
      <c r="AH116" s="73"/>
      <c r="AI116" s="73"/>
      <c r="AJ116" s="73"/>
      <c r="AK116" s="73"/>
      <c r="AL116" s="73"/>
      <c r="AM116" s="73"/>
      <c r="AN116" s="73"/>
      <c r="AO116" s="73"/>
      <c r="AP116" s="73"/>
      <c r="AQ116" s="73"/>
      <c r="AR116" s="73"/>
      <c r="AS116" s="73"/>
      <c r="AT116" s="73"/>
      <c r="AU116" s="73"/>
    </row>
    <row r="117" ht="14.25" customHeight="1">
      <c r="A117" s="440">
        <v>45773.0</v>
      </c>
      <c r="B117" s="441" t="s">
        <v>13453</v>
      </c>
      <c r="C117" s="440" t="s">
        <v>68</v>
      </c>
      <c r="D117" s="441" t="s">
        <v>13432</v>
      </c>
      <c r="E117" s="440" t="s">
        <v>68</v>
      </c>
      <c r="F117" s="441" t="s">
        <v>68</v>
      </c>
      <c r="G117" s="442" t="s">
        <v>68</v>
      </c>
      <c r="H117" s="455"/>
      <c r="I117" s="455"/>
      <c r="J117" s="444" t="s">
        <v>68</v>
      </c>
      <c r="K117" s="442" t="s">
        <v>68</v>
      </c>
      <c r="L117" s="441" t="s">
        <v>13440</v>
      </c>
      <c r="M117" s="442" t="s">
        <v>68</v>
      </c>
      <c r="N117" s="455"/>
      <c r="O117" s="455"/>
      <c r="P117" s="455"/>
      <c r="Q117" s="455"/>
      <c r="R117" s="455"/>
      <c r="S117" s="455"/>
      <c r="T117" s="441" t="s">
        <v>13432</v>
      </c>
      <c r="U117" s="445" t="s">
        <v>68</v>
      </c>
      <c r="V117" s="444" t="s">
        <v>68</v>
      </c>
      <c r="W117" s="442" t="s">
        <v>68</v>
      </c>
      <c r="X117" s="455"/>
      <c r="Y117" s="455"/>
      <c r="Z117" s="455"/>
      <c r="AA117" s="455"/>
      <c r="AB117" s="437"/>
      <c r="AC117" s="437"/>
      <c r="AD117" s="455" t="s">
        <v>13466</v>
      </c>
      <c r="AE117" s="446"/>
      <c r="AF117" s="446"/>
      <c r="AG117" s="446"/>
      <c r="AH117" s="446"/>
      <c r="AI117" s="446"/>
      <c r="AJ117" s="446"/>
      <c r="AK117" s="446"/>
      <c r="AL117" s="446"/>
      <c r="AM117" s="446"/>
      <c r="AN117" s="446"/>
      <c r="AO117" s="446"/>
      <c r="AP117" s="446"/>
      <c r="AQ117" s="446"/>
      <c r="AR117" s="446"/>
      <c r="AS117" s="446"/>
      <c r="AT117" s="446"/>
      <c r="AU117" s="456"/>
    </row>
    <row r="118" ht="14.25" customHeight="1">
      <c r="A118" s="433">
        <v>45774.0</v>
      </c>
      <c r="B118" s="438" t="s">
        <v>68</v>
      </c>
      <c r="C118" s="433" t="s">
        <v>68</v>
      </c>
      <c r="D118" s="438" t="s">
        <v>2458</v>
      </c>
      <c r="E118" s="433" t="s">
        <v>68</v>
      </c>
      <c r="F118" s="438" t="s">
        <v>2458</v>
      </c>
      <c r="G118" s="434" t="s">
        <v>68</v>
      </c>
      <c r="H118" s="23"/>
      <c r="I118" s="23"/>
      <c r="J118" s="439" t="s">
        <v>68</v>
      </c>
      <c r="K118" s="434" t="s">
        <v>68</v>
      </c>
      <c r="L118" s="438" t="s">
        <v>2458</v>
      </c>
      <c r="M118" s="434" t="s">
        <v>68</v>
      </c>
      <c r="N118" s="23"/>
      <c r="O118" s="23"/>
      <c r="P118" s="23"/>
      <c r="Q118" s="23"/>
      <c r="R118" s="23"/>
      <c r="S118" s="23"/>
      <c r="T118" s="438" t="s">
        <v>2458</v>
      </c>
      <c r="U118" s="436" t="s">
        <v>68</v>
      </c>
      <c r="V118" s="447" t="s">
        <v>68</v>
      </c>
      <c r="W118" s="434" t="s">
        <v>68</v>
      </c>
      <c r="X118" s="23"/>
      <c r="Y118" s="23"/>
      <c r="Z118" s="23"/>
      <c r="AA118" s="23"/>
      <c r="AB118" s="437"/>
      <c r="AC118" s="437"/>
      <c r="AD118" s="23"/>
      <c r="AE118" s="73"/>
      <c r="AF118" s="73"/>
      <c r="AG118" s="73"/>
      <c r="AH118" s="73"/>
      <c r="AI118" s="73"/>
      <c r="AJ118" s="73"/>
      <c r="AK118" s="73"/>
      <c r="AL118" s="73"/>
      <c r="AM118" s="73"/>
      <c r="AN118" s="73"/>
      <c r="AO118" s="73"/>
      <c r="AP118" s="73"/>
      <c r="AQ118" s="73"/>
      <c r="AR118" s="73"/>
      <c r="AS118" s="73"/>
      <c r="AT118" s="73"/>
      <c r="AU118" s="73"/>
    </row>
    <row r="119" ht="14.25" customHeight="1">
      <c r="A119" s="433">
        <v>45775.0</v>
      </c>
      <c r="B119" s="438" t="s">
        <v>68</v>
      </c>
      <c r="C119" s="433" t="s">
        <v>68</v>
      </c>
      <c r="D119" s="438" t="s">
        <v>68</v>
      </c>
      <c r="E119" s="433" t="s">
        <v>68</v>
      </c>
      <c r="F119" s="438" t="s">
        <v>68</v>
      </c>
      <c r="G119" s="434" t="s">
        <v>68</v>
      </c>
      <c r="H119" s="22"/>
      <c r="I119" s="22"/>
      <c r="J119" s="439" t="s">
        <v>68</v>
      </c>
      <c r="K119" s="434" t="s">
        <v>68</v>
      </c>
      <c r="L119" s="438" t="s">
        <v>13440</v>
      </c>
      <c r="M119" s="434" t="s">
        <v>68</v>
      </c>
      <c r="N119" s="22"/>
      <c r="O119" s="22"/>
      <c r="P119" s="22"/>
      <c r="Q119" s="22"/>
      <c r="R119" s="22"/>
      <c r="S119" s="22"/>
      <c r="T119" s="438" t="s">
        <v>68</v>
      </c>
      <c r="U119" s="436" t="s">
        <v>68</v>
      </c>
      <c r="V119" s="439" t="s">
        <v>68</v>
      </c>
      <c r="W119" s="434" t="s">
        <v>68</v>
      </c>
      <c r="X119" s="22"/>
      <c r="Y119" s="22"/>
      <c r="Z119" s="22"/>
      <c r="AA119" s="22"/>
      <c r="AB119" s="437"/>
      <c r="AC119" s="437"/>
      <c r="AD119" s="22" t="s">
        <v>13466</v>
      </c>
      <c r="AE119" s="73"/>
      <c r="AF119" s="73"/>
      <c r="AG119" s="73"/>
      <c r="AH119" s="73"/>
      <c r="AI119" s="73"/>
      <c r="AJ119" s="73"/>
      <c r="AK119" s="73"/>
      <c r="AL119" s="73"/>
      <c r="AM119" s="73"/>
      <c r="AN119" s="73"/>
      <c r="AO119" s="73"/>
      <c r="AP119" s="73"/>
      <c r="AQ119" s="73"/>
      <c r="AR119" s="73"/>
      <c r="AS119" s="73"/>
      <c r="AT119" s="73"/>
      <c r="AU119" s="73"/>
    </row>
    <row r="120" ht="14.25" customHeight="1">
      <c r="A120" s="433">
        <v>45776.0</v>
      </c>
      <c r="B120" s="438" t="s">
        <v>68</v>
      </c>
      <c r="C120" s="433" t="s">
        <v>68</v>
      </c>
      <c r="D120" s="438" t="s">
        <v>68</v>
      </c>
      <c r="E120" s="433" t="s">
        <v>68</v>
      </c>
      <c r="F120" s="438" t="s">
        <v>68</v>
      </c>
      <c r="G120" s="434" t="s">
        <v>68</v>
      </c>
      <c r="H120" s="23"/>
      <c r="I120" s="23"/>
      <c r="J120" s="439" t="s">
        <v>68</v>
      </c>
      <c r="K120" s="434" t="s">
        <v>68</v>
      </c>
      <c r="L120" s="438" t="s">
        <v>68</v>
      </c>
      <c r="M120" s="434" t="s">
        <v>68</v>
      </c>
      <c r="N120" s="23"/>
      <c r="O120" s="23"/>
      <c r="P120" s="23"/>
      <c r="Q120" s="23"/>
      <c r="R120" s="23"/>
      <c r="S120" s="23"/>
      <c r="T120" s="438" t="s">
        <v>68</v>
      </c>
      <c r="U120" s="436" t="s">
        <v>68</v>
      </c>
      <c r="V120" s="439" t="s">
        <v>68</v>
      </c>
      <c r="W120" s="434" t="s">
        <v>68</v>
      </c>
      <c r="X120" s="23"/>
      <c r="Y120" s="23"/>
      <c r="Z120" s="23"/>
      <c r="AA120" s="23"/>
      <c r="AB120" s="437"/>
      <c r="AC120" s="437"/>
      <c r="AD120" s="23"/>
      <c r="AE120" s="73"/>
      <c r="AF120" s="73"/>
      <c r="AG120" s="73"/>
      <c r="AH120" s="73"/>
      <c r="AI120" s="73"/>
      <c r="AJ120" s="73"/>
      <c r="AK120" s="73"/>
      <c r="AL120" s="73"/>
      <c r="AM120" s="73"/>
      <c r="AN120" s="73"/>
      <c r="AO120" s="73"/>
      <c r="AP120" s="73"/>
      <c r="AQ120" s="73"/>
      <c r="AR120" s="73"/>
      <c r="AS120" s="73"/>
      <c r="AT120" s="73"/>
      <c r="AU120" s="73"/>
    </row>
    <row r="121" ht="14.25" customHeight="1">
      <c r="A121" s="433">
        <v>45777.0</v>
      </c>
      <c r="B121" s="438" t="s">
        <v>68</v>
      </c>
      <c r="C121" s="433" t="s">
        <v>68</v>
      </c>
      <c r="D121" s="438" t="s">
        <v>68</v>
      </c>
      <c r="E121" s="433" t="s">
        <v>68</v>
      </c>
      <c r="F121" s="438" t="s">
        <v>68</v>
      </c>
      <c r="G121" s="434" t="s">
        <v>68</v>
      </c>
      <c r="H121" s="23"/>
      <c r="I121" s="23"/>
      <c r="J121" s="439" t="s">
        <v>68</v>
      </c>
      <c r="K121" s="434" t="s">
        <v>68</v>
      </c>
      <c r="L121" s="438" t="s">
        <v>68</v>
      </c>
      <c r="M121" s="434" t="s">
        <v>68</v>
      </c>
      <c r="N121" s="23"/>
      <c r="O121" s="23"/>
      <c r="P121" s="23"/>
      <c r="Q121" s="23"/>
      <c r="R121" s="23"/>
      <c r="S121" s="23"/>
      <c r="T121" s="438" t="s">
        <v>68</v>
      </c>
      <c r="U121" s="436" t="s">
        <v>68</v>
      </c>
      <c r="V121" s="439" t="s">
        <v>68</v>
      </c>
      <c r="W121" s="434" t="s">
        <v>68</v>
      </c>
      <c r="X121" s="23"/>
      <c r="Y121" s="23"/>
      <c r="Z121" s="23"/>
      <c r="AA121" s="23"/>
      <c r="AB121" s="437"/>
      <c r="AC121" s="437"/>
      <c r="AD121" s="23"/>
      <c r="AE121" s="73"/>
      <c r="AF121" s="73"/>
      <c r="AG121" s="73"/>
      <c r="AH121" s="73"/>
      <c r="AI121" s="73"/>
      <c r="AJ121" s="73"/>
      <c r="AK121" s="73"/>
      <c r="AL121" s="73"/>
      <c r="AM121" s="73"/>
      <c r="AN121" s="73"/>
      <c r="AO121" s="73"/>
      <c r="AP121" s="73"/>
      <c r="AQ121" s="73"/>
      <c r="AR121" s="73"/>
      <c r="AS121" s="73"/>
      <c r="AT121" s="73"/>
      <c r="AU121" s="73"/>
    </row>
    <row r="122" ht="14.25" customHeight="1">
      <c r="A122" s="433">
        <v>45778.0</v>
      </c>
      <c r="B122" s="438" t="s">
        <v>68</v>
      </c>
      <c r="C122" s="433" t="s">
        <v>68</v>
      </c>
      <c r="D122" s="438" t="s">
        <v>2493</v>
      </c>
      <c r="E122" s="433" t="s">
        <v>68</v>
      </c>
      <c r="F122" s="438" t="s">
        <v>2493</v>
      </c>
      <c r="G122" s="434" t="s">
        <v>68</v>
      </c>
      <c r="H122" s="23"/>
      <c r="I122" s="23"/>
      <c r="J122" s="439" t="s">
        <v>68</v>
      </c>
      <c r="K122" s="434" t="s">
        <v>68</v>
      </c>
      <c r="L122" s="438" t="s">
        <v>2493</v>
      </c>
      <c r="M122" s="434" t="s">
        <v>68</v>
      </c>
      <c r="N122" s="23"/>
      <c r="O122" s="23"/>
      <c r="P122" s="23"/>
      <c r="Q122" s="23"/>
      <c r="R122" s="23"/>
      <c r="S122" s="23"/>
      <c r="T122" s="438" t="s">
        <v>2493</v>
      </c>
      <c r="U122" s="436" t="s">
        <v>68</v>
      </c>
      <c r="V122" s="439" t="s">
        <v>68</v>
      </c>
      <c r="W122" s="434" t="s">
        <v>68</v>
      </c>
      <c r="X122" s="23"/>
      <c r="Y122" s="23"/>
      <c r="Z122" s="23"/>
      <c r="AA122" s="23"/>
      <c r="AB122" s="437"/>
      <c r="AC122" s="437"/>
      <c r="AD122" s="23"/>
      <c r="AE122" s="73"/>
      <c r="AF122" s="73"/>
      <c r="AG122" s="73"/>
      <c r="AH122" s="73"/>
      <c r="AI122" s="73"/>
      <c r="AJ122" s="73"/>
      <c r="AK122" s="73"/>
      <c r="AL122" s="73"/>
      <c r="AM122" s="73"/>
      <c r="AN122" s="73"/>
      <c r="AO122" s="73"/>
      <c r="AP122" s="73"/>
      <c r="AQ122" s="73"/>
      <c r="AR122" s="73"/>
      <c r="AS122" s="73"/>
      <c r="AT122" s="73"/>
      <c r="AU122" s="73"/>
    </row>
    <row r="123" ht="14.25" customHeight="1">
      <c r="A123" s="433">
        <v>45779.0</v>
      </c>
      <c r="B123" s="438" t="s">
        <v>68</v>
      </c>
      <c r="C123" s="433" t="s">
        <v>68</v>
      </c>
      <c r="D123" s="438" t="s">
        <v>13432</v>
      </c>
      <c r="E123" s="433" t="s">
        <v>68</v>
      </c>
      <c r="F123" s="438" t="s">
        <v>68</v>
      </c>
      <c r="G123" s="434" t="s">
        <v>68</v>
      </c>
      <c r="H123" s="453"/>
      <c r="I123" s="453"/>
      <c r="J123" s="439" t="s">
        <v>68</v>
      </c>
      <c r="K123" s="434" t="s">
        <v>68</v>
      </c>
      <c r="L123" s="438" t="s">
        <v>68</v>
      </c>
      <c r="M123" s="434" t="s">
        <v>68</v>
      </c>
      <c r="N123" s="453"/>
      <c r="O123" s="453"/>
      <c r="P123" s="453"/>
      <c r="Q123" s="453"/>
      <c r="R123" s="23"/>
      <c r="S123" s="23"/>
      <c r="T123" s="438" t="s">
        <v>68</v>
      </c>
      <c r="U123" s="436" t="s">
        <v>68</v>
      </c>
      <c r="V123" s="439" t="s">
        <v>68</v>
      </c>
      <c r="W123" s="434" t="s">
        <v>68</v>
      </c>
      <c r="X123" s="453"/>
      <c r="Y123" s="453"/>
      <c r="Z123" s="453"/>
      <c r="AA123" s="453"/>
      <c r="AB123" s="437"/>
      <c r="AC123" s="437"/>
      <c r="AD123" s="454" t="s">
        <v>13467</v>
      </c>
      <c r="AE123" s="73"/>
      <c r="AF123" s="73"/>
      <c r="AG123" s="73"/>
      <c r="AH123" s="73"/>
      <c r="AI123" s="73"/>
      <c r="AJ123" s="73"/>
      <c r="AK123" s="73"/>
      <c r="AL123" s="73"/>
      <c r="AM123" s="73"/>
      <c r="AN123" s="73"/>
      <c r="AO123" s="73"/>
      <c r="AP123" s="73"/>
      <c r="AQ123" s="73"/>
      <c r="AR123" s="73"/>
      <c r="AS123" s="73"/>
      <c r="AT123" s="73"/>
      <c r="AU123" s="73"/>
    </row>
    <row r="124" ht="14.25" customHeight="1">
      <c r="A124" s="440">
        <v>45780.0</v>
      </c>
      <c r="B124" s="441" t="s">
        <v>68</v>
      </c>
      <c r="C124" s="441" t="s">
        <v>13459</v>
      </c>
      <c r="D124" s="441" t="s">
        <v>13432</v>
      </c>
      <c r="E124" s="440" t="s">
        <v>68</v>
      </c>
      <c r="F124" s="441" t="s">
        <v>68</v>
      </c>
      <c r="G124" s="442" t="s">
        <v>68</v>
      </c>
      <c r="H124" s="455"/>
      <c r="I124" s="455"/>
      <c r="J124" s="444" t="s">
        <v>68</v>
      </c>
      <c r="K124" s="442" t="s">
        <v>68</v>
      </c>
      <c r="L124" s="441" t="s">
        <v>68</v>
      </c>
      <c r="M124" s="442" t="s">
        <v>68</v>
      </c>
      <c r="N124" s="455"/>
      <c r="O124" s="455"/>
      <c r="P124" s="455"/>
      <c r="Q124" s="455"/>
      <c r="R124" s="455"/>
      <c r="S124" s="455"/>
      <c r="T124" s="441" t="s">
        <v>13432</v>
      </c>
      <c r="U124" s="445" t="s">
        <v>68</v>
      </c>
      <c r="V124" s="444" t="s">
        <v>68</v>
      </c>
      <c r="W124" s="442" t="s">
        <v>68</v>
      </c>
      <c r="X124" s="455"/>
      <c r="Y124" s="455"/>
      <c r="Z124" s="455"/>
      <c r="AA124" s="455"/>
      <c r="AB124" s="437"/>
      <c r="AC124" s="437"/>
      <c r="AD124" s="455" t="s">
        <v>13468</v>
      </c>
      <c r="AE124" s="446"/>
      <c r="AF124" s="446"/>
      <c r="AG124" s="446"/>
      <c r="AH124" s="446"/>
      <c r="AI124" s="446"/>
      <c r="AJ124" s="446"/>
      <c r="AK124" s="446"/>
      <c r="AL124" s="446"/>
      <c r="AM124" s="446"/>
      <c r="AN124" s="446"/>
      <c r="AO124" s="446"/>
      <c r="AP124" s="446"/>
      <c r="AQ124" s="446"/>
      <c r="AR124" s="446"/>
      <c r="AS124" s="446"/>
      <c r="AT124" s="446"/>
      <c r="AU124" s="446"/>
    </row>
    <row r="125" ht="14.25" customHeight="1">
      <c r="A125" s="433">
        <v>45781.0</v>
      </c>
      <c r="B125" s="438" t="s">
        <v>68</v>
      </c>
      <c r="C125" s="438" t="s">
        <v>68</v>
      </c>
      <c r="D125" s="438" t="s">
        <v>2458</v>
      </c>
      <c r="E125" s="433" t="s">
        <v>68</v>
      </c>
      <c r="F125" s="438" t="s">
        <v>2458</v>
      </c>
      <c r="G125" s="434" t="s">
        <v>68</v>
      </c>
      <c r="H125" s="23"/>
      <c r="I125" s="23"/>
      <c r="J125" s="439" t="s">
        <v>68</v>
      </c>
      <c r="K125" s="434" t="s">
        <v>68</v>
      </c>
      <c r="L125" s="438" t="s">
        <v>2458</v>
      </c>
      <c r="M125" s="434" t="s">
        <v>68</v>
      </c>
      <c r="N125" s="23"/>
      <c r="O125" s="23"/>
      <c r="P125" s="23"/>
      <c r="Q125" s="23"/>
      <c r="R125" s="23"/>
      <c r="S125" s="23"/>
      <c r="T125" s="438" t="s">
        <v>2458</v>
      </c>
      <c r="U125" s="436" t="s">
        <v>68</v>
      </c>
      <c r="V125" s="447" t="s">
        <v>68</v>
      </c>
      <c r="W125" s="434" t="s">
        <v>68</v>
      </c>
      <c r="X125" s="23"/>
      <c r="Y125" s="23"/>
      <c r="Z125" s="23"/>
      <c r="AA125" s="23"/>
      <c r="AB125" s="437"/>
      <c r="AC125" s="437"/>
      <c r="AD125" s="23"/>
      <c r="AE125" s="73"/>
      <c r="AF125" s="73"/>
      <c r="AG125" s="73"/>
      <c r="AH125" s="73"/>
      <c r="AI125" s="73"/>
      <c r="AJ125" s="73"/>
      <c r="AK125" s="73"/>
      <c r="AL125" s="73"/>
      <c r="AM125" s="73"/>
      <c r="AN125" s="73"/>
      <c r="AO125" s="73"/>
      <c r="AP125" s="73"/>
      <c r="AQ125" s="73"/>
      <c r="AR125" s="73"/>
      <c r="AS125" s="73"/>
      <c r="AT125" s="73"/>
      <c r="AU125" s="73"/>
    </row>
    <row r="126" ht="14.25" customHeight="1">
      <c r="A126" s="433">
        <v>45782.0</v>
      </c>
      <c r="B126" s="438" t="s">
        <v>68</v>
      </c>
      <c r="C126" s="448" t="s">
        <v>13469</v>
      </c>
      <c r="D126" s="438" t="s">
        <v>68</v>
      </c>
      <c r="E126" s="433" t="s">
        <v>68</v>
      </c>
      <c r="F126" s="438" t="s">
        <v>68</v>
      </c>
      <c r="G126" s="434" t="s">
        <v>68</v>
      </c>
      <c r="H126" s="453"/>
      <c r="I126" s="453"/>
      <c r="J126" s="439" t="s">
        <v>68</v>
      </c>
      <c r="K126" s="434" t="s">
        <v>68</v>
      </c>
      <c r="L126" s="438" t="s">
        <v>68</v>
      </c>
      <c r="M126" s="434" t="s">
        <v>68</v>
      </c>
      <c r="N126" s="453"/>
      <c r="O126" s="453"/>
      <c r="P126" s="453"/>
      <c r="Q126" s="453"/>
      <c r="R126" s="23"/>
      <c r="S126" s="23"/>
      <c r="T126" s="438" t="s">
        <v>68</v>
      </c>
      <c r="U126" s="436" t="s">
        <v>68</v>
      </c>
      <c r="V126" s="439" t="s">
        <v>68</v>
      </c>
      <c r="W126" s="434" t="s">
        <v>68</v>
      </c>
      <c r="X126" s="453"/>
      <c r="Y126" s="453"/>
      <c r="Z126" s="453"/>
      <c r="AA126" s="453"/>
      <c r="AB126" s="437"/>
      <c r="AC126" s="437"/>
      <c r="AD126" s="454" t="s">
        <v>13470</v>
      </c>
      <c r="AE126" s="73"/>
      <c r="AF126" s="73"/>
      <c r="AG126" s="73"/>
      <c r="AH126" s="73"/>
      <c r="AI126" s="73"/>
      <c r="AJ126" s="73"/>
      <c r="AK126" s="73"/>
      <c r="AL126" s="73"/>
      <c r="AM126" s="73"/>
      <c r="AN126" s="73"/>
      <c r="AO126" s="73"/>
      <c r="AP126" s="73"/>
      <c r="AQ126" s="73"/>
      <c r="AR126" s="73"/>
      <c r="AS126" s="73"/>
      <c r="AT126" s="73"/>
      <c r="AU126" s="73"/>
    </row>
    <row r="127" ht="14.25" customHeight="1">
      <c r="A127" s="433">
        <v>45783.0</v>
      </c>
      <c r="B127" s="438" t="s">
        <v>68</v>
      </c>
      <c r="C127" s="438" t="s">
        <v>68</v>
      </c>
      <c r="D127" s="438" t="s">
        <v>68</v>
      </c>
      <c r="E127" s="433" t="s">
        <v>68</v>
      </c>
      <c r="F127" s="438" t="s">
        <v>68</v>
      </c>
      <c r="G127" s="434" t="s">
        <v>68</v>
      </c>
      <c r="H127" s="22"/>
      <c r="I127" s="22"/>
      <c r="J127" s="439" t="s">
        <v>68</v>
      </c>
      <c r="K127" s="434" t="s">
        <v>68</v>
      </c>
      <c r="L127" s="438" t="s">
        <v>68</v>
      </c>
      <c r="M127" s="434" t="s">
        <v>68</v>
      </c>
      <c r="N127" s="22"/>
      <c r="O127" s="22"/>
      <c r="P127" s="22"/>
      <c r="Q127" s="22"/>
      <c r="R127" s="22"/>
      <c r="S127" s="22"/>
      <c r="T127" s="438" t="s">
        <v>68</v>
      </c>
      <c r="U127" s="436" t="s">
        <v>68</v>
      </c>
      <c r="V127" s="439" t="s">
        <v>68</v>
      </c>
      <c r="W127" s="434" t="s">
        <v>68</v>
      </c>
      <c r="X127" s="22"/>
      <c r="Y127" s="22"/>
      <c r="Z127" s="22"/>
      <c r="AA127" s="22"/>
      <c r="AB127" s="437"/>
      <c r="AC127" s="437"/>
      <c r="AD127" s="22" t="s">
        <v>13471</v>
      </c>
      <c r="AE127" s="73"/>
      <c r="AF127" s="73"/>
      <c r="AG127" s="73"/>
      <c r="AH127" s="73"/>
      <c r="AI127" s="73"/>
      <c r="AJ127" s="73"/>
      <c r="AK127" s="73"/>
      <c r="AL127" s="73"/>
      <c r="AM127" s="73"/>
      <c r="AN127" s="73"/>
      <c r="AO127" s="73"/>
      <c r="AP127" s="73"/>
      <c r="AQ127" s="73"/>
      <c r="AR127" s="73"/>
      <c r="AS127" s="73"/>
      <c r="AT127" s="73"/>
      <c r="AU127" s="73"/>
    </row>
    <row r="128" ht="14.25" customHeight="1">
      <c r="A128" s="433">
        <v>45784.0</v>
      </c>
      <c r="B128" s="438" t="s">
        <v>68</v>
      </c>
      <c r="C128" s="438" t="s">
        <v>68</v>
      </c>
      <c r="D128" s="438" t="s">
        <v>68</v>
      </c>
      <c r="E128" s="433" t="s">
        <v>68</v>
      </c>
      <c r="F128" s="438" t="s">
        <v>13472</v>
      </c>
      <c r="G128" s="434" t="s">
        <v>68</v>
      </c>
      <c r="H128" s="22"/>
      <c r="I128" s="22"/>
      <c r="J128" s="439" t="s">
        <v>68</v>
      </c>
      <c r="K128" s="434" t="s">
        <v>68</v>
      </c>
      <c r="L128" s="438" t="s">
        <v>68</v>
      </c>
      <c r="M128" s="434" t="s">
        <v>68</v>
      </c>
      <c r="N128" s="22"/>
      <c r="O128" s="22"/>
      <c r="P128" s="22"/>
      <c r="Q128" s="22"/>
      <c r="R128" s="22"/>
      <c r="S128" s="22"/>
      <c r="T128" s="438" t="s">
        <v>68</v>
      </c>
      <c r="U128" s="436" t="s">
        <v>68</v>
      </c>
      <c r="V128" s="439" t="s">
        <v>68</v>
      </c>
      <c r="W128" s="434" t="s">
        <v>68</v>
      </c>
      <c r="X128" s="22"/>
      <c r="Y128" s="22"/>
      <c r="Z128" s="22"/>
      <c r="AA128" s="22"/>
      <c r="AB128" s="437"/>
      <c r="AC128" s="437"/>
      <c r="AD128" s="22" t="s">
        <v>13473</v>
      </c>
      <c r="AE128" s="73"/>
      <c r="AF128" s="73"/>
      <c r="AG128" s="73"/>
      <c r="AH128" s="73"/>
      <c r="AI128" s="73"/>
      <c r="AJ128" s="73"/>
      <c r="AK128" s="73"/>
      <c r="AL128" s="73"/>
      <c r="AM128" s="73"/>
      <c r="AN128" s="73"/>
      <c r="AO128" s="73"/>
      <c r="AP128" s="73"/>
      <c r="AQ128" s="73"/>
      <c r="AR128" s="73"/>
      <c r="AS128" s="73"/>
      <c r="AT128" s="73"/>
      <c r="AU128" s="73"/>
    </row>
    <row r="129" ht="14.25" customHeight="1">
      <c r="A129" s="433">
        <v>45785.0</v>
      </c>
      <c r="B129" s="438" t="s">
        <v>68</v>
      </c>
      <c r="C129" s="438" t="s">
        <v>68</v>
      </c>
      <c r="D129" s="438" t="s">
        <v>68</v>
      </c>
      <c r="E129" s="433" t="s">
        <v>68</v>
      </c>
      <c r="F129" s="438" t="s">
        <v>68</v>
      </c>
      <c r="G129" s="434" t="s">
        <v>68</v>
      </c>
      <c r="H129" s="23"/>
      <c r="I129" s="23"/>
      <c r="J129" s="439" t="s">
        <v>68</v>
      </c>
      <c r="K129" s="434" t="s">
        <v>68</v>
      </c>
      <c r="L129" s="438" t="s">
        <v>68</v>
      </c>
      <c r="M129" s="434" t="s">
        <v>68</v>
      </c>
      <c r="N129" s="23"/>
      <c r="O129" s="23"/>
      <c r="P129" s="23"/>
      <c r="Q129" s="23"/>
      <c r="R129" s="23"/>
      <c r="S129" s="23"/>
      <c r="T129" s="438" t="s">
        <v>68</v>
      </c>
      <c r="U129" s="436" t="s">
        <v>68</v>
      </c>
      <c r="V129" s="439" t="s">
        <v>68</v>
      </c>
      <c r="W129" s="434" t="s">
        <v>68</v>
      </c>
      <c r="X129" s="23"/>
      <c r="Y129" s="23"/>
      <c r="Z129" s="23"/>
      <c r="AA129" s="23"/>
      <c r="AB129" s="437"/>
      <c r="AC129" s="437"/>
      <c r="AD129" s="23"/>
      <c r="AE129" s="73"/>
      <c r="AF129" s="73"/>
      <c r="AG129" s="73"/>
      <c r="AH129" s="73"/>
      <c r="AI129" s="73"/>
      <c r="AJ129" s="73"/>
      <c r="AK129" s="73"/>
      <c r="AL129" s="73"/>
      <c r="AM129" s="73"/>
      <c r="AN129" s="73"/>
      <c r="AO129" s="73"/>
      <c r="AP129" s="73"/>
      <c r="AQ129" s="73"/>
      <c r="AR129" s="73"/>
      <c r="AS129" s="73"/>
      <c r="AT129" s="73"/>
      <c r="AU129" s="73"/>
    </row>
    <row r="130" ht="14.25" customHeight="1">
      <c r="A130" s="433">
        <v>45786.0</v>
      </c>
      <c r="B130" s="438" t="s">
        <v>68</v>
      </c>
      <c r="C130" s="438" t="s">
        <v>68</v>
      </c>
      <c r="D130" s="448" t="s">
        <v>13474</v>
      </c>
      <c r="E130" s="433" t="s">
        <v>68</v>
      </c>
      <c r="F130" s="438" t="s">
        <v>68</v>
      </c>
      <c r="G130" s="434" t="s">
        <v>68</v>
      </c>
      <c r="H130" s="23"/>
      <c r="I130" s="23"/>
      <c r="J130" s="439" t="s">
        <v>68</v>
      </c>
      <c r="K130" s="434" t="s">
        <v>68</v>
      </c>
      <c r="L130" s="438" t="s">
        <v>68</v>
      </c>
      <c r="M130" s="434" t="s">
        <v>68</v>
      </c>
      <c r="N130" s="23"/>
      <c r="O130" s="23"/>
      <c r="P130" s="23"/>
      <c r="Q130" s="23"/>
      <c r="R130" s="23"/>
      <c r="S130" s="23"/>
      <c r="T130" s="438" t="s">
        <v>13432</v>
      </c>
      <c r="U130" s="436" t="s">
        <v>68</v>
      </c>
      <c r="V130" s="439" t="s">
        <v>68</v>
      </c>
      <c r="W130" s="434" t="s">
        <v>68</v>
      </c>
      <c r="X130" s="23"/>
      <c r="Y130" s="23"/>
      <c r="Z130" s="23"/>
      <c r="AA130" s="23"/>
      <c r="AB130" s="437"/>
      <c r="AC130" s="437"/>
      <c r="AD130" s="23"/>
      <c r="AE130" s="73"/>
      <c r="AF130" s="73"/>
      <c r="AG130" s="73"/>
      <c r="AH130" s="73"/>
      <c r="AI130" s="73"/>
      <c r="AJ130" s="73"/>
      <c r="AK130" s="73"/>
      <c r="AL130" s="73"/>
      <c r="AM130" s="73"/>
      <c r="AN130" s="73"/>
      <c r="AO130" s="73"/>
      <c r="AP130" s="73"/>
      <c r="AQ130" s="73"/>
      <c r="AR130" s="73"/>
      <c r="AS130" s="73"/>
      <c r="AT130" s="73"/>
      <c r="AU130" s="73"/>
    </row>
    <row r="131" ht="14.25" customHeight="1">
      <c r="A131" s="440">
        <v>45787.0</v>
      </c>
      <c r="B131" s="441" t="s">
        <v>68</v>
      </c>
      <c r="C131" s="441" t="s">
        <v>68</v>
      </c>
      <c r="D131" s="441" t="s">
        <v>13475</v>
      </c>
      <c r="E131" s="440" t="s">
        <v>68</v>
      </c>
      <c r="F131" s="441" t="s">
        <v>68</v>
      </c>
      <c r="G131" s="442" t="s">
        <v>68</v>
      </c>
      <c r="H131" s="443"/>
      <c r="I131" s="443"/>
      <c r="J131" s="444" t="s">
        <v>68</v>
      </c>
      <c r="K131" s="442" t="s">
        <v>68</v>
      </c>
      <c r="L131" s="441" t="s">
        <v>68</v>
      </c>
      <c r="M131" s="442" t="s">
        <v>68</v>
      </c>
      <c r="N131" s="443"/>
      <c r="O131" s="443"/>
      <c r="P131" s="443"/>
      <c r="Q131" s="443"/>
      <c r="R131" s="443"/>
      <c r="S131" s="443"/>
      <c r="T131" s="441" t="s">
        <v>13432</v>
      </c>
      <c r="U131" s="445" t="s">
        <v>68</v>
      </c>
      <c r="V131" s="444" t="s">
        <v>68</v>
      </c>
      <c r="W131" s="442" t="s">
        <v>68</v>
      </c>
      <c r="X131" s="443"/>
      <c r="Y131" s="443"/>
      <c r="Z131" s="443"/>
      <c r="AA131" s="443"/>
      <c r="AB131" s="437"/>
      <c r="AC131" s="437"/>
      <c r="AD131" s="443"/>
      <c r="AE131" s="446"/>
      <c r="AF131" s="446"/>
      <c r="AG131" s="446"/>
      <c r="AH131" s="446"/>
      <c r="AI131" s="446"/>
      <c r="AJ131" s="446"/>
      <c r="AK131" s="446"/>
      <c r="AL131" s="446"/>
      <c r="AM131" s="446"/>
      <c r="AN131" s="446"/>
      <c r="AO131" s="446"/>
      <c r="AP131" s="446"/>
      <c r="AQ131" s="446"/>
      <c r="AR131" s="446"/>
      <c r="AS131" s="446"/>
      <c r="AT131" s="446"/>
      <c r="AU131" s="446"/>
    </row>
    <row r="132" ht="14.25" customHeight="1">
      <c r="A132" s="433">
        <v>45788.0</v>
      </c>
      <c r="B132" s="438" t="s">
        <v>68</v>
      </c>
      <c r="C132" s="438" t="s">
        <v>2458</v>
      </c>
      <c r="D132" s="438" t="s">
        <v>2458</v>
      </c>
      <c r="E132" s="433" t="s">
        <v>68</v>
      </c>
      <c r="F132" s="438" t="s">
        <v>2458</v>
      </c>
      <c r="G132" s="434" t="s">
        <v>68</v>
      </c>
      <c r="H132" s="23"/>
      <c r="I132" s="23"/>
      <c r="J132" s="439" t="s">
        <v>68</v>
      </c>
      <c r="K132" s="434" t="s">
        <v>68</v>
      </c>
      <c r="L132" s="438" t="s">
        <v>2458</v>
      </c>
      <c r="M132" s="434" t="s">
        <v>68</v>
      </c>
      <c r="N132" s="23"/>
      <c r="O132" s="23"/>
      <c r="P132" s="23"/>
      <c r="Q132" s="23"/>
      <c r="R132" s="23"/>
      <c r="S132" s="23"/>
      <c r="T132" s="438" t="s">
        <v>2458</v>
      </c>
      <c r="U132" s="436" t="s">
        <v>68</v>
      </c>
      <c r="V132" s="447" t="s">
        <v>68</v>
      </c>
      <c r="W132" s="434" t="s">
        <v>68</v>
      </c>
      <c r="X132" s="23"/>
      <c r="Y132" s="23"/>
      <c r="Z132" s="23"/>
      <c r="AA132" s="23"/>
      <c r="AB132" s="437"/>
      <c r="AC132" s="437"/>
      <c r="AD132" s="23"/>
      <c r="AE132" s="73"/>
      <c r="AF132" s="73"/>
      <c r="AG132" s="73"/>
      <c r="AH132" s="73"/>
      <c r="AI132" s="73"/>
      <c r="AJ132" s="73"/>
      <c r="AK132" s="73"/>
      <c r="AL132" s="73"/>
      <c r="AM132" s="73"/>
      <c r="AN132" s="73"/>
      <c r="AO132" s="73"/>
      <c r="AP132" s="73"/>
      <c r="AQ132" s="73"/>
      <c r="AR132" s="73"/>
      <c r="AS132" s="73"/>
      <c r="AT132" s="73"/>
      <c r="AU132" s="73"/>
    </row>
    <row r="133" ht="14.25" customHeight="1">
      <c r="A133" s="433">
        <v>45789.0</v>
      </c>
      <c r="B133" s="438" t="s">
        <v>68</v>
      </c>
      <c r="C133" s="438" t="s">
        <v>13475</v>
      </c>
      <c r="D133" s="438" t="s">
        <v>13475</v>
      </c>
      <c r="E133" s="433" t="s">
        <v>68</v>
      </c>
      <c r="F133" s="438"/>
      <c r="G133" s="434" t="s">
        <v>68</v>
      </c>
      <c r="H133" s="23"/>
      <c r="I133" s="23"/>
      <c r="J133" s="439" t="s">
        <v>68</v>
      </c>
      <c r="K133" s="434" t="s">
        <v>68</v>
      </c>
      <c r="L133" s="438"/>
      <c r="M133" s="434" t="s">
        <v>68</v>
      </c>
      <c r="N133" s="23"/>
      <c r="O133" s="23"/>
      <c r="P133" s="23"/>
      <c r="Q133" s="23"/>
      <c r="R133" s="23"/>
      <c r="S133" s="23"/>
      <c r="T133" s="438" t="s">
        <v>13432</v>
      </c>
      <c r="U133" s="436" t="s">
        <v>68</v>
      </c>
      <c r="V133" s="439" t="s">
        <v>68</v>
      </c>
      <c r="W133" s="434" t="s">
        <v>68</v>
      </c>
      <c r="X133" s="23"/>
      <c r="Y133" s="23"/>
      <c r="Z133" s="23"/>
      <c r="AA133" s="23"/>
      <c r="AB133" s="437"/>
      <c r="AC133" s="437"/>
      <c r="AD133" s="23"/>
      <c r="AE133" s="73"/>
      <c r="AF133" s="73"/>
      <c r="AG133" s="73"/>
      <c r="AH133" s="73"/>
      <c r="AI133" s="73"/>
      <c r="AJ133" s="73"/>
      <c r="AK133" s="73"/>
      <c r="AL133" s="73"/>
      <c r="AM133" s="73"/>
      <c r="AN133" s="73"/>
      <c r="AO133" s="73"/>
      <c r="AP133" s="73"/>
      <c r="AQ133" s="73"/>
      <c r="AR133" s="73"/>
      <c r="AS133" s="73"/>
      <c r="AT133" s="73"/>
      <c r="AU133" s="73"/>
    </row>
    <row r="134" ht="14.25" customHeight="1">
      <c r="A134" s="433">
        <v>45790.0</v>
      </c>
      <c r="B134" s="438" t="s">
        <v>68</v>
      </c>
      <c r="C134" s="438" t="s">
        <v>13475</v>
      </c>
      <c r="D134" s="448" t="s">
        <v>13474</v>
      </c>
      <c r="E134" s="433" t="s">
        <v>68</v>
      </c>
      <c r="F134" s="438"/>
      <c r="G134" s="434" t="s">
        <v>68</v>
      </c>
      <c r="H134" s="23"/>
      <c r="I134" s="23"/>
      <c r="J134" s="439" t="s">
        <v>68</v>
      </c>
      <c r="K134" s="434" t="s">
        <v>68</v>
      </c>
      <c r="L134" s="438"/>
      <c r="M134" s="434" t="s">
        <v>68</v>
      </c>
      <c r="N134" s="23"/>
      <c r="O134" s="23"/>
      <c r="P134" s="23"/>
      <c r="Q134" s="23"/>
      <c r="R134" s="23"/>
      <c r="S134" s="23"/>
      <c r="T134" s="438" t="s">
        <v>68</v>
      </c>
      <c r="U134" s="436" t="s">
        <v>68</v>
      </c>
      <c r="V134" s="439" t="s">
        <v>68</v>
      </c>
      <c r="W134" s="434" t="s">
        <v>68</v>
      </c>
      <c r="X134" s="23"/>
      <c r="Y134" s="23"/>
      <c r="Z134" s="23"/>
      <c r="AA134" s="23"/>
      <c r="AB134" s="437"/>
      <c r="AC134" s="437"/>
      <c r="AD134" s="23"/>
      <c r="AE134" s="73"/>
      <c r="AF134" s="73"/>
      <c r="AG134" s="73"/>
      <c r="AH134" s="73"/>
      <c r="AI134" s="73"/>
      <c r="AJ134" s="73"/>
      <c r="AK134" s="73"/>
      <c r="AL134" s="73"/>
      <c r="AM134" s="73"/>
      <c r="AN134" s="73"/>
      <c r="AO134" s="73"/>
      <c r="AP134" s="73"/>
      <c r="AQ134" s="73"/>
      <c r="AR134" s="73"/>
      <c r="AS134" s="73"/>
      <c r="AT134" s="73"/>
      <c r="AU134" s="73"/>
    </row>
    <row r="135" ht="14.25" customHeight="1">
      <c r="A135" s="433">
        <v>45791.0</v>
      </c>
      <c r="B135" s="438" t="s">
        <v>68</v>
      </c>
      <c r="C135" s="438" t="s">
        <v>13475</v>
      </c>
      <c r="D135" s="436" t="s">
        <v>68</v>
      </c>
      <c r="E135" s="433" t="s">
        <v>68</v>
      </c>
      <c r="F135" s="438"/>
      <c r="G135" s="434" t="s">
        <v>68</v>
      </c>
      <c r="H135" s="23"/>
      <c r="I135" s="23"/>
      <c r="J135" s="439" t="s">
        <v>68</v>
      </c>
      <c r="K135" s="434" t="s">
        <v>68</v>
      </c>
      <c r="L135" s="438"/>
      <c r="M135" s="434" t="s">
        <v>68</v>
      </c>
      <c r="N135" s="23"/>
      <c r="O135" s="23"/>
      <c r="P135" s="23"/>
      <c r="Q135" s="23"/>
      <c r="R135" s="23"/>
      <c r="S135" s="23"/>
      <c r="T135" s="438" t="s">
        <v>68</v>
      </c>
      <c r="U135" s="436" t="s">
        <v>68</v>
      </c>
      <c r="V135" s="439" t="s">
        <v>68</v>
      </c>
      <c r="W135" s="434" t="s">
        <v>68</v>
      </c>
      <c r="X135" s="23"/>
      <c r="Y135" s="23"/>
      <c r="Z135" s="23"/>
      <c r="AA135" s="23"/>
      <c r="AB135" s="437"/>
      <c r="AC135" s="437"/>
      <c r="AD135" s="23"/>
      <c r="AE135" s="73"/>
      <c r="AF135" s="73"/>
      <c r="AG135" s="73"/>
      <c r="AH135" s="73"/>
      <c r="AI135" s="73"/>
      <c r="AJ135" s="73"/>
      <c r="AK135" s="73"/>
      <c r="AL135" s="73"/>
      <c r="AM135" s="73"/>
      <c r="AN135" s="73"/>
      <c r="AO135" s="73"/>
      <c r="AP135" s="73"/>
      <c r="AQ135" s="73"/>
      <c r="AR135" s="73"/>
      <c r="AS135" s="73"/>
      <c r="AT135" s="73"/>
      <c r="AU135" s="73"/>
    </row>
    <row r="136" ht="14.25" customHeight="1">
      <c r="A136" s="433">
        <v>45792.0</v>
      </c>
      <c r="B136" s="438" t="s">
        <v>68</v>
      </c>
      <c r="C136" s="438" t="s">
        <v>13475</v>
      </c>
      <c r="D136" s="436" t="s">
        <v>68</v>
      </c>
      <c r="E136" s="433" t="s">
        <v>68</v>
      </c>
      <c r="F136" s="438"/>
      <c r="G136" s="434" t="s">
        <v>68</v>
      </c>
      <c r="H136" s="23"/>
      <c r="I136" s="23"/>
      <c r="J136" s="439" t="s">
        <v>68</v>
      </c>
      <c r="K136" s="434" t="s">
        <v>68</v>
      </c>
      <c r="L136" s="438"/>
      <c r="M136" s="434" t="s">
        <v>68</v>
      </c>
      <c r="N136" s="23"/>
      <c r="O136" s="23"/>
      <c r="P136" s="23"/>
      <c r="Q136" s="23"/>
      <c r="R136" s="23"/>
      <c r="S136" s="23"/>
      <c r="T136" s="438" t="s">
        <v>68</v>
      </c>
      <c r="U136" s="436" t="s">
        <v>68</v>
      </c>
      <c r="V136" s="439" t="s">
        <v>68</v>
      </c>
      <c r="W136" s="434" t="s">
        <v>68</v>
      </c>
      <c r="X136" s="23"/>
      <c r="Y136" s="23"/>
      <c r="Z136" s="23"/>
      <c r="AA136" s="23"/>
      <c r="AB136" s="437"/>
      <c r="AC136" s="437"/>
      <c r="AD136" s="23"/>
      <c r="AE136" s="73"/>
      <c r="AF136" s="73"/>
      <c r="AG136" s="73"/>
      <c r="AH136" s="73"/>
      <c r="AI136" s="73"/>
      <c r="AJ136" s="73"/>
      <c r="AK136" s="73"/>
      <c r="AL136" s="73"/>
      <c r="AM136" s="73"/>
      <c r="AN136" s="73"/>
      <c r="AO136" s="73"/>
      <c r="AP136" s="73"/>
      <c r="AQ136" s="73"/>
      <c r="AR136" s="73"/>
      <c r="AS136" s="73"/>
      <c r="AT136" s="73"/>
      <c r="AU136" s="73"/>
    </row>
    <row r="137" ht="14.25" customHeight="1">
      <c r="A137" s="433">
        <v>45793.0</v>
      </c>
      <c r="B137" s="438" t="s">
        <v>68</v>
      </c>
      <c r="C137" s="438" t="s">
        <v>13475</v>
      </c>
      <c r="D137" s="436" t="s">
        <v>68</v>
      </c>
      <c r="E137" s="433" t="s">
        <v>68</v>
      </c>
      <c r="F137" s="438"/>
      <c r="G137" s="434" t="s">
        <v>68</v>
      </c>
      <c r="H137" s="23"/>
      <c r="I137" s="23"/>
      <c r="J137" s="439" t="s">
        <v>68</v>
      </c>
      <c r="K137" s="434" t="s">
        <v>68</v>
      </c>
      <c r="L137" s="438"/>
      <c r="M137" s="434" t="s">
        <v>68</v>
      </c>
      <c r="N137" s="23"/>
      <c r="O137" s="23"/>
      <c r="P137" s="23"/>
      <c r="Q137" s="23"/>
      <c r="R137" s="23"/>
      <c r="S137" s="23"/>
      <c r="T137" s="438" t="s">
        <v>68</v>
      </c>
      <c r="U137" s="436" t="s">
        <v>68</v>
      </c>
      <c r="V137" s="439" t="s">
        <v>68</v>
      </c>
      <c r="W137" s="434" t="s">
        <v>68</v>
      </c>
      <c r="X137" s="23"/>
      <c r="Y137" s="23"/>
      <c r="Z137" s="23"/>
      <c r="AA137" s="23"/>
      <c r="AB137" s="437"/>
      <c r="AC137" s="437"/>
      <c r="AD137" s="23"/>
      <c r="AE137" s="73"/>
      <c r="AF137" s="73"/>
      <c r="AG137" s="73"/>
      <c r="AH137" s="73"/>
      <c r="AI137" s="73"/>
      <c r="AJ137" s="73"/>
      <c r="AK137" s="73"/>
      <c r="AL137" s="73"/>
      <c r="AM137" s="73"/>
      <c r="AN137" s="73"/>
      <c r="AO137" s="73"/>
      <c r="AP137" s="73"/>
      <c r="AQ137" s="73"/>
      <c r="AR137" s="73"/>
      <c r="AS137" s="73"/>
      <c r="AT137" s="73"/>
      <c r="AU137" s="73"/>
    </row>
    <row r="138" ht="14.25" customHeight="1">
      <c r="A138" s="440">
        <v>45794.0</v>
      </c>
      <c r="B138" s="441" t="s">
        <v>68</v>
      </c>
      <c r="C138" s="441" t="s">
        <v>13475</v>
      </c>
      <c r="D138" s="445" t="s">
        <v>68</v>
      </c>
      <c r="E138" s="440" t="s">
        <v>68</v>
      </c>
      <c r="F138" s="441" t="s">
        <v>68</v>
      </c>
      <c r="G138" s="442" t="s">
        <v>68</v>
      </c>
      <c r="H138" s="443"/>
      <c r="I138" s="443"/>
      <c r="J138" s="444" t="s">
        <v>68</v>
      </c>
      <c r="K138" s="442" t="s">
        <v>68</v>
      </c>
      <c r="L138" s="441"/>
      <c r="M138" s="442" t="s">
        <v>68</v>
      </c>
      <c r="N138" s="443"/>
      <c r="O138" s="443"/>
      <c r="P138" s="443"/>
      <c r="Q138" s="443"/>
      <c r="R138" s="443"/>
      <c r="S138" s="443"/>
      <c r="T138" s="441" t="s">
        <v>13432</v>
      </c>
      <c r="U138" s="445" t="s">
        <v>68</v>
      </c>
      <c r="V138" s="444" t="s">
        <v>68</v>
      </c>
      <c r="W138" s="442" t="s">
        <v>68</v>
      </c>
      <c r="X138" s="443"/>
      <c r="Y138" s="443"/>
      <c r="Z138" s="443"/>
      <c r="AA138" s="443"/>
      <c r="AB138" s="437"/>
      <c r="AC138" s="437"/>
      <c r="AD138" s="443"/>
      <c r="AE138" s="446"/>
      <c r="AF138" s="446"/>
      <c r="AG138" s="446"/>
      <c r="AH138" s="446"/>
      <c r="AI138" s="446"/>
      <c r="AJ138" s="446"/>
      <c r="AK138" s="446"/>
      <c r="AL138" s="446"/>
      <c r="AM138" s="446"/>
      <c r="AN138" s="446"/>
      <c r="AO138" s="446"/>
      <c r="AP138" s="446"/>
      <c r="AQ138" s="446"/>
      <c r="AR138" s="446"/>
      <c r="AS138" s="446"/>
      <c r="AT138" s="446"/>
      <c r="AU138" s="446"/>
    </row>
    <row r="139" ht="14.25" customHeight="1">
      <c r="A139" s="433">
        <v>45795.0</v>
      </c>
      <c r="B139" s="438" t="s">
        <v>68</v>
      </c>
      <c r="C139" s="438" t="s">
        <v>68</v>
      </c>
      <c r="D139" s="438" t="s">
        <v>68</v>
      </c>
      <c r="E139" s="433" t="s">
        <v>68</v>
      </c>
      <c r="F139" s="438" t="s">
        <v>2458</v>
      </c>
      <c r="G139" s="434" t="s">
        <v>68</v>
      </c>
      <c r="H139" s="23"/>
      <c r="I139" s="23"/>
      <c r="J139" s="439" t="s">
        <v>68</v>
      </c>
      <c r="K139" s="434" t="s">
        <v>68</v>
      </c>
      <c r="L139" s="438" t="s">
        <v>2458</v>
      </c>
      <c r="M139" s="434" t="s">
        <v>68</v>
      </c>
      <c r="N139" s="23"/>
      <c r="O139" s="23"/>
      <c r="P139" s="23"/>
      <c r="Q139" s="23"/>
      <c r="R139" s="23"/>
      <c r="S139" s="23"/>
      <c r="T139" s="438" t="s">
        <v>2458</v>
      </c>
      <c r="U139" s="436" t="s">
        <v>68</v>
      </c>
      <c r="V139" s="447" t="s">
        <v>68</v>
      </c>
      <c r="W139" s="434" t="s">
        <v>68</v>
      </c>
      <c r="X139" s="23"/>
      <c r="Y139" s="23"/>
      <c r="Z139" s="23"/>
      <c r="AA139" s="23"/>
      <c r="AB139" s="437"/>
      <c r="AC139" s="437"/>
      <c r="AD139" s="23"/>
      <c r="AE139" s="73"/>
      <c r="AF139" s="73"/>
      <c r="AG139" s="73"/>
      <c r="AH139" s="73"/>
      <c r="AI139" s="73"/>
      <c r="AJ139" s="73"/>
      <c r="AK139" s="73"/>
      <c r="AL139" s="73"/>
      <c r="AM139" s="73"/>
      <c r="AN139" s="73"/>
      <c r="AO139" s="73"/>
      <c r="AP139" s="73"/>
      <c r="AQ139" s="73"/>
      <c r="AR139" s="73"/>
      <c r="AS139" s="73"/>
      <c r="AT139" s="73"/>
      <c r="AU139" s="73"/>
    </row>
    <row r="140" ht="14.25" customHeight="1">
      <c r="A140" s="433">
        <v>45796.0</v>
      </c>
      <c r="B140" s="438" t="s">
        <v>68</v>
      </c>
      <c r="C140" s="438" t="s">
        <v>68</v>
      </c>
      <c r="D140" s="438" t="s">
        <v>68</v>
      </c>
      <c r="E140" s="433" t="s">
        <v>68</v>
      </c>
      <c r="F140" s="438" t="s">
        <v>68</v>
      </c>
      <c r="G140" s="434" t="s">
        <v>68</v>
      </c>
      <c r="H140" s="457"/>
      <c r="I140" s="457"/>
      <c r="J140" s="458" t="s">
        <v>13476</v>
      </c>
      <c r="K140" s="459" t="s">
        <v>68</v>
      </c>
      <c r="L140" s="460" t="s">
        <v>68</v>
      </c>
      <c r="M140" s="459" t="s">
        <v>68</v>
      </c>
      <c r="N140" s="457"/>
      <c r="O140" s="457"/>
      <c r="P140" s="457"/>
      <c r="Q140" s="457"/>
      <c r="R140" s="20"/>
      <c r="S140" s="20"/>
      <c r="T140" s="438" t="s">
        <v>68</v>
      </c>
      <c r="U140" s="436" t="s">
        <v>68</v>
      </c>
      <c r="V140" s="461" t="s">
        <v>68</v>
      </c>
      <c r="W140" s="459" t="s">
        <v>68</v>
      </c>
      <c r="X140" s="457"/>
      <c r="Y140" s="457"/>
      <c r="Z140" s="457"/>
      <c r="AA140" s="457"/>
      <c r="AB140" s="437"/>
      <c r="AC140" s="437"/>
      <c r="AD140" s="38" t="s">
        <v>13477</v>
      </c>
      <c r="AE140" s="73"/>
      <c r="AF140" s="73"/>
      <c r="AG140" s="73"/>
      <c r="AH140" s="73"/>
      <c r="AI140" s="73"/>
      <c r="AJ140" s="73"/>
      <c r="AK140" s="73"/>
      <c r="AL140" s="73"/>
      <c r="AM140" s="73"/>
      <c r="AN140" s="73"/>
      <c r="AO140" s="73"/>
      <c r="AP140" s="73"/>
      <c r="AQ140" s="73"/>
      <c r="AR140" s="73"/>
      <c r="AS140" s="73"/>
      <c r="AT140" s="73"/>
      <c r="AU140" s="73"/>
    </row>
    <row r="141" ht="14.25" customHeight="1">
      <c r="A141" s="433">
        <v>45797.0</v>
      </c>
      <c r="B141" s="438" t="s">
        <v>68</v>
      </c>
      <c r="C141" s="438" t="s">
        <v>68</v>
      </c>
      <c r="D141" s="438" t="s">
        <v>68</v>
      </c>
      <c r="E141" s="433" t="s">
        <v>68</v>
      </c>
      <c r="F141" s="438" t="s">
        <v>68</v>
      </c>
      <c r="G141" s="434" t="s">
        <v>68</v>
      </c>
      <c r="H141" s="23"/>
      <c r="I141" s="23"/>
      <c r="J141" s="439" t="s">
        <v>68</v>
      </c>
      <c r="K141" s="434" t="s">
        <v>68</v>
      </c>
      <c r="L141" s="438" t="s">
        <v>68</v>
      </c>
      <c r="M141" s="434" t="s">
        <v>68</v>
      </c>
      <c r="N141" s="23"/>
      <c r="O141" s="23"/>
      <c r="P141" s="23"/>
      <c r="Q141" s="23"/>
      <c r="R141" s="23"/>
      <c r="S141" s="23"/>
      <c r="T141" s="438" t="s">
        <v>68</v>
      </c>
      <c r="U141" s="436" t="s">
        <v>68</v>
      </c>
      <c r="V141" s="439" t="s">
        <v>68</v>
      </c>
      <c r="W141" s="434" t="s">
        <v>68</v>
      </c>
      <c r="X141" s="23"/>
      <c r="Y141" s="23"/>
      <c r="Z141" s="23"/>
      <c r="AA141" s="23"/>
      <c r="AB141" s="437"/>
      <c r="AC141" s="437"/>
      <c r="AD141" s="23"/>
      <c r="AE141" s="73"/>
      <c r="AF141" s="73"/>
      <c r="AG141" s="73"/>
      <c r="AH141" s="73"/>
      <c r="AI141" s="73"/>
      <c r="AJ141" s="73"/>
      <c r="AK141" s="73"/>
      <c r="AL141" s="73"/>
      <c r="AM141" s="73"/>
      <c r="AN141" s="73"/>
      <c r="AO141" s="73"/>
      <c r="AP141" s="73"/>
      <c r="AQ141" s="73"/>
      <c r="AR141" s="73"/>
      <c r="AS141" s="73"/>
      <c r="AT141" s="73"/>
      <c r="AU141" s="73"/>
    </row>
    <row r="142" ht="14.25" customHeight="1">
      <c r="A142" s="433">
        <v>45798.0</v>
      </c>
      <c r="B142" s="438" t="s">
        <v>68</v>
      </c>
      <c r="C142" s="438" t="s">
        <v>68</v>
      </c>
      <c r="D142" s="438" t="s">
        <v>68</v>
      </c>
      <c r="E142" s="433" t="s">
        <v>68</v>
      </c>
      <c r="F142" s="438" t="s">
        <v>68</v>
      </c>
      <c r="G142" s="434" t="s">
        <v>68</v>
      </c>
      <c r="H142" s="23"/>
      <c r="I142" s="23"/>
      <c r="J142" s="439" t="s">
        <v>68</v>
      </c>
      <c r="K142" s="434" t="s">
        <v>68</v>
      </c>
      <c r="L142" s="438" t="s">
        <v>68</v>
      </c>
      <c r="M142" s="434" t="s">
        <v>68</v>
      </c>
      <c r="N142" s="23"/>
      <c r="O142" s="23"/>
      <c r="P142" s="23"/>
      <c r="Q142" s="23"/>
      <c r="R142" s="23"/>
      <c r="S142" s="23"/>
      <c r="T142" s="438" t="s">
        <v>68</v>
      </c>
      <c r="U142" s="436" t="s">
        <v>68</v>
      </c>
      <c r="V142" s="439" t="s">
        <v>68</v>
      </c>
      <c r="W142" s="434" t="s">
        <v>68</v>
      </c>
      <c r="X142" s="23"/>
      <c r="Y142" s="23"/>
      <c r="Z142" s="23"/>
      <c r="AA142" s="23"/>
      <c r="AB142" s="437"/>
      <c r="AC142" s="437"/>
      <c r="AD142" s="23"/>
      <c r="AE142" s="73"/>
      <c r="AF142" s="73"/>
      <c r="AG142" s="73"/>
      <c r="AH142" s="73"/>
      <c r="AI142" s="73"/>
      <c r="AJ142" s="73"/>
      <c r="AK142" s="73"/>
      <c r="AL142" s="73"/>
      <c r="AM142" s="73"/>
      <c r="AN142" s="73"/>
      <c r="AO142" s="73"/>
      <c r="AP142" s="73"/>
      <c r="AQ142" s="73"/>
      <c r="AR142" s="73"/>
      <c r="AS142" s="73"/>
      <c r="AT142" s="73"/>
      <c r="AU142" s="73"/>
    </row>
    <row r="143" ht="14.25" customHeight="1">
      <c r="A143" s="433">
        <v>45799.0</v>
      </c>
      <c r="B143" s="438" t="s">
        <v>68</v>
      </c>
      <c r="C143" s="438" t="s">
        <v>68</v>
      </c>
      <c r="D143" s="438" t="s">
        <v>68</v>
      </c>
      <c r="E143" s="433" t="s">
        <v>68</v>
      </c>
      <c r="F143" s="438" t="s">
        <v>68</v>
      </c>
      <c r="G143" s="434" t="s">
        <v>68</v>
      </c>
      <c r="H143" s="23"/>
      <c r="I143" s="23"/>
      <c r="J143" s="439" t="s">
        <v>68</v>
      </c>
      <c r="K143" s="434" t="s">
        <v>68</v>
      </c>
      <c r="L143" s="438" t="s">
        <v>68</v>
      </c>
      <c r="M143" s="434" t="s">
        <v>68</v>
      </c>
      <c r="N143" s="23"/>
      <c r="O143" s="23"/>
      <c r="P143" s="23"/>
      <c r="Q143" s="23"/>
      <c r="R143" s="23"/>
      <c r="S143" s="23"/>
      <c r="T143" s="438" t="s">
        <v>68</v>
      </c>
      <c r="U143" s="436" t="s">
        <v>68</v>
      </c>
      <c r="V143" s="439" t="s">
        <v>68</v>
      </c>
      <c r="W143" s="434" t="s">
        <v>68</v>
      </c>
      <c r="X143" s="23"/>
      <c r="Y143" s="23"/>
      <c r="Z143" s="23"/>
      <c r="AA143" s="23"/>
      <c r="AB143" s="437"/>
      <c r="AC143" s="437"/>
      <c r="AD143" s="23"/>
      <c r="AE143" s="73"/>
      <c r="AF143" s="73"/>
      <c r="AG143" s="73"/>
      <c r="AH143" s="73"/>
      <c r="AI143" s="73"/>
      <c r="AJ143" s="73"/>
      <c r="AK143" s="73"/>
      <c r="AL143" s="73"/>
      <c r="AM143" s="73"/>
      <c r="AN143" s="73"/>
      <c r="AO143" s="73"/>
      <c r="AP143" s="73"/>
      <c r="AQ143" s="73"/>
      <c r="AR143" s="73"/>
      <c r="AS143" s="73"/>
      <c r="AT143" s="73"/>
      <c r="AU143" s="73"/>
    </row>
    <row r="144" ht="14.25" customHeight="1">
      <c r="A144" s="433">
        <v>45800.0</v>
      </c>
      <c r="B144" s="438" t="s">
        <v>68</v>
      </c>
      <c r="C144" s="438" t="s">
        <v>68</v>
      </c>
      <c r="D144" s="438" t="s">
        <v>68</v>
      </c>
      <c r="E144" s="433" t="s">
        <v>68</v>
      </c>
      <c r="F144" s="438" t="s">
        <v>68</v>
      </c>
      <c r="G144" s="434" t="s">
        <v>68</v>
      </c>
      <c r="H144" s="23"/>
      <c r="I144" s="23"/>
      <c r="J144" s="439" t="s">
        <v>68</v>
      </c>
      <c r="K144" s="434" t="s">
        <v>68</v>
      </c>
      <c r="L144" s="438" t="s">
        <v>68</v>
      </c>
      <c r="M144" s="434" t="s">
        <v>68</v>
      </c>
      <c r="N144" s="23"/>
      <c r="O144" s="23"/>
      <c r="P144" s="23"/>
      <c r="Q144" s="23"/>
      <c r="R144" s="23"/>
      <c r="S144" s="23"/>
      <c r="T144" s="438" t="s">
        <v>13432</v>
      </c>
      <c r="U144" s="436" t="s">
        <v>68</v>
      </c>
      <c r="V144" s="439" t="s">
        <v>68</v>
      </c>
      <c r="W144" s="434" t="s">
        <v>68</v>
      </c>
      <c r="X144" s="23"/>
      <c r="Y144" s="23"/>
      <c r="Z144" s="23"/>
      <c r="AA144" s="23"/>
      <c r="AB144" s="437"/>
      <c r="AC144" s="437"/>
      <c r="AD144" s="23"/>
      <c r="AE144" s="73"/>
      <c r="AF144" s="73"/>
      <c r="AG144" s="73"/>
      <c r="AH144" s="73"/>
      <c r="AI144" s="73"/>
      <c r="AJ144" s="73"/>
      <c r="AK144" s="73"/>
      <c r="AL144" s="73"/>
      <c r="AM144" s="73"/>
      <c r="AN144" s="73"/>
      <c r="AO144" s="73"/>
      <c r="AP144" s="73"/>
      <c r="AQ144" s="73"/>
      <c r="AR144" s="73"/>
      <c r="AS144" s="73"/>
      <c r="AT144" s="73"/>
      <c r="AU144" s="73"/>
    </row>
    <row r="145" ht="14.25" customHeight="1">
      <c r="A145" s="440">
        <v>45801.0</v>
      </c>
      <c r="B145" s="441" t="s">
        <v>68</v>
      </c>
      <c r="C145" s="441" t="s">
        <v>68</v>
      </c>
      <c r="D145" s="441" t="s">
        <v>68</v>
      </c>
      <c r="E145" s="440" t="s">
        <v>68</v>
      </c>
      <c r="F145" s="441"/>
      <c r="G145" s="442" t="s">
        <v>68</v>
      </c>
      <c r="H145" s="443"/>
      <c r="I145" s="443"/>
      <c r="J145" s="444" t="s">
        <v>13432</v>
      </c>
      <c r="K145" s="442" t="s">
        <v>68</v>
      </c>
      <c r="L145" s="441"/>
      <c r="M145" s="442" t="s">
        <v>68</v>
      </c>
      <c r="N145" s="443"/>
      <c r="O145" s="443"/>
      <c r="P145" s="443"/>
      <c r="Q145" s="443"/>
      <c r="R145" s="443"/>
      <c r="S145" s="443"/>
      <c r="T145" s="441" t="s">
        <v>13432</v>
      </c>
      <c r="U145" s="445" t="s">
        <v>68</v>
      </c>
      <c r="V145" s="444" t="s">
        <v>68</v>
      </c>
      <c r="W145" s="442" t="s">
        <v>68</v>
      </c>
      <c r="X145" s="443"/>
      <c r="Y145" s="443"/>
      <c r="Z145" s="443"/>
      <c r="AA145" s="443"/>
      <c r="AB145" s="437"/>
      <c r="AC145" s="437"/>
      <c r="AD145" s="443"/>
      <c r="AE145" s="446"/>
      <c r="AF145" s="446"/>
      <c r="AG145" s="446"/>
      <c r="AH145" s="446"/>
      <c r="AI145" s="446"/>
      <c r="AJ145" s="446"/>
      <c r="AK145" s="446"/>
      <c r="AL145" s="446"/>
      <c r="AM145" s="446"/>
      <c r="AN145" s="446"/>
      <c r="AO145" s="446"/>
      <c r="AP145" s="446"/>
      <c r="AQ145" s="446"/>
      <c r="AR145" s="446"/>
      <c r="AS145" s="446"/>
      <c r="AT145" s="446"/>
      <c r="AU145" s="446"/>
    </row>
    <row r="146" ht="14.25" customHeight="1">
      <c r="A146" s="433">
        <v>45802.0</v>
      </c>
      <c r="B146" s="438" t="s">
        <v>68</v>
      </c>
      <c r="C146" s="438" t="s">
        <v>68</v>
      </c>
      <c r="D146" s="438" t="s">
        <v>68</v>
      </c>
      <c r="E146" s="433" t="s">
        <v>68</v>
      </c>
      <c r="F146" s="438" t="s">
        <v>2458</v>
      </c>
      <c r="G146" s="434" t="s">
        <v>68</v>
      </c>
      <c r="H146" s="23"/>
      <c r="I146" s="23"/>
      <c r="J146" s="439" t="s">
        <v>2458</v>
      </c>
      <c r="K146" s="434" t="s">
        <v>68</v>
      </c>
      <c r="L146" s="438" t="s">
        <v>2458</v>
      </c>
      <c r="M146" s="434" t="s">
        <v>68</v>
      </c>
      <c r="N146" s="23"/>
      <c r="O146" s="23"/>
      <c r="P146" s="23"/>
      <c r="Q146" s="23"/>
      <c r="R146" s="23"/>
      <c r="S146" s="23"/>
      <c r="T146" s="438" t="s">
        <v>2458</v>
      </c>
      <c r="U146" s="436" t="s">
        <v>68</v>
      </c>
      <c r="V146" s="447" t="s">
        <v>68</v>
      </c>
      <c r="W146" s="434" t="s">
        <v>68</v>
      </c>
      <c r="X146" s="23"/>
      <c r="Y146" s="23"/>
      <c r="Z146" s="23"/>
      <c r="AA146" s="23"/>
      <c r="AB146" s="437"/>
      <c r="AC146" s="437"/>
      <c r="AD146" s="23"/>
      <c r="AE146" s="73"/>
      <c r="AF146" s="73"/>
      <c r="AG146" s="73"/>
      <c r="AH146" s="73"/>
      <c r="AI146" s="73"/>
      <c r="AJ146" s="73"/>
      <c r="AK146" s="73"/>
      <c r="AL146" s="73"/>
      <c r="AM146" s="73"/>
      <c r="AN146" s="73"/>
      <c r="AO146" s="73"/>
      <c r="AP146" s="73"/>
      <c r="AQ146" s="73"/>
      <c r="AR146" s="73"/>
      <c r="AS146" s="73"/>
      <c r="AT146" s="73"/>
      <c r="AU146" s="73"/>
    </row>
    <row r="147" ht="14.25" customHeight="1">
      <c r="A147" s="433">
        <v>45803.0</v>
      </c>
      <c r="B147" s="438" t="s">
        <v>68</v>
      </c>
      <c r="C147" s="438" t="s">
        <v>68</v>
      </c>
      <c r="D147" s="438" t="s">
        <v>68</v>
      </c>
      <c r="E147" s="433" t="s">
        <v>68</v>
      </c>
      <c r="F147" s="438" t="s">
        <v>68</v>
      </c>
      <c r="G147" s="434" t="s">
        <v>68</v>
      </c>
      <c r="H147" s="23"/>
      <c r="I147" s="23"/>
      <c r="J147" s="439" t="s">
        <v>68</v>
      </c>
      <c r="K147" s="434" t="s">
        <v>68</v>
      </c>
      <c r="L147" s="438" t="s">
        <v>68</v>
      </c>
      <c r="M147" s="434" t="s">
        <v>68</v>
      </c>
      <c r="N147" s="23"/>
      <c r="O147" s="23"/>
      <c r="P147" s="23"/>
      <c r="Q147" s="23"/>
      <c r="R147" s="23"/>
      <c r="S147" s="23"/>
      <c r="T147" s="438" t="s">
        <v>13432</v>
      </c>
      <c r="U147" s="436" t="s">
        <v>68</v>
      </c>
      <c r="V147" s="439" t="s">
        <v>68</v>
      </c>
      <c r="W147" s="434" t="s">
        <v>68</v>
      </c>
      <c r="X147" s="23"/>
      <c r="Y147" s="23"/>
      <c r="Z147" s="23"/>
      <c r="AA147" s="23"/>
      <c r="AB147" s="437"/>
      <c r="AC147" s="437"/>
      <c r="AD147" s="23"/>
      <c r="AE147" s="73"/>
      <c r="AF147" s="73"/>
      <c r="AG147" s="73"/>
      <c r="AH147" s="73"/>
      <c r="AI147" s="73"/>
      <c r="AJ147" s="73"/>
      <c r="AK147" s="73"/>
      <c r="AL147" s="73"/>
      <c r="AM147" s="73"/>
      <c r="AN147" s="73"/>
      <c r="AO147" s="73"/>
      <c r="AP147" s="73"/>
      <c r="AQ147" s="73"/>
      <c r="AR147" s="73"/>
      <c r="AS147" s="73"/>
      <c r="AT147" s="73"/>
      <c r="AU147" s="73"/>
    </row>
    <row r="148" ht="14.25" customHeight="1">
      <c r="A148" s="433">
        <v>45804.0</v>
      </c>
      <c r="B148" s="438" t="s">
        <v>68</v>
      </c>
      <c r="C148" s="438" t="s">
        <v>68</v>
      </c>
      <c r="D148" s="438" t="s">
        <v>68</v>
      </c>
      <c r="E148" s="433" t="s">
        <v>68</v>
      </c>
      <c r="F148" s="438" t="s">
        <v>68</v>
      </c>
      <c r="G148" s="434" t="s">
        <v>68</v>
      </c>
      <c r="H148" s="23"/>
      <c r="I148" s="23"/>
      <c r="J148" s="439" t="s">
        <v>68</v>
      </c>
      <c r="K148" s="434" t="s">
        <v>68</v>
      </c>
      <c r="L148" s="438" t="s">
        <v>68</v>
      </c>
      <c r="M148" s="434" t="s">
        <v>68</v>
      </c>
      <c r="N148" s="23"/>
      <c r="O148" s="23"/>
      <c r="P148" s="23"/>
      <c r="Q148" s="23"/>
      <c r="R148" s="23"/>
      <c r="S148" s="23"/>
      <c r="T148" s="438" t="s">
        <v>68</v>
      </c>
      <c r="U148" s="436" t="s">
        <v>68</v>
      </c>
      <c r="V148" s="439" t="s">
        <v>68</v>
      </c>
      <c r="W148" s="434" t="s">
        <v>68</v>
      </c>
      <c r="X148" s="23"/>
      <c r="Y148" s="23"/>
      <c r="Z148" s="23"/>
      <c r="AA148" s="23"/>
      <c r="AB148" s="437"/>
      <c r="AC148" s="437"/>
      <c r="AD148" s="23"/>
      <c r="AE148" s="73"/>
      <c r="AF148" s="73"/>
      <c r="AG148" s="73"/>
      <c r="AH148" s="73"/>
      <c r="AI148" s="73"/>
      <c r="AJ148" s="73"/>
      <c r="AK148" s="73"/>
      <c r="AL148" s="73"/>
      <c r="AM148" s="73"/>
      <c r="AN148" s="73"/>
      <c r="AO148" s="73"/>
      <c r="AP148" s="73"/>
      <c r="AQ148" s="73"/>
      <c r="AR148" s="73"/>
      <c r="AS148" s="73"/>
      <c r="AT148" s="73"/>
      <c r="AU148" s="73"/>
    </row>
    <row r="149" ht="14.25" customHeight="1">
      <c r="A149" s="433">
        <v>45805.0</v>
      </c>
      <c r="B149" s="438" t="s">
        <v>68</v>
      </c>
      <c r="C149" s="438" t="s">
        <v>68</v>
      </c>
      <c r="D149" s="438" t="s">
        <v>68</v>
      </c>
      <c r="E149" s="433" t="s">
        <v>68</v>
      </c>
      <c r="F149" s="438" t="s">
        <v>68</v>
      </c>
      <c r="G149" s="434" t="s">
        <v>68</v>
      </c>
      <c r="H149" s="23"/>
      <c r="I149" s="23"/>
      <c r="J149" s="439" t="s">
        <v>68</v>
      </c>
      <c r="K149" s="434" t="s">
        <v>68</v>
      </c>
      <c r="L149" s="438" t="s">
        <v>68</v>
      </c>
      <c r="M149" s="434" t="s">
        <v>68</v>
      </c>
      <c r="N149" s="23"/>
      <c r="O149" s="23"/>
      <c r="P149" s="23"/>
      <c r="Q149" s="23"/>
      <c r="R149" s="23"/>
      <c r="S149" s="23"/>
      <c r="T149" s="438" t="s">
        <v>68</v>
      </c>
      <c r="U149" s="436" t="s">
        <v>68</v>
      </c>
      <c r="V149" s="439" t="s">
        <v>68</v>
      </c>
      <c r="W149" s="434" t="s">
        <v>68</v>
      </c>
      <c r="X149" s="23"/>
      <c r="Y149" s="23"/>
      <c r="Z149" s="23"/>
      <c r="AA149" s="23"/>
      <c r="AB149" s="437"/>
      <c r="AC149" s="437"/>
      <c r="AD149" s="23"/>
      <c r="AE149" s="73"/>
      <c r="AF149" s="73"/>
      <c r="AG149" s="73"/>
      <c r="AH149" s="73"/>
      <c r="AI149" s="73"/>
      <c r="AJ149" s="73"/>
      <c r="AK149" s="73"/>
      <c r="AL149" s="73"/>
      <c r="AM149" s="73"/>
      <c r="AN149" s="73"/>
      <c r="AO149" s="73"/>
      <c r="AP149" s="73"/>
      <c r="AQ149" s="73"/>
      <c r="AR149" s="73"/>
      <c r="AS149" s="73"/>
      <c r="AT149" s="73"/>
      <c r="AU149" s="73"/>
    </row>
    <row r="150" ht="14.25" customHeight="1">
      <c r="A150" s="433">
        <v>45806.0</v>
      </c>
      <c r="B150" s="438" t="s">
        <v>68</v>
      </c>
      <c r="C150" s="438" t="s">
        <v>68</v>
      </c>
      <c r="D150" s="438" t="s">
        <v>68</v>
      </c>
      <c r="E150" s="433" t="s">
        <v>68</v>
      </c>
      <c r="F150" s="438" t="s">
        <v>68</v>
      </c>
      <c r="G150" s="434" t="s">
        <v>68</v>
      </c>
      <c r="H150" s="23"/>
      <c r="I150" s="23"/>
      <c r="J150" s="439" t="s">
        <v>68</v>
      </c>
      <c r="K150" s="434" t="s">
        <v>68</v>
      </c>
      <c r="L150" s="438" t="s">
        <v>68</v>
      </c>
      <c r="M150" s="434" t="s">
        <v>68</v>
      </c>
      <c r="N150" s="23"/>
      <c r="O150" s="23"/>
      <c r="P150" s="23"/>
      <c r="Q150" s="23"/>
      <c r="R150" s="23"/>
      <c r="S150" s="23"/>
      <c r="T150" s="438" t="s">
        <v>68</v>
      </c>
      <c r="U150" s="436" t="s">
        <v>68</v>
      </c>
      <c r="V150" s="439" t="s">
        <v>68</v>
      </c>
      <c r="W150" s="434" t="s">
        <v>68</v>
      </c>
      <c r="X150" s="23"/>
      <c r="Y150" s="23"/>
      <c r="Z150" s="23"/>
      <c r="AA150" s="23"/>
      <c r="AB150" s="437"/>
      <c r="AC150" s="437"/>
      <c r="AD150" s="23"/>
      <c r="AE150" s="73"/>
      <c r="AF150" s="73"/>
      <c r="AG150" s="73"/>
      <c r="AH150" s="73"/>
      <c r="AI150" s="73"/>
      <c r="AJ150" s="73"/>
      <c r="AK150" s="73"/>
      <c r="AL150" s="73"/>
      <c r="AM150" s="73"/>
      <c r="AN150" s="73"/>
      <c r="AO150" s="73"/>
      <c r="AP150" s="73"/>
      <c r="AQ150" s="73"/>
      <c r="AR150" s="73"/>
      <c r="AS150" s="73"/>
      <c r="AT150" s="73"/>
      <c r="AU150" s="73"/>
    </row>
    <row r="151" ht="14.25" customHeight="1">
      <c r="A151" s="433">
        <v>45807.0</v>
      </c>
      <c r="B151" s="438" t="s">
        <v>68</v>
      </c>
      <c r="C151" s="438" t="s">
        <v>68</v>
      </c>
      <c r="D151" s="438" t="s">
        <v>68</v>
      </c>
      <c r="E151" s="433" t="s">
        <v>68</v>
      </c>
      <c r="F151" s="438" t="s">
        <v>68</v>
      </c>
      <c r="G151" s="434" t="s">
        <v>68</v>
      </c>
      <c r="H151" s="23"/>
      <c r="I151" s="23"/>
      <c r="J151" s="439" t="s">
        <v>68</v>
      </c>
      <c r="K151" s="434" t="s">
        <v>68</v>
      </c>
      <c r="L151" s="438" t="s">
        <v>68</v>
      </c>
      <c r="M151" s="434" t="s">
        <v>68</v>
      </c>
      <c r="N151" s="23"/>
      <c r="O151" s="23"/>
      <c r="P151" s="23"/>
      <c r="Q151" s="23"/>
      <c r="R151" s="23"/>
      <c r="S151" s="23"/>
      <c r="T151" s="438" t="s">
        <v>68</v>
      </c>
      <c r="U151" s="436" t="s">
        <v>68</v>
      </c>
      <c r="V151" s="439" t="s">
        <v>68</v>
      </c>
      <c r="W151" s="434" t="s">
        <v>68</v>
      </c>
      <c r="X151" s="23"/>
      <c r="Y151" s="23"/>
      <c r="Z151" s="23"/>
      <c r="AA151" s="23"/>
      <c r="AB151" s="437"/>
      <c r="AC151" s="437"/>
      <c r="AD151" s="23"/>
      <c r="AE151" s="73"/>
      <c r="AF151" s="73"/>
      <c r="AG151" s="73"/>
      <c r="AH151" s="73"/>
      <c r="AI151" s="73"/>
      <c r="AJ151" s="73"/>
      <c r="AK151" s="73"/>
      <c r="AL151" s="73"/>
      <c r="AM151" s="73"/>
      <c r="AN151" s="73"/>
      <c r="AO151" s="73"/>
      <c r="AP151" s="73"/>
      <c r="AQ151" s="73"/>
      <c r="AR151" s="73"/>
      <c r="AS151" s="73"/>
      <c r="AT151" s="73"/>
      <c r="AU151" s="73"/>
    </row>
    <row r="152" ht="14.25" customHeight="1">
      <c r="A152" s="440">
        <v>45808.0</v>
      </c>
      <c r="B152" s="441" t="s">
        <v>68</v>
      </c>
      <c r="C152" s="441" t="s">
        <v>68</v>
      </c>
      <c r="D152" s="441" t="s">
        <v>68</v>
      </c>
      <c r="E152" s="440" t="s">
        <v>68</v>
      </c>
      <c r="F152" s="441" t="s">
        <v>68</v>
      </c>
      <c r="G152" s="442" t="s">
        <v>68</v>
      </c>
      <c r="H152" s="443"/>
      <c r="I152" s="443"/>
      <c r="J152" s="444" t="s">
        <v>68</v>
      </c>
      <c r="K152" s="442" t="s">
        <v>68</v>
      </c>
      <c r="L152" s="441" t="s">
        <v>68</v>
      </c>
      <c r="M152" s="442" t="s">
        <v>68</v>
      </c>
      <c r="N152" s="443"/>
      <c r="O152" s="443"/>
      <c r="P152" s="443"/>
      <c r="Q152" s="443"/>
      <c r="R152" s="443"/>
      <c r="S152" s="443"/>
      <c r="T152" s="441" t="s">
        <v>68</v>
      </c>
      <c r="U152" s="445" t="s">
        <v>68</v>
      </c>
      <c r="V152" s="444" t="s">
        <v>68</v>
      </c>
      <c r="W152" s="442" t="s">
        <v>68</v>
      </c>
      <c r="X152" s="443"/>
      <c r="Y152" s="443"/>
      <c r="Z152" s="443"/>
      <c r="AA152" s="443"/>
      <c r="AB152" s="437"/>
      <c r="AC152" s="437"/>
      <c r="AD152" s="443"/>
      <c r="AE152" s="446"/>
      <c r="AF152" s="446"/>
      <c r="AG152" s="446"/>
      <c r="AH152" s="446"/>
      <c r="AI152" s="446"/>
      <c r="AJ152" s="446"/>
      <c r="AK152" s="446"/>
      <c r="AL152" s="446"/>
      <c r="AM152" s="446"/>
      <c r="AN152" s="446"/>
      <c r="AO152" s="446"/>
      <c r="AP152" s="446"/>
      <c r="AQ152" s="446"/>
      <c r="AR152" s="446"/>
      <c r="AS152" s="446"/>
      <c r="AT152" s="446"/>
      <c r="AU152" s="446"/>
    </row>
    <row r="153" ht="14.25" customHeight="1">
      <c r="A153" s="433">
        <v>45809.0</v>
      </c>
      <c r="B153" s="438" t="s">
        <v>68</v>
      </c>
      <c r="C153" s="438" t="s">
        <v>68</v>
      </c>
      <c r="D153" s="438" t="s">
        <v>68</v>
      </c>
      <c r="E153" s="433" t="s">
        <v>68</v>
      </c>
      <c r="F153" s="438" t="s">
        <v>2458</v>
      </c>
      <c r="G153" s="434" t="s">
        <v>68</v>
      </c>
      <c r="H153" s="23"/>
      <c r="I153" s="23"/>
      <c r="J153" s="439" t="s">
        <v>2458</v>
      </c>
      <c r="K153" s="434" t="s">
        <v>68</v>
      </c>
      <c r="L153" s="438" t="s">
        <v>2458</v>
      </c>
      <c r="M153" s="434" t="s">
        <v>68</v>
      </c>
      <c r="N153" s="23"/>
      <c r="O153" s="23"/>
      <c r="P153" s="23"/>
      <c r="Q153" s="23"/>
      <c r="R153" s="23"/>
      <c r="S153" s="23"/>
      <c r="T153" s="438" t="s">
        <v>2458</v>
      </c>
      <c r="U153" s="436" t="s">
        <v>68</v>
      </c>
      <c r="V153" s="447" t="s">
        <v>68</v>
      </c>
      <c r="W153" s="434" t="s">
        <v>68</v>
      </c>
      <c r="X153" s="23"/>
      <c r="Y153" s="23"/>
      <c r="Z153" s="23"/>
      <c r="AA153" s="23"/>
      <c r="AB153" s="437"/>
      <c r="AC153" s="437"/>
      <c r="AD153" s="23"/>
      <c r="AE153" s="73"/>
      <c r="AF153" s="73"/>
      <c r="AG153" s="73"/>
      <c r="AH153" s="73"/>
      <c r="AI153" s="73"/>
      <c r="AJ153" s="73"/>
      <c r="AK153" s="73"/>
      <c r="AL153" s="73"/>
      <c r="AM153" s="73"/>
      <c r="AN153" s="73"/>
      <c r="AO153" s="73"/>
      <c r="AP153" s="73"/>
      <c r="AQ153" s="73"/>
      <c r="AR153" s="73"/>
      <c r="AS153" s="73"/>
      <c r="AT153" s="73"/>
      <c r="AU153" s="73"/>
    </row>
    <row r="154" ht="14.25" customHeight="1">
      <c r="A154" s="433">
        <v>45810.0</v>
      </c>
      <c r="B154" s="438" t="s">
        <v>68</v>
      </c>
      <c r="C154" s="438" t="s">
        <v>68</v>
      </c>
      <c r="D154" s="438" t="s">
        <v>68</v>
      </c>
      <c r="E154" s="433" t="s">
        <v>68</v>
      </c>
      <c r="F154" s="438" t="s">
        <v>68</v>
      </c>
      <c r="G154" s="434" t="s">
        <v>68</v>
      </c>
      <c r="H154" s="23"/>
      <c r="I154" s="23"/>
      <c r="J154" s="439" t="s">
        <v>68</v>
      </c>
      <c r="K154" s="434" t="s">
        <v>68</v>
      </c>
      <c r="L154" s="438" t="s">
        <v>68</v>
      </c>
      <c r="M154" s="434" t="s">
        <v>68</v>
      </c>
      <c r="N154" s="23"/>
      <c r="O154" s="23"/>
      <c r="P154" s="23"/>
      <c r="Q154" s="23"/>
      <c r="R154" s="23"/>
      <c r="S154" s="23"/>
      <c r="T154" s="438" t="s">
        <v>13432</v>
      </c>
      <c r="U154" s="436" t="s">
        <v>68</v>
      </c>
      <c r="V154" s="439" t="s">
        <v>68</v>
      </c>
      <c r="W154" s="434" t="s">
        <v>68</v>
      </c>
      <c r="X154" s="23"/>
      <c r="Y154" s="23"/>
      <c r="Z154" s="23"/>
      <c r="AA154" s="23"/>
      <c r="AB154" s="437"/>
      <c r="AC154" s="437"/>
      <c r="AD154" s="23"/>
      <c r="AE154" s="73"/>
      <c r="AF154" s="73"/>
      <c r="AG154" s="73"/>
      <c r="AH154" s="73"/>
      <c r="AI154" s="73"/>
      <c r="AJ154" s="73"/>
      <c r="AK154" s="73"/>
      <c r="AL154" s="73"/>
      <c r="AM154" s="73"/>
      <c r="AN154" s="73"/>
      <c r="AO154" s="73"/>
      <c r="AP154" s="73"/>
      <c r="AQ154" s="73"/>
      <c r="AR154" s="73"/>
      <c r="AS154" s="73"/>
      <c r="AT154" s="73"/>
      <c r="AU154" s="73"/>
    </row>
    <row r="155" ht="14.25" customHeight="1">
      <c r="A155" s="433">
        <v>45811.0</v>
      </c>
      <c r="B155" s="438" t="s">
        <v>68</v>
      </c>
      <c r="C155" s="438" t="s">
        <v>68</v>
      </c>
      <c r="D155" s="438" t="s">
        <v>68</v>
      </c>
      <c r="E155" s="433" t="s">
        <v>68</v>
      </c>
      <c r="F155" s="438" t="s">
        <v>68</v>
      </c>
      <c r="G155" s="434" t="s">
        <v>68</v>
      </c>
      <c r="H155" s="23"/>
      <c r="I155" s="23"/>
      <c r="J155" s="439" t="s">
        <v>68</v>
      </c>
      <c r="K155" s="434" t="s">
        <v>68</v>
      </c>
      <c r="L155" s="438" t="s">
        <v>68</v>
      </c>
      <c r="M155" s="434" t="s">
        <v>68</v>
      </c>
      <c r="N155" s="23"/>
      <c r="O155" s="23"/>
      <c r="P155" s="23"/>
      <c r="Q155" s="23"/>
      <c r="R155" s="23"/>
      <c r="S155" s="23"/>
      <c r="T155" s="438" t="s">
        <v>68</v>
      </c>
      <c r="U155" s="436" t="s">
        <v>68</v>
      </c>
      <c r="V155" s="439" t="s">
        <v>68</v>
      </c>
      <c r="W155" s="434" t="s">
        <v>68</v>
      </c>
      <c r="X155" s="23"/>
      <c r="Y155" s="23"/>
      <c r="Z155" s="23"/>
      <c r="AA155" s="23"/>
      <c r="AB155" s="437"/>
      <c r="AC155" s="437"/>
      <c r="AD155" s="23"/>
      <c r="AE155" s="73"/>
      <c r="AF155" s="73"/>
      <c r="AG155" s="73"/>
      <c r="AH155" s="73"/>
      <c r="AI155" s="73"/>
      <c r="AJ155" s="73"/>
      <c r="AK155" s="73"/>
      <c r="AL155" s="73"/>
      <c r="AM155" s="73"/>
      <c r="AN155" s="73"/>
      <c r="AO155" s="73"/>
      <c r="AP155" s="73"/>
      <c r="AQ155" s="73"/>
      <c r="AR155" s="73"/>
      <c r="AS155" s="73"/>
      <c r="AT155" s="73"/>
      <c r="AU155" s="73"/>
    </row>
    <row r="156" ht="14.25" customHeight="1">
      <c r="A156" s="433">
        <v>45812.0</v>
      </c>
      <c r="B156" s="438" t="s">
        <v>68</v>
      </c>
      <c r="C156" s="438" t="s">
        <v>68</v>
      </c>
      <c r="D156" s="438" t="s">
        <v>68</v>
      </c>
      <c r="E156" s="433" t="s">
        <v>68</v>
      </c>
      <c r="F156" s="438" t="s">
        <v>68</v>
      </c>
      <c r="G156" s="434" t="s">
        <v>68</v>
      </c>
      <c r="H156" s="23"/>
      <c r="I156" s="23"/>
      <c r="J156" s="439" t="s">
        <v>68</v>
      </c>
      <c r="K156" s="434" t="s">
        <v>68</v>
      </c>
      <c r="L156" s="438" t="s">
        <v>68</v>
      </c>
      <c r="M156" s="434" t="s">
        <v>68</v>
      </c>
      <c r="N156" s="23"/>
      <c r="O156" s="23"/>
      <c r="P156" s="23"/>
      <c r="Q156" s="23"/>
      <c r="R156" s="23"/>
      <c r="S156" s="23"/>
      <c r="T156" s="438" t="s">
        <v>68</v>
      </c>
      <c r="U156" s="436" t="s">
        <v>68</v>
      </c>
      <c r="V156" s="439" t="s">
        <v>68</v>
      </c>
      <c r="W156" s="434" t="s">
        <v>68</v>
      </c>
      <c r="X156" s="23"/>
      <c r="Y156" s="23"/>
      <c r="Z156" s="23"/>
      <c r="AA156" s="23"/>
      <c r="AB156" s="437"/>
      <c r="AC156" s="437"/>
      <c r="AD156" s="23"/>
      <c r="AE156" s="73"/>
      <c r="AF156" s="73"/>
      <c r="AG156" s="73"/>
      <c r="AH156" s="73"/>
      <c r="AI156" s="73"/>
      <c r="AJ156" s="73"/>
      <c r="AK156" s="73"/>
      <c r="AL156" s="73"/>
      <c r="AM156" s="73"/>
      <c r="AN156" s="73"/>
      <c r="AO156" s="73"/>
      <c r="AP156" s="73"/>
      <c r="AQ156" s="73"/>
      <c r="AR156" s="73"/>
      <c r="AS156" s="73"/>
      <c r="AT156" s="73"/>
      <c r="AU156" s="73"/>
    </row>
    <row r="157" ht="14.25" customHeight="1">
      <c r="A157" s="433">
        <v>45813.0</v>
      </c>
      <c r="B157" s="438" t="s">
        <v>68</v>
      </c>
      <c r="C157" s="438" t="s">
        <v>68</v>
      </c>
      <c r="D157" s="438" t="s">
        <v>68</v>
      </c>
      <c r="E157" s="433" t="s">
        <v>68</v>
      </c>
      <c r="F157" s="438" t="s">
        <v>68</v>
      </c>
      <c r="G157" s="434" t="s">
        <v>68</v>
      </c>
      <c r="H157" s="23"/>
      <c r="I157" s="23"/>
      <c r="J157" s="439" t="s">
        <v>68</v>
      </c>
      <c r="K157" s="434" t="s">
        <v>68</v>
      </c>
      <c r="L157" s="438" t="s">
        <v>68</v>
      </c>
      <c r="M157" s="434" t="s">
        <v>68</v>
      </c>
      <c r="N157" s="23"/>
      <c r="O157" s="23"/>
      <c r="P157" s="23"/>
      <c r="Q157" s="23"/>
      <c r="R157" s="23"/>
      <c r="S157" s="23"/>
      <c r="T157" s="438" t="s">
        <v>68</v>
      </c>
      <c r="U157" s="436" t="s">
        <v>68</v>
      </c>
      <c r="V157" s="439" t="s">
        <v>68</v>
      </c>
      <c r="W157" s="434" t="s">
        <v>68</v>
      </c>
      <c r="X157" s="23"/>
      <c r="Y157" s="23"/>
      <c r="Z157" s="23"/>
      <c r="AA157" s="23"/>
      <c r="AB157" s="437"/>
      <c r="AC157" s="437"/>
      <c r="AD157" s="23"/>
      <c r="AE157" s="73"/>
      <c r="AF157" s="73"/>
      <c r="AG157" s="73"/>
      <c r="AH157" s="73"/>
      <c r="AI157" s="73"/>
      <c r="AJ157" s="73"/>
      <c r="AK157" s="73"/>
      <c r="AL157" s="73"/>
      <c r="AM157" s="73"/>
      <c r="AN157" s="73"/>
      <c r="AO157" s="73"/>
      <c r="AP157" s="73"/>
      <c r="AQ157" s="73"/>
      <c r="AR157" s="73"/>
      <c r="AS157" s="73"/>
      <c r="AT157" s="73"/>
      <c r="AU157" s="73"/>
    </row>
    <row r="158" ht="14.25" customHeight="1">
      <c r="A158" s="433">
        <v>45814.0</v>
      </c>
      <c r="B158" s="438" t="s">
        <v>68</v>
      </c>
      <c r="C158" s="438" t="s">
        <v>68</v>
      </c>
      <c r="D158" s="438" t="s">
        <v>68</v>
      </c>
      <c r="E158" s="433" t="s">
        <v>68</v>
      </c>
      <c r="F158" s="438" t="s">
        <v>68</v>
      </c>
      <c r="G158" s="434" t="s">
        <v>68</v>
      </c>
      <c r="H158" s="23"/>
      <c r="I158" s="23"/>
      <c r="J158" s="439" t="s">
        <v>68</v>
      </c>
      <c r="K158" s="434" t="s">
        <v>68</v>
      </c>
      <c r="L158" s="438" t="s">
        <v>68</v>
      </c>
      <c r="M158" s="434" t="s">
        <v>68</v>
      </c>
      <c r="N158" s="23"/>
      <c r="O158" s="23"/>
      <c r="P158" s="23"/>
      <c r="Q158" s="23"/>
      <c r="R158" s="23"/>
      <c r="S158" s="23"/>
      <c r="T158" s="438" t="s">
        <v>68</v>
      </c>
      <c r="U158" s="436" t="s">
        <v>68</v>
      </c>
      <c r="V158" s="439" t="s">
        <v>68</v>
      </c>
      <c r="W158" s="434" t="s">
        <v>68</v>
      </c>
      <c r="X158" s="23"/>
      <c r="Y158" s="23"/>
      <c r="Z158" s="23"/>
      <c r="AA158" s="23"/>
      <c r="AB158" s="437"/>
      <c r="AC158" s="437"/>
      <c r="AD158" s="23"/>
      <c r="AE158" s="73"/>
      <c r="AF158" s="73"/>
      <c r="AG158" s="73"/>
      <c r="AH158" s="73"/>
      <c r="AI158" s="73"/>
      <c r="AJ158" s="73"/>
      <c r="AK158" s="73"/>
      <c r="AL158" s="73"/>
      <c r="AM158" s="73"/>
      <c r="AN158" s="73"/>
      <c r="AO158" s="73"/>
      <c r="AP158" s="73"/>
      <c r="AQ158" s="73"/>
      <c r="AR158" s="73"/>
      <c r="AS158" s="73"/>
      <c r="AT158" s="73"/>
      <c r="AU158" s="73"/>
    </row>
    <row r="159" ht="14.25" customHeight="1">
      <c r="A159" s="440">
        <v>45815.0</v>
      </c>
      <c r="B159" s="441" t="s">
        <v>68</v>
      </c>
      <c r="C159" s="441" t="s">
        <v>68</v>
      </c>
      <c r="D159" s="441" t="s">
        <v>68</v>
      </c>
      <c r="E159" s="440" t="s">
        <v>68</v>
      </c>
      <c r="F159" s="441" t="s">
        <v>68</v>
      </c>
      <c r="G159" s="442" t="s">
        <v>68</v>
      </c>
      <c r="H159" s="443"/>
      <c r="I159" s="443"/>
      <c r="J159" s="444" t="s">
        <v>13432</v>
      </c>
      <c r="K159" s="442" t="s">
        <v>68</v>
      </c>
      <c r="L159" s="441" t="s">
        <v>68</v>
      </c>
      <c r="M159" s="442" t="s">
        <v>68</v>
      </c>
      <c r="N159" s="443"/>
      <c r="O159" s="443"/>
      <c r="P159" s="443"/>
      <c r="Q159" s="443"/>
      <c r="R159" s="443"/>
      <c r="S159" s="443"/>
      <c r="T159" s="441" t="s">
        <v>13432</v>
      </c>
      <c r="U159" s="445" t="s">
        <v>68</v>
      </c>
      <c r="V159" s="444" t="s">
        <v>68</v>
      </c>
      <c r="W159" s="442" t="s">
        <v>68</v>
      </c>
      <c r="X159" s="443"/>
      <c r="Y159" s="443"/>
      <c r="Z159" s="443"/>
      <c r="AA159" s="443"/>
      <c r="AB159" s="437"/>
      <c r="AC159" s="437"/>
      <c r="AD159" s="443"/>
      <c r="AE159" s="446"/>
      <c r="AF159" s="446"/>
      <c r="AG159" s="446"/>
      <c r="AH159" s="446"/>
      <c r="AI159" s="446"/>
      <c r="AJ159" s="446"/>
      <c r="AK159" s="446"/>
      <c r="AL159" s="446"/>
      <c r="AM159" s="446"/>
      <c r="AN159" s="446"/>
      <c r="AO159" s="446"/>
      <c r="AP159" s="446"/>
      <c r="AQ159" s="446"/>
      <c r="AR159" s="446"/>
      <c r="AS159" s="446"/>
      <c r="AT159" s="446"/>
      <c r="AU159" s="446"/>
    </row>
    <row r="160" ht="14.25" customHeight="1">
      <c r="A160" s="433">
        <v>45816.0</v>
      </c>
      <c r="B160" s="438" t="s">
        <v>68</v>
      </c>
      <c r="C160" s="438" t="s">
        <v>68</v>
      </c>
      <c r="D160" s="438" t="s">
        <v>68</v>
      </c>
      <c r="E160" s="433" t="s">
        <v>68</v>
      </c>
      <c r="F160" s="438" t="s">
        <v>2458</v>
      </c>
      <c r="G160" s="434" t="s">
        <v>68</v>
      </c>
      <c r="H160" s="23"/>
      <c r="I160" s="23"/>
      <c r="J160" s="439" t="s">
        <v>2458</v>
      </c>
      <c r="K160" s="434" t="s">
        <v>68</v>
      </c>
      <c r="L160" s="438" t="s">
        <v>2458</v>
      </c>
      <c r="M160" s="434" t="s">
        <v>68</v>
      </c>
      <c r="N160" s="23"/>
      <c r="O160" s="23"/>
      <c r="P160" s="23"/>
      <c r="Q160" s="23"/>
      <c r="R160" s="23"/>
      <c r="S160" s="23"/>
      <c r="T160" s="438" t="s">
        <v>2458</v>
      </c>
      <c r="U160" s="436" t="s">
        <v>68</v>
      </c>
      <c r="V160" s="447" t="s">
        <v>68</v>
      </c>
      <c r="W160" s="434" t="s">
        <v>68</v>
      </c>
      <c r="X160" s="23"/>
      <c r="Y160" s="23"/>
      <c r="Z160" s="23"/>
      <c r="AA160" s="23"/>
      <c r="AB160" s="437"/>
      <c r="AC160" s="437"/>
      <c r="AD160" s="23"/>
      <c r="AE160" s="73"/>
      <c r="AF160" s="73"/>
      <c r="AG160" s="73"/>
      <c r="AH160" s="73"/>
      <c r="AI160" s="73"/>
      <c r="AJ160" s="73"/>
      <c r="AK160" s="73"/>
      <c r="AL160" s="73"/>
      <c r="AM160" s="73"/>
      <c r="AN160" s="73"/>
      <c r="AO160" s="73"/>
      <c r="AP160" s="73"/>
      <c r="AQ160" s="73"/>
      <c r="AR160" s="73"/>
      <c r="AS160" s="73"/>
      <c r="AT160" s="73"/>
      <c r="AU160" s="73"/>
    </row>
    <row r="161" ht="14.25" customHeight="1">
      <c r="A161" s="433">
        <v>45817.0</v>
      </c>
      <c r="B161" s="438" t="s">
        <v>68</v>
      </c>
      <c r="C161" s="438" t="s">
        <v>68</v>
      </c>
      <c r="D161" s="438" t="s">
        <v>68</v>
      </c>
      <c r="E161" s="433" t="s">
        <v>68</v>
      </c>
      <c r="F161" s="438" t="s">
        <v>68</v>
      </c>
      <c r="G161" s="434" t="s">
        <v>68</v>
      </c>
      <c r="H161" s="23"/>
      <c r="I161" s="23"/>
      <c r="J161" s="439" t="s">
        <v>68</v>
      </c>
      <c r="K161" s="434" t="s">
        <v>68</v>
      </c>
      <c r="L161" s="438" t="s">
        <v>68</v>
      </c>
      <c r="M161" s="434" t="s">
        <v>68</v>
      </c>
      <c r="N161" s="23"/>
      <c r="O161" s="23"/>
      <c r="P161" s="23"/>
      <c r="Q161" s="23"/>
      <c r="R161" s="23"/>
      <c r="S161" s="23"/>
      <c r="T161" s="438" t="s">
        <v>68</v>
      </c>
      <c r="U161" s="436" t="s">
        <v>68</v>
      </c>
      <c r="V161" s="439" t="s">
        <v>68</v>
      </c>
      <c r="W161" s="434" t="s">
        <v>68</v>
      </c>
      <c r="X161" s="23"/>
      <c r="Y161" s="23"/>
      <c r="Z161" s="23"/>
      <c r="AA161" s="23"/>
      <c r="AB161" s="437"/>
      <c r="AC161" s="437"/>
      <c r="AD161" s="23"/>
      <c r="AE161" s="73"/>
      <c r="AF161" s="73"/>
      <c r="AG161" s="73"/>
      <c r="AH161" s="73"/>
      <c r="AI161" s="73"/>
      <c r="AJ161" s="73"/>
      <c r="AK161" s="73"/>
      <c r="AL161" s="73"/>
      <c r="AM161" s="73"/>
      <c r="AN161" s="73"/>
      <c r="AO161" s="73"/>
      <c r="AP161" s="73"/>
      <c r="AQ161" s="73"/>
      <c r="AR161" s="73"/>
      <c r="AS161" s="73"/>
      <c r="AT161" s="73"/>
      <c r="AU161" s="73"/>
    </row>
    <row r="162" ht="14.25" customHeight="1">
      <c r="A162" s="433">
        <v>45818.0</v>
      </c>
      <c r="B162" s="438" t="s">
        <v>68</v>
      </c>
      <c r="C162" s="438" t="s">
        <v>68</v>
      </c>
      <c r="D162" s="438" t="s">
        <v>68</v>
      </c>
      <c r="E162" s="433" t="s">
        <v>68</v>
      </c>
      <c r="F162" s="438" t="s">
        <v>68</v>
      </c>
      <c r="G162" s="434" t="s">
        <v>68</v>
      </c>
      <c r="H162" s="23"/>
      <c r="I162" s="23"/>
      <c r="J162" s="439" t="s">
        <v>68</v>
      </c>
      <c r="K162" s="434" t="s">
        <v>68</v>
      </c>
      <c r="L162" s="438" t="s">
        <v>68</v>
      </c>
      <c r="M162" s="434" t="s">
        <v>68</v>
      </c>
      <c r="N162" s="23"/>
      <c r="O162" s="23"/>
      <c r="P162" s="23"/>
      <c r="Q162" s="23"/>
      <c r="R162" s="23"/>
      <c r="S162" s="23"/>
      <c r="T162" s="438" t="s">
        <v>68</v>
      </c>
      <c r="U162" s="436" t="s">
        <v>68</v>
      </c>
      <c r="V162" s="439" t="s">
        <v>68</v>
      </c>
      <c r="W162" s="434" t="s">
        <v>68</v>
      </c>
      <c r="X162" s="23"/>
      <c r="Y162" s="23"/>
      <c r="Z162" s="23"/>
      <c r="AA162" s="23"/>
      <c r="AB162" s="437"/>
      <c r="AC162" s="437"/>
      <c r="AD162" s="23"/>
      <c r="AE162" s="73"/>
      <c r="AF162" s="73"/>
      <c r="AG162" s="73"/>
      <c r="AH162" s="73"/>
      <c r="AI162" s="73"/>
      <c r="AJ162" s="73"/>
      <c r="AK162" s="73"/>
      <c r="AL162" s="73"/>
      <c r="AM162" s="73"/>
      <c r="AN162" s="73"/>
      <c r="AO162" s="73"/>
      <c r="AP162" s="73"/>
      <c r="AQ162" s="73"/>
      <c r="AR162" s="73"/>
      <c r="AS162" s="73"/>
      <c r="AT162" s="73"/>
      <c r="AU162" s="73"/>
    </row>
    <row r="163" ht="14.25" customHeight="1">
      <c r="A163" s="433">
        <v>45819.0</v>
      </c>
      <c r="B163" s="438" t="s">
        <v>68</v>
      </c>
      <c r="C163" s="438" t="s">
        <v>68</v>
      </c>
      <c r="D163" s="438" t="s">
        <v>68</v>
      </c>
      <c r="E163" s="433" t="s">
        <v>68</v>
      </c>
      <c r="F163" s="438" t="s">
        <v>68</v>
      </c>
      <c r="G163" s="434" t="s">
        <v>68</v>
      </c>
      <c r="H163" s="23"/>
      <c r="I163" s="23"/>
      <c r="J163" s="439" t="s">
        <v>68</v>
      </c>
      <c r="K163" s="434" t="s">
        <v>68</v>
      </c>
      <c r="L163" s="438" t="s">
        <v>68</v>
      </c>
      <c r="M163" s="434" t="s">
        <v>68</v>
      </c>
      <c r="N163" s="23"/>
      <c r="O163" s="23"/>
      <c r="P163" s="23"/>
      <c r="Q163" s="23"/>
      <c r="R163" s="23"/>
      <c r="S163" s="23"/>
      <c r="T163" s="438" t="s">
        <v>68</v>
      </c>
      <c r="U163" s="436" t="s">
        <v>68</v>
      </c>
      <c r="V163" s="439" t="s">
        <v>68</v>
      </c>
      <c r="W163" s="434" t="s">
        <v>68</v>
      </c>
      <c r="X163" s="23"/>
      <c r="Y163" s="23"/>
      <c r="Z163" s="23"/>
      <c r="AA163" s="23"/>
      <c r="AB163" s="437"/>
      <c r="AC163" s="437"/>
      <c r="AD163" s="23"/>
      <c r="AE163" s="73"/>
      <c r="AF163" s="73"/>
      <c r="AG163" s="73"/>
      <c r="AH163" s="73"/>
      <c r="AI163" s="73"/>
      <c r="AJ163" s="73"/>
      <c r="AK163" s="73"/>
      <c r="AL163" s="73"/>
      <c r="AM163" s="73"/>
      <c r="AN163" s="73"/>
      <c r="AO163" s="73"/>
      <c r="AP163" s="73"/>
      <c r="AQ163" s="73"/>
      <c r="AR163" s="73"/>
      <c r="AS163" s="73"/>
      <c r="AT163" s="73"/>
      <c r="AU163" s="73"/>
    </row>
    <row r="164" ht="14.25" customHeight="1">
      <c r="A164" s="433">
        <v>45820.0</v>
      </c>
      <c r="B164" s="438" t="s">
        <v>68</v>
      </c>
      <c r="C164" s="438" t="s">
        <v>68</v>
      </c>
      <c r="D164" s="438" t="s">
        <v>68</v>
      </c>
      <c r="E164" s="433" t="s">
        <v>68</v>
      </c>
      <c r="F164" s="438" t="s">
        <v>68</v>
      </c>
      <c r="G164" s="434" t="s">
        <v>68</v>
      </c>
      <c r="H164" s="23"/>
      <c r="I164" s="23"/>
      <c r="J164" s="439" t="s">
        <v>68</v>
      </c>
      <c r="K164" s="434" t="s">
        <v>68</v>
      </c>
      <c r="L164" s="438" t="s">
        <v>68</v>
      </c>
      <c r="M164" s="434" t="s">
        <v>68</v>
      </c>
      <c r="N164" s="23"/>
      <c r="O164" s="23"/>
      <c r="P164" s="23"/>
      <c r="Q164" s="23"/>
      <c r="R164" s="23"/>
      <c r="S164" s="23"/>
      <c r="T164" s="438" t="s">
        <v>68</v>
      </c>
      <c r="U164" s="436" t="s">
        <v>68</v>
      </c>
      <c r="V164" s="439" t="s">
        <v>68</v>
      </c>
      <c r="W164" s="434" t="s">
        <v>68</v>
      </c>
      <c r="X164" s="23"/>
      <c r="Y164" s="23"/>
      <c r="Z164" s="23"/>
      <c r="AA164" s="23"/>
      <c r="AB164" s="437"/>
      <c r="AC164" s="437"/>
      <c r="AD164" s="23"/>
      <c r="AE164" s="73"/>
      <c r="AF164" s="73"/>
      <c r="AG164" s="73"/>
      <c r="AH164" s="73"/>
      <c r="AI164" s="73"/>
      <c r="AJ164" s="73"/>
      <c r="AK164" s="73"/>
      <c r="AL164" s="73"/>
      <c r="AM164" s="73"/>
      <c r="AN164" s="73"/>
      <c r="AO164" s="73"/>
      <c r="AP164" s="73"/>
      <c r="AQ164" s="73"/>
      <c r="AR164" s="73"/>
      <c r="AS164" s="73"/>
      <c r="AT164" s="73"/>
      <c r="AU164" s="73"/>
    </row>
    <row r="165" ht="14.25" customHeight="1">
      <c r="A165" s="433">
        <v>45821.0</v>
      </c>
      <c r="B165" s="438" t="s">
        <v>68</v>
      </c>
      <c r="C165" s="438" t="s">
        <v>68</v>
      </c>
      <c r="D165" s="438" t="s">
        <v>68</v>
      </c>
      <c r="E165" s="433" t="s">
        <v>68</v>
      </c>
      <c r="F165" s="438" t="s">
        <v>68</v>
      </c>
      <c r="G165" s="434" t="s">
        <v>68</v>
      </c>
      <c r="H165" s="23"/>
      <c r="I165" s="23"/>
      <c r="J165" s="439" t="s">
        <v>68</v>
      </c>
      <c r="K165" s="434" t="s">
        <v>68</v>
      </c>
      <c r="L165" s="438" t="s">
        <v>68</v>
      </c>
      <c r="M165" s="434" t="s">
        <v>68</v>
      </c>
      <c r="N165" s="23"/>
      <c r="O165" s="23"/>
      <c r="P165" s="23"/>
      <c r="Q165" s="23"/>
      <c r="R165" s="23"/>
      <c r="S165" s="23"/>
      <c r="T165" s="438" t="s">
        <v>68</v>
      </c>
      <c r="U165" s="436" t="s">
        <v>68</v>
      </c>
      <c r="V165" s="439" t="s">
        <v>68</v>
      </c>
      <c r="W165" s="434" t="s">
        <v>68</v>
      </c>
      <c r="X165" s="23"/>
      <c r="Y165" s="23"/>
      <c r="Z165" s="23"/>
      <c r="AA165" s="23"/>
      <c r="AB165" s="437"/>
      <c r="AC165" s="437"/>
      <c r="AD165" s="23"/>
      <c r="AE165" s="73"/>
      <c r="AF165" s="73"/>
      <c r="AG165" s="73"/>
      <c r="AH165" s="73"/>
      <c r="AI165" s="73"/>
      <c r="AJ165" s="73"/>
      <c r="AK165" s="73"/>
      <c r="AL165" s="73"/>
      <c r="AM165" s="73"/>
      <c r="AN165" s="73"/>
      <c r="AO165" s="73"/>
      <c r="AP165" s="73"/>
      <c r="AQ165" s="73"/>
      <c r="AR165" s="73"/>
      <c r="AS165" s="73"/>
      <c r="AT165" s="73"/>
      <c r="AU165" s="73"/>
    </row>
    <row r="166" ht="14.25" customHeight="1">
      <c r="A166" s="440">
        <v>45822.0</v>
      </c>
      <c r="B166" s="441" t="s">
        <v>68</v>
      </c>
      <c r="C166" s="441" t="s">
        <v>68</v>
      </c>
      <c r="D166" s="441" t="s">
        <v>68</v>
      </c>
      <c r="E166" s="440" t="s">
        <v>68</v>
      </c>
      <c r="F166" s="441" t="s">
        <v>68</v>
      </c>
      <c r="G166" s="442" t="s">
        <v>68</v>
      </c>
      <c r="H166" s="443"/>
      <c r="I166" s="443"/>
      <c r="J166" s="444" t="s">
        <v>13432</v>
      </c>
      <c r="K166" s="442" t="s">
        <v>68</v>
      </c>
      <c r="L166" s="441" t="s">
        <v>68</v>
      </c>
      <c r="M166" s="442" t="s">
        <v>68</v>
      </c>
      <c r="N166" s="443"/>
      <c r="O166" s="443"/>
      <c r="P166" s="443"/>
      <c r="Q166" s="443"/>
      <c r="R166" s="443"/>
      <c r="S166" s="443"/>
      <c r="T166" s="441" t="s">
        <v>13432</v>
      </c>
      <c r="U166" s="445" t="s">
        <v>68</v>
      </c>
      <c r="V166" s="444" t="s">
        <v>68</v>
      </c>
      <c r="W166" s="442" t="s">
        <v>68</v>
      </c>
      <c r="X166" s="443"/>
      <c r="Y166" s="443"/>
      <c r="Z166" s="443"/>
      <c r="AA166" s="443"/>
      <c r="AB166" s="437"/>
      <c r="AC166" s="437"/>
      <c r="AD166" s="443"/>
      <c r="AE166" s="446"/>
      <c r="AF166" s="446"/>
      <c r="AG166" s="446"/>
      <c r="AH166" s="446"/>
      <c r="AI166" s="446"/>
      <c r="AJ166" s="446"/>
      <c r="AK166" s="446"/>
      <c r="AL166" s="446"/>
      <c r="AM166" s="446"/>
      <c r="AN166" s="446"/>
      <c r="AO166" s="446"/>
      <c r="AP166" s="446"/>
      <c r="AQ166" s="446"/>
      <c r="AR166" s="446"/>
      <c r="AS166" s="446"/>
      <c r="AT166" s="446"/>
      <c r="AU166" s="446"/>
    </row>
    <row r="167" ht="14.25" customHeight="1">
      <c r="A167" s="433">
        <v>45823.0</v>
      </c>
      <c r="B167" s="438" t="s">
        <v>68</v>
      </c>
      <c r="C167" s="438" t="s">
        <v>68</v>
      </c>
      <c r="D167" s="438" t="s">
        <v>68</v>
      </c>
      <c r="E167" s="433" t="s">
        <v>68</v>
      </c>
      <c r="F167" s="438" t="s">
        <v>2458</v>
      </c>
      <c r="G167" s="434" t="s">
        <v>68</v>
      </c>
      <c r="H167" s="23"/>
      <c r="I167" s="23"/>
      <c r="J167" s="439" t="s">
        <v>2458</v>
      </c>
      <c r="K167" s="434" t="s">
        <v>68</v>
      </c>
      <c r="L167" s="438" t="s">
        <v>2458</v>
      </c>
      <c r="M167" s="434" t="s">
        <v>68</v>
      </c>
      <c r="N167" s="23"/>
      <c r="O167" s="23"/>
      <c r="P167" s="23"/>
      <c r="Q167" s="23"/>
      <c r="R167" s="23"/>
      <c r="S167" s="23"/>
      <c r="T167" s="438" t="s">
        <v>2458</v>
      </c>
      <c r="U167" s="436" t="s">
        <v>68</v>
      </c>
      <c r="V167" s="447" t="s">
        <v>68</v>
      </c>
      <c r="W167" s="434" t="s">
        <v>68</v>
      </c>
      <c r="X167" s="23"/>
      <c r="Y167" s="23"/>
      <c r="Z167" s="23"/>
      <c r="AA167" s="23"/>
      <c r="AB167" s="437"/>
      <c r="AC167" s="437"/>
      <c r="AD167" s="23"/>
      <c r="AE167" s="73"/>
      <c r="AF167" s="73"/>
      <c r="AG167" s="73"/>
      <c r="AH167" s="73"/>
      <c r="AI167" s="73"/>
      <c r="AJ167" s="73"/>
      <c r="AK167" s="73"/>
      <c r="AL167" s="73"/>
      <c r="AM167" s="73"/>
      <c r="AN167" s="73"/>
      <c r="AO167" s="73"/>
      <c r="AP167" s="73"/>
      <c r="AQ167" s="73"/>
      <c r="AR167" s="73"/>
      <c r="AS167" s="73"/>
      <c r="AT167" s="73"/>
      <c r="AU167" s="73"/>
    </row>
    <row r="168" ht="14.25" customHeight="1">
      <c r="A168" s="433">
        <v>45824.0</v>
      </c>
      <c r="B168" s="438" t="s">
        <v>68</v>
      </c>
      <c r="C168" s="438" t="s">
        <v>68</v>
      </c>
      <c r="D168" s="438" t="s">
        <v>68</v>
      </c>
      <c r="E168" s="433" t="s">
        <v>68</v>
      </c>
      <c r="F168" s="438" t="s">
        <v>68</v>
      </c>
      <c r="G168" s="434" t="s">
        <v>68</v>
      </c>
      <c r="H168" s="23"/>
      <c r="I168" s="23"/>
      <c r="J168" s="439" t="s">
        <v>68</v>
      </c>
      <c r="K168" s="434" t="s">
        <v>68</v>
      </c>
      <c r="L168" s="438" t="s">
        <v>68</v>
      </c>
      <c r="M168" s="434" t="s">
        <v>68</v>
      </c>
      <c r="N168" s="23"/>
      <c r="O168" s="23"/>
      <c r="P168" s="23"/>
      <c r="Q168" s="23"/>
      <c r="R168" s="23"/>
      <c r="S168" s="23"/>
      <c r="T168" s="438" t="s">
        <v>68</v>
      </c>
      <c r="U168" s="436" t="s">
        <v>68</v>
      </c>
      <c r="V168" s="439" t="s">
        <v>68</v>
      </c>
      <c r="W168" s="434" t="s">
        <v>68</v>
      </c>
      <c r="X168" s="23"/>
      <c r="Y168" s="23"/>
      <c r="Z168" s="23"/>
      <c r="AA168" s="23"/>
      <c r="AB168" s="437"/>
      <c r="AC168" s="437"/>
      <c r="AD168" s="23"/>
      <c r="AE168" s="73"/>
      <c r="AF168" s="73"/>
      <c r="AG168" s="73"/>
      <c r="AH168" s="73"/>
      <c r="AI168" s="73"/>
      <c r="AJ168" s="73"/>
      <c r="AK168" s="73"/>
      <c r="AL168" s="73"/>
      <c r="AM168" s="73"/>
      <c r="AN168" s="73"/>
      <c r="AO168" s="73"/>
      <c r="AP168" s="73"/>
      <c r="AQ168" s="73"/>
      <c r="AR168" s="73"/>
      <c r="AS168" s="73"/>
      <c r="AT168" s="73"/>
      <c r="AU168" s="73"/>
    </row>
    <row r="169" ht="14.25" customHeight="1">
      <c r="A169" s="433">
        <v>45825.0</v>
      </c>
      <c r="B169" s="438" t="s">
        <v>68</v>
      </c>
      <c r="C169" s="438" t="s">
        <v>68</v>
      </c>
      <c r="D169" s="438" t="s">
        <v>68</v>
      </c>
      <c r="E169" s="433" t="s">
        <v>68</v>
      </c>
      <c r="F169" s="438" t="s">
        <v>68</v>
      </c>
      <c r="G169" s="434" t="s">
        <v>68</v>
      </c>
      <c r="H169" s="23"/>
      <c r="I169" s="23"/>
      <c r="J169" s="439" t="s">
        <v>13432</v>
      </c>
      <c r="K169" s="434" t="s">
        <v>68</v>
      </c>
      <c r="L169" s="438" t="s">
        <v>68</v>
      </c>
      <c r="M169" s="434" t="s">
        <v>68</v>
      </c>
      <c r="N169" s="23"/>
      <c r="O169" s="23"/>
      <c r="P169" s="23"/>
      <c r="Q169" s="23"/>
      <c r="R169" s="23"/>
      <c r="S169" s="23"/>
      <c r="T169" s="438" t="s">
        <v>68</v>
      </c>
      <c r="U169" s="436" t="s">
        <v>68</v>
      </c>
      <c r="V169" s="439" t="s">
        <v>68</v>
      </c>
      <c r="W169" s="434" t="s">
        <v>68</v>
      </c>
      <c r="X169" s="23"/>
      <c r="Y169" s="23"/>
      <c r="Z169" s="23"/>
      <c r="AA169" s="23"/>
      <c r="AB169" s="437"/>
      <c r="AC169" s="437"/>
      <c r="AD169" s="23" t="s">
        <v>13478</v>
      </c>
      <c r="AE169" s="73"/>
      <c r="AF169" s="73"/>
      <c r="AG169" s="73"/>
      <c r="AH169" s="73"/>
      <c r="AI169" s="73"/>
      <c r="AJ169" s="73"/>
      <c r="AK169" s="73"/>
      <c r="AL169" s="73"/>
      <c r="AM169" s="73"/>
      <c r="AN169" s="73"/>
      <c r="AO169" s="73"/>
      <c r="AP169" s="73"/>
      <c r="AQ169" s="73"/>
      <c r="AR169" s="73"/>
      <c r="AS169" s="73"/>
      <c r="AT169" s="73"/>
      <c r="AU169" s="73"/>
    </row>
    <row r="170" ht="14.25" customHeight="1">
      <c r="A170" s="433">
        <v>45826.0</v>
      </c>
      <c r="B170" s="438" t="s">
        <v>68</v>
      </c>
      <c r="C170" s="438" t="s">
        <v>68</v>
      </c>
      <c r="D170" s="438" t="s">
        <v>68</v>
      </c>
      <c r="E170" s="433" t="s">
        <v>68</v>
      </c>
      <c r="F170" s="438" t="s">
        <v>68</v>
      </c>
      <c r="G170" s="434" t="s">
        <v>68</v>
      </c>
      <c r="H170" s="23"/>
      <c r="I170" s="23"/>
      <c r="J170" s="439" t="s">
        <v>68</v>
      </c>
      <c r="K170" s="434" t="s">
        <v>68</v>
      </c>
      <c r="L170" s="438" t="s">
        <v>68</v>
      </c>
      <c r="M170" s="434" t="s">
        <v>68</v>
      </c>
      <c r="N170" s="23"/>
      <c r="O170" s="23"/>
      <c r="P170" s="23"/>
      <c r="Q170" s="23"/>
      <c r="R170" s="23"/>
      <c r="S170" s="23"/>
      <c r="T170" s="438" t="s">
        <v>68</v>
      </c>
      <c r="U170" s="436" t="s">
        <v>68</v>
      </c>
      <c r="V170" s="439" t="s">
        <v>68</v>
      </c>
      <c r="W170" s="434" t="s">
        <v>68</v>
      </c>
      <c r="X170" s="23"/>
      <c r="Y170" s="23"/>
      <c r="Z170" s="23"/>
      <c r="AA170" s="23"/>
      <c r="AB170" s="437"/>
      <c r="AC170" s="437"/>
      <c r="AD170" s="23"/>
      <c r="AE170" s="73"/>
      <c r="AF170" s="73"/>
      <c r="AG170" s="73"/>
      <c r="AH170" s="73"/>
      <c r="AI170" s="73"/>
      <c r="AJ170" s="73"/>
      <c r="AK170" s="73"/>
      <c r="AL170" s="73"/>
      <c r="AM170" s="73"/>
      <c r="AN170" s="73"/>
      <c r="AO170" s="73"/>
      <c r="AP170" s="73"/>
      <c r="AQ170" s="73"/>
      <c r="AR170" s="73"/>
      <c r="AS170" s="73"/>
      <c r="AT170" s="73"/>
      <c r="AU170" s="73"/>
    </row>
    <row r="171" ht="14.25" customHeight="1">
      <c r="A171" s="433">
        <v>45827.0</v>
      </c>
      <c r="B171" s="438" t="s">
        <v>68</v>
      </c>
      <c r="C171" s="438" t="s">
        <v>68</v>
      </c>
      <c r="D171" s="438" t="s">
        <v>68</v>
      </c>
      <c r="E171" s="433" t="s">
        <v>68</v>
      </c>
      <c r="F171" s="438" t="s">
        <v>68</v>
      </c>
      <c r="G171" s="434" t="s">
        <v>68</v>
      </c>
      <c r="H171" s="23"/>
      <c r="I171" s="23"/>
      <c r="J171" s="439" t="s">
        <v>68</v>
      </c>
      <c r="K171" s="434" t="s">
        <v>68</v>
      </c>
      <c r="L171" s="438" t="s">
        <v>68</v>
      </c>
      <c r="M171" s="434" t="s">
        <v>68</v>
      </c>
      <c r="N171" s="23"/>
      <c r="O171" s="23"/>
      <c r="P171" s="23"/>
      <c r="Q171" s="23"/>
      <c r="R171" s="23"/>
      <c r="S171" s="23"/>
      <c r="T171" s="438" t="s">
        <v>68</v>
      </c>
      <c r="U171" s="436" t="s">
        <v>68</v>
      </c>
      <c r="V171" s="439" t="s">
        <v>68</v>
      </c>
      <c r="W171" s="434" t="s">
        <v>68</v>
      </c>
      <c r="X171" s="23"/>
      <c r="Y171" s="23"/>
      <c r="Z171" s="23"/>
      <c r="AA171" s="23"/>
      <c r="AB171" s="437"/>
      <c r="AC171" s="437"/>
      <c r="AD171" s="23"/>
      <c r="AE171" s="73"/>
      <c r="AF171" s="73"/>
      <c r="AG171" s="73"/>
      <c r="AH171" s="73"/>
      <c r="AI171" s="73"/>
      <c r="AJ171" s="73"/>
      <c r="AK171" s="73"/>
      <c r="AL171" s="73"/>
      <c r="AM171" s="73"/>
      <c r="AN171" s="73"/>
      <c r="AO171" s="73"/>
      <c r="AP171" s="73"/>
      <c r="AQ171" s="73"/>
      <c r="AR171" s="73"/>
      <c r="AS171" s="73"/>
      <c r="AT171" s="73"/>
      <c r="AU171" s="73"/>
    </row>
    <row r="172" ht="14.25" customHeight="1">
      <c r="A172" s="433">
        <v>45828.0</v>
      </c>
      <c r="B172" s="438" t="s">
        <v>68</v>
      </c>
      <c r="C172" s="438" t="s">
        <v>68</v>
      </c>
      <c r="D172" s="438" t="s">
        <v>68</v>
      </c>
      <c r="E172" s="433" t="s">
        <v>68</v>
      </c>
      <c r="F172" s="438" t="s">
        <v>68</v>
      </c>
      <c r="G172" s="434" t="s">
        <v>68</v>
      </c>
      <c r="H172" s="23"/>
      <c r="I172" s="23"/>
      <c r="J172" s="439" t="s">
        <v>68</v>
      </c>
      <c r="K172" s="434" t="s">
        <v>68</v>
      </c>
      <c r="L172" s="438" t="s">
        <v>13479</v>
      </c>
      <c r="M172" s="434" t="s">
        <v>68</v>
      </c>
      <c r="N172" s="23"/>
      <c r="O172" s="23"/>
      <c r="P172" s="23"/>
      <c r="Q172" s="23"/>
      <c r="R172" s="23"/>
      <c r="S172" s="23"/>
      <c r="T172" s="438" t="s">
        <v>68</v>
      </c>
      <c r="U172" s="436" t="s">
        <v>68</v>
      </c>
      <c r="V172" s="439" t="s">
        <v>68</v>
      </c>
      <c r="W172" s="434" t="s">
        <v>68</v>
      </c>
      <c r="X172" s="23"/>
      <c r="Y172" s="23"/>
      <c r="Z172" s="23"/>
      <c r="AA172" s="23"/>
      <c r="AB172" s="437"/>
      <c r="AC172" s="437"/>
      <c r="AD172" s="23" t="s">
        <v>13480</v>
      </c>
      <c r="AE172" s="73"/>
      <c r="AF172" s="73"/>
      <c r="AG172" s="73"/>
      <c r="AH172" s="73"/>
      <c r="AI172" s="73"/>
      <c r="AJ172" s="73"/>
      <c r="AK172" s="73"/>
      <c r="AL172" s="73"/>
      <c r="AM172" s="73"/>
      <c r="AN172" s="73"/>
      <c r="AO172" s="73"/>
      <c r="AP172" s="73"/>
      <c r="AQ172" s="73"/>
      <c r="AR172" s="73"/>
      <c r="AS172" s="73"/>
      <c r="AT172" s="73"/>
      <c r="AU172" s="73"/>
    </row>
    <row r="173" ht="14.25" customHeight="1">
      <c r="A173" s="440">
        <v>45829.0</v>
      </c>
      <c r="B173" s="441" t="s">
        <v>68</v>
      </c>
      <c r="C173" s="441" t="s">
        <v>68</v>
      </c>
      <c r="D173" s="441" t="s">
        <v>68</v>
      </c>
      <c r="E173" s="440" t="s">
        <v>68</v>
      </c>
      <c r="F173" s="441" t="s">
        <v>68</v>
      </c>
      <c r="G173" s="442" t="s">
        <v>68</v>
      </c>
      <c r="H173" s="443"/>
      <c r="I173" s="443"/>
      <c r="J173" s="444" t="s">
        <v>13432</v>
      </c>
      <c r="K173" s="442" t="s">
        <v>68</v>
      </c>
      <c r="L173" s="441" t="s">
        <v>68</v>
      </c>
      <c r="M173" s="442" t="s">
        <v>68</v>
      </c>
      <c r="N173" s="443"/>
      <c r="O173" s="443"/>
      <c r="P173" s="443"/>
      <c r="Q173" s="443"/>
      <c r="R173" s="443"/>
      <c r="S173" s="443"/>
      <c r="T173" s="441" t="s">
        <v>13432</v>
      </c>
      <c r="U173" s="445" t="s">
        <v>68</v>
      </c>
      <c r="V173" s="444" t="s">
        <v>68</v>
      </c>
      <c r="W173" s="442" t="s">
        <v>68</v>
      </c>
      <c r="X173" s="443"/>
      <c r="Y173" s="443"/>
      <c r="Z173" s="443"/>
      <c r="AA173" s="443"/>
      <c r="AB173" s="437"/>
      <c r="AC173" s="437"/>
      <c r="AD173" s="443"/>
      <c r="AE173" s="446"/>
      <c r="AF173" s="446"/>
      <c r="AG173" s="446"/>
      <c r="AH173" s="446"/>
      <c r="AI173" s="446"/>
      <c r="AJ173" s="446"/>
      <c r="AK173" s="446"/>
      <c r="AL173" s="446"/>
      <c r="AM173" s="446"/>
      <c r="AN173" s="446"/>
      <c r="AO173" s="446"/>
      <c r="AP173" s="446"/>
      <c r="AQ173" s="446"/>
      <c r="AR173" s="446"/>
      <c r="AS173" s="446"/>
      <c r="AT173" s="446"/>
      <c r="AU173" s="446"/>
    </row>
    <row r="174" ht="14.25" customHeight="1">
      <c r="A174" s="433">
        <v>45830.0</v>
      </c>
      <c r="B174" s="438" t="s">
        <v>68</v>
      </c>
      <c r="C174" s="438" t="s">
        <v>68</v>
      </c>
      <c r="D174" s="438" t="s">
        <v>68</v>
      </c>
      <c r="E174" s="433" t="s">
        <v>68</v>
      </c>
      <c r="F174" s="438" t="s">
        <v>2458</v>
      </c>
      <c r="G174" s="434" t="s">
        <v>68</v>
      </c>
      <c r="H174" s="23"/>
      <c r="I174" s="23"/>
      <c r="J174" s="439" t="s">
        <v>2458</v>
      </c>
      <c r="K174" s="434" t="s">
        <v>68</v>
      </c>
      <c r="L174" s="438" t="s">
        <v>2458</v>
      </c>
      <c r="M174" s="434" t="s">
        <v>68</v>
      </c>
      <c r="N174" s="23"/>
      <c r="O174" s="23"/>
      <c r="P174" s="23"/>
      <c r="Q174" s="23"/>
      <c r="R174" s="23"/>
      <c r="S174" s="23"/>
      <c r="T174" s="438" t="s">
        <v>2458</v>
      </c>
      <c r="U174" s="436" t="s">
        <v>68</v>
      </c>
      <c r="V174" s="447" t="s">
        <v>68</v>
      </c>
      <c r="W174" s="434" t="s">
        <v>68</v>
      </c>
      <c r="X174" s="23"/>
      <c r="Y174" s="23"/>
      <c r="Z174" s="23"/>
      <c r="AA174" s="23"/>
      <c r="AB174" s="437"/>
      <c r="AC174" s="437"/>
      <c r="AD174" s="23"/>
      <c r="AE174" s="73"/>
      <c r="AF174" s="73"/>
      <c r="AG174" s="73"/>
      <c r="AH174" s="73"/>
      <c r="AI174" s="73"/>
      <c r="AJ174" s="73"/>
      <c r="AK174" s="73"/>
      <c r="AL174" s="73"/>
      <c r="AM174" s="73"/>
      <c r="AN174" s="73"/>
      <c r="AO174" s="73"/>
      <c r="AP174" s="73"/>
      <c r="AQ174" s="73"/>
      <c r="AR174" s="73"/>
      <c r="AS174" s="73"/>
      <c r="AT174" s="73"/>
      <c r="AU174" s="73"/>
    </row>
    <row r="175" ht="14.25" customHeight="1">
      <c r="A175" s="433">
        <v>45831.0</v>
      </c>
      <c r="B175" s="438" t="s">
        <v>68</v>
      </c>
      <c r="C175" s="438" t="s">
        <v>68</v>
      </c>
      <c r="D175" s="438" t="s">
        <v>68</v>
      </c>
      <c r="E175" s="433" t="s">
        <v>68</v>
      </c>
      <c r="F175" s="438" t="s">
        <v>68</v>
      </c>
      <c r="G175" s="434" t="s">
        <v>68</v>
      </c>
      <c r="H175" s="23"/>
      <c r="I175" s="23"/>
      <c r="J175" s="439" t="s">
        <v>13432</v>
      </c>
      <c r="K175" s="434" t="s">
        <v>68</v>
      </c>
      <c r="L175" s="438" t="s">
        <v>68</v>
      </c>
      <c r="M175" s="434" t="s">
        <v>68</v>
      </c>
      <c r="N175" s="23"/>
      <c r="O175" s="23"/>
      <c r="P175" s="23"/>
      <c r="Q175" s="23"/>
      <c r="R175" s="23"/>
      <c r="S175" s="23"/>
      <c r="T175" s="438" t="s">
        <v>68</v>
      </c>
      <c r="U175" s="436" t="s">
        <v>68</v>
      </c>
      <c r="V175" s="439" t="s">
        <v>68</v>
      </c>
      <c r="W175" s="434" t="s">
        <v>68</v>
      </c>
      <c r="X175" s="23"/>
      <c r="Y175" s="23"/>
      <c r="Z175" s="23"/>
      <c r="AA175" s="23"/>
      <c r="AB175" s="437"/>
      <c r="AC175" s="437"/>
      <c r="AD175" s="23" t="s">
        <v>13438</v>
      </c>
      <c r="AE175" s="73"/>
      <c r="AF175" s="73"/>
      <c r="AG175" s="73"/>
      <c r="AH175" s="73"/>
      <c r="AI175" s="73"/>
      <c r="AJ175" s="73"/>
      <c r="AK175" s="73"/>
      <c r="AL175" s="73"/>
      <c r="AM175" s="73"/>
      <c r="AN175" s="73"/>
      <c r="AO175" s="73"/>
      <c r="AP175" s="73"/>
      <c r="AQ175" s="73"/>
      <c r="AR175" s="73"/>
      <c r="AS175" s="73"/>
      <c r="AT175" s="73"/>
      <c r="AU175" s="73"/>
    </row>
    <row r="176" ht="14.25" customHeight="1">
      <c r="A176" s="433">
        <v>45832.0</v>
      </c>
      <c r="B176" s="438" t="s">
        <v>68</v>
      </c>
      <c r="C176" s="438" t="s">
        <v>68</v>
      </c>
      <c r="D176" s="438" t="s">
        <v>68</v>
      </c>
      <c r="E176" s="433" t="s">
        <v>68</v>
      </c>
      <c r="F176" s="438" t="s">
        <v>68</v>
      </c>
      <c r="G176" s="434" t="s">
        <v>68</v>
      </c>
      <c r="H176" s="23"/>
      <c r="I176" s="23"/>
      <c r="J176" s="439" t="s">
        <v>68</v>
      </c>
      <c r="K176" s="434" t="s">
        <v>68</v>
      </c>
      <c r="L176" s="438" t="s">
        <v>68</v>
      </c>
      <c r="M176" s="434" t="s">
        <v>68</v>
      </c>
      <c r="N176" s="23"/>
      <c r="O176" s="23"/>
      <c r="P176" s="23"/>
      <c r="Q176" s="23"/>
      <c r="R176" s="23"/>
      <c r="S176" s="23"/>
      <c r="T176" s="438" t="s">
        <v>68</v>
      </c>
      <c r="U176" s="436" t="s">
        <v>68</v>
      </c>
      <c r="V176" s="439" t="s">
        <v>68</v>
      </c>
      <c r="W176" s="434" t="s">
        <v>68</v>
      </c>
      <c r="X176" s="23"/>
      <c r="Y176" s="23"/>
      <c r="Z176" s="23"/>
      <c r="AA176" s="23"/>
      <c r="AB176" s="437"/>
      <c r="AC176" s="437"/>
      <c r="AD176" s="23"/>
      <c r="AE176" s="73"/>
      <c r="AF176" s="73"/>
      <c r="AG176" s="73"/>
      <c r="AH176" s="73"/>
      <c r="AI176" s="73"/>
      <c r="AJ176" s="73"/>
      <c r="AK176" s="73"/>
      <c r="AL176" s="73"/>
      <c r="AM176" s="73"/>
      <c r="AN176" s="73"/>
      <c r="AO176" s="73"/>
      <c r="AP176" s="73"/>
      <c r="AQ176" s="73"/>
      <c r="AR176" s="73"/>
      <c r="AS176" s="73"/>
      <c r="AT176" s="73"/>
      <c r="AU176" s="73"/>
    </row>
    <row r="177" ht="14.25" customHeight="1">
      <c r="A177" s="433">
        <v>45833.0</v>
      </c>
      <c r="B177" s="438" t="s">
        <v>68</v>
      </c>
      <c r="C177" s="438" t="s">
        <v>68</v>
      </c>
      <c r="D177" s="438" t="s">
        <v>68</v>
      </c>
      <c r="E177" s="433" t="s">
        <v>68</v>
      </c>
      <c r="F177" s="438" t="s">
        <v>68</v>
      </c>
      <c r="G177" s="434" t="s">
        <v>68</v>
      </c>
      <c r="H177" s="23"/>
      <c r="I177" s="23"/>
      <c r="J177" s="439" t="s">
        <v>68</v>
      </c>
      <c r="K177" s="434" t="s">
        <v>68</v>
      </c>
      <c r="L177" s="438" t="s">
        <v>68</v>
      </c>
      <c r="M177" s="434" t="s">
        <v>68</v>
      </c>
      <c r="N177" s="23"/>
      <c r="O177" s="23"/>
      <c r="P177" s="23"/>
      <c r="Q177" s="23"/>
      <c r="R177" s="23"/>
      <c r="S177" s="23"/>
      <c r="T177" s="438" t="s">
        <v>68</v>
      </c>
      <c r="U177" s="436" t="s">
        <v>68</v>
      </c>
      <c r="V177" s="439" t="s">
        <v>68</v>
      </c>
      <c r="W177" s="434" t="s">
        <v>68</v>
      </c>
      <c r="X177" s="23"/>
      <c r="Y177" s="23"/>
      <c r="Z177" s="23"/>
      <c r="AA177" s="23"/>
      <c r="AB177" s="437"/>
      <c r="AC177" s="437"/>
      <c r="AD177" s="23"/>
      <c r="AE177" s="73"/>
      <c r="AF177" s="73"/>
      <c r="AG177" s="73"/>
      <c r="AH177" s="73"/>
      <c r="AI177" s="73"/>
      <c r="AJ177" s="73"/>
      <c r="AK177" s="73"/>
      <c r="AL177" s="73"/>
      <c r="AM177" s="73"/>
      <c r="AN177" s="73"/>
      <c r="AO177" s="73"/>
      <c r="AP177" s="73"/>
      <c r="AQ177" s="73"/>
      <c r="AR177" s="73"/>
      <c r="AS177" s="73"/>
      <c r="AT177" s="73"/>
      <c r="AU177" s="73"/>
    </row>
    <row r="178" ht="14.25" customHeight="1">
      <c r="A178" s="433">
        <v>45834.0</v>
      </c>
      <c r="B178" s="438" t="s">
        <v>68</v>
      </c>
      <c r="C178" s="438" t="s">
        <v>68</v>
      </c>
      <c r="D178" s="438" t="s">
        <v>68</v>
      </c>
      <c r="E178" s="433" t="s">
        <v>68</v>
      </c>
      <c r="F178" s="438" t="s">
        <v>68</v>
      </c>
      <c r="G178" s="434" t="s">
        <v>68</v>
      </c>
      <c r="H178" s="23"/>
      <c r="I178" s="23"/>
      <c r="J178" s="439" t="s">
        <v>68</v>
      </c>
      <c r="K178" s="434" t="s">
        <v>68</v>
      </c>
      <c r="L178" s="438" t="s">
        <v>68</v>
      </c>
      <c r="M178" s="434" t="s">
        <v>68</v>
      </c>
      <c r="N178" s="23"/>
      <c r="O178" s="23"/>
      <c r="P178" s="23"/>
      <c r="Q178" s="23"/>
      <c r="R178" s="23"/>
      <c r="S178" s="23"/>
      <c r="T178" s="438" t="s">
        <v>68</v>
      </c>
      <c r="U178" s="436" t="s">
        <v>68</v>
      </c>
      <c r="V178" s="439" t="s">
        <v>68</v>
      </c>
      <c r="W178" s="434" t="s">
        <v>68</v>
      </c>
      <c r="X178" s="23"/>
      <c r="Y178" s="23"/>
      <c r="Z178" s="23"/>
      <c r="AA178" s="23"/>
      <c r="AB178" s="437"/>
      <c r="AC178" s="437"/>
      <c r="AD178" s="23"/>
      <c r="AE178" s="73"/>
      <c r="AF178" s="73"/>
      <c r="AG178" s="73"/>
      <c r="AH178" s="73"/>
      <c r="AI178" s="73"/>
      <c r="AJ178" s="73"/>
      <c r="AK178" s="73"/>
      <c r="AL178" s="73"/>
      <c r="AM178" s="73"/>
      <c r="AN178" s="73"/>
      <c r="AO178" s="73"/>
      <c r="AP178" s="73"/>
      <c r="AQ178" s="73"/>
      <c r="AR178" s="73"/>
      <c r="AS178" s="73"/>
      <c r="AT178" s="73"/>
      <c r="AU178" s="73"/>
    </row>
    <row r="179" ht="14.25" customHeight="1">
      <c r="A179" s="433">
        <v>45835.0</v>
      </c>
      <c r="B179" s="438" t="s">
        <v>68</v>
      </c>
      <c r="C179" s="438" t="s">
        <v>68</v>
      </c>
      <c r="D179" s="438" t="s">
        <v>68</v>
      </c>
      <c r="E179" s="433" t="s">
        <v>68</v>
      </c>
      <c r="F179" s="438" t="s">
        <v>68</v>
      </c>
      <c r="G179" s="434" t="s">
        <v>68</v>
      </c>
      <c r="H179" s="23"/>
      <c r="I179" s="23"/>
      <c r="J179" s="439" t="s">
        <v>68</v>
      </c>
      <c r="K179" s="434" t="s">
        <v>68</v>
      </c>
      <c r="L179" s="438" t="s">
        <v>13479</v>
      </c>
      <c r="M179" s="434" t="s">
        <v>68</v>
      </c>
      <c r="N179" s="23"/>
      <c r="O179" s="23"/>
      <c r="P179" s="23"/>
      <c r="Q179" s="23"/>
      <c r="R179" s="23"/>
      <c r="S179" s="23"/>
      <c r="T179" s="438" t="s">
        <v>68</v>
      </c>
      <c r="U179" s="436" t="s">
        <v>68</v>
      </c>
      <c r="V179" s="439" t="s">
        <v>68</v>
      </c>
      <c r="W179" s="434" t="s">
        <v>68</v>
      </c>
      <c r="X179" s="23"/>
      <c r="Y179" s="23"/>
      <c r="Z179" s="23"/>
      <c r="AA179" s="23"/>
      <c r="AB179" s="437"/>
      <c r="AC179" s="437"/>
      <c r="AD179" s="23" t="s">
        <v>13481</v>
      </c>
      <c r="AE179" s="73"/>
      <c r="AF179" s="73"/>
      <c r="AG179" s="73"/>
      <c r="AH179" s="73"/>
      <c r="AI179" s="73"/>
      <c r="AJ179" s="73"/>
      <c r="AK179" s="73"/>
      <c r="AL179" s="73"/>
      <c r="AM179" s="73"/>
      <c r="AN179" s="73"/>
      <c r="AO179" s="73"/>
      <c r="AP179" s="73"/>
      <c r="AQ179" s="73"/>
      <c r="AR179" s="73"/>
      <c r="AS179" s="73"/>
      <c r="AT179" s="73"/>
      <c r="AU179" s="73"/>
    </row>
    <row r="180" ht="14.25" customHeight="1">
      <c r="A180" s="440">
        <v>45836.0</v>
      </c>
      <c r="B180" s="441" t="s">
        <v>68</v>
      </c>
      <c r="C180" s="441" t="s">
        <v>68</v>
      </c>
      <c r="D180" s="441" t="s">
        <v>68</v>
      </c>
      <c r="E180" s="440" t="s">
        <v>68</v>
      </c>
      <c r="F180" s="441" t="s">
        <v>68</v>
      </c>
      <c r="G180" s="442" t="s">
        <v>68</v>
      </c>
      <c r="H180" s="443"/>
      <c r="I180" s="443"/>
      <c r="J180" s="444" t="s">
        <v>13432</v>
      </c>
      <c r="K180" s="442" t="s">
        <v>68</v>
      </c>
      <c r="L180" s="441" t="s">
        <v>68</v>
      </c>
      <c r="M180" s="442" t="s">
        <v>68</v>
      </c>
      <c r="N180" s="443"/>
      <c r="O180" s="443"/>
      <c r="P180" s="443"/>
      <c r="Q180" s="443"/>
      <c r="R180" s="443"/>
      <c r="S180" s="443"/>
      <c r="T180" s="441" t="s">
        <v>13432</v>
      </c>
      <c r="U180" s="445" t="s">
        <v>68</v>
      </c>
      <c r="V180" s="444" t="s">
        <v>68</v>
      </c>
      <c r="W180" s="442" t="s">
        <v>68</v>
      </c>
      <c r="X180" s="443"/>
      <c r="Y180" s="443"/>
      <c r="Z180" s="443"/>
      <c r="AA180" s="443"/>
      <c r="AB180" s="437"/>
      <c r="AC180" s="437"/>
      <c r="AD180" s="443"/>
      <c r="AE180" s="446"/>
      <c r="AF180" s="446"/>
      <c r="AG180" s="446"/>
      <c r="AH180" s="446"/>
      <c r="AI180" s="446"/>
      <c r="AJ180" s="446"/>
      <c r="AK180" s="446"/>
      <c r="AL180" s="446"/>
      <c r="AM180" s="446"/>
      <c r="AN180" s="446"/>
      <c r="AO180" s="446"/>
      <c r="AP180" s="446"/>
      <c r="AQ180" s="446"/>
      <c r="AR180" s="446"/>
      <c r="AS180" s="446"/>
      <c r="AT180" s="446"/>
      <c r="AU180" s="446"/>
    </row>
    <row r="181" ht="14.25" customHeight="1">
      <c r="A181" s="433">
        <v>45837.0</v>
      </c>
      <c r="B181" s="438" t="s">
        <v>68</v>
      </c>
      <c r="C181" s="438" t="s">
        <v>68</v>
      </c>
      <c r="D181" s="438" t="s">
        <v>68</v>
      </c>
      <c r="E181" s="433" t="s">
        <v>68</v>
      </c>
      <c r="F181" s="438" t="s">
        <v>2458</v>
      </c>
      <c r="G181" s="434" t="s">
        <v>68</v>
      </c>
      <c r="H181" s="23"/>
      <c r="I181" s="23"/>
      <c r="J181" s="439" t="s">
        <v>2458</v>
      </c>
      <c r="K181" s="434" t="s">
        <v>68</v>
      </c>
      <c r="L181" s="438" t="s">
        <v>2458</v>
      </c>
      <c r="M181" s="434" t="s">
        <v>68</v>
      </c>
      <c r="N181" s="23"/>
      <c r="O181" s="23"/>
      <c r="P181" s="23"/>
      <c r="Q181" s="23"/>
      <c r="R181" s="23"/>
      <c r="S181" s="23"/>
      <c r="T181" s="438" t="s">
        <v>2458</v>
      </c>
      <c r="U181" s="436" t="s">
        <v>68</v>
      </c>
      <c r="V181" s="447" t="s">
        <v>68</v>
      </c>
      <c r="W181" s="434" t="s">
        <v>68</v>
      </c>
      <c r="X181" s="23"/>
      <c r="Y181" s="23"/>
      <c r="Z181" s="23"/>
      <c r="AA181" s="23"/>
      <c r="AB181" s="437"/>
      <c r="AC181" s="437"/>
      <c r="AD181" s="23"/>
      <c r="AE181" s="73"/>
      <c r="AF181" s="73"/>
      <c r="AG181" s="73"/>
      <c r="AH181" s="73"/>
      <c r="AI181" s="73"/>
      <c r="AJ181" s="73"/>
      <c r="AK181" s="73"/>
      <c r="AL181" s="73"/>
      <c r="AM181" s="73"/>
      <c r="AN181" s="73"/>
      <c r="AO181" s="73"/>
      <c r="AP181" s="73"/>
      <c r="AQ181" s="73"/>
      <c r="AR181" s="73"/>
      <c r="AS181" s="73"/>
      <c r="AT181" s="73"/>
      <c r="AU181" s="73"/>
    </row>
    <row r="182" ht="14.25" customHeight="1">
      <c r="A182" s="433">
        <v>45838.0</v>
      </c>
      <c r="B182" s="438" t="s">
        <v>68</v>
      </c>
      <c r="C182" s="438" t="s">
        <v>68</v>
      </c>
      <c r="D182" s="438" t="s">
        <v>68</v>
      </c>
      <c r="E182" s="433" t="s">
        <v>68</v>
      </c>
      <c r="F182" s="438" t="s">
        <v>68</v>
      </c>
      <c r="G182" s="434" t="s">
        <v>68</v>
      </c>
      <c r="H182" s="23"/>
      <c r="I182" s="23"/>
      <c r="J182" s="439" t="s">
        <v>13482</v>
      </c>
      <c r="K182" s="434" t="s">
        <v>68</v>
      </c>
      <c r="L182" s="438" t="s">
        <v>11882</v>
      </c>
      <c r="M182" s="434" t="s">
        <v>68</v>
      </c>
      <c r="N182" s="23"/>
      <c r="O182" s="23"/>
      <c r="P182" s="23"/>
      <c r="Q182" s="23"/>
      <c r="R182" s="23"/>
      <c r="S182" s="23"/>
      <c r="T182" s="438" t="s">
        <v>13483</v>
      </c>
      <c r="U182" s="436" t="s">
        <v>68</v>
      </c>
      <c r="V182" s="439" t="s">
        <v>68</v>
      </c>
      <c r="W182" s="434" t="s">
        <v>68</v>
      </c>
      <c r="X182" s="23"/>
      <c r="Y182" s="23"/>
      <c r="Z182" s="23"/>
      <c r="AA182" s="23"/>
      <c r="AB182" s="437"/>
      <c r="AC182" s="437"/>
      <c r="AD182" s="23" t="s">
        <v>13484</v>
      </c>
      <c r="AE182" s="73"/>
      <c r="AF182" s="73"/>
      <c r="AG182" s="73"/>
      <c r="AH182" s="73"/>
      <c r="AI182" s="73"/>
      <c r="AJ182" s="73"/>
      <c r="AK182" s="73"/>
      <c r="AL182" s="73"/>
      <c r="AM182" s="73"/>
      <c r="AN182" s="73"/>
      <c r="AO182" s="73"/>
      <c r="AP182" s="73"/>
      <c r="AQ182" s="73"/>
      <c r="AR182" s="73"/>
      <c r="AS182" s="73"/>
      <c r="AT182" s="73"/>
      <c r="AU182" s="73"/>
    </row>
    <row r="183" ht="14.25" customHeight="1">
      <c r="A183" s="433">
        <v>45839.0</v>
      </c>
      <c r="B183" s="438" t="s">
        <v>68</v>
      </c>
      <c r="C183" s="438" t="s">
        <v>68</v>
      </c>
      <c r="D183" s="438" t="s">
        <v>68</v>
      </c>
      <c r="E183" s="433" t="s">
        <v>68</v>
      </c>
      <c r="F183" s="438" t="s">
        <v>68</v>
      </c>
      <c r="G183" s="434" t="s">
        <v>68</v>
      </c>
      <c r="H183" s="23"/>
      <c r="I183" s="23"/>
      <c r="J183" s="439" t="s">
        <v>68</v>
      </c>
      <c r="K183" s="434" t="s">
        <v>68</v>
      </c>
      <c r="L183" s="438" t="s">
        <v>11882</v>
      </c>
      <c r="M183" s="434" t="s">
        <v>68</v>
      </c>
      <c r="N183" s="23"/>
      <c r="O183" s="23"/>
      <c r="P183" s="23"/>
      <c r="Q183" s="23"/>
      <c r="R183" s="23"/>
      <c r="S183" s="23"/>
      <c r="T183" s="438" t="s">
        <v>68</v>
      </c>
      <c r="U183" s="436" t="s">
        <v>68</v>
      </c>
      <c r="V183" s="439" t="s">
        <v>68</v>
      </c>
      <c r="W183" s="434" t="s">
        <v>68</v>
      </c>
      <c r="X183" s="23"/>
      <c r="Y183" s="23"/>
      <c r="Z183" s="23"/>
      <c r="AA183" s="23"/>
      <c r="AB183" s="437"/>
      <c r="AC183" s="437"/>
      <c r="AD183" s="23"/>
      <c r="AE183" s="73"/>
      <c r="AF183" s="73"/>
      <c r="AG183" s="73"/>
      <c r="AH183" s="73"/>
      <c r="AI183" s="73"/>
      <c r="AJ183" s="73"/>
      <c r="AK183" s="73"/>
      <c r="AL183" s="73"/>
      <c r="AM183" s="73"/>
      <c r="AN183" s="73"/>
      <c r="AO183" s="73"/>
      <c r="AP183" s="73"/>
      <c r="AQ183" s="73"/>
      <c r="AR183" s="73"/>
      <c r="AS183" s="73"/>
      <c r="AT183" s="73"/>
      <c r="AU183" s="73"/>
    </row>
    <row r="184" ht="14.25" customHeight="1">
      <c r="A184" s="433">
        <v>45840.0</v>
      </c>
      <c r="B184" s="438" t="s">
        <v>68</v>
      </c>
      <c r="C184" s="438" t="s">
        <v>68</v>
      </c>
      <c r="D184" s="438" t="s">
        <v>68</v>
      </c>
      <c r="E184" s="433" t="s">
        <v>68</v>
      </c>
      <c r="F184" s="438" t="s">
        <v>68</v>
      </c>
      <c r="G184" s="434" t="s">
        <v>68</v>
      </c>
      <c r="H184" s="23"/>
      <c r="I184" s="23"/>
      <c r="J184" s="439" t="s">
        <v>68</v>
      </c>
      <c r="K184" s="434" t="s">
        <v>68</v>
      </c>
      <c r="L184" s="438" t="s">
        <v>11882</v>
      </c>
      <c r="M184" s="434" t="s">
        <v>68</v>
      </c>
      <c r="N184" s="23"/>
      <c r="O184" s="23"/>
      <c r="P184" s="23"/>
      <c r="Q184" s="23"/>
      <c r="R184" s="23"/>
      <c r="S184" s="23"/>
      <c r="T184" s="438" t="s">
        <v>68</v>
      </c>
      <c r="U184" s="436" t="s">
        <v>68</v>
      </c>
      <c r="V184" s="439" t="s">
        <v>68</v>
      </c>
      <c r="W184" s="434" t="s">
        <v>68</v>
      </c>
      <c r="X184" s="23"/>
      <c r="Y184" s="23"/>
      <c r="Z184" s="23"/>
      <c r="AA184" s="23"/>
      <c r="AB184" s="437"/>
      <c r="AC184" s="437"/>
      <c r="AD184" s="23"/>
      <c r="AE184" s="73"/>
      <c r="AF184" s="73"/>
      <c r="AG184" s="73"/>
      <c r="AH184" s="73"/>
      <c r="AI184" s="73"/>
      <c r="AJ184" s="73"/>
      <c r="AK184" s="73"/>
      <c r="AL184" s="73"/>
      <c r="AM184" s="73"/>
      <c r="AN184" s="73"/>
      <c r="AO184" s="73"/>
      <c r="AP184" s="73"/>
      <c r="AQ184" s="73"/>
      <c r="AR184" s="73"/>
      <c r="AS184" s="73"/>
      <c r="AT184" s="73"/>
      <c r="AU184" s="73"/>
    </row>
    <row r="185" ht="14.25" customHeight="1">
      <c r="A185" s="433">
        <v>45841.0</v>
      </c>
      <c r="B185" s="438" t="s">
        <v>68</v>
      </c>
      <c r="C185" s="438" t="s">
        <v>68</v>
      </c>
      <c r="D185" s="438" t="s">
        <v>68</v>
      </c>
      <c r="E185" s="433" t="s">
        <v>68</v>
      </c>
      <c r="F185" s="438" t="s">
        <v>68</v>
      </c>
      <c r="G185" s="434" t="s">
        <v>68</v>
      </c>
      <c r="H185" s="23"/>
      <c r="I185" s="23"/>
      <c r="J185" s="439" t="s">
        <v>68</v>
      </c>
      <c r="K185" s="434" t="s">
        <v>68</v>
      </c>
      <c r="L185" s="438" t="s">
        <v>11882</v>
      </c>
      <c r="M185" s="434" t="s">
        <v>68</v>
      </c>
      <c r="N185" s="23"/>
      <c r="O185" s="23"/>
      <c r="P185" s="23"/>
      <c r="Q185" s="23"/>
      <c r="R185" s="23"/>
      <c r="S185" s="23"/>
      <c r="T185" s="438" t="s">
        <v>68</v>
      </c>
      <c r="U185" s="436" t="s">
        <v>68</v>
      </c>
      <c r="V185" s="439" t="s">
        <v>68</v>
      </c>
      <c r="W185" s="434" t="s">
        <v>68</v>
      </c>
      <c r="X185" s="23"/>
      <c r="Y185" s="23"/>
      <c r="Z185" s="23"/>
      <c r="AA185" s="23"/>
      <c r="AB185" s="437"/>
      <c r="AC185" s="437"/>
      <c r="AD185" s="23"/>
      <c r="AE185" s="73"/>
      <c r="AF185" s="73"/>
      <c r="AG185" s="73"/>
      <c r="AH185" s="73"/>
      <c r="AI185" s="73"/>
      <c r="AJ185" s="73"/>
      <c r="AK185" s="73"/>
      <c r="AL185" s="73"/>
      <c r="AM185" s="73"/>
      <c r="AN185" s="73"/>
      <c r="AO185" s="73"/>
      <c r="AP185" s="73"/>
      <c r="AQ185" s="73"/>
      <c r="AR185" s="73"/>
      <c r="AS185" s="73"/>
      <c r="AT185" s="73"/>
      <c r="AU185" s="73"/>
    </row>
    <row r="186" ht="14.25" customHeight="1">
      <c r="A186" s="433">
        <v>45842.0</v>
      </c>
      <c r="B186" s="438" t="s">
        <v>68</v>
      </c>
      <c r="C186" s="438" t="s">
        <v>68</v>
      </c>
      <c r="D186" s="438" t="s">
        <v>68</v>
      </c>
      <c r="E186" s="433" t="s">
        <v>68</v>
      </c>
      <c r="F186" s="438" t="s">
        <v>68</v>
      </c>
      <c r="G186" s="434" t="s">
        <v>68</v>
      </c>
      <c r="H186" s="23"/>
      <c r="I186" s="23"/>
      <c r="J186" s="439" t="s">
        <v>13455</v>
      </c>
      <c r="K186" s="434" t="s">
        <v>68</v>
      </c>
      <c r="L186" s="438" t="s">
        <v>11882</v>
      </c>
      <c r="M186" s="434" t="s">
        <v>68</v>
      </c>
      <c r="N186" s="23"/>
      <c r="O186" s="23"/>
      <c r="P186" s="23"/>
      <c r="Q186" s="23"/>
      <c r="R186" s="23"/>
      <c r="S186" s="23"/>
      <c r="T186" s="438" t="s">
        <v>68</v>
      </c>
      <c r="U186" s="436" t="s">
        <v>68</v>
      </c>
      <c r="V186" s="439" t="s">
        <v>68</v>
      </c>
      <c r="W186" s="434" t="s">
        <v>68</v>
      </c>
      <c r="X186" s="23"/>
      <c r="Y186" s="23"/>
      <c r="Z186" s="23"/>
      <c r="AA186" s="23"/>
      <c r="AB186" s="437"/>
      <c r="AC186" s="437"/>
      <c r="AD186" s="23"/>
      <c r="AE186" s="73"/>
      <c r="AF186" s="73"/>
      <c r="AG186" s="73"/>
      <c r="AH186" s="73"/>
      <c r="AI186" s="73"/>
      <c r="AJ186" s="73"/>
      <c r="AK186" s="73"/>
      <c r="AL186" s="73"/>
      <c r="AM186" s="73"/>
      <c r="AN186" s="73"/>
      <c r="AO186" s="73"/>
      <c r="AP186" s="73"/>
      <c r="AQ186" s="73"/>
      <c r="AR186" s="73"/>
      <c r="AS186" s="73"/>
      <c r="AT186" s="73"/>
      <c r="AU186" s="73"/>
    </row>
    <row r="187" ht="14.25" customHeight="1">
      <c r="A187" s="440">
        <v>45843.0</v>
      </c>
      <c r="B187" s="441" t="s">
        <v>68</v>
      </c>
      <c r="C187" s="441" t="s">
        <v>68</v>
      </c>
      <c r="D187" s="441" t="s">
        <v>68</v>
      </c>
      <c r="E187" s="440" t="s">
        <v>68</v>
      </c>
      <c r="F187" s="441" t="s">
        <v>68</v>
      </c>
      <c r="G187" s="442" t="s">
        <v>68</v>
      </c>
      <c r="H187" s="443"/>
      <c r="I187" s="443"/>
      <c r="J187" s="444" t="s">
        <v>13432</v>
      </c>
      <c r="K187" s="442" t="s">
        <v>68</v>
      </c>
      <c r="L187" s="441" t="s">
        <v>68</v>
      </c>
      <c r="M187" s="442" t="s">
        <v>68</v>
      </c>
      <c r="N187" s="443"/>
      <c r="O187" s="443"/>
      <c r="P187" s="443"/>
      <c r="Q187" s="443"/>
      <c r="R187" s="443"/>
      <c r="S187" s="443"/>
      <c r="T187" s="441" t="s">
        <v>13432</v>
      </c>
      <c r="U187" s="445" t="s">
        <v>68</v>
      </c>
      <c r="V187" s="444" t="s">
        <v>68</v>
      </c>
      <c r="W187" s="442" t="s">
        <v>68</v>
      </c>
      <c r="X187" s="443"/>
      <c r="Y187" s="443"/>
      <c r="Z187" s="443"/>
      <c r="AA187" s="443"/>
      <c r="AB187" s="437"/>
      <c r="AC187" s="437"/>
      <c r="AD187" s="443"/>
      <c r="AE187" s="446"/>
      <c r="AF187" s="446"/>
      <c r="AG187" s="446"/>
      <c r="AH187" s="446"/>
      <c r="AI187" s="446"/>
      <c r="AJ187" s="446"/>
      <c r="AK187" s="446"/>
      <c r="AL187" s="446"/>
      <c r="AM187" s="446"/>
      <c r="AN187" s="446"/>
      <c r="AO187" s="446"/>
      <c r="AP187" s="446"/>
      <c r="AQ187" s="446"/>
      <c r="AR187" s="446"/>
      <c r="AS187" s="446"/>
      <c r="AT187" s="446"/>
      <c r="AU187" s="446"/>
    </row>
    <row r="188" ht="14.25" customHeight="1">
      <c r="A188" s="433">
        <v>45844.0</v>
      </c>
      <c r="B188" s="438" t="s">
        <v>68</v>
      </c>
      <c r="C188" s="438" t="s">
        <v>68</v>
      </c>
      <c r="D188" s="438" t="s">
        <v>68</v>
      </c>
      <c r="E188" s="433" t="s">
        <v>68</v>
      </c>
      <c r="F188" s="438" t="s">
        <v>2458</v>
      </c>
      <c r="G188" s="434" t="s">
        <v>68</v>
      </c>
      <c r="H188" s="23"/>
      <c r="I188" s="23"/>
      <c r="J188" s="439" t="s">
        <v>2458</v>
      </c>
      <c r="K188" s="434" t="s">
        <v>68</v>
      </c>
      <c r="L188" s="438" t="s">
        <v>2458</v>
      </c>
      <c r="M188" s="434" t="s">
        <v>68</v>
      </c>
      <c r="N188" s="23"/>
      <c r="O188" s="23"/>
      <c r="P188" s="23"/>
      <c r="Q188" s="23"/>
      <c r="R188" s="23"/>
      <c r="S188" s="23"/>
      <c r="T188" s="438" t="s">
        <v>2458</v>
      </c>
      <c r="U188" s="436" t="s">
        <v>68</v>
      </c>
      <c r="V188" s="447" t="s">
        <v>68</v>
      </c>
      <c r="W188" s="434" t="s">
        <v>68</v>
      </c>
      <c r="X188" s="23"/>
      <c r="Y188" s="23"/>
      <c r="Z188" s="23"/>
      <c r="AA188" s="23"/>
      <c r="AB188" s="437"/>
      <c r="AC188" s="437"/>
      <c r="AD188" s="23"/>
      <c r="AE188" s="73"/>
      <c r="AF188" s="73"/>
      <c r="AG188" s="73"/>
      <c r="AH188" s="73"/>
      <c r="AI188" s="73"/>
      <c r="AJ188" s="73"/>
      <c r="AK188" s="73"/>
      <c r="AL188" s="73"/>
      <c r="AM188" s="73"/>
      <c r="AN188" s="73"/>
      <c r="AO188" s="73"/>
      <c r="AP188" s="73"/>
      <c r="AQ188" s="73"/>
      <c r="AR188" s="73"/>
      <c r="AS188" s="73"/>
      <c r="AT188" s="73"/>
      <c r="AU188" s="73"/>
    </row>
    <row r="189" ht="14.25" customHeight="1">
      <c r="A189" s="433">
        <v>45845.0</v>
      </c>
      <c r="B189" s="438" t="s">
        <v>68</v>
      </c>
      <c r="C189" s="438" t="s">
        <v>68</v>
      </c>
      <c r="D189" s="438" t="s">
        <v>68</v>
      </c>
      <c r="E189" s="433" t="s">
        <v>68</v>
      </c>
      <c r="F189" s="438" t="s">
        <v>11882</v>
      </c>
      <c r="G189" s="434" t="s">
        <v>68</v>
      </c>
      <c r="H189" s="23"/>
      <c r="I189" s="23"/>
      <c r="J189" s="439" t="s">
        <v>68</v>
      </c>
      <c r="K189" s="434" t="s">
        <v>68</v>
      </c>
      <c r="L189" s="438" t="s">
        <v>68</v>
      </c>
      <c r="M189" s="434" t="s">
        <v>68</v>
      </c>
      <c r="N189" s="23"/>
      <c r="O189" s="23"/>
      <c r="P189" s="23"/>
      <c r="Q189" s="23"/>
      <c r="R189" s="23"/>
      <c r="S189" s="23"/>
      <c r="T189" s="438" t="s">
        <v>13485</v>
      </c>
      <c r="U189" s="436" t="s">
        <v>68</v>
      </c>
      <c r="V189" s="439" t="s">
        <v>68</v>
      </c>
      <c r="W189" s="434" t="s">
        <v>68</v>
      </c>
      <c r="X189" s="23"/>
      <c r="Y189" s="23"/>
      <c r="Z189" s="23"/>
      <c r="AA189" s="23"/>
      <c r="AB189" s="437"/>
      <c r="AC189" s="437"/>
      <c r="AD189" s="23"/>
      <c r="AE189" s="73"/>
      <c r="AF189" s="73"/>
      <c r="AG189" s="73"/>
      <c r="AH189" s="73"/>
      <c r="AI189" s="73"/>
      <c r="AJ189" s="73"/>
      <c r="AK189" s="73"/>
      <c r="AL189" s="73"/>
      <c r="AM189" s="73"/>
      <c r="AN189" s="73"/>
      <c r="AO189" s="73"/>
      <c r="AP189" s="73"/>
      <c r="AQ189" s="73"/>
      <c r="AR189" s="73"/>
      <c r="AS189" s="73"/>
      <c r="AT189" s="73"/>
      <c r="AU189" s="73"/>
    </row>
    <row r="190" ht="14.25" customHeight="1">
      <c r="A190" s="433">
        <v>45846.0</v>
      </c>
      <c r="B190" s="438" t="s">
        <v>68</v>
      </c>
      <c r="C190" s="438" t="s">
        <v>68</v>
      </c>
      <c r="D190" s="438" t="s">
        <v>68</v>
      </c>
      <c r="E190" s="433" t="s">
        <v>68</v>
      </c>
      <c r="F190" s="438" t="s">
        <v>11882</v>
      </c>
      <c r="G190" s="434" t="s">
        <v>68</v>
      </c>
      <c r="H190" s="23"/>
      <c r="I190" s="23"/>
      <c r="J190" s="439" t="s">
        <v>68</v>
      </c>
      <c r="K190" s="434" t="s">
        <v>68</v>
      </c>
      <c r="L190" s="438" t="s">
        <v>68</v>
      </c>
      <c r="M190" s="434" t="s">
        <v>68</v>
      </c>
      <c r="N190" s="23"/>
      <c r="O190" s="23"/>
      <c r="P190" s="23"/>
      <c r="Q190" s="23"/>
      <c r="R190" s="23"/>
      <c r="S190" s="23"/>
      <c r="T190" s="438" t="s">
        <v>68</v>
      </c>
      <c r="U190" s="436" t="s">
        <v>68</v>
      </c>
      <c r="V190" s="439" t="s">
        <v>68</v>
      </c>
      <c r="W190" s="434" t="s">
        <v>68</v>
      </c>
      <c r="X190" s="23"/>
      <c r="Y190" s="23"/>
      <c r="Z190" s="23"/>
      <c r="AA190" s="23"/>
      <c r="AB190" s="437"/>
      <c r="AC190" s="437"/>
      <c r="AD190" s="23"/>
      <c r="AE190" s="73"/>
      <c r="AF190" s="73"/>
      <c r="AG190" s="73"/>
      <c r="AH190" s="73"/>
      <c r="AI190" s="73"/>
      <c r="AJ190" s="73"/>
      <c r="AK190" s="73"/>
      <c r="AL190" s="73"/>
      <c r="AM190" s="73"/>
      <c r="AN190" s="73"/>
      <c r="AO190" s="73"/>
      <c r="AP190" s="73"/>
      <c r="AQ190" s="73"/>
      <c r="AR190" s="73"/>
      <c r="AS190" s="73"/>
      <c r="AT190" s="73"/>
      <c r="AU190" s="73"/>
    </row>
    <row r="191" ht="14.25" customHeight="1">
      <c r="A191" s="433">
        <v>45847.0</v>
      </c>
      <c r="B191" s="438" t="s">
        <v>68</v>
      </c>
      <c r="C191" s="438" t="s">
        <v>68</v>
      </c>
      <c r="D191" s="438" t="s">
        <v>68</v>
      </c>
      <c r="E191" s="433" t="s">
        <v>68</v>
      </c>
      <c r="F191" s="438" t="s">
        <v>11882</v>
      </c>
      <c r="G191" s="434" t="s">
        <v>68</v>
      </c>
      <c r="H191" s="23"/>
      <c r="I191" s="23"/>
      <c r="J191" s="439" t="s">
        <v>68</v>
      </c>
      <c r="K191" s="434" t="s">
        <v>68</v>
      </c>
      <c r="L191" s="438" t="s">
        <v>68</v>
      </c>
      <c r="M191" s="434" t="s">
        <v>68</v>
      </c>
      <c r="N191" s="23"/>
      <c r="O191" s="23"/>
      <c r="P191" s="23"/>
      <c r="Q191" s="23"/>
      <c r="R191" s="23"/>
      <c r="S191" s="23"/>
      <c r="T191" s="438" t="s">
        <v>68</v>
      </c>
      <c r="U191" s="436" t="s">
        <v>68</v>
      </c>
      <c r="V191" s="439" t="s">
        <v>68</v>
      </c>
      <c r="W191" s="434" t="s">
        <v>68</v>
      </c>
      <c r="X191" s="23"/>
      <c r="Y191" s="23"/>
      <c r="Z191" s="23"/>
      <c r="AA191" s="23"/>
      <c r="AB191" s="437"/>
      <c r="AC191" s="437"/>
      <c r="AD191" s="23"/>
      <c r="AE191" s="73"/>
      <c r="AF191" s="73"/>
      <c r="AG191" s="73"/>
      <c r="AH191" s="73"/>
      <c r="AI191" s="73"/>
      <c r="AJ191" s="73"/>
      <c r="AK191" s="73"/>
      <c r="AL191" s="73"/>
      <c r="AM191" s="73"/>
      <c r="AN191" s="73"/>
      <c r="AO191" s="73"/>
      <c r="AP191" s="73"/>
      <c r="AQ191" s="73"/>
      <c r="AR191" s="73"/>
      <c r="AS191" s="73"/>
      <c r="AT191" s="73"/>
      <c r="AU191" s="73"/>
    </row>
    <row r="192" ht="14.25" customHeight="1">
      <c r="A192" s="433">
        <v>45848.0</v>
      </c>
      <c r="B192" s="438" t="s">
        <v>68</v>
      </c>
      <c r="C192" s="438" t="s">
        <v>68</v>
      </c>
      <c r="D192" s="438" t="s">
        <v>68</v>
      </c>
      <c r="E192" s="433" t="s">
        <v>68</v>
      </c>
      <c r="F192" s="438" t="s">
        <v>13485</v>
      </c>
      <c r="G192" s="434" t="s">
        <v>68</v>
      </c>
      <c r="H192" s="23"/>
      <c r="I192" s="23"/>
      <c r="J192" s="439" t="s">
        <v>68</v>
      </c>
      <c r="K192" s="434" t="s">
        <v>68</v>
      </c>
      <c r="L192" s="438" t="s">
        <v>68</v>
      </c>
      <c r="M192" s="434" t="s">
        <v>68</v>
      </c>
      <c r="N192" s="23"/>
      <c r="O192" s="23"/>
      <c r="P192" s="23"/>
      <c r="Q192" s="23"/>
      <c r="R192" s="23"/>
      <c r="S192" s="23"/>
      <c r="T192" s="438" t="s">
        <v>68</v>
      </c>
      <c r="U192" s="436" t="s">
        <v>68</v>
      </c>
      <c r="V192" s="439" t="s">
        <v>68</v>
      </c>
      <c r="W192" s="434" t="s">
        <v>68</v>
      </c>
      <c r="X192" s="23"/>
      <c r="Y192" s="23"/>
      <c r="Z192" s="23"/>
      <c r="AA192" s="23"/>
      <c r="AB192" s="437"/>
      <c r="AC192" s="437"/>
      <c r="AD192" s="23"/>
      <c r="AE192" s="73"/>
      <c r="AF192" s="73"/>
      <c r="AG192" s="73"/>
      <c r="AH192" s="73"/>
      <c r="AI192" s="73"/>
      <c r="AJ192" s="73"/>
      <c r="AK192" s="73"/>
      <c r="AL192" s="73"/>
      <c r="AM192" s="73"/>
      <c r="AN192" s="73"/>
      <c r="AO192" s="73"/>
      <c r="AP192" s="73"/>
      <c r="AQ192" s="73"/>
      <c r="AR192" s="73"/>
      <c r="AS192" s="73"/>
      <c r="AT192" s="73"/>
      <c r="AU192" s="73"/>
    </row>
    <row r="193" ht="14.25" customHeight="1">
      <c r="A193" s="433">
        <v>45849.0</v>
      </c>
      <c r="B193" s="438" t="s">
        <v>68</v>
      </c>
      <c r="C193" s="438" t="s">
        <v>68</v>
      </c>
      <c r="D193" s="438" t="s">
        <v>68</v>
      </c>
      <c r="E193" s="433" t="s">
        <v>68</v>
      </c>
      <c r="F193" s="438" t="s">
        <v>11882</v>
      </c>
      <c r="G193" s="434" t="s">
        <v>68</v>
      </c>
      <c r="H193" s="23"/>
      <c r="I193" s="23"/>
      <c r="J193" s="439" t="s">
        <v>68</v>
      </c>
      <c r="K193" s="434" t="s">
        <v>68</v>
      </c>
      <c r="L193" s="438" t="s">
        <v>68</v>
      </c>
      <c r="M193" s="434" t="s">
        <v>68</v>
      </c>
      <c r="N193" s="23"/>
      <c r="O193" s="23"/>
      <c r="P193" s="23"/>
      <c r="Q193" s="23"/>
      <c r="R193" s="23"/>
      <c r="S193" s="23"/>
      <c r="T193" s="438" t="s">
        <v>68</v>
      </c>
      <c r="U193" s="436" t="s">
        <v>68</v>
      </c>
      <c r="V193" s="439" t="s">
        <v>68</v>
      </c>
      <c r="W193" s="434" t="s">
        <v>68</v>
      </c>
      <c r="X193" s="23"/>
      <c r="Y193" s="23"/>
      <c r="Z193" s="23"/>
      <c r="AA193" s="23"/>
      <c r="AB193" s="437"/>
      <c r="AC193" s="437"/>
      <c r="AD193" s="23"/>
      <c r="AE193" s="73"/>
      <c r="AF193" s="73"/>
      <c r="AG193" s="73"/>
      <c r="AH193" s="73"/>
      <c r="AI193" s="73"/>
      <c r="AJ193" s="73"/>
      <c r="AK193" s="73"/>
      <c r="AL193" s="73"/>
      <c r="AM193" s="73"/>
      <c r="AN193" s="73"/>
      <c r="AO193" s="73"/>
      <c r="AP193" s="73"/>
      <c r="AQ193" s="73"/>
      <c r="AR193" s="73"/>
      <c r="AS193" s="73"/>
      <c r="AT193" s="73"/>
      <c r="AU193" s="73"/>
    </row>
    <row r="194" ht="14.25" customHeight="1">
      <c r="A194" s="440">
        <v>45850.0</v>
      </c>
      <c r="B194" s="441" t="s">
        <v>68</v>
      </c>
      <c r="C194" s="441" t="s">
        <v>68</v>
      </c>
      <c r="D194" s="441" t="s">
        <v>68</v>
      </c>
      <c r="E194" s="440" t="s">
        <v>68</v>
      </c>
      <c r="F194" s="441" t="s">
        <v>68</v>
      </c>
      <c r="G194" s="442" t="s">
        <v>68</v>
      </c>
      <c r="H194" s="443"/>
      <c r="I194" s="443"/>
      <c r="J194" s="444" t="s">
        <v>13432</v>
      </c>
      <c r="K194" s="442" t="s">
        <v>68</v>
      </c>
      <c r="L194" s="441" t="s">
        <v>68</v>
      </c>
      <c r="M194" s="442" t="s">
        <v>68</v>
      </c>
      <c r="N194" s="443"/>
      <c r="O194" s="443"/>
      <c r="P194" s="443"/>
      <c r="Q194" s="443"/>
      <c r="R194" s="443"/>
      <c r="S194" s="443"/>
      <c r="T194" s="441" t="s">
        <v>13432</v>
      </c>
      <c r="U194" s="445" t="s">
        <v>68</v>
      </c>
      <c r="V194" s="444" t="s">
        <v>68</v>
      </c>
      <c r="W194" s="442" t="s">
        <v>68</v>
      </c>
      <c r="X194" s="443"/>
      <c r="Y194" s="443"/>
      <c r="Z194" s="443"/>
      <c r="AA194" s="443"/>
      <c r="AB194" s="437"/>
      <c r="AC194" s="437"/>
      <c r="AD194" s="443"/>
      <c r="AE194" s="446"/>
      <c r="AF194" s="446"/>
      <c r="AG194" s="446"/>
      <c r="AH194" s="446"/>
      <c r="AI194" s="446"/>
      <c r="AJ194" s="446"/>
      <c r="AK194" s="446"/>
      <c r="AL194" s="446"/>
      <c r="AM194" s="446"/>
      <c r="AN194" s="446"/>
      <c r="AO194" s="446"/>
      <c r="AP194" s="446"/>
      <c r="AQ194" s="446"/>
      <c r="AR194" s="446"/>
      <c r="AS194" s="446"/>
      <c r="AT194" s="446"/>
      <c r="AU194" s="446"/>
    </row>
    <row r="195" ht="14.25" customHeight="1">
      <c r="A195" s="433">
        <v>45851.0</v>
      </c>
      <c r="B195" s="438" t="s">
        <v>68</v>
      </c>
      <c r="C195" s="438" t="s">
        <v>68</v>
      </c>
      <c r="D195" s="438" t="s">
        <v>68</v>
      </c>
      <c r="E195" s="433" t="s">
        <v>68</v>
      </c>
      <c r="F195" s="438" t="s">
        <v>2458</v>
      </c>
      <c r="G195" s="434" t="s">
        <v>68</v>
      </c>
      <c r="H195" s="23"/>
      <c r="I195" s="23"/>
      <c r="J195" s="439" t="s">
        <v>2458</v>
      </c>
      <c r="K195" s="434" t="s">
        <v>68</v>
      </c>
      <c r="L195" s="438" t="s">
        <v>2458</v>
      </c>
      <c r="M195" s="434" t="s">
        <v>68</v>
      </c>
      <c r="N195" s="23"/>
      <c r="O195" s="23"/>
      <c r="P195" s="23"/>
      <c r="Q195" s="23"/>
      <c r="R195" s="23"/>
      <c r="S195" s="23"/>
      <c r="T195" s="438" t="s">
        <v>2458</v>
      </c>
      <c r="U195" s="436" t="s">
        <v>68</v>
      </c>
      <c r="V195" s="447" t="s">
        <v>68</v>
      </c>
      <c r="W195" s="434" t="s">
        <v>68</v>
      </c>
      <c r="X195" s="23"/>
      <c r="Y195" s="23"/>
      <c r="Z195" s="23"/>
      <c r="AA195" s="23"/>
      <c r="AB195" s="437"/>
      <c r="AC195" s="437"/>
      <c r="AD195" s="23"/>
      <c r="AE195" s="73"/>
      <c r="AF195" s="73"/>
      <c r="AG195" s="73"/>
      <c r="AH195" s="73"/>
      <c r="AI195" s="73"/>
      <c r="AJ195" s="73"/>
      <c r="AK195" s="73"/>
      <c r="AL195" s="73"/>
      <c r="AM195" s="73"/>
      <c r="AN195" s="73"/>
      <c r="AO195" s="73"/>
      <c r="AP195" s="73"/>
      <c r="AQ195" s="73"/>
      <c r="AR195" s="73"/>
      <c r="AS195" s="73"/>
      <c r="AT195" s="73"/>
      <c r="AU195" s="73"/>
    </row>
    <row r="196" ht="14.25" customHeight="1">
      <c r="A196" s="433">
        <v>45852.0</v>
      </c>
      <c r="B196" s="438" t="s">
        <v>68</v>
      </c>
      <c r="C196" s="438" t="s">
        <v>68</v>
      </c>
      <c r="D196" s="438" t="s">
        <v>68</v>
      </c>
      <c r="E196" s="433" t="s">
        <v>68</v>
      </c>
      <c r="F196" s="438" t="s">
        <v>68</v>
      </c>
      <c r="G196" s="434" t="s">
        <v>68</v>
      </c>
      <c r="H196" s="23"/>
      <c r="I196" s="23"/>
      <c r="J196" s="439" t="s">
        <v>68</v>
      </c>
      <c r="K196" s="434" t="s">
        <v>68</v>
      </c>
      <c r="L196" s="438" t="s">
        <v>68</v>
      </c>
      <c r="M196" s="434" t="s">
        <v>68</v>
      </c>
      <c r="N196" s="23"/>
      <c r="O196" s="23"/>
      <c r="P196" s="23"/>
      <c r="Q196" s="23"/>
      <c r="R196" s="23"/>
      <c r="S196" s="23"/>
      <c r="T196" s="438" t="s">
        <v>13433</v>
      </c>
      <c r="U196" s="436" t="s">
        <v>68</v>
      </c>
      <c r="V196" s="439" t="s">
        <v>68</v>
      </c>
      <c r="W196" s="434" t="s">
        <v>68</v>
      </c>
      <c r="X196" s="23"/>
      <c r="Y196" s="23"/>
      <c r="Z196" s="23"/>
      <c r="AA196" s="23"/>
      <c r="AB196" s="437"/>
      <c r="AC196" s="437"/>
      <c r="AD196" s="23"/>
      <c r="AE196" s="73"/>
      <c r="AF196" s="73"/>
      <c r="AG196" s="73"/>
      <c r="AH196" s="73"/>
      <c r="AI196" s="73"/>
      <c r="AJ196" s="73"/>
      <c r="AK196" s="73"/>
      <c r="AL196" s="73"/>
      <c r="AM196" s="73"/>
      <c r="AN196" s="73"/>
      <c r="AO196" s="73"/>
      <c r="AP196" s="73"/>
      <c r="AQ196" s="73"/>
      <c r="AR196" s="73"/>
      <c r="AS196" s="73"/>
      <c r="AT196" s="73"/>
      <c r="AU196" s="73"/>
    </row>
    <row r="197" ht="14.25" customHeight="1">
      <c r="A197" s="433">
        <v>45853.0</v>
      </c>
      <c r="B197" s="438" t="s">
        <v>68</v>
      </c>
      <c r="C197" s="438" t="s">
        <v>68</v>
      </c>
      <c r="D197" s="438" t="s">
        <v>68</v>
      </c>
      <c r="E197" s="433" t="s">
        <v>68</v>
      </c>
      <c r="F197" s="438" t="s">
        <v>68</v>
      </c>
      <c r="G197" s="434" t="s">
        <v>68</v>
      </c>
      <c r="H197" s="22"/>
      <c r="I197" s="22"/>
      <c r="J197" s="439" t="s">
        <v>68</v>
      </c>
      <c r="K197" s="434" t="s">
        <v>68</v>
      </c>
      <c r="L197" s="438" t="s">
        <v>68</v>
      </c>
      <c r="M197" s="434" t="s">
        <v>68</v>
      </c>
      <c r="N197" s="22"/>
      <c r="O197" s="22"/>
      <c r="P197" s="22"/>
      <c r="Q197" s="22"/>
      <c r="R197" s="27"/>
      <c r="S197" s="27"/>
      <c r="T197" s="438" t="s">
        <v>68</v>
      </c>
      <c r="U197" s="436" t="s">
        <v>68</v>
      </c>
      <c r="V197" s="439" t="s">
        <v>68</v>
      </c>
      <c r="W197" s="434" t="s">
        <v>68</v>
      </c>
      <c r="X197" s="22"/>
      <c r="Y197" s="22"/>
      <c r="Z197" s="22"/>
      <c r="AA197" s="22"/>
      <c r="AB197" s="437"/>
      <c r="AC197" s="437"/>
      <c r="AD197" s="449" t="s">
        <v>13486</v>
      </c>
      <c r="AE197" s="73"/>
      <c r="AF197" s="73"/>
      <c r="AG197" s="73"/>
      <c r="AH197" s="73"/>
      <c r="AI197" s="73"/>
      <c r="AJ197" s="73"/>
      <c r="AK197" s="73"/>
      <c r="AL197" s="73"/>
      <c r="AM197" s="73"/>
      <c r="AN197" s="73"/>
      <c r="AO197" s="73"/>
      <c r="AP197" s="73"/>
      <c r="AQ197" s="73"/>
      <c r="AR197" s="73"/>
      <c r="AS197" s="73"/>
      <c r="AT197" s="73"/>
      <c r="AU197" s="73"/>
    </row>
    <row r="198" ht="14.25" customHeight="1">
      <c r="A198" s="433">
        <v>45854.0</v>
      </c>
      <c r="B198" s="438" t="s">
        <v>68</v>
      </c>
      <c r="C198" s="438" t="s">
        <v>68</v>
      </c>
      <c r="D198" s="438" t="s">
        <v>68</v>
      </c>
      <c r="E198" s="433" t="s">
        <v>68</v>
      </c>
      <c r="F198" s="438" t="s">
        <v>68</v>
      </c>
      <c r="G198" s="434" t="s">
        <v>68</v>
      </c>
      <c r="H198" s="23"/>
      <c r="I198" s="23"/>
      <c r="J198" s="439" t="s">
        <v>68</v>
      </c>
      <c r="K198" s="434" t="s">
        <v>68</v>
      </c>
      <c r="L198" s="438" t="s">
        <v>68</v>
      </c>
      <c r="M198" s="434" t="s">
        <v>68</v>
      </c>
      <c r="N198" s="23"/>
      <c r="O198" s="23"/>
      <c r="P198" s="23"/>
      <c r="Q198" s="23"/>
      <c r="R198" s="23"/>
      <c r="S198" s="23"/>
      <c r="T198" s="438" t="s">
        <v>68</v>
      </c>
      <c r="U198" s="436" t="s">
        <v>68</v>
      </c>
      <c r="V198" s="439" t="s">
        <v>68</v>
      </c>
      <c r="W198" s="434" t="s">
        <v>68</v>
      </c>
      <c r="X198" s="23"/>
      <c r="Y198" s="23"/>
      <c r="Z198" s="23"/>
      <c r="AA198" s="23"/>
      <c r="AB198" s="437"/>
      <c r="AC198" s="437"/>
      <c r="AD198" s="23"/>
      <c r="AE198" s="73"/>
      <c r="AF198" s="73"/>
      <c r="AG198" s="73"/>
      <c r="AH198" s="73"/>
      <c r="AI198" s="73"/>
      <c r="AJ198" s="73"/>
      <c r="AK198" s="73"/>
      <c r="AL198" s="73"/>
      <c r="AM198" s="73"/>
      <c r="AN198" s="73"/>
      <c r="AO198" s="73"/>
      <c r="AP198" s="73"/>
      <c r="AQ198" s="73"/>
      <c r="AR198" s="73"/>
      <c r="AS198" s="73"/>
      <c r="AT198" s="73"/>
      <c r="AU198" s="73"/>
    </row>
    <row r="199" ht="14.25" customHeight="1">
      <c r="A199" s="433">
        <v>45855.0</v>
      </c>
      <c r="B199" s="438" t="s">
        <v>68</v>
      </c>
      <c r="C199" s="438" t="s">
        <v>68</v>
      </c>
      <c r="D199" s="438" t="s">
        <v>68</v>
      </c>
      <c r="E199" s="433" t="s">
        <v>68</v>
      </c>
      <c r="F199" s="436" t="s">
        <v>68</v>
      </c>
      <c r="G199" s="434" t="s">
        <v>68</v>
      </c>
      <c r="H199" s="23"/>
      <c r="I199" s="23"/>
      <c r="J199" s="447" t="s">
        <v>68</v>
      </c>
      <c r="K199" s="434" t="s">
        <v>68</v>
      </c>
      <c r="L199" s="436" t="s">
        <v>68</v>
      </c>
      <c r="M199" s="434" t="s">
        <v>68</v>
      </c>
      <c r="N199" s="23"/>
      <c r="O199" s="23"/>
      <c r="P199" s="23"/>
      <c r="Q199" s="23"/>
      <c r="R199" s="23"/>
      <c r="S199" s="23"/>
      <c r="T199" s="436" t="s">
        <v>13432</v>
      </c>
      <c r="U199" s="436" t="s">
        <v>68</v>
      </c>
      <c r="V199" s="439" t="s">
        <v>68</v>
      </c>
      <c r="W199" s="434" t="s">
        <v>68</v>
      </c>
      <c r="X199" s="23"/>
      <c r="Y199" s="23"/>
      <c r="Z199" s="23"/>
      <c r="AA199" s="23"/>
      <c r="AB199" s="437"/>
      <c r="AC199" s="437"/>
      <c r="AD199" s="23"/>
      <c r="AE199" s="73"/>
      <c r="AF199" s="73"/>
      <c r="AG199" s="73"/>
      <c r="AH199" s="73"/>
      <c r="AI199" s="73"/>
      <c r="AJ199" s="73"/>
      <c r="AK199" s="73"/>
      <c r="AL199" s="73"/>
      <c r="AM199" s="73"/>
      <c r="AN199" s="73"/>
      <c r="AO199" s="73"/>
      <c r="AP199" s="73"/>
      <c r="AQ199" s="73"/>
      <c r="AR199" s="73"/>
      <c r="AS199" s="73"/>
      <c r="AT199" s="73"/>
      <c r="AU199" s="73"/>
    </row>
    <row r="200" ht="14.25" customHeight="1">
      <c r="A200" s="433">
        <v>45856.0</v>
      </c>
      <c r="B200" s="438" t="s">
        <v>68</v>
      </c>
      <c r="C200" s="438" t="s">
        <v>68</v>
      </c>
      <c r="D200" s="438" t="s">
        <v>68</v>
      </c>
      <c r="E200" s="433" t="s">
        <v>68</v>
      </c>
      <c r="F200" s="436" t="s">
        <v>11882</v>
      </c>
      <c r="G200" s="434" t="s">
        <v>68</v>
      </c>
      <c r="H200" s="22"/>
      <c r="I200" s="22"/>
      <c r="J200" s="447" t="s">
        <v>13487</v>
      </c>
      <c r="K200" s="434" t="s">
        <v>68</v>
      </c>
      <c r="L200" s="436" t="s">
        <v>11882</v>
      </c>
      <c r="M200" s="434" t="s">
        <v>68</v>
      </c>
      <c r="N200" s="22"/>
      <c r="O200" s="22"/>
      <c r="P200" s="22"/>
      <c r="Q200" s="22"/>
      <c r="R200" s="22"/>
      <c r="S200" s="22"/>
      <c r="T200" s="436" t="s">
        <v>68</v>
      </c>
      <c r="U200" s="436" t="s">
        <v>68</v>
      </c>
      <c r="V200" s="439" t="s">
        <v>68</v>
      </c>
      <c r="W200" s="434" t="s">
        <v>68</v>
      </c>
      <c r="X200" s="22"/>
      <c r="Y200" s="22"/>
      <c r="Z200" s="22"/>
      <c r="AA200" s="22"/>
      <c r="AB200" s="437"/>
      <c r="AC200" s="437"/>
      <c r="AD200" s="22" t="s">
        <v>13488</v>
      </c>
      <c r="AE200" s="73"/>
      <c r="AF200" s="73"/>
      <c r="AG200" s="73"/>
      <c r="AH200" s="73"/>
      <c r="AI200" s="73"/>
      <c r="AJ200" s="73"/>
      <c r="AK200" s="73"/>
      <c r="AL200" s="73"/>
      <c r="AM200" s="73"/>
      <c r="AN200" s="73"/>
      <c r="AO200" s="73"/>
      <c r="AP200" s="73"/>
      <c r="AQ200" s="73"/>
      <c r="AR200" s="73"/>
      <c r="AS200" s="73"/>
      <c r="AT200" s="73"/>
      <c r="AU200" s="73"/>
    </row>
    <row r="201" ht="14.25" customHeight="1">
      <c r="A201" s="440">
        <v>45857.0</v>
      </c>
      <c r="B201" s="441" t="s">
        <v>68</v>
      </c>
      <c r="C201" s="441" t="s">
        <v>68</v>
      </c>
      <c r="D201" s="441" t="s">
        <v>68</v>
      </c>
      <c r="E201" s="440" t="s">
        <v>68</v>
      </c>
      <c r="F201" s="441" t="s">
        <v>68</v>
      </c>
      <c r="G201" s="442" t="s">
        <v>68</v>
      </c>
      <c r="H201" s="443"/>
      <c r="I201" s="443"/>
      <c r="J201" s="444" t="s">
        <v>13432</v>
      </c>
      <c r="K201" s="442" t="s">
        <v>68</v>
      </c>
      <c r="L201" s="441" t="s">
        <v>68</v>
      </c>
      <c r="M201" s="442" t="s">
        <v>68</v>
      </c>
      <c r="N201" s="443"/>
      <c r="O201" s="443"/>
      <c r="P201" s="443"/>
      <c r="Q201" s="443"/>
      <c r="R201" s="443"/>
      <c r="S201" s="443"/>
      <c r="T201" s="441" t="s">
        <v>13432</v>
      </c>
      <c r="U201" s="445" t="s">
        <v>68</v>
      </c>
      <c r="V201" s="444" t="s">
        <v>68</v>
      </c>
      <c r="W201" s="442" t="s">
        <v>68</v>
      </c>
      <c r="X201" s="443"/>
      <c r="Y201" s="443"/>
      <c r="Z201" s="443"/>
      <c r="AA201" s="443"/>
      <c r="AB201" s="437"/>
      <c r="AC201" s="437"/>
      <c r="AD201" s="443"/>
      <c r="AE201" s="446"/>
      <c r="AF201" s="446"/>
      <c r="AG201" s="446"/>
      <c r="AH201" s="446"/>
      <c r="AI201" s="446"/>
      <c r="AJ201" s="446"/>
      <c r="AK201" s="446"/>
      <c r="AL201" s="446"/>
      <c r="AM201" s="446"/>
      <c r="AN201" s="446"/>
      <c r="AO201" s="446"/>
      <c r="AP201" s="446"/>
      <c r="AQ201" s="446"/>
      <c r="AR201" s="446"/>
      <c r="AS201" s="446"/>
      <c r="AT201" s="446"/>
      <c r="AU201" s="446"/>
    </row>
    <row r="202" ht="14.25" customHeight="1">
      <c r="A202" s="433">
        <v>45858.0</v>
      </c>
      <c r="B202" s="438" t="s">
        <v>68</v>
      </c>
      <c r="C202" s="438" t="s">
        <v>68</v>
      </c>
      <c r="D202" s="438" t="s">
        <v>68</v>
      </c>
      <c r="E202" s="433" t="s">
        <v>68</v>
      </c>
      <c r="F202" s="438" t="s">
        <v>2458</v>
      </c>
      <c r="G202" s="434" t="s">
        <v>68</v>
      </c>
      <c r="H202" s="23"/>
      <c r="I202" s="23"/>
      <c r="J202" s="439" t="s">
        <v>2458</v>
      </c>
      <c r="K202" s="434" t="s">
        <v>68</v>
      </c>
      <c r="L202" s="438" t="s">
        <v>2458</v>
      </c>
      <c r="M202" s="434" t="s">
        <v>68</v>
      </c>
      <c r="N202" s="23"/>
      <c r="O202" s="23"/>
      <c r="P202" s="23"/>
      <c r="Q202" s="23"/>
      <c r="R202" s="23"/>
      <c r="S202" s="23"/>
      <c r="T202" s="438" t="s">
        <v>2458</v>
      </c>
      <c r="U202" s="436" t="s">
        <v>68</v>
      </c>
      <c r="V202" s="447" t="s">
        <v>68</v>
      </c>
      <c r="W202" s="434" t="s">
        <v>68</v>
      </c>
      <c r="X202" s="23"/>
      <c r="Y202" s="23"/>
      <c r="Z202" s="23"/>
      <c r="AA202" s="23"/>
      <c r="AB202" s="437"/>
      <c r="AC202" s="437"/>
      <c r="AD202" s="23"/>
      <c r="AE202" s="73"/>
      <c r="AF202" s="73"/>
      <c r="AG202" s="73"/>
      <c r="AH202" s="73"/>
      <c r="AI202" s="73"/>
      <c r="AJ202" s="73"/>
      <c r="AK202" s="73"/>
      <c r="AL202" s="73"/>
      <c r="AM202" s="73"/>
      <c r="AN202" s="73"/>
      <c r="AO202" s="73"/>
      <c r="AP202" s="73"/>
      <c r="AQ202" s="73"/>
      <c r="AR202" s="73"/>
      <c r="AS202" s="73"/>
      <c r="AT202" s="73"/>
      <c r="AU202" s="73"/>
    </row>
    <row r="203" ht="14.25" customHeight="1">
      <c r="A203" s="433">
        <v>45859.0</v>
      </c>
      <c r="B203" s="438" t="s">
        <v>68</v>
      </c>
      <c r="C203" s="438" t="s">
        <v>68</v>
      </c>
      <c r="D203" s="438" t="s">
        <v>68</v>
      </c>
      <c r="E203" s="433" t="s">
        <v>68</v>
      </c>
      <c r="F203" s="436" t="s">
        <v>11882</v>
      </c>
      <c r="G203" s="434" t="s">
        <v>68</v>
      </c>
      <c r="H203" s="23"/>
      <c r="I203" s="23"/>
      <c r="J203" s="447" t="s">
        <v>68</v>
      </c>
      <c r="K203" s="434" t="s">
        <v>68</v>
      </c>
      <c r="L203" s="436" t="s">
        <v>68</v>
      </c>
      <c r="M203" s="434" t="s">
        <v>68</v>
      </c>
      <c r="N203" s="23"/>
      <c r="O203" s="23"/>
      <c r="P203" s="23"/>
      <c r="Q203" s="23"/>
      <c r="R203" s="23"/>
      <c r="S203" s="23"/>
      <c r="T203" s="436" t="s">
        <v>68</v>
      </c>
      <c r="U203" s="436" t="s">
        <v>68</v>
      </c>
      <c r="V203" s="439" t="s">
        <v>68</v>
      </c>
      <c r="W203" s="434" t="s">
        <v>68</v>
      </c>
      <c r="X203" s="23"/>
      <c r="Y203" s="23"/>
      <c r="Z203" s="23"/>
      <c r="AA203" s="23"/>
      <c r="AB203" s="437"/>
      <c r="AC203" s="437"/>
      <c r="AD203" s="23"/>
      <c r="AE203" s="73"/>
      <c r="AF203" s="73"/>
      <c r="AG203" s="73"/>
      <c r="AH203" s="73"/>
      <c r="AI203" s="73"/>
      <c r="AJ203" s="73"/>
      <c r="AK203" s="73"/>
      <c r="AL203" s="73"/>
      <c r="AM203" s="73"/>
      <c r="AN203" s="73"/>
      <c r="AO203" s="73"/>
      <c r="AP203" s="73"/>
      <c r="AQ203" s="73"/>
      <c r="AR203" s="73"/>
      <c r="AS203" s="73"/>
      <c r="AT203" s="73"/>
      <c r="AU203" s="73"/>
    </row>
    <row r="204" ht="14.25" customHeight="1">
      <c r="A204" s="433">
        <v>45860.0</v>
      </c>
      <c r="B204" s="438" t="s">
        <v>68</v>
      </c>
      <c r="C204" s="438" t="s">
        <v>68</v>
      </c>
      <c r="D204" s="438" t="s">
        <v>68</v>
      </c>
      <c r="E204" s="433" t="s">
        <v>68</v>
      </c>
      <c r="F204" s="436" t="s">
        <v>11882</v>
      </c>
      <c r="G204" s="434" t="s">
        <v>68</v>
      </c>
      <c r="H204" s="23"/>
      <c r="I204" s="23"/>
      <c r="J204" s="447" t="s">
        <v>68</v>
      </c>
      <c r="K204" s="434" t="s">
        <v>68</v>
      </c>
      <c r="L204" s="436" t="s">
        <v>68</v>
      </c>
      <c r="M204" s="434" t="s">
        <v>68</v>
      </c>
      <c r="N204" s="23"/>
      <c r="O204" s="23"/>
      <c r="P204" s="23"/>
      <c r="Q204" s="23"/>
      <c r="R204" s="23"/>
      <c r="S204" s="23"/>
      <c r="T204" s="436" t="s">
        <v>68</v>
      </c>
      <c r="U204" s="436" t="s">
        <v>68</v>
      </c>
      <c r="V204" s="439" t="s">
        <v>68</v>
      </c>
      <c r="W204" s="434" t="s">
        <v>68</v>
      </c>
      <c r="X204" s="23"/>
      <c r="Y204" s="23"/>
      <c r="Z204" s="23"/>
      <c r="AA204" s="23"/>
      <c r="AB204" s="437"/>
      <c r="AC204" s="437"/>
      <c r="AD204" s="23"/>
      <c r="AE204" s="73"/>
      <c r="AF204" s="73"/>
      <c r="AG204" s="73"/>
      <c r="AH204" s="73"/>
      <c r="AI204" s="73"/>
      <c r="AJ204" s="73"/>
      <c r="AK204" s="73"/>
      <c r="AL204" s="73"/>
      <c r="AM204" s="73"/>
      <c r="AN204" s="73"/>
      <c r="AO204" s="73"/>
      <c r="AP204" s="73"/>
      <c r="AQ204" s="73"/>
      <c r="AR204" s="73"/>
      <c r="AS204" s="73"/>
      <c r="AT204" s="73"/>
      <c r="AU204" s="73"/>
    </row>
    <row r="205" ht="14.25" customHeight="1">
      <c r="A205" s="433">
        <v>45861.0</v>
      </c>
      <c r="B205" s="438" t="s">
        <v>68</v>
      </c>
      <c r="C205" s="438" t="s">
        <v>68</v>
      </c>
      <c r="D205" s="438" t="s">
        <v>68</v>
      </c>
      <c r="E205" s="433" t="s">
        <v>68</v>
      </c>
      <c r="F205" s="436" t="s">
        <v>68</v>
      </c>
      <c r="G205" s="434" t="s">
        <v>68</v>
      </c>
      <c r="H205" s="23"/>
      <c r="I205" s="23"/>
      <c r="J205" s="447" t="s">
        <v>68</v>
      </c>
      <c r="K205" s="434" t="s">
        <v>68</v>
      </c>
      <c r="L205" s="436" t="s">
        <v>68</v>
      </c>
      <c r="M205" s="434" t="s">
        <v>68</v>
      </c>
      <c r="N205" s="23"/>
      <c r="O205" s="23"/>
      <c r="P205" s="23"/>
      <c r="Q205" s="23"/>
      <c r="R205" s="23"/>
      <c r="S205" s="23"/>
      <c r="T205" s="436" t="s">
        <v>68</v>
      </c>
      <c r="U205" s="436" t="s">
        <v>68</v>
      </c>
      <c r="V205" s="439" t="s">
        <v>68</v>
      </c>
      <c r="W205" s="434" t="s">
        <v>68</v>
      </c>
      <c r="X205" s="23"/>
      <c r="Y205" s="23"/>
      <c r="Z205" s="23"/>
      <c r="AA205" s="23"/>
      <c r="AB205" s="437"/>
      <c r="AC205" s="437"/>
      <c r="AD205" s="23"/>
      <c r="AE205" s="73"/>
      <c r="AF205" s="73"/>
      <c r="AG205" s="73"/>
      <c r="AH205" s="73"/>
      <c r="AI205" s="73"/>
      <c r="AJ205" s="73"/>
      <c r="AK205" s="73"/>
      <c r="AL205" s="73"/>
      <c r="AM205" s="73"/>
      <c r="AN205" s="73"/>
      <c r="AO205" s="73"/>
      <c r="AP205" s="73"/>
      <c r="AQ205" s="73"/>
      <c r="AR205" s="73"/>
      <c r="AS205" s="73"/>
      <c r="AT205" s="73"/>
      <c r="AU205" s="73"/>
    </row>
    <row r="206" ht="14.25" customHeight="1">
      <c r="A206" s="433">
        <v>45862.0</v>
      </c>
      <c r="B206" s="438" t="s">
        <v>68</v>
      </c>
      <c r="C206" s="438" t="s">
        <v>68</v>
      </c>
      <c r="D206" s="438" t="s">
        <v>68</v>
      </c>
      <c r="E206" s="433" t="s">
        <v>68</v>
      </c>
      <c r="F206" s="436" t="s">
        <v>68</v>
      </c>
      <c r="G206" s="434" t="s">
        <v>68</v>
      </c>
      <c r="H206" s="23"/>
      <c r="I206" s="23"/>
      <c r="J206" s="447" t="s">
        <v>68</v>
      </c>
      <c r="K206" s="434" t="s">
        <v>68</v>
      </c>
      <c r="L206" s="436" t="s">
        <v>68</v>
      </c>
      <c r="M206" s="434" t="s">
        <v>68</v>
      </c>
      <c r="N206" s="23"/>
      <c r="O206" s="23"/>
      <c r="P206" s="23"/>
      <c r="Q206" s="23"/>
      <c r="R206" s="23"/>
      <c r="S206" s="23"/>
      <c r="T206" s="436" t="s">
        <v>68</v>
      </c>
      <c r="U206" s="436" t="s">
        <v>68</v>
      </c>
      <c r="V206" s="439" t="s">
        <v>68</v>
      </c>
      <c r="W206" s="434" t="s">
        <v>68</v>
      </c>
      <c r="X206" s="23"/>
      <c r="Y206" s="23"/>
      <c r="Z206" s="23"/>
      <c r="AA206" s="23"/>
      <c r="AB206" s="437"/>
      <c r="AC206" s="437"/>
      <c r="AD206" s="23"/>
      <c r="AE206" s="73"/>
      <c r="AF206" s="73"/>
      <c r="AG206" s="73"/>
      <c r="AH206" s="73"/>
      <c r="AI206" s="73"/>
      <c r="AJ206" s="73"/>
      <c r="AK206" s="73"/>
      <c r="AL206" s="73"/>
      <c r="AM206" s="73"/>
      <c r="AN206" s="73"/>
      <c r="AO206" s="73"/>
      <c r="AP206" s="73"/>
      <c r="AQ206" s="73"/>
      <c r="AR206" s="73"/>
      <c r="AS206" s="73"/>
      <c r="AT206" s="73"/>
      <c r="AU206" s="73"/>
    </row>
    <row r="207" ht="14.25" customHeight="1">
      <c r="A207" s="433">
        <v>45863.0</v>
      </c>
      <c r="B207" s="438" t="s">
        <v>68</v>
      </c>
      <c r="C207" s="438" t="s">
        <v>68</v>
      </c>
      <c r="D207" s="438" t="s">
        <v>68</v>
      </c>
      <c r="E207" s="433" t="s">
        <v>68</v>
      </c>
      <c r="F207" s="436" t="s">
        <v>68</v>
      </c>
      <c r="G207" s="434" t="s">
        <v>68</v>
      </c>
      <c r="H207" s="462"/>
      <c r="I207" s="462"/>
      <c r="J207" s="447" t="s">
        <v>68</v>
      </c>
      <c r="K207" s="434" t="s">
        <v>68</v>
      </c>
      <c r="L207" s="436" t="s">
        <v>68</v>
      </c>
      <c r="M207" s="434" t="s">
        <v>68</v>
      </c>
      <c r="N207" s="462"/>
      <c r="O207" s="462"/>
      <c r="P207" s="462"/>
      <c r="Q207" s="462"/>
      <c r="R207" s="27"/>
      <c r="S207" s="27"/>
      <c r="T207" s="463" t="s">
        <v>68</v>
      </c>
      <c r="U207" s="463" t="s">
        <v>68</v>
      </c>
      <c r="V207" s="461" t="s">
        <v>68</v>
      </c>
      <c r="W207" s="459" t="s">
        <v>68</v>
      </c>
      <c r="X207" s="449"/>
      <c r="Y207" s="462"/>
      <c r="Z207" s="462"/>
      <c r="AA207" s="462"/>
      <c r="AB207" s="437"/>
      <c r="AC207" s="437"/>
      <c r="AD207" s="462" t="s">
        <v>13489</v>
      </c>
      <c r="AE207" s="73"/>
      <c r="AF207" s="73"/>
      <c r="AG207" s="73"/>
      <c r="AH207" s="73"/>
      <c r="AI207" s="73"/>
      <c r="AJ207" s="73"/>
      <c r="AK207" s="73"/>
      <c r="AL207" s="73"/>
      <c r="AM207" s="73"/>
      <c r="AN207" s="73"/>
      <c r="AO207" s="73"/>
      <c r="AP207" s="73"/>
      <c r="AQ207" s="73"/>
      <c r="AR207" s="73"/>
      <c r="AS207" s="73"/>
      <c r="AT207" s="73"/>
      <c r="AU207" s="73"/>
    </row>
    <row r="208" ht="14.25" customHeight="1">
      <c r="A208" s="440">
        <v>45864.0</v>
      </c>
      <c r="B208" s="441" t="s">
        <v>68</v>
      </c>
      <c r="C208" s="441" t="s">
        <v>68</v>
      </c>
      <c r="D208" s="441" t="s">
        <v>68</v>
      </c>
      <c r="E208" s="440" t="s">
        <v>68</v>
      </c>
      <c r="F208" s="445" t="s">
        <v>68</v>
      </c>
      <c r="G208" s="442" t="s">
        <v>68</v>
      </c>
      <c r="H208" s="443"/>
      <c r="I208" s="443"/>
      <c r="J208" s="464" t="s">
        <v>13432</v>
      </c>
      <c r="K208" s="442" t="s">
        <v>68</v>
      </c>
      <c r="L208" s="445" t="s">
        <v>68</v>
      </c>
      <c r="M208" s="442" t="s">
        <v>68</v>
      </c>
      <c r="N208" s="443"/>
      <c r="O208" s="443"/>
      <c r="P208" s="443"/>
      <c r="Q208" s="443"/>
      <c r="R208" s="443"/>
      <c r="S208" s="443"/>
      <c r="T208" s="445" t="s">
        <v>13432</v>
      </c>
      <c r="U208" s="445" t="s">
        <v>68</v>
      </c>
      <c r="V208" s="444" t="s">
        <v>68</v>
      </c>
      <c r="W208" s="442" t="s">
        <v>68</v>
      </c>
      <c r="X208" s="443"/>
      <c r="Y208" s="443"/>
      <c r="Z208" s="443"/>
      <c r="AA208" s="443"/>
      <c r="AB208" s="437"/>
      <c r="AC208" s="437"/>
      <c r="AD208" s="443"/>
      <c r="AE208" s="446"/>
      <c r="AF208" s="446"/>
      <c r="AG208" s="446"/>
      <c r="AH208" s="446"/>
      <c r="AI208" s="446"/>
      <c r="AJ208" s="446"/>
      <c r="AK208" s="446"/>
      <c r="AL208" s="446"/>
      <c r="AM208" s="446"/>
      <c r="AN208" s="446"/>
      <c r="AO208" s="446"/>
      <c r="AP208" s="446"/>
      <c r="AQ208" s="446"/>
      <c r="AR208" s="446"/>
      <c r="AS208" s="446"/>
      <c r="AT208" s="446"/>
      <c r="AU208" s="446"/>
    </row>
    <row r="209" ht="14.25" customHeight="1">
      <c r="A209" s="433">
        <v>45865.0</v>
      </c>
      <c r="B209" s="438" t="s">
        <v>68</v>
      </c>
      <c r="C209" s="438" t="s">
        <v>68</v>
      </c>
      <c r="D209" s="438" t="s">
        <v>68</v>
      </c>
      <c r="E209" s="433" t="s">
        <v>68</v>
      </c>
      <c r="F209" s="438" t="s">
        <v>2458</v>
      </c>
      <c r="G209" s="434" t="s">
        <v>68</v>
      </c>
      <c r="H209" s="23"/>
      <c r="I209" s="23"/>
      <c r="J209" s="439" t="s">
        <v>2458</v>
      </c>
      <c r="K209" s="434" t="s">
        <v>68</v>
      </c>
      <c r="L209" s="438" t="s">
        <v>2458</v>
      </c>
      <c r="M209" s="434" t="s">
        <v>68</v>
      </c>
      <c r="N209" s="23"/>
      <c r="O209" s="23"/>
      <c r="P209" s="23"/>
      <c r="Q209" s="23"/>
      <c r="R209" s="23"/>
      <c r="S209" s="23"/>
      <c r="T209" s="438" t="s">
        <v>2458</v>
      </c>
      <c r="U209" s="436" t="s">
        <v>68</v>
      </c>
      <c r="V209" s="447" t="s">
        <v>68</v>
      </c>
      <c r="W209" s="434" t="s">
        <v>68</v>
      </c>
      <c r="X209" s="23"/>
      <c r="Y209" s="23"/>
      <c r="Z209" s="23"/>
      <c r="AA209" s="23"/>
      <c r="AB209" s="437"/>
      <c r="AC209" s="437"/>
      <c r="AD209" s="23"/>
      <c r="AE209" s="73"/>
      <c r="AF209" s="73"/>
      <c r="AG209" s="73"/>
      <c r="AH209" s="73"/>
      <c r="AI209" s="73"/>
      <c r="AJ209" s="73"/>
      <c r="AK209" s="73"/>
      <c r="AL209" s="73"/>
      <c r="AM209" s="73"/>
      <c r="AN209" s="73"/>
      <c r="AO209" s="73"/>
      <c r="AP209" s="73"/>
      <c r="AQ209" s="73"/>
      <c r="AR209" s="73"/>
      <c r="AS209" s="73"/>
      <c r="AT209" s="73"/>
      <c r="AU209" s="73"/>
    </row>
    <row r="210" ht="14.25" customHeight="1">
      <c r="A210" s="433">
        <v>45866.0</v>
      </c>
      <c r="B210" s="438" t="s">
        <v>68</v>
      </c>
      <c r="C210" s="438" t="s">
        <v>68</v>
      </c>
      <c r="D210" s="438" t="s">
        <v>68</v>
      </c>
      <c r="E210" s="433" t="s">
        <v>68</v>
      </c>
      <c r="F210" s="436" t="s">
        <v>68</v>
      </c>
      <c r="G210" s="434" t="s">
        <v>68</v>
      </c>
      <c r="H210" s="23"/>
      <c r="I210" s="23"/>
      <c r="J210" s="447" t="s">
        <v>68</v>
      </c>
      <c r="K210" s="434" t="s">
        <v>68</v>
      </c>
      <c r="L210" s="436" t="s">
        <v>68</v>
      </c>
      <c r="M210" s="434" t="s">
        <v>68</v>
      </c>
      <c r="N210" s="23"/>
      <c r="O210" s="23"/>
      <c r="P210" s="23"/>
      <c r="Q210" s="23"/>
      <c r="R210" s="23"/>
      <c r="S210" s="23"/>
      <c r="T210" s="436" t="s">
        <v>68</v>
      </c>
      <c r="U210" s="436" t="s">
        <v>68</v>
      </c>
      <c r="V210" s="439" t="s">
        <v>68</v>
      </c>
      <c r="W210" s="434" t="s">
        <v>68</v>
      </c>
      <c r="X210" s="23"/>
      <c r="Y210" s="23"/>
      <c r="Z210" s="23"/>
      <c r="AA210" s="23"/>
      <c r="AB210" s="437"/>
      <c r="AC210" s="437"/>
      <c r="AD210" s="23"/>
      <c r="AE210" s="73"/>
      <c r="AF210" s="73"/>
      <c r="AG210" s="73"/>
      <c r="AH210" s="73"/>
      <c r="AI210" s="73"/>
      <c r="AJ210" s="73"/>
      <c r="AK210" s="73"/>
      <c r="AL210" s="73"/>
      <c r="AM210" s="73"/>
      <c r="AN210" s="73"/>
      <c r="AO210" s="73"/>
      <c r="AP210" s="73"/>
      <c r="AQ210" s="73"/>
      <c r="AR210" s="73"/>
      <c r="AS210" s="73"/>
      <c r="AT210" s="73"/>
      <c r="AU210" s="73"/>
    </row>
    <row r="211" ht="14.25" customHeight="1">
      <c r="A211" s="433">
        <v>45867.0</v>
      </c>
      <c r="B211" s="438" t="s">
        <v>68</v>
      </c>
      <c r="C211" s="438" t="s">
        <v>68</v>
      </c>
      <c r="D211" s="438" t="s">
        <v>68</v>
      </c>
      <c r="E211" s="433" t="s">
        <v>68</v>
      </c>
      <c r="F211" s="436" t="s">
        <v>68</v>
      </c>
      <c r="G211" s="434" t="s">
        <v>68</v>
      </c>
      <c r="H211" s="23"/>
      <c r="I211" s="23"/>
      <c r="J211" s="447" t="s">
        <v>68</v>
      </c>
      <c r="K211" s="434" t="s">
        <v>68</v>
      </c>
      <c r="L211" s="436" t="s">
        <v>68</v>
      </c>
      <c r="M211" s="434" t="s">
        <v>68</v>
      </c>
      <c r="N211" s="23"/>
      <c r="O211" s="23"/>
      <c r="P211" s="23"/>
      <c r="Q211" s="23"/>
      <c r="R211" s="23"/>
      <c r="S211" s="23"/>
      <c r="T211" s="436" t="s">
        <v>68</v>
      </c>
      <c r="U211" s="436" t="s">
        <v>68</v>
      </c>
      <c r="V211" s="439" t="s">
        <v>68</v>
      </c>
      <c r="W211" s="434" t="s">
        <v>68</v>
      </c>
      <c r="X211" s="23"/>
      <c r="Y211" s="23"/>
      <c r="Z211" s="23"/>
      <c r="AA211" s="23"/>
      <c r="AB211" s="437"/>
      <c r="AC211" s="437"/>
      <c r="AD211" s="23"/>
      <c r="AE211" s="73"/>
      <c r="AF211" s="73"/>
      <c r="AG211" s="73"/>
      <c r="AH211" s="73"/>
      <c r="AI211" s="73"/>
      <c r="AJ211" s="73"/>
      <c r="AK211" s="73"/>
      <c r="AL211" s="73"/>
      <c r="AM211" s="73"/>
      <c r="AN211" s="73"/>
      <c r="AO211" s="73"/>
      <c r="AP211" s="73"/>
      <c r="AQ211" s="73"/>
      <c r="AR211" s="73"/>
      <c r="AS211" s="73"/>
      <c r="AT211" s="73"/>
      <c r="AU211" s="73"/>
    </row>
    <row r="212" ht="14.25" customHeight="1">
      <c r="A212" s="433">
        <v>45868.0</v>
      </c>
      <c r="B212" s="438" t="s">
        <v>68</v>
      </c>
      <c r="C212" s="438" t="s">
        <v>68</v>
      </c>
      <c r="D212" s="438" t="s">
        <v>68</v>
      </c>
      <c r="E212" s="433" t="s">
        <v>68</v>
      </c>
      <c r="F212" s="436" t="s">
        <v>68</v>
      </c>
      <c r="G212" s="434" t="s">
        <v>68</v>
      </c>
      <c r="H212" s="23"/>
      <c r="I212" s="23"/>
      <c r="J212" s="447" t="s">
        <v>68</v>
      </c>
      <c r="K212" s="434" t="s">
        <v>68</v>
      </c>
      <c r="L212" s="436" t="s">
        <v>68</v>
      </c>
      <c r="M212" s="434" t="s">
        <v>68</v>
      </c>
      <c r="N212" s="23"/>
      <c r="O212" s="23"/>
      <c r="P212" s="23"/>
      <c r="Q212" s="23"/>
      <c r="R212" s="23"/>
      <c r="S212" s="23"/>
      <c r="T212" s="436" t="s">
        <v>68</v>
      </c>
      <c r="U212" s="436" t="s">
        <v>68</v>
      </c>
      <c r="V212" s="439" t="s">
        <v>68</v>
      </c>
      <c r="W212" s="434" t="s">
        <v>68</v>
      </c>
      <c r="X212" s="23"/>
      <c r="Y212" s="23"/>
      <c r="Z212" s="23"/>
      <c r="AA212" s="23"/>
      <c r="AB212" s="437"/>
      <c r="AC212" s="437"/>
      <c r="AD212" s="23"/>
      <c r="AE212" s="73"/>
      <c r="AF212" s="73"/>
      <c r="AG212" s="73"/>
      <c r="AH212" s="73"/>
      <c r="AI212" s="73"/>
      <c r="AJ212" s="73"/>
      <c r="AK212" s="73"/>
      <c r="AL212" s="73"/>
      <c r="AM212" s="73"/>
      <c r="AN212" s="73"/>
      <c r="AO212" s="73"/>
      <c r="AP212" s="73"/>
      <c r="AQ212" s="73"/>
      <c r="AR212" s="73"/>
      <c r="AS212" s="73"/>
      <c r="AT212" s="73"/>
      <c r="AU212" s="73"/>
    </row>
    <row r="213" ht="14.25" customHeight="1">
      <c r="A213" s="433">
        <v>45869.0</v>
      </c>
      <c r="B213" s="438" t="s">
        <v>68</v>
      </c>
      <c r="C213" s="438" t="s">
        <v>68</v>
      </c>
      <c r="D213" s="438" t="s">
        <v>68</v>
      </c>
      <c r="E213" s="433" t="s">
        <v>68</v>
      </c>
      <c r="F213" s="436" t="s">
        <v>68</v>
      </c>
      <c r="G213" s="434" t="s">
        <v>68</v>
      </c>
      <c r="H213" s="23"/>
      <c r="I213" s="23"/>
      <c r="J213" s="447" t="s">
        <v>68</v>
      </c>
      <c r="K213" s="434" t="s">
        <v>68</v>
      </c>
      <c r="L213" s="436" t="s">
        <v>68</v>
      </c>
      <c r="M213" s="434" t="s">
        <v>68</v>
      </c>
      <c r="N213" s="23"/>
      <c r="O213" s="23"/>
      <c r="P213" s="23"/>
      <c r="Q213" s="23"/>
      <c r="R213" s="23"/>
      <c r="S213" s="23"/>
      <c r="T213" s="436" t="s">
        <v>68</v>
      </c>
      <c r="U213" s="436" t="s">
        <v>68</v>
      </c>
      <c r="V213" s="439" t="s">
        <v>68</v>
      </c>
      <c r="W213" s="434" t="s">
        <v>68</v>
      </c>
      <c r="X213" s="23"/>
      <c r="Y213" s="23"/>
      <c r="Z213" s="23"/>
      <c r="AA213" s="23"/>
      <c r="AB213" s="437"/>
      <c r="AC213" s="437"/>
      <c r="AD213" s="23"/>
      <c r="AE213" s="73"/>
      <c r="AF213" s="73"/>
      <c r="AG213" s="73"/>
      <c r="AH213" s="73"/>
      <c r="AI213" s="73"/>
      <c r="AJ213" s="73"/>
      <c r="AK213" s="73"/>
      <c r="AL213" s="73"/>
      <c r="AM213" s="73"/>
      <c r="AN213" s="73"/>
      <c r="AO213" s="73"/>
      <c r="AP213" s="73"/>
      <c r="AQ213" s="73"/>
      <c r="AR213" s="73"/>
      <c r="AS213" s="73"/>
      <c r="AT213" s="73"/>
      <c r="AU213" s="73"/>
    </row>
    <row r="214" ht="14.25" customHeight="1">
      <c r="A214" s="433">
        <v>45870.0</v>
      </c>
      <c r="B214" s="438" t="s">
        <v>68</v>
      </c>
      <c r="C214" s="438" t="s">
        <v>68</v>
      </c>
      <c r="D214" s="438" t="s">
        <v>68</v>
      </c>
      <c r="E214" s="433" t="s">
        <v>68</v>
      </c>
      <c r="F214" s="436" t="s">
        <v>68</v>
      </c>
      <c r="G214" s="434" t="s">
        <v>68</v>
      </c>
      <c r="H214" s="23"/>
      <c r="I214" s="23"/>
      <c r="J214" s="447" t="s">
        <v>68</v>
      </c>
      <c r="K214" s="434" t="s">
        <v>68</v>
      </c>
      <c r="L214" s="436" t="s">
        <v>68</v>
      </c>
      <c r="M214" s="434" t="s">
        <v>68</v>
      </c>
      <c r="N214" s="23"/>
      <c r="O214" s="23"/>
      <c r="P214" s="23"/>
      <c r="Q214" s="23"/>
      <c r="R214" s="23"/>
      <c r="S214" s="23"/>
      <c r="T214" s="436" t="s">
        <v>68</v>
      </c>
      <c r="U214" s="436" t="s">
        <v>68</v>
      </c>
      <c r="V214" s="439" t="s">
        <v>68</v>
      </c>
      <c r="W214" s="434" t="s">
        <v>68</v>
      </c>
      <c r="X214" s="23"/>
      <c r="Y214" s="23"/>
      <c r="Z214" s="23"/>
      <c r="AA214" s="23"/>
      <c r="AB214" s="437"/>
      <c r="AC214" s="437"/>
      <c r="AD214" s="23"/>
      <c r="AE214" s="73"/>
      <c r="AF214" s="73"/>
      <c r="AG214" s="73"/>
      <c r="AH214" s="73"/>
      <c r="AI214" s="73"/>
      <c r="AJ214" s="73"/>
      <c r="AK214" s="73"/>
      <c r="AL214" s="73"/>
      <c r="AM214" s="73"/>
      <c r="AN214" s="73"/>
      <c r="AO214" s="73"/>
      <c r="AP214" s="73"/>
      <c r="AQ214" s="73"/>
      <c r="AR214" s="73"/>
      <c r="AS214" s="73"/>
      <c r="AT214" s="73"/>
      <c r="AU214" s="73"/>
    </row>
    <row r="215" ht="14.25" customHeight="1">
      <c r="A215" s="440">
        <v>45871.0</v>
      </c>
      <c r="B215" s="441" t="s">
        <v>68</v>
      </c>
      <c r="C215" s="441" t="s">
        <v>68</v>
      </c>
      <c r="D215" s="441" t="s">
        <v>68</v>
      </c>
      <c r="E215" s="440" t="s">
        <v>68</v>
      </c>
      <c r="F215" s="445" t="s">
        <v>68</v>
      </c>
      <c r="G215" s="442" t="s">
        <v>68</v>
      </c>
      <c r="H215" s="443"/>
      <c r="I215" s="443"/>
      <c r="J215" s="464" t="s">
        <v>13432</v>
      </c>
      <c r="K215" s="442" t="s">
        <v>68</v>
      </c>
      <c r="L215" s="445" t="s">
        <v>68</v>
      </c>
      <c r="M215" s="442" t="s">
        <v>68</v>
      </c>
      <c r="N215" s="443"/>
      <c r="O215" s="443"/>
      <c r="P215" s="443"/>
      <c r="Q215" s="443"/>
      <c r="R215" s="443"/>
      <c r="S215" s="443"/>
      <c r="T215" s="445" t="s">
        <v>13432</v>
      </c>
      <c r="U215" s="445" t="s">
        <v>68</v>
      </c>
      <c r="V215" s="444" t="s">
        <v>68</v>
      </c>
      <c r="W215" s="442" t="s">
        <v>68</v>
      </c>
      <c r="X215" s="443"/>
      <c r="Y215" s="443"/>
      <c r="Z215" s="443"/>
      <c r="AA215" s="443"/>
      <c r="AB215" s="437"/>
      <c r="AC215" s="437"/>
      <c r="AD215" s="443"/>
      <c r="AE215" s="446"/>
      <c r="AF215" s="446"/>
      <c r="AG215" s="446"/>
      <c r="AH215" s="446"/>
      <c r="AI215" s="446"/>
      <c r="AJ215" s="446"/>
      <c r="AK215" s="446"/>
      <c r="AL215" s="446"/>
      <c r="AM215" s="446"/>
      <c r="AN215" s="446"/>
      <c r="AO215" s="446"/>
      <c r="AP215" s="446"/>
      <c r="AQ215" s="446"/>
      <c r="AR215" s="446"/>
      <c r="AS215" s="446"/>
      <c r="AT215" s="446"/>
      <c r="AU215" s="446"/>
    </row>
    <row r="216" ht="14.25" customHeight="1">
      <c r="A216" s="433">
        <v>45872.0</v>
      </c>
      <c r="B216" s="438" t="s">
        <v>68</v>
      </c>
      <c r="C216" s="438" t="s">
        <v>68</v>
      </c>
      <c r="D216" s="438" t="s">
        <v>68</v>
      </c>
      <c r="E216" s="433" t="s">
        <v>68</v>
      </c>
      <c r="F216" s="438" t="s">
        <v>2458</v>
      </c>
      <c r="G216" s="434" t="s">
        <v>68</v>
      </c>
      <c r="H216" s="23"/>
      <c r="I216" s="23"/>
      <c r="J216" s="439" t="s">
        <v>2458</v>
      </c>
      <c r="K216" s="434" t="s">
        <v>68</v>
      </c>
      <c r="L216" s="438" t="s">
        <v>2458</v>
      </c>
      <c r="M216" s="434" t="s">
        <v>68</v>
      </c>
      <c r="N216" s="23"/>
      <c r="O216" s="23"/>
      <c r="P216" s="23"/>
      <c r="Q216" s="23"/>
      <c r="R216" s="23"/>
      <c r="S216" s="23"/>
      <c r="T216" s="438" t="s">
        <v>2458</v>
      </c>
      <c r="U216" s="436" t="s">
        <v>68</v>
      </c>
      <c r="V216" s="447" t="s">
        <v>68</v>
      </c>
      <c r="W216" s="434" t="s">
        <v>68</v>
      </c>
      <c r="X216" s="23"/>
      <c r="Y216" s="23"/>
      <c r="Z216" s="23"/>
      <c r="AA216" s="23"/>
      <c r="AB216" s="437"/>
      <c r="AC216" s="437"/>
      <c r="AD216" s="23"/>
      <c r="AE216" s="73"/>
      <c r="AF216" s="73"/>
      <c r="AG216" s="73"/>
      <c r="AH216" s="73"/>
      <c r="AI216" s="73"/>
      <c r="AJ216" s="73"/>
      <c r="AK216" s="73"/>
      <c r="AL216" s="73"/>
      <c r="AM216" s="73"/>
      <c r="AN216" s="73"/>
      <c r="AO216" s="73"/>
      <c r="AP216" s="73"/>
      <c r="AQ216" s="73"/>
      <c r="AR216" s="73"/>
      <c r="AS216" s="73"/>
      <c r="AT216" s="73"/>
      <c r="AU216" s="73"/>
    </row>
    <row r="217" ht="14.25" customHeight="1">
      <c r="A217" s="433">
        <v>45873.0</v>
      </c>
      <c r="B217" s="438" t="s">
        <v>68</v>
      </c>
      <c r="C217" s="438" t="s">
        <v>68</v>
      </c>
      <c r="D217" s="438" t="s">
        <v>68</v>
      </c>
      <c r="E217" s="433" t="s">
        <v>68</v>
      </c>
      <c r="F217" s="436" t="s">
        <v>68</v>
      </c>
      <c r="G217" s="434" t="s">
        <v>68</v>
      </c>
      <c r="H217" s="23"/>
      <c r="I217" s="23"/>
      <c r="J217" s="447" t="s">
        <v>68</v>
      </c>
      <c r="K217" s="434" t="s">
        <v>68</v>
      </c>
      <c r="L217" s="436" t="s">
        <v>68</v>
      </c>
      <c r="M217" s="434" t="s">
        <v>68</v>
      </c>
      <c r="N217" s="23"/>
      <c r="O217" s="23"/>
      <c r="P217" s="23"/>
      <c r="Q217" s="23"/>
      <c r="R217" s="23"/>
      <c r="S217" s="23"/>
      <c r="T217" s="436" t="s">
        <v>68</v>
      </c>
      <c r="U217" s="436" t="s">
        <v>68</v>
      </c>
      <c r="V217" s="439" t="s">
        <v>68</v>
      </c>
      <c r="W217" s="434" t="s">
        <v>68</v>
      </c>
      <c r="X217" s="23"/>
      <c r="Y217" s="23"/>
      <c r="Z217" s="23"/>
      <c r="AA217" s="23"/>
      <c r="AB217" s="437"/>
      <c r="AC217" s="437"/>
      <c r="AD217" s="23"/>
      <c r="AE217" s="73"/>
      <c r="AF217" s="73"/>
      <c r="AG217" s="73"/>
      <c r="AH217" s="73"/>
      <c r="AI217" s="73"/>
      <c r="AJ217" s="73"/>
      <c r="AK217" s="73"/>
      <c r="AL217" s="73"/>
      <c r="AM217" s="73"/>
      <c r="AN217" s="73"/>
      <c r="AO217" s="73"/>
      <c r="AP217" s="73"/>
      <c r="AQ217" s="73"/>
      <c r="AR217" s="73"/>
      <c r="AS217" s="73"/>
      <c r="AT217" s="73"/>
      <c r="AU217" s="73"/>
    </row>
    <row r="218" ht="14.25" customHeight="1">
      <c r="A218" s="433">
        <v>45874.0</v>
      </c>
      <c r="B218" s="438" t="s">
        <v>68</v>
      </c>
      <c r="C218" s="438" t="s">
        <v>68</v>
      </c>
      <c r="D218" s="438" t="s">
        <v>68</v>
      </c>
      <c r="E218" s="433" t="s">
        <v>68</v>
      </c>
      <c r="F218" s="436" t="s">
        <v>68</v>
      </c>
      <c r="G218" s="434" t="s">
        <v>68</v>
      </c>
      <c r="H218" s="23"/>
      <c r="I218" s="23"/>
      <c r="J218" s="447" t="s">
        <v>68</v>
      </c>
      <c r="K218" s="434" t="s">
        <v>68</v>
      </c>
      <c r="L218" s="436" t="s">
        <v>68</v>
      </c>
      <c r="M218" s="434" t="s">
        <v>68</v>
      </c>
      <c r="N218" s="23"/>
      <c r="O218" s="23"/>
      <c r="P218" s="23"/>
      <c r="Q218" s="23"/>
      <c r="R218" s="23"/>
      <c r="S218" s="23"/>
      <c r="T218" s="436" t="s">
        <v>68</v>
      </c>
      <c r="U218" s="436" t="s">
        <v>68</v>
      </c>
      <c r="V218" s="439" t="s">
        <v>68</v>
      </c>
      <c r="W218" s="434" t="s">
        <v>68</v>
      </c>
      <c r="X218" s="23"/>
      <c r="Y218" s="23"/>
      <c r="Z218" s="23"/>
      <c r="AA218" s="23"/>
      <c r="AB218" s="437"/>
      <c r="AC218" s="437"/>
      <c r="AD218" s="23"/>
      <c r="AE218" s="73"/>
      <c r="AF218" s="73"/>
      <c r="AG218" s="73"/>
      <c r="AH218" s="73"/>
      <c r="AI218" s="73"/>
      <c r="AJ218" s="73"/>
      <c r="AK218" s="73"/>
      <c r="AL218" s="73"/>
      <c r="AM218" s="73"/>
      <c r="AN218" s="73"/>
      <c r="AO218" s="73"/>
      <c r="AP218" s="73"/>
      <c r="AQ218" s="73"/>
      <c r="AR218" s="73"/>
      <c r="AS218" s="73"/>
      <c r="AT218" s="73"/>
      <c r="AU218" s="73"/>
    </row>
    <row r="219" ht="14.25" customHeight="1">
      <c r="A219" s="433">
        <v>45875.0</v>
      </c>
      <c r="B219" s="438" t="s">
        <v>68</v>
      </c>
      <c r="C219" s="438" t="s">
        <v>68</v>
      </c>
      <c r="D219" s="438" t="s">
        <v>68</v>
      </c>
      <c r="E219" s="433" t="s">
        <v>68</v>
      </c>
      <c r="F219" s="436" t="s">
        <v>68</v>
      </c>
      <c r="G219" s="434" t="s">
        <v>68</v>
      </c>
      <c r="H219" s="22"/>
      <c r="I219" s="22"/>
      <c r="J219" s="447" t="s">
        <v>13432</v>
      </c>
      <c r="K219" s="434" t="s">
        <v>68</v>
      </c>
      <c r="L219" s="436" t="s">
        <v>68</v>
      </c>
      <c r="M219" s="434" t="s">
        <v>68</v>
      </c>
      <c r="N219" s="22"/>
      <c r="O219" s="22"/>
      <c r="P219" s="22"/>
      <c r="Q219" s="22"/>
      <c r="R219" s="22"/>
      <c r="S219" s="22"/>
      <c r="T219" s="436" t="s">
        <v>13432</v>
      </c>
      <c r="U219" s="436" t="s">
        <v>68</v>
      </c>
      <c r="V219" s="439" t="s">
        <v>68</v>
      </c>
      <c r="W219" s="434" t="s">
        <v>68</v>
      </c>
      <c r="X219" s="22"/>
      <c r="Y219" s="22"/>
      <c r="Z219" s="22"/>
      <c r="AA219" s="22"/>
      <c r="AB219" s="437"/>
      <c r="AC219" s="437"/>
      <c r="AD219" s="22" t="s">
        <v>13490</v>
      </c>
      <c r="AE219" s="73"/>
      <c r="AF219" s="73"/>
      <c r="AG219" s="73"/>
      <c r="AH219" s="73"/>
      <c r="AI219" s="73"/>
      <c r="AJ219" s="73"/>
      <c r="AK219" s="73"/>
      <c r="AL219" s="73"/>
      <c r="AM219" s="73"/>
      <c r="AN219" s="73"/>
      <c r="AO219" s="73"/>
      <c r="AP219" s="73"/>
      <c r="AQ219" s="73"/>
      <c r="AR219" s="73"/>
      <c r="AS219" s="73"/>
      <c r="AT219" s="73"/>
      <c r="AU219" s="73"/>
    </row>
    <row r="220" ht="14.25" customHeight="1">
      <c r="A220" s="433">
        <v>45876.0</v>
      </c>
      <c r="B220" s="438" t="s">
        <v>68</v>
      </c>
      <c r="C220" s="438" t="s">
        <v>68</v>
      </c>
      <c r="D220" s="438" t="s">
        <v>68</v>
      </c>
      <c r="E220" s="433" t="s">
        <v>68</v>
      </c>
      <c r="F220" s="436" t="s">
        <v>11882</v>
      </c>
      <c r="G220" s="434" t="s">
        <v>68</v>
      </c>
      <c r="H220" s="22"/>
      <c r="I220" s="22"/>
      <c r="J220" s="447" t="s">
        <v>68</v>
      </c>
      <c r="K220" s="434" t="s">
        <v>68</v>
      </c>
      <c r="L220" s="436" t="s">
        <v>68</v>
      </c>
      <c r="M220" s="434" t="s">
        <v>68</v>
      </c>
      <c r="N220" s="22"/>
      <c r="O220" s="22"/>
      <c r="P220" s="22"/>
      <c r="Q220" s="22"/>
      <c r="R220" s="22"/>
      <c r="S220" s="22"/>
      <c r="T220" s="436" t="s">
        <v>68</v>
      </c>
      <c r="U220" s="436" t="s">
        <v>68</v>
      </c>
      <c r="V220" s="439" t="s">
        <v>68</v>
      </c>
      <c r="W220" s="434" t="s">
        <v>68</v>
      </c>
      <c r="X220" s="22"/>
      <c r="Y220" s="22"/>
      <c r="Z220" s="22"/>
      <c r="AA220" s="22"/>
      <c r="AB220" s="437"/>
      <c r="AC220" s="437"/>
      <c r="AD220" s="22" t="s">
        <v>13491</v>
      </c>
      <c r="AE220" s="73"/>
      <c r="AF220" s="73"/>
      <c r="AG220" s="73"/>
      <c r="AH220" s="73"/>
      <c r="AI220" s="73"/>
      <c r="AJ220" s="73"/>
      <c r="AK220" s="73"/>
      <c r="AL220" s="73"/>
      <c r="AM220" s="73"/>
      <c r="AN220" s="73"/>
      <c r="AO220" s="73"/>
      <c r="AP220" s="73"/>
      <c r="AQ220" s="73"/>
      <c r="AR220" s="73"/>
      <c r="AS220" s="73"/>
      <c r="AT220" s="73"/>
      <c r="AU220" s="73"/>
    </row>
    <row r="221" ht="14.25" customHeight="1">
      <c r="A221" s="433">
        <v>45877.0</v>
      </c>
      <c r="B221" s="438" t="s">
        <v>68</v>
      </c>
      <c r="C221" s="438" t="s">
        <v>68</v>
      </c>
      <c r="D221" s="438" t="s">
        <v>68</v>
      </c>
      <c r="E221" s="433" t="s">
        <v>68</v>
      </c>
      <c r="F221" s="436" t="s">
        <v>11882</v>
      </c>
      <c r="G221" s="434" t="s">
        <v>68</v>
      </c>
      <c r="H221" s="22"/>
      <c r="I221" s="22"/>
      <c r="J221" s="447" t="s">
        <v>68</v>
      </c>
      <c r="K221" s="434" t="s">
        <v>68</v>
      </c>
      <c r="L221" s="436" t="s">
        <v>68</v>
      </c>
      <c r="M221" s="434" t="s">
        <v>68</v>
      </c>
      <c r="N221" s="22"/>
      <c r="O221" s="22"/>
      <c r="P221" s="22"/>
      <c r="Q221" s="22"/>
      <c r="R221" s="22"/>
      <c r="S221" s="22"/>
      <c r="T221" s="436" t="s">
        <v>68</v>
      </c>
      <c r="U221" s="436" t="s">
        <v>68</v>
      </c>
      <c r="V221" s="439" t="s">
        <v>68</v>
      </c>
      <c r="W221" s="434" t="s">
        <v>68</v>
      </c>
      <c r="X221" s="22"/>
      <c r="Y221" s="22"/>
      <c r="Z221" s="22"/>
      <c r="AA221" s="22"/>
      <c r="AB221" s="437"/>
      <c r="AC221" s="437"/>
      <c r="AD221" s="22" t="s">
        <v>68</v>
      </c>
      <c r="AE221" s="73"/>
      <c r="AF221" s="73"/>
      <c r="AG221" s="73"/>
      <c r="AH221" s="73"/>
      <c r="AI221" s="73"/>
      <c r="AJ221" s="73"/>
      <c r="AK221" s="73"/>
      <c r="AL221" s="73"/>
      <c r="AM221" s="73"/>
      <c r="AN221" s="73"/>
      <c r="AO221" s="73"/>
      <c r="AP221" s="73"/>
      <c r="AQ221" s="73"/>
      <c r="AR221" s="73"/>
      <c r="AS221" s="73"/>
      <c r="AT221" s="73"/>
      <c r="AU221" s="73"/>
    </row>
    <row r="222" ht="14.25" customHeight="1">
      <c r="A222" s="440">
        <v>45878.0</v>
      </c>
      <c r="B222" s="441" t="s">
        <v>68</v>
      </c>
      <c r="C222" s="441" t="s">
        <v>68</v>
      </c>
      <c r="D222" s="441" t="s">
        <v>68</v>
      </c>
      <c r="E222" s="440" t="s">
        <v>68</v>
      </c>
      <c r="F222" s="445" t="s">
        <v>68</v>
      </c>
      <c r="G222" s="442" t="s">
        <v>68</v>
      </c>
      <c r="H222" s="455"/>
      <c r="I222" s="455"/>
      <c r="J222" s="464" t="s">
        <v>13432</v>
      </c>
      <c r="K222" s="442" t="s">
        <v>68</v>
      </c>
      <c r="L222" s="445" t="s">
        <v>68</v>
      </c>
      <c r="M222" s="442" t="s">
        <v>68</v>
      </c>
      <c r="N222" s="455"/>
      <c r="O222" s="455"/>
      <c r="P222" s="455"/>
      <c r="Q222" s="455"/>
      <c r="R222" s="455"/>
      <c r="S222" s="455"/>
      <c r="T222" s="445" t="s">
        <v>13432</v>
      </c>
      <c r="U222" s="445" t="s">
        <v>68</v>
      </c>
      <c r="V222" s="444" t="s">
        <v>68</v>
      </c>
      <c r="W222" s="442" t="s">
        <v>68</v>
      </c>
      <c r="X222" s="455"/>
      <c r="Y222" s="455"/>
      <c r="Z222" s="455"/>
      <c r="AA222" s="455"/>
      <c r="AB222" s="437"/>
      <c r="AC222" s="437"/>
      <c r="AD222" s="455" t="s">
        <v>68</v>
      </c>
      <c r="AE222" s="446"/>
      <c r="AF222" s="446"/>
      <c r="AG222" s="446"/>
      <c r="AH222" s="446"/>
      <c r="AI222" s="446"/>
      <c r="AJ222" s="446"/>
      <c r="AK222" s="446"/>
      <c r="AL222" s="446"/>
      <c r="AM222" s="446"/>
      <c r="AN222" s="446"/>
      <c r="AO222" s="446"/>
      <c r="AP222" s="446"/>
      <c r="AQ222" s="446"/>
      <c r="AR222" s="446"/>
      <c r="AS222" s="446"/>
      <c r="AT222" s="446"/>
      <c r="AU222" s="446"/>
    </row>
    <row r="223" ht="14.25" customHeight="1">
      <c r="A223" s="433">
        <v>45879.0</v>
      </c>
      <c r="B223" s="438" t="s">
        <v>68</v>
      </c>
      <c r="C223" s="438" t="s">
        <v>68</v>
      </c>
      <c r="D223" s="438" t="s">
        <v>68</v>
      </c>
      <c r="E223" s="433" t="s">
        <v>68</v>
      </c>
      <c r="F223" s="438" t="s">
        <v>2458</v>
      </c>
      <c r="G223" s="434" t="s">
        <v>68</v>
      </c>
      <c r="H223" s="22"/>
      <c r="I223" s="22"/>
      <c r="J223" s="439" t="s">
        <v>2458</v>
      </c>
      <c r="K223" s="434" t="s">
        <v>68</v>
      </c>
      <c r="L223" s="438" t="s">
        <v>2458</v>
      </c>
      <c r="M223" s="434" t="s">
        <v>68</v>
      </c>
      <c r="N223" s="22"/>
      <c r="O223" s="22"/>
      <c r="P223" s="22"/>
      <c r="Q223" s="22"/>
      <c r="R223" s="22"/>
      <c r="S223" s="22"/>
      <c r="T223" s="438" t="s">
        <v>2458</v>
      </c>
      <c r="U223" s="436" t="s">
        <v>68</v>
      </c>
      <c r="V223" s="447" t="s">
        <v>68</v>
      </c>
      <c r="W223" s="434" t="s">
        <v>68</v>
      </c>
      <c r="X223" s="22"/>
      <c r="Y223" s="22"/>
      <c r="Z223" s="22"/>
      <c r="AA223" s="22"/>
      <c r="AB223" s="437"/>
      <c r="AC223" s="437"/>
      <c r="AD223" s="22" t="s">
        <v>68</v>
      </c>
      <c r="AE223" s="73"/>
      <c r="AF223" s="73"/>
      <c r="AG223" s="73"/>
      <c r="AH223" s="73"/>
      <c r="AI223" s="73"/>
      <c r="AJ223" s="73"/>
      <c r="AK223" s="73"/>
      <c r="AL223" s="73"/>
      <c r="AM223" s="73"/>
      <c r="AN223" s="73"/>
      <c r="AO223" s="73"/>
      <c r="AP223" s="73"/>
      <c r="AQ223" s="73"/>
      <c r="AR223" s="73"/>
      <c r="AS223" s="73"/>
      <c r="AT223" s="73"/>
      <c r="AU223" s="73"/>
    </row>
    <row r="224" ht="14.25" customHeight="1">
      <c r="A224" s="433">
        <v>45880.0</v>
      </c>
      <c r="B224" s="438" t="s">
        <v>68</v>
      </c>
      <c r="C224" s="438" t="s">
        <v>68</v>
      </c>
      <c r="D224" s="438" t="s">
        <v>68</v>
      </c>
      <c r="E224" s="433" t="s">
        <v>68</v>
      </c>
      <c r="F224" s="436" t="s">
        <v>11882</v>
      </c>
      <c r="G224" s="434" t="s">
        <v>68</v>
      </c>
      <c r="H224" s="22"/>
      <c r="I224" s="22"/>
      <c r="J224" s="447" t="s">
        <v>68</v>
      </c>
      <c r="K224" s="434" t="s">
        <v>68</v>
      </c>
      <c r="L224" s="436" t="s">
        <v>11882</v>
      </c>
      <c r="M224" s="434" t="s">
        <v>68</v>
      </c>
      <c r="N224" s="22"/>
      <c r="O224" s="22"/>
      <c r="P224" s="22"/>
      <c r="Q224" s="22"/>
      <c r="R224" s="22"/>
      <c r="S224" s="22"/>
      <c r="T224" s="436" t="s">
        <v>68</v>
      </c>
      <c r="U224" s="436" t="s">
        <v>68</v>
      </c>
      <c r="V224" s="439" t="s">
        <v>68</v>
      </c>
      <c r="W224" s="434" t="s">
        <v>68</v>
      </c>
      <c r="X224" s="22"/>
      <c r="Y224" s="22"/>
      <c r="Z224" s="22"/>
      <c r="AA224" s="22"/>
      <c r="AB224" s="437"/>
      <c r="AC224" s="437"/>
      <c r="AD224" s="22" t="s">
        <v>68</v>
      </c>
      <c r="AE224" s="73"/>
      <c r="AF224" s="73"/>
      <c r="AG224" s="73"/>
      <c r="AH224" s="73"/>
      <c r="AI224" s="73"/>
      <c r="AJ224" s="73"/>
      <c r="AK224" s="73"/>
      <c r="AL224" s="73"/>
      <c r="AM224" s="73"/>
      <c r="AN224" s="73"/>
      <c r="AO224" s="73"/>
      <c r="AP224" s="73"/>
      <c r="AQ224" s="73"/>
      <c r="AR224" s="73"/>
      <c r="AS224" s="73"/>
      <c r="AT224" s="73"/>
      <c r="AU224" s="73"/>
    </row>
    <row r="225" ht="14.25" customHeight="1">
      <c r="A225" s="433">
        <v>45881.0</v>
      </c>
      <c r="B225" s="438" t="s">
        <v>68</v>
      </c>
      <c r="C225" s="438" t="s">
        <v>68</v>
      </c>
      <c r="D225" s="438" t="s">
        <v>68</v>
      </c>
      <c r="E225" s="433" t="s">
        <v>68</v>
      </c>
      <c r="F225" s="436" t="s">
        <v>68</v>
      </c>
      <c r="G225" s="434" t="s">
        <v>68</v>
      </c>
      <c r="H225" s="22"/>
      <c r="I225" s="22"/>
      <c r="J225" s="447" t="s">
        <v>68</v>
      </c>
      <c r="K225" s="434" t="s">
        <v>68</v>
      </c>
      <c r="L225" s="436" t="s">
        <v>68</v>
      </c>
      <c r="M225" s="434" t="s">
        <v>68</v>
      </c>
      <c r="N225" s="22"/>
      <c r="O225" s="22"/>
      <c r="P225" s="22"/>
      <c r="Q225" s="22"/>
      <c r="R225" s="22"/>
      <c r="S225" s="22"/>
      <c r="T225" s="436" t="s">
        <v>68</v>
      </c>
      <c r="U225" s="436" t="s">
        <v>68</v>
      </c>
      <c r="V225" s="439" t="s">
        <v>68</v>
      </c>
      <c r="W225" s="434" t="s">
        <v>68</v>
      </c>
      <c r="X225" s="22"/>
      <c r="Y225" s="22"/>
      <c r="Z225" s="22"/>
      <c r="AA225" s="22"/>
      <c r="AB225" s="437"/>
      <c r="AC225" s="437"/>
      <c r="AD225" s="22" t="s">
        <v>68</v>
      </c>
      <c r="AE225" s="73"/>
      <c r="AF225" s="73"/>
      <c r="AG225" s="73"/>
      <c r="AH225" s="73"/>
      <c r="AI225" s="73"/>
      <c r="AJ225" s="73"/>
      <c r="AK225" s="73"/>
      <c r="AL225" s="73"/>
      <c r="AM225" s="73"/>
      <c r="AN225" s="73"/>
      <c r="AO225" s="73"/>
      <c r="AP225" s="73"/>
      <c r="AQ225" s="73"/>
      <c r="AR225" s="73"/>
      <c r="AS225" s="73"/>
      <c r="AT225" s="73"/>
      <c r="AU225" s="73"/>
    </row>
    <row r="226" ht="14.25" customHeight="1">
      <c r="A226" s="433">
        <v>45882.0</v>
      </c>
      <c r="B226" s="438" t="s">
        <v>68</v>
      </c>
      <c r="C226" s="438" t="s">
        <v>68</v>
      </c>
      <c r="D226" s="438" t="s">
        <v>68</v>
      </c>
      <c r="E226" s="433" t="s">
        <v>68</v>
      </c>
      <c r="F226" s="436" t="s">
        <v>68</v>
      </c>
      <c r="G226" s="434" t="s">
        <v>68</v>
      </c>
      <c r="H226" s="22"/>
      <c r="I226" s="22"/>
      <c r="J226" s="447" t="s">
        <v>68</v>
      </c>
      <c r="K226" s="434" t="s">
        <v>68</v>
      </c>
      <c r="L226" s="436" t="s">
        <v>68</v>
      </c>
      <c r="M226" s="434" t="s">
        <v>68</v>
      </c>
      <c r="N226" s="22"/>
      <c r="O226" s="22"/>
      <c r="P226" s="22"/>
      <c r="Q226" s="22"/>
      <c r="R226" s="22"/>
      <c r="S226" s="22"/>
      <c r="T226" s="436" t="s">
        <v>68</v>
      </c>
      <c r="U226" s="436" t="s">
        <v>68</v>
      </c>
      <c r="V226" s="439" t="s">
        <v>68</v>
      </c>
      <c r="W226" s="434" t="s">
        <v>68</v>
      </c>
      <c r="X226" s="22"/>
      <c r="Y226" s="22"/>
      <c r="Z226" s="22"/>
      <c r="AA226" s="22"/>
      <c r="AB226" s="437"/>
      <c r="AC226" s="437"/>
      <c r="AD226" s="22" t="s">
        <v>68</v>
      </c>
      <c r="AE226" s="73"/>
      <c r="AF226" s="73"/>
      <c r="AG226" s="73"/>
      <c r="AH226" s="73"/>
      <c r="AI226" s="73"/>
      <c r="AJ226" s="73"/>
      <c r="AK226" s="73"/>
      <c r="AL226" s="73"/>
      <c r="AM226" s="73"/>
      <c r="AN226" s="73"/>
      <c r="AO226" s="73"/>
      <c r="AP226" s="73"/>
      <c r="AQ226" s="73"/>
      <c r="AR226" s="73"/>
      <c r="AS226" s="73"/>
      <c r="AT226" s="73"/>
      <c r="AU226" s="73"/>
    </row>
    <row r="227" ht="14.25" customHeight="1">
      <c r="A227" s="433">
        <v>45883.0</v>
      </c>
      <c r="B227" s="438" t="s">
        <v>68</v>
      </c>
      <c r="C227" s="438" t="s">
        <v>68</v>
      </c>
      <c r="D227" s="438" t="s">
        <v>68</v>
      </c>
      <c r="E227" s="433" t="s">
        <v>68</v>
      </c>
      <c r="F227" s="436" t="s">
        <v>68</v>
      </c>
      <c r="G227" s="434" t="s">
        <v>68</v>
      </c>
      <c r="H227" s="22"/>
      <c r="I227" s="22"/>
      <c r="J227" s="447" t="s">
        <v>68</v>
      </c>
      <c r="K227" s="434" t="s">
        <v>68</v>
      </c>
      <c r="L227" s="436" t="s">
        <v>68</v>
      </c>
      <c r="M227" s="434" t="s">
        <v>68</v>
      </c>
      <c r="N227" s="22"/>
      <c r="O227" s="22"/>
      <c r="P227" s="22"/>
      <c r="Q227" s="22"/>
      <c r="R227" s="22"/>
      <c r="S227" s="22"/>
      <c r="T227" s="436" t="s">
        <v>68</v>
      </c>
      <c r="U227" s="436" t="s">
        <v>68</v>
      </c>
      <c r="V227" s="439" t="s">
        <v>68</v>
      </c>
      <c r="W227" s="434" t="s">
        <v>68</v>
      </c>
      <c r="X227" s="22"/>
      <c r="Y227" s="22"/>
      <c r="Z227" s="22"/>
      <c r="AA227" s="22"/>
      <c r="AB227" s="437"/>
      <c r="AC227" s="437"/>
      <c r="AD227" s="22" t="s">
        <v>68</v>
      </c>
      <c r="AE227" s="73"/>
      <c r="AF227" s="73"/>
      <c r="AG227" s="73"/>
      <c r="AH227" s="73"/>
      <c r="AI227" s="73"/>
      <c r="AJ227" s="73"/>
      <c r="AK227" s="73"/>
      <c r="AL227" s="73"/>
      <c r="AM227" s="73"/>
      <c r="AN227" s="73"/>
      <c r="AO227" s="73"/>
      <c r="AP227" s="73"/>
      <c r="AQ227" s="73"/>
      <c r="AR227" s="73"/>
      <c r="AS227" s="73"/>
      <c r="AT227" s="73"/>
      <c r="AU227" s="73"/>
    </row>
    <row r="228" ht="14.25" customHeight="1">
      <c r="A228" s="433">
        <v>45884.0</v>
      </c>
      <c r="B228" s="438" t="s">
        <v>68</v>
      </c>
      <c r="C228" s="438" t="s">
        <v>68</v>
      </c>
      <c r="D228" s="438" t="s">
        <v>68</v>
      </c>
      <c r="E228" s="433" t="s">
        <v>68</v>
      </c>
      <c r="F228" s="436" t="s">
        <v>68</v>
      </c>
      <c r="G228" s="434" t="s">
        <v>68</v>
      </c>
      <c r="H228" s="22"/>
      <c r="I228" s="22"/>
      <c r="J228" s="447" t="s">
        <v>68</v>
      </c>
      <c r="K228" s="434" t="s">
        <v>68</v>
      </c>
      <c r="L228" s="436" t="s">
        <v>68</v>
      </c>
      <c r="M228" s="434" t="s">
        <v>68</v>
      </c>
      <c r="N228" s="22"/>
      <c r="O228" s="22"/>
      <c r="P228" s="22"/>
      <c r="Q228" s="22"/>
      <c r="R228" s="22"/>
      <c r="S228" s="22"/>
      <c r="T228" s="436" t="s">
        <v>68</v>
      </c>
      <c r="U228" s="436" t="s">
        <v>68</v>
      </c>
      <c r="V228" s="439" t="s">
        <v>68</v>
      </c>
      <c r="W228" s="434" t="s">
        <v>68</v>
      </c>
      <c r="X228" s="22"/>
      <c r="Y228" s="22"/>
      <c r="Z228" s="22"/>
      <c r="AA228" s="22"/>
      <c r="AB228" s="437"/>
      <c r="AC228" s="437"/>
      <c r="AD228" s="22" t="s">
        <v>68</v>
      </c>
      <c r="AE228" s="73"/>
      <c r="AF228" s="73"/>
      <c r="AG228" s="73"/>
      <c r="AH228" s="73"/>
      <c r="AI228" s="73"/>
      <c r="AJ228" s="73"/>
      <c r="AK228" s="73"/>
      <c r="AL228" s="73"/>
      <c r="AM228" s="73"/>
      <c r="AN228" s="73"/>
      <c r="AO228" s="73"/>
      <c r="AP228" s="73"/>
      <c r="AQ228" s="73"/>
      <c r="AR228" s="73"/>
      <c r="AS228" s="73"/>
      <c r="AT228" s="73"/>
      <c r="AU228" s="73"/>
    </row>
    <row r="229" ht="14.25" customHeight="1">
      <c r="A229" s="440">
        <v>45885.0</v>
      </c>
      <c r="B229" s="441" t="s">
        <v>68</v>
      </c>
      <c r="C229" s="441" t="s">
        <v>68</v>
      </c>
      <c r="D229" s="441" t="s">
        <v>68</v>
      </c>
      <c r="E229" s="440" t="s">
        <v>68</v>
      </c>
      <c r="F229" s="445" t="s">
        <v>68</v>
      </c>
      <c r="G229" s="442" t="s">
        <v>68</v>
      </c>
      <c r="H229" s="455"/>
      <c r="I229" s="455"/>
      <c r="J229" s="464" t="s">
        <v>13432</v>
      </c>
      <c r="K229" s="442" t="s">
        <v>68</v>
      </c>
      <c r="L229" s="445" t="s">
        <v>68</v>
      </c>
      <c r="M229" s="442" t="s">
        <v>68</v>
      </c>
      <c r="N229" s="455"/>
      <c r="O229" s="455"/>
      <c r="P229" s="455"/>
      <c r="Q229" s="455"/>
      <c r="R229" s="455"/>
      <c r="S229" s="455"/>
      <c r="T229" s="445" t="s">
        <v>13432</v>
      </c>
      <c r="U229" s="445" t="s">
        <v>68</v>
      </c>
      <c r="V229" s="444" t="s">
        <v>68</v>
      </c>
      <c r="W229" s="442" t="s">
        <v>68</v>
      </c>
      <c r="X229" s="455"/>
      <c r="Y229" s="455"/>
      <c r="Z229" s="455"/>
      <c r="AA229" s="455"/>
      <c r="AB229" s="437"/>
      <c r="AC229" s="437"/>
      <c r="AD229" s="455" t="s">
        <v>68</v>
      </c>
      <c r="AE229" s="446"/>
      <c r="AF229" s="446"/>
      <c r="AG229" s="446"/>
      <c r="AH229" s="446"/>
      <c r="AI229" s="446"/>
      <c r="AJ229" s="446"/>
      <c r="AK229" s="446"/>
      <c r="AL229" s="446"/>
      <c r="AM229" s="446"/>
      <c r="AN229" s="446"/>
      <c r="AO229" s="446"/>
      <c r="AP229" s="446"/>
      <c r="AQ229" s="446"/>
      <c r="AR229" s="446"/>
      <c r="AS229" s="446"/>
      <c r="AT229" s="446"/>
      <c r="AU229" s="446"/>
    </row>
    <row r="230" ht="14.25" customHeight="1">
      <c r="A230" s="433">
        <v>45886.0</v>
      </c>
      <c r="B230" s="438" t="s">
        <v>68</v>
      </c>
      <c r="C230" s="438" t="s">
        <v>68</v>
      </c>
      <c r="D230" s="438" t="s">
        <v>68</v>
      </c>
      <c r="E230" s="433" t="s">
        <v>68</v>
      </c>
      <c r="F230" s="438" t="s">
        <v>2458</v>
      </c>
      <c r="G230" s="434" t="s">
        <v>68</v>
      </c>
      <c r="H230" s="22"/>
      <c r="I230" s="22"/>
      <c r="J230" s="439" t="s">
        <v>2458</v>
      </c>
      <c r="K230" s="434" t="s">
        <v>68</v>
      </c>
      <c r="L230" s="438" t="s">
        <v>2458</v>
      </c>
      <c r="M230" s="434" t="s">
        <v>68</v>
      </c>
      <c r="N230" s="22"/>
      <c r="O230" s="22"/>
      <c r="P230" s="22"/>
      <c r="Q230" s="22"/>
      <c r="R230" s="22"/>
      <c r="S230" s="22"/>
      <c r="T230" s="438" t="s">
        <v>2458</v>
      </c>
      <c r="U230" s="436" t="s">
        <v>68</v>
      </c>
      <c r="V230" s="447" t="s">
        <v>68</v>
      </c>
      <c r="W230" s="434" t="s">
        <v>68</v>
      </c>
      <c r="X230" s="22"/>
      <c r="Y230" s="22"/>
      <c r="Z230" s="22"/>
      <c r="AA230" s="22"/>
      <c r="AB230" s="437"/>
      <c r="AC230" s="437"/>
      <c r="AD230" s="22" t="s">
        <v>68</v>
      </c>
      <c r="AE230" s="73"/>
      <c r="AF230" s="73"/>
      <c r="AG230" s="73"/>
      <c r="AH230" s="73"/>
      <c r="AI230" s="73"/>
      <c r="AJ230" s="73"/>
      <c r="AK230" s="73"/>
      <c r="AL230" s="73"/>
      <c r="AM230" s="73"/>
      <c r="AN230" s="73"/>
      <c r="AO230" s="73"/>
      <c r="AP230" s="73"/>
      <c r="AQ230" s="73"/>
      <c r="AR230" s="73"/>
      <c r="AS230" s="73"/>
      <c r="AT230" s="73"/>
      <c r="AU230" s="73"/>
    </row>
    <row r="231" ht="14.25" customHeight="1">
      <c r="A231" s="433">
        <v>45887.0</v>
      </c>
      <c r="B231" s="438" t="s">
        <v>68</v>
      </c>
      <c r="C231" s="438" t="s">
        <v>68</v>
      </c>
      <c r="D231" s="438" t="s">
        <v>68</v>
      </c>
      <c r="E231" s="433" t="s">
        <v>68</v>
      </c>
      <c r="F231" s="436" t="s">
        <v>11882</v>
      </c>
      <c r="G231" s="434" t="s">
        <v>68</v>
      </c>
      <c r="H231" s="22"/>
      <c r="I231" s="22"/>
      <c r="J231" s="447" t="s">
        <v>68</v>
      </c>
      <c r="K231" s="434" t="s">
        <v>68</v>
      </c>
      <c r="L231" s="436" t="s">
        <v>68</v>
      </c>
      <c r="M231" s="434" t="s">
        <v>68</v>
      </c>
      <c r="N231" s="22"/>
      <c r="O231" s="22"/>
      <c r="P231" s="22"/>
      <c r="Q231" s="22"/>
      <c r="R231" s="22"/>
      <c r="S231" s="22"/>
      <c r="T231" s="436" t="s">
        <v>68</v>
      </c>
      <c r="U231" s="436" t="s">
        <v>68</v>
      </c>
      <c r="V231" s="439" t="s">
        <v>68</v>
      </c>
      <c r="W231" s="434" t="s">
        <v>68</v>
      </c>
      <c r="X231" s="22"/>
      <c r="Y231" s="22"/>
      <c r="Z231" s="22"/>
      <c r="AA231" s="22"/>
      <c r="AB231" s="437"/>
      <c r="AC231" s="437"/>
      <c r="AD231" s="22" t="s">
        <v>68</v>
      </c>
      <c r="AE231" s="73"/>
      <c r="AF231" s="73"/>
      <c r="AG231" s="73"/>
      <c r="AH231" s="73"/>
      <c r="AI231" s="73"/>
      <c r="AJ231" s="73"/>
      <c r="AK231" s="73"/>
      <c r="AL231" s="73"/>
      <c r="AM231" s="73"/>
      <c r="AN231" s="73"/>
      <c r="AO231" s="73"/>
      <c r="AP231" s="73"/>
      <c r="AQ231" s="73"/>
      <c r="AR231" s="73"/>
      <c r="AS231" s="73"/>
      <c r="AT231" s="73"/>
      <c r="AU231" s="73"/>
    </row>
    <row r="232" ht="14.25" customHeight="1">
      <c r="A232" s="433">
        <v>45888.0</v>
      </c>
      <c r="B232" s="438" t="s">
        <v>68</v>
      </c>
      <c r="C232" s="438" t="s">
        <v>68</v>
      </c>
      <c r="D232" s="438" t="s">
        <v>68</v>
      </c>
      <c r="E232" s="433" t="s">
        <v>68</v>
      </c>
      <c r="F232" s="436" t="s">
        <v>11882</v>
      </c>
      <c r="G232" s="434" t="s">
        <v>68</v>
      </c>
      <c r="H232" s="22"/>
      <c r="I232" s="22"/>
      <c r="J232" s="447" t="s">
        <v>68</v>
      </c>
      <c r="K232" s="434" t="s">
        <v>68</v>
      </c>
      <c r="L232" s="436" t="s">
        <v>68</v>
      </c>
      <c r="M232" s="434" t="s">
        <v>68</v>
      </c>
      <c r="N232" s="22"/>
      <c r="O232" s="22"/>
      <c r="P232" s="22"/>
      <c r="Q232" s="22"/>
      <c r="R232" s="22"/>
      <c r="S232" s="22"/>
      <c r="T232" s="436" t="s">
        <v>68</v>
      </c>
      <c r="U232" s="436" t="s">
        <v>68</v>
      </c>
      <c r="V232" s="439" t="s">
        <v>68</v>
      </c>
      <c r="W232" s="434" t="s">
        <v>68</v>
      </c>
      <c r="X232" s="22"/>
      <c r="Y232" s="22"/>
      <c r="Z232" s="22"/>
      <c r="AA232" s="22"/>
      <c r="AB232" s="437"/>
      <c r="AC232" s="437"/>
      <c r="AD232" s="22" t="s">
        <v>68</v>
      </c>
      <c r="AE232" s="73"/>
      <c r="AF232" s="73"/>
      <c r="AG232" s="73"/>
      <c r="AH232" s="73"/>
      <c r="AI232" s="73"/>
      <c r="AJ232" s="73"/>
      <c r="AK232" s="73"/>
      <c r="AL232" s="73"/>
      <c r="AM232" s="73"/>
      <c r="AN232" s="73"/>
      <c r="AO232" s="73"/>
      <c r="AP232" s="73"/>
      <c r="AQ232" s="73"/>
      <c r="AR232" s="73"/>
      <c r="AS232" s="73"/>
      <c r="AT232" s="73"/>
      <c r="AU232" s="73"/>
    </row>
    <row r="233" ht="14.25" customHeight="1">
      <c r="A233" s="433">
        <v>45889.0</v>
      </c>
      <c r="B233" s="438" t="s">
        <v>68</v>
      </c>
      <c r="C233" s="438" t="s">
        <v>68</v>
      </c>
      <c r="D233" s="438" t="s">
        <v>68</v>
      </c>
      <c r="E233" s="433" t="s">
        <v>68</v>
      </c>
      <c r="F233" s="436" t="s">
        <v>68</v>
      </c>
      <c r="G233" s="434" t="s">
        <v>68</v>
      </c>
      <c r="H233" s="22"/>
      <c r="I233" s="22"/>
      <c r="J233" s="447" t="s">
        <v>68</v>
      </c>
      <c r="K233" s="434" t="s">
        <v>68</v>
      </c>
      <c r="L233" s="436" t="s">
        <v>68</v>
      </c>
      <c r="M233" s="434" t="s">
        <v>68</v>
      </c>
      <c r="N233" s="22"/>
      <c r="O233" s="22"/>
      <c r="P233" s="22"/>
      <c r="Q233" s="22"/>
      <c r="R233" s="22"/>
      <c r="S233" s="22"/>
      <c r="T233" s="436" t="s">
        <v>68</v>
      </c>
      <c r="U233" s="436" t="s">
        <v>68</v>
      </c>
      <c r="V233" s="439" t="s">
        <v>68</v>
      </c>
      <c r="W233" s="434" t="s">
        <v>68</v>
      </c>
      <c r="X233" s="22"/>
      <c r="Y233" s="22"/>
      <c r="Z233" s="22"/>
      <c r="AA233" s="22"/>
      <c r="AB233" s="437"/>
      <c r="AC233" s="437"/>
      <c r="AD233" s="22" t="s">
        <v>68</v>
      </c>
      <c r="AE233" s="73"/>
      <c r="AF233" s="73"/>
      <c r="AG233" s="73"/>
      <c r="AH233" s="73"/>
      <c r="AI233" s="73"/>
      <c r="AJ233" s="73"/>
      <c r="AK233" s="73"/>
      <c r="AL233" s="73"/>
      <c r="AM233" s="73"/>
      <c r="AN233" s="73"/>
      <c r="AO233" s="73"/>
      <c r="AP233" s="73"/>
      <c r="AQ233" s="73"/>
      <c r="AR233" s="73"/>
      <c r="AS233" s="73"/>
      <c r="AT233" s="73"/>
      <c r="AU233" s="73"/>
    </row>
    <row r="234" ht="14.25" customHeight="1">
      <c r="A234" s="433">
        <v>45890.0</v>
      </c>
      <c r="B234" s="438" t="s">
        <v>68</v>
      </c>
      <c r="C234" s="438" t="s">
        <v>68</v>
      </c>
      <c r="D234" s="438" t="s">
        <v>68</v>
      </c>
      <c r="E234" s="433" t="s">
        <v>68</v>
      </c>
      <c r="F234" s="436" t="s">
        <v>68</v>
      </c>
      <c r="G234" s="434" t="s">
        <v>68</v>
      </c>
      <c r="H234" s="22"/>
      <c r="I234" s="22"/>
      <c r="J234" s="447" t="s">
        <v>68</v>
      </c>
      <c r="K234" s="434" t="s">
        <v>68</v>
      </c>
      <c r="L234" s="436" t="s">
        <v>68</v>
      </c>
      <c r="M234" s="434" t="s">
        <v>68</v>
      </c>
      <c r="N234" s="22"/>
      <c r="O234" s="22"/>
      <c r="P234" s="22"/>
      <c r="Q234" s="22"/>
      <c r="R234" s="22"/>
      <c r="S234" s="22"/>
      <c r="T234" s="436" t="s">
        <v>68</v>
      </c>
      <c r="U234" s="436" t="s">
        <v>68</v>
      </c>
      <c r="V234" s="439" t="s">
        <v>68</v>
      </c>
      <c r="W234" s="434" t="s">
        <v>68</v>
      </c>
      <c r="X234" s="22"/>
      <c r="Y234" s="22"/>
      <c r="Z234" s="22"/>
      <c r="AA234" s="22"/>
      <c r="AB234" s="437"/>
      <c r="AC234" s="437"/>
      <c r="AD234" s="22" t="s">
        <v>68</v>
      </c>
      <c r="AE234" s="73"/>
      <c r="AF234" s="73"/>
      <c r="AG234" s="73"/>
      <c r="AH234" s="73"/>
      <c r="AI234" s="73"/>
      <c r="AJ234" s="73"/>
      <c r="AK234" s="73"/>
      <c r="AL234" s="73"/>
      <c r="AM234" s="73"/>
      <c r="AN234" s="73"/>
      <c r="AO234" s="73"/>
      <c r="AP234" s="73"/>
      <c r="AQ234" s="73"/>
      <c r="AR234" s="73"/>
      <c r="AS234" s="73"/>
      <c r="AT234" s="73"/>
      <c r="AU234" s="73"/>
    </row>
    <row r="235" ht="14.25" customHeight="1">
      <c r="A235" s="433">
        <v>45891.0</v>
      </c>
      <c r="B235" s="438" t="s">
        <v>68</v>
      </c>
      <c r="C235" s="438" t="s">
        <v>68</v>
      </c>
      <c r="D235" s="438" t="s">
        <v>68</v>
      </c>
      <c r="E235" s="433" t="s">
        <v>68</v>
      </c>
      <c r="F235" s="436" t="s">
        <v>11882</v>
      </c>
      <c r="G235" s="434" t="s">
        <v>68</v>
      </c>
      <c r="H235" s="22"/>
      <c r="I235" s="22"/>
      <c r="J235" s="447" t="s">
        <v>68</v>
      </c>
      <c r="K235" s="434" t="s">
        <v>68</v>
      </c>
      <c r="L235" s="436" t="s">
        <v>68</v>
      </c>
      <c r="M235" s="434" t="s">
        <v>68</v>
      </c>
      <c r="N235" s="22"/>
      <c r="O235" s="22"/>
      <c r="P235" s="22"/>
      <c r="Q235" s="22"/>
      <c r="R235" s="22"/>
      <c r="S235" s="22"/>
      <c r="T235" s="436" t="s">
        <v>68</v>
      </c>
      <c r="U235" s="436" t="s">
        <v>68</v>
      </c>
      <c r="V235" s="439" t="s">
        <v>68</v>
      </c>
      <c r="W235" s="434" t="s">
        <v>68</v>
      </c>
      <c r="X235" s="22"/>
      <c r="Y235" s="22"/>
      <c r="Z235" s="22"/>
      <c r="AA235" s="22"/>
      <c r="AB235" s="437"/>
      <c r="AC235" s="437"/>
      <c r="AD235" s="22" t="s">
        <v>68</v>
      </c>
      <c r="AE235" s="73"/>
      <c r="AF235" s="73"/>
      <c r="AG235" s="73"/>
      <c r="AH235" s="73"/>
      <c r="AI235" s="73"/>
      <c r="AJ235" s="73"/>
      <c r="AK235" s="73"/>
      <c r="AL235" s="73"/>
      <c r="AM235" s="73"/>
      <c r="AN235" s="73"/>
      <c r="AO235" s="73"/>
      <c r="AP235" s="73"/>
      <c r="AQ235" s="73"/>
      <c r="AR235" s="73"/>
      <c r="AS235" s="73"/>
      <c r="AT235" s="73"/>
      <c r="AU235" s="73"/>
    </row>
    <row r="236" ht="14.25" customHeight="1">
      <c r="A236" s="440">
        <v>45892.0</v>
      </c>
      <c r="B236" s="441" t="s">
        <v>68</v>
      </c>
      <c r="C236" s="441" t="s">
        <v>68</v>
      </c>
      <c r="D236" s="441" t="s">
        <v>68</v>
      </c>
      <c r="E236" s="440" t="s">
        <v>68</v>
      </c>
      <c r="F236" s="445" t="s">
        <v>68</v>
      </c>
      <c r="G236" s="442" t="s">
        <v>68</v>
      </c>
      <c r="H236" s="455"/>
      <c r="I236" s="455"/>
      <c r="J236" s="464" t="s">
        <v>13432</v>
      </c>
      <c r="K236" s="442" t="s">
        <v>68</v>
      </c>
      <c r="L236" s="445" t="s">
        <v>68</v>
      </c>
      <c r="M236" s="442" t="s">
        <v>68</v>
      </c>
      <c r="N236" s="455"/>
      <c r="O236" s="455"/>
      <c r="P236" s="455"/>
      <c r="Q236" s="455"/>
      <c r="R236" s="455"/>
      <c r="S236" s="455"/>
      <c r="T236" s="445" t="s">
        <v>13432</v>
      </c>
      <c r="U236" s="445" t="s">
        <v>68</v>
      </c>
      <c r="V236" s="444" t="s">
        <v>68</v>
      </c>
      <c r="W236" s="442" t="s">
        <v>68</v>
      </c>
      <c r="X236" s="455"/>
      <c r="Y236" s="455"/>
      <c r="Z236" s="455"/>
      <c r="AA236" s="455"/>
      <c r="AB236" s="437"/>
      <c r="AC236" s="437"/>
      <c r="AD236" s="455" t="s">
        <v>68</v>
      </c>
      <c r="AE236" s="446"/>
      <c r="AF236" s="446"/>
      <c r="AG236" s="446"/>
      <c r="AH236" s="446"/>
      <c r="AI236" s="446"/>
      <c r="AJ236" s="446"/>
      <c r="AK236" s="446"/>
      <c r="AL236" s="446"/>
      <c r="AM236" s="446"/>
      <c r="AN236" s="446"/>
      <c r="AO236" s="446"/>
      <c r="AP236" s="446"/>
      <c r="AQ236" s="446"/>
      <c r="AR236" s="446"/>
      <c r="AS236" s="446"/>
      <c r="AT236" s="446"/>
      <c r="AU236" s="446"/>
    </row>
    <row r="237" ht="14.25" customHeight="1">
      <c r="A237" s="433">
        <v>45893.0</v>
      </c>
      <c r="B237" s="438" t="s">
        <v>68</v>
      </c>
      <c r="C237" s="438" t="s">
        <v>68</v>
      </c>
      <c r="D237" s="438" t="s">
        <v>68</v>
      </c>
      <c r="E237" s="433" t="s">
        <v>68</v>
      </c>
      <c r="F237" s="438" t="s">
        <v>2458</v>
      </c>
      <c r="G237" s="434" t="s">
        <v>68</v>
      </c>
      <c r="H237" s="22"/>
      <c r="I237" s="22"/>
      <c r="J237" s="439" t="s">
        <v>2458</v>
      </c>
      <c r="K237" s="434" t="s">
        <v>68</v>
      </c>
      <c r="L237" s="438" t="s">
        <v>2458</v>
      </c>
      <c r="M237" s="434" t="s">
        <v>68</v>
      </c>
      <c r="N237" s="22"/>
      <c r="O237" s="22"/>
      <c r="P237" s="22"/>
      <c r="Q237" s="22"/>
      <c r="R237" s="22"/>
      <c r="S237" s="22"/>
      <c r="T237" s="438" t="s">
        <v>2458</v>
      </c>
      <c r="U237" s="436" t="s">
        <v>68</v>
      </c>
      <c r="V237" s="447" t="s">
        <v>68</v>
      </c>
      <c r="W237" s="434" t="s">
        <v>68</v>
      </c>
      <c r="X237" s="22"/>
      <c r="Y237" s="22"/>
      <c r="Z237" s="22"/>
      <c r="AA237" s="22"/>
      <c r="AB237" s="437"/>
      <c r="AC237" s="437"/>
      <c r="AD237" s="22" t="s">
        <v>68</v>
      </c>
      <c r="AE237" s="73"/>
      <c r="AF237" s="73"/>
      <c r="AG237" s="73"/>
      <c r="AH237" s="73"/>
      <c r="AI237" s="73"/>
      <c r="AJ237" s="73"/>
      <c r="AK237" s="73"/>
      <c r="AL237" s="73"/>
      <c r="AM237" s="73"/>
      <c r="AN237" s="73"/>
      <c r="AO237" s="73"/>
      <c r="AP237" s="73"/>
      <c r="AQ237" s="73"/>
      <c r="AR237" s="73"/>
      <c r="AS237" s="73"/>
      <c r="AT237" s="73"/>
      <c r="AU237" s="73"/>
    </row>
    <row r="238" ht="14.25" customHeight="1">
      <c r="A238" s="433">
        <v>45894.0</v>
      </c>
      <c r="B238" s="438" t="s">
        <v>68</v>
      </c>
      <c r="C238" s="438" t="s">
        <v>68</v>
      </c>
      <c r="D238" s="438" t="s">
        <v>68</v>
      </c>
      <c r="E238" s="433" t="s">
        <v>68</v>
      </c>
      <c r="F238" s="436" t="s">
        <v>11882</v>
      </c>
      <c r="G238" s="434" t="s">
        <v>68</v>
      </c>
      <c r="H238" s="22"/>
      <c r="I238" s="22"/>
      <c r="J238" s="447" t="s">
        <v>68</v>
      </c>
      <c r="K238" s="434" t="s">
        <v>68</v>
      </c>
      <c r="L238" s="436" t="s">
        <v>68</v>
      </c>
      <c r="M238" s="434" t="s">
        <v>68</v>
      </c>
      <c r="N238" s="22"/>
      <c r="O238" s="22"/>
      <c r="P238" s="22"/>
      <c r="Q238" s="22"/>
      <c r="R238" s="22"/>
      <c r="S238" s="22"/>
      <c r="T238" s="436" t="s">
        <v>68</v>
      </c>
      <c r="U238" s="436" t="s">
        <v>68</v>
      </c>
      <c r="V238" s="439" t="s">
        <v>68</v>
      </c>
      <c r="W238" s="434" t="s">
        <v>68</v>
      </c>
      <c r="X238" s="22"/>
      <c r="Y238" s="22"/>
      <c r="Z238" s="22"/>
      <c r="AA238" s="22"/>
      <c r="AB238" s="437"/>
      <c r="AC238" s="437"/>
      <c r="AD238" s="22" t="s">
        <v>68</v>
      </c>
      <c r="AE238" s="73"/>
      <c r="AF238" s="73"/>
      <c r="AG238" s="73"/>
      <c r="AH238" s="73"/>
      <c r="AI238" s="73"/>
      <c r="AJ238" s="73"/>
      <c r="AK238" s="73"/>
      <c r="AL238" s="73"/>
      <c r="AM238" s="73"/>
      <c r="AN238" s="73"/>
      <c r="AO238" s="73"/>
      <c r="AP238" s="73"/>
      <c r="AQ238" s="73"/>
      <c r="AR238" s="73"/>
      <c r="AS238" s="73"/>
      <c r="AT238" s="73"/>
      <c r="AU238" s="73"/>
    </row>
    <row r="239" ht="14.25" customHeight="1">
      <c r="A239" s="433">
        <v>45895.0</v>
      </c>
      <c r="B239" s="438" t="s">
        <v>68</v>
      </c>
      <c r="C239" s="438" t="s">
        <v>68</v>
      </c>
      <c r="D239" s="438" t="s">
        <v>68</v>
      </c>
      <c r="E239" s="433" t="s">
        <v>68</v>
      </c>
      <c r="F239" s="436" t="s">
        <v>68</v>
      </c>
      <c r="G239" s="434" t="s">
        <v>68</v>
      </c>
      <c r="H239" s="22"/>
      <c r="I239" s="22"/>
      <c r="J239" s="447" t="s">
        <v>68</v>
      </c>
      <c r="K239" s="434" t="s">
        <v>68</v>
      </c>
      <c r="L239" s="436" t="s">
        <v>68</v>
      </c>
      <c r="M239" s="434" t="s">
        <v>68</v>
      </c>
      <c r="N239" s="22"/>
      <c r="O239" s="22"/>
      <c r="P239" s="22"/>
      <c r="Q239" s="22"/>
      <c r="R239" s="22"/>
      <c r="S239" s="22"/>
      <c r="T239" s="436" t="s">
        <v>68</v>
      </c>
      <c r="U239" s="436" t="s">
        <v>68</v>
      </c>
      <c r="V239" s="439" t="s">
        <v>68</v>
      </c>
      <c r="W239" s="434" t="s">
        <v>68</v>
      </c>
      <c r="X239" s="22"/>
      <c r="Y239" s="22"/>
      <c r="Z239" s="22"/>
      <c r="AA239" s="22"/>
      <c r="AB239" s="437"/>
      <c r="AC239" s="437"/>
      <c r="AD239" s="22" t="s">
        <v>68</v>
      </c>
      <c r="AE239" s="73"/>
      <c r="AF239" s="73"/>
      <c r="AG239" s="73"/>
      <c r="AH239" s="73"/>
      <c r="AI239" s="73"/>
      <c r="AJ239" s="73"/>
      <c r="AK239" s="73"/>
      <c r="AL239" s="73"/>
      <c r="AM239" s="73"/>
      <c r="AN239" s="73"/>
      <c r="AO239" s="73"/>
      <c r="AP239" s="73"/>
      <c r="AQ239" s="73"/>
      <c r="AR239" s="73"/>
      <c r="AS239" s="73"/>
      <c r="AT239" s="73"/>
      <c r="AU239" s="73"/>
    </row>
    <row r="240" ht="14.25" customHeight="1">
      <c r="A240" s="433">
        <v>45896.0</v>
      </c>
      <c r="B240" s="438" t="s">
        <v>68</v>
      </c>
      <c r="C240" s="438" t="s">
        <v>68</v>
      </c>
      <c r="D240" s="438" t="s">
        <v>68</v>
      </c>
      <c r="E240" s="433" t="s">
        <v>68</v>
      </c>
      <c r="F240" s="436" t="s">
        <v>68</v>
      </c>
      <c r="G240" s="434" t="s">
        <v>68</v>
      </c>
      <c r="H240" s="22"/>
      <c r="I240" s="22"/>
      <c r="J240" s="447" t="s">
        <v>68</v>
      </c>
      <c r="K240" s="434" t="s">
        <v>68</v>
      </c>
      <c r="L240" s="436" t="s">
        <v>68</v>
      </c>
      <c r="M240" s="434" t="s">
        <v>68</v>
      </c>
      <c r="N240" s="22"/>
      <c r="O240" s="22"/>
      <c r="P240" s="22"/>
      <c r="Q240" s="22"/>
      <c r="R240" s="22"/>
      <c r="S240" s="22"/>
      <c r="T240" s="436" t="s">
        <v>68</v>
      </c>
      <c r="U240" s="436" t="s">
        <v>68</v>
      </c>
      <c r="V240" s="439" t="s">
        <v>68</v>
      </c>
      <c r="W240" s="434" t="s">
        <v>68</v>
      </c>
      <c r="X240" s="22"/>
      <c r="Y240" s="22"/>
      <c r="Z240" s="22"/>
      <c r="AA240" s="22"/>
      <c r="AB240" s="437"/>
      <c r="AC240" s="437"/>
      <c r="AD240" s="22" t="s">
        <v>68</v>
      </c>
      <c r="AE240" s="73"/>
      <c r="AF240" s="73"/>
      <c r="AG240" s="73"/>
      <c r="AH240" s="73"/>
      <c r="AI240" s="73"/>
      <c r="AJ240" s="73"/>
      <c r="AK240" s="73"/>
      <c r="AL240" s="73"/>
      <c r="AM240" s="73"/>
      <c r="AN240" s="73"/>
      <c r="AO240" s="73"/>
      <c r="AP240" s="73"/>
      <c r="AQ240" s="73"/>
      <c r="AR240" s="73"/>
      <c r="AS240" s="73"/>
      <c r="AT240" s="73"/>
      <c r="AU240" s="73"/>
    </row>
    <row r="241" ht="14.25" customHeight="1">
      <c r="A241" s="433">
        <v>45897.0</v>
      </c>
      <c r="B241" s="438" t="s">
        <v>68</v>
      </c>
      <c r="C241" s="438" t="s">
        <v>68</v>
      </c>
      <c r="D241" s="438" t="s">
        <v>68</v>
      </c>
      <c r="E241" s="433" t="s">
        <v>68</v>
      </c>
      <c r="F241" s="436" t="s">
        <v>68</v>
      </c>
      <c r="G241" s="434" t="s">
        <v>68</v>
      </c>
      <c r="H241" s="22"/>
      <c r="I241" s="22"/>
      <c r="J241" s="447" t="s">
        <v>68</v>
      </c>
      <c r="K241" s="434" t="s">
        <v>68</v>
      </c>
      <c r="L241" s="436" t="s">
        <v>68</v>
      </c>
      <c r="M241" s="434" t="s">
        <v>68</v>
      </c>
      <c r="N241" s="22"/>
      <c r="O241" s="22"/>
      <c r="P241" s="22"/>
      <c r="Q241" s="22"/>
      <c r="R241" s="22"/>
      <c r="S241" s="22"/>
      <c r="T241" s="436" t="s">
        <v>68</v>
      </c>
      <c r="U241" s="436" t="s">
        <v>68</v>
      </c>
      <c r="V241" s="439" t="s">
        <v>68</v>
      </c>
      <c r="W241" s="434" t="s">
        <v>68</v>
      </c>
      <c r="X241" s="22"/>
      <c r="Y241" s="22"/>
      <c r="Z241" s="22"/>
      <c r="AA241" s="22"/>
      <c r="AB241" s="437"/>
      <c r="AC241" s="437"/>
      <c r="AD241" s="22" t="s">
        <v>68</v>
      </c>
      <c r="AE241" s="73"/>
      <c r="AF241" s="73"/>
      <c r="AG241" s="73"/>
      <c r="AH241" s="73"/>
      <c r="AI241" s="73"/>
      <c r="AJ241" s="73"/>
      <c r="AK241" s="73"/>
      <c r="AL241" s="73"/>
      <c r="AM241" s="73"/>
      <c r="AN241" s="73"/>
      <c r="AO241" s="73"/>
      <c r="AP241" s="73"/>
      <c r="AQ241" s="73"/>
      <c r="AR241" s="73"/>
      <c r="AS241" s="73"/>
      <c r="AT241" s="73"/>
      <c r="AU241" s="73"/>
    </row>
    <row r="242" ht="14.25" customHeight="1">
      <c r="A242" s="433">
        <v>45898.0</v>
      </c>
      <c r="B242" s="438" t="s">
        <v>68</v>
      </c>
      <c r="C242" s="438" t="s">
        <v>68</v>
      </c>
      <c r="D242" s="438" t="s">
        <v>68</v>
      </c>
      <c r="E242" s="433" t="s">
        <v>68</v>
      </c>
      <c r="F242" s="436" t="s">
        <v>68</v>
      </c>
      <c r="G242" s="434" t="s">
        <v>68</v>
      </c>
      <c r="H242" s="22"/>
      <c r="I242" s="22"/>
      <c r="J242" s="447" t="s">
        <v>68</v>
      </c>
      <c r="K242" s="434" t="s">
        <v>68</v>
      </c>
      <c r="L242" s="436" t="s">
        <v>11882</v>
      </c>
      <c r="M242" s="434" t="s">
        <v>68</v>
      </c>
      <c r="N242" s="22"/>
      <c r="O242" s="22"/>
      <c r="P242" s="22"/>
      <c r="Q242" s="22"/>
      <c r="R242" s="22"/>
      <c r="S242" s="22"/>
      <c r="T242" s="436" t="s">
        <v>68</v>
      </c>
      <c r="U242" s="436" t="s">
        <v>68</v>
      </c>
      <c r="V242" s="439" t="s">
        <v>68</v>
      </c>
      <c r="W242" s="434" t="s">
        <v>68</v>
      </c>
      <c r="X242" s="22"/>
      <c r="Y242" s="22"/>
      <c r="Z242" s="22"/>
      <c r="AA242" s="22"/>
      <c r="AB242" s="437"/>
      <c r="AC242" s="437"/>
      <c r="AD242" s="22" t="s">
        <v>68</v>
      </c>
      <c r="AE242" s="73"/>
      <c r="AF242" s="73"/>
      <c r="AG242" s="73"/>
      <c r="AH242" s="73"/>
      <c r="AI242" s="73"/>
      <c r="AJ242" s="73"/>
      <c r="AK242" s="73"/>
      <c r="AL242" s="73"/>
      <c r="AM242" s="73"/>
      <c r="AN242" s="73"/>
      <c r="AO242" s="73"/>
      <c r="AP242" s="73"/>
      <c r="AQ242" s="73"/>
      <c r="AR242" s="73"/>
      <c r="AS242" s="73"/>
      <c r="AT242" s="73"/>
      <c r="AU242" s="73"/>
    </row>
    <row r="243" ht="14.25" customHeight="1">
      <c r="A243" s="440">
        <v>45899.0</v>
      </c>
      <c r="B243" s="441" t="s">
        <v>68</v>
      </c>
      <c r="C243" s="441" t="s">
        <v>68</v>
      </c>
      <c r="D243" s="441" t="s">
        <v>68</v>
      </c>
      <c r="E243" s="440" t="s">
        <v>68</v>
      </c>
      <c r="F243" s="445" t="s">
        <v>68</v>
      </c>
      <c r="G243" s="442" t="s">
        <v>68</v>
      </c>
      <c r="H243" s="455"/>
      <c r="I243" s="455"/>
      <c r="J243" s="464" t="s">
        <v>13492</v>
      </c>
      <c r="K243" s="442" t="s">
        <v>68</v>
      </c>
      <c r="L243" s="445" t="s">
        <v>68</v>
      </c>
      <c r="M243" s="442" t="s">
        <v>68</v>
      </c>
      <c r="N243" s="455"/>
      <c r="O243" s="455"/>
      <c r="P243" s="455"/>
      <c r="Q243" s="455"/>
      <c r="R243" s="455"/>
      <c r="S243" s="455"/>
      <c r="T243" s="445" t="s">
        <v>13432</v>
      </c>
      <c r="U243" s="445" t="s">
        <v>68</v>
      </c>
      <c r="V243" s="444" t="s">
        <v>68</v>
      </c>
      <c r="W243" s="442" t="s">
        <v>68</v>
      </c>
      <c r="X243" s="455"/>
      <c r="Y243" s="455"/>
      <c r="Z243" s="455"/>
      <c r="AA243" s="455"/>
      <c r="AB243" s="437"/>
      <c r="AC243" s="437"/>
      <c r="AD243" s="455" t="s">
        <v>13493</v>
      </c>
      <c r="AE243" s="446"/>
      <c r="AF243" s="446"/>
      <c r="AG243" s="446"/>
      <c r="AH243" s="446"/>
      <c r="AI243" s="446"/>
      <c r="AJ243" s="446"/>
      <c r="AK243" s="446"/>
      <c r="AL243" s="446"/>
      <c r="AM243" s="446"/>
      <c r="AN243" s="446"/>
      <c r="AO243" s="446"/>
      <c r="AP243" s="446"/>
      <c r="AQ243" s="446"/>
      <c r="AR243" s="446"/>
      <c r="AS243" s="446"/>
      <c r="AT243" s="446"/>
      <c r="AU243" s="446"/>
    </row>
    <row r="244" ht="14.25" customHeight="1">
      <c r="A244" s="433">
        <v>45900.0</v>
      </c>
      <c r="B244" s="438" t="s">
        <v>68</v>
      </c>
      <c r="C244" s="438" t="s">
        <v>68</v>
      </c>
      <c r="D244" s="438" t="s">
        <v>68</v>
      </c>
      <c r="E244" s="433" t="s">
        <v>68</v>
      </c>
      <c r="F244" s="438" t="s">
        <v>2458</v>
      </c>
      <c r="G244" s="434" t="s">
        <v>68</v>
      </c>
      <c r="H244" s="22"/>
      <c r="I244" s="22"/>
      <c r="J244" s="439" t="s">
        <v>2458</v>
      </c>
      <c r="K244" s="434" t="s">
        <v>68</v>
      </c>
      <c r="L244" s="438" t="s">
        <v>2458</v>
      </c>
      <c r="M244" s="434" t="s">
        <v>68</v>
      </c>
      <c r="N244" s="22"/>
      <c r="O244" s="22"/>
      <c r="P244" s="22"/>
      <c r="Q244" s="22"/>
      <c r="R244" s="22"/>
      <c r="S244" s="22"/>
      <c r="T244" s="438" t="s">
        <v>2458</v>
      </c>
      <c r="U244" s="436" t="s">
        <v>68</v>
      </c>
      <c r="V244" s="447" t="s">
        <v>68</v>
      </c>
      <c r="W244" s="434" t="s">
        <v>68</v>
      </c>
      <c r="X244" s="22"/>
      <c r="Y244" s="22"/>
      <c r="Z244" s="22"/>
      <c r="AA244" s="22"/>
      <c r="AB244" s="437"/>
      <c r="AC244" s="437"/>
      <c r="AD244" s="22" t="s">
        <v>68</v>
      </c>
      <c r="AE244" s="73"/>
      <c r="AF244" s="73"/>
      <c r="AG244" s="73"/>
      <c r="AH244" s="73"/>
      <c r="AI244" s="73"/>
      <c r="AJ244" s="73"/>
      <c r="AK244" s="73"/>
      <c r="AL244" s="73"/>
      <c r="AM244" s="73"/>
      <c r="AN244" s="73"/>
      <c r="AO244" s="73"/>
      <c r="AP244" s="73"/>
      <c r="AQ244" s="73"/>
      <c r="AR244" s="73"/>
      <c r="AS244" s="73"/>
      <c r="AT244" s="73"/>
      <c r="AU244" s="73"/>
    </row>
    <row r="245" ht="14.25" customHeight="1">
      <c r="A245" s="433">
        <v>45901.0</v>
      </c>
      <c r="B245" s="438" t="s">
        <v>68</v>
      </c>
      <c r="C245" s="438" t="s">
        <v>68</v>
      </c>
      <c r="D245" s="438" t="s">
        <v>68</v>
      </c>
      <c r="E245" s="433" t="s">
        <v>68</v>
      </c>
      <c r="F245" s="436" t="s">
        <v>68</v>
      </c>
      <c r="G245" s="434" t="s">
        <v>68</v>
      </c>
      <c r="H245" s="22"/>
      <c r="I245" s="22"/>
      <c r="J245" s="447" t="s">
        <v>68</v>
      </c>
      <c r="K245" s="434" t="s">
        <v>68</v>
      </c>
      <c r="L245" s="436" t="s">
        <v>68</v>
      </c>
      <c r="M245" s="434" t="s">
        <v>68</v>
      </c>
      <c r="N245" s="22"/>
      <c r="O245" s="22"/>
      <c r="P245" s="22"/>
      <c r="Q245" s="22"/>
      <c r="R245" s="22"/>
      <c r="S245" s="22"/>
      <c r="T245" s="436" t="s">
        <v>68</v>
      </c>
      <c r="U245" s="436" t="s">
        <v>68</v>
      </c>
      <c r="V245" s="439" t="s">
        <v>68</v>
      </c>
      <c r="W245" s="434" t="s">
        <v>68</v>
      </c>
      <c r="X245" s="22"/>
      <c r="Y245" s="22"/>
      <c r="Z245" s="22"/>
      <c r="AA245" s="22"/>
      <c r="AB245" s="437"/>
      <c r="AC245" s="437"/>
      <c r="AD245" s="22" t="s">
        <v>68</v>
      </c>
      <c r="AE245" s="73"/>
      <c r="AF245" s="73"/>
      <c r="AG245" s="73"/>
      <c r="AH245" s="73"/>
      <c r="AI245" s="73"/>
      <c r="AJ245" s="73"/>
      <c r="AK245" s="73"/>
      <c r="AL245" s="73"/>
      <c r="AM245" s="73"/>
      <c r="AN245" s="73"/>
      <c r="AO245" s="73"/>
      <c r="AP245" s="73"/>
      <c r="AQ245" s="73"/>
      <c r="AR245" s="73"/>
      <c r="AS245" s="73"/>
      <c r="AT245" s="73"/>
      <c r="AU245" s="73"/>
    </row>
    <row r="246" ht="14.25" customHeight="1">
      <c r="A246" s="433">
        <v>45902.0</v>
      </c>
      <c r="B246" s="438" t="s">
        <v>68</v>
      </c>
      <c r="C246" s="438" t="s">
        <v>68</v>
      </c>
      <c r="D246" s="438" t="s">
        <v>68</v>
      </c>
      <c r="E246" s="433" t="s">
        <v>68</v>
      </c>
      <c r="F246" s="436" t="s">
        <v>68</v>
      </c>
      <c r="G246" s="434" t="s">
        <v>68</v>
      </c>
      <c r="H246" s="22"/>
      <c r="I246" s="22"/>
      <c r="J246" s="447" t="s">
        <v>68</v>
      </c>
      <c r="K246" s="434" t="s">
        <v>68</v>
      </c>
      <c r="L246" s="436" t="s">
        <v>68</v>
      </c>
      <c r="M246" s="434" t="s">
        <v>68</v>
      </c>
      <c r="N246" s="22"/>
      <c r="O246" s="22"/>
      <c r="P246" s="22"/>
      <c r="Q246" s="22"/>
      <c r="R246" s="22"/>
      <c r="S246" s="22"/>
      <c r="T246" s="436" t="s">
        <v>68</v>
      </c>
      <c r="U246" s="436" t="s">
        <v>68</v>
      </c>
      <c r="V246" s="439" t="s">
        <v>68</v>
      </c>
      <c r="W246" s="434" t="s">
        <v>68</v>
      </c>
      <c r="X246" s="22"/>
      <c r="Y246" s="22"/>
      <c r="Z246" s="22"/>
      <c r="AA246" s="22"/>
      <c r="AB246" s="437"/>
      <c r="AC246" s="437"/>
      <c r="AD246" s="22" t="s">
        <v>68</v>
      </c>
      <c r="AE246" s="73"/>
      <c r="AF246" s="73"/>
      <c r="AG246" s="73"/>
      <c r="AH246" s="73"/>
      <c r="AI246" s="73"/>
      <c r="AJ246" s="73"/>
      <c r="AK246" s="73"/>
      <c r="AL246" s="73"/>
      <c r="AM246" s="73"/>
      <c r="AN246" s="73"/>
      <c r="AO246" s="73"/>
      <c r="AP246" s="73"/>
      <c r="AQ246" s="73"/>
      <c r="AR246" s="73"/>
      <c r="AS246" s="73"/>
      <c r="AT246" s="73"/>
      <c r="AU246" s="73"/>
    </row>
    <row r="247" ht="14.25" customHeight="1">
      <c r="A247" s="433">
        <v>45903.0</v>
      </c>
      <c r="B247" s="438" t="s">
        <v>68</v>
      </c>
      <c r="C247" s="438" t="s">
        <v>68</v>
      </c>
      <c r="D247" s="438" t="s">
        <v>68</v>
      </c>
      <c r="E247" s="433" t="s">
        <v>68</v>
      </c>
      <c r="F247" s="436" t="s">
        <v>68</v>
      </c>
      <c r="G247" s="434" t="s">
        <v>68</v>
      </c>
      <c r="H247" s="22"/>
      <c r="I247" s="22"/>
      <c r="J247" s="447" t="s">
        <v>13432</v>
      </c>
      <c r="K247" s="434" t="s">
        <v>68</v>
      </c>
      <c r="L247" s="436" t="s">
        <v>68</v>
      </c>
      <c r="M247" s="434" t="s">
        <v>68</v>
      </c>
      <c r="N247" s="22"/>
      <c r="O247" s="22"/>
      <c r="P247" s="22"/>
      <c r="Q247" s="22"/>
      <c r="R247" s="22"/>
      <c r="S247" s="22"/>
      <c r="T247" s="436" t="s">
        <v>68</v>
      </c>
      <c r="U247" s="436" t="s">
        <v>68</v>
      </c>
      <c r="V247" s="439" t="s">
        <v>68</v>
      </c>
      <c r="W247" s="434" t="s">
        <v>68</v>
      </c>
      <c r="X247" s="22"/>
      <c r="Y247" s="22"/>
      <c r="Z247" s="22"/>
      <c r="AA247" s="22"/>
      <c r="AB247" s="437"/>
      <c r="AC247" s="437"/>
      <c r="AD247" s="22" t="s">
        <v>13494</v>
      </c>
      <c r="AE247" s="73"/>
      <c r="AF247" s="73"/>
      <c r="AG247" s="73"/>
      <c r="AH247" s="73"/>
      <c r="AI247" s="73"/>
      <c r="AJ247" s="73"/>
      <c r="AK247" s="73"/>
      <c r="AL247" s="73"/>
      <c r="AM247" s="73"/>
      <c r="AN247" s="73"/>
      <c r="AO247" s="73"/>
      <c r="AP247" s="73"/>
      <c r="AQ247" s="73"/>
      <c r="AR247" s="73"/>
      <c r="AS247" s="73"/>
      <c r="AT247" s="73"/>
      <c r="AU247" s="73"/>
    </row>
    <row r="248" ht="14.25" customHeight="1">
      <c r="A248" s="433">
        <v>45904.0</v>
      </c>
      <c r="B248" s="438" t="s">
        <v>68</v>
      </c>
      <c r="C248" s="438" t="s">
        <v>68</v>
      </c>
      <c r="D248" s="438" t="s">
        <v>68</v>
      </c>
      <c r="E248" s="433" t="s">
        <v>68</v>
      </c>
      <c r="F248" s="436" t="s">
        <v>68</v>
      </c>
      <c r="G248" s="434" t="s">
        <v>68</v>
      </c>
      <c r="H248" s="22"/>
      <c r="I248" s="22"/>
      <c r="J248" s="447" t="s">
        <v>68</v>
      </c>
      <c r="K248" s="434" t="s">
        <v>68</v>
      </c>
      <c r="L248" s="436" t="s">
        <v>68</v>
      </c>
      <c r="M248" s="434" t="s">
        <v>68</v>
      </c>
      <c r="N248" s="22"/>
      <c r="O248" s="22"/>
      <c r="P248" s="22"/>
      <c r="Q248" s="22"/>
      <c r="R248" s="22"/>
      <c r="S248" s="22"/>
      <c r="T248" s="436" t="s">
        <v>68</v>
      </c>
      <c r="U248" s="436" t="s">
        <v>68</v>
      </c>
      <c r="V248" s="439" t="s">
        <v>68</v>
      </c>
      <c r="W248" s="434" t="s">
        <v>68</v>
      </c>
      <c r="X248" s="22"/>
      <c r="Y248" s="22"/>
      <c r="Z248" s="22"/>
      <c r="AA248" s="22"/>
      <c r="AB248" s="437"/>
      <c r="AC248" s="437"/>
      <c r="AD248" s="22" t="s">
        <v>68</v>
      </c>
      <c r="AE248" s="73"/>
      <c r="AF248" s="73"/>
      <c r="AG248" s="73"/>
      <c r="AH248" s="73"/>
      <c r="AI248" s="73"/>
      <c r="AJ248" s="73"/>
      <c r="AK248" s="73"/>
      <c r="AL248" s="73"/>
      <c r="AM248" s="73"/>
      <c r="AN248" s="73"/>
      <c r="AO248" s="73"/>
      <c r="AP248" s="73"/>
      <c r="AQ248" s="73"/>
      <c r="AR248" s="73"/>
      <c r="AS248" s="73"/>
      <c r="AT248" s="73"/>
      <c r="AU248" s="73"/>
    </row>
    <row r="249" ht="14.25" customHeight="1">
      <c r="A249" s="433">
        <v>45905.0</v>
      </c>
      <c r="B249" s="438" t="s">
        <v>68</v>
      </c>
      <c r="C249" s="438" t="s">
        <v>68</v>
      </c>
      <c r="D249" s="438" t="s">
        <v>68</v>
      </c>
      <c r="E249" s="433" t="s">
        <v>68</v>
      </c>
      <c r="F249" s="436" t="s">
        <v>68</v>
      </c>
      <c r="G249" s="434" t="s">
        <v>68</v>
      </c>
      <c r="H249" s="22"/>
      <c r="I249" s="22"/>
      <c r="J249" s="447" t="s">
        <v>68</v>
      </c>
      <c r="K249" s="434" t="s">
        <v>68</v>
      </c>
      <c r="L249" s="436" t="s">
        <v>68</v>
      </c>
      <c r="M249" s="434" t="s">
        <v>68</v>
      </c>
      <c r="N249" s="22"/>
      <c r="O249" s="22"/>
      <c r="P249" s="22"/>
      <c r="Q249" s="22"/>
      <c r="R249" s="22"/>
      <c r="S249" s="22"/>
      <c r="T249" s="436" t="s">
        <v>68</v>
      </c>
      <c r="U249" s="436" t="s">
        <v>68</v>
      </c>
      <c r="V249" s="439" t="s">
        <v>68</v>
      </c>
      <c r="W249" s="434" t="s">
        <v>68</v>
      </c>
      <c r="X249" s="22"/>
      <c r="Y249" s="22"/>
      <c r="Z249" s="22"/>
      <c r="AA249" s="22"/>
      <c r="AB249" s="437"/>
      <c r="AC249" s="437"/>
      <c r="AD249" s="22" t="s">
        <v>68</v>
      </c>
      <c r="AE249" s="73"/>
      <c r="AF249" s="73"/>
      <c r="AG249" s="73"/>
      <c r="AH249" s="73"/>
      <c r="AI249" s="73"/>
      <c r="AJ249" s="73"/>
      <c r="AK249" s="73"/>
      <c r="AL249" s="73"/>
      <c r="AM249" s="73"/>
      <c r="AN249" s="73"/>
      <c r="AO249" s="73"/>
      <c r="AP249" s="73"/>
      <c r="AQ249" s="73"/>
      <c r="AR249" s="73"/>
      <c r="AS249" s="73"/>
      <c r="AT249" s="73"/>
      <c r="AU249" s="73"/>
    </row>
    <row r="250" ht="14.25" customHeight="1">
      <c r="A250" s="440">
        <v>45906.0</v>
      </c>
      <c r="B250" s="441" t="s">
        <v>68</v>
      </c>
      <c r="C250" s="441" t="s">
        <v>68</v>
      </c>
      <c r="D250" s="441" t="s">
        <v>68</v>
      </c>
      <c r="E250" s="440" t="s">
        <v>68</v>
      </c>
      <c r="F250" s="445" t="s">
        <v>68</v>
      </c>
      <c r="G250" s="442" t="s">
        <v>68</v>
      </c>
      <c r="H250" s="455"/>
      <c r="I250" s="455"/>
      <c r="J250" s="464" t="s">
        <v>13432</v>
      </c>
      <c r="K250" s="442" t="s">
        <v>68</v>
      </c>
      <c r="L250" s="445" t="s">
        <v>68</v>
      </c>
      <c r="M250" s="442" t="s">
        <v>68</v>
      </c>
      <c r="N250" s="455"/>
      <c r="O250" s="455"/>
      <c r="P250" s="455"/>
      <c r="Q250" s="455"/>
      <c r="R250" s="455"/>
      <c r="S250" s="455"/>
      <c r="T250" s="445" t="s">
        <v>13432</v>
      </c>
      <c r="U250" s="445" t="s">
        <v>68</v>
      </c>
      <c r="V250" s="444" t="s">
        <v>68</v>
      </c>
      <c r="W250" s="442" t="s">
        <v>68</v>
      </c>
      <c r="X250" s="455"/>
      <c r="Y250" s="455"/>
      <c r="Z250" s="455"/>
      <c r="AA250" s="455"/>
      <c r="AB250" s="437"/>
      <c r="AC250" s="437"/>
      <c r="AD250" s="455" t="s">
        <v>68</v>
      </c>
      <c r="AE250" s="446"/>
      <c r="AF250" s="446"/>
      <c r="AG250" s="446"/>
      <c r="AH250" s="446"/>
      <c r="AI250" s="446"/>
      <c r="AJ250" s="446"/>
      <c r="AK250" s="446"/>
      <c r="AL250" s="446"/>
      <c r="AM250" s="446"/>
      <c r="AN250" s="446"/>
      <c r="AO250" s="446"/>
      <c r="AP250" s="446"/>
      <c r="AQ250" s="446"/>
      <c r="AR250" s="446"/>
      <c r="AS250" s="446"/>
      <c r="AT250" s="446"/>
      <c r="AU250" s="446"/>
    </row>
    <row r="251" ht="14.25" customHeight="1">
      <c r="A251" s="433">
        <v>45907.0</v>
      </c>
      <c r="B251" s="438" t="s">
        <v>68</v>
      </c>
      <c r="C251" s="438" t="s">
        <v>68</v>
      </c>
      <c r="D251" s="438" t="s">
        <v>68</v>
      </c>
      <c r="E251" s="433" t="s">
        <v>68</v>
      </c>
      <c r="F251" s="438" t="s">
        <v>2458</v>
      </c>
      <c r="G251" s="434" t="s">
        <v>68</v>
      </c>
      <c r="H251" s="22"/>
      <c r="I251" s="22"/>
      <c r="J251" s="439" t="s">
        <v>2458</v>
      </c>
      <c r="K251" s="434" t="s">
        <v>68</v>
      </c>
      <c r="L251" s="438" t="s">
        <v>2458</v>
      </c>
      <c r="M251" s="434" t="s">
        <v>68</v>
      </c>
      <c r="N251" s="22"/>
      <c r="O251" s="22"/>
      <c r="P251" s="22"/>
      <c r="Q251" s="22"/>
      <c r="R251" s="22"/>
      <c r="S251" s="22"/>
      <c r="T251" s="438" t="s">
        <v>2458</v>
      </c>
      <c r="U251" s="436" t="s">
        <v>68</v>
      </c>
      <c r="V251" s="447" t="s">
        <v>68</v>
      </c>
      <c r="W251" s="434" t="s">
        <v>68</v>
      </c>
      <c r="X251" s="22"/>
      <c r="Y251" s="22"/>
      <c r="Z251" s="22"/>
      <c r="AA251" s="22"/>
      <c r="AB251" s="437"/>
      <c r="AC251" s="437"/>
      <c r="AD251" s="22" t="s">
        <v>13495</v>
      </c>
      <c r="AE251" s="73"/>
      <c r="AF251" s="73"/>
      <c r="AG251" s="73"/>
      <c r="AH251" s="73"/>
      <c r="AI251" s="73"/>
      <c r="AJ251" s="73"/>
      <c r="AK251" s="73"/>
      <c r="AL251" s="73"/>
      <c r="AM251" s="73"/>
      <c r="AN251" s="73"/>
      <c r="AO251" s="73"/>
      <c r="AP251" s="73"/>
      <c r="AQ251" s="73"/>
      <c r="AR251" s="73"/>
      <c r="AS251" s="73"/>
      <c r="AT251" s="73"/>
      <c r="AU251" s="73"/>
    </row>
    <row r="252" ht="14.25" customHeight="1">
      <c r="A252" s="433">
        <v>45908.0</v>
      </c>
      <c r="B252" s="438" t="s">
        <v>68</v>
      </c>
      <c r="C252" s="438" t="s">
        <v>68</v>
      </c>
      <c r="D252" s="438" t="s">
        <v>68</v>
      </c>
      <c r="E252" s="433" t="s">
        <v>68</v>
      </c>
      <c r="F252" s="436" t="s">
        <v>68</v>
      </c>
      <c r="G252" s="434" t="s">
        <v>68</v>
      </c>
      <c r="H252" s="22"/>
      <c r="I252" s="22"/>
      <c r="J252" s="447" t="s">
        <v>68</v>
      </c>
      <c r="K252" s="434" t="s">
        <v>68</v>
      </c>
      <c r="L252" s="436" t="s">
        <v>68</v>
      </c>
      <c r="M252" s="434" t="s">
        <v>68</v>
      </c>
      <c r="N252" s="22"/>
      <c r="O252" s="22"/>
      <c r="P252" s="22"/>
      <c r="Q252" s="22"/>
      <c r="R252" s="22"/>
      <c r="S252" s="22"/>
      <c r="T252" s="436" t="s">
        <v>13496</v>
      </c>
      <c r="U252" s="436" t="s">
        <v>68</v>
      </c>
      <c r="V252" s="439" t="s">
        <v>68</v>
      </c>
      <c r="W252" s="434" t="s">
        <v>68</v>
      </c>
      <c r="X252" s="22"/>
      <c r="Y252" s="22"/>
      <c r="Z252" s="22"/>
      <c r="AA252" s="22"/>
      <c r="AB252" s="437"/>
      <c r="AC252" s="437"/>
      <c r="AD252" s="22" t="s">
        <v>13497</v>
      </c>
      <c r="AE252" s="73"/>
      <c r="AF252" s="73"/>
      <c r="AG252" s="73"/>
      <c r="AH252" s="73"/>
      <c r="AI252" s="73"/>
      <c r="AJ252" s="73"/>
      <c r="AK252" s="73"/>
      <c r="AL252" s="73"/>
      <c r="AM252" s="73"/>
      <c r="AN252" s="73"/>
      <c r="AO252" s="73"/>
      <c r="AP252" s="73"/>
      <c r="AQ252" s="73"/>
      <c r="AR252" s="73"/>
      <c r="AS252" s="73"/>
      <c r="AT252" s="73"/>
      <c r="AU252" s="73"/>
    </row>
    <row r="253" ht="14.25" customHeight="1">
      <c r="A253" s="433">
        <v>45909.0</v>
      </c>
      <c r="B253" s="438" t="s">
        <v>68</v>
      </c>
      <c r="C253" s="438" t="s">
        <v>68</v>
      </c>
      <c r="D253" s="438" t="s">
        <v>68</v>
      </c>
      <c r="E253" s="433" t="s">
        <v>68</v>
      </c>
      <c r="F253" s="436" t="s">
        <v>68</v>
      </c>
      <c r="G253" s="434" t="s">
        <v>68</v>
      </c>
      <c r="H253" s="22"/>
      <c r="I253" s="22"/>
      <c r="J253" s="447" t="s">
        <v>68</v>
      </c>
      <c r="K253" s="434" t="s">
        <v>68</v>
      </c>
      <c r="L253" s="436" t="s">
        <v>68</v>
      </c>
      <c r="M253" s="434" t="s">
        <v>68</v>
      </c>
      <c r="N253" s="22"/>
      <c r="O253" s="22"/>
      <c r="P253" s="22"/>
      <c r="Q253" s="22"/>
      <c r="R253" s="22"/>
      <c r="S253" s="22"/>
      <c r="T253" s="436" t="s">
        <v>68</v>
      </c>
      <c r="U253" s="436" t="s">
        <v>68</v>
      </c>
      <c r="V253" s="439" t="s">
        <v>68</v>
      </c>
      <c r="W253" s="434" t="s">
        <v>68</v>
      </c>
      <c r="X253" s="22"/>
      <c r="Y253" s="22"/>
      <c r="Z253" s="22"/>
      <c r="AA253" s="22"/>
      <c r="AB253" s="437"/>
      <c r="AC253" s="437"/>
      <c r="AD253" s="22" t="s">
        <v>13498</v>
      </c>
      <c r="AE253" s="73"/>
      <c r="AF253" s="73"/>
      <c r="AG253" s="73"/>
      <c r="AH253" s="73"/>
      <c r="AI253" s="73"/>
      <c r="AJ253" s="73"/>
      <c r="AK253" s="73"/>
      <c r="AL253" s="73"/>
      <c r="AM253" s="73"/>
      <c r="AN253" s="73"/>
      <c r="AO253" s="73"/>
      <c r="AP253" s="73"/>
      <c r="AQ253" s="73"/>
      <c r="AR253" s="73"/>
      <c r="AS253" s="73"/>
      <c r="AT253" s="73"/>
      <c r="AU253" s="73"/>
    </row>
    <row r="254" ht="14.25" customHeight="1">
      <c r="A254" s="433">
        <v>45910.0</v>
      </c>
      <c r="B254" s="438" t="s">
        <v>68</v>
      </c>
      <c r="C254" s="438" t="s">
        <v>68</v>
      </c>
      <c r="D254" s="438" t="s">
        <v>68</v>
      </c>
      <c r="E254" s="433" t="s">
        <v>68</v>
      </c>
      <c r="F254" s="436" t="s">
        <v>68</v>
      </c>
      <c r="G254" s="434" t="s">
        <v>68</v>
      </c>
      <c r="H254" s="22"/>
      <c r="I254" s="22"/>
      <c r="J254" s="447" t="s">
        <v>68</v>
      </c>
      <c r="K254" s="434" t="s">
        <v>68</v>
      </c>
      <c r="L254" s="436" t="s">
        <v>68</v>
      </c>
      <c r="M254" s="434" t="s">
        <v>68</v>
      </c>
      <c r="N254" s="22"/>
      <c r="O254" s="22"/>
      <c r="P254" s="22"/>
      <c r="Q254" s="22"/>
      <c r="R254" s="22"/>
      <c r="S254" s="22"/>
      <c r="T254" s="436" t="s">
        <v>68</v>
      </c>
      <c r="U254" s="436" t="s">
        <v>68</v>
      </c>
      <c r="V254" s="439" t="s">
        <v>68</v>
      </c>
      <c r="W254" s="434" t="s">
        <v>68</v>
      </c>
      <c r="X254" s="22"/>
      <c r="Y254" s="22"/>
      <c r="Z254" s="22"/>
      <c r="AA254" s="22"/>
      <c r="AB254" s="437"/>
      <c r="AC254" s="437"/>
      <c r="AD254" s="22" t="s">
        <v>68</v>
      </c>
      <c r="AE254" s="73"/>
      <c r="AF254" s="73"/>
      <c r="AG254" s="73"/>
      <c r="AH254" s="73"/>
      <c r="AI254" s="73"/>
      <c r="AJ254" s="73"/>
      <c r="AK254" s="73"/>
      <c r="AL254" s="73"/>
      <c r="AM254" s="73"/>
      <c r="AN254" s="73"/>
      <c r="AO254" s="73"/>
      <c r="AP254" s="73"/>
      <c r="AQ254" s="73"/>
      <c r="AR254" s="73"/>
      <c r="AS254" s="73"/>
      <c r="AT254" s="73"/>
      <c r="AU254" s="73"/>
    </row>
    <row r="255" ht="14.25" customHeight="1">
      <c r="A255" s="433">
        <v>45911.0</v>
      </c>
      <c r="B255" s="438" t="s">
        <v>68</v>
      </c>
      <c r="C255" s="438" t="s">
        <v>68</v>
      </c>
      <c r="D255" s="438" t="s">
        <v>68</v>
      </c>
      <c r="E255" s="433" t="s">
        <v>68</v>
      </c>
      <c r="F255" s="436" t="s">
        <v>68</v>
      </c>
      <c r="G255" s="434" t="s">
        <v>68</v>
      </c>
      <c r="H255" s="22"/>
      <c r="I255" s="22"/>
      <c r="J255" s="447" t="s">
        <v>68</v>
      </c>
      <c r="K255" s="434" t="s">
        <v>68</v>
      </c>
      <c r="L255" s="436" t="s">
        <v>68</v>
      </c>
      <c r="M255" s="434" t="s">
        <v>68</v>
      </c>
      <c r="N255" s="22"/>
      <c r="O255" s="22"/>
      <c r="P255" s="22"/>
      <c r="Q255" s="22"/>
      <c r="R255" s="22"/>
      <c r="S255" s="22"/>
      <c r="T255" s="436" t="s">
        <v>68</v>
      </c>
      <c r="U255" s="436" t="s">
        <v>68</v>
      </c>
      <c r="V255" s="439" t="s">
        <v>68</v>
      </c>
      <c r="W255" s="434" t="s">
        <v>68</v>
      </c>
      <c r="X255" s="22"/>
      <c r="Y255" s="22"/>
      <c r="Z255" s="22"/>
      <c r="AA255" s="22"/>
      <c r="AB255" s="437"/>
      <c r="AC255" s="437"/>
      <c r="AD255" s="22" t="s">
        <v>68</v>
      </c>
      <c r="AE255" s="73"/>
      <c r="AF255" s="73"/>
      <c r="AG255" s="73"/>
      <c r="AH255" s="73"/>
      <c r="AI255" s="73"/>
      <c r="AJ255" s="73"/>
      <c r="AK255" s="73"/>
      <c r="AL255" s="73"/>
      <c r="AM255" s="73"/>
      <c r="AN255" s="73"/>
      <c r="AO255" s="73"/>
      <c r="AP255" s="73"/>
      <c r="AQ255" s="73"/>
      <c r="AR255" s="73"/>
      <c r="AS255" s="73"/>
      <c r="AT255" s="73"/>
      <c r="AU255" s="73"/>
    </row>
    <row r="256" ht="14.25" customHeight="1">
      <c r="A256" s="433">
        <v>45912.0</v>
      </c>
      <c r="B256" s="438" t="s">
        <v>68</v>
      </c>
      <c r="C256" s="438" t="s">
        <v>68</v>
      </c>
      <c r="D256" s="438" t="s">
        <v>68</v>
      </c>
      <c r="E256" s="433" t="s">
        <v>68</v>
      </c>
      <c r="F256" s="436" t="s">
        <v>68</v>
      </c>
      <c r="G256" s="434" t="s">
        <v>68</v>
      </c>
      <c r="H256" s="22"/>
      <c r="I256" s="22"/>
      <c r="J256" s="447" t="s">
        <v>68</v>
      </c>
      <c r="K256" s="434" t="s">
        <v>68</v>
      </c>
      <c r="L256" s="436" t="s">
        <v>68</v>
      </c>
      <c r="M256" s="434" t="s">
        <v>68</v>
      </c>
      <c r="N256" s="22"/>
      <c r="O256" s="22"/>
      <c r="P256" s="22"/>
      <c r="Q256" s="22"/>
      <c r="R256" s="22"/>
      <c r="S256" s="22"/>
      <c r="T256" s="436" t="s">
        <v>68</v>
      </c>
      <c r="U256" s="436" t="s">
        <v>68</v>
      </c>
      <c r="V256" s="439" t="s">
        <v>68</v>
      </c>
      <c r="W256" s="434" t="s">
        <v>68</v>
      </c>
      <c r="X256" s="22"/>
      <c r="Y256" s="22"/>
      <c r="Z256" s="22"/>
      <c r="AA256" s="22"/>
      <c r="AB256" s="437"/>
      <c r="AC256" s="437"/>
      <c r="AD256" s="22" t="s">
        <v>68</v>
      </c>
      <c r="AE256" s="73"/>
      <c r="AF256" s="73"/>
      <c r="AG256" s="73"/>
      <c r="AH256" s="73"/>
      <c r="AI256" s="73"/>
      <c r="AJ256" s="73"/>
      <c r="AK256" s="73"/>
      <c r="AL256" s="73"/>
      <c r="AM256" s="73"/>
      <c r="AN256" s="73"/>
      <c r="AO256" s="73"/>
      <c r="AP256" s="73"/>
      <c r="AQ256" s="73"/>
      <c r="AR256" s="73"/>
      <c r="AS256" s="73"/>
      <c r="AT256" s="73"/>
      <c r="AU256" s="73"/>
    </row>
    <row r="257" ht="14.25" customHeight="1">
      <c r="A257" s="440">
        <v>45913.0</v>
      </c>
      <c r="B257" s="441" t="s">
        <v>68</v>
      </c>
      <c r="C257" s="441" t="s">
        <v>68</v>
      </c>
      <c r="D257" s="441" t="s">
        <v>68</v>
      </c>
      <c r="E257" s="440" t="s">
        <v>68</v>
      </c>
      <c r="F257" s="445" t="s">
        <v>68</v>
      </c>
      <c r="G257" s="442" t="s">
        <v>68</v>
      </c>
      <c r="H257" s="455"/>
      <c r="I257" s="455"/>
      <c r="J257" s="464" t="s">
        <v>13492</v>
      </c>
      <c r="K257" s="442" t="s">
        <v>68</v>
      </c>
      <c r="L257" s="445" t="s">
        <v>68</v>
      </c>
      <c r="M257" s="442" t="s">
        <v>68</v>
      </c>
      <c r="N257" s="455"/>
      <c r="O257" s="455"/>
      <c r="P257" s="455"/>
      <c r="Q257" s="455"/>
      <c r="R257" s="455"/>
      <c r="S257" s="455"/>
      <c r="T257" s="445" t="s">
        <v>13432</v>
      </c>
      <c r="U257" s="445" t="s">
        <v>68</v>
      </c>
      <c r="V257" s="444" t="s">
        <v>68</v>
      </c>
      <c r="W257" s="442" t="s">
        <v>68</v>
      </c>
      <c r="X257" s="455"/>
      <c r="Y257" s="455"/>
      <c r="Z257" s="455"/>
      <c r="AA257" s="455"/>
      <c r="AB257" s="437"/>
      <c r="AC257" s="437"/>
      <c r="AD257" s="455" t="s">
        <v>13499</v>
      </c>
      <c r="AE257" s="446"/>
      <c r="AF257" s="446"/>
      <c r="AG257" s="446"/>
      <c r="AH257" s="446"/>
      <c r="AI257" s="446"/>
      <c r="AJ257" s="446"/>
      <c r="AK257" s="446"/>
      <c r="AL257" s="446"/>
      <c r="AM257" s="446"/>
      <c r="AN257" s="446"/>
      <c r="AO257" s="446"/>
      <c r="AP257" s="446"/>
      <c r="AQ257" s="446"/>
      <c r="AR257" s="446"/>
      <c r="AS257" s="446"/>
      <c r="AT257" s="446"/>
      <c r="AU257" s="446"/>
    </row>
    <row r="258" ht="14.25" customHeight="1">
      <c r="A258" s="433">
        <v>45914.0</v>
      </c>
      <c r="B258" s="438" t="s">
        <v>68</v>
      </c>
      <c r="C258" s="438" t="s">
        <v>68</v>
      </c>
      <c r="D258" s="438" t="s">
        <v>68</v>
      </c>
      <c r="E258" s="433" t="s">
        <v>68</v>
      </c>
      <c r="F258" s="438" t="s">
        <v>2458</v>
      </c>
      <c r="G258" s="434" t="s">
        <v>68</v>
      </c>
      <c r="H258" s="22"/>
      <c r="I258" s="22"/>
      <c r="J258" s="439" t="s">
        <v>2458</v>
      </c>
      <c r="K258" s="434" t="s">
        <v>68</v>
      </c>
      <c r="L258" s="438" t="s">
        <v>2458</v>
      </c>
      <c r="M258" s="434" t="s">
        <v>68</v>
      </c>
      <c r="N258" s="22"/>
      <c r="O258" s="22"/>
      <c r="P258" s="22"/>
      <c r="Q258" s="22"/>
      <c r="R258" s="22"/>
      <c r="S258" s="22"/>
      <c r="T258" s="438" t="s">
        <v>2458</v>
      </c>
      <c r="U258" s="436" t="s">
        <v>68</v>
      </c>
      <c r="V258" s="447" t="s">
        <v>68</v>
      </c>
      <c r="W258" s="434" t="s">
        <v>68</v>
      </c>
      <c r="X258" s="22"/>
      <c r="Y258" s="22"/>
      <c r="Z258" s="22"/>
      <c r="AA258" s="22"/>
      <c r="AB258" s="437"/>
      <c r="AC258" s="437"/>
      <c r="AD258" s="22" t="s">
        <v>13500</v>
      </c>
      <c r="AE258" s="73"/>
      <c r="AF258" s="73"/>
      <c r="AG258" s="73"/>
      <c r="AH258" s="73"/>
      <c r="AI258" s="73"/>
      <c r="AJ258" s="73"/>
      <c r="AK258" s="73"/>
      <c r="AL258" s="73"/>
      <c r="AM258" s="73"/>
      <c r="AN258" s="73"/>
      <c r="AO258" s="73"/>
      <c r="AP258" s="73"/>
      <c r="AQ258" s="73"/>
      <c r="AR258" s="73"/>
      <c r="AS258" s="73"/>
      <c r="AT258" s="73"/>
      <c r="AU258" s="73"/>
    </row>
    <row r="259" ht="14.25" customHeight="1">
      <c r="A259" s="433">
        <v>45915.0</v>
      </c>
      <c r="B259" s="438" t="s">
        <v>68</v>
      </c>
      <c r="C259" s="438" t="s">
        <v>68</v>
      </c>
      <c r="D259" s="438" t="s">
        <v>68</v>
      </c>
      <c r="E259" s="433" t="s">
        <v>68</v>
      </c>
      <c r="F259" s="436" t="s">
        <v>68</v>
      </c>
      <c r="G259" s="434" t="s">
        <v>68</v>
      </c>
      <c r="H259" s="22"/>
      <c r="I259" s="22"/>
      <c r="J259" s="447" t="s">
        <v>13432</v>
      </c>
      <c r="K259" s="434" t="s">
        <v>68</v>
      </c>
      <c r="L259" s="436" t="s">
        <v>13433</v>
      </c>
      <c r="M259" s="434" t="s">
        <v>68</v>
      </c>
      <c r="N259" s="22"/>
      <c r="O259" s="22"/>
      <c r="P259" s="22"/>
      <c r="Q259" s="22"/>
      <c r="R259" s="22"/>
      <c r="S259" s="22"/>
      <c r="T259" s="436" t="s">
        <v>13432</v>
      </c>
      <c r="U259" s="436" t="s">
        <v>68</v>
      </c>
      <c r="V259" s="439" t="s">
        <v>68</v>
      </c>
      <c r="W259" s="434" t="s">
        <v>68</v>
      </c>
      <c r="X259" s="22"/>
      <c r="Y259" s="22"/>
      <c r="Z259" s="22"/>
      <c r="AA259" s="22"/>
      <c r="AB259" s="437"/>
      <c r="AC259" s="437"/>
      <c r="AD259" s="22" t="s">
        <v>68</v>
      </c>
      <c r="AE259" s="73"/>
      <c r="AF259" s="73"/>
      <c r="AG259" s="73"/>
      <c r="AH259" s="73"/>
      <c r="AI259" s="73"/>
      <c r="AJ259" s="73"/>
      <c r="AK259" s="73"/>
      <c r="AL259" s="73"/>
      <c r="AM259" s="73"/>
      <c r="AN259" s="73"/>
      <c r="AO259" s="73"/>
      <c r="AP259" s="73"/>
      <c r="AQ259" s="73"/>
      <c r="AR259" s="73"/>
      <c r="AS259" s="73"/>
      <c r="AT259" s="73"/>
      <c r="AU259" s="73"/>
    </row>
    <row r="260" ht="14.25" customHeight="1">
      <c r="A260" s="433">
        <v>45916.0</v>
      </c>
      <c r="B260" s="438" t="s">
        <v>68</v>
      </c>
      <c r="C260" s="438" t="s">
        <v>68</v>
      </c>
      <c r="D260" s="438" t="s">
        <v>68</v>
      </c>
      <c r="E260" s="433" t="s">
        <v>68</v>
      </c>
      <c r="F260" s="436" t="s">
        <v>2493</v>
      </c>
      <c r="G260" s="434" t="s">
        <v>68</v>
      </c>
      <c r="H260" s="22"/>
      <c r="I260" s="22"/>
      <c r="J260" s="447" t="s">
        <v>2493</v>
      </c>
      <c r="K260" s="434" t="s">
        <v>68</v>
      </c>
      <c r="L260" s="436" t="s">
        <v>2493</v>
      </c>
      <c r="M260" s="434" t="s">
        <v>68</v>
      </c>
      <c r="N260" s="22"/>
      <c r="O260" s="22"/>
      <c r="P260" s="22"/>
      <c r="Q260" s="22"/>
      <c r="R260" s="22"/>
      <c r="S260" s="22"/>
      <c r="T260" s="436" t="s">
        <v>2493</v>
      </c>
      <c r="U260" s="436" t="s">
        <v>68</v>
      </c>
      <c r="V260" s="439" t="s">
        <v>68</v>
      </c>
      <c r="W260" s="434" t="s">
        <v>68</v>
      </c>
      <c r="X260" s="22"/>
      <c r="Y260" s="22"/>
      <c r="Z260" s="22"/>
      <c r="AA260" s="22"/>
      <c r="AB260" s="437"/>
      <c r="AC260" s="437"/>
      <c r="AD260" s="22" t="s">
        <v>13501</v>
      </c>
      <c r="AE260" s="73"/>
      <c r="AF260" s="73"/>
      <c r="AG260" s="73"/>
      <c r="AH260" s="73"/>
      <c r="AI260" s="73"/>
      <c r="AJ260" s="73"/>
      <c r="AK260" s="73"/>
      <c r="AL260" s="73"/>
      <c r="AM260" s="73"/>
      <c r="AN260" s="73"/>
      <c r="AO260" s="73"/>
      <c r="AP260" s="73"/>
      <c r="AQ260" s="73"/>
      <c r="AR260" s="73"/>
      <c r="AS260" s="73"/>
      <c r="AT260" s="73"/>
      <c r="AU260" s="73"/>
    </row>
    <row r="261" ht="14.25" customHeight="1">
      <c r="A261" s="433">
        <v>45917.0</v>
      </c>
      <c r="B261" s="438" t="s">
        <v>68</v>
      </c>
      <c r="C261" s="438" t="s">
        <v>68</v>
      </c>
      <c r="D261" s="438" t="s">
        <v>68</v>
      </c>
      <c r="E261" s="433" t="s">
        <v>68</v>
      </c>
      <c r="F261" s="436" t="s">
        <v>68</v>
      </c>
      <c r="G261" s="434" t="s">
        <v>68</v>
      </c>
      <c r="H261" s="22"/>
      <c r="I261" s="22"/>
      <c r="J261" s="447" t="s">
        <v>68</v>
      </c>
      <c r="K261" s="434" t="s">
        <v>68</v>
      </c>
      <c r="L261" s="436" t="s">
        <v>68</v>
      </c>
      <c r="M261" s="434" t="s">
        <v>68</v>
      </c>
      <c r="N261" s="22"/>
      <c r="O261" s="22"/>
      <c r="P261" s="22"/>
      <c r="Q261" s="22"/>
      <c r="R261" s="22"/>
      <c r="S261" s="22"/>
      <c r="T261" s="436" t="s">
        <v>68</v>
      </c>
      <c r="U261" s="436" t="s">
        <v>68</v>
      </c>
      <c r="V261" s="439" t="s">
        <v>68</v>
      </c>
      <c r="W261" s="434" t="s">
        <v>68</v>
      </c>
      <c r="X261" s="22"/>
      <c r="Y261" s="22"/>
      <c r="Z261" s="22"/>
      <c r="AA261" s="22"/>
      <c r="AB261" s="437"/>
      <c r="AC261" s="437"/>
      <c r="AD261" s="22" t="s">
        <v>68</v>
      </c>
      <c r="AE261" s="73"/>
      <c r="AF261" s="73"/>
      <c r="AG261" s="73"/>
      <c r="AH261" s="73"/>
      <c r="AI261" s="73"/>
      <c r="AJ261" s="73"/>
      <c r="AK261" s="73"/>
      <c r="AL261" s="73"/>
      <c r="AM261" s="73"/>
      <c r="AN261" s="73"/>
      <c r="AO261" s="73"/>
      <c r="AP261" s="73"/>
      <c r="AQ261" s="73"/>
      <c r="AR261" s="73"/>
      <c r="AS261" s="73"/>
      <c r="AT261" s="73"/>
      <c r="AU261" s="73"/>
    </row>
    <row r="262" ht="14.25" customHeight="1">
      <c r="A262" s="433">
        <v>45918.0</v>
      </c>
      <c r="B262" s="438" t="s">
        <v>68</v>
      </c>
      <c r="C262" s="438" t="s">
        <v>68</v>
      </c>
      <c r="D262" s="438" t="s">
        <v>68</v>
      </c>
      <c r="E262" s="433" t="s">
        <v>68</v>
      </c>
      <c r="F262" s="436" t="s">
        <v>68</v>
      </c>
      <c r="G262" s="434" t="s">
        <v>68</v>
      </c>
      <c r="H262" s="22"/>
      <c r="I262" s="22"/>
      <c r="J262" s="447" t="s">
        <v>68</v>
      </c>
      <c r="K262" s="434" t="s">
        <v>68</v>
      </c>
      <c r="L262" s="436" t="s">
        <v>68</v>
      </c>
      <c r="M262" s="434" t="s">
        <v>68</v>
      </c>
      <c r="N262" s="22"/>
      <c r="O262" s="22"/>
      <c r="P262" s="22"/>
      <c r="Q262" s="22"/>
      <c r="R262" s="22"/>
      <c r="S262" s="22"/>
      <c r="T262" s="436" t="s">
        <v>13432</v>
      </c>
      <c r="U262" s="436" t="s">
        <v>68</v>
      </c>
      <c r="V262" s="439" t="s">
        <v>68</v>
      </c>
      <c r="W262" s="434" t="s">
        <v>68</v>
      </c>
      <c r="X262" s="22"/>
      <c r="Y262" s="22"/>
      <c r="Z262" s="22"/>
      <c r="AA262" s="22"/>
      <c r="AB262" s="437"/>
      <c r="AC262" s="437"/>
      <c r="AD262" s="22" t="s">
        <v>68</v>
      </c>
      <c r="AE262" s="73"/>
      <c r="AF262" s="73"/>
      <c r="AG262" s="73"/>
      <c r="AH262" s="73"/>
      <c r="AI262" s="73"/>
      <c r="AJ262" s="73"/>
      <c r="AK262" s="73"/>
      <c r="AL262" s="73"/>
      <c r="AM262" s="73"/>
      <c r="AN262" s="73"/>
      <c r="AO262" s="73"/>
      <c r="AP262" s="73"/>
      <c r="AQ262" s="73"/>
      <c r="AR262" s="73"/>
      <c r="AS262" s="73"/>
      <c r="AT262" s="73"/>
      <c r="AU262" s="73"/>
    </row>
    <row r="263" ht="14.25" customHeight="1">
      <c r="A263" s="433">
        <v>45919.0</v>
      </c>
      <c r="B263" s="438" t="s">
        <v>68</v>
      </c>
      <c r="C263" s="438" t="s">
        <v>68</v>
      </c>
      <c r="D263" s="438" t="s">
        <v>68</v>
      </c>
      <c r="E263" s="433" t="s">
        <v>68</v>
      </c>
      <c r="F263" s="436" t="s">
        <v>13502</v>
      </c>
      <c r="G263" s="434" t="s">
        <v>68</v>
      </c>
      <c r="H263" s="22"/>
      <c r="I263" s="22"/>
      <c r="J263" s="447" t="s">
        <v>68</v>
      </c>
      <c r="K263" s="434" t="s">
        <v>68</v>
      </c>
      <c r="L263" s="436" t="s">
        <v>68</v>
      </c>
      <c r="M263" s="434" t="s">
        <v>68</v>
      </c>
      <c r="N263" s="22"/>
      <c r="O263" s="22"/>
      <c r="P263" s="22"/>
      <c r="Q263" s="22"/>
      <c r="R263" s="22"/>
      <c r="S263" s="22"/>
      <c r="T263" s="436" t="s">
        <v>68</v>
      </c>
      <c r="U263" s="436" t="s">
        <v>68</v>
      </c>
      <c r="V263" s="439" t="s">
        <v>68</v>
      </c>
      <c r="W263" s="434" t="s">
        <v>68</v>
      </c>
      <c r="X263" s="22"/>
      <c r="Y263" s="22"/>
      <c r="Z263" s="22"/>
      <c r="AA263" s="22"/>
      <c r="AB263" s="437"/>
      <c r="AC263" s="437"/>
      <c r="AD263" s="22" t="s">
        <v>13503</v>
      </c>
      <c r="AE263" s="73"/>
      <c r="AF263" s="73"/>
      <c r="AG263" s="73"/>
      <c r="AH263" s="73"/>
      <c r="AI263" s="73"/>
      <c r="AJ263" s="73"/>
      <c r="AK263" s="73"/>
      <c r="AL263" s="73"/>
      <c r="AM263" s="73"/>
      <c r="AN263" s="73"/>
      <c r="AO263" s="73"/>
      <c r="AP263" s="73"/>
      <c r="AQ263" s="73"/>
      <c r="AR263" s="73"/>
      <c r="AS263" s="73"/>
      <c r="AT263" s="73"/>
      <c r="AU263" s="73"/>
    </row>
    <row r="264" ht="14.25" customHeight="1">
      <c r="A264" s="440">
        <v>45920.0</v>
      </c>
      <c r="B264" s="441" t="s">
        <v>68</v>
      </c>
      <c r="C264" s="441" t="s">
        <v>68</v>
      </c>
      <c r="D264" s="441" t="s">
        <v>68</v>
      </c>
      <c r="E264" s="455" t="s">
        <v>68</v>
      </c>
      <c r="F264" s="445" t="s">
        <v>68</v>
      </c>
      <c r="G264" s="442" t="s">
        <v>68</v>
      </c>
      <c r="H264" s="455"/>
      <c r="I264" s="455"/>
      <c r="J264" s="464" t="s">
        <v>13432</v>
      </c>
      <c r="K264" s="442" t="s">
        <v>68</v>
      </c>
      <c r="L264" s="445" t="s">
        <v>68</v>
      </c>
      <c r="M264" s="442" t="s">
        <v>68</v>
      </c>
      <c r="N264" s="455"/>
      <c r="O264" s="455"/>
      <c r="P264" s="455"/>
      <c r="Q264" s="455"/>
      <c r="R264" s="455"/>
      <c r="S264" s="455"/>
      <c r="T264" s="445" t="s">
        <v>13432</v>
      </c>
      <c r="U264" s="445" t="s">
        <v>68</v>
      </c>
      <c r="V264" s="444" t="s">
        <v>68</v>
      </c>
      <c r="W264" s="442" t="s">
        <v>68</v>
      </c>
      <c r="X264" s="455"/>
      <c r="Y264" s="455"/>
      <c r="Z264" s="455"/>
      <c r="AA264" s="455"/>
      <c r="AB264" s="437"/>
      <c r="AC264" s="437"/>
      <c r="AD264" s="455" t="s">
        <v>68</v>
      </c>
      <c r="AE264" s="446"/>
      <c r="AF264" s="446"/>
      <c r="AG264" s="446"/>
      <c r="AH264" s="446"/>
      <c r="AI264" s="446"/>
      <c r="AJ264" s="446"/>
      <c r="AK264" s="446"/>
      <c r="AL264" s="446"/>
      <c r="AM264" s="446"/>
      <c r="AN264" s="446"/>
      <c r="AO264" s="446"/>
      <c r="AP264" s="446"/>
      <c r="AQ264" s="446"/>
      <c r="AR264" s="446"/>
      <c r="AS264" s="446"/>
      <c r="AT264" s="446"/>
      <c r="AU264" s="446"/>
    </row>
    <row r="265" ht="14.25" customHeight="1">
      <c r="A265" s="433">
        <v>45921.0</v>
      </c>
      <c r="B265" s="438" t="s">
        <v>68</v>
      </c>
      <c r="C265" s="438" t="s">
        <v>68</v>
      </c>
      <c r="D265" s="438" t="s">
        <v>68</v>
      </c>
      <c r="E265" s="22" t="s">
        <v>68</v>
      </c>
      <c r="F265" s="438" t="s">
        <v>2458</v>
      </c>
      <c r="G265" s="434" t="s">
        <v>68</v>
      </c>
      <c r="H265" s="22"/>
      <c r="I265" s="22"/>
      <c r="J265" s="439" t="s">
        <v>2458</v>
      </c>
      <c r="K265" s="434" t="s">
        <v>68</v>
      </c>
      <c r="L265" s="438" t="s">
        <v>2458</v>
      </c>
      <c r="M265" s="434" t="s">
        <v>68</v>
      </c>
      <c r="N265" s="22"/>
      <c r="O265" s="22"/>
      <c r="P265" s="22"/>
      <c r="Q265" s="22"/>
      <c r="R265" s="22"/>
      <c r="S265" s="22"/>
      <c r="T265" s="438" t="s">
        <v>2458</v>
      </c>
      <c r="U265" s="436" t="s">
        <v>68</v>
      </c>
      <c r="V265" s="447" t="s">
        <v>68</v>
      </c>
      <c r="W265" s="434" t="s">
        <v>68</v>
      </c>
      <c r="X265" s="22"/>
      <c r="Y265" s="22"/>
      <c r="Z265" s="22"/>
      <c r="AA265" s="22"/>
      <c r="AB265" s="437"/>
      <c r="AC265" s="437"/>
      <c r="AD265" s="22" t="s">
        <v>13504</v>
      </c>
      <c r="AE265" s="73"/>
      <c r="AF265" s="73"/>
      <c r="AG265" s="73"/>
      <c r="AH265" s="73"/>
      <c r="AI265" s="73"/>
      <c r="AJ265" s="73"/>
      <c r="AK265" s="73"/>
      <c r="AL265" s="73"/>
      <c r="AM265" s="73"/>
      <c r="AN265" s="73"/>
      <c r="AO265" s="73"/>
      <c r="AP265" s="73"/>
      <c r="AQ265" s="73"/>
      <c r="AR265" s="73"/>
      <c r="AS265" s="73"/>
      <c r="AT265" s="73"/>
      <c r="AU265" s="73"/>
    </row>
    <row r="266" ht="14.25" customHeight="1">
      <c r="A266" s="433">
        <v>45922.0</v>
      </c>
      <c r="B266" s="438" t="s">
        <v>68</v>
      </c>
      <c r="C266" s="438" t="s">
        <v>68</v>
      </c>
      <c r="D266" s="438" t="s">
        <v>68</v>
      </c>
      <c r="E266" s="22" t="s">
        <v>68</v>
      </c>
      <c r="F266" s="436" t="s">
        <v>13505</v>
      </c>
      <c r="G266" s="434" t="s">
        <v>68</v>
      </c>
      <c r="H266" s="22"/>
      <c r="I266" s="22"/>
      <c r="J266" s="447" t="s">
        <v>68</v>
      </c>
      <c r="K266" s="434" t="s">
        <v>68</v>
      </c>
      <c r="L266" s="436" t="s">
        <v>68</v>
      </c>
      <c r="M266" s="434" t="s">
        <v>68</v>
      </c>
      <c r="N266" s="22"/>
      <c r="O266" s="22"/>
      <c r="P266" s="22"/>
      <c r="Q266" s="22"/>
      <c r="R266" s="22"/>
      <c r="S266" s="22"/>
      <c r="T266" s="436" t="s">
        <v>68</v>
      </c>
      <c r="U266" s="436" t="s">
        <v>68</v>
      </c>
      <c r="V266" s="439" t="s">
        <v>68</v>
      </c>
      <c r="W266" s="434" t="s">
        <v>68</v>
      </c>
      <c r="X266" s="22"/>
      <c r="Y266" s="22"/>
      <c r="Z266" s="22"/>
      <c r="AA266" s="22"/>
      <c r="AB266" s="437"/>
      <c r="AC266" s="437"/>
      <c r="AD266" s="22" t="s">
        <v>68</v>
      </c>
      <c r="AE266" s="73"/>
      <c r="AF266" s="73"/>
      <c r="AG266" s="73"/>
      <c r="AH266" s="73"/>
      <c r="AI266" s="73"/>
      <c r="AJ266" s="73"/>
      <c r="AK266" s="73"/>
      <c r="AL266" s="73"/>
      <c r="AM266" s="73"/>
      <c r="AN266" s="73"/>
      <c r="AO266" s="73"/>
      <c r="AP266" s="73"/>
      <c r="AQ266" s="73"/>
      <c r="AR266" s="73"/>
      <c r="AS266" s="73"/>
      <c r="AT266" s="73"/>
      <c r="AU266" s="73"/>
    </row>
    <row r="267" ht="14.25" customHeight="1">
      <c r="A267" s="433">
        <v>45923.0</v>
      </c>
      <c r="B267" s="438" t="s">
        <v>68</v>
      </c>
      <c r="C267" s="438" t="s">
        <v>68</v>
      </c>
      <c r="D267" s="438" t="s">
        <v>68</v>
      </c>
      <c r="E267" s="22" t="s">
        <v>68</v>
      </c>
      <c r="F267" s="436" t="s">
        <v>68</v>
      </c>
      <c r="G267" s="434" t="s">
        <v>68</v>
      </c>
      <c r="H267" s="22"/>
      <c r="I267" s="22"/>
      <c r="J267" s="447" t="s">
        <v>68</v>
      </c>
      <c r="K267" s="434" t="s">
        <v>68</v>
      </c>
      <c r="L267" s="436" t="s">
        <v>11882</v>
      </c>
      <c r="M267" s="434" t="s">
        <v>68</v>
      </c>
      <c r="N267" s="22"/>
      <c r="O267" s="22"/>
      <c r="P267" s="22"/>
      <c r="Q267" s="22"/>
      <c r="R267" s="22"/>
      <c r="S267" s="22"/>
      <c r="T267" s="436" t="s">
        <v>68</v>
      </c>
      <c r="U267" s="436" t="s">
        <v>68</v>
      </c>
      <c r="V267" s="439" t="s">
        <v>68</v>
      </c>
      <c r="W267" s="434" t="s">
        <v>68</v>
      </c>
      <c r="X267" s="22"/>
      <c r="Y267" s="22"/>
      <c r="Z267" s="22"/>
      <c r="AA267" s="22"/>
      <c r="AB267" s="437"/>
      <c r="AC267" s="437"/>
      <c r="AD267" s="22" t="s">
        <v>13506</v>
      </c>
      <c r="AE267" s="73"/>
      <c r="AF267" s="73"/>
      <c r="AG267" s="73"/>
      <c r="AH267" s="73"/>
      <c r="AI267" s="73"/>
      <c r="AJ267" s="73"/>
      <c r="AK267" s="73"/>
      <c r="AL267" s="73"/>
      <c r="AM267" s="73"/>
      <c r="AN267" s="73"/>
      <c r="AO267" s="73"/>
      <c r="AP267" s="73"/>
      <c r="AQ267" s="73"/>
      <c r="AR267" s="73"/>
      <c r="AS267" s="73"/>
      <c r="AT267" s="73"/>
      <c r="AU267" s="73"/>
    </row>
    <row r="268" ht="14.25" customHeight="1">
      <c r="A268" s="433">
        <v>45924.0</v>
      </c>
      <c r="B268" s="438" t="s">
        <v>68</v>
      </c>
      <c r="C268" s="438" t="s">
        <v>68</v>
      </c>
      <c r="D268" s="438" t="s">
        <v>68</v>
      </c>
      <c r="E268" s="22" t="s">
        <v>68</v>
      </c>
      <c r="F268" s="436" t="s">
        <v>68</v>
      </c>
      <c r="G268" s="434" t="s">
        <v>68</v>
      </c>
      <c r="H268" s="22"/>
      <c r="I268" s="22"/>
      <c r="J268" s="447" t="s">
        <v>68</v>
      </c>
      <c r="K268" s="434" t="s">
        <v>68</v>
      </c>
      <c r="L268" s="436" t="s">
        <v>68</v>
      </c>
      <c r="M268" s="434" t="s">
        <v>68</v>
      </c>
      <c r="N268" s="22"/>
      <c r="O268" s="22"/>
      <c r="P268" s="22"/>
      <c r="Q268" s="22"/>
      <c r="R268" s="22"/>
      <c r="S268" s="22"/>
      <c r="T268" s="436" t="s">
        <v>68</v>
      </c>
      <c r="U268" s="436" t="s">
        <v>68</v>
      </c>
      <c r="V268" s="439" t="s">
        <v>68</v>
      </c>
      <c r="W268" s="434" t="s">
        <v>68</v>
      </c>
      <c r="X268" s="22"/>
      <c r="Y268" s="22"/>
      <c r="Z268" s="22"/>
      <c r="AA268" s="22"/>
      <c r="AB268" s="437"/>
      <c r="AC268" s="437"/>
      <c r="AD268" s="22" t="s">
        <v>68</v>
      </c>
      <c r="AE268" s="73"/>
      <c r="AF268" s="73"/>
      <c r="AG268" s="73"/>
      <c r="AH268" s="73"/>
      <c r="AI268" s="73"/>
      <c r="AJ268" s="73"/>
      <c r="AK268" s="73"/>
      <c r="AL268" s="73"/>
      <c r="AM268" s="73"/>
      <c r="AN268" s="73"/>
      <c r="AO268" s="73"/>
      <c r="AP268" s="73"/>
      <c r="AQ268" s="73"/>
      <c r="AR268" s="73"/>
      <c r="AS268" s="73"/>
      <c r="AT268" s="73"/>
      <c r="AU268" s="73"/>
    </row>
    <row r="269" ht="14.25" customHeight="1">
      <c r="A269" s="433">
        <v>45925.0</v>
      </c>
      <c r="B269" s="438" t="s">
        <v>68</v>
      </c>
      <c r="C269" s="438" t="s">
        <v>68</v>
      </c>
      <c r="D269" s="438" t="s">
        <v>68</v>
      </c>
      <c r="E269" s="22" t="s">
        <v>68</v>
      </c>
      <c r="F269" s="436" t="s">
        <v>68</v>
      </c>
      <c r="G269" s="434" t="s">
        <v>68</v>
      </c>
      <c r="H269" s="22"/>
      <c r="I269" s="22"/>
      <c r="J269" s="447" t="s">
        <v>68</v>
      </c>
      <c r="K269" s="434" t="s">
        <v>68</v>
      </c>
      <c r="L269" s="436" t="s">
        <v>68</v>
      </c>
      <c r="M269" s="434" t="s">
        <v>68</v>
      </c>
      <c r="N269" s="22"/>
      <c r="O269" s="22"/>
      <c r="P269" s="22"/>
      <c r="Q269" s="22"/>
      <c r="R269" s="22"/>
      <c r="S269" s="22"/>
      <c r="T269" s="436" t="s">
        <v>68</v>
      </c>
      <c r="U269" s="436" t="s">
        <v>68</v>
      </c>
      <c r="V269" s="439" t="s">
        <v>68</v>
      </c>
      <c r="W269" s="434" t="s">
        <v>68</v>
      </c>
      <c r="X269" s="22"/>
      <c r="Y269" s="22"/>
      <c r="Z269" s="22"/>
      <c r="AA269" s="22"/>
      <c r="AB269" s="437"/>
      <c r="AC269" s="437"/>
      <c r="AD269" s="22" t="s">
        <v>13507</v>
      </c>
      <c r="AE269" s="73"/>
      <c r="AF269" s="73"/>
      <c r="AG269" s="73"/>
      <c r="AH269" s="73"/>
      <c r="AI269" s="73"/>
      <c r="AJ269" s="73"/>
      <c r="AK269" s="73"/>
      <c r="AL269" s="73"/>
      <c r="AM269" s="73"/>
      <c r="AN269" s="73"/>
      <c r="AO269" s="73"/>
      <c r="AP269" s="73"/>
      <c r="AQ269" s="73"/>
      <c r="AR269" s="73"/>
      <c r="AS269" s="73"/>
      <c r="AT269" s="73"/>
      <c r="AU269" s="73"/>
    </row>
    <row r="270" ht="14.25" customHeight="1">
      <c r="A270" s="433">
        <v>45926.0</v>
      </c>
      <c r="B270" s="438" t="s">
        <v>68</v>
      </c>
      <c r="C270" s="438" t="s">
        <v>68</v>
      </c>
      <c r="D270" s="438" t="s">
        <v>68</v>
      </c>
      <c r="E270" s="22" t="s">
        <v>68</v>
      </c>
      <c r="F270" s="436" t="s">
        <v>68</v>
      </c>
      <c r="G270" s="434" t="s">
        <v>68</v>
      </c>
      <c r="H270" s="22"/>
      <c r="I270" s="22"/>
      <c r="J270" s="447" t="s">
        <v>68</v>
      </c>
      <c r="K270" s="434" t="s">
        <v>68</v>
      </c>
      <c r="L270" s="436" t="s">
        <v>68</v>
      </c>
      <c r="M270" s="434" t="s">
        <v>68</v>
      </c>
      <c r="N270" s="22"/>
      <c r="O270" s="22"/>
      <c r="P270" s="22"/>
      <c r="Q270" s="22"/>
      <c r="R270" s="22"/>
      <c r="S270" s="22"/>
      <c r="T270" s="436" t="s">
        <v>68</v>
      </c>
      <c r="U270" s="436" t="s">
        <v>68</v>
      </c>
      <c r="V270" s="439" t="s">
        <v>68</v>
      </c>
      <c r="W270" s="434" t="s">
        <v>68</v>
      </c>
      <c r="X270" s="22"/>
      <c r="Y270" s="22"/>
      <c r="Z270" s="22"/>
      <c r="AA270" s="22"/>
      <c r="AB270" s="437"/>
      <c r="AC270" s="437"/>
      <c r="AD270" s="22" t="s">
        <v>68</v>
      </c>
      <c r="AE270" s="73"/>
      <c r="AF270" s="73"/>
      <c r="AG270" s="73"/>
      <c r="AH270" s="73"/>
      <c r="AI270" s="73"/>
      <c r="AJ270" s="73"/>
      <c r="AK270" s="73"/>
      <c r="AL270" s="73"/>
      <c r="AM270" s="73"/>
      <c r="AN270" s="73"/>
      <c r="AO270" s="73"/>
      <c r="AP270" s="73"/>
      <c r="AQ270" s="73"/>
      <c r="AR270" s="73"/>
      <c r="AS270" s="73"/>
      <c r="AT270" s="73"/>
      <c r="AU270" s="73"/>
    </row>
    <row r="271" ht="14.25" customHeight="1">
      <c r="A271" s="440">
        <v>45927.0</v>
      </c>
      <c r="B271" s="441" t="s">
        <v>68</v>
      </c>
      <c r="C271" s="441" t="s">
        <v>68</v>
      </c>
      <c r="D271" s="441" t="s">
        <v>68</v>
      </c>
      <c r="E271" s="455" t="s">
        <v>68</v>
      </c>
      <c r="F271" s="445" t="s">
        <v>68</v>
      </c>
      <c r="G271" s="442" t="s">
        <v>68</v>
      </c>
      <c r="H271" s="455"/>
      <c r="I271" s="455"/>
      <c r="J271" s="464" t="s">
        <v>13432</v>
      </c>
      <c r="K271" s="442" t="s">
        <v>68</v>
      </c>
      <c r="L271" s="445" t="s">
        <v>68</v>
      </c>
      <c r="M271" s="442" t="s">
        <v>68</v>
      </c>
      <c r="N271" s="455"/>
      <c r="O271" s="455"/>
      <c r="P271" s="455"/>
      <c r="Q271" s="455"/>
      <c r="R271" s="455"/>
      <c r="S271" s="455"/>
      <c r="T271" s="445" t="s">
        <v>13432</v>
      </c>
      <c r="U271" s="445" t="s">
        <v>68</v>
      </c>
      <c r="V271" s="444" t="s">
        <v>68</v>
      </c>
      <c r="W271" s="442" t="s">
        <v>68</v>
      </c>
      <c r="X271" s="455"/>
      <c r="Y271" s="455"/>
      <c r="Z271" s="455"/>
      <c r="AA271" s="455"/>
      <c r="AB271" s="437"/>
      <c r="AC271" s="437"/>
      <c r="AD271" s="455" t="s">
        <v>13508</v>
      </c>
      <c r="AE271" s="446"/>
      <c r="AF271" s="446"/>
      <c r="AG271" s="446"/>
      <c r="AH271" s="446"/>
      <c r="AI271" s="446"/>
      <c r="AJ271" s="446"/>
      <c r="AK271" s="446"/>
      <c r="AL271" s="446"/>
      <c r="AM271" s="446"/>
      <c r="AN271" s="446"/>
      <c r="AO271" s="446"/>
      <c r="AP271" s="446"/>
      <c r="AQ271" s="446"/>
      <c r="AR271" s="446"/>
      <c r="AS271" s="446"/>
      <c r="AT271" s="446"/>
      <c r="AU271" s="446"/>
    </row>
    <row r="272" ht="14.25" customHeight="1">
      <c r="A272" s="433">
        <v>45928.0</v>
      </c>
      <c r="B272" s="438" t="s">
        <v>68</v>
      </c>
      <c r="C272" s="438" t="s">
        <v>68</v>
      </c>
      <c r="D272" s="438" t="s">
        <v>68</v>
      </c>
      <c r="E272" s="22" t="s">
        <v>68</v>
      </c>
      <c r="F272" s="438" t="s">
        <v>2458</v>
      </c>
      <c r="G272" s="434" t="s">
        <v>68</v>
      </c>
      <c r="H272" s="22"/>
      <c r="I272" s="22"/>
      <c r="J272" s="439" t="s">
        <v>2458</v>
      </c>
      <c r="K272" s="434" t="s">
        <v>68</v>
      </c>
      <c r="L272" s="438" t="s">
        <v>2458</v>
      </c>
      <c r="M272" s="434" t="s">
        <v>68</v>
      </c>
      <c r="N272" s="22"/>
      <c r="O272" s="22"/>
      <c r="P272" s="22"/>
      <c r="Q272" s="22"/>
      <c r="R272" s="22"/>
      <c r="S272" s="22"/>
      <c r="T272" s="438" t="s">
        <v>2458</v>
      </c>
      <c r="U272" s="436" t="s">
        <v>68</v>
      </c>
      <c r="V272" s="447" t="s">
        <v>68</v>
      </c>
      <c r="W272" s="434" t="s">
        <v>68</v>
      </c>
      <c r="X272" s="22"/>
      <c r="Y272" s="22"/>
      <c r="Z272" s="22"/>
      <c r="AA272" s="22"/>
      <c r="AB272" s="437"/>
      <c r="AC272" s="437"/>
      <c r="AD272" s="22" t="s">
        <v>13500</v>
      </c>
      <c r="AE272" s="73"/>
      <c r="AF272" s="73"/>
      <c r="AG272" s="73"/>
      <c r="AH272" s="73"/>
      <c r="AI272" s="73"/>
      <c r="AJ272" s="73"/>
      <c r="AK272" s="73"/>
      <c r="AL272" s="73"/>
      <c r="AM272" s="73"/>
      <c r="AN272" s="73"/>
      <c r="AO272" s="73"/>
      <c r="AP272" s="73"/>
      <c r="AQ272" s="73"/>
      <c r="AR272" s="73"/>
      <c r="AS272" s="73"/>
      <c r="AT272" s="73"/>
      <c r="AU272" s="73"/>
    </row>
    <row r="273" ht="14.25" customHeight="1">
      <c r="A273" s="433">
        <v>45929.0</v>
      </c>
      <c r="B273" s="438" t="s">
        <v>68</v>
      </c>
      <c r="C273" s="438" t="s">
        <v>68</v>
      </c>
      <c r="D273" s="438" t="s">
        <v>68</v>
      </c>
      <c r="E273" s="22" t="s">
        <v>68</v>
      </c>
      <c r="F273" s="436" t="s">
        <v>68</v>
      </c>
      <c r="G273" s="434" t="s">
        <v>68</v>
      </c>
      <c r="H273" s="22"/>
      <c r="I273" s="22"/>
      <c r="J273" s="447" t="s">
        <v>68</v>
      </c>
      <c r="K273" s="434" t="s">
        <v>68</v>
      </c>
      <c r="L273" s="436" t="s">
        <v>68</v>
      </c>
      <c r="M273" s="434" t="s">
        <v>68</v>
      </c>
      <c r="N273" s="22"/>
      <c r="O273" s="22"/>
      <c r="P273" s="22"/>
      <c r="Q273" s="22"/>
      <c r="R273" s="22"/>
      <c r="S273" s="22"/>
      <c r="T273" s="436" t="s">
        <v>68</v>
      </c>
      <c r="U273" s="436" t="s">
        <v>68</v>
      </c>
      <c r="V273" s="439" t="s">
        <v>68</v>
      </c>
      <c r="W273" s="434" t="s">
        <v>68</v>
      </c>
      <c r="X273" s="22"/>
      <c r="Y273" s="22"/>
      <c r="Z273" s="22"/>
      <c r="AA273" s="22"/>
      <c r="AB273" s="437"/>
      <c r="AC273" s="437"/>
      <c r="AD273" s="22" t="s">
        <v>68</v>
      </c>
      <c r="AE273" s="73"/>
      <c r="AF273" s="73"/>
      <c r="AG273" s="73"/>
      <c r="AH273" s="73"/>
      <c r="AI273" s="73"/>
      <c r="AJ273" s="73"/>
      <c r="AK273" s="73"/>
      <c r="AL273" s="73"/>
      <c r="AM273" s="73"/>
      <c r="AN273" s="73"/>
      <c r="AO273" s="73"/>
      <c r="AP273" s="73"/>
      <c r="AQ273" s="73"/>
      <c r="AR273" s="73"/>
      <c r="AS273" s="73"/>
      <c r="AT273" s="73"/>
      <c r="AU273" s="73"/>
    </row>
    <row r="274" ht="14.25" customHeight="1">
      <c r="A274" s="433">
        <v>45930.0</v>
      </c>
      <c r="B274" s="438" t="s">
        <v>68</v>
      </c>
      <c r="C274" s="438" t="s">
        <v>68</v>
      </c>
      <c r="D274" s="438" t="s">
        <v>68</v>
      </c>
      <c r="E274" s="22" t="s">
        <v>68</v>
      </c>
      <c r="F274" s="436" t="s">
        <v>68</v>
      </c>
      <c r="G274" s="434" t="s">
        <v>68</v>
      </c>
      <c r="H274" s="22"/>
      <c r="I274" s="22"/>
      <c r="J274" s="447" t="s">
        <v>68</v>
      </c>
      <c r="K274" s="434" t="s">
        <v>68</v>
      </c>
      <c r="L274" s="436" t="s">
        <v>68</v>
      </c>
      <c r="M274" s="434" t="s">
        <v>68</v>
      </c>
      <c r="N274" s="22"/>
      <c r="O274" s="22"/>
      <c r="P274" s="22"/>
      <c r="Q274" s="22"/>
      <c r="R274" s="22"/>
      <c r="S274" s="22"/>
      <c r="T274" s="436" t="s">
        <v>68</v>
      </c>
      <c r="U274" s="436" t="s">
        <v>68</v>
      </c>
      <c r="V274" s="439" t="s">
        <v>68</v>
      </c>
      <c r="W274" s="434" t="s">
        <v>68</v>
      </c>
      <c r="X274" s="22"/>
      <c r="Y274" s="22"/>
      <c r="Z274" s="22"/>
      <c r="AA274" s="22"/>
      <c r="AB274" s="437"/>
      <c r="AC274" s="437"/>
      <c r="AD274" s="22" t="s">
        <v>68</v>
      </c>
      <c r="AE274" s="73"/>
      <c r="AF274" s="73"/>
      <c r="AG274" s="73"/>
      <c r="AH274" s="73"/>
      <c r="AI274" s="73"/>
      <c r="AJ274" s="73"/>
      <c r="AK274" s="73"/>
      <c r="AL274" s="73"/>
      <c r="AM274" s="73"/>
      <c r="AN274" s="73"/>
      <c r="AO274" s="73"/>
      <c r="AP274" s="73"/>
      <c r="AQ274" s="73"/>
      <c r="AR274" s="73"/>
      <c r="AS274" s="73"/>
      <c r="AT274" s="73"/>
      <c r="AU274" s="73"/>
    </row>
    <row r="275" ht="14.25" customHeight="1">
      <c r="A275" s="433">
        <v>45931.0</v>
      </c>
      <c r="B275" s="438" t="s">
        <v>68</v>
      </c>
      <c r="C275" s="438" t="s">
        <v>68</v>
      </c>
      <c r="D275" s="438" t="s">
        <v>68</v>
      </c>
      <c r="E275" s="22" t="s">
        <v>68</v>
      </c>
      <c r="F275" s="436" t="s">
        <v>68</v>
      </c>
      <c r="G275" s="434" t="s">
        <v>68</v>
      </c>
      <c r="H275" s="22"/>
      <c r="I275" s="22"/>
      <c r="J275" s="447" t="s">
        <v>68</v>
      </c>
      <c r="K275" s="434" t="s">
        <v>68</v>
      </c>
      <c r="L275" s="436" t="s">
        <v>68</v>
      </c>
      <c r="M275" s="434" t="s">
        <v>68</v>
      </c>
      <c r="N275" s="22"/>
      <c r="O275" s="22"/>
      <c r="P275" s="22"/>
      <c r="Q275" s="22"/>
      <c r="R275" s="22"/>
      <c r="S275" s="22"/>
      <c r="T275" s="436" t="s">
        <v>13432</v>
      </c>
      <c r="U275" s="436" t="s">
        <v>68</v>
      </c>
      <c r="V275" s="439" t="s">
        <v>68</v>
      </c>
      <c r="W275" s="434" t="s">
        <v>68</v>
      </c>
      <c r="X275" s="22"/>
      <c r="Y275" s="22"/>
      <c r="Z275" s="22"/>
      <c r="AA275" s="22"/>
      <c r="AB275" s="437"/>
      <c r="AC275" s="437"/>
      <c r="AD275" s="22" t="s">
        <v>13509</v>
      </c>
      <c r="AE275" s="73"/>
      <c r="AF275" s="73"/>
      <c r="AG275" s="73"/>
      <c r="AH275" s="73"/>
      <c r="AI275" s="73"/>
      <c r="AJ275" s="73"/>
      <c r="AK275" s="73"/>
      <c r="AL275" s="73"/>
      <c r="AM275" s="73"/>
      <c r="AN275" s="73"/>
      <c r="AO275" s="73"/>
      <c r="AP275" s="73"/>
      <c r="AQ275" s="73"/>
      <c r="AR275" s="73"/>
      <c r="AS275" s="73"/>
      <c r="AT275" s="73"/>
      <c r="AU275" s="73"/>
    </row>
    <row r="276" ht="14.25" customHeight="1">
      <c r="A276" s="433">
        <v>45932.0</v>
      </c>
      <c r="B276" s="438" t="s">
        <v>68</v>
      </c>
      <c r="C276" s="438" t="s">
        <v>68</v>
      </c>
      <c r="D276" s="438" t="s">
        <v>68</v>
      </c>
      <c r="E276" s="22" t="s">
        <v>68</v>
      </c>
      <c r="F276" s="436" t="s">
        <v>68</v>
      </c>
      <c r="G276" s="434" t="s">
        <v>68</v>
      </c>
      <c r="H276" s="22"/>
      <c r="I276" s="22"/>
      <c r="J276" s="447" t="s">
        <v>68</v>
      </c>
      <c r="K276" s="434" t="s">
        <v>68</v>
      </c>
      <c r="L276" s="436" t="s">
        <v>68</v>
      </c>
      <c r="M276" s="434" t="s">
        <v>68</v>
      </c>
      <c r="N276" s="22"/>
      <c r="O276" s="22"/>
      <c r="P276" s="22"/>
      <c r="Q276" s="22"/>
      <c r="R276" s="22"/>
      <c r="S276" s="22"/>
      <c r="T276" s="436" t="s">
        <v>13432</v>
      </c>
      <c r="U276" s="436" t="s">
        <v>68</v>
      </c>
      <c r="V276" s="439" t="s">
        <v>68</v>
      </c>
      <c r="W276" s="434" t="s">
        <v>68</v>
      </c>
      <c r="X276" s="22"/>
      <c r="Y276" s="22"/>
      <c r="Z276" s="22"/>
      <c r="AA276" s="22"/>
      <c r="AB276" s="437"/>
      <c r="AC276" s="437"/>
      <c r="AD276" s="22" t="s">
        <v>13509</v>
      </c>
      <c r="AE276" s="73"/>
      <c r="AF276" s="73"/>
      <c r="AG276" s="73"/>
      <c r="AH276" s="73"/>
      <c r="AI276" s="73"/>
      <c r="AJ276" s="73"/>
      <c r="AK276" s="73"/>
      <c r="AL276" s="73"/>
      <c r="AM276" s="73"/>
      <c r="AN276" s="73"/>
      <c r="AO276" s="73"/>
      <c r="AP276" s="73"/>
      <c r="AQ276" s="73"/>
      <c r="AR276" s="73"/>
      <c r="AS276" s="73"/>
      <c r="AT276" s="73"/>
      <c r="AU276" s="73"/>
    </row>
    <row r="277" ht="14.25" customHeight="1">
      <c r="A277" s="433">
        <v>45933.0</v>
      </c>
      <c r="B277" s="438" t="s">
        <v>68</v>
      </c>
      <c r="C277" s="438" t="s">
        <v>68</v>
      </c>
      <c r="D277" s="438" t="s">
        <v>68</v>
      </c>
      <c r="E277" s="22" t="s">
        <v>68</v>
      </c>
      <c r="F277" s="436" t="s">
        <v>68</v>
      </c>
      <c r="G277" s="434" t="s">
        <v>68</v>
      </c>
      <c r="H277" s="22"/>
      <c r="I277" s="22"/>
      <c r="J277" s="447" t="s">
        <v>68</v>
      </c>
      <c r="K277" s="434" t="s">
        <v>68</v>
      </c>
      <c r="L277" s="436" t="s">
        <v>68</v>
      </c>
      <c r="M277" s="434" t="s">
        <v>68</v>
      </c>
      <c r="N277" s="22"/>
      <c r="O277" s="22"/>
      <c r="P277" s="22"/>
      <c r="Q277" s="22"/>
      <c r="R277" s="22"/>
      <c r="S277" s="22"/>
      <c r="T277" s="436" t="s">
        <v>13432</v>
      </c>
      <c r="U277" s="436" t="s">
        <v>68</v>
      </c>
      <c r="V277" s="439" t="s">
        <v>68</v>
      </c>
      <c r="W277" s="434" t="s">
        <v>68</v>
      </c>
      <c r="X277" s="22"/>
      <c r="Y277" s="22"/>
      <c r="Z277" s="22"/>
      <c r="AA277" s="22"/>
      <c r="AB277" s="437"/>
      <c r="AC277" s="437"/>
      <c r="AD277" s="22" t="s">
        <v>13509</v>
      </c>
      <c r="AE277" s="73"/>
      <c r="AF277" s="73"/>
      <c r="AG277" s="73"/>
      <c r="AH277" s="73"/>
      <c r="AI277" s="73"/>
      <c r="AJ277" s="73"/>
      <c r="AK277" s="73"/>
      <c r="AL277" s="73"/>
      <c r="AM277" s="73"/>
      <c r="AN277" s="73"/>
      <c r="AO277" s="73"/>
      <c r="AP277" s="73"/>
      <c r="AQ277" s="73"/>
      <c r="AR277" s="73"/>
      <c r="AS277" s="73"/>
      <c r="AT277" s="73"/>
      <c r="AU277" s="73"/>
    </row>
    <row r="278" ht="14.25" customHeight="1">
      <c r="A278" s="440">
        <v>45934.0</v>
      </c>
      <c r="B278" s="441" t="s">
        <v>68</v>
      </c>
      <c r="C278" s="441" t="s">
        <v>68</v>
      </c>
      <c r="D278" s="441" t="s">
        <v>68</v>
      </c>
      <c r="E278" s="455" t="s">
        <v>68</v>
      </c>
      <c r="F278" s="445" t="s">
        <v>68</v>
      </c>
      <c r="G278" s="442" t="s">
        <v>68</v>
      </c>
      <c r="H278" s="455"/>
      <c r="I278" s="455"/>
      <c r="J278" s="464" t="s">
        <v>13432</v>
      </c>
      <c r="K278" s="442" t="s">
        <v>68</v>
      </c>
      <c r="L278" s="445" t="s">
        <v>68</v>
      </c>
      <c r="M278" s="442" t="s">
        <v>68</v>
      </c>
      <c r="N278" s="455"/>
      <c r="O278" s="455"/>
      <c r="P278" s="455"/>
      <c r="Q278" s="455"/>
      <c r="R278" s="455"/>
      <c r="S278" s="455"/>
      <c r="T278" s="445" t="s">
        <v>13432</v>
      </c>
      <c r="U278" s="445" t="s">
        <v>68</v>
      </c>
      <c r="V278" s="444" t="s">
        <v>68</v>
      </c>
      <c r="W278" s="442" t="s">
        <v>68</v>
      </c>
      <c r="X278" s="455"/>
      <c r="Y278" s="455"/>
      <c r="Z278" s="455"/>
      <c r="AA278" s="455"/>
      <c r="AB278" s="437"/>
      <c r="AC278" s="437"/>
      <c r="AD278" s="455" t="s">
        <v>68</v>
      </c>
      <c r="AE278" s="446"/>
      <c r="AF278" s="446"/>
      <c r="AG278" s="446"/>
      <c r="AH278" s="446"/>
      <c r="AI278" s="446"/>
      <c r="AJ278" s="446"/>
      <c r="AK278" s="446"/>
      <c r="AL278" s="446"/>
      <c r="AM278" s="446"/>
      <c r="AN278" s="446"/>
      <c r="AO278" s="446"/>
      <c r="AP278" s="446"/>
      <c r="AQ278" s="446"/>
      <c r="AR278" s="446"/>
      <c r="AS278" s="446"/>
      <c r="AT278" s="446"/>
      <c r="AU278" s="446"/>
    </row>
    <row r="279" ht="14.25" customHeight="1">
      <c r="A279" s="433">
        <v>45935.0</v>
      </c>
      <c r="B279" s="438" t="s">
        <v>68</v>
      </c>
      <c r="C279" s="438" t="s">
        <v>68</v>
      </c>
      <c r="D279" s="438" t="s">
        <v>68</v>
      </c>
      <c r="E279" s="22" t="s">
        <v>68</v>
      </c>
      <c r="F279" s="438" t="s">
        <v>2458</v>
      </c>
      <c r="G279" s="434" t="s">
        <v>68</v>
      </c>
      <c r="H279" s="22"/>
      <c r="I279" s="22"/>
      <c r="J279" s="439" t="s">
        <v>2458</v>
      </c>
      <c r="K279" s="434" t="s">
        <v>68</v>
      </c>
      <c r="L279" s="438" t="s">
        <v>2458</v>
      </c>
      <c r="M279" s="434" t="s">
        <v>68</v>
      </c>
      <c r="N279" s="22"/>
      <c r="O279" s="22"/>
      <c r="P279" s="22"/>
      <c r="Q279" s="22"/>
      <c r="R279" s="22"/>
      <c r="S279" s="22"/>
      <c r="T279" s="438" t="s">
        <v>2458</v>
      </c>
      <c r="U279" s="436" t="s">
        <v>68</v>
      </c>
      <c r="V279" s="447" t="s">
        <v>68</v>
      </c>
      <c r="W279" s="434" t="s">
        <v>68</v>
      </c>
      <c r="X279" s="22"/>
      <c r="Y279" s="22"/>
      <c r="Z279" s="22"/>
      <c r="AA279" s="22"/>
      <c r="AB279" s="437"/>
      <c r="AC279" s="437"/>
      <c r="AD279" s="22" t="s">
        <v>13504</v>
      </c>
      <c r="AE279" s="73"/>
      <c r="AF279" s="73"/>
      <c r="AG279" s="73"/>
      <c r="AH279" s="73"/>
      <c r="AI279" s="73"/>
      <c r="AJ279" s="73"/>
      <c r="AK279" s="73"/>
      <c r="AL279" s="73"/>
      <c r="AM279" s="73"/>
      <c r="AN279" s="73"/>
      <c r="AO279" s="73"/>
      <c r="AP279" s="73"/>
      <c r="AQ279" s="73"/>
      <c r="AR279" s="73"/>
      <c r="AS279" s="73"/>
      <c r="AT279" s="73"/>
      <c r="AU279" s="73"/>
    </row>
    <row r="280" ht="14.25" customHeight="1">
      <c r="A280" s="433">
        <v>45936.0</v>
      </c>
      <c r="B280" s="438" t="s">
        <v>68</v>
      </c>
      <c r="C280" s="438" t="s">
        <v>68</v>
      </c>
      <c r="D280" s="438" t="s">
        <v>68</v>
      </c>
      <c r="E280" s="22" t="s">
        <v>68</v>
      </c>
      <c r="F280" s="436" t="s">
        <v>68</v>
      </c>
      <c r="G280" s="434" t="s">
        <v>68</v>
      </c>
      <c r="H280" s="22"/>
      <c r="I280" s="22"/>
      <c r="J280" s="447" t="s">
        <v>68</v>
      </c>
      <c r="K280" s="434" t="s">
        <v>68</v>
      </c>
      <c r="L280" s="436" t="s">
        <v>68</v>
      </c>
      <c r="M280" s="434" t="s">
        <v>68</v>
      </c>
      <c r="N280" s="22"/>
      <c r="O280" s="22"/>
      <c r="P280" s="22"/>
      <c r="Q280" s="22"/>
      <c r="R280" s="22"/>
      <c r="S280" s="22"/>
      <c r="T280" s="436" t="s">
        <v>68</v>
      </c>
      <c r="U280" s="436" t="s">
        <v>68</v>
      </c>
      <c r="V280" s="439" t="s">
        <v>68</v>
      </c>
      <c r="W280" s="434" t="s">
        <v>68</v>
      </c>
      <c r="X280" s="22"/>
      <c r="Y280" s="22"/>
      <c r="Z280" s="22"/>
      <c r="AA280" s="22"/>
      <c r="AB280" s="437"/>
      <c r="AC280" s="437"/>
      <c r="AD280" s="22" t="s">
        <v>13510</v>
      </c>
      <c r="AE280" s="73"/>
      <c r="AF280" s="73"/>
      <c r="AG280" s="73"/>
      <c r="AH280" s="73"/>
      <c r="AI280" s="73"/>
      <c r="AJ280" s="73"/>
      <c r="AK280" s="73"/>
      <c r="AL280" s="73"/>
      <c r="AM280" s="73"/>
      <c r="AN280" s="73"/>
      <c r="AO280" s="73"/>
      <c r="AP280" s="73"/>
      <c r="AQ280" s="73"/>
      <c r="AR280" s="73"/>
      <c r="AS280" s="73"/>
      <c r="AT280" s="73"/>
      <c r="AU280" s="73"/>
    </row>
    <row r="281" ht="14.25" customHeight="1">
      <c r="A281" s="433">
        <v>45937.0</v>
      </c>
      <c r="B281" s="438" t="s">
        <v>68</v>
      </c>
      <c r="C281" s="438" t="s">
        <v>68</v>
      </c>
      <c r="D281" s="438" t="s">
        <v>68</v>
      </c>
      <c r="E281" s="22" t="s">
        <v>68</v>
      </c>
      <c r="F281" s="436" t="s">
        <v>68</v>
      </c>
      <c r="G281" s="434" t="s">
        <v>68</v>
      </c>
      <c r="H281" s="22"/>
      <c r="I281" s="22"/>
      <c r="J281" s="447" t="s">
        <v>68</v>
      </c>
      <c r="K281" s="434" t="s">
        <v>68</v>
      </c>
      <c r="L281" s="436" t="s">
        <v>68</v>
      </c>
      <c r="M281" s="434" t="s">
        <v>68</v>
      </c>
      <c r="N281" s="22"/>
      <c r="O281" s="22"/>
      <c r="P281" s="22"/>
      <c r="Q281" s="22"/>
      <c r="R281" s="22"/>
      <c r="S281" s="22"/>
      <c r="T281" s="436" t="s">
        <v>13432</v>
      </c>
      <c r="U281" s="436" t="s">
        <v>68</v>
      </c>
      <c r="V281" s="439" t="s">
        <v>68</v>
      </c>
      <c r="W281" s="434" t="s">
        <v>68</v>
      </c>
      <c r="X281" s="22"/>
      <c r="Y281" s="22"/>
      <c r="Z281" s="22"/>
      <c r="AA281" s="22"/>
      <c r="AB281" s="437"/>
      <c r="AC281" s="437"/>
      <c r="AD281" s="22" t="s">
        <v>13509</v>
      </c>
      <c r="AE281" s="73"/>
      <c r="AF281" s="73"/>
      <c r="AG281" s="73"/>
      <c r="AH281" s="73"/>
      <c r="AI281" s="73"/>
      <c r="AJ281" s="73"/>
      <c r="AK281" s="73"/>
      <c r="AL281" s="73"/>
      <c r="AM281" s="73"/>
      <c r="AN281" s="73"/>
      <c r="AO281" s="73"/>
      <c r="AP281" s="73"/>
      <c r="AQ281" s="73"/>
      <c r="AR281" s="73"/>
      <c r="AS281" s="73"/>
      <c r="AT281" s="73"/>
      <c r="AU281" s="73"/>
    </row>
    <row r="282" ht="14.25" customHeight="1">
      <c r="A282" s="433">
        <v>45938.0</v>
      </c>
      <c r="B282" s="438" t="s">
        <v>68</v>
      </c>
      <c r="C282" s="438" t="s">
        <v>68</v>
      </c>
      <c r="D282" s="438" t="s">
        <v>68</v>
      </c>
      <c r="E282" s="22" t="s">
        <v>68</v>
      </c>
      <c r="F282" s="436" t="s">
        <v>68</v>
      </c>
      <c r="G282" s="434" t="s">
        <v>68</v>
      </c>
      <c r="H282" s="22"/>
      <c r="I282" s="22"/>
      <c r="J282" s="447" t="s">
        <v>68</v>
      </c>
      <c r="K282" s="434" t="s">
        <v>68</v>
      </c>
      <c r="L282" s="436" t="s">
        <v>68</v>
      </c>
      <c r="M282" s="434" t="s">
        <v>68</v>
      </c>
      <c r="N282" s="22"/>
      <c r="O282" s="22"/>
      <c r="P282" s="22"/>
      <c r="Q282" s="22"/>
      <c r="R282" s="22"/>
      <c r="S282" s="22"/>
      <c r="T282" s="436" t="s">
        <v>13432</v>
      </c>
      <c r="U282" s="436" t="s">
        <v>68</v>
      </c>
      <c r="V282" s="439" t="s">
        <v>68</v>
      </c>
      <c r="W282" s="434" t="s">
        <v>68</v>
      </c>
      <c r="X282" s="22"/>
      <c r="Y282" s="22"/>
      <c r="Z282" s="22"/>
      <c r="AA282" s="22"/>
      <c r="AB282" s="437"/>
      <c r="AC282" s="437"/>
      <c r="AD282" s="22" t="s">
        <v>13509</v>
      </c>
      <c r="AE282" s="73"/>
      <c r="AF282" s="73"/>
      <c r="AG282" s="73"/>
      <c r="AH282" s="73"/>
      <c r="AI282" s="73"/>
      <c r="AJ282" s="73"/>
      <c r="AK282" s="73"/>
      <c r="AL282" s="73"/>
      <c r="AM282" s="73"/>
      <c r="AN282" s="73"/>
      <c r="AO282" s="73"/>
      <c r="AP282" s="73"/>
      <c r="AQ282" s="73"/>
      <c r="AR282" s="73"/>
      <c r="AS282" s="73"/>
      <c r="AT282" s="73"/>
      <c r="AU282" s="73"/>
    </row>
    <row r="283" ht="14.25" customHeight="1">
      <c r="A283" s="433">
        <v>45939.0</v>
      </c>
      <c r="B283" s="438" t="s">
        <v>68</v>
      </c>
      <c r="C283" s="438" t="s">
        <v>68</v>
      </c>
      <c r="D283" s="438" t="s">
        <v>68</v>
      </c>
      <c r="E283" s="22" t="s">
        <v>68</v>
      </c>
      <c r="F283" s="436" t="s">
        <v>68</v>
      </c>
      <c r="G283" s="434" t="s">
        <v>68</v>
      </c>
      <c r="H283" s="22"/>
      <c r="I283" s="22"/>
      <c r="J283" s="447" t="s">
        <v>68</v>
      </c>
      <c r="K283" s="434" t="s">
        <v>68</v>
      </c>
      <c r="L283" s="436" t="s">
        <v>68</v>
      </c>
      <c r="M283" s="434" t="s">
        <v>68</v>
      </c>
      <c r="N283" s="22"/>
      <c r="O283" s="22"/>
      <c r="P283" s="22"/>
      <c r="Q283" s="22"/>
      <c r="R283" s="22"/>
      <c r="S283" s="22"/>
      <c r="T283" s="436" t="s">
        <v>13432</v>
      </c>
      <c r="U283" s="436" t="s">
        <v>68</v>
      </c>
      <c r="V283" s="439" t="s">
        <v>68</v>
      </c>
      <c r="W283" s="434" t="s">
        <v>68</v>
      </c>
      <c r="X283" s="22"/>
      <c r="Y283" s="22"/>
      <c r="Z283" s="22"/>
      <c r="AA283" s="22"/>
      <c r="AB283" s="437"/>
      <c r="AC283" s="437"/>
      <c r="AD283" s="22" t="s">
        <v>13509</v>
      </c>
      <c r="AE283" s="73"/>
      <c r="AF283" s="73"/>
      <c r="AG283" s="73"/>
      <c r="AH283" s="73"/>
      <c r="AI283" s="73"/>
      <c r="AJ283" s="73"/>
      <c r="AK283" s="73"/>
      <c r="AL283" s="73"/>
      <c r="AM283" s="73"/>
      <c r="AN283" s="73"/>
      <c r="AO283" s="73"/>
      <c r="AP283" s="73"/>
      <c r="AQ283" s="73"/>
      <c r="AR283" s="73"/>
      <c r="AS283" s="73"/>
      <c r="AT283" s="73"/>
      <c r="AU283" s="73"/>
    </row>
    <row r="284" ht="14.25" customHeight="1">
      <c r="A284" s="433">
        <v>45940.0</v>
      </c>
      <c r="B284" s="438" t="s">
        <v>68</v>
      </c>
      <c r="C284" s="438" t="s">
        <v>68</v>
      </c>
      <c r="D284" s="438" t="s">
        <v>68</v>
      </c>
      <c r="E284" s="22" t="s">
        <v>68</v>
      </c>
      <c r="F284" s="436" t="s">
        <v>68</v>
      </c>
      <c r="G284" s="434" t="s">
        <v>68</v>
      </c>
      <c r="H284" s="22"/>
      <c r="I284" s="22"/>
      <c r="J284" s="447" t="s">
        <v>68</v>
      </c>
      <c r="K284" s="434" t="s">
        <v>68</v>
      </c>
      <c r="L284" s="436" t="s">
        <v>68</v>
      </c>
      <c r="M284" s="434" t="s">
        <v>68</v>
      </c>
      <c r="N284" s="22"/>
      <c r="O284" s="22"/>
      <c r="P284" s="22"/>
      <c r="Q284" s="22"/>
      <c r="R284" s="22"/>
      <c r="S284" s="22"/>
      <c r="T284" s="436" t="s">
        <v>13432</v>
      </c>
      <c r="U284" s="436" t="s">
        <v>68</v>
      </c>
      <c r="V284" s="439" t="s">
        <v>68</v>
      </c>
      <c r="W284" s="434" t="s">
        <v>68</v>
      </c>
      <c r="X284" s="22"/>
      <c r="Y284" s="22"/>
      <c r="Z284" s="22"/>
      <c r="AA284" s="22"/>
      <c r="AB284" s="437"/>
      <c r="AC284" s="437"/>
      <c r="AD284" s="22" t="s">
        <v>13509</v>
      </c>
      <c r="AE284" s="73"/>
      <c r="AF284" s="73"/>
      <c r="AG284" s="73"/>
      <c r="AH284" s="73"/>
      <c r="AI284" s="73"/>
      <c r="AJ284" s="73"/>
      <c r="AK284" s="73"/>
      <c r="AL284" s="73"/>
      <c r="AM284" s="73"/>
      <c r="AN284" s="73"/>
      <c r="AO284" s="73"/>
      <c r="AP284" s="73"/>
      <c r="AQ284" s="73"/>
      <c r="AR284" s="73"/>
      <c r="AS284" s="73"/>
      <c r="AT284" s="73"/>
      <c r="AU284" s="73"/>
    </row>
    <row r="285" ht="14.25" customHeight="1">
      <c r="A285" s="440">
        <v>45941.0</v>
      </c>
      <c r="B285" s="441" t="s">
        <v>68</v>
      </c>
      <c r="C285" s="441" t="s">
        <v>68</v>
      </c>
      <c r="D285" s="441" t="s">
        <v>68</v>
      </c>
      <c r="E285" s="455" t="s">
        <v>68</v>
      </c>
      <c r="F285" s="445" t="s">
        <v>68</v>
      </c>
      <c r="G285" s="442" t="s">
        <v>68</v>
      </c>
      <c r="H285" s="455"/>
      <c r="I285" s="455"/>
      <c r="J285" s="464" t="s">
        <v>13432</v>
      </c>
      <c r="K285" s="442" t="s">
        <v>68</v>
      </c>
      <c r="L285" s="445" t="s">
        <v>68</v>
      </c>
      <c r="M285" s="442" t="s">
        <v>68</v>
      </c>
      <c r="N285" s="455"/>
      <c r="O285" s="455"/>
      <c r="P285" s="455"/>
      <c r="Q285" s="455"/>
      <c r="R285" s="455"/>
      <c r="S285" s="455"/>
      <c r="T285" s="445" t="s">
        <v>13432</v>
      </c>
      <c r="U285" s="445" t="s">
        <v>68</v>
      </c>
      <c r="V285" s="444" t="s">
        <v>68</v>
      </c>
      <c r="W285" s="442" t="s">
        <v>68</v>
      </c>
      <c r="X285" s="455"/>
      <c r="Y285" s="455"/>
      <c r="Z285" s="455"/>
      <c r="AA285" s="455"/>
      <c r="AB285" s="437"/>
      <c r="AC285" s="437"/>
      <c r="AD285" s="455" t="s">
        <v>68</v>
      </c>
      <c r="AE285" s="446"/>
      <c r="AF285" s="446"/>
      <c r="AG285" s="446"/>
      <c r="AH285" s="446"/>
      <c r="AI285" s="446"/>
      <c r="AJ285" s="446"/>
      <c r="AK285" s="446"/>
      <c r="AL285" s="446"/>
      <c r="AM285" s="446"/>
      <c r="AN285" s="446"/>
      <c r="AO285" s="446"/>
      <c r="AP285" s="446"/>
      <c r="AQ285" s="446"/>
      <c r="AR285" s="446"/>
      <c r="AS285" s="446"/>
      <c r="AT285" s="446"/>
      <c r="AU285" s="446"/>
    </row>
    <row r="286" ht="14.25" customHeight="1">
      <c r="A286" s="433">
        <v>45942.0</v>
      </c>
      <c r="B286" s="438" t="s">
        <v>68</v>
      </c>
      <c r="C286" s="438" t="s">
        <v>68</v>
      </c>
      <c r="D286" s="438" t="s">
        <v>68</v>
      </c>
      <c r="E286" s="22" t="s">
        <v>68</v>
      </c>
      <c r="F286" s="438" t="s">
        <v>2458</v>
      </c>
      <c r="G286" s="434" t="s">
        <v>68</v>
      </c>
      <c r="H286" s="22"/>
      <c r="I286" s="22"/>
      <c r="J286" s="439" t="s">
        <v>2458</v>
      </c>
      <c r="K286" s="434" t="s">
        <v>68</v>
      </c>
      <c r="L286" s="438" t="s">
        <v>2458</v>
      </c>
      <c r="M286" s="434" t="s">
        <v>68</v>
      </c>
      <c r="N286" s="22"/>
      <c r="O286" s="22"/>
      <c r="P286" s="22"/>
      <c r="Q286" s="22"/>
      <c r="R286" s="22"/>
      <c r="S286" s="22"/>
      <c r="T286" s="438" t="s">
        <v>2458</v>
      </c>
      <c r="U286" s="436" t="s">
        <v>68</v>
      </c>
      <c r="V286" s="447" t="s">
        <v>68</v>
      </c>
      <c r="W286" s="434" t="s">
        <v>68</v>
      </c>
      <c r="X286" s="22"/>
      <c r="Y286" s="22"/>
      <c r="Z286" s="22"/>
      <c r="AA286" s="22"/>
      <c r="AB286" s="437"/>
      <c r="AC286" s="437"/>
      <c r="AD286" s="22" t="s">
        <v>13500</v>
      </c>
      <c r="AE286" s="73"/>
      <c r="AF286" s="73"/>
      <c r="AG286" s="73"/>
      <c r="AH286" s="73"/>
      <c r="AI286" s="73"/>
      <c r="AJ286" s="73"/>
      <c r="AK286" s="73"/>
      <c r="AL286" s="73"/>
      <c r="AM286" s="73"/>
      <c r="AN286" s="73"/>
      <c r="AO286" s="73"/>
      <c r="AP286" s="73"/>
      <c r="AQ286" s="73"/>
      <c r="AR286" s="73"/>
      <c r="AS286" s="73"/>
      <c r="AT286" s="73"/>
      <c r="AU286" s="73"/>
    </row>
    <row r="287" ht="14.25" customHeight="1">
      <c r="A287" s="433">
        <v>45943.0</v>
      </c>
      <c r="B287" s="438" t="s">
        <v>68</v>
      </c>
      <c r="C287" s="438" t="s">
        <v>68</v>
      </c>
      <c r="D287" s="438" t="s">
        <v>68</v>
      </c>
      <c r="E287" s="465" t="s">
        <v>13511</v>
      </c>
      <c r="F287" s="436" t="s">
        <v>68</v>
      </c>
      <c r="G287" s="434" t="s">
        <v>68</v>
      </c>
      <c r="H287" s="449"/>
      <c r="I287" s="449"/>
      <c r="J287" s="447" t="s">
        <v>68</v>
      </c>
      <c r="K287" s="434" t="s">
        <v>68</v>
      </c>
      <c r="L287" s="436" t="s">
        <v>68</v>
      </c>
      <c r="M287" s="434" t="s">
        <v>68</v>
      </c>
      <c r="N287" s="449"/>
      <c r="O287" s="449"/>
      <c r="P287" s="449"/>
      <c r="Q287" s="449"/>
      <c r="R287" s="27"/>
      <c r="S287" s="27"/>
      <c r="T287" s="436" t="s">
        <v>68</v>
      </c>
      <c r="U287" s="436" t="s">
        <v>68</v>
      </c>
      <c r="V287" s="439" t="s">
        <v>68</v>
      </c>
      <c r="W287" s="434" t="s">
        <v>68</v>
      </c>
      <c r="X287" s="449"/>
      <c r="Y287" s="449"/>
      <c r="Z287" s="449"/>
      <c r="AA287" s="449"/>
      <c r="AB287" s="437"/>
      <c r="AC287" s="437"/>
      <c r="AD287" s="466" t="s">
        <v>13512</v>
      </c>
      <c r="AE287" s="73"/>
      <c r="AF287" s="73"/>
      <c r="AG287" s="73"/>
      <c r="AH287" s="73"/>
      <c r="AI287" s="73"/>
      <c r="AJ287" s="73"/>
      <c r="AK287" s="73"/>
      <c r="AL287" s="73"/>
      <c r="AM287" s="73"/>
      <c r="AN287" s="73"/>
      <c r="AO287" s="73"/>
      <c r="AP287" s="73"/>
      <c r="AQ287" s="73"/>
      <c r="AR287" s="73"/>
      <c r="AS287" s="73"/>
      <c r="AT287" s="73"/>
      <c r="AU287" s="73"/>
    </row>
    <row r="288" ht="14.25" customHeight="1">
      <c r="A288" s="433">
        <v>45944.0</v>
      </c>
      <c r="B288" s="438" t="s">
        <v>68</v>
      </c>
      <c r="C288" s="438" t="s">
        <v>68</v>
      </c>
      <c r="D288" s="438" t="s">
        <v>68</v>
      </c>
      <c r="E288" s="22"/>
      <c r="F288" s="436" t="s">
        <v>68</v>
      </c>
      <c r="G288" s="434" t="s">
        <v>68</v>
      </c>
      <c r="H288" s="22"/>
      <c r="I288" s="22"/>
      <c r="J288" s="447" t="s">
        <v>68</v>
      </c>
      <c r="K288" s="434" t="s">
        <v>68</v>
      </c>
      <c r="L288" s="436" t="s">
        <v>68</v>
      </c>
      <c r="M288" s="434" t="s">
        <v>68</v>
      </c>
      <c r="N288" s="22"/>
      <c r="O288" s="22"/>
      <c r="P288" s="22"/>
      <c r="Q288" s="22"/>
      <c r="R288" s="22"/>
      <c r="S288" s="22"/>
      <c r="T288" s="436" t="s">
        <v>68</v>
      </c>
      <c r="U288" s="436" t="s">
        <v>68</v>
      </c>
      <c r="V288" s="439" t="s">
        <v>68</v>
      </c>
      <c r="W288" s="434" t="s">
        <v>68</v>
      </c>
      <c r="X288" s="22"/>
      <c r="Y288" s="22"/>
      <c r="Z288" s="22"/>
      <c r="AA288" s="22"/>
      <c r="AB288" s="437"/>
      <c r="AC288" s="437"/>
      <c r="AD288" s="22" t="s">
        <v>68</v>
      </c>
      <c r="AE288" s="73"/>
      <c r="AF288" s="73"/>
      <c r="AG288" s="73"/>
      <c r="AH288" s="73"/>
      <c r="AI288" s="73"/>
      <c r="AJ288" s="73"/>
      <c r="AK288" s="73"/>
      <c r="AL288" s="73"/>
      <c r="AM288" s="73"/>
      <c r="AN288" s="73"/>
      <c r="AO288" s="73"/>
      <c r="AP288" s="73"/>
      <c r="AQ288" s="73"/>
      <c r="AR288" s="73"/>
      <c r="AS288" s="73"/>
      <c r="AT288" s="73"/>
      <c r="AU288" s="73"/>
    </row>
    <row r="289" ht="14.25" customHeight="1">
      <c r="A289" s="433">
        <v>45945.0</v>
      </c>
      <c r="B289" s="438" t="s">
        <v>68</v>
      </c>
      <c r="C289" s="438" t="s">
        <v>68</v>
      </c>
      <c r="D289" s="438" t="s">
        <v>68</v>
      </c>
      <c r="E289" s="22"/>
      <c r="F289" s="436" t="s">
        <v>68</v>
      </c>
      <c r="G289" s="434" t="s">
        <v>68</v>
      </c>
      <c r="H289" s="22"/>
      <c r="I289" s="22"/>
      <c r="J289" s="447" t="s">
        <v>68</v>
      </c>
      <c r="K289" s="434" t="s">
        <v>68</v>
      </c>
      <c r="L289" s="436" t="s">
        <v>68</v>
      </c>
      <c r="M289" s="434" t="s">
        <v>68</v>
      </c>
      <c r="N289" s="22"/>
      <c r="O289" s="22"/>
      <c r="P289" s="22"/>
      <c r="Q289" s="22"/>
      <c r="R289" s="22"/>
      <c r="S289" s="22"/>
      <c r="T289" s="436" t="s">
        <v>68</v>
      </c>
      <c r="U289" s="436" t="s">
        <v>68</v>
      </c>
      <c r="V289" s="439" t="s">
        <v>68</v>
      </c>
      <c r="W289" s="434" t="s">
        <v>68</v>
      </c>
      <c r="X289" s="22"/>
      <c r="Y289" s="22"/>
      <c r="Z289" s="22"/>
      <c r="AA289" s="22"/>
      <c r="AB289" s="437"/>
      <c r="AC289" s="437"/>
      <c r="AD289" s="22" t="s">
        <v>68</v>
      </c>
      <c r="AE289" s="73"/>
      <c r="AF289" s="73"/>
      <c r="AG289" s="73"/>
      <c r="AH289" s="73"/>
      <c r="AI289" s="73"/>
      <c r="AJ289" s="73"/>
      <c r="AK289" s="73"/>
      <c r="AL289" s="73"/>
      <c r="AM289" s="73"/>
      <c r="AN289" s="73"/>
      <c r="AO289" s="73"/>
      <c r="AP289" s="73"/>
      <c r="AQ289" s="73"/>
      <c r="AR289" s="73"/>
      <c r="AS289" s="73"/>
      <c r="AT289" s="73"/>
      <c r="AU289" s="73"/>
    </row>
    <row r="290" ht="14.25" customHeight="1">
      <c r="A290" s="433">
        <v>45946.0</v>
      </c>
      <c r="B290" s="438" t="s">
        <v>68</v>
      </c>
      <c r="C290" s="438" t="s">
        <v>68</v>
      </c>
      <c r="D290" s="438" t="s">
        <v>68</v>
      </c>
      <c r="E290" s="22"/>
      <c r="F290" s="436" t="s">
        <v>68</v>
      </c>
      <c r="G290" s="434" t="s">
        <v>68</v>
      </c>
      <c r="H290" s="22"/>
      <c r="I290" s="22"/>
      <c r="J290" s="447" t="s">
        <v>68</v>
      </c>
      <c r="K290" s="434" t="s">
        <v>68</v>
      </c>
      <c r="L290" s="436" t="s">
        <v>68</v>
      </c>
      <c r="M290" s="434" t="s">
        <v>68</v>
      </c>
      <c r="N290" s="22"/>
      <c r="O290" s="22"/>
      <c r="P290" s="22"/>
      <c r="Q290" s="22"/>
      <c r="R290" s="22"/>
      <c r="S290" s="22"/>
      <c r="T290" s="436" t="s">
        <v>68</v>
      </c>
      <c r="U290" s="436" t="s">
        <v>68</v>
      </c>
      <c r="V290" s="439" t="s">
        <v>68</v>
      </c>
      <c r="W290" s="434" t="s">
        <v>68</v>
      </c>
      <c r="X290" s="22"/>
      <c r="Y290" s="22"/>
      <c r="Z290" s="22"/>
      <c r="AA290" s="22"/>
      <c r="AB290" s="437"/>
      <c r="AC290" s="437"/>
      <c r="AD290" s="22" t="s">
        <v>68</v>
      </c>
      <c r="AE290" s="73"/>
      <c r="AF290" s="73"/>
      <c r="AG290" s="73"/>
      <c r="AH290" s="73"/>
      <c r="AI290" s="73"/>
      <c r="AJ290" s="73"/>
      <c r="AK290" s="73"/>
      <c r="AL290" s="73"/>
      <c r="AM290" s="73"/>
      <c r="AN290" s="73"/>
      <c r="AO290" s="73"/>
      <c r="AP290" s="73"/>
      <c r="AQ290" s="73"/>
      <c r="AR290" s="73"/>
      <c r="AS290" s="73"/>
      <c r="AT290" s="73"/>
      <c r="AU290" s="73"/>
    </row>
    <row r="291" ht="14.25" customHeight="1">
      <c r="A291" s="433">
        <v>45947.0</v>
      </c>
      <c r="B291" s="438" t="s">
        <v>68</v>
      </c>
      <c r="C291" s="438" t="s">
        <v>68</v>
      </c>
      <c r="D291" s="438" t="s">
        <v>68</v>
      </c>
      <c r="E291" s="22"/>
      <c r="F291" s="436" t="s">
        <v>68</v>
      </c>
      <c r="G291" s="434" t="s">
        <v>68</v>
      </c>
      <c r="H291" s="22"/>
      <c r="I291" s="22"/>
      <c r="J291" s="447" t="s">
        <v>68</v>
      </c>
      <c r="K291" s="434" t="s">
        <v>68</v>
      </c>
      <c r="L291" s="436" t="s">
        <v>68</v>
      </c>
      <c r="M291" s="434" t="s">
        <v>68</v>
      </c>
      <c r="N291" s="22"/>
      <c r="O291" s="22"/>
      <c r="P291" s="22"/>
      <c r="Q291" s="22"/>
      <c r="R291" s="22"/>
      <c r="S291" s="22"/>
      <c r="T291" s="436" t="s">
        <v>68</v>
      </c>
      <c r="U291" s="436" t="s">
        <v>68</v>
      </c>
      <c r="V291" s="439" t="s">
        <v>68</v>
      </c>
      <c r="W291" s="434" t="s">
        <v>68</v>
      </c>
      <c r="X291" s="22"/>
      <c r="Y291" s="22"/>
      <c r="Z291" s="22"/>
      <c r="AA291" s="22"/>
      <c r="AB291" s="437"/>
      <c r="AC291" s="437"/>
      <c r="AD291" s="22" t="s">
        <v>13513</v>
      </c>
      <c r="AE291" s="73"/>
      <c r="AF291" s="73"/>
      <c r="AG291" s="73"/>
      <c r="AH291" s="73"/>
      <c r="AI291" s="73"/>
      <c r="AJ291" s="73"/>
      <c r="AK291" s="73"/>
      <c r="AL291" s="73"/>
      <c r="AM291" s="73"/>
      <c r="AN291" s="73"/>
      <c r="AO291" s="73"/>
      <c r="AP291" s="73"/>
      <c r="AQ291" s="73"/>
      <c r="AR291" s="73"/>
      <c r="AS291" s="73"/>
      <c r="AT291" s="73"/>
      <c r="AU291" s="73"/>
    </row>
    <row r="292" ht="14.25" customHeight="1">
      <c r="A292" s="440">
        <v>45948.0</v>
      </c>
      <c r="B292" s="441" t="s">
        <v>68</v>
      </c>
      <c r="C292" s="441" t="s">
        <v>68</v>
      </c>
      <c r="D292" s="441" t="s">
        <v>68</v>
      </c>
      <c r="E292" s="455"/>
      <c r="F292" s="445" t="s">
        <v>68</v>
      </c>
      <c r="G292" s="442" t="s">
        <v>68</v>
      </c>
      <c r="H292" s="455"/>
      <c r="I292" s="455"/>
      <c r="J292" s="464" t="s">
        <v>13432</v>
      </c>
      <c r="K292" s="442" t="s">
        <v>68</v>
      </c>
      <c r="L292" s="445" t="s">
        <v>68</v>
      </c>
      <c r="M292" s="442" t="s">
        <v>68</v>
      </c>
      <c r="N292" s="455"/>
      <c r="O292" s="455"/>
      <c r="P292" s="455"/>
      <c r="Q292" s="455"/>
      <c r="R292" s="455"/>
      <c r="S292" s="455"/>
      <c r="T292" s="445" t="s">
        <v>13432</v>
      </c>
      <c r="U292" s="445" t="s">
        <v>68</v>
      </c>
      <c r="V292" s="444" t="s">
        <v>68</v>
      </c>
      <c r="W292" s="442" t="s">
        <v>68</v>
      </c>
      <c r="X292" s="455"/>
      <c r="Y292" s="455"/>
      <c r="Z292" s="455"/>
      <c r="AA292" s="455"/>
      <c r="AB292" s="437"/>
      <c r="AC292" s="437"/>
      <c r="AD292" s="455" t="s">
        <v>68</v>
      </c>
      <c r="AE292" s="446"/>
      <c r="AF292" s="446"/>
      <c r="AG292" s="446"/>
      <c r="AH292" s="446"/>
      <c r="AI292" s="446"/>
      <c r="AJ292" s="446"/>
      <c r="AK292" s="446"/>
      <c r="AL292" s="446"/>
      <c r="AM292" s="446"/>
      <c r="AN292" s="446"/>
      <c r="AO292" s="446"/>
      <c r="AP292" s="446"/>
      <c r="AQ292" s="446"/>
      <c r="AR292" s="446"/>
      <c r="AS292" s="446"/>
      <c r="AT292" s="446"/>
      <c r="AU292" s="446"/>
    </row>
    <row r="293" ht="14.25" customHeight="1">
      <c r="A293" s="433">
        <v>45949.0</v>
      </c>
      <c r="B293" s="438" t="s">
        <v>68</v>
      </c>
      <c r="C293" s="438" t="s">
        <v>68</v>
      </c>
      <c r="D293" s="438" t="s">
        <v>68</v>
      </c>
      <c r="E293" s="22"/>
      <c r="F293" s="438" t="s">
        <v>2458</v>
      </c>
      <c r="G293" s="467"/>
      <c r="H293" s="22"/>
      <c r="I293" s="22"/>
      <c r="J293" s="439" t="s">
        <v>2458</v>
      </c>
      <c r="K293" s="468"/>
      <c r="L293" s="438" t="s">
        <v>2458</v>
      </c>
      <c r="M293" s="467"/>
      <c r="N293" s="22"/>
      <c r="O293" s="22"/>
      <c r="P293" s="22"/>
      <c r="Q293" s="22"/>
      <c r="R293" s="22"/>
      <c r="S293" s="22"/>
      <c r="T293" s="438" t="s">
        <v>2458</v>
      </c>
      <c r="U293" s="467"/>
      <c r="V293" s="447" t="s">
        <v>68</v>
      </c>
      <c r="W293" s="434" t="s">
        <v>68</v>
      </c>
      <c r="X293" s="22"/>
      <c r="Y293" s="22"/>
      <c r="Z293" s="22"/>
      <c r="AA293" s="22"/>
      <c r="AB293" s="437"/>
      <c r="AC293" s="437"/>
      <c r="AD293" s="22" t="s">
        <v>13504</v>
      </c>
      <c r="AE293" s="73"/>
      <c r="AF293" s="73"/>
      <c r="AG293" s="73"/>
      <c r="AH293" s="73"/>
      <c r="AI293" s="73"/>
      <c r="AJ293" s="73"/>
      <c r="AK293" s="73"/>
      <c r="AL293" s="73"/>
      <c r="AM293" s="73"/>
      <c r="AN293" s="73"/>
      <c r="AO293" s="73"/>
      <c r="AP293" s="73"/>
      <c r="AQ293" s="73"/>
      <c r="AR293" s="73"/>
      <c r="AS293" s="73"/>
      <c r="AT293" s="73"/>
      <c r="AU293" s="73"/>
    </row>
    <row r="294" ht="14.25" customHeight="1">
      <c r="A294" s="433">
        <v>45950.0</v>
      </c>
      <c r="B294" s="438" t="s">
        <v>68</v>
      </c>
      <c r="C294" s="438" t="s">
        <v>68</v>
      </c>
      <c r="D294" s="438" t="s">
        <v>68</v>
      </c>
      <c r="E294" s="22"/>
      <c r="F294" s="436" t="s">
        <v>68</v>
      </c>
      <c r="G294" s="434">
        <v>0.3659722222222222</v>
      </c>
      <c r="H294" s="22"/>
      <c r="I294" s="22"/>
      <c r="J294" s="469">
        <v>0.375</v>
      </c>
      <c r="K294" s="434">
        <v>0.375</v>
      </c>
      <c r="L294" s="436" t="s">
        <v>68</v>
      </c>
      <c r="M294" s="434">
        <v>0.3590277777777778</v>
      </c>
      <c r="N294" s="22"/>
      <c r="O294" s="22"/>
      <c r="P294" s="22"/>
      <c r="Q294" s="22"/>
      <c r="R294" s="22"/>
      <c r="S294" s="22"/>
      <c r="T294" s="436" t="s">
        <v>11882</v>
      </c>
      <c r="U294" s="434">
        <v>0.375</v>
      </c>
      <c r="V294" s="439" t="s">
        <v>68</v>
      </c>
      <c r="W294" s="434" t="s">
        <v>68</v>
      </c>
      <c r="X294" s="22"/>
      <c r="Y294" s="22"/>
      <c r="Z294" s="22"/>
      <c r="AA294" s="22"/>
      <c r="AB294" s="437"/>
      <c r="AC294" s="437"/>
      <c r="AD294" s="22" t="s">
        <v>68</v>
      </c>
      <c r="AE294" s="73"/>
      <c r="AF294" s="73"/>
      <c r="AG294" s="73"/>
      <c r="AH294" s="73"/>
      <c r="AI294" s="73"/>
      <c r="AJ294" s="73"/>
      <c r="AK294" s="73"/>
      <c r="AL294" s="73"/>
      <c r="AM294" s="73"/>
      <c r="AN294" s="73"/>
      <c r="AO294" s="73"/>
      <c r="AP294" s="73"/>
      <c r="AQ294" s="73"/>
      <c r="AR294" s="73"/>
      <c r="AS294" s="73"/>
      <c r="AT294" s="73"/>
      <c r="AU294" s="73"/>
    </row>
    <row r="295" ht="14.25" customHeight="1">
      <c r="A295" s="433">
        <v>45951.0</v>
      </c>
      <c r="B295" s="438" t="s">
        <v>68</v>
      </c>
      <c r="C295" s="438" t="s">
        <v>68</v>
      </c>
      <c r="D295" s="438" t="s">
        <v>68</v>
      </c>
      <c r="E295" s="22"/>
      <c r="F295" s="436" t="s">
        <v>13441</v>
      </c>
      <c r="G295" s="436" t="s">
        <v>68</v>
      </c>
      <c r="H295" s="22"/>
      <c r="I295" s="22"/>
      <c r="J295" s="447" t="s">
        <v>13432</v>
      </c>
      <c r="K295" s="468">
        <v>0.3506944444444444</v>
      </c>
      <c r="L295" s="436" t="s">
        <v>68</v>
      </c>
      <c r="M295" s="434">
        <v>0.3472222222222222</v>
      </c>
      <c r="N295" s="22"/>
      <c r="O295" s="22"/>
      <c r="P295" s="22"/>
      <c r="Q295" s="22"/>
      <c r="R295" s="22"/>
      <c r="S295" s="22"/>
      <c r="T295" s="436" t="s">
        <v>13432</v>
      </c>
      <c r="U295" s="434">
        <v>0.34791666666666665</v>
      </c>
      <c r="V295" s="439" t="s">
        <v>68</v>
      </c>
      <c r="W295" s="434" t="s">
        <v>68</v>
      </c>
      <c r="X295" s="22"/>
      <c r="Y295" s="22"/>
      <c r="Z295" s="22"/>
      <c r="AA295" s="22"/>
      <c r="AB295" s="437"/>
      <c r="AC295" s="437"/>
      <c r="AD295" s="22" t="s">
        <v>13514</v>
      </c>
      <c r="AE295" s="73"/>
      <c r="AF295" s="73"/>
      <c r="AG295" s="73"/>
      <c r="AH295" s="73"/>
      <c r="AI295" s="73"/>
      <c r="AJ295" s="73"/>
      <c r="AK295" s="73"/>
      <c r="AL295" s="73"/>
      <c r="AM295" s="73"/>
      <c r="AN295" s="73"/>
      <c r="AO295" s="73"/>
      <c r="AP295" s="73"/>
      <c r="AQ295" s="73"/>
      <c r="AR295" s="73"/>
      <c r="AS295" s="73"/>
      <c r="AT295" s="73"/>
      <c r="AU295" s="73"/>
    </row>
    <row r="296" ht="14.25" customHeight="1">
      <c r="A296" s="433">
        <v>45952.0</v>
      </c>
      <c r="B296" s="438" t="s">
        <v>68</v>
      </c>
      <c r="C296" s="438" t="s">
        <v>68</v>
      </c>
      <c r="D296" s="438" t="s">
        <v>68</v>
      </c>
      <c r="E296" s="22"/>
      <c r="F296" s="436" t="s">
        <v>68</v>
      </c>
      <c r="G296" s="434">
        <v>0.35555555555555557</v>
      </c>
      <c r="H296" s="22"/>
      <c r="I296" s="22"/>
      <c r="J296" s="447" t="s">
        <v>13432</v>
      </c>
      <c r="K296" s="468">
        <v>0.37083333333333335</v>
      </c>
      <c r="L296" s="436" t="s">
        <v>68</v>
      </c>
      <c r="M296" s="434">
        <v>0.36041666666666666</v>
      </c>
      <c r="N296" s="22"/>
      <c r="O296" s="22"/>
      <c r="P296" s="22"/>
      <c r="Q296" s="22"/>
      <c r="R296" s="22"/>
      <c r="S296" s="22"/>
      <c r="T296" s="436" t="s">
        <v>11882</v>
      </c>
      <c r="U296" s="434">
        <v>0.35625</v>
      </c>
      <c r="V296" s="439" t="s">
        <v>68</v>
      </c>
      <c r="W296" s="434" t="s">
        <v>68</v>
      </c>
      <c r="X296" s="22"/>
      <c r="Y296" s="22"/>
      <c r="Z296" s="22"/>
      <c r="AA296" s="22"/>
      <c r="AB296" s="437"/>
      <c r="AC296" s="437"/>
      <c r="AD296" s="22" t="s">
        <v>13515</v>
      </c>
      <c r="AE296" s="73"/>
      <c r="AF296" s="73"/>
      <c r="AG296" s="73"/>
      <c r="AH296" s="73"/>
      <c r="AI296" s="73"/>
      <c r="AJ296" s="73"/>
      <c r="AK296" s="73"/>
      <c r="AL296" s="73"/>
      <c r="AM296" s="73"/>
      <c r="AN296" s="73"/>
      <c r="AO296" s="73"/>
      <c r="AP296" s="73"/>
      <c r="AQ296" s="73"/>
      <c r="AR296" s="73"/>
      <c r="AS296" s="73"/>
      <c r="AT296" s="73"/>
      <c r="AU296" s="73"/>
    </row>
    <row r="297" ht="14.25" customHeight="1">
      <c r="A297" s="433">
        <v>45953.0</v>
      </c>
      <c r="B297" s="438" t="s">
        <v>68</v>
      </c>
      <c r="C297" s="438" t="s">
        <v>68</v>
      </c>
      <c r="D297" s="438" t="s">
        <v>68</v>
      </c>
      <c r="E297" s="22"/>
      <c r="F297" s="436" t="s">
        <v>13441</v>
      </c>
      <c r="G297" s="436" t="s">
        <v>68</v>
      </c>
      <c r="H297" s="22"/>
      <c r="I297" s="22"/>
      <c r="J297" s="447" t="s">
        <v>13432</v>
      </c>
      <c r="K297" s="468">
        <v>0.3590277777777778</v>
      </c>
      <c r="L297" s="436" t="s">
        <v>68</v>
      </c>
      <c r="M297" s="434">
        <v>0.3611111111111111</v>
      </c>
      <c r="N297" s="22"/>
      <c r="O297" s="22"/>
      <c r="P297" s="22"/>
      <c r="Q297" s="22"/>
      <c r="R297" s="22"/>
      <c r="S297" s="22"/>
      <c r="T297" s="436" t="s">
        <v>11882</v>
      </c>
      <c r="U297" s="434">
        <v>0.3541666666666667</v>
      </c>
      <c r="V297" s="439" t="s">
        <v>68</v>
      </c>
      <c r="W297" s="434" t="s">
        <v>68</v>
      </c>
      <c r="X297" s="22"/>
      <c r="Y297" s="22"/>
      <c r="Z297" s="22"/>
      <c r="AA297" s="22"/>
      <c r="AB297" s="437"/>
      <c r="AC297" s="437"/>
      <c r="AD297" s="22" t="s">
        <v>13516</v>
      </c>
      <c r="AE297" s="73"/>
      <c r="AF297" s="73"/>
      <c r="AG297" s="73"/>
      <c r="AH297" s="73"/>
      <c r="AI297" s="73"/>
      <c r="AJ297" s="73"/>
      <c r="AK297" s="73"/>
      <c r="AL297" s="73"/>
      <c r="AM297" s="73"/>
      <c r="AN297" s="73"/>
      <c r="AO297" s="73"/>
      <c r="AP297" s="73"/>
      <c r="AQ297" s="73"/>
      <c r="AR297" s="73"/>
      <c r="AS297" s="73"/>
      <c r="AT297" s="73"/>
      <c r="AU297" s="73"/>
    </row>
    <row r="298" ht="14.25" customHeight="1">
      <c r="A298" s="433">
        <v>45954.0</v>
      </c>
      <c r="B298" s="438" t="s">
        <v>68</v>
      </c>
      <c r="C298" s="438" t="s">
        <v>68</v>
      </c>
      <c r="D298" s="438" t="s">
        <v>68</v>
      </c>
      <c r="E298" s="22"/>
      <c r="F298" s="436" t="s">
        <v>68</v>
      </c>
      <c r="G298" s="436" t="s">
        <v>68</v>
      </c>
      <c r="H298" s="22"/>
      <c r="I298" s="22"/>
      <c r="J298" s="447" t="s">
        <v>11882</v>
      </c>
      <c r="K298" s="468">
        <v>0.3680555555555556</v>
      </c>
      <c r="L298" s="436" t="s">
        <v>68</v>
      </c>
      <c r="M298" s="434">
        <v>0.3472222222222222</v>
      </c>
      <c r="N298" s="22"/>
      <c r="O298" s="22"/>
      <c r="P298" s="22"/>
      <c r="Q298" s="22"/>
      <c r="R298" s="22"/>
      <c r="S298" s="22"/>
      <c r="T298" s="436" t="s">
        <v>11882</v>
      </c>
      <c r="U298" s="434">
        <v>0.3333333333333333</v>
      </c>
      <c r="V298" s="439" t="s">
        <v>68</v>
      </c>
      <c r="W298" s="434" t="s">
        <v>68</v>
      </c>
      <c r="X298" s="22"/>
      <c r="Y298" s="22"/>
      <c r="Z298" s="22"/>
      <c r="AA298" s="22"/>
      <c r="AB298" s="437"/>
      <c r="AC298" s="437"/>
      <c r="AD298" s="22" t="s">
        <v>13517</v>
      </c>
      <c r="AE298" s="73"/>
      <c r="AF298" s="73"/>
      <c r="AG298" s="73"/>
      <c r="AH298" s="73"/>
      <c r="AI298" s="73"/>
      <c r="AJ298" s="73"/>
      <c r="AK298" s="73"/>
      <c r="AL298" s="73"/>
      <c r="AM298" s="73"/>
      <c r="AN298" s="73"/>
      <c r="AO298" s="73"/>
      <c r="AP298" s="73"/>
      <c r="AQ298" s="73"/>
      <c r="AR298" s="73"/>
      <c r="AS298" s="73"/>
      <c r="AT298" s="73"/>
      <c r="AU298" s="73"/>
    </row>
    <row r="299" ht="14.25" customHeight="1">
      <c r="A299" s="440">
        <v>45955.0</v>
      </c>
      <c r="B299" s="441" t="s">
        <v>68</v>
      </c>
      <c r="C299" s="441" t="s">
        <v>68</v>
      </c>
      <c r="D299" s="441" t="s">
        <v>68</v>
      </c>
      <c r="E299" s="455"/>
      <c r="F299" s="445" t="s">
        <v>68</v>
      </c>
      <c r="G299" s="442"/>
      <c r="H299" s="455"/>
      <c r="I299" s="455"/>
      <c r="J299" s="464" t="s">
        <v>13432</v>
      </c>
      <c r="K299" s="470"/>
      <c r="L299" s="445" t="s">
        <v>68</v>
      </c>
      <c r="M299" s="442"/>
      <c r="N299" s="455"/>
      <c r="O299" s="455"/>
      <c r="P299" s="455"/>
      <c r="Q299" s="455"/>
      <c r="R299" s="455"/>
      <c r="S299" s="455"/>
      <c r="T299" s="445" t="s">
        <v>13432</v>
      </c>
      <c r="U299" s="445" t="s">
        <v>68</v>
      </c>
      <c r="V299" s="444" t="s">
        <v>68</v>
      </c>
      <c r="W299" s="442" t="s">
        <v>68</v>
      </c>
      <c r="X299" s="455"/>
      <c r="Y299" s="455"/>
      <c r="Z299" s="455"/>
      <c r="AA299" s="455"/>
      <c r="AB299" s="437"/>
      <c r="AC299" s="437"/>
      <c r="AD299" s="455" t="s">
        <v>68</v>
      </c>
      <c r="AE299" s="446"/>
      <c r="AF299" s="446"/>
      <c r="AG299" s="446"/>
      <c r="AH299" s="446"/>
      <c r="AI299" s="446"/>
      <c r="AJ299" s="446"/>
      <c r="AK299" s="446"/>
      <c r="AL299" s="446"/>
      <c r="AM299" s="446"/>
      <c r="AN299" s="446"/>
      <c r="AO299" s="446"/>
      <c r="AP299" s="446"/>
      <c r="AQ299" s="446"/>
      <c r="AR299" s="446"/>
      <c r="AS299" s="446"/>
      <c r="AT299" s="446"/>
      <c r="AU299" s="446"/>
    </row>
    <row r="300" ht="14.25" customHeight="1">
      <c r="A300" s="433">
        <v>45956.0</v>
      </c>
      <c r="B300" s="438" t="s">
        <v>68</v>
      </c>
      <c r="C300" s="438" t="s">
        <v>68</v>
      </c>
      <c r="D300" s="438" t="s">
        <v>68</v>
      </c>
      <c r="E300" s="22"/>
      <c r="F300" s="438" t="s">
        <v>2458</v>
      </c>
      <c r="G300" s="434" t="s">
        <v>68</v>
      </c>
      <c r="H300" s="22"/>
      <c r="I300" s="22"/>
      <c r="J300" s="439" t="s">
        <v>2458</v>
      </c>
      <c r="K300" s="22" t="s">
        <v>68</v>
      </c>
      <c r="L300" s="438" t="s">
        <v>2458</v>
      </c>
      <c r="M300" s="436" t="s">
        <v>68</v>
      </c>
      <c r="N300" s="22"/>
      <c r="O300" s="22"/>
      <c r="P300" s="22"/>
      <c r="Q300" s="22"/>
      <c r="R300" s="22"/>
      <c r="S300" s="22"/>
      <c r="T300" s="438" t="s">
        <v>2458</v>
      </c>
      <c r="U300" s="436" t="s">
        <v>68</v>
      </c>
      <c r="V300" s="22" t="s">
        <v>68</v>
      </c>
      <c r="W300" s="22" t="s">
        <v>68</v>
      </c>
      <c r="X300" s="22"/>
      <c r="Y300" s="22"/>
      <c r="Z300" s="22"/>
      <c r="AA300" s="22"/>
      <c r="AB300" s="437"/>
      <c r="AC300" s="437"/>
      <c r="AD300" s="22" t="s">
        <v>13500</v>
      </c>
      <c r="AE300" s="73"/>
      <c r="AF300" s="73"/>
      <c r="AG300" s="73"/>
      <c r="AH300" s="73"/>
      <c r="AI300" s="73"/>
      <c r="AJ300" s="73"/>
      <c r="AK300" s="73"/>
      <c r="AL300" s="73"/>
      <c r="AM300" s="73"/>
      <c r="AN300" s="73"/>
      <c r="AO300" s="73"/>
      <c r="AP300" s="73"/>
      <c r="AQ300" s="73"/>
      <c r="AR300" s="73"/>
      <c r="AS300" s="73"/>
      <c r="AT300" s="73"/>
      <c r="AU300" s="73"/>
    </row>
    <row r="301" ht="14.25" customHeight="1">
      <c r="A301" s="433">
        <v>45957.0</v>
      </c>
      <c r="B301" s="438" t="s">
        <v>68</v>
      </c>
      <c r="C301" s="438" t="s">
        <v>68</v>
      </c>
      <c r="D301" s="438" t="s">
        <v>68</v>
      </c>
      <c r="E301" s="22"/>
      <c r="F301" s="436" t="s">
        <v>13475</v>
      </c>
      <c r="G301" s="434" t="s">
        <v>68</v>
      </c>
      <c r="H301" s="451"/>
      <c r="I301" s="451"/>
      <c r="J301" s="447" t="s">
        <v>11882</v>
      </c>
      <c r="K301" s="468">
        <v>0.3736111111111111</v>
      </c>
      <c r="L301" s="436" t="s">
        <v>11882</v>
      </c>
      <c r="M301" s="459">
        <v>0.3638888888888889</v>
      </c>
      <c r="N301" s="451"/>
      <c r="O301" s="451"/>
      <c r="P301" s="451"/>
      <c r="Q301" s="451"/>
      <c r="R301" s="451"/>
      <c r="S301" s="451"/>
      <c r="T301" s="436" t="s">
        <v>13432</v>
      </c>
      <c r="U301" s="434">
        <v>0.34444444444444444</v>
      </c>
      <c r="V301" s="451" t="s">
        <v>13461</v>
      </c>
      <c r="W301" s="451" t="s">
        <v>13518</v>
      </c>
      <c r="X301" s="451"/>
      <c r="Y301" s="451"/>
      <c r="Z301" s="451"/>
      <c r="AA301" s="451"/>
      <c r="AB301" s="437"/>
      <c r="AC301" s="437"/>
      <c r="AD301" s="451" t="s">
        <v>13519</v>
      </c>
      <c r="AE301" s="73"/>
      <c r="AF301" s="73"/>
      <c r="AG301" s="73"/>
      <c r="AH301" s="73"/>
      <c r="AI301" s="73"/>
      <c r="AJ301" s="73"/>
      <c r="AK301" s="73"/>
      <c r="AL301" s="73"/>
      <c r="AM301" s="73"/>
      <c r="AN301" s="73"/>
      <c r="AO301" s="73"/>
      <c r="AP301" s="73"/>
      <c r="AQ301" s="73"/>
      <c r="AR301" s="73"/>
      <c r="AS301" s="73"/>
      <c r="AT301" s="73"/>
      <c r="AU301" s="73"/>
    </row>
    <row r="302" ht="14.25" customHeight="1">
      <c r="A302" s="433">
        <v>45958.0</v>
      </c>
      <c r="B302" s="438" t="s">
        <v>68</v>
      </c>
      <c r="C302" s="438" t="s">
        <v>68</v>
      </c>
      <c r="D302" s="438" t="s">
        <v>68</v>
      </c>
      <c r="E302" s="22"/>
      <c r="F302" s="436" t="s">
        <v>68</v>
      </c>
      <c r="G302" s="434" t="s">
        <v>68</v>
      </c>
      <c r="H302" s="22"/>
      <c r="I302" s="22"/>
      <c r="J302" s="447" t="s">
        <v>13432</v>
      </c>
      <c r="K302" s="22" t="s">
        <v>68</v>
      </c>
      <c r="L302" s="436" t="s">
        <v>68</v>
      </c>
      <c r="M302" s="434"/>
      <c r="N302" s="22"/>
      <c r="O302" s="22"/>
      <c r="P302" s="22"/>
      <c r="Q302" s="22"/>
      <c r="R302" s="22"/>
      <c r="S302" s="22"/>
      <c r="T302" s="436" t="s">
        <v>11882</v>
      </c>
      <c r="U302" s="436" t="s">
        <v>68</v>
      </c>
      <c r="V302" s="22" t="s">
        <v>68</v>
      </c>
      <c r="W302" s="22" t="s">
        <v>68</v>
      </c>
      <c r="X302" s="22"/>
      <c r="Y302" s="22"/>
      <c r="Z302" s="22"/>
      <c r="AA302" s="22"/>
      <c r="AB302" s="437"/>
      <c r="AC302" s="437"/>
      <c r="AD302" s="22" t="s">
        <v>68</v>
      </c>
      <c r="AE302" s="73"/>
      <c r="AF302" s="73"/>
      <c r="AG302" s="73"/>
      <c r="AH302" s="73"/>
      <c r="AI302" s="73"/>
      <c r="AJ302" s="73"/>
      <c r="AK302" s="73"/>
      <c r="AL302" s="73"/>
      <c r="AM302" s="73"/>
      <c r="AN302" s="73"/>
      <c r="AO302" s="73"/>
      <c r="AP302" s="73"/>
      <c r="AQ302" s="73"/>
      <c r="AR302" s="73"/>
      <c r="AS302" s="73"/>
      <c r="AT302" s="73"/>
      <c r="AU302" s="73"/>
    </row>
    <row r="303" ht="14.25" customHeight="1">
      <c r="A303" s="433">
        <v>45959.0</v>
      </c>
      <c r="B303" s="438" t="s">
        <v>68</v>
      </c>
      <c r="C303" s="438" t="s">
        <v>68</v>
      </c>
      <c r="D303" s="438" t="s">
        <v>68</v>
      </c>
      <c r="E303" s="22"/>
      <c r="F303" s="436" t="s">
        <v>68</v>
      </c>
      <c r="G303" s="434" t="s">
        <v>68</v>
      </c>
      <c r="H303" s="22"/>
      <c r="I303" s="22"/>
      <c r="J303" s="447" t="s">
        <v>13432</v>
      </c>
      <c r="K303" s="22" t="s">
        <v>68</v>
      </c>
      <c r="L303" s="436" t="s">
        <v>68</v>
      </c>
      <c r="M303" s="434"/>
      <c r="N303" s="22"/>
      <c r="O303" s="22"/>
      <c r="P303" s="22"/>
      <c r="Q303" s="22"/>
      <c r="R303" s="22"/>
      <c r="S303" s="22"/>
      <c r="T303" s="436" t="s">
        <v>11882</v>
      </c>
      <c r="U303" s="436" t="s">
        <v>68</v>
      </c>
      <c r="V303" s="22" t="s">
        <v>68</v>
      </c>
      <c r="W303" s="22" t="s">
        <v>68</v>
      </c>
      <c r="X303" s="22"/>
      <c r="Y303" s="22"/>
      <c r="Z303" s="22"/>
      <c r="AA303" s="22"/>
      <c r="AB303" s="437"/>
      <c r="AC303" s="437"/>
      <c r="AD303" s="22" t="s">
        <v>68</v>
      </c>
      <c r="AE303" s="73"/>
      <c r="AF303" s="73"/>
      <c r="AG303" s="73"/>
      <c r="AH303" s="73"/>
      <c r="AI303" s="73"/>
      <c r="AJ303" s="73"/>
      <c r="AK303" s="73"/>
      <c r="AL303" s="73"/>
      <c r="AM303" s="73"/>
      <c r="AN303" s="73"/>
      <c r="AO303" s="73"/>
      <c r="AP303" s="73"/>
      <c r="AQ303" s="73"/>
      <c r="AR303" s="73"/>
      <c r="AS303" s="73"/>
      <c r="AT303" s="73"/>
      <c r="AU303" s="73"/>
    </row>
    <row r="304" ht="14.25" customHeight="1">
      <c r="A304" s="433">
        <v>45960.0</v>
      </c>
      <c r="B304" s="438" t="s">
        <v>68</v>
      </c>
      <c r="C304" s="438" t="s">
        <v>68</v>
      </c>
      <c r="D304" s="438" t="s">
        <v>68</v>
      </c>
      <c r="E304" s="22"/>
      <c r="F304" s="436" t="s">
        <v>68</v>
      </c>
      <c r="G304" s="434" t="s">
        <v>68</v>
      </c>
      <c r="H304" s="22"/>
      <c r="I304" s="22"/>
      <c r="J304" s="447" t="s">
        <v>11882</v>
      </c>
      <c r="K304" s="22" t="s">
        <v>68</v>
      </c>
      <c r="L304" s="436" t="s">
        <v>68</v>
      </c>
      <c r="M304" s="434"/>
      <c r="N304" s="22"/>
      <c r="O304" s="22"/>
      <c r="P304" s="22"/>
      <c r="Q304" s="22"/>
      <c r="R304" s="22"/>
      <c r="S304" s="22"/>
      <c r="T304" s="436" t="s">
        <v>11882</v>
      </c>
      <c r="U304" s="436" t="s">
        <v>68</v>
      </c>
      <c r="V304" s="22" t="s">
        <v>68</v>
      </c>
      <c r="W304" s="22" t="s">
        <v>68</v>
      </c>
      <c r="X304" s="22"/>
      <c r="Y304" s="22"/>
      <c r="Z304" s="22"/>
      <c r="AA304" s="22"/>
      <c r="AB304" s="437"/>
      <c r="AC304" s="437"/>
      <c r="AD304" s="22" t="s">
        <v>68</v>
      </c>
      <c r="AE304" s="73"/>
      <c r="AF304" s="73"/>
      <c r="AG304" s="73"/>
      <c r="AH304" s="73"/>
      <c r="AI304" s="73"/>
      <c r="AJ304" s="73"/>
      <c r="AK304" s="73"/>
      <c r="AL304" s="73"/>
      <c r="AM304" s="73"/>
      <c r="AN304" s="73"/>
      <c r="AO304" s="73"/>
      <c r="AP304" s="73"/>
      <c r="AQ304" s="73"/>
      <c r="AR304" s="73"/>
      <c r="AS304" s="73"/>
      <c r="AT304" s="73"/>
      <c r="AU304" s="73"/>
    </row>
    <row r="305" ht="14.25" customHeight="1">
      <c r="A305" s="433">
        <v>45961.0</v>
      </c>
      <c r="B305" s="438" t="s">
        <v>68</v>
      </c>
      <c r="C305" s="438" t="s">
        <v>68</v>
      </c>
      <c r="D305" s="438" t="s">
        <v>68</v>
      </c>
      <c r="E305" s="22"/>
      <c r="F305" s="436" t="s">
        <v>68</v>
      </c>
      <c r="G305" s="434" t="s">
        <v>68</v>
      </c>
      <c r="H305" s="22"/>
      <c r="I305" s="22"/>
      <c r="J305" s="447" t="s">
        <v>13432</v>
      </c>
      <c r="K305" s="22" t="s">
        <v>68</v>
      </c>
      <c r="L305" s="436" t="s">
        <v>68</v>
      </c>
      <c r="M305" s="434"/>
      <c r="N305" s="22"/>
      <c r="O305" s="22"/>
      <c r="P305" s="22"/>
      <c r="Q305" s="22"/>
      <c r="R305" s="22"/>
      <c r="S305" s="22"/>
      <c r="T305" s="436" t="s">
        <v>13432</v>
      </c>
      <c r="U305" s="436" t="s">
        <v>68</v>
      </c>
      <c r="V305" s="22" t="s">
        <v>68</v>
      </c>
      <c r="W305" s="22" t="s">
        <v>68</v>
      </c>
      <c r="X305" s="22"/>
      <c r="Y305" s="22"/>
      <c r="Z305" s="22"/>
      <c r="AA305" s="22"/>
      <c r="AB305" s="437"/>
      <c r="AC305" s="437"/>
      <c r="AD305" s="22" t="s">
        <v>68</v>
      </c>
      <c r="AE305" s="73"/>
      <c r="AF305" s="73"/>
      <c r="AG305" s="73"/>
      <c r="AH305" s="73"/>
      <c r="AI305" s="73"/>
      <c r="AJ305" s="73"/>
      <c r="AK305" s="73"/>
      <c r="AL305" s="73"/>
      <c r="AM305" s="73"/>
      <c r="AN305" s="73"/>
      <c r="AO305" s="73"/>
      <c r="AP305" s="73"/>
      <c r="AQ305" s="73"/>
      <c r="AR305" s="73"/>
      <c r="AS305" s="73"/>
      <c r="AT305" s="73"/>
      <c r="AU305" s="73"/>
    </row>
    <row r="306" ht="14.25" customHeight="1">
      <c r="A306" s="440">
        <v>45962.0</v>
      </c>
      <c r="B306" s="441" t="s">
        <v>68</v>
      </c>
      <c r="C306" s="441" t="s">
        <v>68</v>
      </c>
      <c r="D306" s="441" t="s">
        <v>68</v>
      </c>
      <c r="E306" s="455"/>
      <c r="F306" s="445" t="s">
        <v>68</v>
      </c>
      <c r="G306" s="442" t="s">
        <v>68</v>
      </c>
      <c r="H306" s="455"/>
      <c r="I306" s="455"/>
      <c r="J306" s="464" t="s">
        <v>13432</v>
      </c>
      <c r="K306" s="455" t="s">
        <v>68</v>
      </c>
      <c r="L306" s="445" t="s">
        <v>68</v>
      </c>
      <c r="M306" s="442"/>
      <c r="N306" s="455"/>
      <c r="O306" s="455"/>
      <c r="P306" s="455"/>
      <c r="Q306" s="455"/>
      <c r="R306" s="455"/>
      <c r="S306" s="455"/>
      <c r="T306" s="445" t="s">
        <v>13432</v>
      </c>
      <c r="U306" s="445" t="s">
        <v>68</v>
      </c>
      <c r="V306" s="455" t="s">
        <v>68</v>
      </c>
      <c r="W306" s="455" t="s">
        <v>68</v>
      </c>
      <c r="X306" s="455"/>
      <c r="Y306" s="455"/>
      <c r="Z306" s="455"/>
      <c r="AA306" s="455"/>
      <c r="AB306" s="437"/>
      <c r="AC306" s="437"/>
      <c r="AD306" s="455" t="s">
        <v>68</v>
      </c>
      <c r="AE306" s="446"/>
      <c r="AF306" s="446"/>
      <c r="AG306" s="446"/>
      <c r="AH306" s="446"/>
      <c r="AI306" s="446"/>
      <c r="AJ306" s="446"/>
      <c r="AK306" s="446"/>
      <c r="AL306" s="446"/>
      <c r="AM306" s="446"/>
      <c r="AN306" s="446"/>
      <c r="AO306" s="446"/>
      <c r="AP306" s="446"/>
      <c r="AQ306" s="446"/>
      <c r="AR306" s="446"/>
      <c r="AS306" s="446"/>
      <c r="AT306" s="446"/>
      <c r="AU306" s="446"/>
    </row>
    <row r="307" ht="14.25" customHeight="1">
      <c r="A307" s="433">
        <v>45963.0</v>
      </c>
      <c r="B307" s="438" t="s">
        <v>68</v>
      </c>
      <c r="C307" s="438" t="s">
        <v>68</v>
      </c>
      <c r="D307" s="438" t="s">
        <v>68</v>
      </c>
      <c r="E307" s="22"/>
      <c r="F307" s="438" t="s">
        <v>2458</v>
      </c>
      <c r="G307" s="434" t="s">
        <v>68</v>
      </c>
      <c r="H307" s="22"/>
      <c r="I307" s="22"/>
      <c r="J307" s="439" t="s">
        <v>2458</v>
      </c>
      <c r="K307" s="22" t="s">
        <v>68</v>
      </c>
      <c r="L307" s="438" t="s">
        <v>2458</v>
      </c>
      <c r="M307" s="434" t="s">
        <v>68</v>
      </c>
      <c r="N307" s="22"/>
      <c r="O307" s="22"/>
      <c r="P307" s="22"/>
      <c r="Q307" s="22"/>
      <c r="R307" s="22"/>
      <c r="S307" s="22"/>
      <c r="T307" s="438" t="s">
        <v>2458</v>
      </c>
      <c r="U307" s="436" t="s">
        <v>68</v>
      </c>
      <c r="V307" s="438" t="s">
        <v>2458</v>
      </c>
      <c r="W307" s="22" t="s">
        <v>68</v>
      </c>
      <c r="X307" s="22"/>
      <c r="Y307" s="22"/>
      <c r="Z307" s="22"/>
      <c r="AA307" s="22"/>
      <c r="AB307" s="437"/>
      <c r="AC307" s="437"/>
      <c r="AD307" s="22" t="s">
        <v>68</v>
      </c>
      <c r="AE307" s="73"/>
      <c r="AF307" s="73"/>
      <c r="AG307" s="73"/>
      <c r="AH307" s="73"/>
      <c r="AI307" s="73"/>
      <c r="AJ307" s="73"/>
      <c r="AK307" s="73"/>
      <c r="AL307" s="73"/>
      <c r="AM307" s="73"/>
      <c r="AN307" s="73"/>
      <c r="AO307" s="73"/>
      <c r="AP307" s="73"/>
      <c r="AQ307" s="73"/>
      <c r="AR307" s="73"/>
      <c r="AS307" s="73"/>
      <c r="AT307" s="73"/>
      <c r="AU307" s="73"/>
    </row>
    <row r="308" ht="14.25" customHeight="1">
      <c r="A308" s="433">
        <v>45964.0</v>
      </c>
      <c r="B308" s="438" t="s">
        <v>68</v>
      </c>
      <c r="C308" s="438" t="s">
        <v>68</v>
      </c>
      <c r="D308" s="438" t="s">
        <v>68</v>
      </c>
      <c r="E308" s="22"/>
      <c r="F308" s="436" t="s">
        <v>68</v>
      </c>
      <c r="G308" s="434" t="s">
        <v>68</v>
      </c>
      <c r="H308" s="22"/>
      <c r="I308" s="22"/>
      <c r="J308" s="447" t="s">
        <v>11882</v>
      </c>
      <c r="K308" s="22" t="s">
        <v>68</v>
      </c>
      <c r="L308" s="436" t="s">
        <v>68</v>
      </c>
      <c r="M308" s="434" t="s">
        <v>68</v>
      </c>
      <c r="N308" s="22"/>
      <c r="O308" s="22"/>
      <c r="P308" s="22"/>
      <c r="Q308" s="22"/>
      <c r="R308" s="22"/>
      <c r="S308" s="22"/>
      <c r="T308" s="436" t="s">
        <v>11882</v>
      </c>
      <c r="U308" s="436" t="s">
        <v>68</v>
      </c>
      <c r="V308" s="436" t="s">
        <v>68</v>
      </c>
      <c r="W308" s="22" t="s">
        <v>68</v>
      </c>
      <c r="X308" s="22"/>
      <c r="Y308" s="22"/>
      <c r="Z308" s="22"/>
      <c r="AA308" s="22"/>
      <c r="AB308" s="437"/>
      <c r="AC308" s="437"/>
      <c r="AD308" s="22" t="s">
        <v>68</v>
      </c>
      <c r="AE308" s="73"/>
      <c r="AF308" s="73"/>
      <c r="AG308" s="73"/>
      <c r="AH308" s="73"/>
      <c r="AI308" s="73"/>
      <c r="AJ308" s="73"/>
      <c r="AK308" s="73"/>
      <c r="AL308" s="73"/>
      <c r="AM308" s="73"/>
      <c r="AN308" s="73"/>
      <c r="AO308" s="73"/>
      <c r="AP308" s="73"/>
      <c r="AQ308" s="73"/>
      <c r="AR308" s="73"/>
      <c r="AS308" s="73"/>
      <c r="AT308" s="73"/>
      <c r="AU308" s="73"/>
    </row>
    <row r="309" ht="14.25" customHeight="1">
      <c r="A309" s="433">
        <v>45965.0</v>
      </c>
      <c r="B309" s="438" t="s">
        <v>68</v>
      </c>
      <c r="C309" s="438" t="s">
        <v>68</v>
      </c>
      <c r="D309" s="438" t="s">
        <v>68</v>
      </c>
      <c r="E309" s="22"/>
      <c r="F309" s="436" t="s">
        <v>68</v>
      </c>
      <c r="G309" s="434" t="s">
        <v>68</v>
      </c>
      <c r="H309" s="22"/>
      <c r="I309" s="22"/>
      <c r="J309" s="447" t="s">
        <v>13432</v>
      </c>
      <c r="K309" s="436" t="s">
        <v>68</v>
      </c>
      <c r="L309" s="436" t="s">
        <v>68</v>
      </c>
      <c r="M309" s="434" t="s">
        <v>68</v>
      </c>
      <c r="N309" s="22"/>
      <c r="O309" s="22"/>
      <c r="P309" s="22"/>
      <c r="Q309" s="22"/>
      <c r="R309" s="22"/>
      <c r="S309" s="22"/>
      <c r="T309" s="436" t="s">
        <v>11882</v>
      </c>
      <c r="U309" s="436" t="s">
        <v>68</v>
      </c>
      <c r="V309" s="436" t="s">
        <v>68</v>
      </c>
      <c r="W309" s="436" t="s">
        <v>68</v>
      </c>
      <c r="X309" s="22"/>
      <c r="Y309" s="22"/>
      <c r="Z309" s="22"/>
      <c r="AA309" s="22"/>
      <c r="AB309" s="437"/>
      <c r="AC309" s="437"/>
      <c r="AD309" s="22" t="s">
        <v>68</v>
      </c>
      <c r="AE309" s="73"/>
      <c r="AF309" s="73"/>
      <c r="AG309" s="73"/>
      <c r="AH309" s="73"/>
      <c r="AI309" s="73"/>
      <c r="AJ309" s="73"/>
      <c r="AK309" s="73"/>
      <c r="AL309" s="73"/>
      <c r="AM309" s="73"/>
      <c r="AN309" s="73"/>
      <c r="AO309" s="73"/>
      <c r="AP309" s="73"/>
      <c r="AQ309" s="73"/>
      <c r="AR309" s="73"/>
      <c r="AS309" s="73"/>
      <c r="AT309" s="73"/>
      <c r="AU309" s="73"/>
    </row>
    <row r="310" ht="14.25" customHeight="1">
      <c r="A310" s="433">
        <v>45966.0</v>
      </c>
      <c r="B310" s="438" t="s">
        <v>68</v>
      </c>
      <c r="C310" s="438" t="s">
        <v>68</v>
      </c>
      <c r="D310" s="438" t="s">
        <v>68</v>
      </c>
      <c r="E310" s="22"/>
      <c r="F310" s="436" t="s">
        <v>68</v>
      </c>
      <c r="G310" s="434" t="s">
        <v>68</v>
      </c>
      <c r="H310" s="22"/>
      <c r="I310" s="22"/>
      <c r="J310" s="447" t="s">
        <v>13432</v>
      </c>
      <c r="K310" s="436" t="s">
        <v>68</v>
      </c>
      <c r="L310" s="436" t="s">
        <v>68</v>
      </c>
      <c r="M310" s="434" t="s">
        <v>68</v>
      </c>
      <c r="N310" s="22"/>
      <c r="O310" s="22"/>
      <c r="P310" s="22"/>
      <c r="Q310" s="22"/>
      <c r="R310" s="22"/>
      <c r="S310" s="22"/>
      <c r="T310" s="436" t="s">
        <v>11882</v>
      </c>
      <c r="U310" s="436" t="s">
        <v>68</v>
      </c>
      <c r="V310" s="436" t="s">
        <v>68</v>
      </c>
      <c r="W310" s="436" t="s">
        <v>68</v>
      </c>
      <c r="X310" s="22"/>
      <c r="Y310" s="22"/>
      <c r="Z310" s="22"/>
      <c r="AA310" s="22"/>
      <c r="AB310" s="437"/>
      <c r="AC310" s="437"/>
      <c r="AD310" s="22" t="s">
        <v>68</v>
      </c>
      <c r="AE310" s="73"/>
      <c r="AF310" s="73"/>
      <c r="AG310" s="73"/>
      <c r="AH310" s="73"/>
      <c r="AI310" s="73"/>
      <c r="AJ310" s="73"/>
      <c r="AK310" s="73"/>
      <c r="AL310" s="73"/>
      <c r="AM310" s="73"/>
      <c r="AN310" s="73"/>
      <c r="AO310" s="73"/>
      <c r="AP310" s="73"/>
      <c r="AQ310" s="73"/>
      <c r="AR310" s="73"/>
      <c r="AS310" s="73"/>
      <c r="AT310" s="73"/>
      <c r="AU310" s="73"/>
    </row>
    <row r="311" ht="14.25" customHeight="1">
      <c r="A311" s="433">
        <v>45967.0</v>
      </c>
      <c r="B311" s="438" t="s">
        <v>68</v>
      </c>
      <c r="C311" s="438" t="s">
        <v>68</v>
      </c>
      <c r="D311" s="438" t="s">
        <v>68</v>
      </c>
      <c r="E311" s="22"/>
      <c r="F311" s="436" t="s">
        <v>68</v>
      </c>
      <c r="G311" s="434" t="s">
        <v>68</v>
      </c>
      <c r="H311" s="22"/>
      <c r="I311" s="22"/>
      <c r="J311" s="447" t="s">
        <v>13432</v>
      </c>
      <c r="K311" s="436" t="s">
        <v>68</v>
      </c>
      <c r="L311" s="436" t="s">
        <v>68</v>
      </c>
      <c r="M311" s="434" t="s">
        <v>68</v>
      </c>
      <c r="N311" s="22"/>
      <c r="O311" s="22"/>
      <c r="P311" s="22"/>
      <c r="Q311" s="22"/>
      <c r="R311" s="22"/>
      <c r="S311" s="22"/>
      <c r="T311" s="436" t="s">
        <v>11882</v>
      </c>
      <c r="U311" s="436" t="s">
        <v>68</v>
      </c>
      <c r="V311" s="436" t="s">
        <v>68</v>
      </c>
      <c r="W311" s="436" t="s">
        <v>68</v>
      </c>
      <c r="X311" s="22"/>
      <c r="Y311" s="22"/>
      <c r="Z311" s="22"/>
      <c r="AA311" s="22"/>
      <c r="AB311" s="437"/>
      <c r="AC311" s="437"/>
      <c r="AD311" s="22" t="s">
        <v>68</v>
      </c>
      <c r="AE311" s="73"/>
      <c r="AF311" s="73"/>
      <c r="AG311" s="73"/>
      <c r="AH311" s="73"/>
      <c r="AI311" s="73"/>
      <c r="AJ311" s="73"/>
      <c r="AK311" s="73"/>
      <c r="AL311" s="73"/>
      <c r="AM311" s="73"/>
      <c r="AN311" s="73"/>
      <c r="AO311" s="73"/>
      <c r="AP311" s="73"/>
      <c r="AQ311" s="73"/>
      <c r="AR311" s="73"/>
      <c r="AS311" s="73"/>
      <c r="AT311" s="73"/>
      <c r="AU311" s="73"/>
    </row>
    <row r="312" ht="14.25" customHeight="1">
      <c r="A312" s="433">
        <v>45968.0</v>
      </c>
      <c r="B312" s="438" t="s">
        <v>68</v>
      </c>
      <c r="C312" s="438" t="s">
        <v>68</v>
      </c>
      <c r="D312" s="438" t="s">
        <v>68</v>
      </c>
      <c r="E312" s="22"/>
      <c r="F312" s="436" t="s">
        <v>68</v>
      </c>
      <c r="G312" s="434" t="s">
        <v>68</v>
      </c>
      <c r="H312" s="22"/>
      <c r="I312" s="22"/>
      <c r="J312" s="447" t="s">
        <v>11882</v>
      </c>
      <c r="K312" s="436" t="s">
        <v>68</v>
      </c>
      <c r="L312" s="436" t="s">
        <v>68</v>
      </c>
      <c r="M312" s="434" t="s">
        <v>68</v>
      </c>
      <c r="N312" s="22"/>
      <c r="O312" s="22"/>
      <c r="P312" s="22"/>
      <c r="Q312" s="22"/>
      <c r="R312" s="22"/>
      <c r="S312" s="22"/>
      <c r="T312" s="436" t="s">
        <v>11882</v>
      </c>
      <c r="U312" s="436" t="s">
        <v>68</v>
      </c>
      <c r="V312" s="436" t="s">
        <v>68</v>
      </c>
      <c r="W312" s="436" t="s">
        <v>68</v>
      </c>
      <c r="X312" s="22"/>
      <c r="Y312" s="22"/>
      <c r="Z312" s="22"/>
      <c r="AA312" s="22"/>
      <c r="AB312" s="437"/>
      <c r="AC312" s="437"/>
      <c r="AD312" s="22" t="s">
        <v>68</v>
      </c>
      <c r="AE312" s="73"/>
      <c r="AF312" s="73"/>
      <c r="AG312" s="73"/>
      <c r="AH312" s="73"/>
      <c r="AI312" s="73"/>
      <c r="AJ312" s="73"/>
      <c r="AK312" s="73"/>
      <c r="AL312" s="73"/>
      <c r="AM312" s="73"/>
      <c r="AN312" s="73"/>
      <c r="AO312" s="73"/>
      <c r="AP312" s="73"/>
      <c r="AQ312" s="73"/>
      <c r="AR312" s="73"/>
      <c r="AS312" s="73"/>
      <c r="AT312" s="73"/>
      <c r="AU312" s="73"/>
    </row>
    <row r="313" ht="14.25" customHeight="1">
      <c r="A313" s="440">
        <v>45969.0</v>
      </c>
      <c r="B313" s="441" t="s">
        <v>68</v>
      </c>
      <c r="C313" s="441" t="s">
        <v>68</v>
      </c>
      <c r="D313" s="441" t="s">
        <v>68</v>
      </c>
      <c r="E313" s="455"/>
      <c r="F313" s="445" t="s">
        <v>68</v>
      </c>
      <c r="G313" s="442" t="s">
        <v>68</v>
      </c>
      <c r="H313" s="455"/>
      <c r="I313" s="455"/>
      <c r="J313" s="464" t="s">
        <v>13432</v>
      </c>
      <c r="K313" s="445" t="s">
        <v>68</v>
      </c>
      <c r="L313" s="445" t="s">
        <v>68</v>
      </c>
      <c r="M313" s="442" t="s">
        <v>68</v>
      </c>
      <c r="N313" s="455"/>
      <c r="O313" s="455"/>
      <c r="P313" s="455"/>
      <c r="Q313" s="455"/>
      <c r="R313" s="455"/>
      <c r="S313" s="455"/>
      <c r="T313" s="445" t="s">
        <v>13432</v>
      </c>
      <c r="U313" s="445" t="s">
        <v>68</v>
      </c>
      <c r="V313" s="445" t="s">
        <v>68</v>
      </c>
      <c r="W313" s="445" t="s">
        <v>68</v>
      </c>
      <c r="X313" s="455"/>
      <c r="Y313" s="455"/>
      <c r="Z313" s="455"/>
      <c r="AA313" s="455"/>
      <c r="AB313" s="437"/>
      <c r="AC313" s="437"/>
      <c r="AD313" s="455" t="s">
        <v>68</v>
      </c>
      <c r="AE313" s="446"/>
      <c r="AF313" s="446"/>
      <c r="AG313" s="446"/>
      <c r="AH313" s="446"/>
      <c r="AI313" s="446"/>
      <c r="AJ313" s="446"/>
      <c r="AK313" s="446"/>
      <c r="AL313" s="446"/>
      <c r="AM313" s="446"/>
      <c r="AN313" s="446"/>
      <c r="AO313" s="446"/>
      <c r="AP313" s="446"/>
      <c r="AQ313" s="446"/>
      <c r="AR313" s="446"/>
      <c r="AS313" s="446"/>
      <c r="AT313" s="446"/>
      <c r="AU313" s="446"/>
    </row>
    <row r="314" ht="14.25" customHeight="1">
      <c r="A314" s="433">
        <v>45970.0</v>
      </c>
      <c r="B314" s="438" t="s">
        <v>68</v>
      </c>
      <c r="C314" s="438" t="s">
        <v>68</v>
      </c>
      <c r="D314" s="438" t="s">
        <v>68</v>
      </c>
      <c r="E314" s="22"/>
      <c r="F314" s="438" t="s">
        <v>2458</v>
      </c>
      <c r="G314" s="434" t="s">
        <v>68</v>
      </c>
      <c r="H314" s="22"/>
      <c r="I314" s="22"/>
      <c r="J314" s="439" t="s">
        <v>2458</v>
      </c>
      <c r="K314" s="436" t="s">
        <v>68</v>
      </c>
      <c r="L314" s="438" t="s">
        <v>2458</v>
      </c>
      <c r="M314" s="434" t="s">
        <v>68</v>
      </c>
      <c r="N314" s="22"/>
      <c r="O314" s="22"/>
      <c r="P314" s="22"/>
      <c r="Q314" s="22"/>
      <c r="R314" s="22"/>
      <c r="S314" s="22"/>
      <c r="T314" s="438" t="s">
        <v>2458</v>
      </c>
      <c r="U314" s="436" t="s">
        <v>68</v>
      </c>
      <c r="V314" s="438" t="s">
        <v>2458</v>
      </c>
      <c r="W314" s="436" t="s">
        <v>68</v>
      </c>
      <c r="X314" s="22"/>
      <c r="Y314" s="22"/>
      <c r="Z314" s="22"/>
      <c r="AA314" s="22"/>
      <c r="AB314" s="437"/>
      <c r="AC314" s="437"/>
      <c r="AD314" s="22" t="s">
        <v>68</v>
      </c>
      <c r="AE314" s="73"/>
      <c r="AF314" s="73"/>
      <c r="AG314" s="73"/>
      <c r="AH314" s="73"/>
      <c r="AI314" s="73"/>
      <c r="AJ314" s="73"/>
      <c r="AK314" s="73"/>
      <c r="AL314" s="73"/>
      <c r="AM314" s="73"/>
      <c r="AN314" s="73"/>
      <c r="AO314" s="73"/>
      <c r="AP314" s="73"/>
      <c r="AQ314" s="73"/>
      <c r="AR314" s="73"/>
      <c r="AS314" s="73"/>
      <c r="AT314" s="73"/>
      <c r="AU314" s="73"/>
    </row>
    <row r="315" ht="14.25" customHeight="1">
      <c r="A315" s="433">
        <v>45971.0</v>
      </c>
      <c r="B315" s="438" t="s">
        <v>68</v>
      </c>
      <c r="C315" s="438" t="s">
        <v>68</v>
      </c>
      <c r="D315" s="438" t="s">
        <v>68</v>
      </c>
      <c r="E315" s="22"/>
      <c r="F315" s="436" t="s">
        <v>68</v>
      </c>
      <c r="G315" s="434" t="s">
        <v>68</v>
      </c>
      <c r="H315" s="22"/>
      <c r="I315" s="22"/>
      <c r="J315" s="447" t="s">
        <v>11882</v>
      </c>
      <c r="K315" s="436" t="s">
        <v>68</v>
      </c>
      <c r="L315" s="436" t="s">
        <v>68</v>
      </c>
      <c r="M315" s="434" t="s">
        <v>68</v>
      </c>
      <c r="N315" s="22"/>
      <c r="O315" s="22"/>
      <c r="P315" s="22"/>
      <c r="Q315" s="22"/>
      <c r="R315" s="22"/>
      <c r="S315" s="22"/>
      <c r="T315" s="436" t="s">
        <v>11882</v>
      </c>
      <c r="U315" s="436" t="s">
        <v>68</v>
      </c>
      <c r="V315" s="436" t="s">
        <v>68</v>
      </c>
      <c r="W315" s="436" t="s">
        <v>68</v>
      </c>
      <c r="X315" s="22"/>
      <c r="Y315" s="22"/>
      <c r="Z315" s="22"/>
      <c r="AA315" s="22"/>
      <c r="AB315" s="437"/>
      <c r="AC315" s="437"/>
      <c r="AD315" s="22" t="s">
        <v>68</v>
      </c>
      <c r="AE315" s="73"/>
      <c r="AF315" s="73"/>
      <c r="AG315" s="73"/>
      <c r="AH315" s="73"/>
      <c r="AI315" s="73"/>
      <c r="AJ315" s="73"/>
      <c r="AK315" s="73"/>
      <c r="AL315" s="73"/>
      <c r="AM315" s="73"/>
      <c r="AN315" s="73"/>
      <c r="AO315" s="73"/>
      <c r="AP315" s="73"/>
      <c r="AQ315" s="73"/>
      <c r="AR315" s="73"/>
      <c r="AS315" s="73"/>
      <c r="AT315" s="73"/>
      <c r="AU315" s="73"/>
    </row>
    <row r="316" ht="14.25" customHeight="1">
      <c r="A316" s="433">
        <v>45972.0</v>
      </c>
      <c r="B316" s="438" t="s">
        <v>68</v>
      </c>
      <c r="C316" s="438" t="s">
        <v>68</v>
      </c>
      <c r="D316" s="438" t="s">
        <v>68</v>
      </c>
      <c r="E316" s="22"/>
      <c r="F316" s="436" t="s">
        <v>68</v>
      </c>
      <c r="G316" s="434" t="s">
        <v>68</v>
      </c>
      <c r="H316" s="22"/>
      <c r="I316" s="22"/>
      <c r="J316" s="447" t="s">
        <v>13432</v>
      </c>
      <c r="K316" s="436" t="s">
        <v>68</v>
      </c>
      <c r="L316" s="436" t="s">
        <v>68</v>
      </c>
      <c r="M316" s="434" t="s">
        <v>68</v>
      </c>
      <c r="N316" s="22"/>
      <c r="O316" s="22"/>
      <c r="P316" s="22"/>
      <c r="Q316" s="22"/>
      <c r="R316" s="22"/>
      <c r="S316" s="22"/>
      <c r="T316" s="436" t="s">
        <v>11882</v>
      </c>
      <c r="U316" s="436" t="s">
        <v>68</v>
      </c>
      <c r="V316" s="436" t="s">
        <v>68</v>
      </c>
      <c r="W316" s="436" t="s">
        <v>68</v>
      </c>
      <c r="X316" s="22"/>
      <c r="Y316" s="22"/>
      <c r="Z316" s="22"/>
      <c r="AA316" s="22"/>
      <c r="AB316" s="437"/>
      <c r="AC316" s="437"/>
      <c r="AD316" s="22" t="s">
        <v>68</v>
      </c>
      <c r="AE316" s="73"/>
      <c r="AF316" s="73"/>
      <c r="AG316" s="73"/>
      <c r="AH316" s="73"/>
      <c r="AI316" s="73"/>
      <c r="AJ316" s="73"/>
      <c r="AK316" s="73"/>
      <c r="AL316" s="73"/>
      <c r="AM316" s="73"/>
      <c r="AN316" s="73"/>
      <c r="AO316" s="73"/>
      <c r="AP316" s="73"/>
      <c r="AQ316" s="73"/>
      <c r="AR316" s="73"/>
      <c r="AS316" s="73"/>
      <c r="AT316" s="73"/>
      <c r="AU316" s="73"/>
    </row>
    <row r="317" ht="14.25" customHeight="1">
      <c r="A317" s="433">
        <v>45973.0</v>
      </c>
      <c r="B317" s="438" t="s">
        <v>68</v>
      </c>
      <c r="C317" s="438" t="s">
        <v>68</v>
      </c>
      <c r="D317" s="438" t="s">
        <v>68</v>
      </c>
      <c r="E317" s="22"/>
      <c r="F317" s="436" t="s">
        <v>68</v>
      </c>
      <c r="G317" s="434" t="s">
        <v>68</v>
      </c>
      <c r="H317" s="22"/>
      <c r="I317" s="22"/>
      <c r="J317" s="447" t="s">
        <v>13432</v>
      </c>
      <c r="K317" s="436" t="s">
        <v>68</v>
      </c>
      <c r="L317" s="436" t="s">
        <v>68</v>
      </c>
      <c r="M317" s="434" t="s">
        <v>68</v>
      </c>
      <c r="N317" s="22"/>
      <c r="O317" s="22"/>
      <c r="P317" s="22"/>
      <c r="Q317" s="22"/>
      <c r="R317" s="22"/>
      <c r="S317" s="22"/>
      <c r="T317" s="436" t="s">
        <v>11882</v>
      </c>
      <c r="U317" s="436" t="s">
        <v>68</v>
      </c>
      <c r="V317" s="436" t="s">
        <v>68</v>
      </c>
      <c r="W317" s="436" t="s">
        <v>68</v>
      </c>
      <c r="X317" s="22"/>
      <c r="Y317" s="22"/>
      <c r="Z317" s="22"/>
      <c r="AA317" s="22"/>
      <c r="AB317" s="437"/>
      <c r="AC317" s="437"/>
      <c r="AD317" s="22" t="s">
        <v>68</v>
      </c>
      <c r="AE317" s="73"/>
      <c r="AF317" s="73"/>
      <c r="AG317" s="73"/>
      <c r="AH317" s="73"/>
      <c r="AI317" s="73"/>
      <c r="AJ317" s="73"/>
      <c r="AK317" s="73"/>
      <c r="AL317" s="73"/>
      <c r="AM317" s="73"/>
      <c r="AN317" s="73"/>
      <c r="AO317" s="73"/>
      <c r="AP317" s="73"/>
      <c r="AQ317" s="73"/>
      <c r="AR317" s="73"/>
      <c r="AS317" s="73"/>
      <c r="AT317" s="73"/>
      <c r="AU317" s="73"/>
    </row>
    <row r="318" ht="14.25" customHeight="1">
      <c r="A318" s="433">
        <v>45974.0</v>
      </c>
      <c r="B318" s="438" t="s">
        <v>68</v>
      </c>
      <c r="C318" s="438" t="s">
        <v>68</v>
      </c>
      <c r="D318" s="438" t="s">
        <v>68</v>
      </c>
      <c r="E318" s="22"/>
      <c r="F318" s="436" t="s">
        <v>68</v>
      </c>
      <c r="G318" s="434" t="s">
        <v>68</v>
      </c>
      <c r="H318" s="471"/>
      <c r="I318" s="471"/>
      <c r="J318" s="447" t="s">
        <v>13432</v>
      </c>
      <c r="K318" s="436" t="s">
        <v>68</v>
      </c>
      <c r="L318" s="463" t="s">
        <v>13475</v>
      </c>
      <c r="M318" s="434" t="s">
        <v>68</v>
      </c>
      <c r="N318" s="471"/>
      <c r="O318" s="471"/>
      <c r="P318" s="471"/>
      <c r="Q318" s="471"/>
      <c r="R318" s="471"/>
      <c r="S318" s="471"/>
      <c r="T318" s="436" t="s">
        <v>11882</v>
      </c>
      <c r="U318" s="472" t="s">
        <v>68</v>
      </c>
      <c r="V318" s="472" t="s">
        <v>68</v>
      </c>
      <c r="W318" s="472" t="s">
        <v>68</v>
      </c>
      <c r="X318" s="473"/>
      <c r="Y318" s="471"/>
      <c r="Z318" s="471"/>
      <c r="AA318" s="471"/>
      <c r="AB318" s="437"/>
      <c r="AC318" s="437"/>
      <c r="AD318" s="471" t="s">
        <v>13520</v>
      </c>
      <c r="AE318" s="73"/>
      <c r="AF318" s="73"/>
      <c r="AG318" s="73"/>
      <c r="AH318" s="73"/>
      <c r="AI318" s="73"/>
      <c r="AJ318" s="73"/>
      <c r="AK318" s="73"/>
      <c r="AL318" s="73"/>
      <c r="AM318" s="73"/>
      <c r="AN318" s="73"/>
      <c r="AO318" s="73"/>
      <c r="AP318" s="73"/>
      <c r="AQ318" s="73"/>
      <c r="AR318" s="73"/>
      <c r="AS318" s="73"/>
      <c r="AT318" s="73"/>
      <c r="AU318" s="73"/>
    </row>
    <row r="319" ht="14.25" customHeight="1">
      <c r="A319" s="433">
        <v>45975.0</v>
      </c>
      <c r="B319" s="438" t="s">
        <v>68</v>
      </c>
      <c r="C319" s="438" t="s">
        <v>68</v>
      </c>
      <c r="D319" s="438" t="s">
        <v>68</v>
      </c>
      <c r="E319" s="22"/>
      <c r="F319" s="436" t="s">
        <v>68</v>
      </c>
      <c r="G319" s="434" t="s">
        <v>68</v>
      </c>
      <c r="H319" s="22"/>
      <c r="I319" s="22"/>
      <c r="J319" s="447" t="s">
        <v>11882</v>
      </c>
      <c r="K319" s="436" t="s">
        <v>68</v>
      </c>
      <c r="L319" s="463" t="s">
        <v>13475</v>
      </c>
      <c r="M319" s="434" t="s">
        <v>68</v>
      </c>
      <c r="N319" s="22"/>
      <c r="O319" s="22"/>
      <c r="P319" s="22"/>
      <c r="Q319" s="22"/>
      <c r="R319" s="22"/>
      <c r="S319" s="22"/>
      <c r="T319" s="436" t="s">
        <v>11882</v>
      </c>
      <c r="U319" s="436" t="s">
        <v>68</v>
      </c>
      <c r="V319" s="436" t="s">
        <v>68</v>
      </c>
      <c r="W319" s="436" t="s">
        <v>68</v>
      </c>
      <c r="X319" s="22"/>
      <c r="Y319" s="22"/>
      <c r="Z319" s="22"/>
      <c r="AA319" s="22"/>
      <c r="AB319" s="437"/>
      <c r="AC319" s="437"/>
      <c r="AD319" s="22" t="s">
        <v>68</v>
      </c>
      <c r="AE319" s="73"/>
      <c r="AF319" s="73"/>
      <c r="AG319" s="73"/>
      <c r="AH319" s="73"/>
      <c r="AI319" s="73"/>
      <c r="AJ319" s="73"/>
      <c r="AK319" s="73"/>
      <c r="AL319" s="73"/>
      <c r="AM319" s="73"/>
      <c r="AN319" s="73"/>
      <c r="AO319" s="73"/>
      <c r="AP319" s="73"/>
      <c r="AQ319" s="73"/>
      <c r="AR319" s="73"/>
      <c r="AS319" s="73"/>
      <c r="AT319" s="73"/>
      <c r="AU319" s="73"/>
    </row>
    <row r="320" ht="14.25" customHeight="1">
      <c r="A320" s="440">
        <v>45976.0</v>
      </c>
      <c r="B320" s="441" t="s">
        <v>68</v>
      </c>
      <c r="C320" s="441" t="s">
        <v>68</v>
      </c>
      <c r="D320" s="441" t="s">
        <v>68</v>
      </c>
      <c r="E320" s="455"/>
      <c r="F320" s="445" t="s">
        <v>68</v>
      </c>
      <c r="G320" s="442" t="s">
        <v>68</v>
      </c>
      <c r="H320" s="455"/>
      <c r="I320" s="455"/>
      <c r="J320" s="464" t="s">
        <v>13432</v>
      </c>
      <c r="K320" s="445" t="s">
        <v>68</v>
      </c>
      <c r="L320" s="463" t="s">
        <v>13475</v>
      </c>
      <c r="M320" s="442" t="s">
        <v>68</v>
      </c>
      <c r="N320" s="455"/>
      <c r="O320" s="455"/>
      <c r="P320" s="455"/>
      <c r="Q320" s="455"/>
      <c r="R320" s="455"/>
      <c r="S320" s="455"/>
      <c r="T320" s="445" t="s">
        <v>13432</v>
      </c>
      <c r="U320" s="445" t="s">
        <v>68</v>
      </c>
      <c r="V320" s="445" t="s">
        <v>68</v>
      </c>
      <c r="W320" s="445" t="s">
        <v>68</v>
      </c>
      <c r="X320" s="455"/>
      <c r="Y320" s="455"/>
      <c r="Z320" s="455"/>
      <c r="AA320" s="455"/>
      <c r="AB320" s="437"/>
      <c r="AC320" s="437"/>
      <c r="AD320" s="455" t="s">
        <v>68</v>
      </c>
      <c r="AE320" s="446"/>
      <c r="AF320" s="446"/>
      <c r="AG320" s="446"/>
      <c r="AH320" s="446"/>
      <c r="AI320" s="446"/>
      <c r="AJ320" s="446"/>
      <c r="AK320" s="446"/>
      <c r="AL320" s="446"/>
      <c r="AM320" s="446"/>
      <c r="AN320" s="446"/>
      <c r="AO320" s="446"/>
      <c r="AP320" s="446"/>
      <c r="AQ320" s="446"/>
      <c r="AR320" s="446"/>
      <c r="AS320" s="446"/>
      <c r="AT320" s="446"/>
      <c r="AU320" s="446"/>
    </row>
    <row r="321" ht="14.25" customHeight="1">
      <c r="A321" s="433">
        <v>45977.0</v>
      </c>
      <c r="B321" s="438" t="s">
        <v>68</v>
      </c>
      <c r="C321" s="438" t="s">
        <v>68</v>
      </c>
      <c r="D321" s="438" t="s">
        <v>68</v>
      </c>
      <c r="E321" s="438" t="s">
        <v>68</v>
      </c>
      <c r="F321" s="438" t="s">
        <v>68</v>
      </c>
      <c r="G321" s="438" t="s">
        <v>68</v>
      </c>
      <c r="H321" s="22"/>
      <c r="I321" s="22"/>
      <c r="J321" s="439" t="s">
        <v>2458</v>
      </c>
      <c r="K321" s="22" t="s">
        <v>68</v>
      </c>
      <c r="L321" s="438" t="s">
        <v>68</v>
      </c>
      <c r="M321" s="438" t="s">
        <v>68</v>
      </c>
      <c r="N321" s="22"/>
      <c r="O321" s="22"/>
      <c r="P321" s="22"/>
      <c r="Q321" s="22"/>
      <c r="R321" s="22"/>
      <c r="S321" s="22"/>
      <c r="T321" s="438" t="s">
        <v>2458</v>
      </c>
      <c r="U321" s="436" t="s">
        <v>68</v>
      </c>
      <c r="V321" s="438" t="s">
        <v>2458</v>
      </c>
      <c r="W321" s="22" t="s">
        <v>68</v>
      </c>
      <c r="X321" s="22"/>
      <c r="Y321" s="22"/>
      <c r="Z321" s="22"/>
      <c r="AA321" s="22"/>
      <c r="AB321" s="437"/>
      <c r="AC321" s="437"/>
      <c r="AD321" s="22" t="s">
        <v>68</v>
      </c>
      <c r="AE321" s="73"/>
      <c r="AF321" s="73"/>
      <c r="AG321" s="73"/>
      <c r="AH321" s="73"/>
      <c r="AI321" s="73"/>
      <c r="AJ321" s="73"/>
      <c r="AK321" s="73"/>
      <c r="AL321" s="73"/>
      <c r="AM321" s="73"/>
      <c r="AN321" s="73"/>
      <c r="AO321" s="73"/>
      <c r="AP321" s="73"/>
      <c r="AQ321" s="73"/>
      <c r="AR321" s="73"/>
      <c r="AS321" s="73"/>
      <c r="AT321" s="73"/>
      <c r="AU321" s="73"/>
    </row>
    <row r="322" ht="14.25" customHeight="1">
      <c r="A322" s="433">
        <v>45978.0</v>
      </c>
      <c r="B322" s="438" t="s">
        <v>68</v>
      </c>
      <c r="C322" s="438" t="s">
        <v>68</v>
      </c>
      <c r="D322" s="438" t="s">
        <v>68</v>
      </c>
      <c r="E322" s="438" t="s">
        <v>68</v>
      </c>
      <c r="F322" s="438" t="s">
        <v>68</v>
      </c>
      <c r="G322" s="438" t="s">
        <v>68</v>
      </c>
      <c r="H322" s="22"/>
      <c r="I322" s="22"/>
      <c r="J322" s="447" t="s">
        <v>2493</v>
      </c>
      <c r="K322" s="22" t="s">
        <v>68</v>
      </c>
      <c r="L322" s="438" t="s">
        <v>68</v>
      </c>
      <c r="M322" s="438" t="s">
        <v>68</v>
      </c>
      <c r="N322" s="22"/>
      <c r="O322" s="22"/>
      <c r="P322" s="22"/>
      <c r="Q322" s="22"/>
      <c r="R322" s="22"/>
      <c r="S322" s="22"/>
      <c r="T322" s="436" t="s">
        <v>2493</v>
      </c>
      <c r="U322" s="436" t="s">
        <v>68</v>
      </c>
      <c r="V322" s="436" t="s">
        <v>2493</v>
      </c>
      <c r="W322" s="22" t="s">
        <v>68</v>
      </c>
      <c r="X322" s="22"/>
      <c r="Y322" s="22"/>
      <c r="Z322" s="22"/>
      <c r="AA322" s="22"/>
      <c r="AB322" s="437"/>
      <c r="AC322" s="437"/>
      <c r="AD322" s="22" t="s">
        <v>68</v>
      </c>
      <c r="AE322" s="73"/>
      <c r="AF322" s="73"/>
      <c r="AG322" s="73"/>
      <c r="AH322" s="73"/>
      <c r="AI322" s="73"/>
      <c r="AJ322" s="73"/>
      <c r="AK322" s="73"/>
      <c r="AL322" s="73"/>
      <c r="AM322" s="73"/>
      <c r="AN322" s="73"/>
      <c r="AO322" s="73"/>
      <c r="AP322" s="73"/>
      <c r="AQ322" s="73"/>
      <c r="AR322" s="73"/>
      <c r="AS322" s="73"/>
      <c r="AT322" s="73"/>
      <c r="AU322" s="73"/>
    </row>
    <row r="323" ht="14.25" customHeight="1">
      <c r="A323" s="433">
        <v>45979.0</v>
      </c>
      <c r="B323" s="438" t="s">
        <v>68</v>
      </c>
      <c r="C323" s="438" t="s">
        <v>68</v>
      </c>
      <c r="D323" s="438" t="s">
        <v>68</v>
      </c>
      <c r="E323" s="438" t="s">
        <v>68</v>
      </c>
      <c r="F323" s="438" t="s">
        <v>68</v>
      </c>
      <c r="G323" s="438" t="s">
        <v>68</v>
      </c>
      <c r="H323" s="451"/>
      <c r="I323" s="451"/>
      <c r="J323" s="447" t="s">
        <v>13432</v>
      </c>
      <c r="K323" s="474">
        <v>0.3597222222222222</v>
      </c>
      <c r="L323" s="438" t="s">
        <v>68</v>
      </c>
      <c r="M323" s="438" t="s">
        <v>68</v>
      </c>
      <c r="N323" s="449"/>
      <c r="O323" s="449"/>
      <c r="P323" s="449"/>
      <c r="Q323" s="449"/>
      <c r="R323" s="449"/>
      <c r="S323" s="449"/>
      <c r="T323" s="436" t="s">
        <v>11882</v>
      </c>
      <c r="U323" s="459">
        <v>0.3333333333333333</v>
      </c>
      <c r="V323" s="451" t="s">
        <v>13521</v>
      </c>
      <c r="W323" s="474">
        <v>0.38333333333333336</v>
      </c>
      <c r="X323" s="449"/>
      <c r="Y323" s="449"/>
      <c r="Z323" s="449"/>
      <c r="AA323" s="449"/>
      <c r="AB323" s="437"/>
      <c r="AC323" s="437"/>
      <c r="AD323" s="449" t="s">
        <v>13522</v>
      </c>
      <c r="AE323" s="73"/>
      <c r="AF323" s="73"/>
      <c r="AG323" s="73"/>
      <c r="AH323" s="73"/>
      <c r="AI323" s="73"/>
      <c r="AJ323" s="73"/>
      <c r="AK323" s="73"/>
      <c r="AL323" s="73"/>
      <c r="AM323" s="73"/>
      <c r="AN323" s="73"/>
      <c r="AO323" s="73"/>
      <c r="AP323" s="73"/>
      <c r="AQ323" s="73"/>
      <c r="AR323" s="73"/>
      <c r="AS323" s="73"/>
      <c r="AT323" s="73"/>
      <c r="AU323" s="73"/>
    </row>
    <row r="324" ht="14.25" customHeight="1">
      <c r="A324" s="433">
        <v>45980.0</v>
      </c>
      <c r="B324" s="438" t="s">
        <v>68</v>
      </c>
      <c r="C324" s="438" t="s">
        <v>68</v>
      </c>
      <c r="D324" s="438" t="s">
        <v>68</v>
      </c>
      <c r="E324" s="438" t="s">
        <v>68</v>
      </c>
      <c r="F324" s="438" t="s">
        <v>68</v>
      </c>
      <c r="G324" s="438" t="s">
        <v>68</v>
      </c>
      <c r="H324" s="22"/>
      <c r="I324" s="22"/>
      <c r="J324" s="447" t="s">
        <v>68</v>
      </c>
      <c r="K324" s="468"/>
      <c r="L324" s="438" t="s">
        <v>68</v>
      </c>
      <c r="M324" s="438" t="s">
        <v>68</v>
      </c>
      <c r="N324" s="22"/>
      <c r="O324" s="22"/>
      <c r="P324" s="22"/>
      <c r="Q324" s="22"/>
      <c r="R324" s="22"/>
      <c r="S324" s="22"/>
      <c r="T324" s="436" t="s">
        <v>68</v>
      </c>
      <c r="U324" s="434"/>
      <c r="V324" s="22"/>
      <c r="W324" s="22"/>
      <c r="X324" s="22"/>
      <c r="Y324" s="22"/>
      <c r="Z324" s="22"/>
      <c r="AA324" s="22"/>
      <c r="AB324" s="437"/>
      <c r="AC324" s="437"/>
      <c r="AD324" s="22" t="s">
        <v>68</v>
      </c>
      <c r="AE324" s="73"/>
      <c r="AF324" s="73"/>
      <c r="AG324" s="73"/>
      <c r="AH324" s="73"/>
      <c r="AI324" s="73"/>
      <c r="AJ324" s="73"/>
      <c r="AK324" s="73"/>
      <c r="AL324" s="73"/>
      <c r="AM324" s="73"/>
      <c r="AN324" s="73"/>
      <c r="AO324" s="73"/>
      <c r="AP324" s="73"/>
      <c r="AQ324" s="73"/>
      <c r="AR324" s="73"/>
      <c r="AS324" s="73"/>
      <c r="AT324" s="73"/>
      <c r="AU324" s="73"/>
    </row>
    <row r="325" ht="14.25" customHeight="1">
      <c r="A325" s="433">
        <v>45981.0</v>
      </c>
      <c r="B325" s="438" t="s">
        <v>68</v>
      </c>
      <c r="C325" s="438" t="s">
        <v>68</v>
      </c>
      <c r="D325" s="438" t="s">
        <v>68</v>
      </c>
      <c r="E325" s="438" t="s">
        <v>68</v>
      </c>
      <c r="F325" s="438" t="s">
        <v>68</v>
      </c>
      <c r="G325" s="438" t="s">
        <v>68</v>
      </c>
      <c r="H325" s="22"/>
      <c r="I325" s="22"/>
      <c r="J325" s="447" t="s">
        <v>68</v>
      </c>
      <c r="K325" s="468"/>
      <c r="L325" s="438" t="s">
        <v>68</v>
      </c>
      <c r="M325" s="438" t="s">
        <v>68</v>
      </c>
      <c r="N325" s="22"/>
      <c r="O325" s="22"/>
      <c r="P325" s="22"/>
      <c r="Q325" s="22"/>
      <c r="R325" s="22"/>
      <c r="S325" s="22"/>
      <c r="T325" s="436" t="s">
        <v>68</v>
      </c>
      <c r="U325" s="434"/>
      <c r="V325" s="22"/>
      <c r="W325" s="22"/>
      <c r="X325" s="22"/>
      <c r="Y325" s="22"/>
      <c r="Z325" s="22"/>
      <c r="AA325" s="22"/>
      <c r="AB325" s="437"/>
      <c r="AC325" s="437"/>
      <c r="AD325" s="22" t="s">
        <v>68</v>
      </c>
      <c r="AE325" s="73"/>
      <c r="AF325" s="73"/>
      <c r="AG325" s="73"/>
      <c r="AH325" s="73"/>
      <c r="AI325" s="73"/>
      <c r="AJ325" s="73"/>
      <c r="AK325" s="73"/>
      <c r="AL325" s="73"/>
      <c r="AM325" s="73"/>
      <c r="AN325" s="73"/>
      <c r="AO325" s="73"/>
      <c r="AP325" s="73"/>
      <c r="AQ325" s="73"/>
      <c r="AR325" s="73"/>
      <c r="AS325" s="73"/>
      <c r="AT325" s="73"/>
      <c r="AU325" s="73"/>
    </row>
    <row r="326" ht="14.25" customHeight="1">
      <c r="A326" s="433">
        <v>45982.0</v>
      </c>
      <c r="B326" s="438" t="s">
        <v>68</v>
      </c>
      <c r="C326" s="438" t="s">
        <v>68</v>
      </c>
      <c r="D326" s="438" t="s">
        <v>68</v>
      </c>
      <c r="E326" s="438" t="s">
        <v>68</v>
      </c>
      <c r="F326" s="438" t="s">
        <v>68</v>
      </c>
      <c r="G326" s="438" t="s">
        <v>68</v>
      </c>
      <c r="H326" s="22"/>
      <c r="I326" s="22"/>
      <c r="J326" s="447" t="s">
        <v>68</v>
      </c>
      <c r="K326" s="468"/>
      <c r="L326" s="438" t="s">
        <v>68</v>
      </c>
      <c r="M326" s="438" t="s">
        <v>68</v>
      </c>
      <c r="N326" s="22"/>
      <c r="O326" s="22"/>
      <c r="P326" s="22"/>
      <c r="Q326" s="22"/>
      <c r="R326" s="22"/>
      <c r="S326" s="22"/>
      <c r="T326" s="436" t="s">
        <v>68</v>
      </c>
      <c r="U326" s="434"/>
      <c r="V326" s="22"/>
      <c r="W326" s="22"/>
      <c r="X326" s="22"/>
      <c r="Y326" s="22"/>
      <c r="Z326" s="22"/>
      <c r="AA326" s="22"/>
      <c r="AB326" s="437"/>
      <c r="AC326" s="437"/>
      <c r="AD326" s="22" t="s">
        <v>68</v>
      </c>
      <c r="AE326" s="73"/>
      <c r="AF326" s="73"/>
      <c r="AG326" s="73"/>
      <c r="AH326" s="73"/>
      <c r="AI326" s="73"/>
      <c r="AJ326" s="73"/>
      <c r="AK326" s="73"/>
      <c r="AL326" s="73"/>
      <c r="AM326" s="73"/>
      <c r="AN326" s="73"/>
      <c r="AO326" s="73"/>
      <c r="AP326" s="73"/>
      <c r="AQ326" s="73"/>
      <c r="AR326" s="73"/>
      <c r="AS326" s="73"/>
      <c r="AT326" s="73"/>
      <c r="AU326" s="73"/>
    </row>
    <row r="327" ht="14.25" customHeight="1">
      <c r="A327" s="440">
        <v>45983.0</v>
      </c>
      <c r="B327" s="441" t="s">
        <v>68</v>
      </c>
      <c r="C327" s="441" t="s">
        <v>68</v>
      </c>
      <c r="D327" s="441" t="s">
        <v>68</v>
      </c>
      <c r="E327" s="441" t="s">
        <v>68</v>
      </c>
      <c r="F327" s="441" t="s">
        <v>68</v>
      </c>
      <c r="G327" s="441" t="s">
        <v>68</v>
      </c>
      <c r="H327" s="455"/>
      <c r="I327" s="455"/>
      <c r="J327" s="464" t="s">
        <v>13432</v>
      </c>
      <c r="K327" s="470"/>
      <c r="L327" s="441" t="s">
        <v>68</v>
      </c>
      <c r="M327" s="441" t="s">
        <v>68</v>
      </c>
      <c r="N327" s="455"/>
      <c r="O327" s="455"/>
      <c r="P327" s="455"/>
      <c r="Q327" s="455"/>
      <c r="R327" s="455"/>
      <c r="S327" s="455"/>
      <c r="T327" s="445" t="s">
        <v>13432</v>
      </c>
      <c r="U327" s="442"/>
      <c r="V327" s="455"/>
      <c r="W327" s="455"/>
      <c r="X327" s="455"/>
      <c r="Y327" s="455"/>
      <c r="Z327" s="455"/>
      <c r="AA327" s="455"/>
      <c r="AB327" s="437"/>
      <c r="AC327" s="437"/>
      <c r="AD327" s="455" t="s">
        <v>68</v>
      </c>
      <c r="AE327" s="446"/>
      <c r="AF327" s="446"/>
      <c r="AG327" s="446"/>
      <c r="AH327" s="446"/>
      <c r="AI327" s="446"/>
      <c r="AJ327" s="446"/>
      <c r="AK327" s="446"/>
      <c r="AL327" s="446"/>
      <c r="AM327" s="446"/>
      <c r="AN327" s="446"/>
      <c r="AO327" s="446"/>
      <c r="AP327" s="446"/>
      <c r="AQ327" s="446"/>
      <c r="AR327" s="446"/>
      <c r="AS327" s="446"/>
      <c r="AT327" s="446"/>
      <c r="AU327" s="446"/>
    </row>
    <row r="328" ht="14.25" customHeight="1">
      <c r="A328" s="433">
        <v>45984.0</v>
      </c>
      <c r="B328" s="438" t="s">
        <v>68</v>
      </c>
      <c r="C328" s="438" t="s">
        <v>68</v>
      </c>
      <c r="D328" s="438" t="s">
        <v>68</v>
      </c>
      <c r="E328" s="438" t="s">
        <v>68</v>
      </c>
      <c r="F328" s="438" t="s">
        <v>68</v>
      </c>
      <c r="G328" s="438" t="s">
        <v>68</v>
      </c>
      <c r="H328" s="439" t="s">
        <v>2458</v>
      </c>
      <c r="I328" s="22"/>
      <c r="J328" s="439" t="s">
        <v>2458</v>
      </c>
      <c r="K328" s="22" t="s">
        <v>68</v>
      </c>
      <c r="L328" s="439" t="s">
        <v>2458</v>
      </c>
      <c r="M328" s="438" t="s">
        <v>68</v>
      </c>
      <c r="N328" s="22"/>
      <c r="O328" s="22"/>
      <c r="P328" s="22"/>
      <c r="Q328" s="22"/>
      <c r="R328" s="22"/>
      <c r="S328" s="22"/>
      <c r="T328" s="438" t="s">
        <v>2458</v>
      </c>
      <c r="U328" s="436" t="s">
        <v>68</v>
      </c>
      <c r="V328" s="439" t="s">
        <v>2458</v>
      </c>
      <c r="W328" s="22" t="s">
        <v>68</v>
      </c>
      <c r="X328" s="22"/>
      <c r="Y328" s="22"/>
      <c r="Z328" s="22"/>
      <c r="AA328" s="22"/>
      <c r="AB328" s="437"/>
      <c r="AC328" s="437"/>
      <c r="AD328" s="22" t="s">
        <v>68</v>
      </c>
      <c r="AE328" s="73"/>
      <c r="AF328" s="73"/>
      <c r="AG328" s="73"/>
      <c r="AH328" s="73"/>
      <c r="AI328" s="73"/>
      <c r="AJ328" s="73"/>
      <c r="AK328" s="73"/>
      <c r="AL328" s="73"/>
      <c r="AM328" s="73"/>
      <c r="AN328" s="73"/>
      <c r="AO328" s="73"/>
      <c r="AP328" s="73"/>
      <c r="AQ328" s="73"/>
      <c r="AR328" s="73"/>
      <c r="AS328" s="73"/>
      <c r="AT328" s="73"/>
      <c r="AU328" s="73"/>
    </row>
    <row r="329" ht="14.25" customHeight="1">
      <c r="A329" s="433">
        <v>45985.0</v>
      </c>
      <c r="B329" s="438" t="s">
        <v>68</v>
      </c>
      <c r="C329" s="438" t="s">
        <v>68</v>
      </c>
      <c r="D329" s="438" t="s">
        <v>68</v>
      </c>
      <c r="E329" s="438" t="s">
        <v>68</v>
      </c>
      <c r="F329" s="438" t="s">
        <v>68</v>
      </c>
      <c r="G329" s="438" t="s">
        <v>68</v>
      </c>
      <c r="H329" s="471" t="s">
        <v>13475</v>
      </c>
      <c r="I329" s="451"/>
      <c r="J329" s="447" t="s">
        <v>13432</v>
      </c>
      <c r="K329" s="22" t="s">
        <v>68</v>
      </c>
      <c r="L329" s="436" t="s">
        <v>11882</v>
      </c>
      <c r="M329" s="459">
        <v>0.3333333333333333</v>
      </c>
      <c r="N329" s="471"/>
      <c r="O329" s="471"/>
      <c r="P329" s="471"/>
      <c r="Q329" s="471"/>
      <c r="R329" s="471"/>
      <c r="S329" s="471"/>
      <c r="T329" s="436" t="s">
        <v>11882</v>
      </c>
      <c r="U329" s="459">
        <v>0.3333333333333333</v>
      </c>
      <c r="V329" s="451" t="s">
        <v>68</v>
      </c>
      <c r="W329" s="451" t="s">
        <v>68</v>
      </c>
      <c r="X329" s="471"/>
      <c r="Y329" s="471"/>
      <c r="Z329" s="471"/>
      <c r="AA329" s="471"/>
      <c r="AB329" s="437"/>
      <c r="AC329" s="437"/>
      <c r="AD329" s="471" t="s">
        <v>13523</v>
      </c>
      <c r="AE329" s="73"/>
      <c r="AF329" s="73"/>
      <c r="AG329" s="73"/>
      <c r="AH329" s="73"/>
      <c r="AI329" s="73"/>
      <c r="AJ329" s="73"/>
      <c r="AK329" s="73"/>
      <c r="AL329" s="73"/>
      <c r="AM329" s="73"/>
      <c r="AN329" s="73"/>
      <c r="AO329" s="73"/>
      <c r="AP329" s="73"/>
      <c r="AQ329" s="73"/>
      <c r="AR329" s="73"/>
      <c r="AS329" s="73"/>
      <c r="AT329" s="73"/>
      <c r="AU329" s="73"/>
    </row>
    <row r="330" ht="14.25" customHeight="1">
      <c r="A330" s="433">
        <v>45986.0</v>
      </c>
      <c r="B330" s="438" t="s">
        <v>68</v>
      </c>
      <c r="C330" s="438" t="s">
        <v>68</v>
      </c>
      <c r="D330" s="438" t="s">
        <v>68</v>
      </c>
      <c r="E330" s="438" t="s">
        <v>68</v>
      </c>
      <c r="F330" s="438" t="s">
        <v>68</v>
      </c>
      <c r="G330" s="438" t="s">
        <v>68</v>
      </c>
      <c r="H330" s="22"/>
      <c r="I330" s="22"/>
      <c r="J330" s="447" t="s">
        <v>13432</v>
      </c>
      <c r="K330" s="22" t="s">
        <v>68</v>
      </c>
      <c r="L330" s="438" t="s">
        <v>68</v>
      </c>
      <c r="M330" s="438" t="s">
        <v>68</v>
      </c>
      <c r="N330" s="22"/>
      <c r="O330" s="22"/>
      <c r="P330" s="22"/>
      <c r="Q330" s="22"/>
      <c r="R330" s="22"/>
      <c r="S330" s="22"/>
      <c r="T330" s="436" t="s">
        <v>11882</v>
      </c>
      <c r="U330" s="434">
        <v>0.3333333333333333</v>
      </c>
      <c r="V330" s="436" t="s">
        <v>11882</v>
      </c>
      <c r="W330" s="22" t="s">
        <v>68</v>
      </c>
      <c r="X330" s="22"/>
      <c r="Y330" s="22"/>
      <c r="Z330" s="22"/>
      <c r="AA330" s="22"/>
      <c r="AB330" s="437"/>
      <c r="AC330" s="437"/>
      <c r="AD330" s="22" t="s">
        <v>68</v>
      </c>
      <c r="AE330" s="73"/>
      <c r="AF330" s="73"/>
      <c r="AG330" s="73"/>
      <c r="AH330" s="73"/>
      <c r="AI330" s="73"/>
      <c r="AJ330" s="73"/>
      <c r="AK330" s="73"/>
      <c r="AL330" s="73"/>
      <c r="AM330" s="73"/>
      <c r="AN330" s="73"/>
      <c r="AO330" s="73"/>
      <c r="AP330" s="73"/>
      <c r="AQ330" s="73"/>
      <c r="AR330" s="73"/>
      <c r="AS330" s="73"/>
      <c r="AT330" s="73"/>
      <c r="AU330" s="73"/>
    </row>
    <row r="331" ht="14.25" customHeight="1">
      <c r="A331" s="433">
        <v>45987.0</v>
      </c>
      <c r="B331" s="438" t="s">
        <v>68</v>
      </c>
      <c r="C331" s="438" t="s">
        <v>68</v>
      </c>
      <c r="D331" s="438" t="s">
        <v>68</v>
      </c>
      <c r="E331" s="438" t="s">
        <v>68</v>
      </c>
      <c r="F331" s="438" t="s">
        <v>68</v>
      </c>
      <c r="G331" s="438" t="s">
        <v>68</v>
      </c>
      <c r="H331" s="22"/>
      <c r="I331" s="22"/>
      <c r="J331" s="447" t="s">
        <v>13432</v>
      </c>
      <c r="K331" s="22" t="s">
        <v>68</v>
      </c>
      <c r="L331" s="436" t="s">
        <v>11882</v>
      </c>
      <c r="M331" s="438" t="s">
        <v>68</v>
      </c>
      <c r="N331" s="22"/>
      <c r="O331" s="22"/>
      <c r="P331" s="22"/>
      <c r="Q331" s="22"/>
      <c r="R331" s="22"/>
      <c r="S331" s="22"/>
      <c r="T331" s="436" t="s">
        <v>11882</v>
      </c>
      <c r="U331" s="434">
        <v>0.35833333333333334</v>
      </c>
      <c r="V331" s="22" t="s">
        <v>68</v>
      </c>
      <c r="W331" s="22" t="s">
        <v>68</v>
      </c>
      <c r="X331" s="22"/>
      <c r="Y331" s="22"/>
      <c r="Z331" s="22"/>
      <c r="AA331" s="22"/>
      <c r="AB331" s="437"/>
      <c r="AC331" s="437"/>
      <c r="AD331" s="22" t="s">
        <v>68</v>
      </c>
      <c r="AE331" s="73"/>
      <c r="AF331" s="73"/>
      <c r="AG331" s="73"/>
      <c r="AH331" s="73"/>
      <c r="AI331" s="73"/>
      <c r="AJ331" s="73"/>
      <c r="AK331" s="73"/>
      <c r="AL331" s="73"/>
      <c r="AM331" s="73"/>
      <c r="AN331" s="73"/>
      <c r="AO331" s="73"/>
      <c r="AP331" s="73"/>
      <c r="AQ331" s="73"/>
      <c r="AR331" s="73"/>
      <c r="AS331" s="73"/>
      <c r="AT331" s="73"/>
      <c r="AU331" s="73"/>
    </row>
    <row r="332" ht="14.25" customHeight="1">
      <c r="A332" s="433">
        <v>45988.0</v>
      </c>
      <c r="B332" s="438" t="s">
        <v>68</v>
      </c>
      <c r="C332" s="438" t="s">
        <v>68</v>
      </c>
      <c r="D332" s="438" t="s">
        <v>68</v>
      </c>
      <c r="E332" s="438" t="s">
        <v>68</v>
      </c>
      <c r="F332" s="438" t="s">
        <v>68</v>
      </c>
      <c r="G332" s="438" t="s">
        <v>68</v>
      </c>
      <c r="H332" s="22"/>
      <c r="I332" s="22"/>
      <c r="J332" s="447" t="s">
        <v>11882</v>
      </c>
      <c r="K332" s="468">
        <v>0.375</v>
      </c>
      <c r="L332" s="436" t="s">
        <v>11882</v>
      </c>
      <c r="M332" s="438" t="s">
        <v>68</v>
      </c>
      <c r="N332" s="475"/>
      <c r="O332" s="475"/>
      <c r="P332" s="475"/>
      <c r="Q332" s="475"/>
      <c r="R332" s="27"/>
      <c r="S332" s="27"/>
      <c r="T332" s="436" t="s">
        <v>11882</v>
      </c>
      <c r="U332" s="434">
        <v>0.3333333333333333</v>
      </c>
      <c r="V332" s="22" t="s">
        <v>68</v>
      </c>
      <c r="W332" s="22"/>
      <c r="X332" s="475"/>
      <c r="Y332" s="475"/>
      <c r="Z332" s="475"/>
      <c r="AA332" s="475"/>
      <c r="AB332" s="437"/>
      <c r="AC332" s="437"/>
      <c r="AD332" s="475" t="s">
        <v>13524</v>
      </c>
      <c r="AE332" s="73"/>
      <c r="AF332" s="73"/>
      <c r="AG332" s="73"/>
      <c r="AH332" s="73"/>
      <c r="AI332" s="73"/>
      <c r="AJ332" s="73"/>
      <c r="AK332" s="73"/>
      <c r="AL332" s="73"/>
      <c r="AM332" s="73"/>
      <c r="AN332" s="73"/>
      <c r="AO332" s="73"/>
      <c r="AP332" s="73"/>
      <c r="AQ332" s="73"/>
      <c r="AR332" s="73"/>
      <c r="AS332" s="73"/>
      <c r="AT332" s="73"/>
      <c r="AU332" s="73"/>
    </row>
    <row r="333" ht="14.25" customHeight="1">
      <c r="A333" s="433">
        <v>45989.0</v>
      </c>
      <c r="B333" s="438" t="s">
        <v>68</v>
      </c>
      <c r="C333" s="438" t="s">
        <v>68</v>
      </c>
      <c r="D333" s="438" t="s">
        <v>68</v>
      </c>
      <c r="E333" s="438" t="s">
        <v>68</v>
      </c>
      <c r="F333" s="438" t="s">
        <v>68</v>
      </c>
      <c r="G333" s="438" t="s">
        <v>68</v>
      </c>
      <c r="H333" s="22"/>
      <c r="I333" s="22"/>
      <c r="J333" s="447" t="s">
        <v>68</v>
      </c>
      <c r="K333" s="468"/>
      <c r="L333" s="438" t="s">
        <v>68</v>
      </c>
      <c r="M333" s="438" t="s">
        <v>68</v>
      </c>
      <c r="N333" s="22"/>
      <c r="O333" s="22"/>
      <c r="P333" s="22"/>
      <c r="Q333" s="22"/>
      <c r="R333" s="22"/>
      <c r="S333" s="22"/>
      <c r="T333" s="436" t="s">
        <v>13432</v>
      </c>
      <c r="U333" s="434"/>
      <c r="V333" s="22"/>
      <c r="W333" s="22"/>
      <c r="X333" s="22"/>
      <c r="Y333" s="22"/>
      <c r="Z333" s="22"/>
      <c r="AA333" s="22"/>
      <c r="AB333" s="437"/>
      <c r="AC333" s="437"/>
      <c r="AD333" s="22" t="s">
        <v>68</v>
      </c>
      <c r="AE333" s="73"/>
      <c r="AF333" s="73"/>
      <c r="AG333" s="73"/>
      <c r="AH333" s="73"/>
      <c r="AI333" s="73"/>
      <c r="AJ333" s="73"/>
      <c r="AK333" s="73"/>
      <c r="AL333" s="73"/>
      <c r="AM333" s="73"/>
      <c r="AN333" s="73"/>
      <c r="AO333" s="73"/>
      <c r="AP333" s="73"/>
      <c r="AQ333" s="73"/>
      <c r="AR333" s="73"/>
      <c r="AS333" s="73"/>
      <c r="AT333" s="73"/>
      <c r="AU333" s="73"/>
    </row>
    <row r="334" ht="14.25" customHeight="1">
      <c r="A334" s="440">
        <v>45990.0</v>
      </c>
      <c r="B334" s="441" t="s">
        <v>68</v>
      </c>
      <c r="C334" s="441" t="s">
        <v>68</v>
      </c>
      <c r="D334" s="441" t="s">
        <v>68</v>
      </c>
      <c r="E334" s="441" t="s">
        <v>68</v>
      </c>
      <c r="F334" s="441" t="s">
        <v>68</v>
      </c>
      <c r="G334" s="441" t="s">
        <v>68</v>
      </c>
      <c r="H334" s="455"/>
      <c r="I334" s="455"/>
      <c r="J334" s="464" t="s">
        <v>13432</v>
      </c>
      <c r="K334" s="470"/>
      <c r="L334" s="441" t="s">
        <v>68</v>
      </c>
      <c r="M334" s="441" t="s">
        <v>68</v>
      </c>
      <c r="N334" s="455"/>
      <c r="O334" s="455"/>
      <c r="P334" s="455"/>
      <c r="Q334" s="455"/>
      <c r="R334" s="455"/>
      <c r="S334" s="455"/>
      <c r="T334" s="445" t="s">
        <v>13432</v>
      </c>
      <c r="U334" s="442"/>
      <c r="V334" s="455"/>
      <c r="W334" s="455"/>
      <c r="X334" s="455"/>
      <c r="Y334" s="455"/>
      <c r="Z334" s="455"/>
      <c r="AA334" s="455"/>
      <c r="AB334" s="437"/>
      <c r="AC334" s="437"/>
      <c r="AD334" s="455" t="s">
        <v>68</v>
      </c>
      <c r="AE334" s="446"/>
      <c r="AF334" s="446"/>
      <c r="AG334" s="446"/>
      <c r="AH334" s="446"/>
      <c r="AI334" s="446"/>
      <c r="AJ334" s="446"/>
      <c r="AK334" s="446"/>
      <c r="AL334" s="446"/>
      <c r="AM334" s="446"/>
      <c r="AN334" s="446"/>
      <c r="AO334" s="446"/>
      <c r="AP334" s="446"/>
      <c r="AQ334" s="446"/>
      <c r="AR334" s="446"/>
      <c r="AS334" s="446"/>
      <c r="AT334" s="446"/>
      <c r="AU334" s="446"/>
    </row>
    <row r="335" ht="14.25" customHeight="1">
      <c r="A335" s="433">
        <v>45991.0</v>
      </c>
      <c r="B335" s="438" t="s">
        <v>68</v>
      </c>
      <c r="C335" s="438" t="s">
        <v>68</v>
      </c>
      <c r="D335" s="438" t="s">
        <v>68</v>
      </c>
      <c r="E335" s="438" t="s">
        <v>68</v>
      </c>
      <c r="F335" s="438" t="s">
        <v>68</v>
      </c>
      <c r="G335" s="438" t="s">
        <v>68</v>
      </c>
      <c r="H335" s="22"/>
      <c r="I335" s="22"/>
      <c r="J335" s="439" t="s">
        <v>2458</v>
      </c>
      <c r="K335" s="468"/>
      <c r="L335" s="439" t="s">
        <v>2458</v>
      </c>
      <c r="M335" s="438" t="s">
        <v>68</v>
      </c>
      <c r="N335" s="22"/>
      <c r="O335" s="22"/>
      <c r="P335" s="22"/>
      <c r="Q335" s="22"/>
      <c r="R335" s="22"/>
      <c r="S335" s="22"/>
      <c r="T335" s="438" t="s">
        <v>2458</v>
      </c>
      <c r="U335" s="467"/>
      <c r="V335" s="439" t="s">
        <v>2458</v>
      </c>
      <c r="W335" s="22" t="s">
        <v>68</v>
      </c>
      <c r="X335" s="22"/>
      <c r="Y335" s="22"/>
      <c r="Z335" s="22"/>
      <c r="AA335" s="22"/>
      <c r="AB335" s="437"/>
      <c r="AC335" s="437"/>
      <c r="AD335" s="22" t="s">
        <v>68</v>
      </c>
      <c r="AE335" s="73"/>
      <c r="AF335" s="73"/>
      <c r="AG335" s="73"/>
      <c r="AH335" s="73"/>
      <c r="AI335" s="73"/>
      <c r="AJ335" s="73"/>
      <c r="AK335" s="73"/>
      <c r="AL335" s="73"/>
      <c r="AM335" s="73"/>
      <c r="AN335" s="73"/>
      <c r="AO335" s="73"/>
      <c r="AP335" s="73"/>
      <c r="AQ335" s="73"/>
      <c r="AR335" s="73"/>
      <c r="AS335" s="73"/>
      <c r="AT335" s="73"/>
      <c r="AU335" s="73"/>
    </row>
    <row r="336" ht="14.25" customHeight="1">
      <c r="A336" s="433">
        <v>45992.0</v>
      </c>
      <c r="B336" s="438" t="s">
        <v>68</v>
      </c>
      <c r="C336" s="438" t="s">
        <v>68</v>
      </c>
      <c r="D336" s="438" t="s">
        <v>68</v>
      </c>
      <c r="E336" s="438" t="s">
        <v>68</v>
      </c>
      <c r="F336" s="438" t="s">
        <v>68</v>
      </c>
      <c r="G336" s="438" t="s">
        <v>68</v>
      </c>
      <c r="H336" s="22"/>
      <c r="I336" s="22"/>
      <c r="J336" s="447" t="s">
        <v>11882</v>
      </c>
      <c r="K336" s="468"/>
      <c r="L336" s="438" t="s">
        <v>68</v>
      </c>
      <c r="M336" s="438" t="s">
        <v>68</v>
      </c>
      <c r="N336" s="22"/>
      <c r="O336" s="22"/>
      <c r="P336" s="22"/>
      <c r="Q336" s="22"/>
      <c r="R336" s="22"/>
      <c r="S336" s="22"/>
      <c r="T336" s="436" t="s">
        <v>11882</v>
      </c>
      <c r="U336" s="434"/>
      <c r="V336" s="22" t="s">
        <v>68</v>
      </c>
      <c r="W336" s="22"/>
      <c r="X336" s="22"/>
      <c r="Y336" s="22"/>
      <c r="Z336" s="22"/>
      <c r="AA336" s="22"/>
      <c r="AB336" s="437"/>
      <c r="AC336" s="437"/>
      <c r="AD336" s="22" t="s">
        <v>68</v>
      </c>
      <c r="AE336" s="73"/>
      <c r="AF336" s="73"/>
      <c r="AG336" s="73"/>
      <c r="AH336" s="73"/>
      <c r="AI336" s="73"/>
      <c r="AJ336" s="73"/>
      <c r="AK336" s="73"/>
      <c r="AL336" s="73"/>
      <c r="AM336" s="73"/>
      <c r="AN336" s="73"/>
      <c r="AO336" s="73"/>
      <c r="AP336" s="73"/>
      <c r="AQ336" s="73"/>
      <c r="AR336" s="73"/>
      <c r="AS336" s="73"/>
      <c r="AT336" s="73"/>
      <c r="AU336" s="73"/>
    </row>
    <row r="337" ht="14.25" customHeight="1">
      <c r="A337" s="433">
        <v>45993.0</v>
      </c>
      <c r="B337" s="438" t="s">
        <v>68</v>
      </c>
      <c r="C337" s="438" t="s">
        <v>68</v>
      </c>
      <c r="D337" s="438" t="s">
        <v>68</v>
      </c>
      <c r="E337" s="438" t="s">
        <v>68</v>
      </c>
      <c r="F337" s="438" t="s">
        <v>68</v>
      </c>
      <c r="G337" s="438" t="s">
        <v>68</v>
      </c>
      <c r="H337" s="22"/>
      <c r="I337" s="22"/>
      <c r="J337" s="447" t="s">
        <v>13432</v>
      </c>
      <c r="K337" s="468"/>
      <c r="L337" s="438" t="s">
        <v>68</v>
      </c>
      <c r="M337" s="438" t="s">
        <v>68</v>
      </c>
      <c r="N337" s="22"/>
      <c r="O337" s="22"/>
      <c r="P337" s="22"/>
      <c r="Q337" s="22"/>
      <c r="R337" s="22"/>
      <c r="S337" s="22"/>
      <c r="T337" s="436" t="s">
        <v>11882</v>
      </c>
      <c r="U337" s="434"/>
      <c r="V337" s="22" t="s">
        <v>68</v>
      </c>
      <c r="W337" s="22"/>
      <c r="X337" s="22"/>
      <c r="Y337" s="22"/>
      <c r="Z337" s="22"/>
      <c r="AA337" s="22"/>
      <c r="AB337" s="437"/>
      <c r="AC337" s="437"/>
      <c r="AD337" s="22" t="s">
        <v>68</v>
      </c>
      <c r="AE337" s="73"/>
      <c r="AF337" s="73"/>
      <c r="AG337" s="73"/>
      <c r="AH337" s="73"/>
      <c r="AI337" s="73"/>
      <c r="AJ337" s="73"/>
      <c r="AK337" s="73"/>
      <c r="AL337" s="73"/>
      <c r="AM337" s="73"/>
      <c r="AN337" s="73"/>
      <c r="AO337" s="73"/>
      <c r="AP337" s="73"/>
      <c r="AQ337" s="73"/>
      <c r="AR337" s="73"/>
      <c r="AS337" s="73"/>
      <c r="AT337" s="73"/>
      <c r="AU337" s="73"/>
    </row>
    <row r="338" ht="14.25" customHeight="1">
      <c r="A338" s="433">
        <v>45994.0</v>
      </c>
      <c r="B338" s="438" t="s">
        <v>68</v>
      </c>
      <c r="C338" s="438" t="s">
        <v>68</v>
      </c>
      <c r="D338" s="438" t="s">
        <v>68</v>
      </c>
      <c r="E338" s="438" t="s">
        <v>68</v>
      </c>
      <c r="F338" s="438" t="s">
        <v>68</v>
      </c>
      <c r="G338" s="438" t="s">
        <v>68</v>
      </c>
      <c r="H338" s="22"/>
      <c r="I338" s="22"/>
      <c r="J338" s="447" t="s">
        <v>13432</v>
      </c>
      <c r="K338" s="468"/>
      <c r="L338" s="438" t="s">
        <v>68</v>
      </c>
      <c r="M338" s="438" t="s">
        <v>68</v>
      </c>
      <c r="N338" s="22"/>
      <c r="O338" s="22"/>
      <c r="P338" s="22"/>
      <c r="Q338" s="22"/>
      <c r="R338" s="22"/>
      <c r="S338" s="22"/>
      <c r="T338" s="436" t="s">
        <v>11882</v>
      </c>
      <c r="U338" s="434"/>
      <c r="V338" s="22" t="s">
        <v>68</v>
      </c>
      <c r="W338" s="22"/>
      <c r="X338" s="22"/>
      <c r="Y338" s="22"/>
      <c r="Z338" s="22"/>
      <c r="AA338" s="22"/>
      <c r="AB338" s="437"/>
      <c r="AC338" s="437"/>
      <c r="AD338" s="22" t="s">
        <v>68</v>
      </c>
      <c r="AE338" s="73"/>
      <c r="AF338" s="73"/>
      <c r="AG338" s="73"/>
      <c r="AH338" s="73"/>
      <c r="AI338" s="73"/>
      <c r="AJ338" s="73"/>
      <c r="AK338" s="73"/>
      <c r="AL338" s="73"/>
      <c r="AM338" s="73"/>
      <c r="AN338" s="73"/>
      <c r="AO338" s="73"/>
      <c r="AP338" s="73"/>
      <c r="AQ338" s="73"/>
      <c r="AR338" s="73"/>
      <c r="AS338" s="73"/>
      <c r="AT338" s="73"/>
      <c r="AU338" s="73"/>
    </row>
    <row r="339" ht="14.25" customHeight="1">
      <c r="A339" s="433">
        <v>45995.0</v>
      </c>
      <c r="B339" s="438" t="s">
        <v>68</v>
      </c>
      <c r="C339" s="438" t="s">
        <v>68</v>
      </c>
      <c r="D339" s="438" t="s">
        <v>68</v>
      </c>
      <c r="E339" s="438" t="s">
        <v>68</v>
      </c>
      <c r="F339" s="438" t="s">
        <v>68</v>
      </c>
      <c r="G339" s="438" t="s">
        <v>68</v>
      </c>
      <c r="H339" s="22"/>
      <c r="I339" s="22"/>
      <c r="J339" s="447" t="s">
        <v>13432</v>
      </c>
      <c r="K339" s="468"/>
      <c r="L339" s="436" t="s">
        <v>11882</v>
      </c>
      <c r="M339" s="460" t="s">
        <v>68</v>
      </c>
      <c r="N339" s="449"/>
      <c r="O339" s="449"/>
      <c r="P339" s="449"/>
      <c r="Q339" s="449"/>
      <c r="R339" s="449"/>
      <c r="S339" s="449"/>
      <c r="T339" s="436" t="s">
        <v>11882</v>
      </c>
      <c r="U339" s="463" t="s">
        <v>68</v>
      </c>
      <c r="V339" s="451" t="s">
        <v>68</v>
      </c>
      <c r="W339" s="451" t="s">
        <v>68</v>
      </c>
      <c r="X339" s="449"/>
      <c r="Y339" s="449"/>
      <c r="Z339" s="449"/>
      <c r="AA339" s="449"/>
      <c r="AB339" s="437"/>
      <c r="AC339" s="437"/>
      <c r="AD339" s="449" t="s">
        <v>13525</v>
      </c>
      <c r="AE339" s="73"/>
      <c r="AF339" s="73"/>
      <c r="AG339" s="73"/>
      <c r="AH339" s="73"/>
      <c r="AI339" s="73"/>
      <c r="AJ339" s="73"/>
      <c r="AK339" s="73"/>
      <c r="AL339" s="73"/>
      <c r="AM339" s="73"/>
      <c r="AN339" s="73"/>
      <c r="AO339" s="73"/>
      <c r="AP339" s="73"/>
      <c r="AQ339" s="73"/>
      <c r="AR339" s="73"/>
      <c r="AS339" s="73"/>
      <c r="AT339" s="73"/>
      <c r="AU339" s="73"/>
    </row>
    <row r="340" ht="14.25" customHeight="1">
      <c r="A340" s="433">
        <v>45996.0</v>
      </c>
      <c r="B340" s="438" t="s">
        <v>68</v>
      </c>
      <c r="C340" s="438" t="s">
        <v>68</v>
      </c>
      <c r="D340" s="438" t="s">
        <v>68</v>
      </c>
      <c r="E340" s="438" t="s">
        <v>68</v>
      </c>
      <c r="F340" s="438" t="s">
        <v>68</v>
      </c>
      <c r="G340" s="438" t="s">
        <v>68</v>
      </c>
      <c r="H340" s="22"/>
      <c r="I340" s="22"/>
      <c r="J340" s="447" t="s">
        <v>11882</v>
      </c>
      <c r="K340" s="468"/>
      <c r="L340" s="438" t="s">
        <v>68</v>
      </c>
      <c r="M340" s="438" t="s">
        <v>68</v>
      </c>
      <c r="N340" s="22"/>
      <c r="O340" s="22"/>
      <c r="P340" s="22"/>
      <c r="Q340" s="22"/>
      <c r="R340" s="22"/>
      <c r="S340" s="22"/>
      <c r="T340" s="436" t="s">
        <v>11882</v>
      </c>
      <c r="U340" s="434"/>
      <c r="V340" s="22" t="s">
        <v>68</v>
      </c>
      <c r="W340" s="22"/>
      <c r="X340" s="22"/>
      <c r="Y340" s="22"/>
      <c r="Z340" s="22"/>
      <c r="AA340" s="22"/>
      <c r="AB340" s="437"/>
      <c r="AC340" s="437"/>
      <c r="AD340" s="22" t="s">
        <v>68</v>
      </c>
      <c r="AE340" s="73"/>
      <c r="AF340" s="73"/>
      <c r="AG340" s="73"/>
      <c r="AH340" s="73"/>
      <c r="AI340" s="73"/>
      <c r="AJ340" s="73"/>
      <c r="AK340" s="73"/>
      <c r="AL340" s="73"/>
      <c r="AM340" s="73"/>
      <c r="AN340" s="73"/>
      <c r="AO340" s="73"/>
      <c r="AP340" s="73"/>
      <c r="AQ340" s="73"/>
      <c r="AR340" s="73"/>
      <c r="AS340" s="73"/>
      <c r="AT340" s="73"/>
      <c r="AU340" s="73"/>
    </row>
    <row r="341" ht="14.25" customHeight="1">
      <c r="A341" s="440">
        <v>45997.0</v>
      </c>
      <c r="B341" s="441" t="s">
        <v>68</v>
      </c>
      <c r="C341" s="441" t="s">
        <v>68</v>
      </c>
      <c r="D341" s="441" t="s">
        <v>68</v>
      </c>
      <c r="E341" s="441" t="s">
        <v>68</v>
      </c>
      <c r="F341" s="441" t="s">
        <v>68</v>
      </c>
      <c r="G341" s="441" t="s">
        <v>68</v>
      </c>
      <c r="H341" s="455"/>
      <c r="I341" s="455"/>
      <c r="J341" s="464" t="s">
        <v>13432</v>
      </c>
      <c r="K341" s="470"/>
      <c r="L341" s="441" t="s">
        <v>68</v>
      </c>
      <c r="M341" s="441" t="s">
        <v>68</v>
      </c>
      <c r="N341" s="476"/>
      <c r="O341" s="476"/>
      <c r="P341" s="476"/>
      <c r="Q341" s="476"/>
      <c r="R341" s="476"/>
      <c r="S341" s="476"/>
      <c r="T341" s="445" t="s">
        <v>13432</v>
      </c>
      <c r="U341" s="442"/>
      <c r="V341" s="455" t="s">
        <v>68</v>
      </c>
      <c r="W341" s="455"/>
      <c r="X341" s="476"/>
      <c r="Y341" s="476"/>
      <c r="Z341" s="476"/>
      <c r="AA341" s="476"/>
      <c r="AB341" s="437"/>
      <c r="AC341" s="437"/>
      <c r="AD341" s="476"/>
      <c r="AE341" s="446"/>
      <c r="AF341" s="446"/>
      <c r="AG341" s="446"/>
      <c r="AH341" s="446"/>
      <c r="AI341" s="446"/>
      <c r="AJ341" s="446"/>
      <c r="AK341" s="446"/>
      <c r="AL341" s="446"/>
      <c r="AM341" s="446"/>
      <c r="AN341" s="446"/>
      <c r="AO341" s="446"/>
      <c r="AP341" s="446"/>
      <c r="AQ341" s="446"/>
      <c r="AR341" s="446"/>
      <c r="AS341" s="446"/>
      <c r="AT341" s="446"/>
      <c r="AU341" s="446"/>
    </row>
    <row r="342" ht="14.25" customHeight="1">
      <c r="A342" s="433">
        <v>45998.0</v>
      </c>
      <c r="B342" s="438" t="s">
        <v>68</v>
      </c>
      <c r="C342" s="438" t="s">
        <v>68</v>
      </c>
      <c r="D342" s="438" t="s">
        <v>68</v>
      </c>
      <c r="E342" s="438" t="s">
        <v>68</v>
      </c>
      <c r="F342" s="438" t="s">
        <v>68</v>
      </c>
      <c r="G342" s="438" t="s">
        <v>68</v>
      </c>
      <c r="H342" s="22"/>
      <c r="I342" s="22"/>
      <c r="J342" s="439" t="s">
        <v>2458</v>
      </c>
      <c r="K342" s="22" t="s">
        <v>68</v>
      </c>
      <c r="L342" s="439" t="s">
        <v>2458</v>
      </c>
      <c r="M342" s="438" t="s">
        <v>68</v>
      </c>
      <c r="N342" s="22"/>
      <c r="O342" s="22"/>
      <c r="P342" s="22"/>
      <c r="Q342" s="22"/>
      <c r="R342" s="22"/>
      <c r="S342" s="22"/>
      <c r="T342" s="438" t="s">
        <v>2458</v>
      </c>
      <c r="U342" s="22" t="s">
        <v>68</v>
      </c>
      <c r="V342" s="439" t="s">
        <v>2458</v>
      </c>
      <c r="W342" s="22" t="s">
        <v>68</v>
      </c>
      <c r="X342" s="22"/>
      <c r="Y342" s="22"/>
      <c r="Z342" s="22"/>
      <c r="AA342" s="22"/>
      <c r="AB342" s="437"/>
      <c r="AC342" s="437"/>
      <c r="AD342" s="22" t="s">
        <v>68</v>
      </c>
      <c r="AE342" s="73"/>
      <c r="AF342" s="73"/>
      <c r="AG342" s="73"/>
      <c r="AH342" s="73"/>
      <c r="AI342" s="73"/>
      <c r="AJ342" s="73"/>
      <c r="AK342" s="73"/>
      <c r="AL342" s="73"/>
      <c r="AM342" s="73"/>
      <c r="AN342" s="73"/>
      <c r="AO342" s="73"/>
      <c r="AP342" s="73"/>
      <c r="AQ342" s="73"/>
      <c r="AR342" s="73"/>
      <c r="AS342" s="73"/>
      <c r="AT342" s="73"/>
      <c r="AU342" s="73"/>
    </row>
    <row r="343" ht="14.25" customHeight="1">
      <c r="A343" s="433">
        <v>45999.0</v>
      </c>
      <c r="B343" s="438" t="s">
        <v>68</v>
      </c>
      <c r="C343" s="438" t="s">
        <v>68</v>
      </c>
      <c r="D343" s="438" t="s">
        <v>68</v>
      </c>
      <c r="E343" s="438" t="s">
        <v>68</v>
      </c>
      <c r="F343" s="438" t="s">
        <v>68</v>
      </c>
      <c r="G343" s="438" t="s">
        <v>68</v>
      </c>
      <c r="H343" s="22"/>
      <c r="I343" s="22"/>
      <c r="J343" s="447" t="s">
        <v>11882</v>
      </c>
      <c r="K343" s="22" t="s">
        <v>68</v>
      </c>
      <c r="L343" s="438" t="s">
        <v>68</v>
      </c>
      <c r="M343" s="438" t="s">
        <v>68</v>
      </c>
      <c r="N343" s="22"/>
      <c r="O343" s="22"/>
      <c r="P343" s="22"/>
      <c r="Q343" s="22"/>
      <c r="R343" s="22"/>
      <c r="S343" s="22"/>
      <c r="T343" s="436" t="s">
        <v>11882</v>
      </c>
      <c r="U343" s="22" t="s">
        <v>68</v>
      </c>
      <c r="V343" s="22" t="s">
        <v>68</v>
      </c>
      <c r="W343" s="22" t="s">
        <v>68</v>
      </c>
      <c r="X343" s="22"/>
      <c r="Y343" s="22"/>
      <c r="Z343" s="22"/>
      <c r="AA343" s="22"/>
      <c r="AB343" s="437"/>
      <c r="AC343" s="437"/>
      <c r="AD343" s="22" t="s">
        <v>68</v>
      </c>
      <c r="AE343" s="73"/>
      <c r="AF343" s="73"/>
      <c r="AG343" s="73"/>
      <c r="AH343" s="73"/>
      <c r="AI343" s="73"/>
      <c r="AJ343" s="73"/>
      <c r="AK343" s="73"/>
      <c r="AL343" s="73"/>
      <c r="AM343" s="73"/>
      <c r="AN343" s="73"/>
      <c r="AO343" s="73"/>
      <c r="AP343" s="73"/>
      <c r="AQ343" s="73"/>
      <c r="AR343" s="73"/>
      <c r="AS343" s="73"/>
      <c r="AT343" s="73"/>
      <c r="AU343" s="73"/>
    </row>
    <row r="344" ht="14.25" customHeight="1">
      <c r="A344" s="433">
        <v>46000.0</v>
      </c>
      <c r="B344" s="438" t="s">
        <v>68</v>
      </c>
      <c r="C344" s="438" t="s">
        <v>68</v>
      </c>
      <c r="D344" s="438" t="s">
        <v>68</v>
      </c>
      <c r="E344" s="438" t="s">
        <v>68</v>
      </c>
      <c r="F344" s="438" t="s">
        <v>68</v>
      </c>
      <c r="G344" s="438" t="s">
        <v>68</v>
      </c>
      <c r="H344" s="22"/>
      <c r="I344" s="22"/>
      <c r="J344" s="447" t="s">
        <v>13432</v>
      </c>
      <c r="K344" s="22" t="s">
        <v>68</v>
      </c>
      <c r="L344" s="438" t="s">
        <v>68</v>
      </c>
      <c r="M344" s="438" t="s">
        <v>68</v>
      </c>
      <c r="N344" s="22"/>
      <c r="O344" s="22"/>
      <c r="P344" s="22"/>
      <c r="Q344" s="22"/>
      <c r="R344" s="22"/>
      <c r="S344" s="22"/>
      <c r="T344" s="436" t="s">
        <v>11882</v>
      </c>
      <c r="U344" s="22" t="s">
        <v>68</v>
      </c>
      <c r="V344" s="22" t="s">
        <v>68</v>
      </c>
      <c r="W344" s="22" t="s">
        <v>68</v>
      </c>
      <c r="X344" s="22"/>
      <c r="Y344" s="22"/>
      <c r="Z344" s="22"/>
      <c r="AA344" s="22"/>
      <c r="AB344" s="437"/>
      <c r="AC344" s="437"/>
      <c r="AD344" s="22" t="s">
        <v>68</v>
      </c>
      <c r="AE344" s="73"/>
      <c r="AF344" s="73"/>
      <c r="AG344" s="73"/>
      <c r="AH344" s="73"/>
      <c r="AI344" s="73"/>
      <c r="AJ344" s="73"/>
      <c r="AK344" s="73"/>
      <c r="AL344" s="73"/>
      <c r="AM344" s="73"/>
      <c r="AN344" s="73"/>
      <c r="AO344" s="73"/>
      <c r="AP344" s="73"/>
      <c r="AQ344" s="73"/>
      <c r="AR344" s="73"/>
      <c r="AS344" s="73"/>
      <c r="AT344" s="73"/>
      <c r="AU344" s="73"/>
    </row>
    <row r="345" ht="14.25" customHeight="1">
      <c r="A345" s="433">
        <v>46001.0</v>
      </c>
      <c r="B345" s="438" t="s">
        <v>68</v>
      </c>
      <c r="C345" s="438" t="s">
        <v>68</v>
      </c>
      <c r="D345" s="438" t="s">
        <v>68</v>
      </c>
      <c r="E345" s="438" t="s">
        <v>68</v>
      </c>
      <c r="F345" s="438" t="s">
        <v>68</v>
      </c>
      <c r="G345" s="438" t="s">
        <v>68</v>
      </c>
      <c r="H345" s="22"/>
      <c r="I345" s="22"/>
      <c r="J345" s="447" t="s">
        <v>13432</v>
      </c>
      <c r="K345" s="22" t="s">
        <v>68</v>
      </c>
      <c r="L345" s="438" t="s">
        <v>68</v>
      </c>
      <c r="M345" s="438" t="s">
        <v>68</v>
      </c>
      <c r="N345" s="22"/>
      <c r="O345" s="22"/>
      <c r="P345" s="22"/>
      <c r="Q345" s="22"/>
      <c r="R345" s="22"/>
      <c r="S345" s="22"/>
      <c r="T345" s="436" t="s">
        <v>11882</v>
      </c>
      <c r="U345" s="22" t="s">
        <v>68</v>
      </c>
      <c r="V345" s="22" t="s">
        <v>68</v>
      </c>
      <c r="W345" s="22" t="s">
        <v>68</v>
      </c>
      <c r="X345" s="22"/>
      <c r="Y345" s="22"/>
      <c r="Z345" s="22"/>
      <c r="AA345" s="22"/>
      <c r="AB345" s="437"/>
      <c r="AC345" s="437"/>
      <c r="AD345" s="22" t="s">
        <v>68</v>
      </c>
      <c r="AE345" s="73"/>
      <c r="AF345" s="73"/>
      <c r="AG345" s="73"/>
      <c r="AH345" s="73"/>
      <c r="AI345" s="73"/>
      <c r="AJ345" s="73"/>
      <c r="AK345" s="73"/>
      <c r="AL345" s="73"/>
      <c r="AM345" s="73"/>
      <c r="AN345" s="73"/>
      <c r="AO345" s="73"/>
      <c r="AP345" s="73"/>
      <c r="AQ345" s="73"/>
      <c r="AR345" s="73"/>
      <c r="AS345" s="73"/>
      <c r="AT345" s="73"/>
      <c r="AU345" s="73"/>
    </row>
    <row r="346" ht="14.25" customHeight="1">
      <c r="A346" s="433">
        <v>46002.0</v>
      </c>
      <c r="B346" s="438" t="s">
        <v>68</v>
      </c>
      <c r="C346" s="438" t="s">
        <v>68</v>
      </c>
      <c r="D346" s="438" t="s">
        <v>68</v>
      </c>
      <c r="E346" s="438" t="s">
        <v>68</v>
      </c>
      <c r="F346" s="438" t="s">
        <v>68</v>
      </c>
      <c r="G346" s="438" t="s">
        <v>68</v>
      </c>
      <c r="H346" s="22"/>
      <c r="I346" s="22"/>
      <c r="J346" s="447" t="s">
        <v>13432</v>
      </c>
      <c r="K346" s="22" t="s">
        <v>68</v>
      </c>
      <c r="L346" s="438" t="s">
        <v>68</v>
      </c>
      <c r="M346" s="438" t="s">
        <v>68</v>
      </c>
      <c r="N346" s="22"/>
      <c r="O346" s="22"/>
      <c r="P346" s="22"/>
      <c r="Q346" s="22"/>
      <c r="R346" s="22"/>
      <c r="S346" s="22"/>
      <c r="T346" s="436" t="s">
        <v>11882</v>
      </c>
      <c r="U346" s="22" t="s">
        <v>68</v>
      </c>
      <c r="V346" s="22" t="s">
        <v>68</v>
      </c>
      <c r="W346" s="22" t="s">
        <v>68</v>
      </c>
      <c r="X346" s="22"/>
      <c r="Y346" s="22"/>
      <c r="Z346" s="22"/>
      <c r="AA346" s="22"/>
      <c r="AB346" s="437"/>
      <c r="AC346" s="437"/>
      <c r="AD346" s="22" t="s">
        <v>68</v>
      </c>
      <c r="AE346" s="73"/>
      <c r="AF346" s="73"/>
      <c r="AG346" s="73"/>
      <c r="AH346" s="73"/>
      <c r="AI346" s="73"/>
      <c r="AJ346" s="73"/>
      <c r="AK346" s="73"/>
      <c r="AL346" s="73"/>
      <c r="AM346" s="73"/>
      <c r="AN346" s="73"/>
      <c r="AO346" s="73"/>
      <c r="AP346" s="73"/>
      <c r="AQ346" s="73"/>
      <c r="AR346" s="73"/>
      <c r="AS346" s="73"/>
      <c r="AT346" s="73"/>
      <c r="AU346" s="73"/>
    </row>
    <row r="347" ht="14.25" customHeight="1">
      <c r="A347" s="433">
        <v>46003.0</v>
      </c>
      <c r="B347" s="438" t="s">
        <v>68</v>
      </c>
      <c r="C347" s="438" t="s">
        <v>68</v>
      </c>
      <c r="D347" s="438" t="s">
        <v>68</v>
      </c>
      <c r="E347" s="438" t="s">
        <v>68</v>
      </c>
      <c r="F347" s="438" t="s">
        <v>68</v>
      </c>
      <c r="G347" s="438" t="s">
        <v>68</v>
      </c>
      <c r="H347" s="22"/>
      <c r="I347" s="22"/>
      <c r="J347" s="447" t="s">
        <v>11882</v>
      </c>
      <c r="K347" s="22" t="s">
        <v>68</v>
      </c>
      <c r="L347" s="438" t="s">
        <v>68</v>
      </c>
      <c r="M347" s="438" t="s">
        <v>68</v>
      </c>
      <c r="N347" s="22"/>
      <c r="O347" s="22"/>
      <c r="P347" s="22"/>
      <c r="Q347" s="22"/>
      <c r="R347" s="22"/>
      <c r="S347" s="22"/>
      <c r="T347" s="436" t="s">
        <v>11882</v>
      </c>
      <c r="U347" s="22" t="s">
        <v>68</v>
      </c>
      <c r="V347" s="22" t="s">
        <v>68</v>
      </c>
      <c r="W347" s="22" t="s">
        <v>68</v>
      </c>
      <c r="X347" s="22"/>
      <c r="Y347" s="22"/>
      <c r="Z347" s="22"/>
      <c r="AA347" s="22"/>
      <c r="AB347" s="437"/>
      <c r="AC347" s="437"/>
      <c r="AD347" s="22" t="s">
        <v>68</v>
      </c>
      <c r="AE347" s="73"/>
      <c r="AF347" s="73"/>
      <c r="AG347" s="73"/>
      <c r="AH347" s="73"/>
      <c r="AI347" s="73"/>
      <c r="AJ347" s="73"/>
      <c r="AK347" s="73"/>
      <c r="AL347" s="73"/>
      <c r="AM347" s="73"/>
      <c r="AN347" s="73"/>
      <c r="AO347" s="73"/>
      <c r="AP347" s="73"/>
      <c r="AQ347" s="73"/>
      <c r="AR347" s="73"/>
      <c r="AS347" s="73"/>
      <c r="AT347" s="73"/>
      <c r="AU347" s="73"/>
    </row>
    <row r="348" ht="14.25" customHeight="1">
      <c r="A348" s="440">
        <v>46004.0</v>
      </c>
      <c r="B348" s="441" t="s">
        <v>68</v>
      </c>
      <c r="C348" s="441" t="s">
        <v>68</v>
      </c>
      <c r="D348" s="441" t="s">
        <v>68</v>
      </c>
      <c r="E348" s="441" t="s">
        <v>68</v>
      </c>
      <c r="F348" s="441" t="s">
        <v>68</v>
      </c>
      <c r="G348" s="441" t="s">
        <v>68</v>
      </c>
      <c r="H348" s="455"/>
      <c r="I348" s="455"/>
      <c r="J348" s="464" t="s">
        <v>13432</v>
      </c>
      <c r="K348" s="455" t="s">
        <v>68</v>
      </c>
      <c r="L348" s="441" t="s">
        <v>68</v>
      </c>
      <c r="M348" s="441" t="s">
        <v>68</v>
      </c>
      <c r="N348" s="477"/>
      <c r="O348" s="477"/>
      <c r="P348" s="477"/>
      <c r="Q348" s="477"/>
      <c r="R348" s="476"/>
      <c r="S348" s="476"/>
      <c r="T348" s="445" t="s">
        <v>13432</v>
      </c>
      <c r="U348" s="478" t="s">
        <v>68</v>
      </c>
      <c r="V348" s="478" t="s">
        <v>68</v>
      </c>
      <c r="W348" s="478" t="s">
        <v>68</v>
      </c>
      <c r="X348" s="477"/>
      <c r="Y348" s="477"/>
      <c r="Z348" s="477"/>
      <c r="AA348" s="477"/>
      <c r="AB348" s="437"/>
      <c r="AC348" s="437"/>
      <c r="AD348" s="477" t="s">
        <v>13526</v>
      </c>
      <c r="AE348" s="446"/>
      <c r="AF348" s="446"/>
      <c r="AG348" s="446"/>
      <c r="AH348" s="446"/>
      <c r="AI348" s="446"/>
      <c r="AJ348" s="446"/>
      <c r="AK348" s="446"/>
      <c r="AL348" s="446"/>
      <c r="AM348" s="446"/>
      <c r="AN348" s="446"/>
      <c r="AO348" s="446"/>
      <c r="AP348" s="446"/>
      <c r="AQ348" s="446"/>
      <c r="AR348" s="446"/>
      <c r="AS348" s="446"/>
      <c r="AT348" s="446"/>
      <c r="AU348" s="446"/>
    </row>
    <row r="349" ht="14.25" customHeight="1">
      <c r="A349" s="433">
        <v>46005.0</v>
      </c>
      <c r="B349" s="438" t="s">
        <v>68</v>
      </c>
      <c r="C349" s="438" t="s">
        <v>68</v>
      </c>
      <c r="D349" s="438" t="s">
        <v>68</v>
      </c>
      <c r="E349" s="438" t="s">
        <v>68</v>
      </c>
      <c r="F349" s="438" t="s">
        <v>68</v>
      </c>
      <c r="G349" s="438" t="s">
        <v>68</v>
      </c>
      <c r="H349" s="22"/>
      <c r="I349" s="22"/>
      <c r="J349" s="439" t="s">
        <v>2458</v>
      </c>
      <c r="K349" s="22" t="s">
        <v>68</v>
      </c>
      <c r="L349" s="439" t="s">
        <v>2458</v>
      </c>
      <c r="M349" s="438" t="s">
        <v>68</v>
      </c>
      <c r="N349" s="22"/>
      <c r="O349" s="22"/>
      <c r="P349" s="22"/>
      <c r="Q349" s="22"/>
      <c r="R349" s="22"/>
      <c r="S349" s="22"/>
      <c r="T349" s="438" t="s">
        <v>2458</v>
      </c>
      <c r="U349" s="22" t="s">
        <v>68</v>
      </c>
      <c r="V349" s="439" t="s">
        <v>2458</v>
      </c>
      <c r="W349" s="22" t="s">
        <v>68</v>
      </c>
      <c r="X349" s="22"/>
      <c r="Y349" s="22"/>
      <c r="Z349" s="22"/>
      <c r="AA349" s="22"/>
      <c r="AB349" s="437"/>
      <c r="AC349" s="437"/>
      <c r="AD349" s="22" t="s">
        <v>68</v>
      </c>
      <c r="AE349" s="73"/>
      <c r="AF349" s="73"/>
      <c r="AG349" s="73"/>
      <c r="AH349" s="73"/>
      <c r="AI349" s="73"/>
      <c r="AJ349" s="73"/>
      <c r="AK349" s="73"/>
      <c r="AL349" s="73"/>
      <c r="AM349" s="73"/>
      <c r="AN349" s="73"/>
      <c r="AO349" s="73"/>
      <c r="AP349" s="73"/>
      <c r="AQ349" s="73"/>
      <c r="AR349" s="73"/>
      <c r="AS349" s="73"/>
      <c r="AT349" s="73"/>
      <c r="AU349" s="73"/>
    </row>
    <row r="350" ht="14.25" customHeight="1">
      <c r="A350" s="433">
        <v>46006.0</v>
      </c>
      <c r="B350" s="438" t="s">
        <v>68</v>
      </c>
      <c r="C350" s="438" t="s">
        <v>68</v>
      </c>
      <c r="D350" s="438" t="s">
        <v>68</v>
      </c>
      <c r="E350" s="438" t="s">
        <v>68</v>
      </c>
      <c r="F350" s="438" t="s">
        <v>68</v>
      </c>
      <c r="G350" s="438" t="s">
        <v>68</v>
      </c>
      <c r="H350" s="22"/>
      <c r="I350" s="22"/>
      <c r="J350" s="447" t="s">
        <v>11882</v>
      </c>
      <c r="K350" s="22" t="s">
        <v>68</v>
      </c>
      <c r="L350" s="438" t="s">
        <v>68</v>
      </c>
      <c r="M350" s="438" t="s">
        <v>68</v>
      </c>
      <c r="N350" s="22"/>
      <c r="O350" s="22"/>
      <c r="P350" s="22"/>
      <c r="Q350" s="22"/>
      <c r="R350" s="22"/>
      <c r="S350" s="22"/>
      <c r="T350" s="436" t="s">
        <v>11882</v>
      </c>
      <c r="U350" s="22" t="s">
        <v>68</v>
      </c>
      <c r="V350" s="22" t="s">
        <v>68</v>
      </c>
      <c r="W350" s="22" t="s">
        <v>68</v>
      </c>
      <c r="X350" s="22"/>
      <c r="Y350" s="22"/>
      <c r="Z350" s="22"/>
      <c r="AA350" s="22"/>
      <c r="AB350" s="437"/>
      <c r="AC350" s="437"/>
      <c r="AD350" s="22" t="s">
        <v>68</v>
      </c>
      <c r="AE350" s="73"/>
      <c r="AF350" s="73"/>
      <c r="AG350" s="73"/>
      <c r="AH350" s="73"/>
      <c r="AI350" s="73"/>
      <c r="AJ350" s="73"/>
      <c r="AK350" s="73"/>
      <c r="AL350" s="73"/>
      <c r="AM350" s="73"/>
      <c r="AN350" s="73"/>
      <c r="AO350" s="73"/>
      <c r="AP350" s="73"/>
      <c r="AQ350" s="73"/>
      <c r="AR350" s="73"/>
      <c r="AS350" s="73"/>
      <c r="AT350" s="73"/>
      <c r="AU350" s="73"/>
    </row>
    <row r="351" ht="14.25" customHeight="1">
      <c r="A351" s="433">
        <v>46007.0</v>
      </c>
      <c r="B351" s="438" t="s">
        <v>68</v>
      </c>
      <c r="C351" s="438" t="s">
        <v>68</v>
      </c>
      <c r="D351" s="438" t="s">
        <v>68</v>
      </c>
      <c r="E351" s="438" t="s">
        <v>68</v>
      </c>
      <c r="F351" s="438" t="s">
        <v>68</v>
      </c>
      <c r="G351" s="438" t="s">
        <v>68</v>
      </c>
      <c r="H351" s="22"/>
      <c r="I351" s="22"/>
      <c r="J351" s="447" t="s">
        <v>13432</v>
      </c>
      <c r="K351" s="22" t="s">
        <v>68</v>
      </c>
      <c r="L351" s="438" t="s">
        <v>68</v>
      </c>
      <c r="M351" s="438" t="s">
        <v>68</v>
      </c>
      <c r="N351" s="22"/>
      <c r="O351" s="22"/>
      <c r="P351" s="22"/>
      <c r="Q351" s="22"/>
      <c r="R351" s="22"/>
      <c r="S351" s="22"/>
      <c r="T351" s="436" t="s">
        <v>11882</v>
      </c>
      <c r="U351" s="22" t="s">
        <v>68</v>
      </c>
      <c r="V351" s="22" t="s">
        <v>68</v>
      </c>
      <c r="W351" s="22" t="s">
        <v>68</v>
      </c>
      <c r="X351" s="22"/>
      <c r="Y351" s="22"/>
      <c r="Z351" s="22"/>
      <c r="AA351" s="22"/>
      <c r="AB351" s="437"/>
      <c r="AC351" s="437"/>
      <c r="AD351" s="22" t="s">
        <v>68</v>
      </c>
      <c r="AE351" s="73"/>
      <c r="AF351" s="73"/>
      <c r="AG351" s="73"/>
      <c r="AH351" s="73"/>
      <c r="AI351" s="73"/>
      <c r="AJ351" s="73"/>
      <c r="AK351" s="73"/>
      <c r="AL351" s="73"/>
      <c r="AM351" s="73"/>
      <c r="AN351" s="73"/>
      <c r="AO351" s="73"/>
      <c r="AP351" s="73"/>
      <c r="AQ351" s="73"/>
      <c r="AR351" s="73"/>
      <c r="AS351" s="73"/>
      <c r="AT351" s="73"/>
      <c r="AU351" s="73"/>
    </row>
    <row r="352" ht="14.25" customHeight="1">
      <c r="A352" s="433">
        <v>46008.0</v>
      </c>
      <c r="B352" s="438" t="s">
        <v>68</v>
      </c>
      <c r="C352" s="438" t="s">
        <v>68</v>
      </c>
      <c r="D352" s="438" t="s">
        <v>68</v>
      </c>
      <c r="E352" s="438" t="s">
        <v>68</v>
      </c>
      <c r="F352" s="438" t="s">
        <v>68</v>
      </c>
      <c r="G352" s="438" t="s">
        <v>68</v>
      </c>
      <c r="H352" s="22"/>
      <c r="I352" s="22"/>
      <c r="J352" s="447" t="s">
        <v>13432</v>
      </c>
      <c r="K352" s="22" t="s">
        <v>68</v>
      </c>
      <c r="L352" s="438" t="s">
        <v>68</v>
      </c>
      <c r="M352" s="438" t="s">
        <v>68</v>
      </c>
      <c r="N352" s="22"/>
      <c r="O352" s="22"/>
      <c r="P352" s="22"/>
      <c r="Q352" s="22"/>
      <c r="R352" s="22"/>
      <c r="S352" s="22"/>
      <c r="T352" s="436" t="s">
        <v>11882</v>
      </c>
      <c r="U352" s="22" t="s">
        <v>68</v>
      </c>
      <c r="V352" s="22" t="s">
        <v>68</v>
      </c>
      <c r="W352" s="22" t="s">
        <v>68</v>
      </c>
      <c r="X352" s="22"/>
      <c r="Y352" s="22"/>
      <c r="Z352" s="22"/>
      <c r="AA352" s="22"/>
      <c r="AB352" s="437"/>
      <c r="AC352" s="437"/>
      <c r="AD352" s="22" t="s">
        <v>68</v>
      </c>
      <c r="AE352" s="73"/>
      <c r="AF352" s="73"/>
      <c r="AG352" s="73"/>
      <c r="AH352" s="73"/>
      <c r="AI352" s="73"/>
      <c r="AJ352" s="73"/>
      <c r="AK352" s="73"/>
      <c r="AL352" s="73"/>
      <c r="AM352" s="73"/>
      <c r="AN352" s="73"/>
      <c r="AO352" s="73"/>
      <c r="AP352" s="73"/>
      <c r="AQ352" s="73"/>
      <c r="AR352" s="73"/>
      <c r="AS352" s="73"/>
      <c r="AT352" s="73"/>
      <c r="AU352" s="73"/>
    </row>
    <row r="353" ht="14.25" customHeight="1">
      <c r="A353" s="433">
        <v>46009.0</v>
      </c>
      <c r="B353" s="438" t="s">
        <v>68</v>
      </c>
      <c r="C353" s="438" t="s">
        <v>68</v>
      </c>
      <c r="D353" s="438" t="s">
        <v>68</v>
      </c>
      <c r="E353" s="438" t="s">
        <v>68</v>
      </c>
      <c r="F353" s="438" t="s">
        <v>68</v>
      </c>
      <c r="G353" s="438" t="s">
        <v>68</v>
      </c>
      <c r="H353" s="22"/>
      <c r="I353" s="22"/>
      <c r="J353" s="447" t="s">
        <v>13432</v>
      </c>
      <c r="K353" s="22" t="s">
        <v>68</v>
      </c>
      <c r="L353" s="438" t="s">
        <v>68</v>
      </c>
      <c r="M353" s="438" t="s">
        <v>68</v>
      </c>
      <c r="N353" s="22"/>
      <c r="O353" s="22"/>
      <c r="P353" s="22"/>
      <c r="Q353" s="22"/>
      <c r="R353" s="22"/>
      <c r="S353" s="22"/>
      <c r="T353" s="436" t="s">
        <v>11882</v>
      </c>
      <c r="U353" s="22" t="s">
        <v>68</v>
      </c>
      <c r="V353" s="22" t="s">
        <v>68</v>
      </c>
      <c r="W353" s="22" t="s">
        <v>68</v>
      </c>
      <c r="X353" s="22"/>
      <c r="Y353" s="22"/>
      <c r="Z353" s="22"/>
      <c r="AA353" s="22"/>
      <c r="AB353" s="437"/>
      <c r="AC353" s="437"/>
      <c r="AD353" s="22" t="s">
        <v>68</v>
      </c>
      <c r="AE353" s="73"/>
      <c r="AF353" s="73"/>
      <c r="AG353" s="73"/>
      <c r="AH353" s="73"/>
      <c r="AI353" s="73"/>
      <c r="AJ353" s="73"/>
      <c r="AK353" s="73"/>
      <c r="AL353" s="73"/>
      <c r="AM353" s="73"/>
      <c r="AN353" s="73"/>
      <c r="AO353" s="73"/>
      <c r="AP353" s="73"/>
      <c r="AQ353" s="73"/>
      <c r="AR353" s="73"/>
      <c r="AS353" s="73"/>
      <c r="AT353" s="73"/>
      <c r="AU353" s="73"/>
    </row>
    <row r="354" ht="14.25" customHeight="1">
      <c r="A354" s="433">
        <v>46010.0</v>
      </c>
      <c r="B354" s="438" t="s">
        <v>68</v>
      </c>
      <c r="C354" s="438" t="s">
        <v>68</v>
      </c>
      <c r="D354" s="438" t="s">
        <v>68</v>
      </c>
      <c r="E354" s="438" t="s">
        <v>68</v>
      </c>
      <c r="F354" s="438" t="s">
        <v>68</v>
      </c>
      <c r="G354" s="438" t="s">
        <v>68</v>
      </c>
      <c r="H354" s="22"/>
      <c r="I354" s="22"/>
      <c r="J354" s="447" t="s">
        <v>11882</v>
      </c>
      <c r="K354" s="22" t="s">
        <v>68</v>
      </c>
      <c r="L354" s="438" t="s">
        <v>68</v>
      </c>
      <c r="M354" s="438" t="s">
        <v>68</v>
      </c>
      <c r="N354" s="22"/>
      <c r="O354" s="22"/>
      <c r="P354" s="22"/>
      <c r="Q354" s="22"/>
      <c r="R354" s="22"/>
      <c r="S354" s="22"/>
      <c r="T354" s="436" t="s">
        <v>11882</v>
      </c>
      <c r="U354" s="22" t="s">
        <v>68</v>
      </c>
      <c r="V354" s="22" t="s">
        <v>68</v>
      </c>
      <c r="W354" s="22" t="s">
        <v>68</v>
      </c>
      <c r="X354" s="22"/>
      <c r="Y354" s="22"/>
      <c r="Z354" s="22"/>
      <c r="AA354" s="22"/>
      <c r="AB354" s="437"/>
      <c r="AC354" s="437"/>
      <c r="AD354" s="22" t="s">
        <v>68</v>
      </c>
      <c r="AE354" s="73"/>
      <c r="AF354" s="73"/>
      <c r="AG354" s="73"/>
      <c r="AH354" s="73"/>
      <c r="AI354" s="73"/>
      <c r="AJ354" s="73"/>
      <c r="AK354" s="73"/>
      <c r="AL354" s="73"/>
      <c r="AM354" s="73"/>
      <c r="AN354" s="73"/>
      <c r="AO354" s="73"/>
      <c r="AP354" s="73"/>
      <c r="AQ354" s="73"/>
      <c r="AR354" s="73"/>
      <c r="AS354" s="73"/>
      <c r="AT354" s="73"/>
      <c r="AU354" s="73"/>
    </row>
    <row r="355" ht="14.25" customHeight="1">
      <c r="A355" s="440">
        <v>46011.0</v>
      </c>
      <c r="B355" s="441" t="s">
        <v>68</v>
      </c>
      <c r="C355" s="441" t="s">
        <v>68</v>
      </c>
      <c r="D355" s="441" t="s">
        <v>68</v>
      </c>
      <c r="E355" s="441" t="s">
        <v>68</v>
      </c>
      <c r="F355" s="441" t="s">
        <v>68</v>
      </c>
      <c r="G355" s="441" t="s">
        <v>68</v>
      </c>
      <c r="H355" s="455"/>
      <c r="I355" s="455"/>
      <c r="J355" s="464" t="s">
        <v>13432</v>
      </c>
      <c r="K355" s="455" t="s">
        <v>68</v>
      </c>
      <c r="L355" s="441" t="s">
        <v>68</v>
      </c>
      <c r="M355" s="441" t="s">
        <v>68</v>
      </c>
      <c r="N355" s="455"/>
      <c r="O355" s="455"/>
      <c r="P355" s="455"/>
      <c r="Q355" s="455"/>
      <c r="R355" s="455"/>
      <c r="S355" s="455"/>
      <c r="T355" s="445" t="s">
        <v>13432</v>
      </c>
      <c r="U355" s="455" t="s">
        <v>68</v>
      </c>
      <c r="V355" s="455" t="s">
        <v>68</v>
      </c>
      <c r="W355" s="455" t="s">
        <v>68</v>
      </c>
      <c r="X355" s="455"/>
      <c r="Y355" s="455"/>
      <c r="Z355" s="455"/>
      <c r="AA355" s="455"/>
      <c r="AB355" s="437"/>
      <c r="AC355" s="437"/>
      <c r="AD355" s="455" t="s">
        <v>68</v>
      </c>
      <c r="AE355" s="446"/>
      <c r="AF355" s="446"/>
      <c r="AG355" s="446"/>
      <c r="AH355" s="446"/>
      <c r="AI355" s="446"/>
      <c r="AJ355" s="446"/>
      <c r="AK355" s="446"/>
      <c r="AL355" s="446"/>
      <c r="AM355" s="446"/>
      <c r="AN355" s="446"/>
      <c r="AO355" s="446"/>
      <c r="AP355" s="446"/>
      <c r="AQ355" s="446"/>
      <c r="AR355" s="446"/>
      <c r="AS355" s="446"/>
      <c r="AT355" s="446"/>
      <c r="AU355" s="446"/>
    </row>
    <row r="356" ht="14.25" customHeight="1">
      <c r="A356" s="433">
        <v>46012.0</v>
      </c>
      <c r="B356" s="438" t="s">
        <v>68</v>
      </c>
      <c r="C356" s="438" t="s">
        <v>68</v>
      </c>
      <c r="D356" s="438" t="s">
        <v>68</v>
      </c>
      <c r="E356" s="438" t="s">
        <v>68</v>
      </c>
      <c r="F356" s="438" t="s">
        <v>68</v>
      </c>
      <c r="G356" s="438" t="s">
        <v>68</v>
      </c>
      <c r="H356" s="22"/>
      <c r="I356" s="22"/>
      <c r="J356" s="439" t="s">
        <v>2458</v>
      </c>
      <c r="K356" s="22" t="s">
        <v>68</v>
      </c>
      <c r="L356" s="439" t="s">
        <v>2458</v>
      </c>
      <c r="M356" s="438" t="s">
        <v>68</v>
      </c>
      <c r="N356" s="22"/>
      <c r="O356" s="22"/>
      <c r="P356" s="22"/>
      <c r="Q356" s="22"/>
      <c r="R356" s="22"/>
      <c r="S356" s="22"/>
      <c r="T356" s="438" t="s">
        <v>2458</v>
      </c>
      <c r="U356" s="22" t="s">
        <v>68</v>
      </c>
      <c r="V356" s="439" t="s">
        <v>2458</v>
      </c>
      <c r="W356" s="22" t="s">
        <v>68</v>
      </c>
      <c r="X356" s="22"/>
      <c r="Y356" s="22"/>
      <c r="Z356" s="22"/>
      <c r="AA356" s="22"/>
      <c r="AB356" s="437"/>
      <c r="AC356" s="437"/>
      <c r="AD356" s="22" t="s">
        <v>68</v>
      </c>
      <c r="AE356" s="73"/>
      <c r="AF356" s="73"/>
      <c r="AG356" s="73"/>
      <c r="AH356" s="73"/>
      <c r="AI356" s="73"/>
      <c r="AJ356" s="73"/>
      <c r="AK356" s="73"/>
      <c r="AL356" s="73"/>
      <c r="AM356" s="73"/>
      <c r="AN356" s="73"/>
      <c r="AO356" s="73"/>
      <c r="AP356" s="73"/>
      <c r="AQ356" s="73"/>
      <c r="AR356" s="73"/>
      <c r="AS356" s="73"/>
      <c r="AT356" s="73"/>
      <c r="AU356" s="73"/>
    </row>
    <row r="357" ht="14.25" customHeight="1">
      <c r="A357" s="433">
        <v>46013.0</v>
      </c>
      <c r="B357" s="438" t="s">
        <v>68</v>
      </c>
      <c r="C357" s="438" t="s">
        <v>68</v>
      </c>
      <c r="D357" s="438" t="s">
        <v>68</v>
      </c>
      <c r="E357" s="438" t="s">
        <v>68</v>
      </c>
      <c r="F357" s="438" t="s">
        <v>68</v>
      </c>
      <c r="G357" s="438" t="s">
        <v>68</v>
      </c>
      <c r="H357" s="22"/>
      <c r="I357" s="22"/>
      <c r="J357" s="447" t="s">
        <v>11882</v>
      </c>
      <c r="K357" s="22" t="s">
        <v>68</v>
      </c>
      <c r="L357" s="438" t="s">
        <v>68</v>
      </c>
      <c r="M357" s="438" t="s">
        <v>68</v>
      </c>
      <c r="N357" s="22"/>
      <c r="O357" s="22"/>
      <c r="P357" s="22"/>
      <c r="Q357" s="22"/>
      <c r="R357" s="22"/>
      <c r="S357" s="22"/>
      <c r="T357" s="436" t="s">
        <v>11882</v>
      </c>
      <c r="U357" s="22" t="s">
        <v>68</v>
      </c>
      <c r="V357" s="22" t="s">
        <v>68</v>
      </c>
      <c r="W357" s="22" t="s">
        <v>68</v>
      </c>
      <c r="X357" s="22"/>
      <c r="Y357" s="22"/>
      <c r="Z357" s="22"/>
      <c r="AA357" s="22"/>
      <c r="AB357" s="437"/>
      <c r="AC357" s="437"/>
      <c r="AD357" s="22" t="s">
        <v>68</v>
      </c>
      <c r="AE357" s="73"/>
      <c r="AF357" s="73"/>
      <c r="AG357" s="73"/>
      <c r="AH357" s="73"/>
      <c r="AI357" s="73"/>
      <c r="AJ357" s="73"/>
      <c r="AK357" s="73"/>
      <c r="AL357" s="73"/>
      <c r="AM357" s="73"/>
      <c r="AN357" s="73"/>
      <c r="AO357" s="73"/>
      <c r="AP357" s="73"/>
      <c r="AQ357" s="73"/>
      <c r="AR357" s="73"/>
      <c r="AS357" s="73"/>
      <c r="AT357" s="73"/>
      <c r="AU357" s="73"/>
    </row>
    <row r="358" ht="14.25" customHeight="1">
      <c r="A358" s="433">
        <v>46014.0</v>
      </c>
      <c r="B358" s="438" t="s">
        <v>68</v>
      </c>
      <c r="C358" s="438" t="s">
        <v>68</v>
      </c>
      <c r="D358" s="438" t="s">
        <v>68</v>
      </c>
      <c r="E358" s="438" t="s">
        <v>68</v>
      </c>
      <c r="F358" s="438" t="s">
        <v>68</v>
      </c>
      <c r="G358" s="438" t="s">
        <v>68</v>
      </c>
      <c r="H358" s="22"/>
      <c r="I358" s="22"/>
      <c r="J358" s="447" t="s">
        <v>13432</v>
      </c>
      <c r="K358" s="22" t="s">
        <v>68</v>
      </c>
      <c r="L358" s="438" t="s">
        <v>68</v>
      </c>
      <c r="M358" s="438" t="s">
        <v>68</v>
      </c>
      <c r="N358" s="22"/>
      <c r="O358" s="22"/>
      <c r="P358" s="22"/>
      <c r="Q358" s="22"/>
      <c r="R358" s="22"/>
      <c r="S358" s="22"/>
      <c r="T358" s="436" t="s">
        <v>11882</v>
      </c>
      <c r="U358" s="22" t="s">
        <v>68</v>
      </c>
      <c r="V358" s="22" t="s">
        <v>68</v>
      </c>
      <c r="W358" s="22" t="s">
        <v>68</v>
      </c>
      <c r="X358" s="22"/>
      <c r="Y358" s="22"/>
      <c r="Z358" s="22"/>
      <c r="AA358" s="22"/>
      <c r="AB358" s="437"/>
      <c r="AC358" s="437"/>
      <c r="AD358" s="22" t="s">
        <v>68</v>
      </c>
      <c r="AE358" s="73"/>
      <c r="AF358" s="73"/>
      <c r="AG358" s="73"/>
      <c r="AH358" s="73"/>
      <c r="AI358" s="73"/>
      <c r="AJ358" s="73"/>
      <c r="AK358" s="73"/>
      <c r="AL358" s="73"/>
      <c r="AM358" s="73"/>
      <c r="AN358" s="73"/>
      <c r="AO358" s="73"/>
      <c r="AP358" s="73"/>
      <c r="AQ358" s="73"/>
      <c r="AR358" s="73"/>
      <c r="AS358" s="73"/>
      <c r="AT358" s="73"/>
      <c r="AU358" s="73"/>
    </row>
    <row r="359" ht="14.25" customHeight="1">
      <c r="A359" s="433">
        <v>46015.0</v>
      </c>
      <c r="B359" s="438" t="s">
        <v>68</v>
      </c>
      <c r="C359" s="438" t="s">
        <v>68</v>
      </c>
      <c r="D359" s="438" t="s">
        <v>68</v>
      </c>
      <c r="E359" s="438" t="s">
        <v>68</v>
      </c>
      <c r="F359" s="438" t="s">
        <v>68</v>
      </c>
      <c r="G359" s="438" t="s">
        <v>68</v>
      </c>
      <c r="H359" s="22"/>
      <c r="I359" s="22"/>
      <c r="J359" s="447" t="s">
        <v>13432</v>
      </c>
      <c r="K359" s="22" t="s">
        <v>68</v>
      </c>
      <c r="L359" s="438" t="s">
        <v>68</v>
      </c>
      <c r="M359" s="438" t="s">
        <v>68</v>
      </c>
      <c r="N359" s="22"/>
      <c r="O359" s="22"/>
      <c r="P359" s="22"/>
      <c r="Q359" s="22"/>
      <c r="R359" s="22"/>
      <c r="S359" s="22"/>
      <c r="T359" s="436" t="s">
        <v>13432</v>
      </c>
      <c r="U359" s="22" t="s">
        <v>68</v>
      </c>
      <c r="V359" s="22" t="s">
        <v>68</v>
      </c>
      <c r="W359" s="22" t="s">
        <v>68</v>
      </c>
      <c r="X359" s="22"/>
      <c r="Y359" s="22"/>
      <c r="Z359" s="22"/>
      <c r="AA359" s="22"/>
      <c r="AB359" s="437"/>
      <c r="AC359" s="437"/>
      <c r="AD359" s="22" t="s">
        <v>68</v>
      </c>
      <c r="AE359" s="73"/>
      <c r="AF359" s="73"/>
      <c r="AG359" s="73"/>
      <c r="AH359" s="73"/>
      <c r="AI359" s="73"/>
      <c r="AJ359" s="73"/>
      <c r="AK359" s="73"/>
      <c r="AL359" s="73"/>
      <c r="AM359" s="73"/>
      <c r="AN359" s="73"/>
      <c r="AO359" s="73"/>
      <c r="AP359" s="73"/>
      <c r="AQ359" s="73"/>
      <c r="AR359" s="73"/>
      <c r="AS359" s="73"/>
      <c r="AT359" s="73"/>
      <c r="AU359" s="73"/>
    </row>
    <row r="360" ht="14.25" customHeight="1">
      <c r="A360" s="433">
        <v>46016.0</v>
      </c>
      <c r="B360" s="438" t="s">
        <v>68</v>
      </c>
      <c r="C360" s="438" t="s">
        <v>68</v>
      </c>
      <c r="D360" s="438" t="s">
        <v>68</v>
      </c>
      <c r="E360" s="438" t="s">
        <v>68</v>
      </c>
      <c r="F360" s="438" t="s">
        <v>68</v>
      </c>
      <c r="G360" s="438" t="s">
        <v>68</v>
      </c>
      <c r="H360" s="22"/>
      <c r="I360" s="22"/>
      <c r="J360" s="447" t="s">
        <v>2493</v>
      </c>
      <c r="K360" s="22" t="s">
        <v>68</v>
      </c>
      <c r="L360" s="447" t="s">
        <v>2493</v>
      </c>
      <c r="M360" s="438" t="s">
        <v>68</v>
      </c>
      <c r="N360" s="227"/>
      <c r="O360" s="227"/>
      <c r="P360" s="227"/>
      <c r="Q360" s="227"/>
      <c r="R360" s="227"/>
      <c r="S360" s="227"/>
      <c r="T360" s="436" t="s">
        <v>2493</v>
      </c>
      <c r="U360" s="22" t="s">
        <v>68</v>
      </c>
      <c r="V360" s="447" t="s">
        <v>2493</v>
      </c>
      <c r="W360" s="22" t="s">
        <v>68</v>
      </c>
      <c r="X360" s="227"/>
      <c r="Y360" s="227"/>
      <c r="Z360" s="227"/>
      <c r="AA360" s="227"/>
      <c r="AB360" s="437"/>
      <c r="AC360" s="437"/>
      <c r="AD360" s="227" t="s">
        <v>13527</v>
      </c>
      <c r="AE360" s="73"/>
      <c r="AF360" s="73"/>
      <c r="AG360" s="73"/>
      <c r="AH360" s="73"/>
      <c r="AI360" s="73"/>
      <c r="AJ360" s="73"/>
      <c r="AK360" s="73"/>
      <c r="AL360" s="73"/>
      <c r="AM360" s="73"/>
      <c r="AN360" s="73"/>
      <c r="AO360" s="73"/>
      <c r="AP360" s="73"/>
      <c r="AQ360" s="73"/>
      <c r="AR360" s="73"/>
      <c r="AS360" s="73"/>
      <c r="AT360" s="73"/>
      <c r="AU360" s="73"/>
    </row>
    <row r="361" ht="14.25" customHeight="1">
      <c r="A361" s="433">
        <v>46017.0</v>
      </c>
      <c r="B361" s="438" t="s">
        <v>68</v>
      </c>
      <c r="C361" s="438" t="s">
        <v>68</v>
      </c>
      <c r="D361" s="438" t="s">
        <v>68</v>
      </c>
      <c r="E361" s="438" t="s">
        <v>68</v>
      </c>
      <c r="F361" s="438" t="s">
        <v>68</v>
      </c>
      <c r="G361" s="438" t="s">
        <v>68</v>
      </c>
      <c r="H361" s="22"/>
      <c r="I361" s="22"/>
      <c r="J361" s="447" t="s">
        <v>13432</v>
      </c>
      <c r="K361" s="22" t="s">
        <v>68</v>
      </c>
      <c r="L361" s="438" t="s">
        <v>68</v>
      </c>
      <c r="M361" s="438" t="s">
        <v>68</v>
      </c>
      <c r="N361" s="22"/>
      <c r="O361" s="22"/>
      <c r="P361" s="22"/>
      <c r="Q361" s="22"/>
      <c r="R361" s="22"/>
      <c r="S361" s="22"/>
      <c r="T361" s="436" t="s">
        <v>13432</v>
      </c>
      <c r="U361" s="22" t="s">
        <v>68</v>
      </c>
      <c r="V361" s="22" t="s">
        <v>68</v>
      </c>
      <c r="W361" s="22" t="s">
        <v>68</v>
      </c>
      <c r="X361" s="22"/>
      <c r="Y361" s="22"/>
      <c r="Z361" s="22"/>
      <c r="AA361" s="22"/>
      <c r="AB361" s="437"/>
      <c r="AC361" s="437"/>
      <c r="AD361" s="22" t="s">
        <v>68</v>
      </c>
      <c r="AE361" s="73"/>
      <c r="AF361" s="73"/>
      <c r="AG361" s="73"/>
      <c r="AH361" s="73"/>
      <c r="AI361" s="73"/>
      <c r="AJ361" s="73"/>
      <c r="AK361" s="73"/>
      <c r="AL361" s="73"/>
      <c r="AM361" s="73"/>
      <c r="AN361" s="73"/>
      <c r="AO361" s="73"/>
      <c r="AP361" s="73"/>
      <c r="AQ361" s="73"/>
      <c r="AR361" s="73"/>
      <c r="AS361" s="73"/>
      <c r="AT361" s="73"/>
      <c r="AU361" s="73"/>
    </row>
    <row r="362" ht="14.25" customHeight="1">
      <c r="A362" s="440">
        <v>46018.0</v>
      </c>
      <c r="B362" s="441" t="s">
        <v>68</v>
      </c>
      <c r="C362" s="441" t="s">
        <v>68</v>
      </c>
      <c r="D362" s="441" t="s">
        <v>68</v>
      </c>
      <c r="E362" s="441" t="s">
        <v>68</v>
      </c>
      <c r="F362" s="441" t="s">
        <v>68</v>
      </c>
      <c r="G362" s="441" t="s">
        <v>68</v>
      </c>
      <c r="H362" s="455"/>
      <c r="I362" s="455"/>
      <c r="J362" s="464" t="s">
        <v>13432</v>
      </c>
      <c r="K362" s="455" t="s">
        <v>68</v>
      </c>
      <c r="L362" s="441" t="s">
        <v>68</v>
      </c>
      <c r="M362" s="441" t="s">
        <v>68</v>
      </c>
      <c r="N362" s="455"/>
      <c r="O362" s="455"/>
      <c r="P362" s="455"/>
      <c r="Q362" s="455"/>
      <c r="R362" s="455"/>
      <c r="S362" s="455"/>
      <c r="T362" s="445" t="s">
        <v>13432</v>
      </c>
      <c r="U362" s="455" t="s">
        <v>68</v>
      </c>
      <c r="V362" s="455" t="s">
        <v>68</v>
      </c>
      <c r="W362" s="455" t="s">
        <v>68</v>
      </c>
      <c r="X362" s="455"/>
      <c r="Y362" s="455"/>
      <c r="Z362" s="455"/>
      <c r="AA362" s="455"/>
      <c r="AB362" s="437"/>
      <c r="AC362" s="437"/>
      <c r="AD362" s="455" t="s">
        <v>68</v>
      </c>
      <c r="AE362" s="446"/>
      <c r="AF362" s="446"/>
      <c r="AG362" s="446"/>
      <c r="AH362" s="446"/>
      <c r="AI362" s="446"/>
      <c r="AJ362" s="446"/>
      <c r="AK362" s="446"/>
      <c r="AL362" s="446"/>
      <c r="AM362" s="446"/>
      <c r="AN362" s="446"/>
      <c r="AO362" s="446"/>
      <c r="AP362" s="446"/>
      <c r="AQ362" s="446"/>
      <c r="AR362" s="446"/>
      <c r="AS362" s="446"/>
      <c r="AT362" s="446"/>
      <c r="AU362" s="446"/>
    </row>
    <row r="363" ht="14.25" customHeight="1">
      <c r="A363" s="433">
        <v>46019.0</v>
      </c>
      <c r="B363" s="438" t="s">
        <v>68</v>
      </c>
      <c r="C363" s="438" t="s">
        <v>68</v>
      </c>
      <c r="D363" s="438" t="s">
        <v>68</v>
      </c>
      <c r="E363" s="438" t="s">
        <v>68</v>
      </c>
      <c r="F363" s="438" t="s">
        <v>68</v>
      </c>
      <c r="G363" s="438" t="s">
        <v>68</v>
      </c>
      <c r="H363" s="22"/>
      <c r="I363" s="22"/>
      <c r="J363" s="439" t="s">
        <v>2458</v>
      </c>
      <c r="K363" s="22" t="s">
        <v>68</v>
      </c>
      <c r="L363" s="438" t="s">
        <v>68</v>
      </c>
      <c r="M363" s="438" t="s">
        <v>68</v>
      </c>
      <c r="N363" s="22"/>
      <c r="O363" s="22"/>
      <c r="P363" s="22"/>
      <c r="Q363" s="22"/>
      <c r="R363" s="22"/>
      <c r="S363" s="22"/>
      <c r="T363" s="438" t="s">
        <v>2458</v>
      </c>
      <c r="U363" s="22" t="s">
        <v>68</v>
      </c>
      <c r="V363" s="22"/>
      <c r="W363" s="22" t="s">
        <v>68</v>
      </c>
      <c r="X363" s="22"/>
      <c r="Y363" s="22"/>
      <c r="Z363" s="22"/>
      <c r="AA363" s="22"/>
      <c r="AB363" s="437"/>
      <c r="AC363" s="437"/>
      <c r="AD363" s="22" t="s">
        <v>68</v>
      </c>
      <c r="AE363" s="73"/>
      <c r="AF363" s="73"/>
      <c r="AG363" s="73"/>
      <c r="AH363" s="73"/>
      <c r="AI363" s="73"/>
      <c r="AJ363" s="73"/>
      <c r="AK363" s="73"/>
      <c r="AL363" s="73"/>
      <c r="AM363" s="73"/>
      <c r="AN363" s="73"/>
      <c r="AO363" s="73"/>
      <c r="AP363" s="73"/>
      <c r="AQ363" s="73"/>
      <c r="AR363" s="73"/>
      <c r="AS363" s="73"/>
      <c r="AT363" s="73"/>
      <c r="AU363" s="73"/>
    </row>
    <row r="364" ht="14.25" customHeight="1">
      <c r="A364" s="433">
        <v>46020.0</v>
      </c>
      <c r="B364" s="438" t="s">
        <v>68</v>
      </c>
      <c r="C364" s="438" t="s">
        <v>68</v>
      </c>
      <c r="D364" s="438" t="s">
        <v>68</v>
      </c>
      <c r="E364" s="438" t="s">
        <v>68</v>
      </c>
      <c r="F364" s="438" t="s">
        <v>68</v>
      </c>
      <c r="G364" s="438" t="s">
        <v>68</v>
      </c>
      <c r="H364" s="22"/>
      <c r="I364" s="22"/>
      <c r="J364" s="447" t="s">
        <v>11882</v>
      </c>
      <c r="K364" s="22" t="s">
        <v>68</v>
      </c>
      <c r="L364" s="438" t="s">
        <v>68</v>
      </c>
      <c r="M364" s="438" t="s">
        <v>68</v>
      </c>
      <c r="N364" s="22"/>
      <c r="O364" s="22"/>
      <c r="P364" s="22"/>
      <c r="Q364" s="22"/>
      <c r="R364" s="22"/>
      <c r="S364" s="22"/>
      <c r="T364" s="436" t="s">
        <v>11882</v>
      </c>
      <c r="U364" s="22" t="s">
        <v>68</v>
      </c>
      <c r="V364" s="22"/>
      <c r="W364" s="22" t="s">
        <v>68</v>
      </c>
      <c r="X364" s="22"/>
      <c r="Y364" s="22"/>
      <c r="Z364" s="22"/>
      <c r="AA364" s="22"/>
      <c r="AB364" s="437"/>
      <c r="AC364" s="437"/>
      <c r="AD364" s="22" t="s">
        <v>68</v>
      </c>
      <c r="AE364" s="73"/>
      <c r="AF364" s="73"/>
      <c r="AG364" s="73"/>
      <c r="AH364" s="73"/>
      <c r="AI364" s="73"/>
      <c r="AJ364" s="73"/>
      <c r="AK364" s="73"/>
      <c r="AL364" s="73"/>
      <c r="AM364" s="73"/>
      <c r="AN364" s="73"/>
      <c r="AO364" s="73"/>
      <c r="AP364" s="73"/>
      <c r="AQ364" s="73"/>
      <c r="AR364" s="73"/>
      <c r="AS364" s="73"/>
      <c r="AT364" s="73"/>
      <c r="AU364" s="73"/>
    </row>
    <row r="365" ht="14.25" customHeight="1">
      <c r="A365" s="433">
        <v>46021.0</v>
      </c>
      <c r="B365" s="438" t="s">
        <v>68</v>
      </c>
      <c r="C365" s="438" t="s">
        <v>68</v>
      </c>
      <c r="D365" s="438" t="s">
        <v>68</v>
      </c>
      <c r="E365" s="438" t="s">
        <v>68</v>
      </c>
      <c r="F365" s="438" t="s">
        <v>68</v>
      </c>
      <c r="G365" s="438" t="s">
        <v>68</v>
      </c>
      <c r="H365" s="22"/>
      <c r="I365" s="22"/>
      <c r="J365" s="447" t="s">
        <v>13432</v>
      </c>
      <c r="K365" s="22" t="s">
        <v>68</v>
      </c>
      <c r="L365" s="438" t="s">
        <v>68</v>
      </c>
      <c r="M365" s="438" t="s">
        <v>68</v>
      </c>
      <c r="N365" s="22"/>
      <c r="O365" s="22"/>
      <c r="P365" s="22"/>
      <c r="Q365" s="22"/>
      <c r="R365" s="22"/>
      <c r="S365" s="22"/>
      <c r="T365" s="436" t="s">
        <v>11882</v>
      </c>
      <c r="U365" s="22" t="s">
        <v>68</v>
      </c>
      <c r="V365" s="22"/>
      <c r="W365" s="22" t="s">
        <v>68</v>
      </c>
      <c r="X365" s="22"/>
      <c r="Y365" s="22"/>
      <c r="Z365" s="22"/>
      <c r="AA365" s="22"/>
      <c r="AB365" s="437"/>
      <c r="AC365" s="437"/>
      <c r="AD365" s="22" t="s">
        <v>68</v>
      </c>
      <c r="AE365" s="73"/>
      <c r="AF365" s="73"/>
      <c r="AG365" s="73"/>
      <c r="AH365" s="73"/>
      <c r="AI365" s="73"/>
      <c r="AJ365" s="73"/>
      <c r="AK365" s="73"/>
      <c r="AL365" s="73"/>
      <c r="AM365" s="73"/>
      <c r="AN365" s="73"/>
      <c r="AO365" s="73"/>
      <c r="AP365" s="73"/>
      <c r="AQ365" s="73"/>
      <c r="AR365" s="73"/>
      <c r="AS365" s="73"/>
      <c r="AT365" s="73"/>
      <c r="AU365" s="73"/>
    </row>
    <row r="366" ht="14.25" customHeight="1">
      <c r="A366" s="433">
        <v>46022.0</v>
      </c>
      <c r="B366" s="438" t="s">
        <v>68</v>
      </c>
      <c r="C366" s="438" t="s">
        <v>68</v>
      </c>
      <c r="D366" s="438" t="s">
        <v>68</v>
      </c>
      <c r="E366" s="438" t="s">
        <v>68</v>
      </c>
      <c r="F366" s="438" t="s">
        <v>68</v>
      </c>
      <c r="G366" s="438" t="s">
        <v>68</v>
      </c>
      <c r="H366" s="22"/>
      <c r="I366" s="22"/>
      <c r="J366" s="447" t="s">
        <v>11882</v>
      </c>
      <c r="K366" s="22" t="s">
        <v>68</v>
      </c>
      <c r="L366" s="447" t="s">
        <v>11882</v>
      </c>
      <c r="M366" s="438" t="s">
        <v>68</v>
      </c>
      <c r="N366" s="22"/>
      <c r="O366" s="22"/>
      <c r="P366" s="22"/>
      <c r="Q366" s="22"/>
      <c r="R366" s="22"/>
      <c r="S366" s="22"/>
      <c r="T366" s="436" t="s">
        <v>11882</v>
      </c>
      <c r="U366" s="22" t="s">
        <v>68</v>
      </c>
      <c r="V366" s="447" t="s">
        <v>11882</v>
      </c>
      <c r="W366" s="22" t="s">
        <v>68</v>
      </c>
      <c r="X366" s="22"/>
      <c r="Y366" s="22"/>
      <c r="Z366" s="22"/>
      <c r="AA366" s="22"/>
      <c r="AB366" s="437"/>
      <c r="AC366" s="437"/>
      <c r="AD366" s="22" t="s">
        <v>13528</v>
      </c>
      <c r="AE366" s="73"/>
      <c r="AF366" s="73"/>
      <c r="AG366" s="73"/>
      <c r="AH366" s="73"/>
      <c r="AI366" s="73"/>
      <c r="AJ366" s="73"/>
      <c r="AK366" s="73"/>
      <c r="AL366" s="73"/>
      <c r="AM366" s="73"/>
      <c r="AN366" s="73"/>
      <c r="AO366" s="73"/>
      <c r="AP366" s="73"/>
      <c r="AQ366" s="73"/>
      <c r="AR366" s="73"/>
      <c r="AS366" s="73"/>
      <c r="AT366" s="73"/>
      <c r="AU366" s="73"/>
    </row>
    <row r="367" ht="14.25" customHeight="1">
      <c r="A367" s="433">
        <v>46023.0</v>
      </c>
      <c r="B367" s="438" t="s">
        <v>68</v>
      </c>
      <c r="C367" s="438" t="s">
        <v>68</v>
      </c>
      <c r="D367" s="438" t="s">
        <v>68</v>
      </c>
      <c r="E367" s="438" t="s">
        <v>68</v>
      </c>
      <c r="F367" s="438" t="s">
        <v>68</v>
      </c>
      <c r="G367" s="438" t="s">
        <v>68</v>
      </c>
      <c r="H367" s="22"/>
      <c r="I367" s="22"/>
      <c r="J367" s="447" t="s">
        <v>2493</v>
      </c>
      <c r="K367" s="22" t="s">
        <v>68</v>
      </c>
      <c r="L367" s="447" t="s">
        <v>2493</v>
      </c>
      <c r="M367" s="438" t="s">
        <v>68</v>
      </c>
      <c r="N367" s="227"/>
      <c r="O367" s="227"/>
      <c r="P367" s="227"/>
      <c r="Q367" s="227"/>
      <c r="R367" s="227"/>
      <c r="S367" s="227"/>
      <c r="T367" s="447" t="s">
        <v>2493</v>
      </c>
      <c r="U367" s="22" t="s">
        <v>68</v>
      </c>
      <c r="V367" s="447" t="s">
        <v>2493</v>
      </c>
      <c r="W367" s="22" t="s">
        <v>68</v>
      </c>
      <c r="X367" s="227"/>
      <c r="Y367" s="227"/>
      <c r="Z367" s="227"/>
      <c r="AA367" s="227"/>
      <c r="AB367" s="437"/>
      <c r="AC367" s="437"/>
      <c r="AD367" s="227" t="s">
        <v>9956</v>
      </c>
      <c r="AE367" s="73"/>
      <c r="AF367" s="73"/>
      <c r="AG367" s="73"/>
      <c r="AH367" s="73"/>
      <c r="AI367" s="73"/>
      <c r="AJ367" s="73"/>
      <c r="AK367" s="73"/>
      <c r="AL367" s="73"/>
      <c r="AM367" s="73"/>
      <c r="AN367" s="73"/>
      <c r="AO367" s="73"/>
      <c r="AP367" s="73"/>
      <c r="AQ367" s="73"/>
      <c r="AR367" s="73"/>
      <c r="AS367" s="73"/>
      <c r="AT367" s="73"/>
      <c r="AU367" s="73"/>
    </row>
    <row r="368" ht="14.25" customHeight="1">
      <c r="A368" s="433">
        <v>46024.0</v>
      </c>
      <c r="B368" s="438" t="s">
        <v>68</v>
      </c>
      <c r="C368" s="438" t="s">
        <v>68</v>
      </c>
      <c r="D368" s="438" t="s">
        <v>68</v>
      </c>
      <c r="E368" s="438" t="s">
        <v>68</v>
      </c>
      <c r="F368" s="438" t="s">
        <v>68</v>
      </c>
      <c r="G368" s="438" t="s">
        <v>68</v>
      </c>
      <c r="H368" s="22"/>
      <c r="I368" s="22"/>
      <c r="J368" s="447" t="s">
        <v>13432</v>
      </c>
      <c r="K368" s="22" t="s">
        <v>68</v>
      </c>
      <c r="L368" s="438" t="s">
        <v>68</v>
      </c>
      <c r="M368" s="438" t="s">
        <v>68</v>
      </c>
      <c r="N368" s="22"/>
      <c r="O368" s="22"/>
      <c r="P368" s="22"/>
      <c r="Q368" s="22"/>
      <c r="R368" s="22"/>
      <c r="S368" s="22"/>
      <c r="T368" s="436" t="s">
        <v>13432</v>
      </c>
      <c r="U368" s="22" t="s">
        <v>68</v>
      </c>
      <c r="V368" s="22" t="s">
        <v>68</v>
      </c>
      <c r="W368" s="22" t="s">
        <v>68</v>
      </c>
      <c r="X368" s="22"/>
      <c r="Y368" s="22"/>
      <c r="Z368" s="22"/>
      <c r="AA368" s="22"/>
      <c r="AB368" s="437"/>
      <c r="AC368" s="437"/>
      <c r="AD368" s="22" t="s">
        <v>68</v>
      </c>
      <c r="AE368" s="73"/>
      <c r="AF368" s="73"/>
      <c r="AG368" s="73"/>
      <c r="AH368" s="73"/>
      <c r="AI368" s="73"/>
      <c r="AJ368" s="73"/>
      <c r="AK368" s="73"/>
      <c r="AL368" s="73"/>
      <c r="AM368" s="73"/>
      <c r="AN368" s="73"/>
      <c r="AO368" s="73"/>
      <c r="AP368" s="73"/>
      <c r="AQ368" s="73"/>
      <c r="AR368" s="73"/>
      <c r="AS368" s="73"/>
      <c r="AT368" s="73"/>
      <c r="AU368" s="73"/>
    </row>
    <row r="369" ht="14.25" customHeight="1">
      <c r="A369" s="440">
        <v>46025.0</v>
      </c>
      <c r="B369" s="441" t="s">
        <v>68</v>
      </c>
      <c r="C369" s="441" t="s">
        <v>68</v>
      </c>
      <c r="D369" s="441" t="s">
        <v>68</v>
      </c>
      <c r="E369" s="441" t="s">
        <v>68</v>
      </c>
      <c r="F369" s="441" t="s">
        <v>68</v>
      </c>
      <c r="G369" s="441" t="s">
        <v>68</v>
      </c>
      <c r="H369" s="455"/>
      <c r="I369" s="455"/>
      <c r="J369" s="464" t="s">
        <v>13432</v>
      </c>
      <c r="K369" s="455" t="s">
        <v>68</v>
      </c>
      <c r="L369" s="441" t="s">
        <v>68</v>
      </c>
      <c r="M369" s="441" t="s">
        <v>68</v>
      </c>
      <c r="N369" s="455"/>
      <c r="O369" s="455"/>
      <c r="P369" s="455"/>
      <c r="Q369" s="455"/>
      <c r="R369" s="455"/>
      <c r="S369" s="455"/>
      <c r="T369" s="445" t="s">
        <v>13432</v>
      </c>
      <c r="U369" s="455" t="s">
        <v>68</v>
      </c>
      <c r="V369" s="455"/>
      <c r="W369" s="455" t="s">
        <v>68</v>
      </c>
      <c r="X369" s="455"/>
      <c r="Y369" s="455"/>
      <c r="Z369" s="455"/>
      <c r="AA369" s="455"/>
      <c r="AB369" s="437"/>
      <c r="AC369" s="437"/>
      <c r="AD369" s="455" t="s">
        <v>68</v>
      </c>
      <c r="AE369" s="446"/>
      <c r="AF369" s="446"/>
      <c r="AG369" s="446"/>
      <c r="AH369" s="446"/>
      <c r="AI369" s="446"/>
      <c r="AJ369" s="446"/>
      <c r="AK369" s="446"/>
      <c r="AL369" s="446"/>
      <c r="AM369" s="446"/>
      <c r="AN369" s="446"/>
      <c r="AO369" s="446"/>
      <c r="AP369" s="446"/>
      <c r="AQ369" s="446"/>
      <c r="AR369" s="446"/>
      <c r="AS369" s="446"/>
      <c r="AT369" s="446"/>
      <c r="AU369" s="446"/>
    </row>
    <row r="370" ht="14.25" customHeight="1">
      <c r="A370" s="433">
        <v>46026.0</v>
      </c>
      <c r="B370" s="438" t="s">
        <v>68</v>
      </c>
      <c r="C370" s="438" t="s">
        <v>68</v>
      </c>
      <c r="D370" s="438" t="s">
        <v>68</v>
      </c>
      <c r="E370" s="438" t="s">
        <v>68</v>
      </c>
      <c r="F370" s="438" t="s">
        <v>68</v>
      </c>
      <c r="G370" s="438" t="s">
        <v>68</v>
      </c>
      <c r="H370" s="22"/>
      <c r="I370" s="22"/>
      <c r="J370" s="439" t="s">
        <v>2458</v>
      </c>
      <c r="K370" s="22" t="s">
        <v>68</v>
      </c>
      <c r="L370" s="439" t="s">
        <v>2458</v>
      </c>
      <c r="M370" s="438" t="s">
        <v>68</v>
      </c>
      <c r="N370" s="22"/>
      <c r="O370" s="22"/>
      <c r="P370" s="22"/>
      <c r="Q370" s="22"/>
      <c r="R370" s="22"/>
      <c r="S370" s="22"/>
      <c r="T370" s="438" t="s">
        <v>2458</v>
      </c>
      <c r="U370" s="22" t="s">
        <v>68</v>
      </c>
      <c r="V370" s="439" t="s">
        <v>2458</v>
      </c>
      <c r="W370" s="22" t="s">
        <v>68</v>
      </c>
      <c r="X370" s="22"/>
      <c r="Y370" s="22"/>
      <c r="Z370" s="22"/>
      <c r="AA370" s="22"/>
      <c r="AB370" s="437"/>
      <c r="AC370" s="437"/>
      <c r="AD370" s="22" t="s">
        <v>68</v>
      </c>
      <c r="AE370" s="73"/>
      <c r="AF370" s="73"/>
      <c r="AG370" s="73"/>
      <c r="AH370" s="73"/>
      <c r="AI370" s="73"/>
      <c r="AJ370" s="73"/>
      <c r="AK370" s="73"/>
      <c r="AL370" s="73"/>
      <c r="AM370" s="73"/>
      <c r="AN370" s="73"/>
      <c r="AO370" s="73"/>
      <c r="AP370" s="73"/>
      <c r="AQ370" s="73"/>
      <c r="AR370" s="73"/>
      <c r="AS370" s="73"/>
      <c r="AT370" s="73"/>
      <c r="AU370" s="73"/>
    </row>
    <row r="371" ht="14.25" customHeight="1">
      <c r="A371" s="433">
        <v>46027.0</v>
      </c>
      <c r="B371" s="438" t="s">
        <v>68</v>
      </c>
      <c r="C371" s="438" t="s">
        <v>68</v>
      </c>
      <c r="D371" s="438" t="s">
        <v>68</v>
      </c>
      <c r="E371" s="438" t="s">
        <v>68</v>
      </c>
      <c r="F371" s="438" t="s">
        <v>68</v>
      </c>
      <c r="G371" s="438" t="s">
        <v>68</v>
      </c>
      <c r="H371" s="22"/>
      <c r="I371" s="22"/>
      <c r="J371" s="447" t="s">
        <v>11882</v>
      </c>
      <c r="K371" s="22" t="s">
        <v>68</v>
      </c>
      <c r="L371" s="438" t="s">
        <v>68</v>
      </c>
      <c r="M371" s="438" t="s">
        <v>68</v>
      </c>
      <c r="N371" s="22"/>
      <c r="O371" s="22"/>
      <c r="P371" s="22"/>
      <c r="Q371" s="22"/>
      <c r="R371" s="22"/>
      <c r="S371" s="22"/>
      <c r="T371" s="436" t="s">
        <v>11882</v>
      </c>
      <c r="U371" s="22" t="s">
        <v>68</v>
      </c>
      <c r="V371" s="22" t="s">
        <v>68</v>
      </c>
      <c r="W371" s="22" t="s">
        <v>68</v>
      </c>
      <c r="X371" s="22"/>
      <c r="Y371" s="22"/>
      <c r="Z371" s="22"/>
      <c r="AA371" s="22"/>
      <c r="AB371" s="437"/>
      <c r="AC371" s="437"/>
      <c r="AD371" s="22" t="s">
        <v>68</v>
      </c>
      <c r="AE371" s="73"/>
      <c r="AF371" s="73"/>
      <c r="AG371" s="73"/>
      <c r="AH371" s="73"/>
      <c r="AI371" s="73"/>
      <c r="AJ371" s="73"/>
      <c r="AK371" s="73"/>
      <c r="AL371" s="73"/>
      <c r="AM371" s="73"/>
      <c r="AN371" s="73"/>
      <c r="AO371" s="73"/>
      <c r="AP371" s="73"/>
      <c r="AQ371" s="73"/>
      <c r="AR371" s="73"/>
      <c r="AS371" s="73"/>
      <c r="AT371" s="73"/>
      <c r="AU371" s="73"/>
    </row>
    <row r="372" ht="14.25" customHeight="1">
      <c r="A372" s="433">
        <v>46028.0</v>
      </c>
      <c r="B372" s="438" t="s">
        <v>68</v>
      </c>
      <c r="C372" s="438" t="s">
        <v>68</v>
      </c>
      <c r="D372" s="438" t="s">
        <v>68</v>
      </c>
      <c r="E372" s="438" t="s">
        <v>68</v>
      </c>
      <c r="F372" s="438" t="s">
        <v>68</v>
      </c>
      <c r="G372" s="438" t="s">
        <v>68</v>
      </c>
      <c r="H372" s="22"/>
      <c r="I372" s="22"/>
      <c r="J372" s="447" t="s">
        <v>13432</v>
      </c>
      <c r="K372" s="22" t="s">
        <v>68</v>
      </c>
      <c r="L372" s="438" t="s">
        <v>68</v>
      </c>
      <c r="M372" s="438" t="s">
        <v>68</v>
      </c>
      <c r="N372" s="22"/>
      <c r="O372" s="22"/>
      <c r="P372" s="22"/>
      <c r="Q372" s="22"/>
      <c r="R372" s="22"/>
      <c r="S372" s="22"/>
      <c r="T372" s="436" t="s">
        <v>11882</v>
      </c>
      <c r="U372" s="22" t="s">
        <v>68</v>
      </c>
      <c r="V372" s="22" t="s">
        <v>68</v>
      </c>
      <c r="W372" s="22" t="s">
        <v>68</v>
      </c>
      <c r="X372" s="22"/>
      <c r="Y372" s="22"/>
      <c r="Z372" s="22"/>
      <c r="AA372" s="22"/>
      <c r="AB372" s="437"/>
      <c r="AC372" s="437"/>
      <c r="AD372" s="22" t="s">
        <v>68</v>
      </c>
      <c r="AE372" s="73"/>
      <c r="AF372" s="73"/>
      <c r="AG372" s="73"/>
      <c r="AH372" s="73"/>
      <c r="AI372" s="73"/>
      <c r="AJ372" s="73"/>
      <c r="AK372" s="73"/>
      <c r="AL372" s="73"/>
      <c r="AM372" s="73"/>
      <c r="AN372" s="73"/>
      <c r="AO372" s="73"/>
      <c r="AP372" s="73"/>
      <c r="AQ372" s="73"/>
      <c r="AR372" s="73"/>
      <c r="AS372" s="73"/>
      <c r="AT372" s="73"/>
      <c r="AU372" s="73"/>
    </row>
    <row r="373" ht="14.25" customHeight="1">
      <c r="A373" s="433">
        <v>46029.0</v>
      </c>
      <c r="B373" s="438" t="s">
        <v>68</v>
      </c>
      <c r="C373" s="438" t="s">
        <v>68</v>
      </c>
      <c r="D373" s="438" t="s">
        <v>68</v>
      </c>
      <c r="E373" s="438" t="s">
        <v>68</v>
      </c>
      <c r="F373" s="438" t="s">
        <v>68</v>
      </c>
      <c r="G373" s="438" t="s">
        <v>68</v>
      </c>
      <c r="H373" s="22"/>
      <c r="I373" s="22"/>
      <c r="J373" s="447" t="s">
        <v>13432</v>
      </c>
      <c r="K373" s="22" t="s">
        <v>68</v>
      </c>
      <c r="L373" s="438" t="s">
        <v>68</v>
      </c>
      <c r="M373" s="438" t="s">
        <v>68</v>
      </c>
      <c r="N373" s="22"/>
      <c r="O373" s="22"/>
      <c r="P373" s="22"/>
      <c r="Q373" s="22"/>
      <c r="R373" s="22"/>
      <c r="S373" s="22"/>
      <c r="T373" s="436" t="s">
        <v>11882</v>
      </c>
      <c r="U373" s="22" t="s">
        <v>68</v>
      </c>
      <c r="V373" s="22" t="s">
        <v>68</v>
      </c>
      <c r="W373" s="22" t="s">
        <v>68</v>
      </c>
      <c r="X373" s="22"/>
      <c r="Y373" s="22"/>
      <c r="Z373" s="22"/>
      <c r="AA373" s="22"/>
      <c r="AB373" s="437"/>
      <c r="AC373" s="437"/>
      <c r="AD373" s="22" t="s">
        <v>68</v>
      </c>
      <c r="AE373" s="73"/>
      <c r="AF373" s="73"/>
      <c r="AG373" s="73"/>
      <c r="AH373" s="73"/>
      <c r="AI373" s="73"/>
      <c r="AJ373" s="73"/>
      <c r="AK373" s="73"/>
      <c r="AL373" s="73"/>
      <c r="AM373" s="73"/>
      <c r="AN373" s="73"/>
      <c r="AO373" s="73"/>
      <c r="AP373" s="73"/>
      <c r="AQ373" s="73"/>
      <c r="AR373" s="73"/>
      <c r="AS373" s="73"/>
      <c r="AT373" s="73"/>
      <c r="AU373" s="73"/>
    </row>
    <row r="374" ht="14.25" customHeight="1">
      <c r="A374" s="433">
        <v>46030.0</v>
      </c>
      <c r="B374" s="438" t="s">
        <v>68</v>
      </c>
      <c r="C374" s="438" t="s">
        <v>68</v>
      </c>
      <c r="D374" s="438" t="s">
        <v>68</v>
      </c>
      <c r="E374" s="438" t="s">
        <v>68</v>
      </c>
      <c r="F374" s="438" t="s">
        <v>68</v>
      </c>
      <c r="G374" s="438" t="s">
        <v>68</v>
      </c>
      <c r="H374" s="22"/>
      <c r="I374" s="22"/>
      <c r="J374" s="447" t="s">
        <v>13432</v>
      </c>
      <c r="K374" s="22" t="s">
        <v>68</v>
      </c>
      <c r="L374" s="438" t="s">
        <v>68</v>
      </c>
      <c r="M374" s="438" t="s">
        <v>68</v>
      </c>
      <c r="N374" s="22"/>
      <c r="O374" s="22"/>
      <c r="P374" s="22"/>
      <c r="Q374" s="22"/>
      <c r="R374" s="22"/>
      <c r="S374" s="22"/>
      <c r="T374" s="436" t="s">
        <v>11882</v>
      </c>
      <c r="U374" s="22" t="s">
        <v>68</v>
      </c>
      <c r="V374" s="22" t="s">
        <v>68</v>
      </c>
      <c r="W374" s="22" t="s">
        <v>68</v>
      </c>
      <c r="X374" s="22"/>
      <c r="Y374" s="22"/>
      <c r="Z374" s="22"/>
      <c r="AA374" s="22"/>
      <c r="AB374" s="437"/>
      <c r="AC374" s="437"/>
      <c r="AD374" s="22" t="s">
        <v>68</v>
      </c>
      <c r="AE374" s="73"/>
      <c r="AF374" s="73"/>
      <c r="AG374" s="73"/>
      <c r="AH374" s="73"/>
      <c r="AI374" s="73"/>
      <c r="AJ374" s="73"/>
      <c r="AK374" s="73"/>
      <c r="AL374" s="73"/>
      <c r="AM374" s="73"/>
      <c r="AN374" s="73"/>
      <c r="AO374" s="73"/>
      <c r="AP374" s="73"/>
      <c r="AQ374" s="73"/>
      <c r="AR374" s="73"/>
      <c r="AS374" s="73"/>
      <c r="AT374" s="73"/>
      <c r="AU374" s="73"/>
    </row>
    <row r="375" ht="14.25" customHeight="1">
      <c r="A375" s="433">
        <v>46031.0</v>
      </c>
      <c r="B375" s="438" t="s">
        <v>68</v>
      </c>
      <c r="C375" s="438" t="s">
        <v>68</v>
      </c>
      <c r="D375" s="438" t="s">
        <v>68</v>
      </c>
      <c r="E375" s="438" t="s">
        <v>68</v>
      </c>
      <c r="F375" s="438" t="s">
        <v>68</v>
      </c>
      <c r="G375" s="438" t="s">
        <v>68</v>
      </c>
      <c r="H375" s="22"/>
      <c r="I375" s="22"/>
      <c r="J375" s="447" t="s">
        <v>11882</v>
      </c>
      <c r="K375" s="22" t="s">
        <v>68</v>
      </c>
      <c r="L375" s="438" t="s">
        <v>68</v>
      </c>
      <c r="M375" s="438" t="s">
        <v>68</v>
      </c>
      <c r="N375" s="22"/>
      <c r="O375" s="22"/>
      <c r="P375" s="22"/>
      <c r="Q375" s="22"/>
      <c r="R375" s="22"/>
      <c r="S375" s="22"/>
      <c r="T375" s="436" t="s">
        <v>11882</v>
      </c>
      <c r="U375" s="22" t="s">
        <v>68</v>
      </c>
      <c r="V375" s="22" t="s">
        <v>68</v>
      </c>
      <c r="W375" s="22" t="s">
        <v>68</v>
      </c>
      <c r="X375" s="22"/>
      <c r="Y375" s="22"/>
      <c r="Z375" s="22"/>
      <c r="AA375" s="22"/>
      <c r="AB375" s="437"/>
      <c r="AC375" s="437"/>
      <c r="AD375" s="22" t="s">
        <v>68</v>
      </c>
      <c r="AE375" s="73"/>
      <c r="AF375" s="73"/>
      <c r="AG375" s="73"/>
      <c r="AH375" s="73"/>
      <c r="AI375" s="73"/>
      <c r="AJ375" s="73"/>
      <c r="AK375" s="73"/>
      <c r="AL375" s="73"/>
      <c r="AM375" s="73"/>
      <c r="AN375" s="73"/>
      <c r="AO375" s="73"/>
      <c r="AP375" s="73"/>
      <c r="AQ375" s="73"/>
      <c r="AR375" s="73"/>
      <c r="AS375" s="73"/>
      <c r="AT375" s="73"/>
      <c r="AU375" s="73"/>
    </row>
    <row r="376" ht="14.25" customHeight="1">
      <c r="A376" s="440">
        <v>46032.0</v>
      </c>
      <c r="B376" s="441" t="s">
        <v>68</v>
      </c>
      <c r="C376" s="441" t="s">
        <v>68</v>
      </c>
      <c r="D376" s="441" t="s">
        <v>68</v>
      </c>
      <c r="E376" s="441" t="s">
        <v>68</v>
      </c>
      <c r="F376" s="441" t="s">
        <v>68</v>
      </c>
      <c r="G376" s="441" t="s">
        <v>68</v>
      </c>
      <c r="H376" s="455"/>
      <c r="I376" s="455"/>
      <c r="J376" s="464" t="s">
        <v>13432</v>
      </c>
      <c r="K376" s="455" t="s">
        <v>68</v>
      </c>
      <c r="L376" s="441" t="s">
        <v>68</v>
      </c>
      <c r="M376" s="441" t="s">
        <v>68</v>
      </c>
      <c r="N376" s="455"/>
      <c r="O376" s="455"/>
      <c r="P376" s="455"/>
      <c r="Q376" s="455"/>
      <c r="R376" s="455"/>
      <c r="S376" s="455"/>
      <c r="T376" s="445" t="s">
        <v>13432</v>
      </c>
      <c r="U376" s="455" t="s">
        <v>68</v>
      </c>
      <c r="V376" s="455" t="s">
        <v>68</v>
      </c>
      <c r="W376" s="455" t="s">
        <v>68</v>
      </c>
      <c r="X376" s="455"/>
      <c r="Y376" s="455"/>
      <c r="Z376" s="455"/>
      <c r="AA376" s="455"/>
      <c r="AB376" s="437"/>
      <c r="AC376" s="437"/>
      <c r="AD376" s="455" t="s">
        <v>68</v>
      </c>
      <c r="AE376" s="446"/>
      <c r="AF376" s="446"/>
      <c r="AG376" s="446"/>
      <c r="AH376" s="446"/>
      <c r="AI376" s="446"/>
      <c r="AJ376" s="446"/>
      <c r="AK376" s="446"/>
      <c r="AL376" s="446"/>
      <c r="AM376" s="446"/>
      <c r="AN376" s="446"/>
      <c r="AO376" s="446"/>
      <c r="AP376" s="446"/>
      <c r="AQ376" s="446"/>
      <c r="AR376" s="446"/>
      <c r="AS376" s="446"/>
      <c r="AT376" s="446"/>
      <c r="AU376" s="446"/>
    </row>
    <row r="377" ht="14.25" customHeight="1">
      <c r="A377" s="433">
        <v>46033.0</v>
      </c>
      <c r="B377" s="438" t="s">
        <v>68</v>
      </c>
      <c r="C377" s="438" t="s">
        <v>68</v>
      </c>
      <c r="D377" s="438" t="s">
        <v>68</v>
      </c>
      <c r="E377" s="438" t="s">
        <v>68</v>
      </c>
      <c r="F377" s="438" t="s">
        <v>68</v>
      </c>
      <c r="G377" s="438" t="s">
        <v>68</v>
      </c>
      <c r="H377" s="22"/>
      <c r="I377" s="22"/>
      <c r="J377" s="439" t="s">
        <v>2458</v>
      </c>
      <c r="K377" s="22" t="s">
        <v>68</v>
      </c>
      <c r="L377" s="439" t="s">
        <v>2458</v>
      </c>
      <c r="M377" s="438" t="s">
        <v>68</v>
      </c>
      <c r="N377" s="22"/>
      <c r="O377" s="22"/>
      <c r="P377" s="22"/>
      <c r="Q377" s="22"/>
      <c r="R377" s="22"/>
      <c r="S377" s="22"/>
      <c r="T377" s="438" t="s">
        <v>2458</v>
      </c>
      <c r="U377" s="22" t="s">
        <v>68</v>
      </c>
      <c r="V377" s="439" t="s">
        <v>2458</v>
      </c>
      <c r="W377" s="22" t="s">
        <v>68</v>
      </c>
      <c r="X377" s="22"/>
      <c r="Y377" s="22"/>
      <c r="Z377" s="22"/>
      <c r="AA377" s="22"/>
      <c r="AB377" s="437"/>
      <c r="AC377" s="437"/>
      <c r="AD377" s="22" t="s">
        <v>68</v>
      </c>
      <c r="AE377" s="73"/>
      <c r="AF377" s="73"/>
      <c r="AG377" s="73"/>
      <c r="AH377" s="73"/>
      <c r="AI377" s="73"/>
      <c r="AJ377" s="73"/>
      <c r="AK377" s="73"/>
      <c r="AL377" s="73"/>
      <c r="AM377" s="73"/>
      <c r="AN377" s="73"/>
      <c r="AO377" s="73"/>
      <c r="AP377" s="73"/>
      <c r="AQ377" s="73"/>
      <c r="AR377" s="73"/>
      <c r="AS377" s="73"/>
      <c r="AT377" s="73"/>
      <c r="AU377" s="73"/>
    </row>
    <row r="378" ht="14.25" customHeight="1">
      <c r="A378" s="433">
        <v>46034.0</v>
      </c>
      <c r="B378" s="438" t="s">
        <v>68</v>
      </c>
      <c r="C378" s="438" t="s">
        <v>68</v>
      </c>
      <c r="D378" s="438" t="s">
        <v>68</v>
      </c>
      <c r="E378" s="438" t="s">
        <v>68</v>
      </c>
      <c r="F378" s="438" t="s">
        <v>68</v>
      </c>
      <c r="G378" s="438" t="s">
        <v>68</v>
      </c>
      <c r="H378" s="23"/>
      <c r="I378" s="23"/>
      <c r="J378" s="447" t="s">
        <v>11882</v>
      </c>
      <c r="K378" s="22" t="s">
        <v>68</v>
      </c>
      <c r="L378" s="438" t="s">
        <v>68</v>
      </c>
      <c r="M378" s="438" t="s">
        <v>68</v>
      </c>
      <c r="N378" s="23"/>
      <c r="O378" s="23"/>
      <c r="P378" s="23"/>
      <c r="Q378" s="23"/>
      <c r="R378" s="23"/>
      <c r="S378" s="23"/>
      <c r="T378" s="436" t="s">
        <v>11882</v>
      </c>
      <c r="U378" s="22" t="s">
        <v>68</v>
      </c>
      <c r="V378" s="22" t="s">
        <v>68</v>
      </c>
      <c r="W378" s="22" t="s">
        <v>68</v>
      </c>
      <c r="X378" s="23"/>
      <c r="Y378" s="23"/>
      <c r="Z378" s="23"/>
      <c r="AA378" s="23"/>
      <c r="AB378" s="437"/>
      <c r="AC378" s="437"/>
      <c r="AD378" s="23"/>
      <c r="AE378" s="73"/>
      <c r="AF378" s="73"/>
      <c r="AG378" s="73"/>
      <c r="AH378" s="73"/>
      <c r="AI378" s="73"/>
      <c r="AJ378" s="73"/>
      <c r="AK378" s="73"/>
      <c r="AL378" s="73"/>
      <c r="AM378" s="73"/>
      <c r="AN378" s="73"/>
      <c r="AO378" s="73"/>
      <c r="AP378" s="73"/>
      <c r="AQ378" s="73"/>
      <c r="AR378" s="73"/>
      <c r="AS378" s="73"/>
      <c r="AT378" s="73"/>
      <c r="AU378" s="73"/>
    </row>
    <row r="379" ht="14.25" customHeight="1">
      <c r="A379" s="433">
        <v>46035.0</v>
      </c>
      <c r="B379" s="438" t="s">
        <v>68</v>
      </c>
      <c r="C379" s="438" t="s">
        <v>68</v>
      </c>
      <c r="D379" s="438" t="s">
        <v>68</v>
      </c>
      <c r="E379" s="438" t="s">
        <v>68</v>
      </c>
      <c r="F379" s="438" t="s">
        <v>68</v>
      </c>
      <c r="G379" s="438" t="s">
        <v>68</v>
      </c>
      <c r="H379" s="23"/>
      <c r="I379" s="23"/>
      <c r="J379" s="447" t="s">
        <v>13432</v>
      </c>
      <c r="K379" s="22" t="s">
        <v>68</v>
      </c>
      <c r="L379" s="438" t="s">
        <v>68</v>
      </c>
      <c r="M379" s="438" t="s">
        <v>68</v>
      </c>
      <c r="N379" s="23"/>
      <c r="O379" s="23"/>
      <c r="P379" s="23"/>
      <c r="Q379" s="23"/>
      <c r="R379" s="23"/>
      <c r="S379" s="23"/>
      <c r="T379" s="436" t="s">
        <v>11882</v>
      </c>
      <c r="U379" s="22" t="s">
        <v>68</v>
      </c>
      <c r="V379" s="22" t="s">
        <v>68</v>
      </c>
      <c r="W379" s="22" t="s">
        <v>68</v>
      </c>
      <c r="X379" s="23"/>
      <c r="Y379" s="23"/>
      <c r="Z379" s="23"/>
      <c r="AA379" s="23"/>
      <c r="AB379" s="437"/>
      <c r="AC379" s="437"/>
      <c r="AD379" s="23"/>
      <c r="AE379" s="73"/>
      <c r="AF379" s="73"/>
      <c r="AG379" s="73"/>
      <c r="AH379" s="73"/>
      <c r="AI379" s="73"/>
      <c r="AJ379" s="73"/>
      <c r="AK379" s="73"/>
      <c r="AL379" s="73"/>
      <c r="AM379" s="73"/>
      <c r="AN379" s="73"/>
      <c r="AO379" s="73"/>
      <c r="AP379" s="73"/>
      <c r="AQ379" s="73"/>
      <c r="AR379" s="73"/>
      <c r="AS379" s="73"/>
      <c r="AT379" s="73"/>
      <c r="AU379" s="73"/>
    </row>
    <row r="380" ht="14.25" customHeight="1">
      <c r="A380" s="433">
        <v>46036.0</v>
      </c>
      <c r="B380" s="438" t="s">
        <v>68</v>
      </c>
      <c r="C380" s="438" t="s">
        <v>68</v>
      </c>
      <c r="D380" s="438" t="s">
        <v>68</v>
      </c>
      <c r="E380" s="438" t="s">
        <v>68</v>
      </c>
      <c r="F380" s="438" t="s">
        <v>68</v>
      </c>
      <c r="G380" s="438" t="s">
        <v>68</v>
      </c>
      <c r="H380" s="23"/>
      <c r="I380" s="23"/>
      <c r="J380" s="447" t="s">
        <v>13432</v>
      </c>
      <c r="K380" s="22" t="s">
        <v>68</v>
      </c>
      <c r="L380" s="438" t="s">
        <v>68</v>
      </c>
      <c r="M380" s="438" t="s">
        <v>68</v>
      </c>
      <c r="N380" s="23"/>
      <c r="O380" s="23"/>
      <c r="P380" s="23"/>
      <c r="Q380" s="23"/>
      <c r="R380" s="23"/>
      <c r="S380" s="23"/>
      <c r="T380" s="436" t="s">
        <v>11882</v>
      </c>
      <c r="U380" s="22" t="s">
        <v>68</v>
      </c>
      <c r="V380" s="22" t="s">
        <v>68</v>
      </c>
      <c r="W380" s="22" t="s">
        <v>68</v>
      </c>
      <c r="X380" s="23"/>
      <c r="Y380" s="23"/>
      <c r="Z380" s="23"/>
      <c r="AA380" s="23"/>
      <c r="AB380" s="437"/>
      <c r="AC380" s="437"/>
      <c r="AD380" s="23"/>
      <c r="AE380" s="73"/>
      <c r="AF380" s="73"/>
      <c r="AG380" s="73"/>
      <c r="AH380" s="73"/>
      <c r="AI380" s="73"/>
      <c r="AJ380" s="73"/>
      <c r="AK380" s="73"/>
      <c r="AL380" s="73"/>
      <c r="AM380" s="73"/>
      <c r="AN380" s="73"/>
      <c r="AO380" s="73"/>
      <c r="AP380" s="73"/>
      <c r="AQ380" s="73"/>
      <c r="AR380" s="73"/>
      <c r="AS380" s="73"/>
      <c r="AT380" s="73"/>
      <c r="AU380" s="73"/>
    </row>
    <row r="381" ht="14.25" customHeight="1">
      <c r="A381" s="433">
        <v>46037.0</v>
      </c>
      <c r="B381" s="438" t="s">
        <v>68</v>
      </c>
      <c r="C381" s="438" t="s">
        <v>68</v>
      </c>
      <c r="D381" s="438" t="s">
        <v>68</v>
      </c>
      <c r="E381" s="438" t="s">
        <v>68</v>
      </c>
      <c r="F381" s="438" t="s">
        <v>68</v>
      </c>
      <c r="G381" s="438" t="s">
        <v>68</v>
      </c>
      <c r="H381" s="23"/>
      <c r="I381" s="23"/>
      <c r="J381" s="447" t="s">
        <v>13432</v>
      </c>
      <c r="K381" s="22" t="s">
        <v>68</v>
      </c>
      <c r="L381" s="438" t="s">
        <v>68</v>
      </c>
      <c r="M381" s="438" t="s">
        <v>68</v>
      </c>
      <c r="N381" s="23"/>
      <c r="O381" s="23"/>
      <c r="P381" s="23"/>
      <c r="Q381" s="23"/>
      <c r="R381" s="23"/>
      <c r="S381" s="23"/>
      <c r="T381" s="436" t="s">
        <v>13432</v>
      </c>
      <c r="U381" s="22" t="s">
        <v>68</v>
      </c>
      <c r="V381" s="22" t="s">
        <v>68</v>
      </c>
      <c r="W381" s="22" t="s">
        <v>68</v>
      </c>
      <c r="X381" s="23"/>
      <c r="Y381" s="23"/>
      <c r="Z381" s="23"/>
      <c r="AA381" s="23"/>
      <c r="AB381" s="437"/>
      <c r="AC381" s="437"/>
      <c r="AD381" s="23"/>
      <c r="AE381" s="73"/>
      <c r="AF381" s="73"/>
      <c r="AG381" s="73"/>
      <c r="AH381" s="73"/>
      <c r="AI381" s="73"/>
      <c r="AJ381" s="73"/>
      <c r="AK381" s="73"/>
      <c r="AL381" s="73"/>
      <c r="AM381" s="73"/>
      <c r="AN381" s="73"/>
      <c r="AO381" s="73"/>
      <c r="AP381" s="73"/>
      <c r="AQ381" s="73"/>
      <c r="AR381" s="73"/>
      <c r="AS381" s="73"/>
      <c r="AT381" s="73"/>
      <c r="AU381" s="73"/>
    </row>
    <row r="382" ht="14.25" customHeight="1">
      <c r="A382" s="433">
        <v>46038.0</v>
      </c>
      <c r="B382" s="438" t="s">
        <v>68</v>
      </c>
      <c r="C382" s="438" t="s">
        <v>68</v>
      </c>
      <c r="D382" s="438" t="s">
        <v>68</v>
      </c>
      <c r="E382" s="438" t="s">
        <v>68</v>
      </c>
      <c r="F382" s="438" t="s">
        <v>68</v>
      </c>
      <c r="G382" s="438" t="s">
        <v>68</v>
      </c>
      <c r="H382" s="23"/>
      <c r="I382" s="23"/>
      <c r="J382" s="447" t="s">
        <v>11882</v>
      </c>
      <c r="K382" s="22" t="s">
        <v>68</v>
      </c>
      <c r="L382" s="438" t="s">
        <v>68</v>
      </c>
      <c r="M382" s="438" t="s">
        <v>68</v>
      </c>
      <c r="N382" s="23"/>
      <c r="O382" s="23"/>
      <c r="P382" s="23"/>
      <c r="Q382" s="23"/>
      <c r="R382" s="23"/>
      <c r="S382" s="23"/>
      <c r="T382" s="436" t="s">
        <v>11882</v>
      </c>
      <c r="U382" s="22" t="s">
        <v>68</v>
      </c>
      <c r="V382" s="22" t="s">
        <v>68</v>
      </c>
      <c r="W382" s="22" t="s">
        <v>68</v>
      </c>
      <c r="X382" s="23"/>
      <c r="Y382" s="23"/>
      <c r="Z382" s="23"/>
      <c r="AA382" s="23"/>
      <c r="AB382" s="437"/>
      <c r="AC382" s="437"/>
      <c r="AD382" s="23"/>
      <c r="AE382" s="73"/>
      <c r="AF382" s="73"/>
      <c r="AG382" s="73"/>
      <c r="AH382" s="73"/>
      <c r="AI382" s="73"/>
      <c r="AJ382" s="73"/>
      <c r="AK382" s="73"/>
      <c r="AL382" s="73"/>
      <c r="AM382" s="73"/>
      <c r="AN382" s="73"/>
      <c r="AO382" s="73"/>
      <c r="AP382" s="73"/>
      <c r="AQ382" s="73"/>
      <c r="AR382" s="73"/>
      <c r="AS382" s="73"/>
      <c r="AT382" s="73"/>
      <c r="AU382" s="73"/>
    </row>
    <row r="383" ht="14.25" customHeight="1">
      <c r="A383" s="440">
        <v>46039.0</v>
      </c>
      <c r="B383" s="441" t="s">
        <v>68</v>
      </c>
      <c r="C383" s="441" t="s">
        <v>68</v>
      </c>
      <c r="D383" s="441" t="s">
        <v>68</v>
      </c>
      <c r="E383" s="441" t="s">
        <v>68</v>
      </c>
      <c r="F383" s="441" t="s">
        <v>68</v>
      </c>
      <c r="G383" s="441" t="s">
        <v>68</v>
      </c>
      <c r="H383" s="443"/>
      <c r="I383" s="443"/>
      <c r="J383" s="464" t="s">
        <v>13432</v>
      </c>
      <c r="K383" s="455" t="s">
        <v>68</v>
      </c>
      <c r="L383" s="441" t="s">
        <v>68</v>
      </c>
      <c r="M383" s="441" t="s">
        <v>68</v>
      </c>
      <c r="N383" s="443"/>
      <c r="O383" s="443"/>
      <c r="P383" s="443"/>
      <c r="Q383" s="443"/>
      <c r="R383" s="443"/>
      <c r="S383" s="443"/>
      <c r="T383" s="445" t="s">
        <v>13432</v>
      </c>
      <c r="U383" s="455" t="s">
        <v>68</v>
      </c>
      <c r="V383" s="455" t="s">
        <v>68</v>
      </c>
      <c r="W383" s="455" t="s">
        <v>68</v>
      </c>
      <c r="X383" s="443"/>
      <c r="Y383" s="443"/>
      <c r="Z383" s="443"/>
      <c r="AA383" s="443"/>
      <c r="AB383" s="437"/>
      <c r="AC383" s="437"/>
      <c r="AD383" s="443"/>
      <c r="AE383" s="446"/>
      <c r="AF383" s="446"/>
      <c r="AG383" s="446"/>
      <c r="AH383" s="446"/>
      <c r="AI383" s="446"/>
      <c r="AJ383" s="446"/>
      <c r="AK383" s="446"/>
      <c r="AL383" s="446"/>
      <c r="AM383" s="446"/>
      <c r="AN383" s="446"/>
      <c r="AO383" s="446"/>
      <c r="AP383" s="446"/>
      <c r="AQ383" s="446"/>
      <c r="AR383" s="446"/>
      <c r="AS383" s="446"/>
      <c r="AT383" s="446"/>
      <c r="AU383" s="446"/>
    </row>
    <row r="384" ht="14.25" customHeight="1">
      <c r="A384" s="433">
        <v>46040.0</v>
      </c>
      <c r="B384" s="438" t="s">
        <v>68</v>
      </c>
      <c r="C384" s="438" t="s">
        <v>68</v>
      </c>
      <c r="D384" s="438" t="s">
        <v>68</v>
      </c>
      <c r="E384" s="438" t="s">
        <v>68</v>
      </c>
      <c r="F384" s="438" t="s">
        <v>68</v>
      </c>
      <c r="G384" s="438" t="s">
        <v>68</v>
      </c>
      <c r="H384" s="23"/>
      <c r="I384" s="23"/>
      <c r="J384" s="439" t="s">
        <v>2458</v>
      </c>
      <c r="K384" s="22" t="s">
        <v>68</v>
      </c>
      <c r="L384" s="439" t="s">
        <v>2458</v>
      </c>
      <c r="M384" s="438" t="s">
        <v>68</v>
      </c>
      <c r="N384" s="23"/>
      <c r="O384" s="23"/>
      <c r="P384" s="23"/>
      <c r="Q384" s="23"/>
      <c r="R384" s="23"/>
      <c r="S384" s="23"/>
      <c r="T384" s="438" t="s">
        <v>2458</v>
      </c>
      <c r="U384" s="22" t="s">
        <v>68</v>
      </c>
      <c r="V384" s="439" t="s">
        <v>2458</v>
      </c>
      <c r="W384" s="22" t="s">
        <v>68</v>
      </c>
      <c r="X384" s="23"/>
      <c r="Y384" s="23"/>
      <c r="Z384" s="23"/>
      <c r="AA384" s="23"/>
      <c r="AB384" s="437"/>
      <c r="AC384" s="437"/>
      <c r="AD384" s="23"/>
      <c r="AE384" s="73"/>
      <c r="AF384" s="73"/>
      <c r="AG384" s="73"/>
      <c r="AH384" s="73"/>
      <c r="AI384" s="73"/>
      <c r="AJ384" s="73"/>
      <c r="AK384" s="73"/>
      <c r="AL384" s="73"/>
      <c r="AM384" s="73"/>
      <c r="AN384" s="73"/>
      <c r="AO384" s="73"/>
      <c r="AP384" s="73"/>
      <c r="AQ384" s="73"/>
      <c r="AR384" s="73"/>
      <c r="AS384" s="73"/>
      <c r="AT384" s="73"/>
      <c r="AU384" s="73"/>
    </row>
    <row r="385" ht="14.25" customHeight="1">
      <c r="A385" s="433">
        <v>46041.0</v>
      </c>
      <c r="B385" s="438" t="s">
        <v>68</v>
      </c>
      <c r="C385" s="438" t="s">
        <v>68</v>
      </c>
      <c r="D385" s="438" t="s">
        <v>68</v>
      </c>
      <c r="E385" s="438" t="s">
        <v>68</v>
      </c>
      <c r="F385" s="438" t="s">
        <v>68</v>
      </c>
      <c r="G385" s="438" t="s">
        <v>68</v>
      </c>
      <c r="H385" s="23"/>
      <c r="I385" s="23"/>
      <c r="J385" s="447" t="s">
        <v>11882</v>
      </c>
      <c r="K385" s="22" t="s">
        <v>68</v>
      </c>
      <c r="L385" s="438" t="s">
        <v>68</v>
      </c>
      <c r="M385" s="438" t="s">
        <v>68</v>
      </c>
      <c r="N385" s="23"/>
      <c r="O385" s="23"/>
      <c r="P385" s="23"/>
      <c r="Q385" s="23"/>
      <c r="R385" s="23"/>
      <c r="S385" s="23"/>
      <c r="T385" s="436" t="s">
        <v>11882</v>
      </c>
      <c r="U385" s="22" t="s">
        <v>68</v>
      </c>
      <c r="V385" s="22" t="s">
        <v>68</v>
      </c>
      <c r="W385" s="22" t="s">
        <v>68</v>
      </c>
      <c r="X385" s="23"/>
      <c r="Y385" s="23"/>
      <c r="Z385" s="23"/>
      <c r="AA385" s="23"/>
      <c r="AB385" s="437"/>
      <c r="AC385" s="437"/>
      <c r="AD385" s="23"/>
      <c r="AE385" s="73"/>
      <c r="AF385" s="73"/>
      <c r="AG385" s="73"/>
      <c r="AH385" s="73"/>
      <c r="AI385" s="73"/>
      <c r="AJ385" s="73"/>
      <c r="AK385" s="73"/>
      <c r="AL385" s="73"/>
      <c r="AM385" s="73"/>
      <c r="AN385" s="73"/>
      <c r="AO385" s="73"/>
      <c r="AP385" s="73"/>
      <c r="AQ385" s="73"/>
      <c r="AR385" s="73"/>
      <c r="AS385" s="73"/>
      <c r="AT385" s="73"/>
      <c r="AU385" s="73"/>
    </row>
    <row r="386" ht="14.25" customHeight="1">
      <c r="A386" s="433">
        <v>46042.0</v>
      </c>
      <c r="B386" s="438" t="s">
        <v>68</v>
      </c>
      <c r="C386" s="438" t="s">
        <v>68</v>
      </c>
      <c r="D386" s="438" t="s">
        <v>68</v>
      </c>
      <c r="E386" s="438" t="s">
        <v>68</v>
      </c>
      <c r="F386" s="438" t="s">
        <v>68</v>
      </c>
      <c r="G386" s="438" t="s">
        <v>68</v>
      </c>
      <c r="H386" s="23"/>
      <c r="I386" s="23"/>
      <c r="J386" s="447" t="s">
        <v>13432</v>
      </c>
      <c r="K386" s="22" t="s">
        <v>68</v>
      </c>
      <c r="L386" s="438" t="s">
        <v>68</v>
      </c>
      <c r="M386" s="438" t="s">
        <v>68</v>
      </c>
      <c r="N386" s="23"/>
      <c r="O386" s="23"/>
      <c r="P386" s="23"/>
      <c r="Q386" s="23"/>
      <c r="R386" s="23"/>
      <c r="S386" s="23"/>
      <c r="T386" s="436" t="s">
        <v>11882</v>
      </c>
      <c r="U386" s="22" t="s">
        <v>68</v>
      </c>
      <c r="V386" s="22" t="s">
        <v>68</v>
      </c>
      <c r="W386" s="22" t="s">
        <v>68</v>
      </c>
      <c r="X386" s="23"/>
      <c r="Y386" s="23"/>
      <c r="Z386" s="23"/>
      <c r="AA386" s="23"/>
      <c r="AB386" s="437"/>
      <c r="AC386" s="437"/>
      <c r="AD386" s="23"/>
      <c r="AE386" s="73"/>
      <c r="AF386" s="73"/>
      <c r="AG386" s="73"/>
      <c r="AH386" s="73"/>
      <c r="AI386" s="73"/>
      <c r="AJ386" s="73"/>
      <c r="AK386" s="73"/>
      <c r="AL386" s="73"/>
      <c r="AM386" s="73"/>
      <c r="AN386" s="73"/>
      <c r="AO386" s="73"/>
      <c r="AP386" s="73"/>
      <c r="AQ386" s="73"/>
      <c r="AR386" s="73"/>
      <c r="AS386" s="73"/>
      <c r="AT386" s="73"/>
      <c r="AU386" s="73"/>
    </row>
    <row r="387" ht="14.25" customHeight="1">
      <c r="A387" s="433">
        <v>46043.0</v>
      </c>
      <c r="B387" s="438" t="s">
        <v>68</v>
      </c>
      <c r="C387" s="438" t="s">
        <v>68</v>
      </c>
      <c r="D387" s="438" t="s">
        <v>68</v>
      </c>
      <c r="E387" s="438" t="s">
        <v>68</v>
      </c>
      <c r="F387" s="438" t="s">
        <v>68</v>
      </c>
      <c r="G387" s="438" t="s">
        <v>68</v>
      </c>
      <c r="H387" s="23"/>
      <c r="I387" s="23"/>
      <c r="J387" s="447" t="s">
        <v>13432</v>
      </c>
      <c r="K387" s="22" t="s">
        <v>68</v>
      </c>
      <c r="L387" s="438" t="s">
        <v>68</v>
      </c>
      <c r="M387" s="438" t="s">
        <v>68</v>
      </c>
      <c r="N387" s="23"/>
      <c r="O387" s="23"/>
      <c r="P387" s="23"/>
      <c r="Q387" s="23"/>
      <c r="R387" s="23"/>
      <c r="S387" s="23"/>
      <c r="T387" s="436" t="s">
        <v>11882</v>
      </c>
      <c r="U387" s="22" t="s">
        <v>68</v>
      </c>
      <c r="V387" s="22" t="s">
        <v>68</v>
      </c>
      <c r="W387" s="22" t="s">
        <v>68</v>
      </c>
      <c r="X387" s="23"/>
      <c r="Y387" s="23"/>
      <c r="Z387" s="23"/>
      <c r="AA387" s="23"/>
      <c r="AB387" s="437"/>
      <c r="AC387" s="437"/>
      <c r="AD387" s="23"/>
      <c r="AE387" s="73"/>
      <c r="AF387" s="73"/>
      <c r="AG387" s="73"/>
      <c r="AH387" s="73"/>
      <c r="AI387" s="73"/>
      <c r="AJ387" s="73"/>
      <c r="AK387" s="73"/>
      <c r="AL387" s="73"/>
      <c r="AM387" s="73"/>
      <c r="AN387" s="73"/>
      <c r="AO387" s="73"/>
      <c r="AP387" s="73"/>
      <c r="AQ387" s="73"/>
      <c r="AR387" s="73"/>
      <c r="AS387" s="73"/>
      <c r="AT387" s="73"/>
      <c r="AU387" s="73"/>
    </row>
    <row r="388" ht="14.25" customHeight="1">
      <c r="A388" s="433">
        <v>46044.0</v>
      </c>
      <c r="B388" s="438" t="s">
        <v>68</v>
      </c>
      <c r="C388" s="438" t="s">
        <v>68</v>
      </c>
      <c r="D388" s="438" t="s">
        <v>68</v>
      </c>
      <c r="E388" s="438" t="s">
        <v>68</v>
      </c>
      <c r="F388" s="438" t="s">
        <v>68</v>
      </c>
      <c r="G388" s="438" t="s">
        <v>68</v>
      </c>
      <c r="H388" s="23"/>
      <c r="I388" s="23"/>
      <c r="J388" s="447" t="s">
        <v>13432</v>
      </c>
      <c r="K388" s="22" t="s">
        <v>68</v>
      </c>
      <c r="L388" s="438" t="s">
        <v>68</v>
      </c>
      <c r="M388" s="438" t="s">
        <v>68</v>
      </c>
      <c r="N388" s="23"/>
      <c r="O388" s="23"/>
      <c r="P388" s="23"/>
      <c r="Q388" s="23"/>
      <c r="R388" s="23"/>
      <c r="S388" s="23"/>
      <c r="T388" s="436" t="s">
        <v>11882</v>
      </c>
      <c r="U388" s="22" t="s">
        <v>68</v>
      </c>
      <c r="V388" s="22" t="s">
        <v>68</v>
      </c>
      <c r="W388" s="22" t="s">
        <v>68</v>
      </c>
      <c r="X388" s="23"/>
      <c r="Y388" s="23"/>
      <c r="Z388" s="23"/>
      <c r="AA388" s="23"/>
      <c r="AB388" s="437"/>
      <c r="AC388" s="437"/>
      <c r="AD388" s="23"/>
      <c r="AE388" s="73"/>
      <c r="AF388" s="73"/>
      <c r="AG388" s="73"/>
      <c r="AH388" s="73"/>
      <c r="AI388" s="73"/>
      <c r="AJ388" s="73"/>
      <c r="AK388" s="73"/>
      <c r="AL388" s="73"/>
      <c r="AM388" s="73"/>
      <c r="AN388" s="73"/>
      <c r="AO388" s="73"/>
      <c r="AP388" s="73"/>
      <c r="AQ388" s="73"/>
      <c r="AR388" s="73"/>
      <c r="AS388" s="73"/>
      <c r="AT388" s="73"/>
      <c r="AU388" s="73"/>
    </row>
    <row r="389" ht="14.25" customHeight="1">
      <c r="A389" s="433">
        <v>46045.0</v>
      </c>
      <c r="B389" s="438" t="s">
        <v>68</v>
      </c>
      <c r="C389" s="438" t="s">
        <v>68</v>
      </c>
      <c r="D389" s="438" t="s">
        <v>68</v>
      </c>
      <c r="E389" s="438" t="s">
        <v>68</v>
      </c>
      <c r="F389" s="438" t="s">
        <v>68</v>
      </c>
      <c r="G389" s="438" t="s">
        <v>68</v>
      </c>
      <c r="H389" s="23"/>
      <c r="I389" s="23"/>
      <c r="J389" s="447" t="s">
        <v>11882</v>
      </c>
      <c r="K389" s="22" t="s">
        <v>68</v>
      </c>
      <c r="L389" s="438" t="s">
        <v>68</v>
      </c>
      <c r="M389" s="438" t="s">
        <v>68</v>
      </c>
      <c r="N389" s="23"/>
      <c r="O389" s="23"/>
      <c r="P389" s="23"/>
      <c r="Q389" s="23"/>
      <c r="R389" s="23"/>
      <c r="S389" s="23"/>
      <c r="T389" s="436" t="s">
        <v>11882</v>
      </c>
      <c r="U389" s="22" t="s">
        <v>68</v>
      </c>
      <c r="V389" s="22" t="s">
        <v>68</v>
      </c>
      <c r="W389" s="22" t="s">
        <v>68</v>
      </c>
      <c r="X389" s="23"/>
      <c r="Y389" s="23"/>
      <c r="Z389" s="23"/>
      <c r="AA389" s="23"/>
      <c r="AB389" s="437"/>
      <c r="AC389" s="437"/>
      <c r="AD389" s="23"/>
      <c r="AE389" s="73"/>
      <c r="AF389" s="73"/>
      <c r="AG389" s="73"/>
      <c r="AH389" s="73"/>
      <c r="AI389" s="73"/>
      <c r="AJ389" s="73"/>
      <c r="AK389" s="73"/>
      <c r="AL389" s="73"/>
      <c r="AM389" s="73"/>
      <c r="AN389" s="73"/>
      <c r="AO389" s="73"/>
      <c r="AP389" s="73"/>
      <c r="AQ389" s="73"/>
      <c r="AR389" s="73"/>
      <c r="AS389" s="73"/>
      <c r="AT389" s="73"/>
      <c r="AU389" s="73"/>
    </row>
    <row r="390" ht="14.25" customHeight="1">
      <c r="A390" s="440">
        <v>46046.0</v>
      </c>
      <c r="B390" s="441" t="s">
        <v>68</v>
      </c>
      <c r="C390" s="441" t="s">
        <v>68</v>
      </c>
      <c r="D390" s="441" t="s">
        <v>68</v>
      </c>
      <c r="E390" s="441" t="s">
        <v>68</v>
      </c>
      <c r="F390" s="441" t="s">
        <v>68</v>
      </c>
      <c r="G390" s="441" t="s">
        <v>68</v>
      </c>
      <c r="H390" s="443"/>
      <c r="I390" s="443"/>
      <c r="J390" s="464" t="s">
        <v>13432</v>
      </c>
      <c r="K390" s="455" t="s">
        <v>68</v>
      </c>
      <c r="L390" s="445" t="s">
        <v>13433</v>
      </c>
      <c r="M390" s="441" t="s">
        <v>68</v>
      </c>
      <c r="N390" s="455"/>
      <c r="O390" s="455"/>
      <c r="P390" s="455"/>
      <c r="Q390" s="455"/>
      <c r="R390" s="455"/>
      <c r="S390" s="455"/>
      <c r="T390" s="445" t="s">
        <v>13432</v>
      </c>
      <c r="U390" s="455" t="s">
        <v>68</v>
      </c>
      <c r="V390" s="455" t="s">
        <v>68</v>
      </c>
      <c r="W390" s="455" t="s">
        <v>68</v>
      </c>
      <c r="X390" s="455"/>
      <c r="Y390" s="455"/>
      <c r="Z390" s="455"/>
      <c r="AA390" s="455"/>
      <c r="AB390" s="437"/>
      <c r="AC390" s="437"/>
      <c r="AD390" s="455" t="s">
        <v>13529</v>
      </c>
      <c r="AE390" s="446"/>
      <c r="AF390" s="446"/>
      <c r="AG390" s="446"/>
      <c r="AH390" s="446"/>
      <c r="AI390" s="446"/>
      <c r="AJ390" s="446"/>
      <c r="AK390" s="446"/>
      <c r="AL390" s="446"/>
      <c r="AM390" s="446"/>
      <c r="AN390" s="446"/>
      <c r="AO390" s="446"/>
      <c r="AP390" s="446"/>
      <c r="AQ390" s="446"/>
      <c r="AR390" s="446"/>
      <c r="AS390" s="446"/>
      <c r="AT390" s="446"/>
      <c r="AU390" s="446"/>
    </row>
    <row r="391" ht="14.25" customHeight="1">
      <c r="A391" s="433">
        <v>46047.0</v>
      </c>
      <c r="B391" s="438" t="s">
        <v>68</v>
      </c>
      <c r="C391" s="438" t="s">
        <v>68</v>
      </c>
      <c r="D391" s="438" t="s">
        <v>68</v>
      </c>
      <c r="E391" s="438" t="s">
        <v>68</v>
      </c>
      <c r="F391" s="438" t="s">
        <v>68</v>
      </c>
      <c r="G391" s="438" t="s">
        <v>68</v>
      </c>
      <c r="H391" s="23"/>
      <c r="I391" s="23"/>
      <c r="J391" s="439" t="s">
        <v>2458</v>
      </c>
      <c r="K391" s="22" t="s">
        <v>68</v>
      </c>
      <c r="L391" s="439" t="s">
        <v>2458</v>
      </c>
      <c r="M391" s="438" t="s">
        <v>68</v>
      </c>
      <c r="N391" s="23"/>
      <c r="O391" s="23"/>
      <c r="P391" s="23"/>
      <c r="Q391" s="23"/>
      <c r="R391" s="23"/>
      <c r="S391" s="23"/>
      <c r="T391" s="438" t="s">
        <v>2458</v>
      </c>
      <c r="U391" s="436" t="s">
        <v>68</v>
      </c>
      <c r="V391" s="439" t="s">
        <v>2458</v>
      </c>
      <c r="W391" s="22" t="s">
        <v>68</v>
      </c>
      <c r="X391" s="23"/>
      <c r="Y391" s="23"/>
      <c r="Z391" s="23"/>
      <c r="AA391" s="23"/>
      <c r="AB391" s="437"/>
      <c r="AC391" s="437"/>
      <c r="AD391" s="23"/>
      <c r="AE391" s="73"/>
      <c r="AF391" s="73"/>
      <c r="AG391" s="73"/>
      <c r="AH391" s="73"/>
      <c r="AI391" s="73"/>
      <c r="AJ391" s="73"/>
      <c r="AK391" s="73"/>
      <c r="AL391" s="73"/>
      <c r="AM391" s="73"/>
      <c r="AN391" s="73"/>
      <c r="AO391" s="73"/>
      <c r="AP391" s="73"/>
      <c r="AQ391" s="73"/>
      <c r="AR391" s="73"/>
      <c r="AS391" s="73"/>
      <c r="AT391" s="73"/>
      <c r="AU391" s="73"/>
    </row>
    <row r="392" ht="14.25" customHeight="1">
      <c r="A392" s="433">
        <v>46048.0</v>
      </c>
      <c r="B392" s="438" t="s">
        <v>68</v>
      </c>
      <c r="C392" s="438" t="s">
        <v>68</v>
      </c>
      <c r="D392" s="438" t="s">
        <v>68</v>
      </c>
      <c r="E392" s="438" t="s">
        <v>68</v>
      </c>
      <c r="F392" s="438" t="s">
        <v>68</v>
      </c>
      <c r="G392" s="438" t="s">
        <v>68</v>
      </c>
      <c r="H392" s="23"/>
      <c r="I392" s="23"/>
      <c r="J392" s="447" t="s">
        <v>11882</v>
      </c>
      <c r="K392" s="22" t="s">
        <v>68</v>
      </c>
      <c r="L392" s="438" t="s">
        <v>68</v>
      </c>
      <c r="M392" s="438" t="s">
        <v>68</v>
      </c>
      <c r="N392" s="23"/>
      <c r="O392" s="23"/>
      <c r="P392" s="23"/>
      <c r="Q392" s="23"/>
      <c r="R392" s="23"/>
      <c r="S392" s="23"/>
      <c r="T392" s="436" t="s">
        <v>11882</v>
      </c>
      <c r="U392" s="436" t="s">
        <v>68</v>
      </c>
      <c r="V392" s="22" t="s">
        <v>68</v>
      </c>
      <c r="W392" s="22" t="s">
        <v>68</v>
      </c>
      <c r="X392" s="23"/>
      <c r="Y392" s="23"/>
      <c r="Z392" s="23"/>
      <c r="AA392" s="23"/>
      <c r="AB392" s="437"/>
      <c r="AC392" s="437"/>
      <c r="AD392" s="23"/>
      <c r="AE392" s="73"/>
      <c r="AF392" s="73"/>
      <c r="AG392" s="73"/>
      <c r="AH392" s="73"/>
      <c r="AI392" s="73"/>
      <c r="AJ392" s="73"/>
      <c r="AK392" s="73"/>
      <c r="AL392" s="73"/>
      <c r="AM392" s="73"/>
      <c r="AN392" s="73"/>
      <c r="AO392" s="73"/>
      <c r="AP392" s="73"/>
      <c r="AQ392" s="73"/>
      <c r="AR392" s="73"/>
      <c r="AS392" s="73"/>
      <c r="AT392" s="73"/>
      <c r="AU392" s="73"/>
    </row>
    <row r="393" ht="14.25" customHeight="1">
      <c r="A393" s="433">
        <v>46049.0</v>
      </c>
      <c r="B393" s="438" t="s">
        <v>68</v>
      </c>
      <c r="C393" s="438" t="s">
        <v>68</v>
      </c>
      <c r="D393" s="438" t="s">
        <v>68</v>
      </c>
      <c r="E393" s="438" t="s">
        <v>68</v>
      </c>
      <c r="F393" s="438" t="s">
        <v>68</v>
      </c>
      <c r="G393" s="438" t="s">
        <v>68</v>
      </c>
      <c r="H393" s="23"/>
      <c r="I393" s="23"/>
      <c r="J393" s="447" t="s">
        <v>68</v>
      </c>
      <c r="K393" s="22" t="s">
        <v>68</v>
      </c>
      <c r="L393" s="438" t="s">
        <v>68</v>
      </c>
      <c r="M393" s="438" t="s">
        <v>68</v>
      </c>
      <c r="N393" s="23"/>
      <c r="O393" s="23"/>
      <c r="P393" s="23"/>
      <c r="Q393" s="23"/>
      <c r="R393" s="23"/>
      <c r="S393" s="23"/>
      <c r="T393" s="436" t="s">
        <v>11882</v>
      </c>
      <c r="U393" s="436" t="s">
        <v>68</v>
      </c>
      <c r="V393" s="22" t="s">
        <v>68</v>
      </c>
      <c r="W393" s="22" t="s">
        <v>68</v>
      </c>
      <c r="X393" s="23"/>
      <c r="Y393" s="23"/>
      <c r="Z393" s="23"/>
      <c r="AA393" s="23"/>
      <c r="AB393" s="437"/>
      <c r="AC393" s="437"/>
      <c r="AD393" s="23"/>
      <c r="AE393" s="73"/>
      <c r="AF393" s="73"/>
      <c r="AG393" s="73"/>
      <c r="AH393" s="73"/>
      <c r="AI393" s="73"/>
      <c r="AJ393" s="73"/>
      <c r="AK393" s="73"/>
      <c r="AL393" s="73"/>
      <c r="AM393" s="73"/>
      <c r="AN393" s="73"/>
      <c r="AO393" s="73"/>
      <c r="AP393" s="73"/>
      <c r="AQ393" s="73"/>
      <c r="AR393" s="73"/>
      <c r="AS393" s="73"/>
      <c r="AT393" s="73"/>
      <c r="AU393" s="73"/>
    </row>
    <row r="394" ht="14.25" customHeight="1">
      <c r="A394" s="433">
        <v>46050.0</v>
      </c>
      <c r="B394" s="438" t="s">
        <v>68</v>
      </c>
      <c r="C394" s="438" t="s">
        <v>68</v>
      </c>
      <c r="D394" s="438" t="s">
        <v>68</v>
      </c>
      <c r="E394" s="438" t="s">
        <v>68</v>
      </c>
      <c r="F394" s="438" t="s">
        <v>68</v>
      </c>
      <c r="G394" s="438" t="s">
        <v>68</v>
      </c>
      <c r="H394" s="23"/>
      <c r="I394" s="23"/>
      <c r="J394" s="447" t="s">
        <v>68</v>
      </c>
      <c r="K394" s="22" t="s">
        <v>68</v>
      </c>
      <c r="L394" s="438" t="s">
        <v>68</v>
      </c>
      <c r="M394" s="438" t="s">
        <v>68</v>
      </c>
      <c r="N394" s="23"/>
      <c r="O394" s="23"/>
      <c r="P394" s="23"/>
      <c r="Q394" s="23"/>
      <c r="R394" s="23"/>
      <c r="S394" s="23"/>
      <c r="T394" s="436" t="s">
        <v>11882</v>
      </c>
      <c r="U394" s="436" t="s">
        <v>68</v>
      </c>
      <c r="V394" s="22" t="s">
        <v>68</v>
      </c>
      <c r="W394" s="22" t="s">
        <v>68</v>
      </c>
      <c r="X394" s="23"/>
      <c r="Y394" s="23"/>
      <c r="Z394" s="23"/>
      <c r="AA394" s="23"/>
      <c r="AB394" s="437"/>
      <c r="AC394" s="437"/>
      <c r="AD394" s="23"/>
      <c r="AE394" s="73"/>
      <c r="AF394" s="73"/>
      <c r="AG394" s="73"/>
      <c r="AH394" s="73"/>
      <c r="AI394" s="73"/>
      <c r="AJ394" s="73"/>
      <c r="AK394" s="73"/>
      <c r="AL394" s="73"/>
      <c r="AM394" s="73"/>
      <c r="AN394" s="73"/>
      <c r="AO394" s="73"/>
      <c r="AP394" s="73"/>
      <c r="AQ394" s="73"/>
      <c r="AR394" s="73"/>
      <c r="AS394" s="73"/>
      <c r="AT394" s="73"/>
      <c r="AU394" s="73"/>
    </row>
    <row r="395" ht="14.25" customHeight="1">
      <c r="A395" s="433">
        <v>46051.0</v>
      </c>
      <c r="B395" s="438" t="s">
        <v>68</v>
      </c>
      <c r="C395" s="438" t="s">
        <v>68</v>
      </c>
      <c r="D395" s="438" t="s">
        <v>68</v>
      </c>
      <c r="E395" s="438" t="s">
        <v>68</v>
      </c>
      <c r="F395" s="438" t="s">
        <v>68</v>
      </c>
      <c r="G395" s="438" t="s">
        <v>68</v>
      </c>
      <c r="H395" s="23"/>
      <c r="I395" s="23"/>
      <c r="J395" s="447" t="s">
        <v>68</v>
      </c>
      <c r="K395" s="22" t="s">
        <v>68</v>
      </c>
      <c r="L395" s="438" t="s">
        <v>68</v>
      </c>
      <c r="M395" s="438" t="s">
        <v>68</v>
      </c>
      <c r="N395" s="23"/>
      <c r="O395" s="23"/>
      <c r="P395" s="23"/>
      <c r="Q395" s="23"/>
      <c r="R395" s="23"/>
      <c r="S395" s="23"/>
      <c r="T395" s="436" t="s">
        <v>11882</v>
      </c>
      <c r="U395" s="436" t="s">
        <v>68</v>
      </c>
      <c r="V395" s="22" t="s">
        <v>68</v>
      </c>
      <c r="W395" s="22" t="s">
        <v>68</v>
      </c>
      <c r="X395" s="23"/>
      <c r="Y395" s="23"/>
      <c r="Z395" s="23"/>
      <c r="AA395" s="23"/>
      <c r="AB395" s="437"/>
      <c r="AC395" s="437"/>
      <c r="AD395" s="23"/>
      <c r="AE395" s="73"/>
      <c r="AF395" s="73"/>
      <c r="AG395" s="73"/>
      <c r="AH395" s="73"/>
      <c r="AI395" s="73"/>
      <c r="AJ395" s="73"/>
      <c r="AK395" s="73"/>
      <c r="AL395" s="73"/>
      <c r="AM395" s="73"/>
      <c r="AN395" s="73"/>
      <c r="AO395" s="73"/>
      <c r="AP395" s="73"/>
      <c r="AQ395" s="73"/>
      <c r="AR395" s="73"/>
      <c r="AS395" s="73"/>
      <c r="AT395" s="73"/>
      <c r="AU395" s="73"/>
    </row>
    <row r="396" ht="14.25" customHeight="1">
      <c r="A396" s="433">
        <v>46052.0</v>
      </c>
      <c r="B396" s="438" t="s">
        <v>68</v>
      </c>
      <c r="C396" s="438" t="s">
        <v>68</v>
      </c>
      <c r="D396" s="438" t="s">
        <v>68</v>
      </c>
      <c r="E396" s="438" t="s">
        <v>68</v>
      </c>
      <c r="F396" s="438" t="s">
        <v>68</v>
      </c>
      <c r="G396" s="438" t="s">
        <v>68</v>
      </c>
      <c r="H396" s="23"/>
      <c r="I396" s="23"/>
      <c r="J396" s="447" t="s">
        <v>68</v>
      </c>
      <c r="K396" s="22" t="s">
        <v>68</v>
      </c>
      <c r="L396" s="438" t="s">
        <v>68</v>
      </c>
      <c r="M396" s="438" t="s">
        <v>68</v>
      </c>
      <c r="N396" s="23"/>
      <c r="O396" s="23"/>
      <c r="P396" s="23"/>
      <c r="Q396" s="23"/>
      <c r="R396" s="23"/>
      <c r="S396" s="23"/>
      <c r="T396" s="436" t="s">
        <v>11882</v>
      </c>
      <c r="U396" s="436" t="s">
        <v>68</v>
      </c>
      <c r="V396" s="22" t="s">
        <v>68</v>
      </c>
      <c r="W396" s="22" t="s">
        <v>68</v>
      </c>
      <c r="X396" s="23"/>
      <c r="Y396" s="23"/>
      <c r="Z396" s="23"/>
      <c r="AA396" s="23"/>
      <c r="AB396" s="437"/>
      <c r="AC396" s="437"/>
      <c r="AD396" s="23"/>
      <c r="AE396" s="73"/>
      <c r="AF396" s="73"/>
      <c r="AG396" s="73"/>
      <c r="AH396" s="73"/>
      <c r="AI396" s="73"/>
      <c r="AJ396" s="73"/>
      <c r="AK396" s="73"/>
      <c r="AL396" s="73"/>
      <c r="AM396" s="73"/>
      <c r="AN396" s="73"/>
      <c r="AO396" s="73"/>
      <c r="AP396" s="73"/>
      <c r="AQ396" s="73"/>
      <c r="AR396" s="73"/>
      <c r="AS396" s="73"/>
      <c r="AT396" s="73"/>
      <c r="AU396" s="73"/>
    </row>
    <row r="397" ht="14.25" customHeight="1">
      <c r="A397" s="440">
        <v>46053.0</v>
      </c>
      <c r="B397" s="441" t="s">
        <v>68</v>
      </c>
      <c r="C397" s="441" t="s">
        <v>68</v>
      </c>
      <c r="D397" s="441" t="s">
        <v>68</v>
      </c>
      <c r="E397" s="441" t="s">
        <v>68</v>
      </c>
      <c r="F397" s="441" t="s">
        <v>68</v>
      </c>
      <c r="G397" s="441" t="s">
        <v>68</v>
      </c>
      <c r="H397" s="443"/>
      <c r="I397" s="443"/>
      <c r="J397" s="464" t="s">
        <v>13432</v>
      </c>
      <c r="K397" s="455" t="s">
        <v>68</v>
      </c>
      <c r="L397" s="441" t="s">
        <v>68</v>
      </c>
      <c r="M397" s="441" t="s">
        <v>68</v>
      </c>
      <c r="N397" s="443"/>
      <c r="O397" s="443"/>
      <c r="P397" s="443"/>
      <c r="Q397" s="443"/>
      <c r="R397" s="443"/>
      <c r="S397" s="443"/>
      <c r="T397" s="445" t="s">
        <v>13432</v>
      </c>
      <c r="U397" s="445" t="s">
        <v>68</v>
      </c>
      <c r="V397" s="455" t="s">
        <v>68</v>
      </c>
      <c r="W397" s="455" t="s">
        <v>68</v>
      </c>
      <c r="X397" s="443"/>
      <c r="Y397" s="443"/>
      <c r="Z397" s="443"/>
      <c r="AA397" s="443"/>
      <c r="AB397" s="437"/>
      <c r="AC397" s="437"/>
      <c r="AD397" s="443"/>
      <c r="AE397" s="446"/>
      <c r="AF397" s="446"/>
      <c r="AG397" s="446"/>
      <c r="AH397" s="446"/>
      <c r="AI397" s="446"/>
      <c r="AJ397" s="446"/>
      <c r="AK397" s="446"/>
      <c r="AL397" s="446"/>
      <c r="AM397" s="446"/>
      <c r="AN397" s="446"/>
      <c r="AO397" s="446"/>
      <c r="AP397" s="446"/>
      <c r="AQ397" s="446"/>
      <c r="AR397" s="446"/>
      <c r="AS397" s="446"/>
      <c r="AT397" s="446"/>
      <c r="AU397" s="446"/>
    </row>
    <row r="398" ht="14.25" customHeight="1">
      <c r="A398" s="433">
        <v>46054.0</v>
      </c>
      <c r="B398" s="438" t="s">
        <v>68</v>
      </c>
      <c r="C398" s="438" t="s">
        <v>68</v>
      </c>
      <c r="D398" s="438" t="s">
        <v>68</v>
      </c>
      <c r="E398" s="438" t="s">
        <v>68</v>
      </c>
      <c r="F398" s="438" t="s">
        <v>68</v>
      </c>
      <c r="G398" s="438" t="s">
        <v>68</v>
      </c>
      <c r="H398" s="23"/>
      <c r="I398" s="23"/>
      <c r="J398" s="439" t="s">
        <v>2458</v>
      </c>
      <c r="K398" s="22" t="s">
        <v>68</v>
      </c>
      <c r="L398" s="439" t="s">
        <v>2458</v>
      </c>
      <c r="M398" s="438" t="s">
        <v>68</v>
      </c>
      <c r="N398" s="23"/>
      <c r="O398" s="23"/>
      <c r="P398" s="23"/>
      <c r="Q398" s="23"/>
      <c r="R398" s="23"/>
      <c r="S398" s="23"/>
      <c r="T398" s="438" t="s">
        <v>2458</v>
      </c>
      <c r="U398" s="436" t="s">
        <v>68</v>
      </c>
      <c r="V398" s="439" t="s">
        <v>2458</v>
      </c>
      <c r="W398" s="22" t="s">
        <v>68</v>
      </c>
      <c r="X398" s="23"/>
      <c r="Y398" s="23"/>
      <c r="Z398" s="23"/>
      <c r="AA398" s="23"/>
      <c r="AB398" s="437"/>
      <c r="AC398" s="437"/>
      <c r="AD398" s="23"/>
      <c r="AE398" s="73"/>
      <c r="AF398" s="73"/>
      <c r="AG398" s="73"/>
      <c r="AH398" s="73"/>
      <c r="AI398" s="73"/>
      <c r="AJ398" s="73"/>
      <c r="AK398" s="73"/>
      <c r="AL398" s="73"/>
      <c r="AM398" s="73"/>
      <c r="AN398" s="73"/>
      <c r="AO398" s="73"/>
      <c r="AP398" s="73"/>
      <c r="AQ398" s="73"/>
      <c r="AR398" s="73"/>
      <c r="AS398" s="73"/>
      <c r="AT398" s="73"/>
      <c r="AU398" s="73"/>
    </row>
    <row r="399" ht="14.25" customHeight="1">
      <c r="A399" s="433">
        <v>46055.0</v>
      </c>
      <c r="B399" s="438" t="s">
        <v>68</v>
      </c>
      <c r="C399" s="438" t="s">
        <v>68</v>
      </c>
      <c r="D399" s="438" t="s">
        <v>68</v>
      </c>
      <c r="E399" s="438" t="s">
        <v>68</v>
      </c>
      <c r="F399" s="438" t="s">
        <v>68</v>
      </c>
      <c r="G399" s="438" t="s">
        <v>68</v>
      </c>
      <c r="H399" s="23"/>
      <c r="I399" s="23"/>
      <c r="J399" s="447" t="s">
        <v>68</v>
      </c>
      <c r="K399" s="22" t="s">
        <v>68</v>
      </c>
      <c r="L399" s="438" t="s">
        <v>68</v>
      </c>
      <c r="M399" s="438" t="s">
        <v>68</v>
      </c>
      <c r="N399" s="23"/>
      <c r="O399" s="23"/>
      <c r="P399" s="23"/>
      <c r="Q399" s="23"/>
      <c r="R399" s="23"/>
      <c r="S399" s="23"/>
      <c r="T399" s="436" t="s">
        <v>11882</v>
      </c>
      <c r="U399" s="436" t="s">
        <v>68</v>
      </c>
      <c r="V399" s="22" t="s">
        <v>68</v>
      </c>
      <c r="W399" s="22" t="s">
        <v>68</v>
      </c>
      <c r="X399" s="23"/>
      <c r="Y399" s="23"/>
      <c r="Z399" s="23"/>
      <c r="AA399" s="23"/>
      <c r="AB399" s="437"/>
      <c r="AC399" s="437"/>
      <c r="AD399" s="23"/>
      <c r="AE399" s="73"/>
      <c r="AF399" s="73"/>
      <c r="AG399" s="73"/>
      <c r="AH399" s="73"/>
      <c r="AI399" s="73"/>
      <c r="AJ399" s="73"/>
      <c r="AK399" s="73"/>
      <c r="AL399" s="73"/>
      <c r="AM399" s="73"/>
      <c r="AN399" s="73"/>
      <c r="AO399" s="73"/>
      <c r="AP399" s="73"/>
      <c r="AQ399" s="73"/>
      <c r="AR399" s="73"/>
      <c r="AS399" s="73"/>
      <c r="AT399" s="73"/>
      <c r="AU399" s="73"/>
    </row>
    <row r="400" ht="14.25" customHeight="1">
      <c r="A400" s="433">
        <v>46056.0</v>
      </c>
      <c r="B400" s="438" t="s">
        <v>68</v>
      </c>
      <c r="C400" s="438" t="s">
        <v>68</v>
      </c>
      <c r="D400" s="438" t="s">
        <v>68</v>
      </c>
      <c r="E400" s="438" t="s">
        <v>68</v>
      </c>
      <c r="F400" s="438" t="s">
        <v>68</v>
      </c>
      <c r="G400" s="438" t="s">
        <v>68</v>
      </c>
      <c r="H400" s="23"/>
      <c r="I400" s="23"/>
      <c r="J400" s="447" t="s">
        <v>68</v>
      </c>
      <c r="K400" s="22" t="s">
        <v>68</v>
      </c>
      <c r="L400" s="438" t="s">
        <v>68</v>
      </c>
      <c r="M400" s="438" t="s">
        <v>68</v>
      </c>
      <c r="N400" s="23"/>
      <c r="O400" s="23"/>
      <c r="P400" s="23"/>
      <c r="Q400" s="23"/>
      <c r="R400" s="23"/>
      <c r="S400" s="23"/>
      <c r="T400" s="436" t="s">
        <v>11882</v>
      </c>
      <c r="U400" s="436" t="s">
        <v>68</v>
      </c>
      <c r="V400" s="22" t="s">
        <v>68</v>
      </c>
      <c r="W400" s="22" t="s">
        <v>68</v>
      </c>
      <c r="X400" s="23"/>
      <c r="Y400" s="23"/>
      <c r="Z400" s="23"/>
      <c r="AA400" s="23"/>
      <c r="AB400" s="437"/>
      <c r="AC400" s="437"/>
      <c r="AD400" s="23"/>
      <c r="AE400" s="73"/>
      <c r="AF400" s="73"/>
      <c r="AG400" s="73"/>
      <c r="AH400" s="73"/>
      <c r="AI400" s="73"/>
      <c r="AJ400" s="73"/>
      <c r="AK400" s="73"/>
      <c r="AL400" s="73"/>
      <c r="AM400" s="73"/>
      <c r="AN400" s="73"/>
      <c r="AO400" s="73"/>
      <c r="AP400" s="73"/>
      <c r="AQ400" s="73"/>
      <c r="AR400" s="73"/>
      <c r="AS400" s="73"/>
      <c r="AT400" s="73"/>
      <c r="AU400" s="73"/>
    </row>
    <row r="401" ht="14.25" customHeight="1">
      <c r="A401" s="433">
        <v>46057.0</v>
      </c>
      <c r="B401" s="438" t="s">
        <v>68</v>
      </c>
      <c r="C401" s="438" t="s">
        <v>68</v>
      </c>
      <c r="D401" s="438" t="s">
        <v>68</v>
      </c>
      <c r="E401" s="438" t="s">
        <v>68</v>
      </c>
      <c r="F401" s="438" t="s">
        <v>68</v>
      </c>
      <c r="G401" s="438" t="s">
        <v>68</v>
      </c>
      <c r="H401" s="23"/>
      <c r="I401" s="23"/>
      <c r="J401" s="447" t="s">
        <v>68</v>
      </c>
      <c r="K401" s="22" t="s">
        <v>68</v>
      </c>
      <c r="L401" s="438" t="s">
        <v>68</v>
      </c>
      <c r="M401" s="438" t="s">
        <v>68</v>
      </c>
      <c r="N401" s="23"/>
      <c r="O401" s="23"/>
      <c r="P401" s="23"/>
      <c r="Q401" s="23"/>
      <c r="R401" s="23"/>
      <c r="S401" s="23"/>
      <c r="T401" s="436" t="s">
        <v>11882</v>
      </c>
      <c r="U401" s="436" t="s">
        <v>68</v>
      </c>
      <c r="V401" s="22" t="s">
        <v>68</v>
      </c>
      <c r="W401" s="22" t="s">
        <v>68</v>
      </c>
      <c r="X401" s="23"/>
      <c r="Y401" s="23"/>
      <c r="Z401" s="23"/>
      <c r="AA401" s="23"/>
      <c r="AB401" s="437"/>
      <c r="AC401" s="437"/>
      <c r="AD401" s="23"/>
      <c r="AE401" s="73"/>
      <c r="AF401" s="73"/>
      <c r="AG401" s="73"/>
      <c r="AH401" s="73"/>
      <c r="AI401" s="73"/>
      <c r="AJ401" s="73"/>
      <c r="AK401" s="73"/>
      <c r="AL401" s="73"/>
      <c r="AM401" s="73"/>
      <c r="AN401" s="73"/>
      <c r="AO401" s="73"/>
      <c r="AP401" s="73"/>
      <c r="AQ401" s="73"/>
      <c r="AR401" s="73"/>
      <c r="AS401" s="73"/>
      <c r="AT401" s="73"/>
      <c r="AU401" s="73"/>
    </row>
    <row r="402" ht="14.25" customHeight="1">
      <c r="A402" s="433">
        <v>46058.0</v>
      </c>
      <c r="B402" s="438" t="s">
        <v>68</v>
      </c>
      <c r="C402" s="438" t="s">
        <v>68</v>
      </c>
      <c r="D402" s="438" t="s">
        <v>68</v>
      </c>
      <c r="E402" s="438" t="s">
        <v>68</v>
      </c>
      <c r="F402" s="438" t="s">
        <v>68</v>
      </c>
      <c r="G402" s="438" t="s">
        <v>68</v>
      </c>
      <c r="H402" s="23"/>
      <c r="I402" s="23"/>
      <c r="J402" s="447" t="s">
        <v>68</v>
      </c>
      <c r="K402" s="22" t="s">
        <v>68</v>
      </c>
      <c r="L402" s="438" t="s">
        <v>68</v>
      </c>
      <c r="M402" s="438" t="s">
        <v>68</v>
      </c>
      <c r="N402" s="23"/>
      <c r="O402" s="23"/>
      <c r="P402" s="23"/>
      <c r="Q402" s="23"/>
      <c r="R402" s="23"/>
      <c r="S402" s="23"/>
      <c r="T402" s="436" t="s">
        <v>11882</v>
      </c>
      <c r="U402" s="436" t="s">
        <v>68</v>
      </c>
      <c r="V402" s="22" t="s">
        <v>68</v>
      </c>
      <c r="W402" s="22" t="s">
        <v>68</v>
      </c>
      <c r="X402" s="23"/>
      <c r="Y402" s="23"/>
      <c r="Z402" s="23"/>
      <c r="AA402" s="23"/>
      <c r="AB402" s="437"/>
      <c r="AC402" s="437"/>
      <c r="AD402" s="23"/>
      <c r="AE402" s="73"/>
      <c r="AF402" s="73"/>
      <c r="AG402" s="73"/>
      <c r="AH402" s="73"/>
      <c r="AI402" s="73"/>
      <c r="AJ402" s="73"/>
      <c r="AK402" s="73"/>
      <c r="AL402" s="73"/>
      <c r="AM402" s="73"/>
      <c r="AN402" s="73"/>
      <c r="AO402" s="73"/>
      <c r="AP402" s="73"/>
      <c r="AQ402" s="73"/>
      <c r="AR402" s="73"/>
      <c r="AS402" s="73"/>
      <c r="AT402" s="73"/>
      <c r="AU402" s="73"/>
    </row>
    <row r="403" ht="14.25" customHeight="1">
      <c r="A403" s="433">
        <v>46059.0</v>
      </c>
      <c r="B403" s="438" t="s">
        <v>68</v>
      </c>
      <c r="C403" s="438" t="s">
        <v>68</v>
      </c>
      <c r="D403" s="438" t="s">
        <v>68</v>
      </c>
      <c r="E403" s="438" t="s">
        <v>68</v>
      </c>
      <c r="F403" s="438" t="s">
        <v>68</v>
      </c>
      <c r="G403" s="438" t="s">
        <v>68</v>
      </c>
      <c r="H403" s="23"/>
      <c r="I403" s="23"/>
      <c r="J403" s="447" t="s">
        <v>68</v>
      </c>
      <c r="K403" s="22" t="s">
        <v>68</v>
      </c>
      <c r="L403" s="438" t="s">
        <v>68</v>
      </c>
      <c r="M403" s="438" t="s">
        <v>68</v>
      </c>
      <c r="N403" s="23"/>
      <c r="O403" s="23"/>
      <c r="P403" s="23"/>
      <c r="Q403" s="23"/>
      <c r="R403" s="23"/>
      <c r="S403" s="23"/>
      <c r="T403" s="436" t="s">
        <v>11882</v>
      </c>
      <c r="U403" s="436" t="s">
        <v>68</v>
      </c>
      <c r="V403" s="22" t="s">
        <v>68</v>
      </c>
      <c r="W403" s="22" t="s">
        <v>68</v>
      </c>
      <c r="X403" s="23"/>
      <c r="Y403" s="23"/>
      <c r="Z403" s="23"/>
      <c r="AA403" s="23"/>
      <c r="AB403" s="437"/>
      <c r="AC403" s="437"/>
      <c r="AD403" s="23"/>
      <c r="AE403" s="73"/>
      <c r="AF403" s="73"/>
      <c r="AG403" s="73"/>
      <c r="AH403" s="73"/>
      <c r="AI403" s="73"/>
      <c r="AJ403" s="73"/>
      <c r="AK403" s="73"/>
      <c r="AL403" s="73"/>
      <c r="AM403" s="73"/>
      <c r="AN403" s="73"/>
      <c r="AO403" s="73"/>
      <c r="AP403" s="73"/>
      <c r="AQ403" s="73"/>
      <c r="AR403" s="73"/>
      <c r="AS403" s="73"/>
      <c r="AT403" s="73"/>
      <c r="AU403" s="73"/>
    </row>
    <row r="404" ht="14.25" customHeight="1">
      <c r="A404" s="440">
        <v>46060.0</v>
      </c>
      <c r="B404" s="441" t="s">
        <v>68</v>
      </c>
      <c r="C404" s="441" t="s">
        <v>68</v>
      </c>
      <c r="D404" s="441" t="s">
        <v>68</v>
      </c>
      <c r="E404" s="441" t="s">
        <v>68</v>
      </c>
      <c r="F404" s="441" t="s">
        <v>68</v>
      </c>
      <c r="G404" s="441" t="s">
        <v>68</v>
      </c>
      <c r="H404" s="443"/>
      <c r="I404" s="443"/>
      <c r="J404" s="464" t="s">
        <v>13432</v>
      </c>
      <c r="K404" s="455" t="s">
        <v>68</v>
      </c>
      <c r="L404" s="441" t="s">
        <v>68</v>
      </c>
      <c r="M404" s="441" t="s">
        <v>68</v>
      </c>
      <c r="N404" s="443"/>
      <c r="O404" s="443"/>
      <c r="P404" s="443"/>
      <c r="Q404" s="443"/>
      <c r="R404" s="443"/>
      <c r="S404" s="443"/>
      <c r="T404" s="445" t="s">
        <v>13432</v>
      </c>
      <c r="U404" s="445" t="s">
        <v>68</v>
      </c>
      <c r="V404" s="455" t="s">
        <v>68</v>
      </c>
      <c r="W404" s="455" t="s">
        <v>68</v>
      </c>
      <c r="X404" s="443"/>
      <c r="Y404" s="443"/>
      <c r="Z404" s="443"/>
      <c r="AA404" s="443"/>
      <c r="AB404" s="437"/>
      <c r="AC404" s="437"/>
      <c r="AD404" s="443"/>
      <c r="AE404" s="446"/>
      <c r="AF404" s="446"/>
      <c r="AG404" s="446"/>
      <c r="AH404" s="446"/>
      <c r="AI404" s="446"/>
      <c r="AJ404" s="446"/>
      <c r="AK404" s="446"/>
      <c r="AL404" s="446"/>
      <c r="AM404" s="446"/>
      <c r="AN404" s="446"/>
      <c r="AO404" s="446"/>
      <c r="AP404" s="446"/>
      <c r="AQ404" s="446"/>
      <c r="AR404" s="446"/>
      <c r="AS404" s="446"/>
      <c r="AT404" s="446"/>
      <c r="AU404" s="446"/>
    </row>
    <row r="405" ht="14.25" customHeight="1">
      <c r="A405" s="433">
        <v>46061.0</v>
      </c>
      <c r="B405" s="438" t="s">
        <v>68</v>
      </c>
      <c r="C405" s="438" t="s">
        <v>68</v>
      </c>
      <c r="D405" s="438" t="s">
        <v>68</v>
      </c>
      <c r="E405" s="438" t="s">
        <v>68</v>
      </c>
      <c r="F405" s="438" t="s">
        <v>68</v>
      </c>
      <c r="G405" s="438" t="s">
        <v>68</v>
      </c>
      <c r="H405" s="23"/>
      <c r="I405" s="23"/>
      <c r="J405" s="439" t="s">
        <v>2458</v>
      </c>
      <c r="K405" s="22" t="s">
        <v>68</v>
      </c>
      <c r="L405" s="439" t="s">
        <v>2458</v>
      </c>
      <c r="M405" s="438" t="s">
        <v>68</v>
      </c>
      <c r="N405" s="23"/>
      <c r="O405" s="23"/>
      <c r="P405" s="23"/>
      <c r="Q405" s="23"/>
      <c r="R405" s="23"/>
      <c r="S405" s="23"/>
      <c r="T405" s="438" t="s">
        <v>2458</v>
      </c>
      <c r="U405" s="436" t="s">
        <v>68</v>
      </c>
      <c r="V405" s="439" t="s">
        <v>2458</v>
      </c>
      <c r="W405" s="22" t="s">
        <v>68</v>
      </c>
      <c r="X405" s="23"/>
      <c r="Y405" s="23"/>
      <c r="Z405" s="23"/>
      <c r="AA405" s="23"/>
      <c r="AB405" s="437"/>
      <c r="AC405" s="437"/>
      <c r="AD405" s="23"/>
      <c r="AE405" s="73"/>
      <c r="AF405" s="73"/>
      <c r="AG405" s="73"/>
      <c r="AH405" s="73"/>
      <c r="AI405" s="73"/>
      <c r="AJ405" s="73"/>
      <c r="AK405" s="73"/>
      <c r="AL405" s="73"/>
      <c r="AM405" s="73"/>
      <c r="AN405" s="73"/>
      <c r="AO405" s="73"/>
      <c r="AP405" s="73"/>
      <c r="AQ405" s="73"/>
      <c r="AR405" s="73"/>
      <c r="AS405" s="73"/>
      <c r="AT405" s="73"/>
      <c r="AU405" s="73"/>
    </row>
    <row r="406" ht="14.25" customHeight="1">
      <c r="A406" s="433">
        <v>46062.0</v>
      </c>
      <c r="B406" s="438" t="s">
        <v>68</v>
      </c>
      <c r="C406" s="438" t="s">
        <v>68</v>
      </c>
      <c r="D406" s="438" t="s">
        <v>68</v>
      </c>
      <c r="E406" s="438" t="s">
        <v>68</v>
      </c>
      <c r="F406" s="438" t="s">
        <v>68</v>
      </c>
      <c r="G406" s="438" t="s">
        <v>68</v>
      </c>
      <c r="H406" s="23"/>
      <c r="I406" s="23"/>
      <c r="J406" s="447" t="s">
        <v>68</v>
      </c>
      <c r="K406" s="22" t="s">
        <v>68</v>
      </c>
      <c r="L406" s="438" t="s">
        <v>68</v>
      </c>
      <c r="M406" s="438" t="s">
        <v>68</v>
      </c>
      <c r="N406" s="23"/>
      <c r="O406" s="23"/>
      <c r="P406" s="23"/>
      <c r="Q406" s="23"/>
      <c r="R406" s="23"/>
      <c r="S406" s="23"/>
      <c r="T406" s="436" t="s">
        <v>11882</v>
      </c>
      <c r="U406" s="436" t="s">
        <v>68</v>
      </c>
      <c r="V406" s="22" t="s">
        <v>68</v>
      </c>
      <c r="W406" s="22" t="s">
        <v>68</v>
      </c>
      <c r="X406" s="23"/>
      <c r="Y406" s="23"/>
      <c r="Z406" s="23"/>
      <c r="AA406" s="23"/>
      <c r="AB406" s="437"/>
      <c r="AC406" s="437"/>
      <c r="AD406" s="23"/>
      <c r="AE406" s="73"/>
      <c r="AF406" s="73"/>
      <c r="AG406" s="73"/>
      <c r="AH406" s="73"/>
      <c r="AI406" s="73"/>
      <c r="AJ406" s="73"/>
      <c r="AK406" s="73"/>
      <c r="AL406" s="73"/>
      <c r="AM406" s="73"/>
      <c r="AN406" s="73"/>
      <c r="AO406" s="73"/>
      <c r="AP406" s="73"/>
      <c r="AQ406" s="73"/>
      <c r="AR406" s="73"/>
      <c r="AS406" s="73"/>
      <c r="AT406" s="73"/>
      <c r="AU406" s="73"/>
    </row>
    <row r="407" ht="14.25" customHeight="1">
      <c r="A407" s="433">
        <v>46063.0</v>
      </c>
      <c r="B407" s="438" t="s">
        <v>68</v>
      </c>
      <c r="C407" s="438" t="s">
        <v>68</v>
      </c>
      <c r="D407" s="438" t="s">
        <v>68</v>
      </c>
      <c r="E407" s="438" t="s">
        <v>68</v>
      </c>
      <c r="F407" s="438" t="s">
        <v>68</v>
      </c>
      <c r="G407" s="438" t="s">
        <v>68</v>
      </c>
      <c r="H407" s="23"/>
      <c r="I407" s="23"/>
      <c r="J407" s="447" t="s">
        <v>68</v>
      </c>
      <c r="K407" s="22" t="s">
        <v>68</v>
      </c>
      <c r="L407" s="438" t="s">
        <v>68</v>
      </c>
      <c r="M407" s="438" t="s">
        <v>68</v>
      </c>
      <c r="N407" s="23"/>
      <c r="O407" s="23"/>
      <c r="P407" s="23"/>
      <c r="Q407" s="23"/>
      <c r="R407" s="23"/>
      <c r="S407" s="23"/>
      <c r="T407" s="436" t="s">
        <v>11882</v>
      </c>
      <c r="U407" s="436" t="s">
        <v>68</v>
      </c>
      <c r="V407" s="22" t="s">
        <v>68</v>
      </c>
      <c r="W407" s="22" t="s">
        <v>68</v>
      </c>
      <c r="X407" s="23"/>
      <c r="Y407" s="23"/>
      <c r="Z407" s="23"/>
      <c r="AA407" s="23"/>
      <c r="AB407" s="437"/>
      <c r="AC407" s="437"/>
      <c r="AD407" s="23"/>
      <c r="AE407" s="73"/>
      <c r="AF407" s="73"/>
      <c r="AG407" s="73"/>
      <c r="AH407" s="73"/>
      <c r="AI407" s="73"/>
      <c r="AJ407" s="73"/>
      <c r="AK407" s="73"/>
      <c r="AL407" s="73"/>
      <c r="AM407" s="73"/>
      <c r="AN407" s="73"/>
      <c r="AO407" s="73"/>
      <c r="AP407" s="73"/>
      <c r="AQ407" s="73"/>
      <c r="AR407" s="73"/>
      <c r="AS407" s="73"/>
      <c r="AT407" s="73"/>
      <c r="AU407" s="73"/>
    </row>
    <row r="408" ht="14.25" customHeight="1">
      <c r="A408" s="433">
        <v>46064.0</v>
      </c>
      <c r="B408" s="438" t="s">
        <v>68</v>
      </c>
      <c r="C408" s="438" t="s">
        <v>68</v>
      </c>
      <c r="D408" s="438" t="s">
        <v>68</v>
      </c>
      <c r="E408" s="438" t="s">
        <v>68</v>
      </c>
      <c r="F408" s="438" t="s">
        <v>68</v>
      </c>
      <c r="G408" s="438" t="s">
        <v>68</v>
      </c>
      <c r="H408" s="23"/>
      <c r="I408" s="23"/>
      <c r="J408" s="447" t="s">
        <v>68</v>
      </c>
      <c r="K408" s="22" t="s">
        <v>68</v>
      </c>
      <c r="L408" s="438" t="s">
        <v>68</v>
      </c>
      <c r="M408" s="438" t="s">
        <v>68</v>
      </c>
      <c r="N408" s="23"/>
      <c r="O408" s="23"/>
      <c r="P408" s="23"/>
      <c r="Q408" s="23"/>
      <c r="R408" s="23"/>
      <c r="S408" s="23"/>
      <c r="T408" s="436" t="s">
        <v>11882</v>
      </c>
      <c r="U408" s="436" t="s">
        <v>68</v>
      </c>
      <c r="V408" s="22" t="s">
        <v>68</v>
      </c>
      <c r="W408" s="22" t="s">
        <v>68</v>
      </c>
      <c r="X408" s="23"/>
      <c r="Y408" s="23"/>
      <c r="Z408" s="23"/>
      <c r="AA408" s="23"/>
      <c r="AB408" s="437"/>
      <c r="AC408" s="437"/>
      <c r="AD408" s="23"/>
      <c r="AE408" s="73"/>
      <c r="AF408" s="73"/>
      <c r="AG408" s="73"/>
      <c r="AH408" s="73"/>
      <c r="AI408" s="73"/>
      <c r="AJ408" s="73"/>
      <c r="AK408" s="73"/>
      <c r="AL408" s="73"/>
      <c r="AM408" s="73"/>
      <c r="AN408" s="73"/>
      <c r="AO408" s="73"/>
      <c r="AP408" s="73"/>
      <c r="AQ408" s="73"/>
      <c r="AR408" s="73"/>
      <c r="AS408" s="73"/>
      <c r="AT408" s="73"/>
      <c r="AU408" s="73"/>
    </row>
    <row r="409" ht="14.25" customHeight="1">
      <c r="A409" s="433">
        <v>46065.0</v>
      </c>
      <c r="B409" s="438" t="s">
        <v>68</v>
      </c>
      <c r="C409" s="438" t="s">
        <v>68</v>
      </c>
      <c r="D409" s="438" t="s">
        <v>68</v>
      </c>
      <c r="E409" s="438" t="s">
        <v>68</v>
      </c>
      <c r="F409" s="438" t="s">
        <v>68</v>
      </c>
      <c r="G409" s="438" t="s">
        <v>68</v>
      </c>
      <c r="H409" s="23"/>
      <c r="I409" s="23"/>
      <c r="J409" s="447" t="s">
        <v>68</v>
      </c>
      <c r="K409" s="22" t="s">
        <v>68</v>
      </c>
      <c r="L409" s="438" t="s">
        <v>68</v>
      </c>
      <c r="M409" s="438" t="s">
        <v>68</v>
      </c>
      <c r="N409" s="23"/>
      <c r="O409" s="23"/>
      <c r="P409" s="23"/>
      <c r="Q409" s="23"/>
      <c r="R409" s="23"/>
      <c r="S409" s="23"/>
      <c r="T409" s="436" t="s">
        <v>11882</v>
      </c>
      <c r="U409" s="436" t="s">
        <v>68</v>
      </c>
      <c r="V409" s="22" t="s">
        <v>68</v>
      </c>
      <c r="W409" s="22" t="s">
        <v>68</v>
      </c>
      <c r="X409" s="23"/>
      <c r="Y409" s="23"/>
      <c r="Z409" s="23"/>
      <c r="AA409" s="23"/>
      <c r="AB409" s="437"/>
      <c r="AC409" s="437"/>
      <c r="AD409" s="23"/>
      <c r="AE409" s="73"/>
      <c r="AF409" s="73"/>
      <c r="AG409" s="73"/>
      <c r="AH409" s="73"/>
      <c r="AI409" s="73"/>
      <c r="AJ409" s="73"/>
      <c r="AK409" s="73"/>
      <c r="AL409" s="73"/>
      <c r="AM409" s="73"/>
      <c r="AN409" s="73"/>
      <c r="AO409" s="73"/>
      <c r="AP409" s="73"/>
      <c r="AQ409" s="73"/>
      <c r="AR409" s="73"/>
      <c r="AS409" s="73"/>
      <c r="AT409" s="73"/>
      <c r="AU409" s="73"/>
    </row>
    <row r="410" ht="14.25" customHeight="1">
      <c r="A410" s="433">
        <v>46066.0</v>
      </c>
      <c r="B410" s="438" t="s">
        <v>68</v>
      </c>
      <c r="C410" s="438" t="s">
        <v>68</v>
      </c>
      <c r="D410" s="438" t="s">
        <v>68</v>
      </c>
      <c r="E410" s="438" t="s">
        <v>68</v>
      </c>
      <c r="F410" s="438" t="s">
        <v>68</v>
      </c>
      <c r="G410" s="438" t="s">
        <v>68</v>
      </c>
      <c r="H410" s="23"/>
      <c r="I410" s="23"/>
      <c r="J410" s="447" t="s">
        <v>68</v>
      </c>
      <c r="K410" s="22" t="s">
        <v>68</v>
      </c>
      <c r="L410" s="438" t="s">
        <v>68</v>
      </c>
      <c r="M410" s="438" t="s">
        <v>68</v>
      </c>
      <c r="N410" s="23"/>
      <c r="O410" s="23"/>
      <c r="P410" s="23"/>
      <c r="Q410" s="23"/>
      <c r="R410" s="23"/>
      <c r="S410" s="23"/>
      <c r="T410" s="436" t="s">
        <v>11882</v>
      </c>
      <c r="U410" s="436" t="s">
        <v>68</v>
      </c>
      <c r="V410" s="22" t="s">
        <v>68</v>
      </c>
      <c r="W410" s="22" t="s">
        <v>68</v>
      </c>
      <c r="X410" s="23"/>
      <c r="Y410" s="23"/>
      <c r="Z410" s="23"/>
      <c r="AA410" s="23"/>
      <c r="AB410" s="437"/>
      <c r="AC410" s="437"/>
      <c r="AD410" s="23"/>
      <c r="AE410" s="73"/>
      <c r="AF410" s="73"/>
      <c r="AG410" s="73"/>
      <c r="AH410" s="73"/>
      <c r="AI410" s="73"/>
      <c r="AJ410" s="73"/>
      <c r="AK410" s="73"/>
      <c r="AL410" s="73"/>
      <c r="AM410" s="73"/>
      <c r="AN410" s="73"/>
      <c r="AO410" s="73"/>
      <c r="AP410" s="73"/>
      <c r="AQ410" s="73"/>
      <c r="AR410" s="73"/>
      <c r="AS410" s="73"/>
      <c r="AT410" s="73"/>
      <c r="AU410" s="73"/>
    </row>
    <row r="411" ht="14.25" customHeight="1">
      <c r="A411" s="440">
        <v>46067.0</v>
      </c>
      <c r="B411" s="441" t="s">
        <v>68</v>
      </c>
      <c r="C411" s="441" t="s">
        <v>68</v>
      </c>
      <c r="D411" s="441" t="s">
        <v>68</v>
      </c>
      <c r="E411" s="441" t="s">
        <v>68</v>
      </c>
      <c r="F411" s="441" t="s">
        <v>68</v>
      </c>
      <c r="G411" s="441" t="s">
        <v>68</v>
      </c>
      <c r="H411" s="443"/>
      <c r="I411" s="443"/>
      <c r="J411" s="464" t="s">
        <v>13432</v>
      </c>
      <c r="K411" s="455" t="s">
        <v>68</v>
      </c>
      <c r="L411" s="441" t="s">
        <v>68</v>
      </c>
      <c r="M411" s="441" t="s">
        <v>68</v>
      </c>
      <c r="N411" s="443"/>
      <c r="O411" s="443"/>
      <c r="P411" s="443"/>
      <c r="Q411" s="443"/>
      <c r="R411" s="443"/>
      <c r="S411" s="443"/>
      <c r="T411" s="445" t="s">
        <v>13432</v>
      </c>
      <c r="U411" s="445" t="s">
        <v>68</v>
      </c>
      <c r="V411" s="455" t="s">
        <v>68</v>
      </c>
      <c r="W411" s="455" t="s">
        <v>68</v>
      </c>
      <c r="X411" s="443"/>
      <c r="Y411" s="443"/>
      <c r="Z411" s="443"/>
      <c r="AA411" s="443"/>
      <c r="AB411" s="437"/>
      <c r="AC411" s="437"/>
      <c r="AD411" s="443"/>
      <c r="AE411" s="446"/>
      <c r="AF411" s="446"/>
      <c r="AG411" s="446"/>
      <c r="AH411" s="446"/>
      <c r="AI411" s="446"/>
      <c r="AJ411" s="446"/>
      <c r="AK411" s="446"/>
      <c r="AL411" s="446"/>
      <c r="AM411" s="446"/>
      <c r="AN411" s="446"/>
      <c r="AO411" s="446"/>
      <c r="AP411" s="446"/>
      <c r="AQ411" s="446"/>
      <c r="AR411" s="446"/>
      <c r="AS411" s="446"/>
      <c r="AT411" s="446"/>
      <c r="AU411" s="446"/>
    </row>
    <row r="412" ht="14.25" customHeight="1">
      <c r="A412" s="433">
        <v>46068.0</v>
      </c>
      <c r="B412" s="438" t="s">
        <v>68</v>
      </c>
      <c r="C412" s="438" t="s">
        <v>68</v>
      </c>
      <c r="D412" s="438" t="s">
        <v>68</v>
      </c>
      <c r="E412" s="438" t="s">
        <v>68</v>
      </c>
      <c r="F412" s="438" t="s">
        <v>68</v>
      </c>
      <c r="G412" s="438" t="s">
        <v>68</v>
      </c>
      <c r="H412" s="23"/>
      <c r="I412" s="23"/>
      <c r="J412" s="439" t="s">
        <v>2458</v>
      </c>
      <c r="K412" s="22" t="s">
        <v>68</v>
      </c>
      <c r="L412" s="439" t="s">
        <v>2458</v>
      </c>
      <c r="M412" s="438" t="s">
        <v>68</v>
      </c>
      <c r="N412" s="23"/>
      <c r="O412" s="23"/>
      <c r="P412" s="23"/>
      <c r="Q412" s="23"/>
      <c r="R412" s="23"/>
      <c r="S412" s="23"/>
      <c r="T412" s="438" t="s">
        <v>2458</v>
      </c>
      <c r="U412" s="436" t="s">
        <v>68</v>
      </c>
      <c r="V412" s="439" t="s">
        <v>2458</v>
      </c>
      <c r="W412" s="22" t="s">
        <v>68</v>
      </c>
      <c r="X412" s="22" t="s">
        <v>68</v>
      </c>
      <c r="Y412" s="22" t="s">
        <v>68</v>
      </c>
      <c r="Z412" s="23"/>
      <c r="AA412" s="23"/>
      <c r="AB412" s="437"/>
      <c r="AC412" s="437"/>
      <c r="AD412" s="23"/>
      <c r="AE412" s="73"/>
      <c r="AF412" s="73"/>
      <c r="AG412" s="73"/>
      <c r="AH412" s="73"/>
      <c r="AI412" s="73"/>
      <c r="AJ412" s="73"/>
      <c r="AK412" s="73"/>
      <c r="AL412" s="73"/>
      <c r="AM412" s="73"/>
      <c r="AN412" s="73"/>
      <c r="AO412" s="73"/>
      <c r="AP412" s="73"/>
      <c r="AQ412" s="73"/>
      <c r="AR412" s="73"/>
      <c r="AS412" s="73"/>
      <c r="AT412" s="73"/>
      <c r="AU412" s="73"/>
    </row>
    <row r="413" ht="14.25" customHeight="1">
      <c r="A413" s="433">
        <v>46069.0</v>
      </c>
      <c r="B413" s="438" t="s">
        <v>68</v>
      </c>
      <c r="C413" s="438" t="s">
        <v>68</v>
      </c>
      <c r="D413" s="438" t="s">
        <v>68</v>
      </c>
      <c r="E413" s="438" t="s">
        <v>68</v>
      </c>
      <c r="F413" s="438" t="s">
        <v>68</v>
      </c>
      <c r="G413" s="438" t="s">
        <v>68</v>
      </c>
      <c r="H413" s="23"/>
      <c r="I413" s="23"/>
      <c r="J413" s="436" t="s">
        <v>11882</v>
      </c>
      <c r="K413" s="22" t="s">
        <v>68</v>
      </c>
      <c r="L413" s="438" t="s">
        <v>68</v>
      </c>
      <c r="M413" s="438" t="s">
        <v>68</v>
      </c>
      <c r="N413" s="449"/>
      <c r="O413" s="449"/>
      <c r="P413" s="457"/>
      <c r="Q413" s="457"/>
      <c r="R413" s="449"/>
      <c r="S413" s="449"/>
      <c r="T413" s="436" t="s">
        <v>11882</v>
      </c>
      <c r="U413" s="436" t="s">
        <v>68</v>
      </c>
      <c r="V413" s="22" t="s">
        <v>68</v>
      </c>
      <c r="W413" s="22" t="s">
        <v>68</v>
      </c>
      <c r="X413" s="449" t="s">
        <v>13476</v>
      </c>
      <c r="Y413" s="479">
        <v>0.375</v>
      </c>
      <c r="Z413" s="457"/>
      <c r="AA413" s="457"/>
      <c r="AB413" s="437"/>
      <c r="AC413" s="437"/>
      <c r="AD413" s="449" t="s">
        <v>13530</v>
      </c>
      <c r="AE413" s="73"/>
      <c r="AF413" s="73"/>
      <c r="AG413" s="73"/>
      <c r="AH413" s="73"/>
      <c r="AI413" s="73"/>
      <c r="AJ413" s="73"/>
      <c r="AK413" s="73"/>
      <c r="AL413" s="73"/>
      <c r="AM413" s="73"/>
      <c r="AN413" s="73"/>
      <c r="AO413" s="73"/>
      <c r="AP413" s="73"/>
      <c r="AQ413" s="73"/>
      <c r="AR413" s="73"/>
      <c r="AS413" s="73"/>
      <c r="AT413" s="73"/>
      <c r="AU413" s="73"/>
    </row>
    <row r="414" ht="14.25" customHeight="1">
      <c r="A414" s="433">
        <v>46070.0</v>
      </c>
      <c r="B414" s="438" t="s">
        <v>68</v>
      </c>
      <c r="C414" s="438" t="s">
        <v>68</v>
      </c>
      <c r="D414" s="438" t="s">
        <v>68</v>
      </c>
      <c r="E414" s="438" t="s">
        <v>68</v>
      </c>
      <c r="F414" s="438" t="s">
        <v>68</v>
      </c>
      <c r="G414" s="438" t="s">
        <v>68</v>
      </c>
      <c r="H414" s="23"/>
      <c r="I414" s="23"/>
      <c r="J414" s="436" t="s">
        <v>11882</v>
      </c>
      <c r="K414" s="22" t="s">
        <v>68</v>
      </c>
      <c r="L414" s="438" t="s">
        <v>68</v>
      </c>
      <c r="M414" s="438" t="s">
        <v>68</v>
      </c>
      <c r="N414" s="23"/>
      <c r="O414" s="23"/>
      <c r="P414" s="23"/>
      <c r="Q414" s="23"/>
      <c r="R414" s="23"/>
      <c r="S414" s="23"/>
      <c r="T414" s="436" t="s">
        <v>11882</v>
      </c>
      <c r="U414" s="436" t="s">
        <v>68</v>
      </c>
      <c r="V414" s="22" t="s">
        <v>68</v>
      </c>
      <c r="W414" s="22" t="s">
        <v>68</v>
      </c>
      <c r="X414" s="436" t="s">
        <v>11882</v>
      </c>
      <c r="Y414" s="436" t="s">
        <v>68</v>
      </c>
      <c r="Z414" s="23"/>
      <c r="AA414" s="23"/>
      <c r="AB414" s="437"/>
      <c r="AC414" s="437"/>
      <c r="AD414" s="23"/>
      <c r="AE414" s="73"/>
      <c r="AF414" s="73"/>
      <c r="AG414" s="73"/>
      <c r="AH414" s="73"/>
      <c r="AI414" s="73"/>
      <c r="AJ414" s="73"/>
      <c r="AK414" s="73"/>
      <c r="AL414" s="73"/>
      <c r="AM414" s="73"/>
      <c r="AN414" s="73"/>
      <c r="AO414" s="73"/>
      <c r="AP414" s="73"/>
      <c r="AQ414" s="73"/>
      <c r="AR414" s="73"/>
      <c r="AS414" s="73"/>
      <c r="AT414" s="73"/>
      <c r="AU414" s="73"/>
    </row>
    <row r="415" ht="14.25" customHeight="1">
      <c r="A415" s="433">
        <v>46071.0</v>
      </c>
      <c r="B415" s="438" t="s">
        <v>68</v>
      </c>
      <c r="C415" s="438" t="s">
        <v>68</v>
      </c>
      <c r="D415" s="438" t="s">
        <v>68</v>
      </c>
      <c r="E415" s="438" t="s">
        <v>68</v>
      </c>
      <c r="F415" s="438" t="s">
        <v>68</v>
      </c>
      <c r="G415" s="438" t="s">
        <v>68</v>
      </c>
      <c r="H415" s="23"/>
      <c r="I415" s="23"/>
      <c r="J415" s="436" t="s">
        <v>11882</v>
      </c>
      <c r="K415" s="22" t="s">
        <v>68</v>
      </c>
      <c r="L415" s="438" t="s">
        <v>68</v>
      </c>
      <c r="M415" s="438" t="s">
        <v>68</v>
      </c>
      <c r="N415" s="23"/>
      <c r="O415" s="23"/>
      <c r="P415" s="23"/>
      <c r="Q415" s="23"/>
      <c r="R415" s="23"/>
      <c r="S415" s="23"/>
      <c r="T415" s="436" t="s">
        <v>11882</v>
      </c>
      <c r="U415" s="436" t="s">
        <v>68</v>
      </c>
      <c r="V415" s="22" t="s">
        <v>68</v>
      </c>
      <c r="W415" s="22" t="s">
        <v>68</v>
      </c>
      <c r="X415" s="436" t="s">
        <v>11882</v>
      </c>
      <c r="Y415" s="436" t="s">
        <v>68</v>
      </c>
      <c r="Z415" s="23"/>
      <c r="AA415" s="23"/>
      <c r="AB415" s="437"/>
      <c r="AC415" s="437"/>
      <c r="AD415" s="23"/>
      <c r="AE415" s="73"/>
      <c r="AF415" s="73"/>
      <c r="AG415" s="73"/>
      <c r="AH415" s="73"/>
      <c r="AI415" s="73"/>
      <c r="AJ415" s="73"/>
      <c r="AK415" s="73"/>
      <c r="AL415" s="73"/>
      <c r="AM415" s="73"/>
      <c r="AN415" s="73"/>
      <c r="AO415" s="73"/>
      <c r="AP415" s="73"/>
      <c r="AQ415" s="73"/>
      <c r="AR415" s="73"/>
      <c r="AS415" s="73"/>
      <c r="AT415" s="73"/>
      <c r="AU415" s="73"/>
    </row>
    <row r="416" ht="14.25" customHeight="1">
      <c r="A416" s="433">
        <v>46072.0</v>
      </c>
      <c r="B416" s="438" t="s">
        <v>68</v>
      </c>
      <c r="C416" s="438" t="s">
        <v>68</v>
      </c>
      <c r="D416" s="438" t="s">
        <v>68</v>
      </c>
      <c r="E416" s="438" t="s">
        <v>68</v>
      </c>
      <c r="F416" s="438" t="s">
        <v>68</v>
      </c>
      <c r="G416" s="438" t="s">
        <v>68</v>
      </c>
      <c r="H416" s="23"/>
      <c r="I416" s="23"/>
      <c r="J416" s="436" t="s">
        <v>11882</v>
      </c>
      <c r="K416" s="22" t="s">
        <v>68</v>
      </c>
      <c r="L416" s="438" t="s">
        <v>68</v>
      </c>
      <c r="M416" s="438" t="s">
        <v>68</v>
      </c>
      <c r="N416" s="23"/>
      <c r="O416" s="23"/>
      <c r="P416" s="23"/>
      <c r="Q416" s="23"/>
      <c r="R416" s="23"/>
      <c r="S416" s="23"/>
      <c r="T416" s="436" t="s">
        <v>11882</v>
      </c>
      <c r="U416" s="436" t="s">
        <v>68</v>
      </c>
      <c r="V416" s="22" t="s">
        <v>68</v>
      </c>
      <c r="W416" s="22" t="s">
        <v>68</v>
      </c>
      <c r="X416" s="436" t="s">
        <v>11882</v>
      </c>
      <c r="Y416" s="436" t="s">
        <v>68</v>
      </c>
      <c r="Z416" s="23"/>
      <c r="AA416" s="23"/>
      <c r="AB416" s="437"/>
      <c r="AC416" s="437"/>
      <c r="AD416" s="23"/>
      <c r="AE416" s="73"/>
      <c r="AF416" s="73"/>
      <c r="AG416" s="73"/>
      <c r="AH416" s="73"/>
      <c r="AI416" s="73"/>
      <c r="AJ416" s="73"/>
      <c r="AK416" s="73"/>
      <c r="AL416" s="73"/>
      <c r="AM416" s="73"/>
      <c r="AN416" s="73"/>
      <c r="AO416" s="73"/>
      <c r="AP416" s="73"/>
      <c r="AQ416" s="73"/>
      <c r="AR416" s="73"/>
      <c r="AS416" s="73"/>
      <c r="AT416" s="73"/>
      <c r="AU416" s="73"/>
    </row>
    <row r="417" ht="14.25" customHeight="1">
      <c r="A417" s="433">
        <v>46073.0</v>
      </c>
      <c r="B417" s="438" t="s">
        <v>68</v>
      </c>
      <c r="C417" s="438" t="s">
        <v>68</v>
      </c>
      <c r="D417" s="438" t="s">
        <v>68</v>
      </c>
      <c r="E417" s="438" t="s">
        <v>68</v>
      </c>
      <c r="F417" s="438" t="s">
        <v>68</v>
      </c>
      <c r="G417" s="438" t="s">
        <v>68</v>
      </c>
      <c r="H417" s="23"/>
      <c r="I417" s="23"/>
      <c r="J417" s="436" t="s">
        <v>11882</v>
      </c>
      <c r="K417" s="22" t="s">
        <v>68</v>
      </c>
      <c r="L417" s="438" t="s">
        <v>68</v>
      </c>
      <c r="M417" s="438" t="s">
        <v>68</v>
      </c>
      <c r="N417" s="23"/>
      <c r="O417" s="23"/>
      <c r="P417" s="23"/>
      <c r="Q417" s="23"/>
      <c r="R417" s="23"/>
      <c r="S417" s="23"/>
      <c r="T417" s="436" t="s">
        <v>11882</v>
      </c>
      <c r="U417" s="436" t="s">
        <v>68</v>
      </c>
      <c r="V417" s="22" t="s">
        <v>68</v>
      </c>
      <c r="W417" s="22" t="s">
        <v>68</v>
      </c>
      <c r="X417" s="436" t="s">
        <v>11882</v>
      </c>
      <c r="Y417" s="436" t="s">
        <v>68</v>
      </c>
      <c r="Z417" s="23"/>
      <c r="AA417" s="23"/>
      <c r="AB417" s="437"/>
      <c r="AC417" s="437"/>
      <c r="AD417" s="23"/>
      <c r="AE417" s="73"/>
      <c r="AF417" s="73"/>
      <c r="AG417" s="73"/>
      <c r="AH417" s="73"/>
      <c r="AI417" s="73"/>
      <c r="AJ417" s="73"/>
      <c r="AK417" s="73"/>
      <c r="AL417" s="73"/>
      <c r="AM417" s="73"/>
      <c r="AN417" s="73"/>
      <c r="AO417" s="73"/>
      <c r="AP417" s="73"/>
      <c r="AQ417" s="73"/>
      <c r="AR417" s="73"/>
      <c r="AS417" s="73"/>
      <c r="AT417" s="73"/>
      <c r="AU417" s="73"/>
    </row>
    <row r="418" ht="14.25" customHeight="1">
      <c r="A418" s="440">
        <v>46074.0</v>
      </c>
      <c r="B418" s="441" t="s">
        <v>68</v>
      </c>
      <c r="C418" s="441" t="s">
        <v>68</v>
      </c>
      <c r="D418" s="441" t="s">
        <v>68</v>
      </c>
      <c r="E418" s="441" t="s">
        <v>68</v>
      </c>
      <c r="F418" s="441" t="s">
        <v>68</v>
      </c>
      <c r="G418" s="441" t="s">
        <v>68</v>
      </c>
      <c r="H418" s="443"/>
      <c r="I418" s="443"/>
      <c r="J418" s="464" t="s">
        <v>13432</v>
      </c>
      <c r="K418" s="455" t="s">
        <v>68</v>
      </c>
      <c r="L418" s="441" t="s">
        <v>68</v>
      </c>
      <c r="M418" s="441" t="s">
        <v>68</v>
      </c>
      <c r="N418" s="443"/>
      <c r="O418" s="443"/>
      <c r="P418" s="443"/>
      <c r="Q418" s="443"/>
      <c r="R418" s="443"/>
      <c r="S418" s="443"/>
      <c r="T418" s="445" t="s">
        <v>13432</v>
      </c>
      <c r="U418" s="445" t="s">
        <v>68</v>
      </c>
      <c r="V418" s="455" t="s">
        <v>68</v>
      </c>
      <c r="W418" s="455" t="s">
        <v>68</v>
      </c>
      <c r="X418" s="445" t="s">
        <v>13432</v>
      </c>
      <c r="Y418" s="445" t="s">
        <v>68</v>
      </c>
      <c r="Z418" s="443"/>
      <c r="AA418" s="443"/>
      <c r="AB418" s="437"/>
      <c r="AC418" s="437"/>
      <c r="AD418" s="443"/>
      <c r="AE418" s="446"/>
      <c r="AF418" s="446"/>
      <c r="AG418" s="446"/>
      <c r="AH418" s="446"/>
      <c r="AI418" s="446"/>
      <c r="AJ418" s="446"/>
      <c r="AK418" s="446"/>
      <c r="AL418" s="446"/>
      <c r="AM418" s="446"/>
      <c r="AN418" s="446"/>
      <c r="AO418" s="446"/>
      <c r="AP418" s="446"/>
      <c r="AQ418" s="446"/>
      <c r="AR418" s="446"/>
      <c r="AS418" s="446"/>
      <c r="AT418" s="446"/>
      <c r="AU418" s="446"/>
    </row>
    <row r="419" ht="14.25" customHeight="1">
      <c r="A419" s="433">
        <v>46075.0</v>
      </c>
      <c r="B419" s="438" t="s">
        <v>68</v>
      </c>
      <c r="C419" s="438" t="s">
        <v>68</v>
      </c>
      <c r="D419" s="438" t="s">
        <v>68</v>
      </c>
      <c r="E419" s="438" t="s">
        <v>68</v>
      </c>
      <c r="F419" s="438" t="s">
        <v>68</v>
      </c>
      <c r="G419" s="438" t="s">
        <v>68</v>
      </c>
      <c r="H419" s="23"/>
      <c r="I419" s="23"/>
      <c r="J419" s="439" t="s">
        <v>2458</v>
      </c>
      <c r="K419" s="22" t="s">
        <v>68</v>
      </c>
      <c r="L419" s="439" t="s">
        <v>2458</v>
      </c>
      <c r="M419" s="438" t="s">
        <v>68</v>
      </c>
      <c r="N419" s="23"/>
      <c r="O419" s="23"/>
      <c r="P419" s="22" t="s">
        <v>68</v>
      </c>
      <c r="Q419" s="22" t="s">
        <v>68</v>
      </c>
      <c r="R419" s="23"/>
      <c r="S419" s="23"/>
      <c r="T419" s="438" t="s">
        <v>2458</v>
      </c>
      <c r="U419" s="436" t="s">
        <v>68</v>
      </c>
      <c r="V419" s="439" t="s">
        <v>2458</v>
      </c>
      <c r="W419" s="22" t="s">
        <v>68</v>
      </c>
      <c r="X419" s="439" t="s">
        <v>2458</v>
      </c>
      <c r="Y419" s="22" t="s">
        <v>68</v>
      </c>
      <c r="Z419" s="22"/>
      <c r="AA419" s="22"/>
      <c r="AB419" s="437"/>
      <c r="AC419" s="437"/>
      <c r="AD419" s="23"/>
      <c r="AE419" s="73"/>
      <c r="AF419" s="73"/>
      <c r="AG419" s="73"/>
      <c r="AH419" s="73"/>
      <c r="AI419" s="73"/>
      <c r="AJ419" s="73"/>
      <c r="AK419" s="73"/>
      <c r="AL419" s="73"/>
      <c r="AM419" s="73"/>
      <c r="AN419" s="73"/>
      <c r="AO419" s="73"/>
      <c r="AP419" s="73"/>
      <c r="AQ419" s="73"/>
      <c r="AR419" s="73"/>
      <c r="AS419" s="73"/>
      <c r="AT419" s="73"/>
      <c r="AU419" s="73"/>
    </row>
    <row r="420" ht="14.25" customHeight="1">
      <c r="A420" s="433">
        <v>46076.0</v>
      </c>
      <c r="B420" s="438" t="s">
        <v>68</v>
      </c>
      <c r="C420" s="438" t="s">
        <v>68</v>
      </c>
      <c r="D420" s="438" t="s">
        <v>68</v>
      </c>
      <c r="E420" s="438" t="s">
        <v>68</v>
      </c>
      <c r="F420" s="438" t="s">
        <v>68</v>
      </c>
      <c r="G420" s="438" t="s">
        <v>68</v>
      </c>
      <c r="H420" s="23"/>
      <c r="I420" s="23"/>
      <c r="J420" s="436" t="s">
        <v>11882</v>
      </c>
      <c r="K420" s="22" t="s">
        <v>68</v>
      </c>
      <c r="L420" s="438" t="s">
        <v>68</v>
      </c>
      <c r="M420" s="438" t="s">
        <v>68</v>
      </c>
      <c r="N420" s="23"/>
      <c r="O420" s="23"/>
      <c r="P420" s="22" t="s">
        <v>68</v>
      </c>
      <c r="Q420" s="22" t="s">
        <v>68</v>
      </c>
      <c r="R420" s="23"/>
      <c r="S420" s="23"/>
      <c r="T420" s="436" t="s">
        <v>11882</v>
      </c>
      <c r="U420" s="436" t="s">
        <v>68</v>
      </c>
      <c r="V420" s="22" t="s">
        <v>68</v>
      </c>
      <c r="W420" s="22" t="s">
        <v>68</v>
      </c>
      <c r="X420" s="436" t="s">
        <v>11882</v>
      </c>
      <c r="Y420" s="22" t="s">
        <v>68</v>
      </c>
      <c r="Z420" s="22"/>
      <c r="AA420" s="22"/>
      <c r="AB420" s="437"/>
      <c r="AC420" s="437"/>
      <c r="AD420" s="23"/>
      <c r="AE420" s="73"/>
      <c r="AF420" s="73"/>
      <c r="AG420" s="73"/>
      <c r="AH420" s="73"/>
      <c r="AI420" s="73"/>
      <c r="AJ420" s="73"/>
      <c r="AK420" s="73"/>
      <c r="AL420" s="73"/>
      <c r="AM420" s="73"/>
      <c r="AN420" s="73"/>
      <c r="AO420" s="73"/>
      <c r="AP420" s="73"/>
      <c r="AQ420" s="73"/>
      <c r="AR420" s="73"/>
      <c r="AS420" s="73"/>
      <c r="AT420" s="73"/>
      <c r="AU420" s="73"/>
    </row>
    <row r="421" ht="14.25" customHeight="1">
      <c r="A421" s="433">
        <v>46077.0</v>
      </c>
      <c r="B421" s="438" t="s">
        <v>68</v>
      </c>
      <c r="C421" s="438" t="s">
        <v>68</v>
      </c>
      <c r="D421" s="438" t="s">
        <v>68</v>
      </c>
      <c r="E421" s="438" t="s">
        <v>68</v>
      </c>
      <c r="F421" s="438" t="s">
        <v>68</v>
      </c>
      <c r="G421" s="438" t="s">
        <v>68</v>
      </c>
      <c r="H421" s="23"/>
      <c r="I421" s="23"/>
      <c r="J421" s="436" t="s">
        <v>11882</v>
      </c>
      <c r="K421" s="22" t="s">
        <v>68</v>
      </c>
      <c r="L421" s="438" t="s">
        <v>68</v>
      </c>
      <c r="M421" s="438" t="s">
        <v>68</v>
      </c>
      <c r="N421" s="449"/>
      <c r="O421" s="449"/>
      <c r="P421" s="449" t="s">
        <v>13476</v>
      </c>
      <c r="Q421" s="479">
        <v>0.4166666666666667</v>
      </c>
      <c r="R421" s="449"/>
      <c r="S421" s="449"/>
      <c r="T421" s="436" t="s">
        <v>11882</v>
      </c>
      <c r="U421" s="436" t="s">
        <v>68</v>
      </c>
      <c r="V421" s="22" t="s">
        <v>68</v>
      </c>
      <c r="W421" s="22" t="s">
        <v>68</v>
      </c>
      <c r="X421" s="436" t="s">
        <v>11882</v>
      </c>
      <c r="Y421" s="22" t="s">
        <v>68</v>
      </c>
      <c r="Z421" s="449"/>
      <c r="AA421" s="449"/>
      <c r="AB421" s="437"/>
      <c r="AC421" s="437"/>
      <c r="AD421" s="449" t="s">
        <v>13531</v>
      </c>
      <c r="AE421" s="73"/>
      <c r="AF421" s="73"/>
      <c r="AG421" s="73"/>
      <c r="AH421" s="73"/>
      <c r="AI421" s="73"/>
      <c r="AJ421" s="73"/>
      <c r="AK421" s="73"/>
      <c r="AL421" s="73"/>
      <c r="AM421" s="73"/>
      <c r="AN421" s="73"/>
      <c r="AO421" s="73"/>
      <c r="AP421" s="73"/>
      <c r="AQ421" s="73"/>
      <c r="AR421" s="73"/>
      <c r="AS421" s="73"/>
      <c r="AT421" s="73"/>
      <c r="AU421" s="73"/>
    </row>
    <row r="422" ht="14.25" customHeight="1">
      <c r="A422" s="433">
        <v>46078.0</v>
      </c>
      <c r="B422" s="438" t="s">
        <v>68</v>
      </c>
      <c r="C422" s="438" t="s">
        <v>68</v>
      </c>
      <c r="D422" s="438" t="s">
        <v>68</v>
      </c>
      <c r="E422" s="438" t="s">
        <v>68</v>
      </c>
      <c r="F422" s="438" t="s">
        <v>68</v>
      </c>
      <c r="G422" s="438" t="s">
        <v>68</v>
      </c>
      <c r="H422" s="23"/>
      <c r="I422" s="23"/>
      <c r="J422" s="436" t="s">
        <v>11882</v>
      </c>
      <c r="K422" s="22" t="s">
        <v>68</v>
      </c>
      <c r="L422" s="438" t="s">
        <v>68</v>
      </c>
      <c r="M422" s="438" t="s">
        <v>68</v>
      </c>
      <c r="N422" s="22"/>
      <c r="O422" s="22"/>
      <c r="P422" s="23"/>
      <c r="Q422" s="23"/>
      <c r="R422" s="22"/>
      <c r="S422" s="22"/>
      <c r="T422" s="436" t="s">
        <v>13432</v>
      </c>
      <c r="U422" s="436" t="s">
        <v>68</v>
      </c>
      <c r="V422" s="22" t="s">
        <v>68</v>
      </c>
      <c r="W422" s="22" t="s">
        <v>68</v>
      </c>
      <c r="X422" s="436" t="s">
        <v>11882</v>
      </c>
      <c r="Y422" s="22" t="s">
        <v>68</v>
      </c>
      <c r="Z422" s="23"/>
      <c r="AA422" s="23"/>
      <c r="AB422" s="437"/>
      <c r="AC422" s="437"/>
      <c r="AD422" s="22" t="s">
        <v>68</v>
      </c>
      <c r="AE422" s="73"/>
      <c r="AF422" s="73"/>
      <c r="AG422" s="73"/>
      <c r="AH422" s="73"/>
      <c r="AI422" s="73"/>
      <c r="AJ422" s="73"/>
      <c r="AK422" s="73"/>
      <c r="AL422" s="73"/>
      <c r="AM422" s="73"/>
      <c r="AN422" s="73"/>
      <c r="AO422" s="73"/>
      <c r="AP422" s="73"/>
      <c r="AQ422" s="73"/>
      <c r="AR422" s="73"/>
      <c r="AS422" s="73"/>
      <c r="AT422" s="73"/>
      <c r="AU422" s="73"/>
    </row>
    <row r="423" ht="14.25" customHeight="1">
      <c r="A423" s="433">
        <v>46079.0</v>
      </c>
      <c r="B423" s="438" t="s">
        <v>68</v>
      </c>
      <c r="C423" s="438" t="s">
        <v>68</v>
      </c>
      <c r="D423" s="438" t="s">
        <v>68</v>
      </c>
      <c r="E423" s="438" t="s">
        <v>68</v>
      </c>
      <c r="F423" s="438" t="s">
        <v>68</v>
      </c>
      <c r="G423" s="438" t="s">
        <v>68</v>
      </c>
      <c r="H423" s="23"/>
      <c r="I423" s="23"/>
      <c r="J423" s="436" t="s">
        <v>11882</v>
      </c>
      <c r="K423" s="22" t="s">
        <v>68</v>
      </c>
      <c r="L423" s="438" t="s">
        <v>68</v>
      </c>
      <c r="M423" s="438" t="s">
        <v>68</v>
      </c>
      <c r="N423" s="22"/>
      <c r="O423" s="22"/>
      <c r="P423" s="23"/>
      <c r="Q423" s="23"/>
      <c r="R423" s="22"/>
      <c r="S423" s="22"/>
      <c r="T423" s="436" t="s">
        <v>11882</v>
      </c>
      <c r="U423" s="436" t="s">
        <v>68</v>
      </c>
      <c r="V423" s="22" t="s">
        <v>68</v>
      </c>
      <c r="W423" s="22" t="s">
        <v>68</v>
      </c>
      <c r="X423" s="436" t="s">
        <v>11882</v>
      </c>
      <c r="Y423" s="22" t="s">
        <v>68</v>
      </c>
      <c r="Z423" s="23"/>
      <c r="AA423" s="23"/>
      <c r="AB423" s="437"/>
      <c r="AC423" s="437"/>
      <c r="AD423" s="22" t="s">
        <v>68</v>
      </c>
      <c r="AE423" s="73"/>
      <c r="AF423" s="73"/>
      <c r="AG423" s="73"/>
      <c r="AH423" s="73"/>
      <c r="AI423" s="73"/>
      <c r="AJ423" s="73"/>
      <c r="AK423" s="73"/>
      <c r="AL423" s="73"/>
      <c r="AM423" s="73"/>
      <c r="AN423" s="73"/>
      <c r="AO423" s="73"/>
      <c r="AP423" s="73"/>
      <c r="AQ423" s="73"/>
      <c r="AR423" s="73"/>
      <c r="AS423" s="73"/>
      <c r="AT423" s="73"/>
      <c r="AU423" s="73"/>
    </row>
    <row r="424" ht="14.25" customHeight="1">
      <c r="A424" s="433">
        <v>46080.0</v>
      </c>
      <c r="B424" s="438" t="s">
        <v>68</v>
      </c>
      <c r="C424" s="438" t="s">
        <v>68</v>
      </c>
      <c r="D424" s="438" t="s">
        <v>68</v>
      </c>
      <c r="E424" s="438" t="s">
        <v>68</v>
      </c>
      <c r="F424" s="438" t="s">
        <v>68</v>
      </c>
      <c r="G424" s="438" t="s">
        <v>68</v>
      </c>
      <c r="H424" s="23"/>
      <c r="I424" s="23"/>
      <c r="J424" s="436" t="s">
        <v>11882</v>
      </c>
      <c r="K424" s="22" t="s">
        <v>68</v>
      </c>
      <c r="L424" s="438" t="s">
        <v>68</v>
      </c>
      <c r="M424" s="438" t="s">
        <v>68</v>
      </c>
      <c r="N424" s="27"/>
      <c r="O424" s="27"/>
      <c r="P424" s="23"/>
      <c r="Q424" s="23"/>
      <c r="R424" s="27"/>
      <c r="S424" s="27"/>
      <c r="T424" s="436" t="s">
        <v>11882</v>
      </c>
      <c r="U424" s="436" t="s">
        <v>68</v>
      </c>
      <c r="V424" s="22" t="s">
        <v>68</v>
      </c>
      <c r="W424" s="22" t="s">
        <v>68</v>
      </c>
      <c r="X424" s="436" t="s">
        <v>11882</v>
      </c>
      <c r="Y424" s="22" t="s">
        <v>68</v>
      </c>
      <c r="Z424" s="23"/>
      <c r="AA424" s="23"/>
      <c r="AB424" s="437"/>
      <c r="AC424" s="437"/>
      <c r="AD424" s="27" t="s">
        <v>13532</v>
      </c>
      <c r="AE424" s="73"/>
      <c r="AF424" s="73"/>
      <c r="AG424" s="73"/>
      <c r="AH424" s="73"/>
      <c r="AI424" s="73"/>
      <c r="AJ424" s="73"/>
      <c r="AK424" s="73"/>
      <c r="AL424" s="73"/>
      <c r="AM424" s="73"/>
      <c r="AN424" s="73"/>
      <c r="AO424" s="73"/>
      <c r="AP424" s="73"/>
      <c r="AQ424" s="73"/>
      <c r="AR424" s="73"/>
      <c r="AS424" s="73"/>
      <c r="AT424" s="73"/>
      <c r="AU424" s="73"/>
    </row>
    <row r="425" ht="14.25" customHeight="1">
      <c r="A425" s="440">
        <v>46081.0</v>
      </c>
      <c r="B425" s="441" t="s">
        <v>68</v>
      </c>
      <c r="C425" s="441" t="s">
        <v>68</v>
      </c>
      <c r="D425" s="441" t="s">
        <v>68</v>
      </c>
      <c r="E425" s="441" t="s">
        <v>68</v>
      </c>
      <c r="F425" s="441" t="s">
        <v>68</v>
      </c>
      <c r="G425" s="441" t="s">
        <v>68</v>
      </c>
      <c r="H425" s="443"/>
      <c r="I425" s="443"/>
      <c r="J425" s="464" t="s">
        <v>13432</v>
      </c>
      <c r="K425" s="455" t="s">
        <v>68</v>
      </c>
      <c r="L425" s="441" t="s">
        <v>68</v>
      </c>
      <c r="M425" s="441" t="s">
        <v>68</v>
      </c>
      <c r="N425" s="455"/>
      <c r="O425" s="455"/>
      <c r="P425" s="443"/>
      <c r="Q425" s="443"/>
      <c r="R425" s="455"/>
      <c r="S425" s="455"/>
      <c r="T425" s="445" t="s">
        <v>13432</v>
      </c>
      <c r="U425" s="445" t="s">
        <v>68</v>
      </c>
      <c r="V425" s="455" t="s">
        <v>68</v>
      </c>
      <c r="W425" s="455" t="s">
        <v>68</v>
      </c>
      <c r="X425" s="464" t="s">
        <v>13432</v>
      </c>
      <c r="Y425" s="455" t="s">
        <v>68</v>
      </c>
      <c r="Z425" s="443"/>
      <c r="AA425" s="443"/>
      <c r="AB425" s="437"/>
      <c r="AC425" s="437"/>
      <c r="AD425" s="455" t="s">
        <v>68</v>
      </c>
      <c r="AE425" s="446"/>
      <c r="AF425" s="446"/>
      <c r="AG425" s="446"/>
      <c r="AH425" s="446"/>
      <c r="AI425" s="446"/>
      <c r="AJ425" s="446"/>
      <c r="AK425" s="446"/>
      <c r="AL425" s="446"/>
      <c r="AM425" s="446"/>
      <c r="AN425" s="446"/>
      <c r="AO425" s="446"/>
      <c r="AP425" s="446"/>
      <c r="AQ425" s="446"/>
      <c r="AR425" s="446"/>
      <c r="AS425" s="446"/>
      <c r="AT425" s="446"/>
      <c r="AU425" s="446"/>
    </row>
    <row r="426" ht="14.25" customHeight="1">
      <c r="A426" s="433">
        <v>46082.0</v>
      </c>
      <c r="B426" s="438" t="s">
        <v>68</v>
      </c>
      <c r="C426" s="438" t="s">
        <v>68</v>
      </c>
      <c r="D426" s="438" t="s">
        <v>68</v>
      </c>
      <c r="E426" s="438" t="s">
        <v>68</v>
      </c>
      <c r="F426" s="438" t="s">
        <v>68</v>
      </c>
      <c r="G426" s="438" t="s">
        <v>68</v>
      </c>
      <c r="H426" s="23"/>
      <c r="I426" s="23"/>
      <c r="J426" s="439" t="s">
        <v>2458</v>
      </c>
      <c r="K426" s="22" t="s">
        <v>68</v>
      </c>
      <c r="L426" s="439" t="s">
        <v>2458</v>
      </c>
      <c r="M426" s="438" t="s">
        <v>68</v>
      </c>
      <c r="N426" s="22"/>
      <c r="O426" s="22"/>
      <c r="P426" s="439" t="s">
        <v>2458</v>
      </c>
      <c r="Q426" s="22" t="s">
        <v>68</v>
      </c>
      <c r="R426" s="22"/>
      <c r="S426" s="22"/>
      <c r="T426" s="438" t="s">
        <v>2458</v>
      </c>
      <c r="U426" s="436" t="s">
        <v>68</v>
      </c>
      <c r="V426" s="439" t="s">
        <v>2458</v>
      </c>
      <c r="W426" s="22" t="s">
        <v>68</v>
      </c>
      <c r="X426" s="439" t="s">
        <v>2458</v>
      </c>
      <c r="Y426" s="22" t="s">
        <v>68</v>
      </c>
      <c r="Z426" s="439"/>
      <c r="AA426" s="439"/>
      <c r="AB426" s="437"/>
      <c r="AC426" s="437"/>
      <c r="AD426" s="22" t="s">
        <v>68</v>
      </c>
      <c r="AE426" s="73"/>
      <c r="AF426" s="73"/>
      <c r="AG426" s="73"/>
      <c r="AH426" s="73"/>
      <c r="AI426" s="73"/>
      <c r="AJ426" s="73"/>
      <c r="AK426" s="73"/>
      <c r="AL426" s="73"/>
      <c r="AM426" s="73"/>
      <c r="AN426" s="73"/>
      <c r="AO426" s="73"/>
      <c r="AP426" s="73"/>
      <c r="AQ426" s="73"/>
      <c r="AR426" s="73"/>
      <c r="AS426" s="73"/>
      <c r="AT426" s="73"/>
      <c r="AU426" s="73"/>
    </row>
    <row r="427" ht="14.25" customHeight="1">
      <c r="A427" s="433">
        <v>46083.0</v>
      </c>
      <c r="B427" s="438" t="s">
        <v>68</v>
      </c>
      <c r="C427" s="438" t="s">
        <v>68</v>
      </c>
      <c r="D427" s="438" t="s">
        <v>68</v>
      </c>
      <c r="E427" s="438" t="s">
        <v>68</v>
      </c>
      <c r="F427" s="438" t="s">
        <v>68</v>
      </c>
      <c r="G427" s="438" t="s">
        <v>68</v>
      </c>
      <c r="H427" s="23"/>
      <c r="I427" s="23"/>
      <c r="J427" s="447" t="s">
        <v>13475</v>
      </c>
      <c r="K427" s="22" t="s">
        <v>68</v>
      </c>
      <c r="L427" s="436" t="s">
        <v>13441</v>
      </c>
      <c r="M427" s="438" t="s">
        <v>68</v>
      </c>
      <c r="N427" s="22"/>
      <c r="O427" s="22"/>
      <c r="P427" s="22" t="s">
        <v>13533</v>
      </c>
      <c r="Q427" s="22" t="s">
        <v>68</v>
      </c>
      <c r="R427" s="22"/>
      <c r="S427" s="22"/>
      <c r="T427" s="436" t="s">
        <v>13534</v>
      </c>
      <c r="U427" s="436" t="s">
        <v>68</v>
      </c>
      <c r="V427" s="22" t="s">
        <v>13533</v>
      </c>
      <c r="W427" s="22" t="s">
        <v>68</v>
      </c>
      <c r="X427" s="436" t="s">
        <v>11882</v>
      </c>
      <c r="Y427" s="22" t="s">
        <v>68</v>
      </c>
      <c r="Z427" s="22"/>
      <c r="AA427" s="22"/>
      <c r="AB427" s="437"/>
      <c r="AC427" s="437"/>
      <c r="AD427" s="22" t="s">
        <v>13535</v>
      </c>
      <c r="AE427" s="73"/>
      <c r="AF427" s="73"/>
      <c r="AG427" s="73"/>
      <c r="AH427" s="73"/>
      <c r="AI427" s="73"/>
      <c r="AJ427" s="73"/>
      <c r="AK427" s="73"/>
      <c r="AL427" s="73"/>
      <c r="AM427" s="73"/>
      <c r="AN427" s="73"/>
      <c r="AO427" s="73"/>
      <c r="AP427" s="73"/>
      <c r="AQ427" s="73"/>
      <c r="AR427" s="73"/>
      <c r="AS427" s="73"/>
      <c r="AT427" s="73"/>
      <c r="AU427" s="73"/>
    </row>
    <row r="428" ht="14.25" customHeight="1">
      <c r="A428" s="433">
        <v>46084.0</v>
      </c>
      <c r="B428" s="438" t="s">
        <v>68</v>
      </c>
      <c r="C428" s="438" t="s">
        <v>68</v>
      </c>
      <c r="D428" s="438" t="s">
        <v>68</v>
      </c>
      <c r="E428" s="438" t="s">
        <v>68</v>
      </c>
      <c r="F428" s="438" t="s">
        <v>68</v>
      </c>
      <c r="G428" s="438" t="s">
        <v>68</v>
      </c>
      <c r="H428" s="23"/>
      <c r="I428" s="23"/>
      <c r="J428" s="447" t="s">
        <v>68</v>
      </c>
      <c r="K428" s="22" t="s">
        <v>68</v>
      </c>
      <c r="L428" s="436" t="s">
        <v>11882</v>
      </c>
      <c r="M428" s="438" t="s">
        <v>68</v>
      </c>
      <c r="N428" s="22"/>
      <c r="O428" s="22"/>
      <c r="P428" s="22" t="s">
        <v>13533</v>
      </c>
      <c r="Q428" s="22" t="s">
        <v>68</v>
      </c>
      <c r="R428" s="22"/>
      <c r="S428" s="22"/>
      <c r="T428" s="436" t="s">
        <v>11882</v>
      </c>
      <c r="U428" s="436" t="s">
        <v>68</v>
      </c>
      <c r="V428" s="22" t="s">
        <v>13533</v>
      </c>
      <c r="W428" s="22" t="s">
        <v>68</v>
      </c>
      <c r="X428" s="436" t="s">
        <v>11882</v>
      </c>
      <c r="Y428" s="22" t="s">
        <v>68</v>
      </c>
      <c r="Z428" s="22"/>
      <c r="AA428" s="22"/>
      <c r="AB428" s="437"/>
      <c r="AC428" s="437"/>
      <c r="AD428" s="22" t="s">
        <v>68</v>
      </c>
      <c r="AE428" s="73"/>
      <c r="AF428" s="73"/>
      <c r="AG428" s="73"/>
      <c r="AH428" s="73"/>
      <c r="AI428" s="73"/>
      <c r="AJ428" s="73"/>
      <c r="AK428" s="73"/>
      <c r="AL428" s="73"/>
      <c r="AM428" s="73"/>
      <c r="AN428" s="73"/>
      <c r="AO428" s="73"/>
      <c r="AP428" s="73"/>
      <c r="AQ428" s="73"/>
      <c r="AR428" s="73"/>
      <c r="AS428" s="73"/>
      <c r="AT428" s="73"/>
      <c r="AU428" s="73"/>
    </row>
    <row r="429" ht="14.25" customHeight="1">
      <c r="A429" s="433">
        <v>46085.0</v>
      </c>
      <c r="B429" s="438" t="s">
        <v>68</v>
      </c>
      <c r="C429" s="438" t="s">
        <v>68</v>
      </c>
      <c r="D429" s="438" t="s">
        <v>68</v>
      </c>
      <c r="E429" s="438" t="s">
        <v>68</v>
      </c>
      <c r="F429" s="438" t="s">
        <v>68</v>
      </c>
      <c r="G429" s="438" t="s">
        <v>68</v>
      </c>
      <c r="H429" s="23"/>
      <c r="I429" s="23"/>
      <c r="J429" s="447" t="s">
        <v>68</v>
      </c>
      <c r="K429" s="22" t="s">
        <v>68</v>
      </c>
      <c r="L429" s="436" t="s">
        <v>11882</v>
      </c>
      <c r="M429" s="438" t="s">
        <v>68</v>
      </c>
      <c r="N429" s="22"/>
      <c r="O429" s="22"/>
      <c r="P429" s="22" t="s">
        <v>13533</v>
      </c>
      <c r="Q429" s="22" t="s">
        <v>68</v>
      </c>
      <c r="R429" s="22"/>
      <c r="S429" s="22"/>
      <c r="T429" s="436" t="s">
        <v>11882</v>
      </c>
      <c r="U429" s="436" t="s">
        <v>68</v>
      </c>
      <c r="V429" s="22" t="s">
        <v>13533</v>
      </c>
      <c r="W429" s="22" t="s">
        <v>68</v>
      </c>
      <c r="X429" s="436" t="s">
        <v>11882</v>
      </c>
      <c r="Y429" s="22" t="s">
        <v>68</v>
      </c>
      <c r="Z429" s="22"/>
      <c r="AA429" s="22"/>
      <c r="AB429" s="437"/>
      <c r="AC429" s="437"/>
      <c r="AD429" s="22" t="s">
        <v>68</v>
      </c>
      <c r="AE429" s="73"/>
      <c r="AF429" s="73"/>
      <c r="AG429" s="73"/>
      <c r="AH429" s="73"/>
      <c r="AI429" s="73"/>
      <c r="AJ429" s="73"/>
      <c r="AK429" s="73"/>
      <c r="AL429" s="73"/>
      <c r="AM429" s="73"/>
      <c r="AN429" s="73"/>
      <c r="AO429" s="73"/>
      <c r="AP429" s="73"/>
      <c r="AQ429" s="73"/>
      <c r="AR429" s="73"/>
      <c r="AS429" s="73"/>
      <c r="AT429" s="73"/>
      <c r="AU429" s="73"/>
    </row>
    <row r="430" ht="14.25" customHeight="1">
      <c r="A430" s="433">
        <v>46086.0</v>
      </c>
      <c r="B430" s="438" t="s">
        <v>68</v>
      </c>
      <c r="C430" s="438" t="s">
        <v>68</v>
      </c>
      <c r="D430" s="438" t="s">
        <v>68</v>
      </c>
      <c r="E430" s="438" t="s">
        <v>68</v>
      </c>
      <c r="F430" s="438" t="s">
        <v>68</v>
      </c>
      <c r="G430" s="438" t="s">
        <v>68</v>
      </c>
      <c r="H430" s="23"/>
      <c r="I430" s="23"/>
      <c r="J430" s="447" t="s">
        <v>68</v>
      </c>
      <c r="K430" s="22" t="s">
        <v>68</v>
      </c>
      <c r="L430" s="436" t="s">
        <v>11882</v>
      </c>
      <c r="M430" s="438" t="s">
        <v>68</v>
      </c>
      <c r="N430" s="22"/>
      <c r="O430" s="22"/>
      <c r="P430" s="22" t="s">
        <v>13533</v>
      </c>
      <c r="Q430" s="22" t="s">
        <v>68</v>
      </c>
      <c r="R430" s="22"/>
      <c r="S430" s="22"/>
      <c r="T430" s="436" t="s">
        <v>11882</v>
      </c>
      <c r="U430" s="436" t="s">
        <v>68</v>
      </c>
      <c r="V430" s="22" t="s">
        <v>13533</v>
      </c>
      <c r="W430" s="22" t="s">
        <v>68</v>
      </c>
      <c r="X430" s="436" t="s">
        <v>11882</v>
      </c>
      <c r="Y430" s="22" t="s">
        <v>68</v>
      </c>
      <c r="Z430" s="22"/>
      <c r="AA430" s="22"/>
      <c r="AB430" s="437"/>
      <c r="AC430" s="437"/>
      <c r="AD430" s="22" t="s">
        <v>68</v>
      </c>
      <c r="AE430" s="73"/>
      <c r="AF430" s="73"/>
      <c r="AG430" s="73"/>
      <c r="AH430" s="73"/>
      <c r="AI430" s="73"/>
      <c r="AJ430" s="73"/>
      <c r="AK430" s="73"/>
      <c r="AL430" s="73"/>
      <c r="AM430" s="73"/>
      <c r="AN430" s="73"/>
      <c r="AO430" s="73"/>
      <c r="AP430" s="73"/>
      <c r="AQ430" s="73"/>
      <c r="AR430" s="73"/>
      <c r="AS430" s="73"/>
      <c r="AT430" s="73"/>
      <c r="AU430" s="73"/>
    </row>
    <row r="431" ht="14.25" customHeight="1">
      <c r="A431" s="433">
        <v>46087.0</v>
      </c>
      <c r="B431" s="438" t="s">
        <v>68</v>
      </c>
      <c r="C431" s="438" t="s">
        <v>68</v>
      </c>
      <c r="D431" s="438" t="s">
        <v>68</v>
      </c>
      <c r="E431" s="438" t="s">
        <v>68</v>
      </c>
      <c r="F431" s="438" t="s">
        <v>68</v>
      </c>
      <c r="G431" s="438" t="s">
        <v>68</v>
      </c>
      <c r="H431" s="23"/>
      <c r="I431" s="23"/>
      <c r="J431" s="447" t="s">
        <v>68</v>
      </c>
      <c r="K431" s="22" t="s">
        <v>68</v>
      </c>
      <c r="L431" s="436" t="s">
        <v>11882</v>
      </c>
      <c r="M431" s="438" t="s">
        <v>68</v>
      </c>
      <c r="N431" s="22"/>
      <c r="O431" s="22"/>
      <c r="P431" s="22" t="s">
        <v>13536</v>
      </c>
      <c r="Q431" s="22" t="s">
        <v>68</v>
      </c>
      <c r="R431" s="22"/>
      <c r="S431" s="22"/>
      <c r="T431" s="436" t="s">
        <v>11882</v>
      </c>
      <c r="U431" s="436" t="s">
        <v>68</v>
      </c>
      <c r="V431" s="22" t="s">
        <v>13533</v>
      </c>
      <c r="W431" s="22" t="s">
        <v>68</v>
      </c>
      <c r="X431" s="436" t="s">
        <v>11882</v>
      </c>
      <c r="Y431" s="22" t="s">
        <v>68</v>
      </c>
      <c r="Z431" s="22"/>
      <c r="AA431" s="22"/>
      <c r="AB431" s="437"/>
      <c r="AC431" s="437"/>
      <c r="AD431" s="22" t="s">
        <v>13537</v>
      </c>
      <c r="AE431" s="73"/>
      <c r="AF431" s="73"/>
      <c r="AG431" s="73"/>
      <c r="AH431" s="73"/>
      <c r="AI431" s="73"/>
      <c r="AJ431" s="73"/>
      <c r="AK431" s="73"/>
      <c r="AL431" s="73"/>
      <c r="AM431" s="73"/>
      <c r="AN431" s="73"/>
      <c r="AO431" s="73"/>
      <c r="AP431" s="73"/>
      <c r="AQ431" s="73"/>
      <c r="AR431" s="73"/>
      <c r="AS431" s="73"/>
      <c r="AT431" s="73"/>
      <c r="AU431" s="73"/>
    </row>
    <row r="432" ht="14.25" customHeight="1">
      <c r="A432" s="440">
        <v>46088.0</v>
      </c>
      <c r="B432" s="441" t="s">
        <v>68</v>
      </c>
      <c r="C432" s="441" t="s">
        <v>68</v>
      </c>
      <c r="D432" s="441" t="s">
        <v>68</v>
      </c>
      <c r="E432" s="441" t="s">
        <v>68</v>
      </c>
      <c r="F432" s="441" t="s">
        <v>68</v>
      </c>
      <c r="G432" s="441" t="s">
        <v>68</v>
      </c>
      <c r="H432" s="443"/>
      <c r="I432" s="443"/>
      <c r="J432" s="464" t="s">
        <v>13432</v>
      </c>
      <c r="K432" s="455" t="s">
        <v>68</v>
      </c>
      <c r="L432" s="445" t="s">
        <v>13432</v>
      </c>
      <c r="M432" s="445" t="s">
        <v>68</v>
      </c>
      <c r="N432" s="455"/>
      <c r="O432" s="455"/>
      <c r="P432" s="455" t="s">
        <v>13533</v>
      </c>
      <c r="Q432" s="455" t="s">
        <v>68</v>
      </c>
      <c r="R432" s="455"/>
      <c r="S432" s="455"/>
      <c r="T432" s="445" t="s">
        <v>13432</v>
      </c>
      <c r="U432" s="445" t="s">
        <v>68</v>
      </c>
      <c r="V432" s="455" t="s">
        <v>13533</v>
      </c>
      <c r="W432" s="455" t="s">
        <v>68</v>
      </c>
      <c r="X432" s="464" t="s">
        <v>13432</v>
      </c>
      <c r="Y432" s="455" t="s">
        <v>68</v>
      </c>
      <c r="Z432" s="455"/>
      <c r="AA432" s="455"/>
      <c r="AB432" s="437"/>
      <c r="AC432" s="437"/>
      <c r="AD432" s="455" t="s">
        <v>68</v>
      </c>
      <c r="AE432" s="446"/>
      <c r="AF432" s="446"/>
      <c r="AG432" s="446"/>
      <c r="AH432" s="446"/>
      <c r="AI432" s="446"/>
      <c r="AJ432" s="446"/>
      <c r="AK432" s="446"/>
      <c r="AL432" s="446"/>
      <c r="AM432" s="446"/>
      <c r="AN432" s="446"/>
      <c r="AO432" s="446"/>
      <c r="AP432" s="446"/>
      <c r="AQ432" s="446"/>
      <c r="AR432" s="446"/>
      <c r="AS432" s="446"/>
      <c r="AT432" s="446"/>
      <c r="AU432" s="446"/>
    </row>
    <row r="433" ht="14.25" customHeight="1">
      <c r="A433" s="433">
        <v>46089.0</v>
      </c>
      <c r="B433" s="438" t="s">
        <v>68</v>
      </c>
      <c r="C433" s="438" t="s">
        <v>68</v>
      </c>
      <c r="D433" s="438" t="s">
        <v>68</v>
      </c>
      <c r="E433" s="438" t="s">
        <v>68</v>
      </c>
      <c r="F433" s="438" t="s">
        <v>68</v>
      </c>
      <c r="G433" s="438" t="s">
        <v>68</v>
      </c>
      <c r="H433" s="23"/>
      <c r="I433" s="23"/>
      <c r="J433" s="439" t="s">
        <v>2458</v>
      </c>
      <c r="K433" s="22" t="s">
        <v>68</v>
      </c>
      <c r="L433" s="439" t="s">
        <v>2458</v>
      </c>
      <c r="M433" s="438" t="s">
        <v>68</v>
      </c>
      <c r="N433" s="22"/>
      <c r="O433" s="22"/>
      <c r="P433" s="22" t="s">
        <v>2458</v>
      </c>
      <c r="Q433" s="22" t="s">
        <v>68</v>
      </c>
      <c r="R433" s="22"/>
      <c r="S433" s="22"/>
      <c r="T433" s="438" t="s">
        <v>2458</v>
      </c>
      <c r="U433" s="436" t="s">
        <v>68</v>
      </c>
      <c r="V433" s="439" t="s">
        <v>2458</v>
      </c>
      <c r="W433" s="22" t="s">
        <v>68</v>
      </c>
      <c r="X433" s="22" t="s">
        <v>2458</v>
      </c>
      <c r="Y433" s="22" t="s">
        <v>68</v>
      </c>
      <c r="Z433" s="22"/>
      <c r="AA433" s="22"/>
      <c r="AB433" s="437"/>
      <c r="AC433" s="437"/>
      <c r="AD433" s="22" t="s">
        <v>68</v>
      </c>
      <c r="AE433" s="73"/>
      <c r="AF433" s="73"/>
      <c r="AG433" s="73"/>
      <c r="AH433" s="73"/>
      <c r="AI433" s="73"/>
      <c r="AJ433" s="73"/>
      <c r="AK433" s="73"/>
      <c r="AL433" s="73"/>
      <c r="AM433" s="73"/>
      <c r="AN433" s="73"/>
      <c r="AO433" s="73"/>
      <c r="AP433" s="73"/>
      <c r="AQ433" s="73"/>
      <c r="AR433" s="73"/>
      <c r="AS433" s="73"/>
      <c r="AT433" s="73"/>
      <c r="AU433" s="73"/>
    </row>
    <row r="434" ht="14.25" customHeight="1">
      <c r="A434" s="433">
        <v>46090.0</v>
      </c>
      <c r="B434" s="438" t="s">
        <v>68</v>
      </c>
      <c r="C434" s="438" t="s">
        <v>68</v>
      </c>
      <c r="D434" s="438" t="s">
        <v>68</v>
      </c>
      <c r="E434" s="438" t="s">
        <v>68</v>
      </c>
      <c r="F434" s="438" t="s">
        <v>68</v>
      </c>
      <c r="G434" s="438" t="s">
        <v>68</v>
      </c>
      <c r="H434" s="23"/>
      <c r="I434" s="23"/>
      <c r="J434" s="447" t="s">
        <v>68</v>
      </c>
      <c r="K434" s="22" t="s">
        <v>68</v>
      </c>
      <c r="L434" s="436" t="s">
        <v>11882</v>
      </c>
      <c r="M434" s="438" t="s">
        <v>68</v>
      </c>
      <c r="N434" s="22"/>
      <c r="O434" s="22"/>
      <c r="P434" s="22" t="s">
        <v>13533</v>
      </c>
      <c r="Q434" s="22" t="s">
        <v>68</v>
      </c>
      <c r="R434" s="22"/>
      <c r="S434" s="22"/>
      <c r="T434" s="436" t="s">
        <v>11882</v>
      </c>
      <c r="U434" s="436" t="s">
        <v>68</v>
      </c>
      <c r="V434" s="22" t="s">
        <v>13533</v>
      </c>
      <c r="W434" s="22" t="s">
        <v>68</v>
      </c>
      <c r="X434" s="22" t="s">
        <v>11882</v>
      </c>
      <c r="Y434" s="22" t="s">
        <v>68</v>
      </c>
      <c r="Z434" s="22"/>
      <c r="AA434" s="22"/>
      <c r="AB434" s="437"/>
      <c r="AC434" s="437"/>
      <c r="AD434" s="22" t="s">
        <v>68</v>
      </c>
      <c r="AE434" s="73"/>
      <c r="AF434" s="73"/>
      <c r="AG434" s="73"/>
      <c r="AH434" s="73"/>
      <c r="AI434" s="73"/>
      <c r="AJ434" s="73"/>
      <c r="AK434" s="73"/>
      <c r="AL434" s="73"/>
      <c r="AM434" s="73"/>
      <c r="AN434" s="73"/>
      <c r="AO434" s="73"/>
      <c r="AP434" s="73"/>
      <c r="AQ434" s="73"/>
      <c r="AR434" s="73"/>
      <c r="AS434" s="73"/>
      <c r="AT434" s="73"/>
      <c r="AU434" s="73"/>
    </row>
    <row r="435" ht="14.25" customHeight="1">
      <c r="A435" s="433">
        <v>46091.0</v>
      </c>
      <c r="B435" s="438" t="s">
        <v>68</v>
      </c>
      <c r="C435" s="438" t="s">
        <v>68</v>
      </c>
      <c r="D435" s="438" t="s">
        <v>68</v>
      </c>
      <c r="E435" s="438" t="s">
        <v>68</v>
      </c>
      <c r="F435" s="438" t="s">
        <v>68</v>
      </c>
      <c r="G435" s="438" t="s">
        <v>68</v>
      </c>
      <c r="H435" s="23"/>
      <c r="I435" s="23"/>
      <c r="J435" s="447" t="s">
        <v>68</v>
      </c>
      <c r="K435" s="22" t="s">
        <v>68</v>
      </c>
      <c r="L435" s="436" t="s">
        <v>11882</v>
      </c>
      <c r="M435" s="438" t="s">
        <v>68</v>
      </c>
      <c r="N435" s="22"/>
      <c r="O435" s="22"/>
      <c r="P435" s="22" t="s">
        <v>13533</v>
      </c>
      <c r="Q435" s="22" t="s">
        <v>68</v>
      </c>
      <c r="R435" s="22"/>
      <c r="S435" s="22"/>
      <c r="T435" s="436" t="s">
        <v>11882</v>
      </c>
      <c r="U435" s="436" t="s">
        <v>68</v>
      </c>
      <c r="V435" s="22" t="s">
        <v>13533</v>
      </c>
      <c r="W435" s="22" t="s">
        <v>68</v>
      </c>
      <c r="X435" s="22" t="s">
        <v>11882</v>
      </c>
      <c r="Y435" s="22" t="s">
        <v>68</v>
      </c>
      <c r="Z435" s="22"/>
      <c r="AA435" s="22"/>
      <c r="AB435" s="437"/>
      <c r="AC435" s="437"/>
      <c r="AD435" s="22" t="s">
        <v>68</v>
      </c>
      <c r="AE435" s="73"/>
      <c r="AF435" s="73"/>
      <c r="AG435" s="73"/>
      <c r="AH435" s="73"/>
      <c r="AI435" s="73"/>
      <c r="AJ435" s="73"/>
      <c r="AK435" s="73"/>
      <c r="AL435" s="73"/>
      <c r="AM435" s="73"/>
      <c r="AN435" s="73"/>
      <c r="AO435" s="73"/>
      <c r="AP435" s="73"/>
      <c r="AQ435" s="73"/>
      <c r="AR435" s="73"/>
      <c r="AS435" s="73"/>
      <c r="AT435" s="73"/>
      <c r="AU435" s="73"/>
    </row>
    <row r="436" ht="14.25" customHeight="1">
      <c r="A436" s="433">
        <v>46092.0</v>
      </c>
      <c r="B436" s="438" t="s">
        <v>68</v>
      </c>
      <c r="C436" s="438" t="s">
        <v>68</v>
      </c>
      <c r="D436" s="438" t="s">
        <v>68</v>
      </c>
      <c r="E436" s="438" t="s">
        <v>68</v>
      </c>
      <c r="F436" s="438" t="s">
        <v>68</v>
      </c>
      <c r="G436" s="438" t="s">
        <v>68</v>
      </c>
      <c r="H436" s="23"/>
      <c r="I436" s="23"/>
      <c r="J436" s="447" t="s">
        <v>68</v>
      </c>
      <c r="K436" s="22" t="s">
        <v>68</v>
      </c>
      <c r="L436" s="436" t="s">
        <v>11882</v>
      </c>
      <c r="M436" s="438" t="s">
        <v>68</v>
      </c>
      <c r="N436" s="22"/>
      <c r="O436" s="22"/>
      <c r="P436" s="22" t="s">
        <v>13533</v>
      </c>
      <c r="Q436" s="22" t="s">
        <v>68</v>
      </c>
      <c r="R436" s="22"/>
      <c r="S436" s="22"/>
      <c r="T436" s="436" t="s">
        <v>11882</v>
      </c>
      <c r="U436" s="436" t="s">
        <v>68</v>
      </c>
      <c r="V436" s="22" t="s">
        <v>13533</v>
      </c>
      <c r="W436" s="22" t="s">
        <v>68</v>
      </c>
      <c r="X436" s="22" t="s">
        <v>11882</v>
      </c>
      <c r="Y436" s="22" t="s">
        <v>68</v>
      </c>
      <c r="Z436" s="22"/>
      <c r="AA436" s="22"/>
      <c r="AB436" s="437"/>
      <c r="AC436" s="437"/>
      <c r="AD436" s="22" t="s">
        <v>68</v>
      </c>
      <c r="AE436" s="73"/>
      <c r="AF436" s="73"/>
      <c r="AG436" s="73"/>
      <c r="AH436" s="73"/>
      <c r="AI436" s="73"/>
      <c r="AJ436" s="73"/>
      <c r="AK436" s="73"/>
      <c r="AL436" s="73"/>
      <c r="AM436" s="73"/>
      <c r="AN436" s="73"/>
      <c r="AO436" s="73"/>
      <c r="AP436" s="73"/>
      <c r="AQ436" s="73"/>
      <c r="AR436" s="73"/>
      <c r="AS436" s="73"/>
      <c r="AT436" s="73"/>
      <c r="AU436" s="73"/>
    </row>
    <row r="437" ht="14.25" customHeight="1">
      <c r="A437" s="433">
        <v>46093.0</v>
      </c>
      <c r="B437" s="438" t="s">
        <v>68</v>
      </c>
      <c r="C437" s="438" t="s">
        <v>68</v>
      </c>
      <c r="D437" s="438" t="s">
        <v>68</v>
      </c>
      <c r="E437" s="438" t="s">
        <v>68</v>
      </c>
      <c r="F437" s="438" t="s">
        <v>68</v>
      </c>
      <c r="G437" s="438" t="s">
        <v>68</v>
      </c>
      <c r="H437" s="23"/>
      <c r="I437" s="23"/>
      <c r="J437" s="447" t="s">
        <v>68</v>
      </c>
      <c r="K437" s="22" t="s">
        <v>68</v>
      </c>
      <c r="L437" s="436" t="s">
        <v>11882</v>
      </c>
      <c r="M437" s="438" t="s">
        <v>68</v>
      </c>
      <c r="N437" s="22"/>
      <c r="O437" s="22"/>
      <c r="P437" s="22" t="s">
        <v>13533</v>
      </c>
      <c r="Q437" s="22" t="s">
        <v>68</v>
      </c>
      <c r="R437" s="22"/>
      <c r="S437" s="22"/>
      <c r="T437" s="436" t="s">
        <v>11882</v>
      </c>
      <c r="U437" s="436" t="s">
        <v>68</v>
      </c>
      <c r="V437" s="22" t="s">
        <v>13533</v>
      </c>
      <c r="W437" s="22" t="s">
        <v>68</v>
      </c>
      <c r="X437" s="22" t="s">
        <v>11882</v>
      </c>
      <c r="Y437" s="22" t="s">
        <v>68</v>
      </c>
      <c r="Z437" s="22"/>
      <c r="AA437" s="22"/>
      <c r="AB437" s="437"/>
      <c r="AC437" s="437"/>
      <c r="AD437" s="22" t="s">
        <v>68</v>
      </c>
      <c r="AE437" s="73"/>
      <c r="AF437" s="73"/>
      <c r="AG437" s="73"/>
      <c r="AH437" s="73"/>
      <c r="AI437" s="73"/>
      <c r="AJ437" s="73"/>
      <c r="AK437" s="73"/>
      <c r="AL437" s="73"/>
      <c r="AM437" s="73"/>
      <c r="AN437" s="73"/>
      <c r="AO437" s="73"/>
      <c r="AP437" s="73"/>
      <c r="AQ437" s="73"/>
      <c r="AR437" s="73"/>
      <c r="AS437" s="73"/>
      <c r="AT437" s="73"/>
      <c r="AU437" s="73"/>
    </row>
    <row r="438" ht="14.25" customHeight="1">
      <c r="A438" s="433">
        <v>46094.0</v>
      </c>
      <c r="B438" s="438" t="s">
        <v>68</v>
      </c>
      <c r="C438" s="438" t="s">
        <v>68</v>
      </c>
      <c r="D438" s="438" t="s">
        <v>68</v>
      </c>
      <c r="E438" s="438" t="s">
        <v>68</v>
      </c>
      <c r="F438" s="438" t="s">
        <v>68</v>
      </c>
      <c r="G438" s="438" t="s">
        <v>68</v>
      </c>
      <c r="H438" s="23"/>
      <c r="I438" s="23"/>
      <c r="J438" s="447" t="s">
        <v>68</v>
      </c>
      <c r="K438" s="22" t="s">
        <v>68</v>
      </c>
      <c r="L438" s="436" t="s">
        <v>11882</v>
      </c>
      <c r="M438" s="438" t="s">
        <v>68</v>
      </c>
      <c r="N438" s="22"/>
      <c r="O438" s="22"/>
      <c r="P438" s="22" t="s">
        <v>13533</v>
      </c>
      <c r="Q438" s="22" t="s">
        <v>68</v>
      </c>
      <c r="R438" s="22"/>
      <c r="S438" s="22"/>
      <c r="T438" s="436" t="s">
        <v>11882</v>
      </c>
      <c r="U438" s="436" t="s">
        <v>68</v>
      </c>
      <c r="V438" s="22" t="s">
        <v>13533</v>
      </c>
      <c r="W438" s="22" t="s">
        <v>68</v>
      </c>
      <c r="X438" s="22" t="s">
        <v>11882</v>
      </c>
      <c r="Y438" s="22" t="s">
        <v>68</v>
      </c>
      <c r="Z438" s="22"/>
      <c r="AA438" s="22"/>
      <c r="AB438" s="437"/>
      <c r="AC438" s="437"/>
      <c r="AD438" s="22" t="s">
        <v>68</v>
      </c>
      <c r="AE438" s="73"/>
      <c r="AF438" s="73"/>
      <c r="AG438" s="73"/>
      <c r="AH438" s="73"/>
      <c r="AI438" s="73"/>
      <c r="AJ438" s="73"/>
      <c r="AK438" s="73"/>
      <c r="AL438" s="73"/>
      <c r="AM438" s="73"/>
      <c r="AN438" s="73"/>
      <c r="AO438" s="73"/>
      <c r="AP438" s="73"/>
      <c r="AQ438" s="73"/>
      <c r="AR438" s="73"/>
      <c r="AS438" s="73"/>
      <c r="AT438" s="73"/>
      <c r="AU438" s="73"/>
    </row>
    <row r="439" ht="14.25" customHeight="1">
      <c r="A439" s="440">
        <v>46095.0</v>
      </c>
      <c r="B439" s="441" t="s">
        <v>68</v>
      </c>
      <c r="C439" s="441" t="s">
        <v>68</v>
      </c>
      <c r="D439" s="441" t="s">
        <v>68</v>
      </c>
      <c r="E439" s="441" t="s">
        <v>68</v>
      </c>
      <c r="F439" s="441" t="s">
        <v>68</v>
      </c>
      <c r="G439" s="441" t="s">
        <v>68</v>
      </c>
      <c r="H439" s="443"/>
      <c r="I439" s="443"/>
      <c r="J439" s="464" t="s">
        <v>13432</v>
      </c>
      <c r="K439" s="455" t="s">
        <v>68</v>
      </c>
      <c r="L439" s="445" t="s">
        <v>13432</v>
      </c>
      <c r="M439" s="441" t="s">
        <v>68</v>
      </c>
      <c r="N439" s="455"/>
      <c r="O439" s="455"/>
      <c r="P439" s="455" t="s">
        <v>13533</v>
      </c>
      <c r="Q439" s="455" t="s">
        <v>68</v>
      </c>
      <c r="R439" s="455"/>
      <c r="S439" s="455"/>
      <c r="T439" s="445" t="s">
        <v>13432</v>
      </c>
      <c r="U439" s="445" t="s">
        <v>68</v>
      </c>
      <c r="V439" s="455" t="s">
        <v>13492</v>
      </c>
      <c r="W439" s="455" t="s">
        <v>68</v>
      </c>
      <c r="X439" s="455" t="s">
        <v>13432</v>
      </c>
      <c r="Y439" s="455" t="s">
        <v>68</v>
      </c>
      <c r="Z439" s="455"/>
      <c r="AA439" s="455"/>
      <c r="AB439" s="437"/>
      <c r="AC439" s="437"/>
      <c r="AD439" s="455" t="s">
        <v>13538</v>
      </c>
      <c r="AE439" s="446"/>
      <c r="AF439" s="446"/>
      <c r="AG439" s="446"/>
      <c r="AH439" s="446"/>
      <c r="AI439" s="446"/>
      <c r="AJ439" s="446"/>
      <c r="AK439" s="446"/>
      <c r="AL439" s="446"/>
      <c r="AM439" s="446"/>
      <c r="AN439" s="446"/>
      <c r="AO439" s="446"/>
      <c r="AP439" s="446"/>
      <c r="AQ439" s="446"/>
      <c r="AR439" s="446"/>
      <c r="AS439" s="446"/>
      <c r="AT439" s="446"/>
      <c r="AU439" s="446"/>
    </row>
    <row r="440" ht="14.25" customHeight="1">
      <c r="A440" s="433">
        <v>46096.0</v>
      </c>
      <c r="B440" s="438" t="s">
        <v>68</v>
      </c>
      <c r="C440" s="438" t="s">
        <v>68</v>
      </c>
      <c r="D440" s="438" t="s">
        <v>68</v>
      </c>
      <c r="E440" s="438" t="s">
        <v>68</v>
      </c>
      <c r="F440" s="438" t="s">
        <v>68</v>
      </c>
      <c r="G440" s="438" t="s">
        <v>68</v>
      </c>
      <c r="H440" s="23"/>
      <c r="I440" s="23"/>
      <c r="J440" s="439" t="s">
        <v>2458</v>
      </c>
      <c r="K440" s="22" t="s">
        <v>68</v>
      </c>
      <c r="L440" s="439" t="s">
        <v>2458</v>
      </c>
      <c r="M440" s="438" t="s">
        <v>68</v>
      </c>
      <c r="N440" s="23"/>
      <c r="O440" s="23"/>
      <c r="P440" s="22" t="s">
        <v>2458</v>
      </c>
      <c r="Q440" s="22" t="s">
        <v>68</v>
      </c>
      <c r="R440" s="23"/>
      <c r="S440" s="23"/>
      <c r="T440" s="438" t="s">
        <v>2458</v>
      </c>
      <c r="U440" s="436" t="s">
        <v>68</v>
      </c>
      <c r="V440" s="439" t="s">
        <v>2458</v>
      </c>
      <c r="W440" s="22" t="s">
        <v>68</v>
      </c>
      <c r="X440" s="22" t="s">
        <v>2458</v>
      </c>
      <c r="Y440" s="22" t="s">
        <v>68</v>
      </c>
      <c r="Z440" s="22"/>
      <c r="AA440" s="22"/>
      <c r="AB440" s="437"/>
      <c r="AC440" s="437"/>
      <c r="AD440" s="23"/>
      <c r="AE440" s="73"/>
      <c r="AF440" s="73"/>
      <c r="AG440" s="73"/>
      <c r="AH440" s="73"/>
      <c r="AI440" s="73"/>
      <c r="AJ440" s="73"/>
      <c r="AK440" s="73"/>
      <c r="AL440" s="73"/>
      <c r="AM440" s="73"/>
      <c r="AN440" s="73"/>
      <c r="AO440" s="73"/>
      <c r="AP440" s="73"/>
      <c r="AQ440" s="73"/>
      <c r="AR440" s="73"/>
      <c r="AS440" s="73"/>
      <c r="AT440" s="73"/>
      <c r="AU440" s="73"/>
    </row>
    <row r="441" ht="14.25" customHeight="1">
      <c r="A441" s="433">
        <v>46097.0</v>
      </c>
      <c r="B441" s="438" t="s">
        <v>68</v>
      </c>
      <c r="C441" s="438" t="s">
        <v>68</v>
      </c>
      <c r="D441" s="438" t="s">
        <v>68</v>
      </c>
      <c r="E441" s="438" t="s">
        <v>68</v>
      </c>
      <c r="F441" s="438" t="s">
        <v>68</v>
      </c>
      <c r="G441" s="438" t="s">
        <v>68</v>
      </c>
      <c r="H441" s="23"/>
      <c r="I441" s="23"/>
      <c r="J441" s="447" t="s">
        <v>68</v>
      </c>
      <c r="K441" s="22" t="s">
        <v>68</v>
      </c>
      <c r="L441" s="436" t="s">
        <v>2493</v>
      </c>
      <c r="M441" s="438" t="s">
        <v>68</v>
      </c>
      <c r="N441" s="22"/>
      <c r="O441" s="22"/>
      <c r="P441" s="22" t="s">
        <v>2493</v>
      </c>
      <c r="Q441" s="22" t="s">
        <v>68</v>
      </c>
      <c r="R441" s="22"/>
      <c r="S441" s="22"/>
      <c r="T441" s="436" t="s">
        <v>2493</v>
      </c>
      <c r="U441" s="436" t="s">
        <v>68</v>
      </c>
      <c r="V441" s="22" t="s">
        <v>2493</v>
      </c>
      <c r="W441" s="22" t="s">
        <v>68</v>
      </c>
      <c r="X441" s="22" t="s">
        <v>2493</v>
      </c>
      <c r="Y441" s="22" t="s">
        <v>68</v>
      </c>
      <c r="Z441" s="22"/>
      <c r="AA441" s="22"/>
      <c r="AB441" s="437"/>
      <c r="AC441" s="437"/>
      <c r="AD441" s="22" t="s">
        <v>13539</v>
      </c>
      <c r="AE441" s="73"/>
      <c r="AF441" s="73"/>
      <c r="AG441" s="73"/>
      <c r="AH441" s="73"/>
      <c r="AI441" s="73"/>
      <c r="AJ441" s="73"/>
      <c r="AK441" s="73"/>
      <c r="AL441" s="73"/>
      <c r="AM441" s="73"/>
      <c r="AN441" s="73"/>
      <c r="AO441" s="73"/>
      <c r="AP441" s="73"/>
      <c r="AQ441" s="73"/>
      <c r="AR441" s="73"/>
      <c r="AS441" s="73"/>
      <c r="AT441" s="73"/>
      <c r="AU441" s="73"/>
    </row>
    <row r="442" ht="14.25" customHeight="1">
      <c r="A442" s="433">
        <v>46098.0</v>
      </c>
      <c r="B442" s="438" t="s">
        <v>68</v>
      </c>
      <c r="C442" s="438" t="s">
        <v>68</v>
      </c>
      <c r="D442" s="438" t="s">
        <v>68</v>
      </c>
      <c r="E442" s="438" t="s">
        <v>68</v>
      </c>
      <c r="F442" s="438" t="s">
        <v>68</v>
      </c>
      <c r="G442" s="438" t="s">
        <v>68</v>
      </c>
      <c r="H442" s="23"/>
      <c r="I442" s="23"/>
      <c r="J442" s="447" t="s">
        <v>68</v>
      </c>
      <c r="K442" s="22" t="s">
        <v>68</v>
      </c>
      <c r="L442" s="436" t="s">
        <v>11882</v>
      </c>
      <c r="M442" s="438" t="s">
        <v>68</v>
      </c>
      <c r="N442" s="23"/>
      <c r="O442" s="23"/>
      <c r="P442" s="22" t="s">
        <v>13533</v>
      </c>
      <c r="Q442" s="22" t="s">
        <v>68</v>
      </c>
      <c r="R442" s="23"/>
      <c r="S442" s="23"/>
      <c r="T442" s="436" t="s">
        <v>11882</v>
      </c>
      <c r="U442" s="436" t="s">
        <v>68</v>
      </c>
      <c r="V442" s="22" t="s">
        <v>13533</v>
      </c>
      <c r="W442" s="22" t="s">
        <v>68</v>
      </c>
      <c r="X442" s="22" t="s">
        <v>11882</v>
      </c>
      <c r="Y442" s="22" t="s">
        <v>68</v>
      </c>
      <c r="Z442" s="22"/>
      <c r="AA442" s="22"/>
      <c r="AB442" s="437"/>
      <c r="AC442" s="437"/>
      <c r="AD442" s="23"/>
      <c r="AE442" s="73"/>
      <c r="AF442" s="73"/>
      <c r="AG442" s="73"/>
      <c r="AH442" s="73"/>
      <c r="AI442" s="73"/>
      <c r="AJ442" s="73"/>
      <c r="AK442" s="73"/>
      <c r="AL442" s="73"/>
      <c r="AM442" s="73"/>
      <c r="AN442" s="73"/>
      <c r="AO442" s="73"/>
      <c r="AP442" s="73"/>
      <c r="AQ442" s="73"/>
      <c r="AR442" s="73"/>
      <c r="AS442" s="73"/>
      <c r="AT442" s="73"/>
      <c r="AU442" s="73"/>
    </row>
    <row r="443" ht="14.25" customHeight="1">
      <c r="A443" s="433">
        <v>46099.0</v>
      </c>
      <c r="B443" s="438" t="s">
        <v>68</v>
      </c>
      <c r="C443" s="438" t="s">
        <v>68</v>
      </c>
      <c r="D443" s="438" t="s">
        <v>68</v>
      </c>
      <c r="E443" s="438" t="s">
        <v>68</v>
      </c>
      <c r="F443" s="438" t="s">
        <v>68</v>
      </c>
      <c r="G443" s="438" t="s">
        <v>68</v>
      </c>
      <c r="H443" s="23"/>
      <c r="I443" s="23"/>
      <c r="J443" s="447" t="s">
        <v>68</v>
      </c>
      <c r="K443" s="22" t="s">
        <v>68</v>
      </c>
      <c r="L443" s="436" t="s">
        <v>11882</v>
      </c>
      <c r="M443" s="438" t="s">
        <v>68</v>
      </c>
      <c r="N443" s="22"/>
      <c r="O443" s="22"/>
      <c r="P443" s="22" t="s">
        <v>13533</v>
      </c>
      <c r="Q443" s="22" t="s">
        <v>68</v>
      </c>
      <c r="R443" s="22"/>
      <c r="S443" s="22"/>
      <c r="T443" s="436" t="s">
        <v>11882</v>
      </c>
      <c r="U443" s="436" t="s">
        <v>68</v>
      </c>
      <c r="V443" s="22" t="s">
        <v>13533</v>
      </c>
      <c r="W443" s="22" t="s">
        <v>68</v>
      </c>
      <c r="X443" s="22" t="s">
        <v>13540</v>
      </c>
      <c r="Y443" s="22" t="s">
        <v>68</v>
      </c>
      <c r="Z443" s="22"/>
      <c r="AA443" s="22"/>
      <c r="AB443" s="437"/>
      <c r="AC443" s="437"/>
      <c r="AD443" s="22" t="s">
        <v>13541</v>
      </c>
      <c r="AE443" s="73"/>
      <c r="AF443" s="73"/>
      <c r="AG443" s="73"/>
      <c r="AH443" s="73"/>
      <c r="AI443" s="73"/>
      <c r="AJ443" s="73"/>
      <c r="AK443" s="73"/>
      <c r="AL443" s="73"/>
      <c r="AM443" s="73"/>
      <c r="AN443" s="73"/>
      <c r="AO443" s="73"/>
      <c r="AP443" s="73"/>
      <c r="AQ443" s="73"/>
      <c r="AR443" s="73"/>
      <c r="AS443" s="73"/>
      <c r="AT443" s="73"/>
      <c r="AU443" s="73"/>
    </row>
    <row r="444" ht="14.25" customHeight="1">
      <c r="A444" s="433">
        <v>46100.0</v>
      </c>
      <c r="B444" s="438" t="s">
        <v>68</v>
      </c>
      <c r="C444" s="438" t="s">
        <v>68</v>
      </c>
      <c r="D444" s="438" t="s">
        <v>68</v>
      </c>
      <c r="E444" s="438" t="s">
        <v>68</v>
      </c>
      <c r="F444" s="438" t="s">
        <v>68</v>
      </c>
      <c r="G444" s="438" t="s">
        <v>68</v>
      </c>
      <c r="H444" s="23"/>
      <c r="I444" s="23"/>
      <c r="J444" s="447" t="s">
        <v>68</v>
      </c>
      <c r="K444" s="22" t="s">
        <v>68</v>
      </c>
      <c r="L444" s="436" t="s">
        <v>11882</v>
      </c>
      <c r="M444" s="438" t="s">
        <v>68</v>
      </c>
      <c r="N444" s="22"/>
      <c r="O444" s="22"/>
      <c r="P444" s="22" t="s">
        <v>13533</v>
      </c>
      <c r="Q444" s="22" t="s">
        <v>68</v>
      </c>
      <c r="R444" s="22"/>
      <c r="S444" s="22"/>
      <c r="T444" s="436" t="s">
        <v>13432</v>
      </c>
      <c r="U444" s="436" t="s">
        <v>68</v>
      </c>
      <c r="V444" s="22" t="s">
        <v>13533</v>
      </c>
      <c r="W444" s="22" t="s">
        <v>68</v>
      </c>
      <c r="X444" s="22" t="s">
        <v>13432</v>
      </c>
      <c r="Y444" s="22" t="s">
        <v>68</v>
      </c>
      <c r="Z444" s="22"/>
      <c r="AA444" s="22"/>
      <c r="AB444" s="437"/>
      <c r="AC444" s="437"/>
      <c r="AD444" s="22" t="s">
        <v>13542</v>
      </c>
      <c r="AE444" s="73"/>
      <c r="AF444" s="73"/>
      <c r="AG444" s="73"/>
      <c r="AH444" s="73"/>
      <c r="AI444" s="73"/>
      <c r="AJ444" s="73"/>
      <c r="AK444" s="73"/>
      <c r="AL444" s="73"/>
      <c r="AM444" s="73"/>
      <c r="AN444" s="73"/>
      <c r="AO444" s="73"/>
      <c r="AP444" s="73"/>
      <c r="AQ444" s="73"/>
      <c r="AR444" s="73"/>
      <c r="AS444" s="73"/>
      <c r="AT444" s="73"/>
      <c r="AU444" s="73"/>
    </row>
    <row r="445" ht="14.25" customHeight="1">
      <c r="A445" s="433">
        <v>46101.0</v>
      </c>
      <c r="B445" s="438" t="s">
        <v>68</v>
      </c>
      <c r="C445" s="438" t="s">
        <v>68</v>
      </c>
      <c r="D445" s="438" t="s">
        <v>68</v>
      </c>
      <c r="E445" s="438" t="s">
        <v>68</v>
      </c>
      <c r="F445" s="438" t="s">
        <v>68</v>
      </c>
      <c r="G445" s="438" t="s">
        <v>68</v>
      </c>
      <c r="H445" s="23"/>
      <c r="I445" s="23"/>
      <c r="J445" s="447" t="s">
        <v>68</v>
      </c>
      <c r="K445" s="22" t="s">
        <v>68</v>
      </c>
      <c r="L445" s="436" t="s">
        <v>11882</v>
      </c>
      <c r="M445" s="438" t="s">
        <v>68</v>
      </c>
      <c r="N445" s="23"/>
      <c r="O445" s="23"/>
      <c r="P445" s="22" t="s">
        <v>13533</v>
      </c>
      <c r="Q445" s="22" t="s">
        <v>68</v>
      </c>
      <c r="R445" s="23"/>
      <c r="S445" s="23"/>
      <c r="T445" s="436" t="s">
        <v>11882</v>
      </c>
      <c r="U445" s="436" t="s">
        <v>68</v>
      </c>
      <c r="V445" s="22" t="s">
        <v>13533</v>
      </c>
      <c r="W445" s="22" t="s">
        <v>68</v>
      </c>
      <c r="X445" s="22" t="s">
        <v>13432</v>
      </c>
      <c r="Y445" s="22" t="s">
        <v>68</v>
      </c>
      <c r="Z445" s="22"/>
      <c r="AA445" s="22"/>
      <c r="AB445" s="437"/>
      <c r="AC445" s="437"/>
      <c r="AD445" s="23"/>
      <c r="AE445" s="73"/>
      <c r="AF445" s="73"/>
      <c r="AG445" s="73"/>
      <c r="AH445" s="73"/>
      <c r="AI445" s="73"/>
      <c r="AJ445" s="73"/>
      <c r="AK445" s="73"/>
      <c r="AL445" s="73"/>
      <c r="AM445" s="73"/>
      <c r="AN445" s="73"/>
      <c r="AO445" s="73"/>
      <c r="AP445" s="73"/>
      <c r="AQ445" s="73"/>
      <c r="AR445" s="73"/>
      <c r="AS445" s="73"/>
      <c r="AT445" s="73"/>
      <c r="AU445" s="73"/>
    </row>
    <row r="446" ht="14.25" customHeight="1">
      <c r="A446" s="440">
        <v>46102.0</v>
      </c>
      <c r="B446" s="441" t="s">
        <v>68</v>
      </c>
      <c r="C446" s="441" t="s">
        <v>68</v>
      </c>
      <c r="D446" s="441" t="s">
        <v>68</v>
      </c>
      <c r="E446" s="441" t="s">
        <v>68</v>
      </c>
      <c r="F446" s="441" t="s">
        <v>68</v>
      </c>
      <c r="G446" s="441" t="s">
        <v>68</v>
      </c>
      <c r="H446" s="443"/>
      <c r="I446" s="443"/>
      <c r="J446" s="464" t="s">
        <v>13432</v>
      </c>
      <c r="K446" s="455" t="s">
        <v>68</v>
      </c>
      <c r="L446" s="445" t="s">
        <v>11882</v>
      </c>
      <c r="M446" s="441" t="s">
        <v>68</v>
      </c>
      <c r="N446" s="443"/>
      <c r="O446" s="443"/>
      <c r="P446" s="455" t="s">
        <v>68</v>
      </c>
      <c r="Q446" s="455" t="s">
        <v>68</v>
      </c>
      <c r="R446" s="443"/>
      <c r="S446" s="443"/>
      <c r="T446" s="445" t="s">
        <v>13432</v>
      </c>
      <c r="U446" s="445" t="s">
        <v>68</v>
      </c>
      <c r="V446" s="455" t="s">
        <v>13543</v>
      </c>
      <c r="W446" s="455" t="s">
        <v>68</v>
      </c>
      <c r="X446" s="455" t="s">
        <v>13432</v>
      </c>
      <c r="Y446" s="455" t="s">
        <v>68</v>
      </c>
      <c r="Z446" s="455"/>
      <c r="AA446" s="455"/>
      <c r="AB446" s="437"/>
      <c r="AC446" s="437"/>
      <c r="AD446" s="443"/>
      <c r="AE446" s="446"/>
      <c r="AF446" s="446"/>
      <c r="AG446" s="446"/>
      <c r="AH446" s="446"/>
      <c r="AI446" s="446"/>
      <c r="AJ446" s="446"/>
      <c r="AK446" s="446"/>
      <c r="AL446" s="446"/>
      <c r="AM446" s="446"/>
      <c r="AN446" s="446"/>
      <c r="AO446" s="446"/>
      <c r="AP446" s="446"/>
      <c r="AQ446" s="446"/>
      <c r="AR446" s="446"/>
      <c r="AS446" s="446"/>
      <c r="AT446" s="446"/>
      <c r="AU446" s="446"/>
    </row>
    <row r="447" ht="14.25" customHeight="1">
      <c r="A447" s="433">
        <v>46103.0</v>
      </c>
      <c r="B447" s="438" t="s">
        <v>68</v>
      </c>
      <c r="C447" s="438" t="s">
        <v>68</v>
      </c>
      <c r="D447" s="438" t="s">
        <v>68</v>
      </c>
      <c r="E447" s="438" t="s">
        <v>68</v>
      </c>
      <c r="F447" s="438" t="s">
        <v>68</v>
      </c>
      <c r="G447" s="438" t="s">
        <v>68</v>
      </c>
      <c r="H447" s="23"/>
      <c r="I447" s="23"/>
      <c r="J447" s="439" t="s">
        <v>2458</v>
      </c>
      <c r="K447" s="22" t="s">
        <v>68</v>
      </c>
      <c r="L447" s="439" t="s">
        <v>2458</v>
      </c>
      <c r="M447" s="438" t="s">
        <v>68</v>
      </c>
      <c r="N447" s="23"/>
      <c r="O447" s="23"/>
      <c r="P447" s="22" t="s">
        <v>2458</v>
      </c>
      <c r="Q447" s="22" t="s">
        <v>68</v>
      </c>
      <c r="R447" s="23"/>
      <c r="S447" s="23"/>
      <c r="T447" s="438" t="s">
        <v>2458</v>
      </c>
      <c r="U447" s="436" t="s">
        <v>68</v>
      </c>
      <c r="V447" s="439" t="s">
        <v>2458</v>
      </c>
      <c r="W447" s="22" t="s">
        <v>68</v>
      </c>
      <c r="X447" s="22" t="s">
        <v>2458</v>
      </c>
      <c r="Y447" s="22" t="s">
        <v>68</v>
      </c>
      <c r="Z447" s="22"/>
      <c r="AA447" s="22"/>
      <c r="AB447" s="437"/>
      <c r="AC447" s="437"/>
      <c r="AD447" s="23"/>
      <c r="AE447" s="73"/>
      <c r="AF447" s="73"/>
      <c r="AG447" s="73"/>
      <c r="AH447" s="73"/>
      <c r="AI447" s="73"/>
      <c r="AJ447" s="73"/>
      <c r="AK447" s="73"/>
      <c r="AL447" s="73"/>
      <c r="AM447" s="73"/>
      <c r="AN447" s="73"/>
      <c r="AO447" s="73"/>
      <c r="AP447" s="73"/>
      <c r="AQ447" s="73"/>
      <c r="AR447" s="73"/>
      <c r="AS447" s="73"/>
      <c r="AT447" s="73"/>
      <c r="AU447" s="73"/>
    </row>
    <row r="448" ht="14.25" customHeight="1">
      <c r="A448" s="433">
        <v>46104.0</v>
      </c>
      <c r="B448" s="438" t="s">
        <v>68</v>
      </c>
      <c r="C448" s="438" t="s">
        <v>68</v>
      </c>
      <c r="D448" s="438" t="s">
        <v>68</v>
      </c>
      <c r="E448" s="438" t="s">
        <v>68</v>
      </c>
      <c r="F448" s="438" t="s">
        <v>68</v>
      </c>
      <c r="G448" s="438" t="s">
        <v>68</v>
      </c>
      <c r="H448" s="23"/>
      <c r="I448" s="23"/>
      <c r="J448" s="447" t="s">
        <v>68</v>
      </c>
      <c r="K448" s="22" t="s">
        <v>68</v>
      </c>
      <c r="L448" s="436" t="s">
        <v>11882</v>
      </c>
      <c r="M448" s="438" t="s">
        <v>68</v>
      </c>
      <c r="N448" s="23"/>
      <c r="O448" s="23"/>
      <c r="P448" s="22" t="s">
        <v>13533</v>
      </c>
      <c r="Q448" s="22" t="s">
        <v>68</v>
      </c>
      <c r="R448" s="23"/>
      <c r="S448" s="23"/>
      <c r="T448" s="436" t="s">
        <v>11882</v>
      </c>
      <c r="U448" s="436" t="s">
        <v>68</v>
      </c>
      <c r="V448" s="22" t="s">
        <v>13533</v>
      </c>
      <c r="W448" s="22" t="s">
        <v>68</v>
      </c>
      <c r="X448" s="22" t="s">
        <v>13432</v>
      </c>
      <c r="Y448" s="22" t="s">
        <v>68</v>
      </c>
      <c r="Z448" s="22"/>
      <c r="AA448" s="22"/>
      <c r="AB448" s="437"/>
      <c r="AC448" s="437"/>
      <c r="AD448" s="23"/>
      <c r="AE448" s="73"/>
      <c r="AF448" s="73"/>
      <c r="AG448" s="73"/>
      <c r="AH448" s="73"/>
      <c r="AI448" s="73"/>
      <c r="AJ448" s="73"/>
      <c r="AK448" s="73"/>
      <c r="AL448" s="73"/>
      <c r="AM448" s="73"/>
      <c r="AN448" s="73"/>
      <c r="AO448" s="73"/>
      <c r="AP448" s="73"/>
      <c r="AQ448" s="73"/>
      <c r="AR448" s="73"/>
      <c r="AS448" s="73"/>
      <c r="AT448" s="73"/>
      <c r="AU448" s="73"/>
    </row>
    <row r="449" ht="14.25" customHeight="1">
      <c r="A449" s="433">
        <v>46105.0</v>
      </c>
      <c r="B449" s="438" t="s">
        <v>68</v>
      </c>
      <c r="C449" s="438" t="s">
        <v>68</v>
      </c>
      <c r="D449" s="438" t="s">
        <v>68</v>
      </c>
      <c r="E449" s="438" t="s">
        <v>68</v>
      </c>
      <c r="F449" s="438" t="s">
        <v>68</v>
      </c>
      <c r="G449" s="438" t="s">
        <v>68</v>
      </c>
      <c r="H449" s="23"/>
      <c r="I449" s="23"/>
      <c r="J449" s="447" t="s">
        <v>68</v>
      </c>
      <c r="K449" s="22" t="s">
        <v>68</v>
      </c>
      <c r="L449" s="436" t="s">
        <v>11882</v>
      </c>
      <c r="M449" s="438" t="s">
        <v>68</v>
      </c>
      <c r="N449" s="22"/>
      <c r="O449" s="22"/>
      <c r="P449" s="22" t="s">
        <v>13533</v>
      </c>
      <c r="Q449" s="22" t="s">
        <v>68</v>
      </c>
      <c r="R449" s="22"/>
      <c r="S449" s="22"/>
      <c r="T449" s="436" t="s">
        <v>11882</v>
      </c>
      <c r="U449" s="436" t="s">
        <v>68</v>
      </c>
      <c r="V449" s="22" t="s">
        <v>13533</v>
      </c>
      <c r="W449" s="22" t="s">
        <v>68</v>
      </c>
      <c r="X449" s="22" t="s">
        <v>11882</v>
      </c>
      <c r="Y449" s="22" t="s">
        <v>68</v>
      </c>
      <c r="Z449" s="22"/>
      <c r="AA449" s="22"/>
      <c r="AB449" s="437"/>
      <c r="AC449" s="437"/>
      <c r="AD449" s="22" t="s">
        <v>68</v>
      </c>
      <c r="AE449" s="73"/>
      <c r="AF449" s="73"/>
      <c r="AG449" s="73"/>
      <c r="AH449" s="73"/>
      <c r="AI449" s="73"/>
      <c r="AJ449" s="73"/>
      <c r="AK449" s="73"/>
      <c r="AL449" s="73"/>
      <c r="AM449" s="73"/>
      <c r="AN449" s="73"/>
      <c r="AO449" s="73"/>
      <c r="AP449" s="73"/>
      <c r="AQ449" s="73"/>
      <c r="AR449" s="73"/>
      <c r="AS449" s="73"/>
      <c r="AT449" s="73"/>
      <c r="AU449" s="73"/>
    </row>
    <row r="450" ht="14.25" customHeight="1">
      <c r="A450" s="433">
        <v>46106.0</v>
      </c>
      <c r="B450" s="438" t="s">
        <v>68</v>
      </c>
      <c r="C450" s="438" t="s">
        <v>68</v>
      </c>
      <c r="D450" s="438" t="s">
        <v>68</v>
      </c>
      <c r="E450" s="438" t="s">
        <v>68</v>
      </c>
      <c r="F450" s="438" t="s">
        <v>68</v>
      </c>
      <c r="G450" s="438" t="s">
        <v>68</v>
      </c>
      <c r="H450" s="23"/>
      <c r="I450" s="23"/>
      <c r="J450" s="447" t="s">
        <v>68</v>
      </c>
      <c r="K450" s="22" t="s">
        <v>68</v>
      </c>
      <c r="L450" s="436" t="s">
        <v>11882</v>
      </c>
      <c r="M450" s="438" t="s">
        <v>68</v>
      </c>
      <c r="N450" s="22"/>
      <c r="O450" s="22"/>
      <c r="P450" s="22" t="s">
        <v>13492</v>
      </c>
      <c r="Q450" s="22" t="s">
        <v>68</v>
      </c>
      <c r="R450" s="22"/>
      <c r="S450" s="22"/>
      <c r="T450" s="436" t="s">
        <v>11882</v>
      </c>
      <c r="U450" s="436" t="s">
        <v>68</v>
      </c>
      <c r="V450" s="22" t="s">
        <v>13533</v>
      </c>
      <c r="W450" s="22" t="s">
        <v>68</v>
      </c>
      <c r="X450" s="22" t="s">
        <v>11882</v>
      </c>
      <c r="Y450" s="22" t="s">
        <v>68</v>
      </c>
      <c r="Z450" s="22"/>
      <c r="AA450" s="22"/>
      <c r="AB450" s="437"/>
      <c r="AC450" s="437"/>
      <c r="AD450" s="22" t="s">
        <v>13544</v>
      </c>
      <c r="AE450" s="73"/>
      <c r="AF450" s="73"/>
      <c r="AG450" s="73"/>
      <c r="AH450" s="73"/>
      <c r="AI450" s="73"/>
      <c r="AJ450" s="73"/>
      <c r="AK450" s="73"/>
      <c r="AL450" s="73"/>
      <c r="AM450" s="73"/>
      <c r="AN450" s="73"/>
      <c r="AO450" s="73"/>
      <c r="AP450" s="73"/>
      <c r="AQ450" s="73"/>
      <c r="AR450" s="73"/>
      <c r="AS450" s="73"/>
      <c r="AT450" s="73"/>
      <c r="AU450" s="73"/>
    </row>
    <row r="451" ht="14.25" customHeight="1">
      <c r="A451" s="433">
        <v>46107.0</v>
      </c>
      <c r="B451" s="438" t="s">
        <v>68</v>
      </c>
      <c r="C451" s="438" t="s">
        <v>68</v>
      </c>
      <c r="D451" s="438" t="s">
        <v>68</v>
      </c>
      <c r="E451" s="438" t="s">
        <v>68</v>
      </c>
      <c r="F451" s="438" t="s">
        <v>68</v>
      </c>
      <c r="G451" s="438" t="s">
        <v>68</v>
      </c>
      <c r="H451" s="23"/>
      <c r="I451" s="23"/>
      <c r="J451" s="447" t="s">
        <v>68</v>
      </c>
      <c r="K451" s="22" t="s">
        <v>68</v>
      </c>
      <c r="L451" s="436" t="s">
        <v>11882</v>
      </c>
      <c r="M451" s="438" t="s">
        <v>68</v>
      </c>
      <c r="N451" s="23"/>
      <c r="O451" s="23"/>
      <c r="P451" s="22" t="s">
        <v>13533</v>
      </c>
      <c r="Q451" s="22" t="s">
        <v>68</v>
      </c>
      <c r="R451" s="23"/>
      <c r="S451" s="23"/>
      <c r="T451" s="436" t="s">
        <v>11882</v>
      </c>
      <c r="U451" s="436" t="s">
        <v>68</v>
      </c>
      <c r="V451" s="22" t="s">
        <v>13533</v>
      </c>
      <c r="W451" s="22" t="s">
        <v>68</v>
      </c>
      <c r="X451" s="22" t="s">
        <v>11882</v>
      </c>
      <c r="Y451" s="22" t="s">
        <v>68</v>
      </c>
      <c r="Z451" s="22"/>
      <c r="AA451" s="22"/>
      <c r="AB451" s="437"/>
      <c r="AC451" s="437"/>
      <c r="AD451" s="23"/>
      <c r="AE451" s="73"/>
      <c r="AF451" s="73"/>
      <c r="AG451" s="73"/>
      <c r="AH451" s="73"/>
      <c r="AI451" s="73"/>
      <c r="AJ451" s="73"/>
      <c r="AK451" s="73"/>
      <c r="AL451" s="73"/>
      <c r="AM451" s="73"/>
      <c r="AN451" s="73"/>
      <c r="AO451" s="73"/>
      <c r="AP451" s="73"/>
      <c r="AQ451" s="73"/>
      <c r="AR451" s="73"/>
      <c r="AS451" s="73"/>
      <c r="AT451" s="73"/>
      <c r="AU451" s="73"/>
    </row>
    <row r="452" ht="14.25" customHeight="1">
      <c r="A452" s="433">
        <v>46108.0</v>
      </c>
      <c r="B452" s="438" t="s">
        <v>68</v>
      </c>
      <c r="C452" s="438" t="s">
        <v>68</v>
      </c>
      <c r="D452" s="438" t="s">
        <v>68</v>
      </c>
      <c r="E452" s="438" t="s">
        <v>68</v>
      </c>
      <c r="F452" s="438" t="s">
        <v>68</v>
      </c>
      <c r="G452" s="438" t="s">
        <v>68</v>
      </c>
      <c r="H452" s="23"/>
      <c r="I452" s="23"/>
      <c r="J452" s="447" t="s">
        <v>68</v>
      </c>
      <c r="K452" s="22" t="s">
        <v>68</v>
      </c>
      <c r="L452" s="436" t="s">
        <v>11882</v>
      </c>
      <c r="M452" s="438" t="s">
        <v>68</v>
      </c>
      <c r="N452" s="23"/>
      <c r="O452" s="23"/>
      <c r="P452" s="22" t="s">
        <v>13533</v>
      </c>
      <c r="Q452" s="22" t="s">
        <v>68</v>
      </c>
      <c r="R452" s="23"/>
      <c r="S452" s="23"/>
      <c r="T452" s="436" t="s">
        <v>11882</v>
      </c>
      <c r="U452" s="436" t="s">
        <v>68</v>
      </c>
      <c r="V452" s="22" t="s">
        <v>13533</v>
      </c>
      <c r="W452" s="22" t="s">
        <v>68</v>
      </c>
      <c r="X452" s="22" t="s">
        <v>11882</v>
      </c>
      <c r="Y452" s="22" t="s">
        <v>68</v>
      </c>
      <c r="Z452" s="22"/>
      <c r="AA452" s="22"/>
      <c r="AB452" s="437"/>
      <c r="AC452" s="437"/>
      <c r="AD452" s="23"/>
      <c r="AE452" s="73"/>
      <c r="AF452" s="73"/>
      <c r="AG452" s="73"/>
      <c r="AH452" s="73"/>
      <c r="AI452" s="73"/>
      <c r="AJ452" s="73"/>
      <c r="AK452" s="73"/>
      <c r="AL452" s="73"/>
      <c r="AM452" s="73"/>
      <c r="AN452" s="73"/>
      <c r="AO452" s="73"/>
      <c r="AP452" s="73"/>
      <c r="AQ452" s="73"/>
      <c r="AR452" s="73"/>
      <c r="AS452" s="73"/>
      <c r="AT452" s="73"/>
      <c r="AU452" s="73"/>
    </row>
    <row r="453" ht="14.25" customHeight="1">
      <c r="A453" s="440">
        <v>46109.0</v>
      </c>
      <c r="B453" s="441" t="s">
        <v>68</v>
      </c>
      <c r="C453" s="441" t="s">
        <v>68</v>
      </c>
      <c r="D453" s="441" t="s">
        <v>68</v>
      </c>
      <c r="E453" s="441" t="s">
        <v>68</v>
      </c>
      <c r="F453" s="441" t="s">
        <v>68</v>
      </c>
      <c r="G453" s="441" t="s">
        <v>68</v>
      </c>
      <c r="H453" s="443"/>
      <c r="I453" s="443"/>
      <c r="J453" s="464" t="s">
        <v>13432</v>
      </c>
      <c r="K453" s="455" t="s">
        <v>68</v>
      </c>
      <c r="L453" s="445" t="s">
        <v>13432</v>
      </c>
      <c r="M453" s="441" t="s">
        <v>68</v>
      </c>
      <c r="N453" s="443"/>
      <c r="O453" s="443"/>
      <c r="P453" s="455" t="s">
        <v>13543</v>
      </c>
      <c r="Q453" s="455" t="s">
        <v>68</v>
      </c>
      <c r="R453" s="443"/>
      <c r="S453" s="443"/>
      <c r="T453" s="445" t="s">
        <v>13432</v>
      </c>
      <c r="U453" s="445" t="s">
        <v>68</v>
      </c>
      <c r="V453" s="455" t="s">
        <v>68</v>
      </c>
      <c r="W453" s="455" t="s">
        <v>68</v>
      </c>
      <c r="X453" s="455" t="s">
        <v>13432</v>
      </c>
      <c r="Y453" s="455" t="s">
        <v>68</v>
      </c>
      <c r="Z453" s="455"/>
      <c r="AA453" s="455"/>
      <c r="AB453" s="437"/>
      <c r="AC453" s="437"/>
      <c r="AD453" s="443"/>
      <c r="AE453" s="446"/>
      <c r="AF453" s="446"/>
      <c r="AG453" s="446"/>
      <c r="AH453" s="446"/>
      <c r="AI453" s="446"/>
      <c r="AJ453" s="446"/>
      <c r="AK453" s="446"/>
      <c r="AL453" s="446"/>
      <c r="AM453" s="446"/>
      <c r="AN453" s="446"/>
      <c r="AO453" s="446"/>
      <c r="AP453" s="446"/>
      <c r="AQ453" s="446"/>
      <c r="AR453" s="446"/>
      <c r="AS453" s="446"/>
      <c r="AT453" s="446"/>
      <c r="AU453" s="446"/>
    </row>
    <row r="454" ht="14.25" customHeight="1">
      <c r="A454" s="433">
        <v>46110.0</v>
      </c>
      <c r="B454" s="438" t="s">
        <v>68</v>
      </c>
      <c r="C454" s="438" t="s">
        <v>68</v>
      </c>
      <c r="D454" s="438" t="s">
        <v>68</v>
      </c>
      <c r="E454" s="438" t="s">
        <v>68</v>
      </c>
      <c r="F454" s="438" t="s">
        <v>68</v>
      </c>
      <c r="G454" s="438" t="s">
        <v>68</v>
      </c>
      <c r="H454" s="23"/>
      <c r="I454" s="23"/>
      <c r="J454" s="439" t="s">
        <v>2458</v>
      </c>
      <c r="K454" s="22" t="s">
        <v>68</v>
      </c>
      <c r="L454" s="439" t="s">
        <v>2458</v>
      </c>
      <c r="M454" s="438" t="s">
        <v>68</v>
      </c>
      <c r="N454" s="22" t="s">
        <v>68</v>
      </c>
      <c r="O454" s="22" t="s">
        <v>68</v>
      </c>
      <c r="P454" s="22" t="s">
        <v>2458</v>
      </c>
      <c r="Q454" s="22" t="s">
        <v>68</v>
      </c>
      <c r="R454" s="23"/>
      <c r="S454" s="23"/>
      <c r="T454" s="438" t="s">
        <v>2458</v>
      </c>
      <c r="U454" s="436" t="s">
        <v>68</v>
      </c>
      <c r="V454" s="439" t="s">
        <v>2458</v>
      </c>
      <c r="W454" s="22" t="s">
        <v>68</v>
      </c>
      <c r="X454" s="22" t="s">
        <v>2458</v>
      </c>
      <c r="Y454" s="22" t="s">
        <v>68</v>
      </c>
      <c r="Z454" s="22"/>
      <c r="AA454" s="22"/>
      <c r="AB454" s="437"/>
      <c r="AC454" s="437"/>
      <c r="AD454" s="23"/>
      <c r="AE454" s="73"/>
      <c r="AF454" s="73"/>
      <c r="AG454" s="73"/>
      <c r="AH454" s="73"/>
      <c r="AI454" s="73"/>
      <c r="AJ454" s="73"/>
      <c r="AK454" s="73"/>
      <c r="AL454" s="73"/>
      <c r="AM454" s="73"/>
      <c r="AN454" s="73"/>
      <c r="AO454" s="73"/>
      <c r="AP454" s="73"/>
      <c r="AQ454" s="73"/>
      <c r="AR454" s="73"/>
      <c r="AS454" s="73"/>
      <c r="AT454" s="73"/>
      <c r="AU454" s="73"/>
    </row>
    <row r="455" ht="14.25" customHeight="1">
      <c r="A455" s="433">
        <v>46111.0</v>
      </c>
      <c r="B455" s="438" t="s">
        <v>68</v>
      </c>
      <c r="C455" s="438" t="s">
        <v>68</v>
      </c>
      <c r="D455" s="438" t="s">
        <v>68</v>
      </c>
      <c r="E455" s="438" t="s">
        <v>68</v>
      </c>
      <c r="F455" s="438" t="s">
        <v>68</v>
      </c>
      <c r="G455" s="438" t="s">
        <v>68</v>
      </c>
      <c r="H455" s="23"/>
      <c r="I455" s="23"/>
      <c r="J455" s="447" t="s">
        <v>68</v>
      </c>
      <c r="K455" s="22" t="s">
        <v>68</v>
      </c>
      <c r="L455" s="436" t="s">
        <v>13475</v>
      </c>
      <c r="M455" s="438" t="s">
        <v>68</v>
      </c>
      <c r="N455" s="22" t="s">
        <v>68</v>
      </c>
      <c r="O455" s="22" t="s">
        <v>68</v>
      </c>
      <c r="P455" s="22" t="s">
        <v>13533</v>
      </c>
      <c r="Q455" s="22" t="s">
        <v>68</v>
      </c>
      <c r="R455" s="22"/>
      <c r="S455" s="22"/>
      <c r="T455" s="436" t="s">
        <v>11882</v>
      </c>
      <c r="U455" s="436" t="s">
        <v>68</v>
      </c>
      <c r="V455" s="22" t="s">
        <v>13533</v>
      </c>
      <c r="W455" s="22" t="s">
        <v>68</v>
      </c>
      <c r="X455" s="22" t="s">
        <v>11882</v>
      </c>
      <c r="Y455" s="22" t="s">
        <v>68</v>
      </c>
      <c r="Z455" s="22"/>
      <c r="AA455" s="22"/>
      <c r="AB455" s="437"/>
      <c r="AC455" s="437"/>
      <c r="AD455" s="22" t="s">
        <v>13545</v>
      </c>
      <c r="AE455" s="73"/>
      <c r="AF455" s="73"/>
      <c r="AG455" s="73"/>
      <c r="AH455" s="73"/>
      <c r="AI455" s="73"/>
      <c r="AJ455" s="73"/>
      <c r="AK455" s="73"/>
      <c r="AL455" s="73"/>
      <c r="AM455" s="73"/>
      <c r="AN455" s="73"/>
      <c r="AO455" s="73"/>
      <c r="AP455" s="73"/>
      <c r="AQ455" s="73"/>
      <c r="AR455" s="73"/>
      <c r="AS455" s="73"/>
      <c r="AT455" s="73"/>
      <c r="AU455" s="73"/>
    </row>
    <row r="456" ht="14.25" customHeight="1">
      <c r="A456" s="433">
        <v>46112.0</v>
      </c>
      <c r="B456" s="438" t="s">
        <v>68</v>
      </c>
      <c r="C456" s="438" t="s">
        <v>68</v>
      </c>
      <c r="D456" s="438" t="s">
        <v>68</v>
      </c>
      <c r="E456" s="438" t="s">
        <v>68</v>
      </c>
      <c r="F456" s="438" t="s">
        <v>68</v>
      </c>
      <c r="G456" s="438" t="s">
        <v>68</v>
      </c>
      <c r="H456" s="23"/>
      <c r="I456" s="23"/>
      <c r="J456" s="447" t="s">
        <v>68</v>
      </c>
      <c r="K456" s="22" t="s">
        <v>68</v>
      </c>
      <c r="L456" s="436" t="s">
        <v>13475</v>
      </c>
      <c r="M456" s="438" t="s">
        <v>68</v>
      </c>
      <c r="N456" s="22" t="s">
        <v>13533</v>
      </c>
      <c r="O456" s="22" t="s">
        <v>68</v>
      </c>
      <c r="P456" s="22" t="s">
        <v>13533</v>
      </c>
      <c r="Q456" s="22" t="s">
        <v>68</v>
      </c>
      <c r="R456" s="22"/>
      <c r="S456" s="22"/>
      <c r="T456" s="436" t="s">
        <v>11882</v>
      </c>
      <c r="U456" s="436" t="s">
        <v>68</v>
      </c>
      <c r="V456" s="22" t="s">
        <v>13533</v>
      </c>
      <c r="W456" s="22" t="s">
        <v>68</v>
      </c>
      <c r="X456" s="22" t="s">
        <v>11882</v>
      </c>
      <c r="Y456" s="22" t="s">
        <v>68</v>
      </c>
      <c r="Z456" s="22"/>
      <c r="AA456" s="22"/>
      <c r="AB456" s="437"/>
      <c r="AC456" s="437"/>
      <c r="AD456" s="22" t="s">
        <v>13546</v>
      </c>
      <c r="AE456" s="73"/>
      <c r="AF456" s="73"/>
      <c r="AG456" s="73"/>
      <c r="AH456" s="73"/>
      <c r="AI456" s="73"/>
      <c r="AJ456" s="73"/>
      <c r="AK456" s="73"/>
      <c r="AL456" s="73"/>
      <c r="AM456" s="73"/>
      <c r="AN456" s="73"/>
      <c r="AO456" s="73"/>
      <c r="AP456" s="73"/>
      <c r="AQ456" s="73"/>
      <c r="AR456" s="73"/>
      <c r="AS456" s="73"/>
      <c r="AT456" s="73"/>
      <c r="AU456" s="73"/>
    </row>
    <row r="457" ht="14.25" customHeight="1">
      <c r="A457" s="433">
        <v>46113.0</v>
      </c>
      <c r="B457" s="438" t="s">
        <v>68</v>
      </c>
      <c r="C457" s="438" t="s">
        <v>68</v>
      </c>
      <c r="D457" s="438" t="s">
        <v>68</v>
      </c>
      <c r="E457" s="438" t="s">
        <v>68</v>
      </c>
      <c r="F457" s="438" t="s">
        <v>68</v>
      </c>
      <c r="G457" s="438" t="s">
        <v>68</v>
      </c>
      <c r="H457" s="23"/>
      <c r="I457" s="23"/>
      <c r="J457" s="447" t="s">
        <v>68</v>
      </c>
      <c r="K457" s="22" t="s">
        <v>68</v>
      </c>
      <c r="L457" s="436" t="s">
        <v>13433</v>
      </c>
      <c r="M457" s="438" t="s">
        <v>68</v>
      </c>
      <c r="N457" s="22" t="s">
        <v>13533</v>
      </c>
      <c r="O457" s="22" t="s">
        <v>68</v>
      </c>
      <c r="P457" s="22" t="s">
        <v>13533</v>
      </c>
      <c r="Q457" s="22" t="s">
        <v>68</v>
      </c>
      <c r="R457" s="22"/>
      <c r="S457" s="22"/>
      <c r="T457" s="436" t="s">
        <v>11882</v>
      </c>
      <c r="U457" s="436" t="s">
        <v>68</v>
      </c>
      <c r="V457" s="22" t="s">
        <v>13492</v>
      </c>
      <c r="W457" s="22" t="s">
        <v>68</v>
      </c>
      <c r="X457" s="22" t="s">
        <v>13432</v>
      </c>
      <c r="Y457" s="22" t="s">
        <v>68</v>
      </c>
      <c r="Z457" s="22"/>
      <c r="AA457" s="22"/>
      <c r="AB457" s="437"/>
      <c r="AC457" s="437"/>
      <c r="AD457" s="22" t="s">
        <v>13547</v>
      </c>
      <c r="AE457" s="73"/>
      <c r="AF457" s="73"/>
      <c r="AG457" s="73"/>
      <c r="AH457" s="73"/>
      <c r="AI457" s="73"/>
      <c r="AJ457" s="73"/>
      <c r="AK457" s="73"/>
      <c r="AL457" s="73"/>
      <c r="AM457" s="73"/>
      <c r="AN457" s="73"/>
      <c r="AO457" s="73"/>
      <c r="AP457" s="73"/>
      <c r="AQ457" s="73"/>
      <c r="AR457" s="73"/>
      <c r="AS457" s="73"/>
      <c r="AT457" s="73"/>
      <c r="AU457" s="73"/>
    </row>
    <row r="458" ht="14.25" customHeight="1">
      <c r="A458" s="433">
        <v>46114.0</v>
      </c>
      <c r="B458" s="438" t="s">
        <v>68</v>
      </c>
      <c r="C458" s="438" t="s">
        <v>68</v>
      </c>
      <c r="D458" s="438" t="s">
        <v>68</v>
      </c>
      <c r="E458" s="438" t="s">
        <v>68</v>
      </c>
      <c r="F458" s="438" t="s">
        <v>68</v>
      </c>
      <c r="G458" s="438" t="s">
        <v>68</v>
      </c>
      <c r="H458" s="23"/>
      <c r="I458" s="23"/>
      <c r="J458" s="447" t="s">
        <v>68</v>
      </c>
      <c r="K458" s="22" t="s">
        <v>68</v>
      </c>
      <c r="L458" s="436" t="s">
        <v>13433</v>
      </c>
      <c r="M458" s="438" t="s">
        <v>68</v>
      </c>
      <c r="N458" s="22" t="s">
        <v>2493</v>
      </c>
      <c r="O458" s="22" t="s">
        <v>68</v>
      </c>
      <c r="P458" s="22" t="s">
        <v>2493</v>
      </c>
      <c r="Q458" s="22" t="s">
        <v>68</v>
      </c>
      <c r="R458" s="23"/>
      <c r="S458" s="23"/>
      <c r="T458" s="436" t="s">
        <v>2493</v>
      </c>
      <c r="U458" s="436" t="s">
        <v>68</v>
      </c>
      <c r="V458" s="22" t="s">
        <v>2493</v>
      </c>
      <c r="W458" s="22" t="s">
        <v>68</v>
      </c>
      <c r="X458" s="22" t="s">
        <v>2493</v>
      </c>
      <c r="Y458" s="22" t="s">
        <v>68</v>
      </c>
      <c r="Z458" s="22"/>
      <c r="AA458" s="22"/>
      <c r="AB458" s="437"/>
      <c r="AC458" s="437"/>
      <c r="AD458" s="23"/>
      <c r="AE458" s="73"/>
      <c r="AF458" s="73"/>
      <c r="AG458" s="73"/>
      <c r="AH458" s="73"/>
      <c r="AI458" s="73"/>
      <c r="AJ458" s="73"/>
      <c r="AK458" s="73"/>
      <c r="AL458" s="73"/>
      <c r="AM458" s="73"/>
      <c r="AN458" s="73"/>
      <c r="AO458" s="73"/>
      <c r="AP458" s="73"/>
      <c r="AQ458" s="73"/>
      <c r="AR458" s="73"/>
      <c r="AS458" s="73"/>
      <c r="AT458" s="73"/>
      <c r="AU458" s="73"/>
    </row>
    <row r="459" ht="14.25" customHeight="1">
      <c r="A459" s="433">
        <v>46115.0</v>
      </c>
      <c r="B459" s="438" t="s">
        <v>68</v>
      </c>
      <c r="C459" s="438" t="s">
        <v>68</v>
      </c>
      <c r="D459" s="438" t="s">
        <v>68</v>
      </c>
      <c r="E459" s="438" t="s">
        <v>68</v>
      </c>
      <c r="F459" s="438" t="s">
        <v>68</v>
      </c>
      <c r="G459" s="438" t="s">
        <v>68</v>
      </c>
      <c r="H459" s="23"/>
      <c r="I459" s="23"/>
      <c r="J459" s="447" t="s">
        <v>68</v>
      </c>
      <c r="K459" s="22" t="s">
        <v>68</v>
      </c>
      <c r="L459" s="436" t="s">
        <v>13433</v>
      </c>
      <c r="M459" s="438" t="s">
        <v>68</v>
      </c>
      <c r="N459" s="22" t="s">
        <v>2493</v>
      </c>
      <c r="O459" s="22" t="s">
        <v>68</v>
      </c>
      <c r="P459" s="22" t="s">
        <v>2493</v>
      </c>
      <c r="Q459" s="22" t="s">
        <v>68</v>
      </c>
      <c r="R459" s="23"/>
      <c r="S459" s="23"/>
      <c r="T459" s="436" t="s">
        <v>2493</v>
      </c>
      <c r="U459" s="436" t="s">
        <v>68</v>
      </c>
      <c r="V459" s="22" t="s">
        <v>2493</v>
      </c>
      <c r="W459" s="22" t="s">
        <v>68</v>
      </c>
      <c r="X459" s="22" t="s">
        <v>2493</v>
      </c>
      <c r="Y459" s="22" t="s">
        <v>68</v>
      </c>
      <c r="Z459" s="22"/>
      <c r="AA459" s="22"/>
      <c r="AB459" s="437"/>
      <c r="AC459" s="437"/>
      <c r="AD459" s="23"/>
      <c r="AE459" s="73"/>
      <c r="AF459" s="73"/>
      <c r="AG459" s="73"/>
      <c r="AH459" s="73"/>
      <c r="AI459" s="73"/>
      <c r="AJ459" s="73"/>
      <c r="AK459" s="73"/>
      <c r="AL459" s="73"/>
      <c r="AM459" s="73"/>
      <c r="AN459" s="73"/>
      <c r="AO459" s="73"/>
      <c r="AP459" s="73"/>
      <c r="AQ459" s="73"/>
      <c r="AR459" s="73"/>
      <c r="AS459" s="73"/>
      <c r="AT459" s="73"/>
      <c r="AU459" s="73"/>
    </row>
    <row r="460" ht="14.25" customHeight="1">
      <c r="A460" s="440">
        <v>46116.0</v>
      </c>
      <c r="B460" s="441" t="s">
        <v>68</v>
      </c>
      <c r="C460" s="441" t="s">
        <v>68</v>
      </c>
      <c r="D460" s="441" t="s">
        <v>68</v>
      </c>
      <c r="E460" s="441" t="s">
        <v>68</v>
      </c>
      <c r="F460" s="441" t="s">
        <v>68</v>
      </c>
      <c r="G460" s="441" t="s">
        <v>68</v>
      </c>
      <c r="H460" s="443"/>
      <c r="I460" s="443"/>
      <c r="J460" s="464" t="s">
        <v>13432</v>
      </c>
      <c r="K460" s="455" t="s">
        <v>68</v>
      </c>
      <c r="L460" s="445" t="s">
        <v>13433</v>
      </c>
      <c r="M460" s="441" t="s">
        <v>68</v>
      </c>
      <c r="N460" s="455" t="s">
        <v>2493</v>
      </c>
      <c r="O460" s="455" t="s">
        <v>68</v>
      </c>
      <c r="P460" s="455" t="s">
        <v>2493</v>
      </c>
      <c r="Q460" s="455" t="s">
        <v>68</v>
      </c>
      <c r="R460" s="443"/>
      <c r="S460" s="443"/>
      <c r="T460" s="445" t="s">
        <v>2493</v>
      </c>
      <c r="U460" s="445" t="s">
        <v>68</v>
      </c>
      <c r="V460" s="455" t="s">
        <v>2493</v>
      </c>
      <c r="W460" s="455" t="s">
        <v>68</v>
      </c>
      <c r="X460" s="455" t="s">
        <v>2493</v>
      </c>
      <c r="Y460" s="455" t="s">
        <v>68</v>
      </c>
      <c r="Z460" s="455"/>
      <c r="AA460" s="455"/>
      <c r="AB460" s="437"/>
      <c r="AC460" s="437"/>
      <c r="AD460" s="443"/>
      <c r="AE460" s="446"/>
      <c r="AF460" s="446"/>
      <c r="AG460" s="446"/>
      <c r="AH460" s="446"/>
      <c r="AI460" s="446"/>
      <c r="AJ460" s="446"/>
      <c r="AK460" s="446"/>
      <c r="AL460" s="446"/>
      <c r="AM460" s="446"/>
      <c r="AN460" s="446"/>
      <c r="AO460" s="446"/>
      <c r="AP460" s="446"/>
      <c r="AQ460" s="446"/>
      <c r="AR460" s="446"/>
      <c r="AS460" s="446"/>
      <c r="AT460" s="446"/>
      <c r="AU460" s="446"/>
    </row>
    <row r="461" ht="14.25" customHeight="1">
      <c r="A461" s="433">
        <v>46117.0</v>
      </c>
      <c r="B461" s="438" t="s">
        <v>68</v>
      </c>
      <c r="C461" s="438" t="s">
        <v>68</v>
      </c>
      <c r="D461" s="438" t="s">
        <v>68</v>
      </c>
      <c r="E461" s="438" t="s">
        <v>68</v>
      </c>
      <c r="F461" s="438" t="s">
        <v>68</v>
      </c>
      <c r="G461" s="438" t="s">
        <v>68</v>
      </c>
      <c r="H461" s="23"/>
      <c r="I461" s="23"/>
      <c r="J461" s="439" t="s">
        <v>2458</v>
      </c>
      <c r="K461" s="22" t="s">
        <v>68</v>
      </c>
      <c r="L461" s="439" t="s">
        <v>2458</v>
      </c>
      <c r="M461" s="438" t="s">
        <v>68</v>
      </c>
      <c r="N461" s="22" t="s">
        <v>2458</v>
      </c>
      <c r="O461" s="22" t="s">
        <v>68</v>
      </c>
      <c r="P461" s="22" t="s">
        <v>2458</v>
      </c>
      <c r="Q461" s="22" t="s">
        <v>68</v>
      </c>
      <c r="R461" s="23"/>
      <c r="S461" s="23"/>
      <c r="T461" s="438" t="s">
        <v>2458</v>
      </c>
      <c r="U461" s="436" t="s">
        <v>68</v>
      </c>
      <c r="V461" s="439" t="s">
        <v>2458</v>
      </c>
      <c r="W461" s="22" t="s">
        <v>68</v>
      </c>
      <c r="X461" s="22" t="s">
        <v>2458</v>
      </c>
      <c r="Y461" s="22" t="s">
        <v>68</v>
      </c>
      <c r="Z461" s="22"/>
      <c r="AA461" s="22"/>
      <c r="AB461" s="437"/>
      <c r="AC461" s="437"/>
      <c r="AD461" s="23"/>
      <c r="AE461" s="73"/>
      <c r="AF461" s="73"/>
      <c r="AG461" s="73"/>
      <c r="AH461" s="73"/>
      <c r="AI461" s="73"/>
      <c r="AJ461" s="73"/>
      <c r="AK461" s="73"/>
      <c r="AL461" s="73"/>
      <c r="AM461" s="73"/>
      <c r="AN461" s="73"/>
      <c r="AO461" s="73"/>
      <c r="AP461" s="73"/>
      <c r="AQ461" s="73"/>
      <c r="AR461" s="73"/>
      <c r="AS461" s="73"/>
      <c r="AT461" s="73"/>
      <c r="AU461" s="73"/>
    </row>
    <row r="462" ht="14.25" customHeight="1">
      <c r="A462" s="433">
        <v>46118.0</v>
      </c>
      <c r="B462" s="438" t="s">
        <v>68</v>
      </c>
      <c r="C462" s="438" t="s">
        <v>68</v>
      </c>
      <c r="D462" s="438" t="s">
        <v>68</v>
      </c>
      <c r="E462" s="438" t="s">
        <v>68</v>
      </c>
      <c r="F462" s="438" t="s">
        <v>68</v>
      </c>
      <c r="G462" s="438" t="s">
        <v>68</v>
      </c>
      <c r="H462" s="23"/>
      <c r="I462" s="23"/>
      <c r="J462" s="447" t="s">
        <v>68</v>
      </c>
      <c r="K462" s="22" t="s">
        <v>68</v>
      </c>
      <c r="L462" s="436" t="s">
        <v>13433</v>
      </c>
      <c r="M462" s="438" t="s">
        <v>68</v>
      </c>
      <c r="N462" s="22" t="s">
        <v>13533</v>
      </c>
      <c r="O462" s="22" t="s">
        <v>68</v>
      </c>
      <c r="P462" s="22" t="s">
        <v>13533</v>
      </c>
      <c r="Q462" s="22" t="s">
        <v>68</v>
      </c>
      <c r="R462" s="22"/>
      <c r="S462" s="22"/>
      <c r="T462" s="436" t="s">
        <v>11882</v>
      </c>
      <c r="U462" s="436" t="s">
        <v>68</v>
      </c>
      <c r="V462" s="22" t="s">
        <v>13492</v>
      </c>
      <c r="W462" s="22" t="s">
        <v>68</v>
      </c>
      <c r="X462" s="22" t="s">
        <v>11882</v>
      </c>
      <c r="Y462" s="22" t="s">
        <v>68</v>
      </c>
      <c r="Z462" s="22"/>
      <c r="AA462" s="22"/>
      <c r="AB462" s="437"/>
      <c r="AC462" s="437"/>
      <c r="AD462" s="22" t="s">
        <v>13548</v>
      </c>
      <c r="AE462" s="73"/>
      <c r="AF462" s="73"/>
      <c r="AG462" s="73"/>
      <c r="AH462" s="73"/>
      <c r="AI462" s="73"/>
      <c r="AJ462" s="73"/>
      <c r="AK462" s="73"/>
      <c r="AL462" s="73"/>
      <c r="AM462" s="73"/>
      <c r="AN462" s="73"/>
      <c r="AO462" s="73"/>
      <c r="AP462" s="73"/>
      <c r="AQ462" s="73"/>
      <c r="AR462" s="73"/>
      <c r="AS462" s="73"/>
      <c r="AT462" s="73"/>
      <c r="AU462" s="73"/>
    </row>
    <row r="463" ht="14.25" customHeight="1">
      <c r="A463" s="433">
        <v>46119.0</v>
      </c>
      <c r="B463" s="438" t="s">
        <v>68</v>
      </c>
      <c r="C463" s="438" t="s">
        <v>68</v>
      </c>
      <c r="D463" s="438" t="s">
        <v>68</v>
      </c>
      <c r="E463" s="438" t="s">
        <v>68</v>
      </c>
      <c r="F463" s="438" t="s">
        <v>68</v>
      </c>
      <c r="G463" s="438" t="s">
        <v>68</v>
      </c>
      <c r="H463" s="23"/>
      <c r="I463" s="23"/>
      <c r="J463" s="447" t="s">
        <v>68</v>
      </c>
      <c r="K463" s="22" t="s">
        <v>68</v>
      </c>
      <c r="L463" s="438" t="s">
        <v>68</v>
      </c>
      <c r="M463" s="438" t="s">
        <v>68</v>
      </c>
      <c r="N463" s="22" t="s">
        <v>13533</v>
      </c>
      <c r="O463" s="22" t="s">
        <v>68</v>
      </c>
      <c r="P463" s="22" t="s">
        <v>13549</v>
      </c>
      <c r="Q463" s="22" t="s">
        <v>68</v>
      </c>
      <c r="R463" s="22"/>
      <c r="S463" s="22"/>
      <c r="T463" s="436" t="s">
        <v>11882</v>
      </c>
      <c r="U463" s="436" t="s">
        <v>68</v>
      </c>
      <c r="V463" s="22" t="s">
        <v>13492</v>
      </c>
      <c r="W463" s="22" t="s">
        <v>68</v>
      </c>
      <c r="X463" s="22" t="s">
        <v>11882</v>
      </c>
      <c r="Y463" s="22" t="s">
        <v>68</v>
      </c>
      <c r="Z463" s="22"/>
      <c r="AA463" s="22"/>
      <c r="AB463" s="437"/>
      <c r="AC463" s="437"/>
      <c r="AD463" s="22" t="s">
        <v>13548</v>
      </c>
      <c r="AE463" s="73"/>
      <c r="AF463" s="73"/>
      <c r="AG463" s="73"/>
      <c r="AH463" s="73"/>
      <c r="AI463" s="73"/>
      <c r="AJ463" s="73"/>
      <c r="AK463" s="73"/>
      <c r="AL463" s="73"/>
      <c r="AM463" s="73"/>
      <c r="AN463" s="73"/>
      <c r="AO463" s="73"/>
      <c r="AP463" s="73"/>
      <c r="AQ463" s="73"/>
      <c r="AR463" s="73"/>
      <c r="AS463" s="73"/>
      <c r="AT463" s="73"/>
      <c r="AU463" s="73"/>
    </row>
    <row r="464" ht="14.25" customHeight="1">
      <c r="A464" s="433">
        <v>46120.0</v>
      </c>
      <c r="B464" s="438" t="s">
        <v>68</v>
      </c>
      <c r="C464" s="438" t="s">
        <v>68</v>
      </c>
      <c r="D464" s="438" t="s">
        <v>68</v>
      </c>
      <c r="E464" s="438" t="s">
        <v>68</v>
      </c>
      <c r="F464" s="438" t="s">
        <v>68</v>
      </c>
      <c r="G464" s="438" t="s">
        <v>68</v>
      </c>
      <c r="H464" s="23"/>
      <c r="I464" s="23"/>
      <c r="J464" s="447" t="s">
        <v>68</v>
      </c>
      <c r="K464" s="22" t="s">
        <v>68</v>
      </c>
      <c r="L464" s="438" t="s">
        <v>68</v>
      </c>
      <c r="M464" s="438" t="s">
        <v>68</v>
      </c>
      <c r="N464" s="22" t="s">
        <v>13533</v>
      </c>
      <c r="O464" s="22" t="s">
        <v>68</v>
      </c>
      <c r="P464" s="22" t="s">
        <v>13533</v>
      </c>
      <c r="Q464" s="22" t="s">
        <v>68</v>
      </c>
      <c r="R464" s="22"/>
      <c r="S464" s="22"/>
      <c r="T464" s="436" t="s">
        <v>11882</v>
      </c>
      <c r="U464" s="436" t="s">
        <v>68</v>
      </c>
      <c r="V464" s="22" t="s">
        <v>13533</v>
      </c>
      <c r="W464" s="22" t="s">
        <v>68</v>
      </c>
      <c r="X464" s="22" t="s">
        <v>13550</v>
      </c>
      <c r="Y464" s="22" t="s">
        <v>68</v>
      </c>
      <c r="Z464" s="22"/>
      <c r="AA464" s="22"/>
      <c r="AB464" s="437"/>
      <c r="AC464" s="437"/>
      <c r="AD464" s="22" t="s">
        <v>13551</v>
      </c>
      <c r="AE464" s="73"/>
      <c r="AF464" s="73"/>
      <c r="AG464" s="73"/>
      <c r="AH464" s="73"/>
      <c r="AI464" s="73"/>
      <c r="AJ464" s="73"/>
      <c r="AK464" s="73"/>
      <c r="AL464" s="73"/>
      <c r="AM464" s="73"/>
      <c r="AN464" s="73"/>
      <c r="AO464" s="73"/>
      <c r="AP464" s="73"/>
      <c r="AQ464" s="73"/>
      <c r="AR464" s="73"/>
      <c r="AS464" s="73"/>
      <c r="AT464" s="73"/>
      <c r="AU464" s="73"/>
    </row>
    <row r="465" ht="14.25" customHeight="1">
      <c r="A465" s="433">
        <v>46121.0</v>
      </c>
      <c r="B465" s="438" t="s">
        <v>68</v>
      </c>
      <c r="C465" s="438" t="s">
        <v>68</v>
      </c>
      <c r="D465" s="438" t="s">
        <v>68</v>
      </c>
      <c r="E465" s="438" t="s">
        <v>68</v>
      </c>
      <c r="F465" s="438" t="s">
        <v>68</v>
      </c>
      <c r="G465" s="438" t="s">
        <v>68</v>
      </c>
      <c r="H465" s="23"/>
      <c r="I465" s="23"/>
      <c r="J465" s="447" t="s">
        <v>68</v>
      </c>
      <c r="K465" s="22" t="s">
        <v>68</v>
      </c>
      <c r="L465" s="438" t="s">
        <v>68</v>
      </c>
      <c r="M465" s="438" t="s">
        <v>68</v>
      </c>
      <c r="N465" s="22" t="s">
        <v>13533</v>
      </c>
      <c r="O465" s="22" t="s">
        <v>68</v>
      </c>
      <c r="P465" s="22" t="s">
        <v>13540</v>
      </c>
      <c r="Q465" s="22" t="s">
        <v>68</v>
      </c>
      <c r="R465" s="22"/>
      <c r="S465" s="22"/>
      <c r="T465" s="436" t="s">
        <v>11882</v>
      </c>
      <c r="U465" s="436" t="s">
        <v>68</v>
      </c>
      <c r="V465" s="22" t="s">
        <v>13533</v>
      </c>
      <c r="W465" s="22" t="s">
        <v>68</v>
      </c>
      <c r="X465" s="22" t="s">
        <v>11882</v>
      </c>
      <c r="Y465" s="22" t="s">
        <v>68</v>
      </c>
      <c r="Z465" s="22"/>
      <c r="AA465" s="22"/>
      <c r="AB465" s="437"/>
      <c r="AC465" s="437"/>
      <c r="AD465" s="22" t="s">
        <v>13552</v>
      </c>
      <c r="AE465" s="73"/>
      <c r="AF465" s="73"/>
      <c r="AG465" s="73"/>
      <c r="AH465" s="73"/>
      <c r="AI465" s="73"/>
      <c r="AJ465" s="73"/>
      <c r="AK465" s="73"/>
      <c r="AL465" s="73"/>
      <c r="AM465" s="73"/>
      <c r="AN465" s="73"/>
      <c r="AO465" s="73"/>
      <c r="AP465" s="73"/>
      <c r="AQ465" s="73"/>
      <c r="AR465" s="73"/>
      <c r="AS465" s="73"/>
      <c r="AT465" s="73"/>
      <c r="AU465" s="73"/>
    </row>
    <row r="466" ht="14.25" customHeight="1">
      <c r="A466" s="433">
        <v>46122.0</v>
      </c>
      <c r="B466" s="438" t="s">
        <v>68</v>
      </c>
      <c r="C466" s="438" t="s">
        <v>68</v>
      </c>
      <c r="D466" s="438" t="s">
        <v>68</v>
      </c>
      <c r="E466" s="438" t="s">
        <v>68</v>
      </c>
      <c r="F466" s="438" t="s">
        <v>68</v>
      </c>
      <c r="G466" s="438" t="s">
        <v>68</v>
      </c>
      <c r="H466" s="23"/>
      <c r="I466" s="23"/>
      <c r="J466" s="447" t="s">
        <v>68</v>
      </c>
      <c r="K466" s="22" t="s">
        <v>68</v>
      </c>
      <c r="L466" s="438" t="s">
        <v>68</v>
      </c>
      <c r="M466" s="438" t="s">
        <v>68</v>
      </c>
      <c r="N466" s="22" t="s">
        <v>13533</v>
      </c>
      <c r="O466" s="22" t="s">
        <v>68</v>
      </c>
      <c r="P466" s="22" t="s">
        <v>13533</v>
      </c>
      <c r="Q466" s="22" t="s">
        <v>68</v>
      </c>
      <c r="R466" s="23"/>
      <c r="S466" s="23"/>
      <c r="T466" s="436" t="s">
        <v>11882</v>
      </c>
      <c r="U466" s="436" t="s">
        <v>68</v>
      </c>
      <c r="V466" s="22" t="s">
        <v>13533</v>
      </c>
      <c r="W466" s="22" t="s">
        <v>68</v>
      </c>
      <c r="X466" s="22" t="s">
        <v>11882</v>
      </c>
      <c r="Y466" s="22" t="s">
        <v>68</v>
      </c>
      <c r="Z466" s="22"/>
      <c r="AA466" s="22"/>
      <c r="AB466" s="437"/>
      <c r="AC466" s="437"/>
      <c r="AD466" s="23"/>
      <c r="AE466" s="73"/>
      <c r="AF466" s="73"/>
      <c r="AG466" s="73"/>
      <c r="AH466" s="73"/>
      <c r="AI466" s="73"/>
      <c r="AJ466" s="73"/>
      <c r="AK466" s="73"/>
      <c r="AL466" s="73"/>
      <c r="AM466" s="73"/>
      <c r="AN466" s="73"/>
      <c r="AO466" s="73"/>
      <c r="AP466" s="73"/>
      <c r="AQ466" s="73"/>
      <c r="AR466" s="73"/>
      <c r="AS466" s="73"/>
      <c r="AT466" s="73"/>
      <c r="AU466" s="73"/>
    </row>
    <row r="467" ht="14.25" customHeight="1">
      <c r="A467" s="440">
        <v>46123.0</v>
      </c>
      <c r="B467" s="441" t="s">
        <v>68</v>
      </c>
      <c r="C467" s="441" t="s">
        <v>68</v>
      </c>
      <c r="D467" s="441" t="s">
        <v>68</v>
      </c>
      <c r="E467" s="441" t="s">
        <v>68</v>
      </c>
      <c r="F467" s="441" t="s">
        <v>68</v>
      </c>
      <c r="G467" s="441" t="s">
        <v>68</v>
      </c>
      <c r="H467" s="443"/>
      <c r="I467" s="443"/>
      <c r="J467" s="464" t="s">
        <v>13432</v>
      </c>
      <c r="K467" s="455" t="s">
        <v>68</v>
      </c>
      <c r="L467" s="441" t="s">
        <v>68</v>
      </c>
      <c r="M467" s="441" t="s">
        <v>68</v>
      </c>
      <c r="N467" s="455" t="s">
        <v>13533</v>
      </c>
      <c r="O467" s="455" t="s">
        <v>68</v>
      </c>
      <c r="P467" s="455" t="s">
        <v>13533</v>
      </c>
      <c r="Q467" s="455" t="s">
        <v>68</v>
      </c>
      <c r="R467" s="443"/>
      <c r="S467" s="443"/>
      <c r="T467" s="445" t="s">
        <v>13432</v>
      </c>
      <c r="U467" s="445" t="s">
        <v>68</v>
      </c>
      <c r="V467" s="455" t="s">
        <v>13533</v>
      </c>
      <c r="W467" s="455" t="s">
        <v>68</v>
      </c>
      <c r="X467" s="455" t="s">
        <v>13432</v>
      </c>
      <c r="Y467" s="455" t="s">
        <v>68</v>
      </c>
      <c r="Z467" s="455"/>
      <c r="AA467" s="455"/>
      <c r="AB467" s="437"/>
      <c r="AC467" s="437"/>
      <c r="AD467" s="443"/>
      <c r="AE467" s="446"/>
      <c r="AF467" s="446"/>
      <c r="AG467" s="446"/>
      <c r="AH467" s="446"/>
      <c r="AI467" s="446"/>
      <c r="AJ467" s="446"/>
      <c r="AK467" s="446"/>
      <c r="AL467" s="446"/>
      <c r="AM467" s="446"/>
      <c r="AN467" s="446"/>
      <c r="AO467" s="446"/>
      <c r="AP467" s="446"/>
      <c r="AQ467" s="446"/>
      <c r="AR467" s="446"/>
      <c r="AS467" s="446"/>
      <c r="AT467" s="446"/>
      <c r="AU467" s="446"/>
    </row>
    <row r="468" ht="14.25" customHeight="1">
      <c r="A468" s="433">
        <v>46124.0</v>
      </c>
      <c r="B468" s="438" t="s">
        <v>68</v>
      </c>
      <c r="C468" s="438" t="s">
        <v>68</v>
      </c>
      <c r="D468" s="438" t="s">
        <v>68</v>
      </c>
      <c r="E468" s="438" t="s">
        <v>68</v>
      </c>
      <c r="F468" s="438" t="s">
        <v>68</v>
      </c>
      <c r="G468" s="438" t="s">
        <v>68</v>
      </c>
      <c r="H468" s="23"/>
      <c r="I468" s="23"/>
      <c r="J468" s="439" t="s">
        <v>2458</v>
      </c>
      <c r="K468" s="22" t="s">
        <v>68</v>
      </c>
      <c r="L468" s="439" t="s">
        <v>2458</v>
      </c>
      <c r="M468" s="438" t="s">
        <v>68</v>
      </c>
      <c r="N468" s="22" t="s">
        <v>2458</v>
      </c>
      <c r="O468" s="22" t="s">
        <v>68</v>
      </c>
      <c r="P468" s="22" t="s">
        <v>2458</v>
      </c>
      <c r="Q468" s="22" t="s">
        <v>68</v>
      </c>
      <c r="R468" s="23"/>
      <c r="S468" s="23"/>
      <c r="T468" s="438" t="s">
        <v>2458</v>
      </c>
      <c r="U468" s="436" t="s">
        <v>68</v>
      </c>
      <c r="V468" s="439" t="s">
        <v>2458</v>
      </c>
      <c r="W468" s="22" t="s">
        <v>68</v>
      </c>
      <c r="X468" s="22" t="s">
        <v>2458</v>
      </c>
      <c r="Y468" s="22" t="s">
        <v>68</v>
      </c>
      <c r="Z468" s="22"/>
      <c r="AA468" s="22"/>
      <c r="AB468" s="437"/>
      <c r="AC468" s="437"/>
      <c r="AD468" s="23"/>
      <c r="AE468" s="73"/>
      <c r="AF468" s="73"/>
      <c r="AG468" s="73"/>
      <c r="AH468" s="73"/>
      <c r="AI468" s="73"/>
      <c r="AJ468" s="73"/>
      <c r="AK468" s="73"/>
      <c r="AL468" s="73"/>
      <c r="AM468" s="73"/>
      <c r="AN468" s="73"/>
      <c r="AO468" s="73"/>
      <c r="AP468" s="73"/>
      <c r="AQ468" s="73"/>
      <c r="AR468" s="73"/>
      <c r="AS468" s="73"/>
      <c r="AT468" s="73"/>
      <c r="AU468" s="73"/>
    </row>
    <row r="469" ht="14.25" customHeight="1">
      <c r="A469" s="433">
        <v>46125.0</v>
      </c>
      <c r="B469" s="438" t="s">
        <v>68</v>
      </c>
      <c r="C469" s="438" t="s">
        <v>68</v>
      </c>
      <c r="D469" s="438" t="s">
        <v>68</v>
      </c>
      <c r="E469" s="438" t="s">
        <v>68</v>
      </c>
      <c r="F469" s="438" t="s">
        <v>68</v>
      </c>
      <c r="G469" s="438" t="s">
        <v>68</v>
      </c>
      <c r="H469" s="23"/>
      <c r="I469" s="23"/>
      <c r="J469" s="447" t="s">
        <v>68</v>
      </c>
      <c r="K469" s="22" t="s">
        <v>68</v>
      </c>
      <c r="L469" s="438" t="s">
        <v>68</v>
      </c>
      <c r="M469" s="438" t="s">
        <v>68</v>
      </c>
      <c r="N469" s="22" t="s">
        <v>13533</v>
      </c>
      <c r="O469" s="22" t="s">
        <v>68</v>
      </c>
      <c r="P469" s="22" t="s">
        <v>13533</v>
      </c>
      <c r="Q469" s="22" t="s">
        <v>68</v>
      </c>
      <c r="R469" s="22"/>
      <c r="S469" s="22"/>
      <c r="T469" s="436" t="s">
        <v>11882</v>
      </c>
      <c r="U469" s="436" t="s">
        <v>68</v>
      </c>
      <c r="V469" s="22" t="s">
        <v>13492</v>
      </c>
      <c r="W469" s="22" t="s">
        <v>68</v>
      </c>
      <c r="X469" s="22" t="s">
        <v>11882</v>
      </c>
      <c r="Y469" s="22" t="s">
        <v>68</v>
      </c>
      <c r="Z469" s="22"/>
      <c r="AA469" s="22"/>
      <c r="AB469" s="437"/>
      <c r="AC469" s="437"/>
      <c r="AD469" s="22" t="s">
        <v>13553</v>
      </c>
      <c r="AE469" s="73"/>
      <c r="AF469" s="73"/>
      <c r="AG469" s="73"/>
      <c r="AH469" s="73"/>
      <c r="AI469" s="73"/>
      <c r="AJ469" s="73"/>
      <c r="AK469" s="73"/>
      <c r="AL469" s="73"/>
      <c r="AM469" s="73"/>
      <c r="AN469" s="73"/>
      <c r="AO469" s="73"/>
      <c r="AP469" s="73"/>
      <c r="AQ469" s="73"/>
      <c r="AR469" s="73"/>
      <c r="AS469" s="73"/>
      <c r="AT469" s="73"/>
      <c r="AU469" s="73"/>
    </row>
    <row r="470" ht="14.25" customHeight="1">
      <c r="A470" s="433">
        <v>46126.0</v>
      </c>
      <c r="B470" s="438" t="s">
        <v>68</v>
      </c>
      <c r="C470" s="438" t="s">
        <v>68</v>
      </c>
      <c r="D470" s="438" t="s">
        <v>68</v>
      </c>
      <c r="E470" s="438" t="s">
        <v>68</v>
      </c>
      <c r="F470" s="438" t="s">
        <v>68</v>
      </c>
      <c r="G470" s="438" t="s">
        <v>68</v>
      </c>
      <c r="H470" s="23"/>
      <c r="I470" s="23"/>
      <c r="J470" s="447" t="s">
        <v>68</v>
      </c>
      <c r="K470" s="22" t="s">
        <v>68</v>
      </c>
      <c r="L470" s="438" t="s">
        <v>68</v>
      </c>
      <c r="M470" s="438" t="s">
        <v>68</v>
      </c>
      <c r="N470" s="22" t="s">
        <v>13533</v>
      </c>
      <c r="O470" s="22" t="s">
        <v>68</v>
      </c>
      <c r="P470" s="22" t="s">
        <v>13533</v>
      </c>
      <c r="Q470" s="22" t="s">
        <v>68</v>
      </c>
      <c r="R470" s="22"/>
      <c r="S470" s="22"/>
      <c r="T470" s="436" t="s">
        <v>11882</v>
      </c>
      <c r="U470" s="436" t="s">
        <v>68</v>
      </c>
      <c r="V470" s="22" t="s">
        <v>13492</v>
      </c>
      <c r="W470" s="22" t="s">
        <v>68</v>
      </c>
      <c r="X470" s="22" t="s">
        <v>11882</v>
      </c>
      <c r="Y470" s="22" t="s">
        <v>68</v>
      </c>
      <c r="Z470" s="22"/>
      <c r="AA470" s="22"/>
      <c r="AB470" s="437"/>
      <c r="AC470" s="437"/>
      <c r="AD470" s="22" t="s">
        <v>13554</v>
      </c>
      <c r="AE470" s="73"/>
      <c r="AF470" s="73"/>
      <c r="AG470" s="73"/>
      <c r="AH470" s="73"/>
      <c r="AI470" s="73"/>
      <c r="AJ470" s="73"/>
      <c r="AK470" s="73"/>
      <c r="AL470" s="73"/>
      <c r="AM470" s="73"/>
      <c r="AN470" s="73"/>
      <c r="AO470" s="73"/>
      <c r="AP470" s="73"/>
      <c r="AQ470" s="73"/>
      <c r="AR470" s="73"/>
      <c r="AS470" s="73"/>
      <c r="AT470" s="73"/>
      <c r="AU470" s="73"/>
    </row>
    <row r="471" ht="14.25" customHeight="1">
      <c r="A471" s="433">
        <v>46127.0</v>
      </c>
      <c r="B471" s="438" t="s">
        <v>68</v>
      </c>
      <c r="C471" s="438" t="s">
        <v>68</v>
      </c>
      <c r="D471" s="438" t="s">
        <v>68</v>
      </c>
      <c r="E471" s="438" t="s">
        <v>68</v>
      </c>
      <c r="F471" s="438" t="s">
        <v>68</v>
      </c>
      <c r="G471" s="438" t="s">
        <v>68</v>
      </c>
      <c r="H471" s="23"/>
      <c r="I471" s="23"/>
      <c r="J471" s="447" t="s">
        <v>68</v>
      </c>
      <c r="K471" s="22" t="s">
        <v>68</v>
      </c>
      <c r="L471" s="438" t="s">
        <v>68</v>
      </c>
      <c r="M471" s="438" t="s">
        <v>68</v>
      </c>
      <c r="N471" s="22" t="s">
        <v>68</v>
      </c>
      <c r="O471" s="22" t="s">
        <v>68</v>
      </c>
      <c r="P471" s="22" t="s">
        <v>13533</v>
      </c>
      <c r="Q471" s="22" t="s">
        <v>68</v>
      </c>
      <c r="R471" s="22"/>
      <c r="S471" s="22"/>
      <c r="T471" s="436" t="s">
        <v>13555</v>
      </c>
      <c r="U471" s="436" t="s">
        <v>68</v>
      </c>
      <c r="V471" s="22" t="s">
        <v>13492</v>
      </c>
      <c r="W471" s="22" t="s">
        <v>68</v>
      </c>
      <c r="X471" s="22" t="s">
        <v>11882</v>
      </c>
      <c r="Y471" s="22" t="s">
        <v>68</v>
      </c>
      <c r="Z471" s="22"/>
      <c r="AA471" s="22"/>
      <c r="AB471" s="437"/>
      <c r="AC471" s="437"/>
      <c r="AD471" s="22" t="s">
        <v>13556</v>
      </c>
      <c r="AE471" s="73"/>
      <c r="AF471" s="73"/>
      <c r="AG471" s="73"/>
      <c r="AH471" s="73"/>
      <c r="AI471" s="73"/>
      <c r="AJ471" s="73"/>
      <c r="AK471" s="73"/>
      <c r="AL471" s="73"/>
      <c r="AM471" s="73"/>
      <c r="AN471" s="73"/>
      <c r="AO471" s="73"/>
      <c r="AP471" s="73"/>
      <c r="AQ471" s="73"/>
      <c r="AR471" s="73"/>
      <c r="AS471" s="73"/>
      <c r="AT471" s="73"/>
      <c r="AU471" s="73"/>
    </row>
    <row r="472" ht="14.25" customHeight="1">
      <c r="A472" s="433">
        <v>46128.0</v>
      </c>
      <c r="B472" s="438" t="s">
        <v>68</v>
      </c>
      <c r="C472" s="438" t="s">
        <v>68</v>
      </c>
      <c r="D472" s="438" t="s">
        <v>68</v>
      </c>
      <c r="E472" s="438" t="s">
        <v>68</v>
      </c>
      <c r="F472" s="438" t="s">
        <v>68</v>
      </c>
      <c r="G472" s="438" t="s">
        <v>68</v>
      </c>
      <c r="H472" s="23"/>
      <c r="I472" s="23"/>
      <c r="J472" s="447" t="s">
        <v>68</v>
      </c>
      <c r="K472" s="22" t="s">
        <v>68</v>
      </c>
      <c r="L472" s="438" t="s">
        <v>68</v>
      </c>
      <c r="M472" s="438" t="s">
        <v>68</v>
      </c>
      <c r="N472" s="22" t="s">
        <v>13533</v>
      </c>
      <c r="O472" s="22" t="s">
        <v>68</v>
      </c>
      <c r="P472" s="22" t="s">
        <v>13533</v>
      </c>
      <c r="Q472" s="22" t="s">
        <v>68</v>
      </c>
      <c r="R472" s="22"/>
      <c r="S472" s="22"/>
      <c r="T472" s="436" t="s">
        <v>11882</v>
      </c>
      <c r="U472" s="436" t="s">
        <v>68</v>
      </c>
      <c r="V472" s="22" t="s">
        <v>13492</v>
      </c>
      <c r="W472" s="22" t="s">
        <v>68</v>
      </c>
      <c r="X472" s="22" t="s">
        <v>11882</v>
      </c>
      <c r="Y472" s="22" t="s">
        <v>68</v>
      </c>
      <c r="Z472" s="22"/>
      <c r="AA472" s="22"/>
      <c r="AB472" s="437"/>
      <c r="AC472" s="437"/>
      <c r="AD472" s="22" t="s">
        <v>68</v>
      </c>
      <c r="AE472" s="73"/>
      <c r="AF472" s="73"/>
      <c r="AG472" s="73"/>
      <c r="AH472" s="73"/>
      <c r="AI472" s="73"/>
      <c r="AJ472" s="73"/>
      <c r="AK472" s="73"/>
      <c r="AL472" s="73"/>
      <c r="AM472" s="73"/>
      <c r="AN472" s="73"/>
      <c r="AO472" s="73"/>
      <c r="AP472" s="73"/>
      <c r="AQ472" s="73"/>
      <c r="AR472" s="73"/>
      <c r="AS472" s="73"/>
      <c r="AT472" s="73"/>
      <c r="AU472" s="73"/>
    </row>
    <row r="473" ht="14.25" customHeight="1">
      <c r="A473" s="433">
        <v>46129.0</v>
      </c>
      <c r="B473" s="438" t="s">
        <v>68</v>
      </c>
      <c r="C473" s="438" t="s">
        <v>68</v>
      </c>
      <c r="D473" s="438" t="s">
        <v>68</v>
      </c>
      <c r="E473" s="438" t="s">
        <v>68</v>
      </c>
      <c r="F473" s="438" t="s">
        <v>68</v>
      </c>
      <c r="G473" s="438" t="s">
        <v>68</v>
      </c>
      <c r="H473" s="23"/>
      <c r="I473" s="23"/>
      <c r="J473" s="447" t="s">
        <v>68</v>
      </c>
      <c r="K473" s="22" t="s">
        <v>68</v>
      </c>
      <c r="L473" s="438" t="s">
        <v>68</v>
      </c>
      <c r="M473" s="438" t="s">
        <v>68</v>
      </c>
      <c r="N473" s="22" t="s">
        <v>13533</v>
      </c>
      <c r="O473" s="22" t="s">
        <v>68</v>
      </c>
      <c r="P473" s="22" t="s">
        <v>13533</v>
      </c>
      <c r="Q473" s="22" t="s">
        <v>68</v>
      </c>
      <c r="R473" s="22"/>
      <c r="S473" s="22"/>
      <c r="T473" s="436" t="s">
        <v>11882</v>
      </c>
      <c r="U473" s="436" t="s">
        <v>68</v>
      </c>
      <c r="V473" s="22" t="s">
        <v>13492</v>
      </c>
      <c r="W473" s="22" t="s">
        <v>68</v>
      </c>
      <c r="X473" s="22" t="s">
        <v>11882</v>
      </c>
      <c r="Y473" s="22" t="s">
        <v>68</v>
      </c>
      <c r="Z473" s="22"/>
      <c r="AA473" s="22"/>
      <c r="AB473" s="437"/>
      <c r="AC473" s="437"/>
      <c r="AD473" s="22" t="s">
        <v>68</v>
      </c>
      <c r="AE473" s="73"/>
      <c r="AF473" s="73"/>
      <c r="AG473" s="73"/>
      <c r="AH473" s="73"/>
      <c r="AI473" s="73"/>
      <c r="AJ473" s="73"/>
      <c r="AK473" s="73"/>
      <c r="AL473" s="73"/>
      <c r="AM473" s="73"/>
      <c r="AN473" s="73"/>
      <c r="AO473" s="73"/>
      <c r="AP473" s="73"/>
      <c r="AQ473" s="73"/>
      <c r="AR473" s="73"/>
      <c r="AS473" s="73"/>
      <c r="AT473" s="73"/>
      <c r="AU473" s="73"/>
    </row>
    <row r="474" ht="14.25" customHeight="1">
      <c r="A474" s="440">
        <v>46130.0</v>
      </c>
      <c r="B474" s="441" t="s">
        <v>68</v>
      </c>
      <c r="C474" s="441" t="s">
        <v>68</v>
      </c>
      <c r="D474" s="441" t="s">
        <v>68</v>
      </c>
      <c r="E474" s="441" t="s">
        <v>68</v>
      </c>
      <c r="F474" s="441" t="s">
        <v>68</v>
      </c>
      <c r="G474" s="441" t="s">
        <v>68</v>
      </c>
      <c r="H474" s="443"/>
      <c r="I474" s="443"/>
      <c r="J474" s="464" t="s">
        <v>13432</v>
      </c>
      <c r="K474" s="455" t="s">
        <v>68</v>
      </c>
      <c r="L474" s="441" t="s">
        <v>68</v>
      </c>
      <c r="M474" s="441" t="s">
        <v>68</v>
      </c>
      <c r="N474" s="455" t="s">
        <v>13533</v>
      </c>
      <c r="O474" s="455" t="s">
        <v>68</v>
      </c>
      <c r="P474" s="455" t="s">
        <v>13533</v>
      </c>
      <c r="Q474" s="455" t="s">
        <v>68</v>
      </c>
      <c r="R474" s="455"/>
      <c r="S474" s="455"/>
      <c r="T474" s="445" t="s">
        <v>13432</v>
      </c>
      <c r="U474" s="445" t="s">
        <v>68</v>
      </c>
      <c r="V474" s="455" t="s">
        <v>13492</v>
      </c>
      <c r="W474" s="455" t="s">
        <v>68</v>
      </c>
      <c r="X474" s="455" t="s">
        <v>13432</v>
      </c>
      <c r="Y474" s="455" t="s">
        <v>68</v>
      </c>
      <c r="Z474" s="455"/>
      <c r="AA474" s="455"/>
      <c r="AB474" s="437"/>
      <c r="AC474" s="437"/>
      <c r="AD474" s="455" t="s">
        <v>68</v>
      </c>
      <c r="AE474" s="446"/>
      <c r="AF474" s="446"/>
      <c r="AG474" s="446"/>
      <c r="AH474" s="446"/>
      <c r="AI474" s="446"/>
      <c r="AJ474" s="446"/>
      <c r="AK474" s="446"/>
      <c r="AL474" s="446"/>
      <c r="AM474" s="446"/>
      <c r="AN474" s="446"/>
      <c r="AO474" s="446"/>
      <c r="AP474" s="446"/>
      <c r="AQ474" s="446"/>
      <c r="AR474" s="446"/>
      <c r="AS474" s="446"/>
      <c r="AT474" s="446"/>
      <c r="AU474" s="446"/>
    </row>
    <row r="475" ht="14.25" customHeight="1">
      <c r="A475" s="433">
        <v>46131.0</v>
      </c>
      <c r="B475" s="438" t="s">
        <v>68</v>
      </c>
      <c r="C475" s="438" t="s">
        <v>68</v>
      </c>
      <c r="D475" s="438" t="s">
        <v>68</v>
      </c>
      <c r="E475" s="438" t="s">
        <v>68</v>
      </c>
      <c r="F475" s="438" t="s">
        <v>68</v>
      </c>
      <c r="G475" s="438" t="s">
        <v>68</v>
      </c>
      <c r="H475" s="23"/>
      <c r="I475" s="23"/>
      <c r="J475" s="439" t="s">
        <v>2458</v>
      </c>
      <c r="K475" s="22" t="s">
        <v>68</v>
      </c>
      <c r="L475" s="439" t="s">
        <v>2458</v>
      </c>
      <c r="M475" s="438" t="s">
        <v>68</v>
      </c>
      <c r="N475" s="22" t="s">
        <v>2458</v>
      </c>
      <c r="O475" s="22" t="s">
        <v>68</v>
      </c>
      <c r="P475" s="22" t="s">
        <v>2458</v>
      </c>
      <c r="Q475" s="22" t="s">
        <v>68</v>
      </c>
      <c r="R475" s="22"/>
      <c r="S475" s="22"/>
      <c r="T475" s="438" t="s">
        <v>2458</v>
      </c>
      <c r="U475" s="436" t="s">
        <v>68</v>
      </c>
      <c r="V475" s="439" t="s">
        <v>2458</v>
      </c>
      <c r="W475" s="22" t="s">
        <v>68</v>
      </c>
      <c r="X475" s="22" t="s">
        <v>2458</v>
      </c>
      <c r="Y475" s="22" t="s">
        <v>68</v>
      </c>
      <c r="Z475" s="22"/>
      <c r="AA475" s="22"/>
      <c r="AB475" s="437"/>
      <c r="AC475" s="437"/>
      <c r="AD475" s="22" t="s">
        <v>68</v>
      </c>
      <c r="AE475" s="73"/>
      <c r="AF475" s="73"/>
      <c r="AG475" s="73"/>
      <c r="AH475" s="73"/>
      <c r="AI475" s="73"/>
      <c r="AJ475" s="73"/>
      <c r="AK475" s="73"/>
      <c r="AL475" s="73"/>
      <c r="AM475" s="73"/>
      <c r="AN475" s="73"/>
      <c r="AO475" s="73"/>
      <c r="AP475" s="73"/>
      <c r="AQ475" s="73"/>
      <c r="AR475" s="73"/>
      <c r="AS475" s="73"/>
      <c r="AT475" s="73"/>
      <c r="AU475" s="73"/>
    </row>
    <row r="476" ht="14.25" customHeight="1">
      <c r="A476" s="433">
        <v>46132.0</v>
      </c>
      <c r="B476" s="438" t="s">
        <v>68</v>
      </c>
      <c r="C476" s="438" t="s">
        <v>68</v>
      </c>
      <c r="D476" s="438" t="s">
        <v>68</v>
      </c>
      <c r="E476" s="438" t="s">
        <v>68</v>
      </c>
      <c r="F476" s="438" t="s">
        <v>68</v>
      </c>
      <c r="G476" s="438" t="s">
        <v>68</v>
      </c>
      <c r="H476" s="23"/>
      <c r="I476" s="23"/>
      <c r="J476" s="447" t="s">
        <v>68</v>
      </c>
      <c r="K476" s="22" t="s">
        <v>68</v>
      </c>
      <c r="L476" s="438" t="s">
        <v>68</v>
      </c>
      <c r="M476" s="438" t="s">
        <v>68</v>
      </c>
      <c r="N476" s="22" t="s">
        <v>13533</v>
      </c>
      <c r="O476" s="22" t="s">
        <v>68</v>
      </c>
      <c r="P476" s="22" t="s">
        <v>13533</v>
      </c>
      <c r="Q476" s="22" t="s">
        <v>68</v>
      </c>
      <c r="R476" s="22"/>
      <c r="S476" s="22"/>
      <c r="T476" s="436" t="s">
        <v>11882</v>
      </c>
      <c r="U476" s="436" t="s">
        <v>68</v>
      </c>
      <c r="V476" s="22" t="s">
        <v>13533</v>
      </c>
      <c r="W476" s="22" t="s">
        <v>68</v>
      </c>
      <c r="X476" s="22" t="s">
        <v>13557</v>
      </c>
      <c r="Y476" s="22" t="s">
        <v>68</v>
      </c>
      <c r="Z476" s="22"/>
      <c r="AA476" s="22"/>
      <c r="AB476" s="437"/>
      <c r="AC476" s="437"/>
      <c r="AD476" s="22" t="s">
        <v>13558</v>
      </c>
      <c r="AE476" s="73"/>
      <c r="AF476" s="73"/>
      <c r="AG476" s="73"/>
      <c r="AH476" s="73"/>
      <c r="AI476" s="73"/>
      <c r="AJ476" s="73"/>
      <c r="AK476" s="73"/>
      <c r="AL476" s="73"/>
      <c r="AM476" s="73"/>
      <c r="AN476" s="73"/>
      <c r="AO476" s="73"/>
      <c r="AP476" s="73"/>
      <c r="AQ476" s="73"/>
      <c r="AR476" s="73"/>
      <c r="AS476" s="73"/>
      <c r="AT476" s="73"/>
      <c r="AU476" s="73"/>
    </row>
    <row r="477" ht="14.25" customHeight="1">
      <c r="A477" s="433">
        <v>46133.0</v>
      </c>
      <c r="B477" s="438" t="s">
        <v>68</v>
      </c>
      <c r="C477" s="438" t="s">
        <v>68</v>
      </c>
      <c r="D477" s="438" t="s">
        <v>68</v>
      </c>
      <c r="E477" s="438" t="s">
        <v>68</v>
      </c>
      <c r="F477" s="438" t="s">
        <v>68</v>
      </c>
      <c r="G477" s="438" t="s">
        <v>68</v>
      </c>
      <c r="H477" s="23"/>
      <c r="I477" s="23"/>
      <c r="J477" s="447" t="s">
        <v>68</v>
      </c>
      <c r="K477" s="22" t="s">
        <v>68</v>
      </c>
      <c r="L477" s="438" t="s">
        <v>68</v>
      </c>
      <c r="M477" s="438" t="s">
        <v>68</v>
      </c>
      <c r="N477" s="22" t="s">
        <v>13533</v>
      </c>
      <c r="O477" s="22" t="s">
        <v>68</v>
      </c>
      <c r="P477" s="22" t="s">
        <v>13533</v>
      </c>
      <c r="Q477" s="22" t="s">
        <v>68</v>
      </c>
      <c r="R477" s="23"/>
      <c r="S477" s="23"/>
      <c r="T477" s="436" t="s">
        <v>11882</v>
      </c>
      <c r="U477" s="436" t="s">
        <v>68</v>
      </c>
      <c r="V477" s="22" t="s">
        <v>13533</v>
      </c>
      <c r="W477" s="22" t="s">
        <v>68</v>
      </c>
      <c r="X477" s="22" t="s">
        <v>13432</v>
      </c>
      <c r="Y477" s="22" t="s">
        <v>68</v>
      </c>
      <c r="Z477" s="22"/>
      <c r="AA477" s="22"/>
      <c r="AB477" s="437"/>
      <c r="AC477" s="437"/>
      <c r="AD477" s="23"/>
      <c r="AE477" s="73"/>
      <c r="AF477" s="73"/>
      <c r="AG477" s="73"/>
      <c r="AH477" s="73"/>
      <c r="AI477" s="73"/>
      <c r="AJ477" s="73"/>
      <c r="AK477" s="73"/>
      <c r="AL477" s="73"/>
      <c r="AM477" s="73"/>
      <c r="AN477" s="73"/>
      <c r="AO477" s="73"/>
      <c r="AP477" s="73"/>
      <c r="AQ477" s="73"/>
      <c r="AR477" s="73"/>
      <c r="AS477" s="73"/>
      <c r="AT477" s="73"/>
      <c r="AU477" s="73"/>
    </row>
    <row r="478" ht="14.25" customHeight="1">
      <c r="A478" s="433">
        <v>46134.0</v>
      </c>
      <c r="B478" s="438" t="s">
        <v>68</v>
      </c>
      <c r="C478" s="438" t="s">
        <v>68</v>
      </c>
      <c r="D478" s="438" t="s">
        <v>68</v>
      </c>
      <c r="E478" s="438" t="s">
        <v>68</v>
      </c>
      <c r="F478" s="438" t="s">
        <v>68</v>
      </c>
      <c r="G478" s="438" t="s">
        <v>68</v>
      </c>
      <c r="H478" s="23"/>
      <c r="I478" s="23"/>
      <c r="J478" s="447" t="s">
        <v>68</v>
      </c>
      <c r="K478" s="22" t="s">
        <v>68</v>
      </c>
      <c r="L478" s="438" t="s">
        <v>68</v>
      </c>
      <c r="M478" s="438" t="s">
        <v>68</v>
      </c>
      <c r="N478" s="22" t="s">
        <v>13533</v>
      </c>
      <c r="O478" s="22" t="s">
        <v>68</v>
      </c>
      <c r="P478" s="22" t="s">
        <v>13533</v>
      </c>
      <c r="Q478" s="22" t="s">
        <v>68</v>
      </c>
      <c r="R478" s="23"/>
      <c r="S478" s="23"/>
      <c r="T478" s="436" t="s">
        <v>11882</v>
      </c>
      <c r="U478" s="436" t="s">
        <v>68</v>
      </c>
      <c r="V478" s="22" t="s">
        <v>13533</v>
      </c>
      <c r="W478" s="22" t="s">
        <v>68</v>
      </c>
      <c r="X478" s="22" t="s">
        <v>13432</v>
      </c>
      <c r="Y478" s="22" t="s">
        <v>68</v>
      </c>
      <c r="Z478" s="22"/>
      <c r="AA478" s="22"/>
      <c r="AB478" s="437"/>
      <c r="AC478" s="437"/>
      <c r="AD478" s="23"/>
      <c r="AE478" s="73"/>
      <c r="AF478" s="73"/>
      <c r="AG478" s="73"/>
      <c r="AH478" s="73"/>
      <c r="AI478" s="73"/>
      <c r="AJ478" s="73"/>
      <c r="AK478" s="73"/>
      <c r="AL478" s="73"/>
      <c r="AM478" s="73"/>
      <c r="AN478" s="73"/>
      <c r="AO478" s="73"/>
      <c r="AP478" s="73"/>
      <c r="AQ478" s="73"/>
      <c r="AR478" s="73"/>
      <c r="AS478" s="73"/>
      <c r="AT478" s="73"/>
      <c r="AU478" s="73"/>
    </row>
    <row r="479" ht="14.25" customHeight="1">
      <c r="A479" s="433">
        <v>46135.0</v>
      </c>
      <c r="B479" s="438" t="s">
        <v>68</v>
      </c>
      <c r="C479" s="438" t="s">
        <v>68</v>
      </c>
      <c r="D479" s="438" t="s">
        <v>68</v>
      </c>
      <c r="E479" s="438" t="s">
        <v>68</v>
      </c>
      <c r="F479" s="438" t="s">
        <v>68</v>
      </c>
      <c r="G479" s="438" t="s">
        <v>68</v>
      </c>
      <c r="H479" s="23"/>
      <c r="I479" s="23"/>
      <c r="J479" s="447" t="s">
        <v>68</v>
      </c>
      <c r="K479" s="22" t="s">
        <v>68</v>
      </c>
      <c r="L479" s="438" t="s">
        <v>68</v>
      </c>
      <c r="M479" s="438" t="s">
        <v>68</v>
      </c>
      <c r="N479" s="22" t="s">
        <v>13533</v>
      </c>
      <c r="O479" s="22" t="s">
        <v>68</v>
      </c>
      <c r="P479" s="22" t="s">
        <v>13533</v>
      </c>
      <c r="Q479" s="22" t="s">
        <v>68</v>
      </c>
      <c r="R479" s="23"/>
      <c r="S479" s="23"/>
      <c r="T479" s="436" t="s">
        <v>11882</v>
      </c>
      <c r="U479" s="436" t="s">
        <v>68</v>
      </c>
      <c r="V479" s="22" t="s">
        <v>13533</v>
      </c>
      <c r="W479" s="22" t="s">
        <v>68</v>
      </c>
      <c r="X479" s="22" t="s">
        <v>13432</v>
      </c>
      <c r="Y479" s="22" t="s">
        <v>68</v>
      </c>
      <c r="Z479" s="22"/>
      <c r="AA479" s="22"/>
      <c r="AB479" s="437"/>
      <c r="AC479" s="437"/>
      <c r="AD479" s="23"/>
      <c r="AE479" s="73"/>
      <c r="AF479" s="73"/>
      <c r="AG479" s="73"/>
      <c r="AH479" s="73"/>
      <c r="AI479" s="73"/>
      <c r="AJ479" s="73"/>
      <c r="AK479" s="73"/>
      <c r="AL479" s="73"/>
      <c r="AM479" s="73"/>
      <c r="AN479" s="73"/>
      <c r="AO479" s="73"/>
      <c r="AP479" s="73"/>
      <c r="AQ479" s="73"/>
      <c r="AR479" s="73"/>
      <c r="AS479" s="73"/>
      <c r="AT479" s="73"/>
      <c r="AU479" s="73"/>
    </row>
    <row r="480" ht="14.25" customHeight="1">
      <c r="A480" s="433">
        <v>46136.0</v>
      </c>
      <c r="B480" s="438" t="s">
        <v>68</v>
      </c>
      <c r="C480" s="438" t="s">
        <v>68</v>
      </c>
      <c r="D480" s="438" t="s">
        <v>68</v>
      </c>
      <c r="E480" s="438" t="s">
        <v>68</v>
      </c>
      <c r="F480" s="438" t="s">
        <v>68</v>
      </c>
      <c r="G480" s="438" t="s">
        <v>68</v>
      </c>
      <c r="H480" s="23"/>
      <c r="I480" s="23"/>
      <c r="J480" s="447" t="s">
        <v>68</v>
      </c>
      <c r="K480" s="22" t="s">
        <v>68</v>
      </c>
      <c r="L480" s="438" t="s">
        <v>68</v>
      </c>
      <c r="M480" s="438" t="s">
        <v>68</v>
      </c>
      <c r="N480" s="22" t="s">
        <v>13533</v>
      </c>
      <c r="O480" s="22" t="s">
        <v>68</v>
      </c>
      <c r="P480" s="22" t="s">
        <v>13533</v>
      </c>
      <c r="Q480" s="22" t="s">
        <v>68</v>
      </c>
      <c r="R480" s="23"/>
      <c r="S480" s="23"/>
      <c r="T480" s="436" t="s">
        <v>11882</v>
      </c>
      <c r="U480" s="436" t="s">
        <v>68</v>
      </c>
      <c r="V480" s="22" t="s">
        <v>13533</v>
      </c>
      <c r="W480" s="22" t="s">
        <v>68</v>
      </c>
      <c r="X480" s="22" t="s">
        <v>13432</v>
      </c>
      <c r="Y480" s="22" t="s">
        <v>68</v>
      </c>
      <c r="Z480" s="22"/>
      <c r="AA480" s="22"/>
      <c r="AB480" s="437"/>
      <c r="AC480" s="437"/>
      <c r="AD480" s="23"/>
      <c r="AE480" s="73"/>
      <c r="AF480" s="73"/>
      <c r="AG480" s="73"/>
      <c r="AH480" s="73"/>
      <c r="AI480" s="73"/>
      <c r="AJ480" s="73"/>
      <c r="AK480" s="73"/>
      <c r="AL480" s="73"/>
      <c r="AM480" s="73"/>
      <c r="AN480" s="73"/>
      <c r="AO480" s="73"/>
      <c r="AP480" s="73"/>
      <c r="AQ480" s="73"/>
      <c r="AR480" s="73"/>
      <c r="AS480" s="73"/>
      <c r="AT480" s="73"/>
      <c r="AU480" s="73"/>
    </row>
    <row r="481" ht="14.25" customHeight="1">
      <c r="A481" s="440">
        <v>46137.0</v>
      </c>
      <c r="B481" s="441" t="s">
        <v>68</v>
      </c>
      <c r="C481" s="441" t="s">
        <v>68</v>
      </c>
      <c r="D481" s="441" t="s">
        <v>68</v>
      </c>
      <c r="E481" s="441" t="s">
        <v>68</v>
      </c>
      <c r="F481" s="441" t="s">
        <v>68</v>
      </c>
      <c r="G481" s="441" t="s">
        <v>68</v>
      </c>
      <c r="H481" s="443"/>
      <c r="I481" s="443"/>
      <c r="J481" s="464" t="s">
        <v>13432</v>
      </c>
      <c r="K481" s="455" t="s">
        <v>68</v>
      </c>
      <c r="L481" s="441" t="s">
        <v>68</v>
      </c>
      <c r="M481" s="441" t="s">
        <v>68</v>
      </c>
      <c r="N481" s="455" t="s">
        <v>13533</v>
      </c>
      <c r="O481" s="455" t="s">
        <v>68</v>
      </c>
      <c r="P481" s="455" t="s">
        <v>13533</v>
      </c>
      <c r="Q481" s="455" t="s">
        <v>68</v>
      </c>
      <c r="R481" s="443"/>
      <c r="S481" s="443"/>
      <c r="T481" s="445" t="s">
        <v>13432</v>
      </c>
      <c r="U481" s="445" t="s">
        <v>68</v>
      </c>
      <c r="V481" s="455" t="s">
        <v>13533</v>
      </c>
      <c r="W481" s="455" t="s">
        <v>68</v>
      </c>
      <c r="X481" s="455" t="s">
        <v>13432</v>
      </c>
      <c r="Y481" s="455" t="s">
        <v>68</v>
      </c>
      <c r="Z481" s="455"/>
      <c r="AA481" s="455"/>
      <c r="AB481" s="437"/>
      <c r="AC481" s="437"/>
      <c r="AD481" s="443"/>
      <c r="AE481" s="446"/>
      <c r="AF481" s="446"/>
      <c r="AG481" s="446"/>
      <c r="AH481" s="446"/>
      <c r="AI481" s="446"/>
      <c r="AJ481" s="446"/>
      <c r="AK481" s="446"/>
      <c r="AL481" s="446"/>
      <c r="AM481" s="446"/>
      <c r="AN481" s="446"/>
      <c r="AO481" s="446"/>
      <c r="AP481" s="446"/>
      <c r="AQ481" s="446"/>
      <c r="AR481" s="446"/>
      <c r="AS481" s="446"/>
      <c r="AT481" s="446"/>
      <c r="AU481" s="446"/>
    </row>
    <row r="482" ht="14.25" customHeight="1">
      <c r="A482" s="433">
        <v>46138.0</v>
      </c>
      <c r="B482" s="438" t="s">
        <v>68</v>
      </c>
      <c r="C482" s="438" t="s">
        <v>68</v>
      </c>
      <c r="D482" s="438" t="s">
        <v>68</v>
      </c>
      <c r="E482" s="438" t="s">
        <v>68</v>
      </c>
      <c r="F482" s="438" t="s">
        <v>68</v>
      </c>
      <c r="G482" s="438" t="s">
        <v>68</v>
      </c>
      <c r="H482" s="23"/>
      <c r="I482" s="23"/>
      <c r="J482" s="439" t="s">
        <v>2458</v>
      </c>
      <c r="K482" s="22" t="s">
        <v>68</v>
      </c>
      <c r="L482" s="439" t="s">
        <v>2458</v>
      </c>
      <c r="M482" s="438" t="s">
        <v>68</v>
      </c>
      <c r="N482" s="22" t="s">
        <v>13533</v>
      </c>
      <c r="O482" s="22" t="s">
        <v>68</v>
      </c>
      <c r="P482" s="22" t="s">
        <v>13533</v>
      </c>
      <c r="Q482" s="22" t="s">
        <v>68</v>
      </c>
      <c r="R482" s="23"/>
      <c r="S482" s="23"/>
      <c r="T482" s="438" t="s">
        <v>2458</v>
      </c>
      <c r="U482" s="436" t="s">
        <v>68</v>
      </c>
      <c r="V482" s="439" t="s">
        <v>2458</v>
      </c>
      <c r="W482" s="22" t="s">
        <v>68</v>
      </c>
      <c r="X482" s="22" t="s">
        <v>2458</v>
      </c>
      <c r="Y482" s="22" t="s">
        <v>68</v>
      </c>
      <c r="Z482" s="22"/>
      <c r="AA482" s="22"/>
      <c r="AB482" s="437"/>
      <c r="AC482" s="437"/>
      <c r="AD482" s="23"/>
      <c r="AE482" s="73"/>
      <c r="AF482" s="73"/>
      <c r="AG482" s="73"/>
      <c r="AH482" s="73"/>
      <c r="AI482" s="73"/>
      <c r="AJ482" s="73"/>
      <c r="AK482" s="73"/>
      <c r="AL482" s="73"/>
      <c r="AM482" s="73"/>
      <c r="AN482" s="73"/>
      <c r="AO482" s="73"/>
      <c r="AP482" s="73"/>
      <c r="AQ482" s="73"/>
      <c r="AR482" s="73"/>
      <c r="AS482" s="73"/>
      <c r="AT482" s="73"/>
      <c r="AU482" s="73"/>
    </row>
    <row r="483" ht="14.25" customHeight="1">
      <c r="A483" s="433">
        <v>46139.0</v>
      </c>
      <c r="B483" s="438" t="s">
        <v>68</v>
      </c>
      <c r="C483" s="438" t="s">
        <v>68</v>
      </c>
      <c r="D483" s="438" t="s">
        <v>68</v>
      </c>
      <c r="E483" s="438" t="s">
        <v>68</v>
      </c>
      <c r="F483" s="438" t="s">
        <v>68</v>
      </c>
      <c r="G483" s="438" t="s">
        <v>68</v>
      </c>
      <c r="H483" s="23"/>
      <c r="I483" s="23"/>
      <c r="J483" s="447" t="s">
        <v>68</v>
      </c>
      <c r="K483" s="22" t="s">
        <v>68</v>
      </c>
      <c r="L483" s="438" t="s">
        <v>68</v>
      </c>
      <c r="M483" s="438" t="s">
        <v>68</v>
      </c>
      <c r="N483" s="22" t="s">
        <v>13533</v>
      </c>
      <c r="O483" s="22" t="s">
        <v>68</v>
      </c>
      <c r="P483" s="22" t="s">
        <v>13533</v>
      </c>
      <c r="Q483" s="22" t="s">
        <v>68</v>
      </c>
      <c r="R483" s="23"/>
      <c r="S483" s="23"/>
      <c r="T483" s="436" t="s">
        <v>13432</v>
      </c>
      <c r="U483" s="436" t="s">
        <v>68</v>
      </c>
      <c r="V483" s="22" t="s">
        <v>13533</v>
      </c>
      <c r="W483" s="22" t="s">
        <v>68</v>
      </c>
      <c r="X483" s="22" t="s">
        <v>11882</v>
      </c>
      <c r="Y483" s="22" t="s">
        <v>68</v>
      </c>
      <c r="Z483" s="22"/>
      <c r="AA483" s="22"/>
      <c r="AB483" s="437"/>
      <c r="AC483" s="437"/>
      <c r="AD483" s="23"/>
      <c r="AE483" s="73"/>
      <c r="AF483" s="73"/>
      <c r="AG483" s="73"/>
      <c r="AH483" s="73"/>
      <c r="AI483" s="73"/>
      <c r="AJ483" s="73"/>
      <c r="AK483" s="73"/>
      <c r="AL483" s="73"/>
      <c r="AM483" s="73"/>
      <c r="AN483" s="73"/>
      <c r="AO483" s="73"/>
      <c r="AP483" s="73"/>
      <c r="AQ483" s="73"/>
      <c r="AR483" s="73"/>
      <c r="AS483" s="73"/>
      <c r="AT483" s="73"/>
      <c r="AU483" s="73"/>
    </row>
    <row r="484" ht="14.25" customHeight="1">
      <c r="A484" s="433">
        <v>46140.0</v>
      </c>
      <c r="B484" s="438" t="s">
        <v>68</v>
      </c>
      <c r="C484" s="438" t="s">
        <v>68</v>
      </c>
      <c r="D484" s="438" t="s">
        <v>68</v>
      </c>
      <c r="E484" s="438" t="s">
        <v>68</v>
      </c>
      <c r="F484" s="438" t="s">
        <v>68</v>
      </c>
      <c r="G484" s="438" t="s">
        <v>68</v>
      </c>
      <c r="H484" s="23"/>
      <c r="I484" s="23"/>
      <c r="J484" s="447" t="s">
        <v>68</v>
      </c>
      <c r="K484" s="22" t="s">
        <v>68</v>
      </c>
      <c r="L484" s="438" t="s">
        <v>68</v>
      </c>
      <c r="M484" s="438" t="s">
        <v>68</v>
      </c>
      <c r="N484" s="22" t="s">
        <v>13533</v>
      </c>
      <c r="O484" s="22" t="s">
        <v>68</v>
      </c>
      <c r="P484" s="22" t="s">
        <v>13533</v>
      </c>
      <c r="Q484" s="22" t="s">
        <v>68</v>
      </c>
      <c r="R484" s="23"/>
      <c r="S484" s="23"/>
      <c r="T484" s="436" t="s">
        <v>11882</v>
      </c>
      <c r="U484" s="436" t="s">
        <v>68</v>
      </c>
      <c r="V484" s="22" t="s">
        <v>13533</v>
      </c>
      <c r="W484" s="22" t="s">
        <v>68</v>
      </c>
      <c r="X484" s="22" t="s">
        <v>11882</v>
      </c>
      <c r="Y484" s="22" t="s">
        <v>68</v>
      </c>
      <c r="Z484" s="22"/>
      <c r="AA484" s="22"/>
      <c r="AB484" s="437"/>
      <c r="AC484" s="437"/>
      <c r="AD484" s="23"/>
      <c r="AE484" s="73"/>
      <c r="AF484" s="73"/>
      <c r="AG484" s="73"/>
      <c r="AH484" s="73"/>
      <c r="AI484" s="73"/>
      <c r="AJ484" s="73"/>
      <c r="AK484" s="73"/>
      <c r="AL484" s="73"/>
      <c r="AM484" s="73"/>
      <c r="AN484" s="73"/>
      <c r="AO484" s="73"/>
      <c r="AP484" s="73"/>
      <c r="AQ484" s="73"/>
      <c r="AR484" s="73"/>
      <c r="AS484" s="73"/>
      <c r="AT484" s="73"/>
      <c r="AU484" s="73"/>
    </row>
    <row r="485" ht="14.25" customHeight="1">
      <c r="A485" s="433">
        <v>46141.0</v>
      </c>
      <c r="B485" s="438" t="s">
        <v>68</v>
      </c>
      <c r="C485" s="438" t="s">
        <v>68</v>
      </c>
      <c r="D485" s="438" t="s">
        <v>68</v>
      </c>
      <c r="E485" s="438" t="s">
        <v>68</v>
      </c>
      <c r="F485" s="438" t="s">
        <v>68</v>
      </c>
      <c r="G485" s="438" t="s">
        <v>68</v>
      </c>
      <c r="H485" s="23"/>
      <c r="I485" s="23"/>
      <c r="J485" s="447" t="s">
        <v>68</v>
      </c>
      <c r="K485" s="22" t="s">
        <v>68</v>
      </c>
      <c r="L485" s="438" t="s">
        <v>68</v>
      </c>
      <c r="M485" s="438" t="s">
        <v>68</v>
      </c>
      <c r="N485" s="22" t="s">
        <v>13533</v>
      </c>
      <c r="O485" s="22" t="s">
        <v>68</v>
      </c>
      <c r="P485" s="22" t="s">
        <v>13533</v>
      </c>
      <c r="Q485" s="22" t="s">
        <v>68</v>
      </c>
      <c r="R485" s="23"/>
      <c r="S485" s="23"/>
      <c r="T485" s="436" t="s">
        <v>11882</v>
      </c>
      <c r="U485" s="436" t="s">
        <v>68</v>
      </c>
      <c r="V485" s="22" t="s">
        <v>13533</v>
      </c>
      <c r="W485" s="22" t="s">
        <v>68</v>
      </c>
      <c r="X485" s="22" t="s">
        <v>11882</v>
      </c>
      <c r="Y485" s="22" t="s">
        <v>68</v>
      </c>
      <c r="Z485" s="22"/>
      <c r="AA485" s="22"/>
      <c r="AB485" s="437"/>
      <c r="AC485" s="437"/>
      <c r="AD485" s="23"/>
      <c r="AE485" s="73"/>
      <c r="AF485" s="73"/>
      <c r="AG485" s="73"/>
      <c r="AH485" s="73"/>
      <c r="AI485" s="73"/>
      <c r="AJ485" s="73"/>
      <c r="AK485" s="73"/>
      <c r="AL485" s="73"/>
      <c r="AM485" s="73"/>
      <c r="AN485" s="73"/>
      <c r="AO485" s="73"/>
      <c r="AP485" s="73"/>
      <c r="AQ485" s="73"/>
      <c r="AR485" s="73"/>
      <c r="AS485" s="73"/>
      <c r="AT485" s="73"/>
      <c r="AU485" s="73"/>
    </row>
    <row r="486" ht="14.25" customHeight="1">
      <c r="A486" s="433">
        <v>46142.0</v>
      </c>
      <c r="B486" s="438" t="s">
        <v>68</v>
      </c>
      <c r="C486" s="438" t="s">
        <v>68</v>
      </c>
      <c r="D486" s="438" t="s">
        <v>68</v>
      </c>
      <c r="E486" s="438" t="s">
        <v>68</v>
      </c>
      <c r="F486" s="438" t="s">
        <v>68</v>
      </c>
      <c r="G486" s="438" t="s">
        <v>68</v>
      </c>
      <c r="H486" s="23"/>
      <c r="I486" s="23"/>
      <c r="J486" s="447" t="s">
        <v>68</v>
      </c>
      <c r="K486" s="22" t="s">
        <v>68</v>
      </c>
      <c r="L486" s="438" t="s">
        <v>68</v>
      </c>
      <c r="M486" s="438" t="s">
        <v>68</v>
      </c>
      <c r="N486" s="22" t="s">
        <v>13533</v>
      </c>
      <c r="O486" s="22" t="s">
        <v>68</v>
      </c>
      <c r="P486" s="22" t="s">
        <v>13533</v>
      </c>
      <c r="Q486" s="22" t="s">
        <v>68</v>
      </c>
      <c r="R486" s="23"/>
      <c r="S486" s="23"/>
      <c r="T486" s="436" t="s">
        <v>11882</v>
      </c>
      <c r="U486" s="436" t="s">
        <v>68</v>
      </c>
      <c r="V486" s="22" t="s">
        <v>13533</v>
      </c>
      <c r="W486" s="22" t="s">
        <v>68</v>
      </c>
      <c r="X486" s="22" t="s">
        <v>11882</v>
      </c>
      <c r="Y486" s="22" t="s">
        <v>68</v>
      </c>
      <c r="Z486" s="22"/>
      <c r="AA486" s="22"/>
      <c r="AB486" s="437"/>
      <c r="AC486" s="437"/>
      <c r="AD486" s="23"/>
      <c r="AE486" s="73"/>
      <c r="AF486" s="73"/>
      <c r="AG486" s="73"/>
      <c r="AH486" s="73"/>
      <c r="AI486" s="73"/>
      <c r="AJ486" s="73"/>
      <c r="AK486" s="73"/>
      <c r="AL486" s="73"/>
      <c r="AM486" s="73"/>
      <c r="AN486" s="73"/>
      <c r="AO486" s="73"/>
      <c r="AP486" s="73"/>
      <c r="AQ486" s="73"/>
      <c r="AR486" s="73"/>
      <c r="AS486" s="73"/>
      <c r="AT486" s="73"/>
      <c r="AU486" s="73"/>
    </row>
    <row r="487" ht="14.25" customHeight="1">
      <c r="A487" s="433">
        <v>46143.0</v>
      </c>
      <c r="B487" s="438" t="s">
        <v>68</v>
      </c>
      <c r="C487" s="438" t="s">
        <v>68</v>
      </c>
      <c r="D487" s="438" t="s">
        <v>68</v>
      </c>
      <c r="E487" s="438" t="s">
        <v>68</v>
      </c>
      <c r="F487" s="438" t="s">
        <v>68</v>
      </c>
      <c r="G487" s="438" t="s">
        <v>68</v>
      </c>
      <c r="H487" s="23"/>
      <c r="I487" s="23"/>
      <c r="J487" s="447" t="s">
        <v>68</v>
      </c>
      <c r="K487" s="22" t="s">
        <v>68</v>
      </c>
      <c r="L487" s="438" t="s">
        <v>68</v>
      </c>
      <c r="M487" s="438" t="s">
        <v>68</v>
      </c>
      <c r="N487" s="22" t="s">
        <v>13533</v>
      </c>
      <c r="O487" s="22" t="s">
        <v>68</v>
      </c>
      <c r="P487" s="22" t="s">
        <v>2493</v>
      </c>
      <c r="Q487" s="22" t="s">
        <v>68</v>
      </c>
      <c r="R487" s="23"/>
      <c r="S487" s="23"/>
      <c r="T487" s="436" t="s">
        <v>13432</v>
      </c>
      <c r="U487" s="436" t="s">
        <v>68</v>
      </c>
      <c r="V487" s="22" t="s">
        <v>2493</v>
      </c>
      <c r="W487" s="22" t="s">
        <v>68</v>
      </c>
      <c r="X487" s="22" t="s">
        <v>2493</v>
      </c>
      <c r="Y487" s="23"/>
      <c r="Z487" s="22"/>
      <c r="AA487" s="22"/>
      <c r="AB487" s="437"/>
      <c r="AC487" s="437"/>
      <c r="AD487" s="23"/>
      <c r="AE487" s="73"/>
      <c r="AF487" s="73"/>
      <c r="AG487" s="73"/>
      <c r="AH487" s="73"/>
      <c r="AI487" s="73"/>
      <c r="AJ487" s="73"/>
      <c r="AK487" s="73"/>
      <c r="AL487" s="73"/>
      <c r="AM487" s="73"/>
      <c r="AN487" s="73"/>
      <c r="AO487" s="73"/>
      <c r="AP487" s="73"/>
      <c r="AQ487" s="73"/>
      <c r="AR487" s="73"/>
      <c r="AS487" s="73"/>
      <c r="AT487" s="73"/>
      <c r="AU487" s="73"/>
    </row>
    <row r="488" ht="14.25" customHeight="1">
      <c r="A488" s="440">
        <v>46144.0</v>
      </c>
      <c r="B488" s="441" t="s">
        <v>68</v>
      </c>
      <c r="C488" s="441" t="s">
        <v>68</v>
      </c>
      <c r="D488" s="441" t="s">
        <v>68</v>
      </c>
      <c r="E488" s="441" t="s">
        <v>68</v>
      </c>
      <c r="F488" s="441" t="s">
        <v>68</v>
      </c>
      <c r="G488" s="441" t="s">
        <v>68</v>
      </c>
      <c r="H488" s="443"/>
      <c r="I488" s="443"/>
      <c r="J488" s="464" t="s">
        <v>13432</v>
      </c>
      <c r="K488" s="455" t="s">
        <v>68</v>
      </c>
      <c r="L488" s="441" t="s">
        <v>68</v>
      </c>
      <c r="M488" s="441" t="s">
        <v>68</v>
      </c>
      <c r="N488" s="455" t="s">
        <v>13533</v>
      </c>
      <c r="O488" s="455" t="s">
        <v>68</v>
      </c>
      <c r="P488" s="455" t="s">
        <v>13533</v>
      </c>
      <c r="Q488" s="455" t="s">
        <v>68</v>
      </c>
      <c r="R488" s="443"/>
      <c r="S488" s="443"/>
      <c r="T488" s="445" t="s">
        <v>13432</v>
      </c>
      <c r="U488" s="445" t="s">
        <v>68</v>
      </c>
      <c r="V488" s="455" t="s">
        <v>13533</v>
      </c>
      <c r="W488" s="455" t="s">
        <v>68</v>
      </c>
      <c r="X488" s="455" t="s">
        <v>13432</v>
      </c>
      <c r="Y488" s="455" t="s">
        <v>68</v>
      </c>
      <c r="Z488" s="455"/>
      <c r="AA488" s="455"/>
      <c r="AB488" s="437"/>
      <c r="AC488" s="437"/>
      <c r="AD488" s="443"/>
      <c r="AE488" s="446"/>
      <c r="AF488" s="446"/>
      <c r="AG488" s="446"/>
      <c r="AH488" s="446"/>
      <c r="AI488" s="446"/>
      <c r="AJ488" s="446"/>
      <c r="AK488" s="446"/>
      <c r="AL488" s="446"/>
      <c r="AM488" s="446"/>
      <c r="AN488" s="446"/>
      <c r="AO488" s="446"/>
      <c r="AP488" s="446"/>
      <c r="AQ488" s="446"/>
      <c r="AR488" s="446"/>
      <c r="AS488" s="446"/>
      <c r="AT488" s="446"/>
      <c r="AU488" s="446"/>
    </row>
    <row r="489" ht="14.25" customHeight="1">
      <c r="A489" s="433">
        <v>46145.0</v>
      </c>
      <c r="B489" s="438" t="s">
        <v>68</v>
      </c>
      <c r="C489" s="438" t="s">
        <v>68</v>
      </c>
      <c r="D489" s="438" t="s">
        <v>68</v>
      </c>
      <c r="E489" s="438" t="s">
        <v>68</v>
      </c>
      <c r="F489" s="438" t="s">
        <v>68</v>
      </c>
      <c r="G489" s="438" t="s">
        <v>68</v>
      </c>
      <c r="H489" s="23"/>
      <c r="I489" s="23"/>
      <c r="J489" s="439" t="s">
        <v>2458</v>
      </c>
      <c r="K489" s="22" t="s">
        <v>68</v>
      </c>
      <c r="L489" s="439" t="s">
        <v>2458</v>
      </c>
      <c r="M489" s="438" t="s">
        <v>68</v>
      </c>
      <c r="N489" s="22" t="s">
        <v>2458</v>
      </c>
      <c r="O489" s="22" t="s">
        <v>68</v>
      </c>
      <c r="P489" s="22" t="s">
        <v>2458</v>
      </c>
      <c r="Q489" s="22" t="s">
        <v>68</v>
      </c>
      <c r="R489" s="23"/>
      <c r="S489" s="23"/>
      <c r="T489" s="438" t="s">
        <v>2458</v>
      </c>
      <c r="U489" s="436" t="s">
        <v>68</v>
      </c>
      <c r="V489" s="439" t="s">
        <v>2458</v>
      </c>
      <c r="W489" s="22" t="s">
        <v>68</v>
      </c>
      <c r="X489" s="22" t="s">
        <v>2458</v>
      </c>
      <c r="Y489" s="22" t="s">
        <v>68</v>
      </c>
      <c r="Z489" s="22"/>
      <c r="AA489" s="22"/>
      <c r="AB489" s="437"/>
      <c r="AC489" s="437"/>
      <c r="AD489" s="23"/>
      <c r="AE489" s="73"/>
      <c r="AF489" s="73"/>
      <c r="AG489" s="73"/>
      <c r="AH489" s="73"/>
      <c r="AI489" s="73"/>
      <c r="AJ489" s="73"/>
      <c r="AK489" s="73"/>
      <c r="AL489" s="73"/>
      <c r="AM489" s="73"/>
      <c r="AN489" s="73"/>
      <c r="AO489" s="73"/>
      <c r="AP489" s="73"/>
      <c r="AQ489" s="73"/>
      <c r="AR489" s="73"/>
      <c r="AS489" s="73"/>
      <c r="AT489" s="73"/>
      <c r="AU489" s="73"/>
    </row>
    <row r="490" ht="14.25" customHeight="1">
      <c r="A490" s="433">
        <v>46146.0</v>
      </c>
      <c r="B490" s="438" t="s">
        <v>68</v>
      </c>
      <c r="C490" s="438" t="s">
        <v>68</v>
      </c>
      <c r="D490" s="438" t="s">
        <v>68</v>
      </c>
      <c r="E490" s="438" t="s">
        <v>68</v>
      </c>
      <c r="F490" s="438" t="s">
        <v>68</v>
      </c>
      <c r="G490" s="438" t="s">
        <v>68</v>
      </c>
      <c r="H490" s="23"/>
      <c r="I490" s="23"/>
      <c r="J490" s="447" t="s">
        <v>68</v>
      </c>
      <c r="K490" s="22" t="s">
        <v>68</v>
      </c>
      <c r="L490" s="438" t="s">
        <v>68</v>
      </c>
      <c r="M490" s="438" t="s">
        <v>68</v>
      </c>
      <c r="N490" s="22" t="s">
        <v>13533</v>
      </c>
      <c r="O490" s="22" t="s">
        <v>68</v>
      </c>
      <c r="P490" s="22" t="s">
        <v>13533</v>
      </c>
      <c r="Q490" s="22" t="s">
        <v>68</v>
      </c>
      <c r="R490" s="22"/>
      <c r="S490" s="22"/>
      <c r="T490" s="436" t="s">
        <v>11882</v>
      </c>
      <c r="U490" s="436" t="s">
        <v>68</v>
      </c>
      <c r="V490" s="22" t="s">
        <v>13533</v>
      </c>
      <c r="W490" s="22" t="s">
        <v>68</v>
      </c>
      <c r="X490" s="22" t="s">
        <v>13432</v>
      </c>
      <c r="Y490" s="22" t="s">
        <v>68</v>
      </c>
      <c r="Z490" s="22"/>
      <c r="AA490" s="22"/>
      <c r="AB490" s="437"/>
      <c r="AC490" s="437"/>
      <c r="AD490" s="22" t="s">
        <v>13559</v>
      </c>
      <c r="AE490" s="73"/>
      <c r="AF490" s="73"/>
      <c r="AG490" s="73"/>
      <c r="AH490" s="73"/>
      <c r="AI490" s="73"/>
      <c r="AJ490" s="73"/>
      <c r="AK490" s="73"/>
      <c r="AL490" s="73"/>
      <c r="AM490" s="73"/>
      <c r="AN490" s="73"/>
      <c r="AO490" s="73"/>
      <c r="AP490" s="73"/>
      <c r="AQ490" s="73"/>
      <c r="AR490" s="73"/>
      <c r="AS490" s="73"/>
      <c r="AT490" s="73"/>
      <c r="AU490" s="73"/>
    </row>
    <row r="491" ht="14.25" customHeight="1">
      <c r="A491" s="433">
        <v>46147.0</v>
      </c>
      <c r="B491" s="438" t="s">
        <v>68</v>
      </c>
      <c r="C491" s="438" t="s">
        <v>68</v>
      </c>
      <c r="D491" s="438" t="s">
        <v>68</v>
      </c>
      <c r="E491" s="438" t="s">
        <v>68</v>
      </c>
      <c r="F491" s="438" t="s">
        <v>68</v>
      </c>
      <c r="G491" s="438" t="s">
        <v>68</v>
      </c>
      <c r="H491" s="23"/>
      <c r="I491" s="23"/>
      <c r="J491" s="447" t="s">
        <v>68</v>
      </c>
      <c r="K491" s="22" t="s">
        <v>68</v>
      </c>
      <c r="L491" s="438" t="s">
        <v>68</v>
      </c>
      <c r="M491" s="438" t="s">
        <v>68</v>
      </c>
      <c r="N491" s="22" t="s">
        <v>13533</v>
      </c>
      <c r="O491" s="22" t="s">
        <v>68</v>
      </c>
      <c r="P491" s="22" t="s">
        <v>13533</v>
      </c>
      <c r="Q491" s="22" t="s">
        <v>68</v>
      </c>
      <c r="R491" s="22"/>
      <c r="S491" s="22"/>
      <c r="T491" s="436" t="s">
        <v>11882</v>
      </c>
      <c r="U491" s="436" t="s">
        <v>68</v>
      </c>
      <c r="V491" s="22" t="s">
        <v>13533</v>
      </c>
      <c r="W491" s="22" t="s">
        <v>68</v>
      </c>
      <c r="X491" s="22" t="s">
        <v>13432</v>
      </c>
      <c r="Y491" s="22" t="s">
        <v>68</v>
      </c>
      <c r="Z491" s="22"/>
      <c r="AA491" s="22"/>
      <c r="AB491" s="437"/>
      <c r="AC491" s="437"/>
      <c r="AD491" s="22" t="s">
        <v>13559</v>
      </c>
      <c r="AE491" s="73"/>
      <c r="AF491" s="73"/>
      <c r="AG491" s="73"/>
      <c r="AH491" s="73"/>
      <c r="AI491" s="73"/>
      <c r="AJ491" s="73"/>
      <c r="AK491" s="73"/>
      <c r="AL491" s="73"/>
      <c r="AM491" s="73"/>
      <c r="AN491" s="73"/>
      <c r="AO491" s="73"/>
      <c r="AP491" s="73"/>
      <c r="AQ491" s="73"/>
      <c r="AR491" s="73"/>
      <c r="AS491" s="73"/>
      <c r="AT491" s="73"/>
      <c r="AU491" s="73"/>
    </row>
    <row r="492" ht="14.25" customHeight="1">
      <c r="A492" s="433">
        <v>46148.0</v>
      </c>
      <c r="B492" s="438" t="s">
        <v>68</v>
      </c>
      <c r="C492" s="438" t="s">
        <v>68</v>
      </c>
      <c r="D492" s="438" t="s">
        <v>68</v>
      </c>
      <c r="E492" s="438" t="s">
        <v>68</v>
      </c>
      <c r="F492" s="438" t="s">
        <v>68</v>
      </c>
      <c r="G492" s="438" t="s">
        <v>68</v>
      </c>
      <c r="H492" s="23"/>
      <c r="I492" s="23"/>
      <c r="J492" s="447" t="s">
        <v>68</v>
      </c>
      <c r="K492" s="22" t="s">
        <v>68</v>
      </c>
      <c r="L492" s="438" t="s">
        <v>68</v>
      </c>
      <c r="M492" s="438" t="s">
        <v>68</v>
      </c>
      <c r="N492" s="22" t="s">
        <v>13533</v>
      </c>
      <c r="O492" s="22" t="s">
        <v>68</v>
      </c>
      <c r="P492" s="22" t="s">
        <v>13533</v>
      </c>
      <c r="Q492" s="22" t="s">
        <v>68</v>
      </c>
      <c r="R492" s="23"/>
      <c r="S492" s="23"/>
      <c r="T492" s="436" t="s">
        <v>11882</v>
      </c>
      <c r="U492" s="436" t="s">
        <v>68</v>
      </c>
      <c r="V492" s="22" t="s">
        <v>13533</v>
      </c>
      <c r="W492" s="22" t="s">
        <v>68</v>
      </c>
      <c r="X492" s="22" t="s">
        <v>13432</v>
      </c>
      <c r="Y492" s="22" t="s">
        <v>68</v>
      </c>
      <c r="Z492" s="22"/>
      <c r="AA492" s="22"/>
      <c r="AB492" s="437"/>
      <c r="AC492" s="437"/>
      <c r="AD492" s="23"/>
      <c r="AE492" s="73"/>
      <c r="AF492" s="73"/>
      <c r="AG492" s="73"/>
      <c r="AH492" s="73"/>
      <c r="AI492" s="73"/>
      <c r="AJ492" s="73"/>
      <c r="AK492" s="73"/>
      <c r="AL492" s="73"/>
      <c r="AM492" s="73"/>
      <c r="AN492" s="73"/>
      <c r="AO492" s="73"/>
      <c r="AP492" s="73"/>
      <c r="AQ492" s="73"/>
      <c r="AR492" s="73"/>
      <c r="AS492" s="73"/>
      <c r="AT492" s="73"/>
      <c r="AU492" s="73"/>
    </row>
    <row r="493" ht="14.25" customHeight="1">
      <c r="A493" s="433">
        <v>46149.0</v>
      </c>
      <c r="B493" s="438" t="s">
        <v>68</v>
      </c>
      <c r="C493" s="438" t="s">
        <v>68</v>
      </c>
      <c r="D493" s="438" t="s">
        <v>68</v>
      </c>
      <c r="E493" s="438" t="s">
        <v>68</v>
      </c>
      <c r="F493" s="438" t="s">
        <v>68</v>
      </c>
      <c r="G493" s="438" t="s">
        <v>68</v>
      </c>
      <c r="H493" s="23"/>
      <c r="I493" s="23"/>
      <c r="J493" s="447" t="s">
        <v>68</v>
      </c>
      <c r="K493" s="22" t="s">
        <v>68</v>
      </c>
      <c r="L493" s="438" t="s">
        <v>68</v>
      </c>
      <c r="M493" s="438" t="s">
        <v>68</v>
      </c>
      <c r="N493" s="22" t="s">
        <v>13533</v>
      </c>
      <c r="O493" s="22" t="s">
        <v>68</v>
      </c>
      <c r="P493" s="22" t="s">
        <v>13533</v>
      </c>
      <c r="Q493" s="22" t="s">
        <v>68</v>
      </c>
      <c r="R493" s="23"/>
      <c r="S493" s="23"/>
      <c r="T493" s="436" t="s">
        <v>11882</v>
      </c>
      <c r="U493" s="436" t="s">
        <v>68</v>
      </c>
      <c r="V493" s="22" t="s">
        <v>13533</v>
      </c>
      <c r="W493" s="22" t="s">
        <v>68</v>
      </c>
      <c r="X493" s="22" t="s">
        <v>11882</v>
      </c>
      <c r="Y493" s="22" t="s">
        <v>68</v>
      </c>
      <c r="Z493" s="22"/>
      <c r="AA493" s="22"/>
      <c r="AB493" s="437"/>
      <c r="AC493" s="437"/>
      <c r="AD493" s="23"/>
      <c r="AE493" s="73"/>
      <c r="AF493" s="73"/>
      <c r="AG493" s="73"/>
      <c r="AH493" s="73"/>
      <c r="AI493" s="73"/>
      <c r="AJ493" s="73"/>
      <c r="AK493" s="73"/>
      <c r="AL493" s="73"/>
      <c r="AM493" s="73"/>
      <c r="AN493" s="73"/>
      <c r="AO493" s="73"/>
      <c r="AP493" s="73"/>
      <c r="AQ493" s="73"/>
      <c r="AR493" s="73"/>
      <c r="AS493" s="73"/>
      <c r="AT493" s="73"/>
      <c r="AU493" s="73"/>
    </row>
    <row r="494" ht="14.25" customHeight="1">
      <c r="A494" s="433">
        <v>46150.0</v>
      </c>
      <c r="B494" s="438" t="s">
        <v>68</v>
      </c>
      <c r="C494" s="438" t="s">
        <v>68</v>
      </c>
      <c r="D494" s="438" t="s">
        <v>68</v>
      </c>
      <c r="E494" s="438" t="s">
        <v>68</v>
      </c>
      <c r="F494" s="438" t="s">
        <v>68</v>
      </c>
      <c r="G494" s="438" t="s">
        <v>68</v>
      </c>
      <c r="H494" s="23"/>
      <c r="I494" s="23"/>
      <c r="J494" s="447" t="s">
        <v>68</v>
      </c>
      <c r="K494" s="22" t="s">
        <v>68</v>
      </c>
      <c r="L494" s="438" t="s">
        <v>68</v>
      </c>
      <c r="M494" s="438" t="s">
        <v>68</v>
      </c>
      <c r="N494" s="22" t="s">
        <v>13560</v>
      </c>
      <c r="O494" s="22" t="s">
        <v>68</v>
      </c>
      <c r="P494" s="22" t="s">
        <v>13533</v>
      </c>
      <c r="Q494" s="22" t="s">
        <v>68</v>
      </c>
      <c r="R494" s="23"/>
      <c r="S494" s="23"/>
      <c r="T494" s="436" t="s">
        <v>13433</v>
      </c>
      <c r="U494" s="436" t="s">
        <v>68</v>
      </c>
      <c r="V494" s="22" t="s">
        <v>13533</v>
      </c>
      <c r="W494" s="22" t="s">
        <v>68</v>
      </c>
      <c r="X494" s="22" t="s">
        <v>11882</v>
      </c>
      <c r="Y494" s="22" t="s">
        <v>68</v>
      </c>
      <c r="Z494" s="22"/>
      <c r="AA494" s="22"/>
      <c r="AB494" s="437"/>
      <c r="AC494" s="437"/>
      <c r="AD494" s="23"/>
      <c r="AE494" s="73"/>
      <c r="AF494" s="73"/>
      <c r="AG494" s="73"/>
      <c r="AH494" s="73"/>
      <c r="AI494" s="73"/>
      <c r="AJ494" s="73"/>
      <c r="AK494" s="73"/>
      <c r="AL494" s="73"/>
      <c r="AM494" s="73"/>
      <c r="AN494" s="73"/>
      <c r="AO494" s="73"/>
      <c r="AP494" s="73"/>
      <c r="AQ494" s="73"/>
      <c r="AR494" s="73"/>
      <c r="AS494" s="73"/>
      <c r="AT494" s="73"/>
      <c r="AU494" s="73"/>
    </row>
    <row r="495" ht="14.25" customHeight="1">
      <c r="A495" s="440">
        <v>46151.0</v>
      </c>
      <c r="B495" s="441" t="s">
        <v>68</v>
      </c>
      <c r="C495" s="441" t="s">
        <v>68</v>
      </c>
      <c r="D495" s="441" t="s">
        <v>68</v>
      </c>
      <c r="E495" s="441" t="s">
        <v>68</v>
      </c>
      <c r="F495" s="441" t="s">
        <v>68</v>
      </c>
      <c r="G495" s="441" t="s">
        <v>68</v>
      </c>
      <c r="H495" s="443"/>
      <c r="I495" s="443"/>
      <c r="J495" s="464" t="s">
        <v>13432</v>
      </c>
      <c r="K495" s="455" t="s">
        <v>68</v>
      </c>
      <c r="L495" s="441" t="s">
        <v>68</v>
      </c>
      <c r="M495" s="441" t="s">
        <v>68</v>
      </c>
      <c r="N495" s="455" t="s">
        <v>13475</v>
      </c>
      <c r="O495" s="443"/>
      <c r="P495" s="455" t="s">
        <v>13533</v>
      </c>
      <c r="Q495" s="455" t="s">
        <v>68</v>
      </c>
      <c r="R495" s="480"/>
      <c r="S495" s="480"/>
      <c r="T495" s="445" t="s">
        <v>13432</v>
      </c>
      <c r="U495" s="445" t="s">
        <v>68</v>
      </c>
      <c r="V495" s="455" t="s">
        <v>13533</v>
      </c>
      <c r="W495" s="455" t="s">
        <v>68</v>
      </c>
      <c r="X495" s="455" t="s">
        <v>13432</v>
      </c>
      <c r="Y495" s="455" t="s">
        <v>68</v>
      </c>
      <c r="Z495" s="455"/>
      <c r="AA495" s="455"/>
      <c r="AB495" s="481"/>
      <c r="AC495" s="481"/>
      <c r="AD495" s="482" t="s">
        <v>13561</v>
      </c>
      <c r="AE495" s="446"/>
      <c r="AF495" s="446"/>
      <c r="AG495" s="446"/>
      <c r="AH495" s="446"/>
      <c r="AI495" s="446"/>
      <c r="AJ495" s="446"/>
      <c r="AK495" s="446"/>
      <c r="AL495" s="446"/>
      <c r="AM495" s="446"/>
      <c r="AN495" s="446"/>
      <c r="AO495" s="446"/>
      <c r="AP495" s="446"/>
      <c r="AQ495" s="446"/>
      <c r="AR495" s="446"/>
      <c r="AS495" s="446"/>
      <c r="AT495" s="446"/>
      <c r="AU495" s="446"/>
    </row>
    <row r="496" ht="14.25" customHeight="1">
      <c r="A496" s="433">
        <v>46152.0</v>
      </c>
      <c r="B496" s="438" t="s">
        <v>68</v>
      </c>
      <c r="C496" s="438" t="s">
        <v>68</v>
      </c>
      <c r="D496" s="438" t="s">
        <v>68</v>
      </c>
      <c r="E496" s="438" t="s">
        <v>68</v>
      </c>
      <c r="F496" s="438" t="s">
        <v>68</v>
      </c>
      <c r="G496" s="438" t="s">
        <v>68</v>
      </c>
      <c r="H496" s="23"/>
      <c r="I496" s="23"/>
      <c r="J496" s="439" t="s">
        <v>2458</v>
      </c>
      <c r="K496" s="483"/>
      <c r="L496" s="438" t="s">
        <v>68</v>
      </c>
      <c r="M496" s="438" t="s">
        <v>68</v>
      </c>
      <c r="N496" s="22" t="s">
        <v>13475</v>
      </c>
      <c r="O496" s="22" t="s">
        <v>68</v>
      </c>
      <c r="P496" s="22" t="s">
        <v>2458</v>
      </c>
      <c r="Q496" s="22" t="s">
        <v>68</v>
      </c>
      <c r="R496" s="22" t="s">
        <v>68</v>
      </c>
      <c r="S496" s="22" t="s">
        <v>68</v>
      </c>
      <c r="T496" s="438" t="s">
        <v>2458</v>
      </c>
      <c r="U496" s="436" t="s">
        <v>68</v>
      </c>
      <c r="V496" s="22" t="s">
        <v>2458</v>
      </c>
      <c r="W496" s="22" t="s">
        <v>68</v>
      </c>
      <c r="X496" s="22" t="s">
        <v>2458</v>
      </c>
      <c r="Y496" s="22" t="s">
        <v>68</v>
      </c>
      <c r="Z496" s="22"/>
      <c r="AA496" s="22"/>
      <c r="AB496" s="437"/>
      <c r="AC496" s="437"/>
      <c r="AD496" s="23"/>
      <c r="AE496" s="73"/>
      <c r="AF496" s="73"/>
      <c r="AG496" s="73"/>
      <c r="AH496" s="73"/>
      <c r="AI496" s="73"/>
      <c r="AJ496" s="73"/>
      <c r="AK496" s="73"/>
      <c r="AL496" s="73"/>
      <c r="AM496" s="73"/>
      <c r="AN496" s="73"/>
      <c r="AO496" s="73"/>
      <c r="AP496" s="73"/>
      <c r="AQ496" s="73"/>
      <c r="AR496" s="73"/>
      <c r="AS496" s="73"/>
      <c r="AT496" s="73"/>
      <c r="AU496" s="73"/>
    </row>
    <row r="497" ht="14.25" customHeight="1">
      <c r="A497" s="433">
        <v>46153.0</v>
      </c>
      <c r="B497" s="438" t="s">
        <v>68</v>
      </c>
      <c r="C497" s="438" t="s">
        <v>68</v>
      </c>
      <c r="D497" s="438" t="s">
        <v>68</v>
      </c>
      <c r="E497" s="438" t="s">
        <v>68</v>
      </c>
      <c r="F497" s="438" t="s">
        <v>68</v>
      </c>
      <c r="G497" s="438" t="s">
        <v>68</v>
      </c>
      <c r="H497" s="23"/>
      <c r="I497" s="23"/>
      <c r="J497" s="447" t="s">
        <v>68</v>
      </c>
      <c r="K497" s="483"/>
      <c r="L497" s="438" t="s">
        <v>68</v>
      </c>
      <c r="M497" s="438" t="s">
        <v>68</v>
      </c>
      <c r="N497" s="23"/>
      <c r="O497" s="23"/>
      <c r="P497" s="22" t="s">
        <v>13534</v>
      </c>
      <c r="Q497" s="22" t="s">
        <v>68</v>
      </c>
      <c r="R497" s="22" t="s">
        <v>13562</v>
      </c>
      <c r="S497" s="22" t="s">
        <v>68</v>
      </c>
      <c r="T497" s="436" t="s">
        <v>11882</v>
      </c>
      <c r="U497" s="436" t="s">
        <v>68</v>
      </c>
      <c r="V497" s="22" t="s">
        <v>13533</v>
      </c>
      <c r="W497" s="22" t="s">
        <v>68</v>
      </c>
      <c r="X497" s="22" t="s">
        <v>11882</v>
      </c>
      <c r="Y497" s="22" t="s">
        <v>68</v>
      </c>
      <c r="Z497" s="22"/>
      <c r="AA497" s="22"/>
      <c r="AB497" s="437"/>
      <c r="AC497" s="437"/>
      <c r="AD497" s="22" t="s">
        <v>13563</v>
      </c>
      <c r="AE497" s="73"/>
      <c r="AF497" s="73"/>
      <c r="AG497" s="73"/>
      <c r="AH497" s="73"/>
      <c r="AI497" s="73"/>
      <c r="AJ497" s="73"/>
      <c r="AK497" s="73"/>
      <c r="AL497" s="73"/>
      <c r="AM497" s="73"/>
      <c r="AN497" s="73"/>
      <c r="AO497" s="73"/>
      <c r="AP497" s="73"/>
      <c r="AQ497" s="73"/>
      <c r="AR497" s="73"/>
      <c r="AS497" s="73"/>
      <c r="AT497" s="73"/>
      <c r="AU497" s="73"/>
    </row>
    <row r="498" ht="14.25" customHeight="1">
      <c r="A498" s="433">
        <v>46154.0</v>
      </c>
      <c r="B498" s="438" t="s">
        <v>68</v>
      </c>
      <c r="C498" s="438" t="s">
        <v>68</v>
      </c>
      <c r="D498" s="438" t="s">
        <v>68</v>
      </c>
      <c r="E498" s="438" t="s">
        <v>68</v>
      </c>
      <c r="F498" s="438" t="s">
        <v>68</v>
      </c>
      <c r="G498" s="438" t="s">
        <v>68</v>
      </c>
      <c r="H498" s="23"/>
      <c r="I498" s="23"/>
      <c r="J498" s="447" t="s">
        <v>68</v>
      </c>
      <c r="K498" s="483"/>
      <c r="L498" s="438" t="s">
        <v>68</v>
      </c>
      <c r="M498" s="438" t="s">
        <v>68</v>
      </c>
      <c r="N498" s="23"/>
      <c r="O498" s="23"/>
      <c r="P498" s="22" t="s">
        <v>13533</v>
      </c>
      <c r="Q498" s="22" t="s">
        <v>68</v>
      </c>
      <c r="R498" s="22" t="s">
        <v>13521</v>
      </c>
      <c r="S498" s="22" t="s">
        <v>68</v>
      </c>
      <c r="T498" s="436" t="s">
        <v>11882</v>
      </c>
      <c r="U498" s="436" t="s">
        <v>68</v>
      </c>
      <c r="V498" s="22" t="s">
        <v>13533</v>
      </c>
      <c r="W498" s="22" t="s">
        <v>68</v>
      </c>
      <c r="X498" s="22" t="s">
        <v>11882</v>
      </c>
      <c r="Y498" s="22" t="s">
        <v>68</v>
      </c>
      <c r="Z498" s="22"/>
      <c r="AA498" s="22"/>
      <c r="AB498" s="437"/>
      <c r="AC498" s="437"/>
      <c r="AD498" s="23"/>
      <c r="AE498" s="73"/>
      <c r="AF498" s="73"/>
      <c r="AG498" s="73"/>
      <c r="AH498" s="73"/>
      <c r="AI498" s="73"/>
      <c r="AJ498" s="73"/>
      <c r="AK498" s="73"/>
      <c r="AL498" s="73"/>
      <c r="AM498" s="73"/>
      <c r="AN498" s="73"/>
      <c r="AO498" s="73"/>
      <c r="AP498" s="73"/>
      <c r="AQ498" s="73"/>
      <c r="AR498" s="73"/>
      <c r="AS498" s="73"/>
      <c r="AT498" s="73"/>
      <c r="AU498" s="73"/>
    </row>
    <row r="499" ht="14.25" customHeight="1">
      <c r="A499" s="433">
        <v>46155.0</v>
      </c>
      <c r="B499" s="438" t="s">
        <v>68</v>
      </c>
      <c r="C499" s="438" t="s">
        <v>68</v>
      </c>
      <c r="D499" s="438" t="s">
        <v>68</v>
      </c>
      <c r="E499" s="438" t="s">
        <v>68</v>
      </c>
      <c r="F499" s="438" t="s">
        <v>68</v>
      </c>
      <c r="G499" s="438" t="s">
        <v>68</v>
      </c>
      <c r="H499" s="23"/>
      <c r="I499" s="23"/>
      <c r="J499" s="447" t="s">
        <v>68</v>
      </c>
      <c r="K499" s="483"/>
      <c r="L499" s="438" t="s">
        <v>68</v>
      </c>
      <c r="M499" s="438" t="s">
        <v>68</v>
      </c>
      <c r="N499" s="23"/>
      <c r="O499" s="23"/>
      <c r="P499" s="22" t="s">
        <v>13533</v>
      </c>
      <c r="Q499" s="22" t="s">
        <v>68</v>
      </c>
      <c r="R499" s="22" t="s">
        <v>13521</v>
      </c>
      <c r="S499" s="22" t="s">
        <v>68</v>
      </c>
      <c r="T499" s="436" t="s">
        <v>11882</v>
      </c>
      <c r="U499" s="436" t="s">
        <v>68</v>
      </c>
      <c r="V499" s="22" t="s">
        <v>13533</v>
      </c>
      <c r="W499" s="22" t="s">
        <v>68</v>
      </c>
      <c r="X499" s="22" t="s">
        <v>11882</v>
      </c>
      <c r="Y499" s="22" t="s">
        <v>68</v>
      </c>
      <c r="Z499" s="22"/>
      <c r="AA499" s="22"/>
      <c r="AB499" s="437"/>
      <c r="AC499" s="437"/>
      <c r="AD499" s="23"/>
      <c r="AE499" s="73"/>
      <c r="AF499" s="73"/>
      <c r="AG499" s="73"/>
      <c r="AH499" s="73"/>
      <c r="AI499" s="73"/>
      <c r="AJ499" s="73"/>
      <c r="AK499" s="73"/>
      <c r="AL499" s="73"/>
      <c r="AM499" s="73"/>
      <c r="AN499" s="73"/>
      <c r="AO499" s="73"/>
      <c r="AP499" s="73"/>
      <c r="AQ499" s="73"/>
      <c r="AR499" s="73"/>
      <c r="AS499" s="73"/>
      <c r="AT499" s="73"/>
      <c r="AU499" s="73"/>
    </row>
    <row r="500" ht="14.25" customHeight="1">
      <c r="A500" s="433">
        <v>46156.0</v>
      </c>
      <c r="B500" s="438" t="s">
        <v>68</v>
      </c>
      <c r="C500" s="438" t="s">
        <v>68</v>
      </c>
      <c r="D500" s="438" t="s">
        <v>68</v>
      </c>
      <c r="E500" s="438" t="s">
        <v>68</v>
      </c>
      <c r="F500" s="438" t="s">
        <v>68</v>
      </c>
      <c r="G500" s="438" t="s">
        <v>68</v>
      </c>
      <c r="H500" s="23"/>
      <c r="I500" s="23"/>
      <c r="J500" s="447" t="s">
        <v>68</v>
      </c>
      <c r="K500" s="483"/>
      <c r="L500" s="438" t="s">
        <v>68</v>
      </c>
      <c r="M500" s="438" t="s">
        <v>68</v>
      </c>
      <c r="N500" s="23"/>
      <c r="O500" s="23"/>
      <c r="P500" s="22" t="s">
        <v>13441</v>
      </c>
      <c r="Q500" s="22" t="s">
        <v>68</v>
      </c>
      <c r="R500" s="22" t="s">
        <v>13521</v>
      </c>
      <c r="S500" s="22" t="s">
        <v>68</v>
      </c>
      <c r="T500" s="436" t="s">
        <v>11882</v>
      </c>
      <c r="U500" s="436" t="s">
        <v>68</v>
      </c>
      <c r="V500" s="22" t="s">
        <v>13533</v>
      </c>
      <c r="W500" s="22" t="s">
        <v>68</v>
      </c>
      <c r="X500" s="22" t="s">
        <v>11882</v>
      </c>
      <c r="Y500" s="22" t="s">
        <v>68</v>
      </c>
      <c r="Z500" s="22"/>
      <c r="AA500" s="22"/>
      <c r="AB500" s="437"/>
      <c r="AC500" s="437"/>
      <c r="AD500" s="22" t="s">
        <v>13564</v>
      </c>
      <c r="AE500" s="73"/>
      <c r="AF500" s="73"/>
      <c r="AG500" s="73"/>
      <c r="AH500" s="73"/>
      <c r="AI500" s="73"/>
      <c r="AJ500" s="73"/>
      <c r="AK500" s="73"/>
      <c r="AL500" s="73"/>
      <c r="AM500" s="73"/>
      <c r="AN500" s="73"/>
      <c r="AO500" s="73"/>
      <c r="AP500" s="73"/>
      <c r="AQ500" s="73"/>
      <c r="AR500" s="73"/>
      <c r="AS500" s="73"/>
      <c r="AT500" s="73"/>
      <c r="AU500" s="73"/>
    </row>
    <row r="501" ht="14.25" customHeight="1">
      <c r="A501" s="433">
        <v>46157.0</v>
      </c>
      <c r="B501" s="438" t="s">
        <v>68</v>
      </c>
      <c r="C501" s="438" t="s">
        <v>68</v>
      </c>
      <c r="D501" s="438" t="s">
        <v>68</v>
      </c>
      <c r="E501" s="438" t="s">
        <v>68</v>
      </c>
      <c r="F501" s="438" t="s">
        <v>68</v>
      </c>
      <c r="G501" s="438" t="s">
        <v>68</v>
      </c>
      <c r="H501" s="23"/>
      <c r="I501" s="23"/>
      <c r="J501" s="447" t="s">
        <v>68</v>
      </c>
      <c r="K501" s="483"/>
      <c r="L501" s="438" t="s">
        <v>68</v>
      </c>
      <c r="M501" s="438" t="s">
        <v>68</v>
      </c>
      <c r="N501" s="23"/>
      <c r="O501" s="23"/>
      <c r="P501" s="22" t="s">
        <v>13441</v>
      </c>
      <c r="Q501" s="22" t="s">
        <v>68</v>
      </c>
      <c r="R501" s="22" t="s">
        <v>13521</v>
      </c>
      <c r="S501" s="22" t="s">
        <v>68</v>
      </c>
      <c r="T501" s="436" t="s">
        <v>11882</v>
      </c>
      <c r="U501" s="436" t="s">
        <v>68</v>
      </c>
      <c r="V501" s="22" t="s">
        <v>13533</v>
      </c>
      <c r="W501" s="22" t="s">
        <v>68</v>
      </c>
      <c r="X501" s="22" t="s">
        <v>11882</v>
      </c>
      <c r="Y501" s="22" t="s">
        <v>68</v>
      </c>
      <c r="Z501" s="22"/>
      <c r="AA501" s="22"/>
      <c r="AB501" s="437"/>
      <c r="AC501" s="437"/>
      <c r="AD501" s="23"/>
      <c r="AE501" s="73"/>
      <c r="AF501" s="73"/>
      <c r="AG501" s="73"/>
      <c r="AH501" s="73"/>
      <c r="AI501" s="73"/>
      <c r="AJ501" s="73"/>
      <c r="AK501" s="73"/>
      <c r="AL501" s="73"/>
      <c r="AM501" s="73"/>
      <c r="AN501" s="73"/>
      <c r="AO501" s="73"/>
      <c r="AP501" s="73"/>
      <c r="AQ501" s="73"/>
      <c r="AR501" s="73"/>
      <c r="AS501" s="73"/>
      <c r="AT501" s="73"/>
      <c r="AU501" s="73"/>
    </row>
    <row r="502" ht="14.25" customHeight="1">
      <c r="A502" s="440">
        <v>46158.0</v>
      </c>
      <c r="B502" s="441" t="s">
        <v>68</v>
      </c>
      <c r="C502" s="441" t="s">
        <v>68</v>
      </c>
      <c r="D502" s="441" t="s">
        <v>68</v>
      </c>
      <c r="E502" s="441" t="s">
        <v>68</v>
      </c>
      <c r="F502" s="441" t="s">
        <v>68</v>
      </c>
      <c r="G502" s="441" t="s">
        <v>68</v>
      </c>
      <c r="H502" s="443"/>
      <c r="I502" s="443"/>
      <c r="J502" s="464" t="s">
        <v>13432</v>
      </c>
      <c r="K502" s="484"/>
      <c r="L502" s="441" t="s">
        <v>68</v>
      </c>
      <c r="M502" s="441" t="s">
        <v>68</v>
      </c>
      <c r="N502" s="443"/>
      <c r="O502" s="443"/>
      <c r="P502" s="455" t="s">
        <v>13441</v>
      </c>
      <c r="Q502" s="455" t="s">
        <v>68</v>
      </c>
      <c r="R502" s="455" t="s">
        <v>13441</v>
      </c>
      <c r="S502" s="455" t="s">
        <v>68</v>
      </c>
      <c r="T502" s="445" t="s">
        <v>13432</v>
      </c>
      <c r="U502" s="445" t="s">
        <v>68</v>
      </c>
      <c r="V502" s="455" t="s">
        <v>13533</v>
      </c>
      <c r="W502" s="455" t="s">
        <v>68</v>
      </c>
      <c r="X502" s="455" t="s">
        <v>13432</v>
      </c>
      <c r="Y502" s="455" t="s">
        <v>68</v>
      </c>
      <c r="Z502" s="455"/>
      <c r="AA502" s="455"/>
      <c r="AB502" s="481"/>
      <c r="AC502" s="481"/>
      <c r="AD502" s="443"/>
      <c r="AE502" s="446"/>
      <c r="AF502" s="446"/>
      <c r="AG502" s="446"/>
      <c r="AH502" s="446"/>
      <c r="AI502" s="446"/>
      <c r="AJ502" s="446"/>
      <c r="AK502" s="446"/>
      <c r="AL502" s="446"/>
      <c r="AM502" s="446"/>
      <c r="AN502" s="446"/>
      <c r="AO502" s="446"/>
      <c r="AP502" s="446"/>
      <c r="AQ502" s="446"/>
      <c r="AR502" s="446"/>
      <c r="AS502" s="446"/>
      <c r="AT502" s="446"/>
      <c r="AU502" s="446"/>
    </row>
    <row r="503" ht="14.25" customHeight="1">
      <c r="A503" s="433">
        <v>46159.0</v>
      </c>
      <c r="B503" s="438" t="s">
        <v>68</v>
      </c>
      <c r="C503" s="438" t="s">
        <v>68</v>
      </c>
      <c r="D503" s="438" t="s">
        <v>68</v>
      </c>
      <c r="E503" s="438" t="s">
        <v>68</v>
      </c>
      <c r="F503" s="438" t="s">
        <v>68</v>
      </c>
      <c r="G503" s="438" t="s">
        <v>68</v>
      </c>
      <c r="H503" s="23"/>
      <c r="I503" s="23"/>
      <c r="J503" s="439" t="s">
        <v>2458</v>
      </c>
      <c r="K503" s="483"/>
      <c r="L503" s="438" t="s">
        <v>68</v>
      </c>
      <c r="M503" s="438" t="s">
        <v>68</v>
      </c>
      <c r="N503" s="23"/>
      <c r="O503" s="23"/>
      <c r="P503" s="22" t="s">
        <v>2458</v>
      </c>
      <c r="Q503" s="22" t="s">
        <v>68</v>
      </c>
      <c r="R503" s="22" t="s">
        <v>2458</v>
      </c>
      <c r="S503" s="22" t="s">
        <v>68</v>
      </c>
      <c r="T503" s="438" t="s">
        <v>2458</v>
      </c>
      <c r="U503" s="436" t="s">
        <v>68</v>
      </c>
      <c r="V503" s="22" t="s">
        <v>2458</v>
      </c>
      <c r="W503" s="22" t="s">
        <v>68</v>
      </c>
      <c r="X503" s="22" t="s">
        <v>2458</v>
      </c>
      <c r="Y503" s="22" t="s">
        <v>68</v>
      </c>
      <c r="Z503" s="22"/>
      <c r="AA503" s="22"/>
      <c r="AB503" s="437"/>
      <c r="AC503" s="437"/>
      <c r="AD503" s="23"/>
      <c r="AE503" s="73"/>
      <c r="AF503" s="73"/>
      <c r="AG503" s="73"/>
      <c r="AH503" s="73"/>
      <c r="AI503" s="73"/>
      <c r="AJ503" s="73"/>
      <c r="AK503" s="73"/>
      <c r="AL503" s="73"/>
      <c r="AM503" s="73"/>
      <c r="AN503" s="73"/>
      <c r="AO503" s="73"/>
      <c r="AP503" s="73"/>
      <c r="AQ503" s="73"/>
      <c r="AR503" s="73"/>
      <c r="AS503" s="73"/>
      <c r="AT503" s="73"/>
      <c r="AU503" s="73"/>
    </row>
    <row r="504" ht="14.25" customHeight="1">
      <c r="A504" s="433">
        <v>46160.0</v>
      </c>
      <c r="B504" s="438" t="s">
        <v>68</v>
      </c>
      <c r="C504" s="438" t="s">
        <v>68</v>
      </c>
      <c r="D504" s="438" t="s">
        <v>68</v>
      </c>
      <c r="E504" s="438" t="s">
        <v>68</v>
      </c>
      <c r="F504" s="438" t="s">
        <v>68</v>
      </c>
      <c r="G504" s="438" t="s">
        <v>68</v>
      </c>
      <c r="H504" s="23"/>
      <c r="I504" s="23"/>
      <c r="J504" s="447" t="s">
        <v>68</v>
      </c>
      <c r="K504" s="483"/>
      <c r="L504" s="438" t="s">
        <v>68</v>
      </c>
      <c r="M504" s="438" t="s">
        <v>68</v>
      </c>
      <c r="N504" s="23"/>
      <c r="O504" s="23"/>
      <c r="P504" s="22" t="s">
        <v>13565</v>
      </c>
      <c r="Q504" s="23"/>
      <c r="R504" s="22" t="s">
        <v>13566</v>
      </c>
      <c r="S504" s="23"/>
      <c r="T504" s="436" t="s">
        <v>11882</v>
      </c>
      <c r="U504" s="436" t="s">
        <v>68</v>
      </c>
      <c r="V504" s="22" t="s">
        <v>13533</v>
      </c>
      <c r="W504" s="22" t="s">
        <v>68</v>
      </c>
      <c r="X504" s="22" t="s">
        <v>11882</v>
      </c>
      <c r="Y504" s="22" t="s">
        <v>68</v>
      </c>
      <c r="Z504" s="22"/>
      <c r="AA504" s="22"/>
      <c r="AB504" s="437"/>
      <c r="AC504" s="437"/>
      <c r="AD504" s="23"/>
      <c r="AE504" s="73"/>
      <c r="AF504" s="73"/>
      <c r="AG504" s="73"/>
      <c r="AH504" s="73"/>
      <c r="AI504" s="73"/>
      <c r="AJ504" s="73"/>
      <c r="AK504" s="73"/>
      <c r="AL504" s="73"/>
      <c r="AM504" s="73"/>
      <c r="AN504" s="73"/>
      <c r="AO504" s="73"/>
      <c r="AP504" s="73"/>
      <c r="AQ504" s="73"/>
      <c r="AR504" s="73"/>
      <c r="AS504" s="73"/>
      <c r="AT504" s="73"/>
      <c r="AU504" s="73"/>
    </row>
    <row r="505" ht="14.25" customHeight="1">
      <c r="A505" s="433">
        <v>46161.0</v>
      </c>
      <c r="B505" s="438" t="s">
        <v>68</v>
      </c>
      <c r="C505" s="438" t="s">
        <v>68</v>
      </c>
      <c r="D505" s="438" t="s">
        <v>68</v>
      </c>
      <c r="E505" s="438" t="s">
        <v>68</v>
      </c>
      <c r="F505" s="438" t="s">
        <v>68</v>
      </c>
      <c r="G505" s="438" t="s">
        <v>68</v>
      </c>
      <c r="H505" s="23"/>
      <c r="I505" s="23"/>
      <c r="J505" s="447" t="s">
        <v>68</v>
      </c>
      <c r="K505" s="483"/>
      <c r="L505" s="438" t="s">
        <v>68</v>
      </c>
      <c r="M505" s="438" t="s">
        <v>68</v>
      </c>
      <c r="N505" s="23"/>
      <c r="O505" s="23"/>
      <c r="P505" s="22" t="s">
        <v>13475</v>
      </c>
      <c r="Q505" s="22" t="s">
        <v>68</v>
      </c>
      <c r="R505" s="22" t="s">
        <v>13475</v>
      </c>
      <c r="S505" s="22" t="s">
        <v>68</v>
      </c>
      <c r="T505" s="436" t="s">
        <v>11882</v>
      </c>
      <c r="U505" s="436" t="s">
        <v>68</v>
      </c>
      <c r="V505" s="22" t="s">
        <v>13533</v>
      </c>
      <c r="W505" s="22" t="s">
        <v>68</v>
      </c>
      <c r="X505" s="22" t="s">
        <v>11882</v>
      </c>
      <c r="Y505" s="22" t="s">
        <v>68</v>
      </c>
      <c r="Z505" s="22"/>
      <c r="AA505" s="22"/>
      <c r="AB505" s="437"/>
      <c r="AC505" s="437"/>
      <c r="AD505" s="23"/>
      <c r="AE505" s="73"/>
      <c r="AF505" s="73"/>
      <c r="AG505" s="73"/>
      <c r="AH505" s="73"/>
      <c r="AI505" s="73"/>
      <c r="AJ505" s="73"/>
      <c r="AK505" s="73"/>
      <c r="AL505" s="73"/>
      <c r="AM505" s="73"/>
      <c r="AN505" s="73"/>
      <c r="AO505" s="73"/>
      <c r="AP505" s="73"/>
      <c r="AQ505" s="73"/>
      <c r="AR505" s="73"/>
      <c r="AS505" s="73"/>
      <c r="AT505" s="73"/>
      <c r="AU505" s="73"/>
    </row>
    <row r="506" ht="14.25" customHeight="1">
      <c r="A506" s="433">
        <v>46162.0</v>
      </c>
      <c r="B506" s="438" t="s">
        <v>68</v>
      </c>
      <c r="C506" s="438" t="s">
        <v>68</v>
      </c>
      <c r="D506" s="438" t="s">
        <v>68</v>
      </c>
      <c r="E506" s="438" t="s">
        <v>68</v>
      </c>
      <c r="F506" s="438" t="s">
        <v>68</v>
      </c>
      <c r="G506" s="438" t="s">
        <v>68</v>
      </c>
      <c r="H506" s="23"/>
      <c r="I506" s="23"/>
      <c r="J506" s="447" t="s">
        <v>68</v>
      </c>
      <c r="K506" s="483"/>
      <c r="L506" s="438" t="s">
        <v>68</v>
      </c>
      <c r="M506" s="438" t="s">
        <v>68</v>
      </c>
      <c r="N506" s="23"/>
      <c r="O506" s="23"/>
      <c r="P506" s="22" t="s">
        <v>13475</v>
      </c>
      <c r="Q506" s="22" t="s">
        <v>68</v>
      </c>
      <c r="R506" s="22" t="s">
        <v>13475</v>
      </c>
      <c r="S506" s="22" t="s">
        <v>68</v>
      </c>
      <c r="T506" s="436" t="s">
        <v>11882</v>
      </c>
      <c r="U506" s="436" t="s">
        <v>68</v>
      </c>
      <c r="V506" s="22" t="s">
        <v>13533</v>
      </c>
      <c r="W506" s="22" t="s">
        <v>68</v>
      </c>
      <c r="X506" s="22" t="s">
        <v>11882</v>
      </c>
      <c r="Y506" s="22" t="s">
        <v>68</v>
      </c>
      <c r="Z506" s="22"/>
      <c r="AA506" s="22"/>
      <c r="AB506" s="437"/>
      <c r="AC506" s="437"/>
      <c r="AD506" s="23"/>
      <c r="AE506" s="73"/>
      <c r="AF506" s="73"/>
      <c r="AG506" s="73"/>
      <c r="AH506" s="73"/>
      <c r="AI506" s="73"/>
      <c r="AJ506" s="73"/>
      <c r="AK506" s="73"/>
      <c r="AL506" s="73"/>
      <c r="AM506" s="73"/>
      <c r="AN506" s="73"/>
      <c r="AO506" s="73"/>
      <c r="AP506" s="73"/>
      <c r="AQ506" s="73"/>
      <c r="AR506" s="73"/>
      <c r="AS506" s="73"/>
      <c r="AT506" s="73"/>
      <c r="AU506" s="73"/>
    </row>
    <row r="507" ht="14.25" customHeight="1">
      <c r="A507" s="433">
        <v>46163.0</v>
      </c>
      <c r="B507" s="438" t="s">
        <v>68</v>
      </c>
      <c r="C507" s="438" t="s">
        <v>68</v>
      </c>
      <c r="D507" s="438" t="s">
        <v>68</v>
      </c>
      <c r="E507" s="438" t="s">
        <v>68</v>
      </c>
      <c r="F507" s="438" t="s">
        <v>68</v>
      </c>
      <c r="G507" s="438" t="s">
        <v>68</v>
      </c>
      <c r="H507" s="23"/>
      <c r="I507" s="23"/>
      <c r="J507" s="447" t="s">
        <v>68</v>
      </c>
      <c r="K507" s="483"/>
      <c r="L507" s="438" t="s">
        <v>68</v>
      </c>
      <c r="M507" s="438" t="s">
        <v>68</v>
      </c>
      <c r="N507" s="23"/>
      <c r="O507" s="23"/>
      <c r="P507" s="22" t="s">
        <v>13475</v>
      </c>
      <c r="Q507" s="22" t="s">
        <v>68</v>
      </c>
      <c r="R507" s="22" t="s">
        <v>13475</v>
      </c>
      <c r="S507" s="22" t="s">
        <v>68</v>
      </c>
      <c r="T507" s="436" t="s">
        <v>11882</v>
      </c>
      <c r="U507" s="436" t="s">
        <v>68</v>
      </c>
      <c r="V507" s="22" t="s">
        <v>13533</v>
      </c>
      <c r="W507" s="22" t="s">
        <v>68</v>
      </c>
      <c r="X507" s="22" t="s">
        <v>11882</v>
      </c>
      <c r="Y507" s="22" t="s">
        <v>68</v>
      </c>
      <c r="Z507" s="22"/>
      <c r="AA507" s="22"/>
      <c r="AB507" s="437"/>
      <c r="AC507" s="437"/>
      <c r="AD507" s="23"/>
      <c r="AE507" s="73"/>
      <c r="AF507" s="73"/>
      <c r="AG507" s="73"/>
      <c r="AH507" s="73"/>
      <c r="AI507" s="73"/>
      <c r="AJ507" s="73"/>
      <c r="AK507" s="73"/>
      <c r="AL507" s="73"/>
      <c r="AM507" s="73"/>
      <c r="AN507" s="73"/>
      <c r="AO507" s="73"/>
      <c r="AP507" s="73"/>
      <c r="AQ507" s="73"/>
      <c r="AR507" s="73"/>
      <c r="AS507" s="73"/>
      <c r="AT507" s="73"/>
      <c r="AU507" s="73"/>
    </row>
    <row r="508" ht="14.25" customHeight="1">
      <c r="A508" s="433">
        <v>46164.0</v>
      </c>
      <c r="B508" s="438" t="s">
        <v>68</v>
      </c>
      <c r="C508" s="438" t="s">
        <v>68</v>
      </c>
      <c r="D508" s="438" t="s">
        <v>68</v>
      </c>
      <c r="E508" s="438" t="s">
        <v>68</v>
      </c>
      <c r="F508" s="438" t="s">
        <v>68</v>
      </c>
      <c r="G508" s="438" t="s">
        <v>68</v>
      </c>
      <c r="H508" s="23"/>
      <c r="I508" s="23"/>
      <c r="J508" s="447" t="s">
        <v>68</v>
      </c>
      <c r="K508" s="483"/>
      <c r="L508" s="438" t="s">
        <v>68</v>
      </c>
      <c r="M508" s="438" t="s">
        <v>68</v>
      </c>
      <c r="N508" s="23"/>
      <c r="O508" s="23"/>
      <c r="P508" s="22" t="s">
        <v>13475</v>
      </c>
      <c r="Q508" s="22" t="s">
        <v>68</v>
      </c>
      <c r="R508" s="22" t="s">
        <v>13475</v>
      </c>
      <c r="S508" s="22" t="s">
        <v>68</v>
      </c>
      <c r="T508" s="436" t="s">
        <v>11882</v>
      </c>
      <c r="U508" s="436" t="s">
        <v>68</v>
      </c>
      <c r="V508" s="22" t="s">
        <v>13533</v>
      </c>
      <c r="W508" s="22" t="s">
        <v>68</v>
      </c>
      <c r="X508" s="22" t="s">
        <v>11882</v>
      </c>
      <c r="Y508" s="22" t="s">
        <v>68</v>
      </c>
      <c r="Z508" s="22"/>
      <c r="AA508" s="22"/>
      <c r="AB508" s="437"/>
      <c r="AC508" s="437"/>
      <c r="AD508" s="23"/>
      <c r="AE508" s="73"/>
      <c r="AF508" s="73"/>
      <c r="AG508" s="73"/>
      <c r="AH508" s="73"/>
      <c r="AI508" s="73"/>
      <c r="AJ508" s="73"/>
      <c r="AK508" s="73"/>
      <c r="AL508" s="73"/>
      <c r="AM508" s="73"/>
      <c r="AN508" s="73"/>
      <c r="AO508" s="73"/>
      <c r="AP508" s="73"/>
      <c r="AQ508" s="73"/>
      <c r="AR508" s="73"/>
      <c r="AS508" s="73"/>
      <c r="AT508" s="73"/>
      <c r="AU508" s="73"/>
    </row>
    <row r="509" ht="14.25" customHeight="1">
      <c r="A509" s="440">
        <v>46165.0</v>
      </c>
      <c r="B509" s="441" t="s">
        <v>68</v>
      </c>
      <c r="C509" s="441" t="s">
        <v>68</v>
      </c>
      <c r="D509" s="441" t="s">
        <v>68</v>
      </c>
      <c r="E509" s="441" t="s">
        <v>68</v>
      </c>
      <c r="F509" s="441" t="s">
        <v>68</v>
      </c>
      <c r="G509" s="441" t="s">
        <v>68</v>
      </c>
      <c r="H509" s="443"/>
      <c r="I509" s="443"/>
      <c r="J509" s="464" t="s">
        <v>13432</v>
      </c>
      <c r="K509" s="484"/>
      <c r="L509" s="441" t="s">
        <v>68</v>
      </c>
      <c r="M509" s="441" t="s">
        <v>68</v>
      </c>
      <c r="N509" s="443"/>
      <c r="O509" s="443"/>
      <c r="P509" s="455" t="s">
        <v>13475</v>
      </c>
      <c r="Q509" s="455" t="s">
        <v>68</v>
      </c>
      <c r="R509" s="455" t="s">
        <v>13475</v>
      </c>
      <c r="S509" s="455" t="s">
        <v>68</v>
      </c>
      <c r="T509" s="445" t="s">
        <v>13432</v>
      </c>
      <c r="U509" s="445" t="s">
        <v>68</v>
      </c>
      <c r="V509" s="455" t="s">
        <v>13533</v>
      </c>
      <c r="W509" s="455" t="s">
        <v>68</v>
      </c>
      <c r="X509" s="455" t="s">
        <v>11882</v>
      </c>
      <c r="Y509" s="455" t="s">
        <v>68</v>
      </c>
      <c r="Z509" s="455"/>
      <c r="AA509" s="455"/>
      <c r="AB509" s="481"/>
      <c r="AC509" s="481"/>
      <c r="AD509" s="443"/>
      <c r="AE509" s="446"/>
      <c r="AF509" s="446"/>
      <c r="AG509" s="446"/>
      <c r="AH509" s="446"/>
      <c r="AI509" s="446"/>
      <c r="AJ509" s="446"/>
      <c r="AK509" s="446"/>
      <c r="AL509" s="446"/>
      <c r="AM509" s="446"/>
      <c r="AN509" s="446"/>
      <c r="AO509" s="446"/>
      <c r="AP509" s="446"/>
      <c r="AQ509" s="446"/>
      <c r="AR509" s="446"/>
      <c r="AS509" s="446"/>
      <c r="AT509" s="446"/>
      <c r="AU509" s="446"/>
    </row>
    <row r="510" ht="14.25" customHeight="1">
      <c r="A510" s="433">
        <v>46166.0</v>
      </c>
      <c r="B510" s="438" t="s">
        <v>68</v>
      </c>
      <c r="C510" s="438" t="s">
        <v>68</v>
      </c>
      <c r="D510" s="438" t="s">
        <v>68</v>
      </c>
      <c r="E510" s="438" t="s">
        <v>68</v>
      </c>
      <c r="F510" s="438" t="s">
        <v>68</v>
      </c>
      <c r="G510" s="438" t="s">
        <v>68</v>
      </c>
      <c r="H510" s="23"/>
      <c r="I510" s="23"/>
      <c r="J510" s="439" t="s">
        <v>2458</v>
      </c>
      <c r="K510" s="483"/>
      <c r="L510" s="438" t="s">
        <v>68</v>
      </c>
      <c r="M510" s="438" t="s">
        <v>68</v>
      </c>
      <c r="N510" s="23"/>
      <c r="O510" s="23"/>
      <c r="P510" s="22" t="s">
        <v>68</v>
      </c>
      <c r="Q510" s="22" t="s">
        <v>68</v>
      </c>
      <c r="R510" s="22" t="s">
        <v>68</v>
      </c>
      <c r="S510" s="22" t="s">
        <v>68</v>
      </c>
      <c r="T510" s="438" t="s">
        <v>2458</v>
      </c>
      <c r="U510" s="436" t="s">
        <v>68</v>
      </c>
      <c r="V510" s="22" t="s">
        <v>13533</v>
      </c>
      <c r="W510" s="22" t="s">
        <v>68</v>
      </c>
      <c r="X510" s="22" t="s">
        <v>2458</v>
      </c>
      <c r="Y510" s="22" t="s">
        <v>68</v>
      </c>
      <c r="Z510" s="22"/>
      <c r="AA510" s="22"/>
      <c r="AB510" s="437"/>
      <c r="AC510" s="437"/>
      <c r="AD510" s="23"/>
      <c r="AE510" s="73"/>
      <c r="AF510" s="73"/>
      <c r="AG510" s="73"/>
      <c r="AH510" s="73"/>
      <c r="AI510" s="73"/>
      <c r="AJ510" s="73"/>
      <c r="AK510" s="73"/>
      <c r="AL510" s="73"/>
      <c r="AM510" s="73"/>
      <c r="AN510" s="73"/>
      <c r="AO510" s="73"/>
      <c r="AP510" s="73"/>
      <c r="AQ510" s="73"/>
      <c r="AR510" s="73"/>
      <c r="AS510" s="73"/>
      <c r="AT510" s="73"/>
      <c r="AU510" s="73"/>
    </row>
    <row r="511" ht="14.25" customHeight="1">
      <c r="A511" s="433">
        <v>46167.0</v>
      </c>
      <c r="B511" s="438" t="s">
        <v>68</v>
      </c>
      <c r="C511" s="438" t="s">
        <v>68</v>
      </c>
      <c r="D511" s="438" t="s">
        <v>68</v>
      </c>
      <c r="E511" s="438" t="s">
        <v>68</v>
      </c>
      <c r="F511" s="438" t="s">
        <v>68</v>
      </c>
      <c r="G511" s="438" t="s">
        <v>68</v>
      </c>
      <c r="H511" s="23"/>
      <c r="I511" s="23"/>
      <c r="J511" s="447" t="s">
        <v>68</v>
      </c>
      <c r="K511" s="483"/>
      <c r="L511" s="438" t="s">
        <v>68</v>
      </c>
      <c r="M511" s="438" t="s">
        <v>68</v>
      </c>
      <c r="N511" s="23"/>
      <c r="O511" s="23"/>
      <c r="P511" s="23"/>
      <c r="Q511" s="23"/>
      <c r="R511" s="23"/>
      <c r="S511" s="23"/>
      <c r="T511" s="436" t="s">
        <v>11882</v>
      </c>
      <c r="U511" s="436" t="s">
        <v>68</v>
      </c>
      <c r="V511" s="22" t="s">
        <v>13533</v>
      </c>
      <c r="W511" s="22" t="s">
        <v>68</v>
      </c>
      <c r="X511" s="22" t="s">
        <v>11882</v>
      </c>
      <c r="Y511" s="22" t="s">
        <v>68</v>
      </c>
      <c r="Z511" s="23"/>
      <c r="AA511" s="23"/>
      <c r="AB511" s="437"/>
      <c r="AC511" s="437"/>
      <c r="AD511" s="23"/>
      <c r="AE511" s="73"/>
      <c r="AF511" s="73"/>
      <c r="AG511" s="73"/>
      <c r="AH511" s="73"/>
      <c r="AI511" s="73"/>
      <c r="AJ511" s="73"/>
      <c r="AK511" s="73"/>
      <c r="AL511" s="73"/>
      <c r="AM511" s="73"/>
      <c r="AN511" s="73"/>
      <c r="AO511" s="73"/>
      <c r="AP511" s="73"/>
      <c r="AQ511" s="73"/>
      <c r="AR511" s="73"/>
      <c r="AS511" s="73"/>
      <c r="AT511" s="73"/>
      <c r="AU511" s="73"/>
    </row>
    <row r="512" ht="14.25" customHeight="1">
      <c r="A512" s="433">
        <v>46168.0</v>
      </c>
      <c r="B512" s="438" t="s">
        <v>68</v>
      </c>
      <c r="C512" s="438" t="s">
        <v>68</v>
      </c>
      <c r="D512" s="438" t="s">
        <v>68</v>
      </c>
      <c r="E512" s="438" t="s">
        <v>68</v>
      </c>
      <c r="F512" s="438" t="s">
        <v>68</v>
      </c>
      <c r="G512" s="438" t="s">
        <v>68</v>
      </c>
      <c r="H512" s="23"/>
      <c r="I512" s="23"/>
      <c r="J512" s="447" t="s">
        <v>68</v>
      </c>
      <c r="K512" s="483"/>
      <c r="L512" s="438" t="s">
        <v>68</v>
      </c>
      <c r="M512" s="438" t="s">
        <v>68</v>
      </c>
      <c r="N512" s="23"/>
      <c r="O512" s="23"/>
      <c r="P512" s="23"/>
      <c r="Q512" s="23"/>
      <c r="R512" s="23"/>
      <c r="S512" s="23"/>
      <c r="T512" s="436" t="s">
        <v>13567</v>
      </c>
      <c r="U512" s="436" t="s">
        <v>68</v>
      </c>
      <c r="V512" s="22" t="s">
        <v>13533</v>
      </c>
      <c r="W512" s="22" t="s">
        <v>68</v>
      </c>
      <c r="X512" s="22" t="s">
        <v>11882</v>
      </c>
      <c r="Y512" s="22" t="s">
        <v>68</v>
      </c>
      <c r="Z512" s="23"/>
      <c r="AA512" s="23"/>
      <c r="AB512" s="437"/>
      <c r="AC512" s="437"/>
      <c r="AD512" s="23"/>
      <c r="AE512" s="73"/>
      <c r="AF512" s="73"/>
      <c r="AG512" s="73"/>
      <c r="AH512" s="73"/>
      <c r="AI512" s="73"/>
      <c r="AJ512" s="73"/>
      <c r="AK512" s="73"/>
      <c r="AL512" s="73"/>
      <c r="AM512" s="73"/>
      <c r="AN512" s="73"/>
      <c r="AO512" s="73"/>
      <c r="AP512" s="73"/>
      <c r="AQ512" s="73"/>
      <c r="AR512" s="73"/>
      <c r="AS512" s="73"/>
      <c r="AT512" s="73"/>
      <c r="AU512" s="73"/>
    </row>
    <row r="513" ht="14.25" customHeight="1">
      <c r="A513" s="433">
        <v>46169.0</v>
      </c>
      <c r="B513" s="438" t="s">
        <v>68</v>
      </c>
      <c r="C513" s="438" t="s">
        <v>68</v>
      </c>
      <c r="D513" s="438" t="s">
        <v>68</v>
      </c>
      <c r="E513" s="438" t="s">
        <v>68</v>
      </c>
      <c r="F513" s="438" t="s">
        <v>68</v>
      </c>
      <c r="G513" s="438" t="s">
        <v>68</v>
      </c>
      <c r="H513" s="23"/>
      <c r="I513" s="23"/>
      <c r="J513" s="447" t="s">
        <v>68</v>
      </c>
      <c r="K513" s="483"/>
      <c r="L513" s="438" t="s">
        <v>68</v>
      </c>
      <c r="M513" s="438" t="s">
        <v>68</v>
      </c>
      <c r="N513" s="23"/>
      <c r="O513" s="23"/>
      <c r="P513" s="23"/>
      <c r="Q513" s="23"/>
      <c r="R513" s="23"/>
      <c r="S513" s="23"/>
      <c r="T513" s="436" t="s">
        <v>11882</v>
      </c>
      <c r="U513" s="436" t="s">
        <v>68</v>
      </c>
      <c r="V513" s="22" t="s">
        <v>13533</v>
      </c>
      <c r="W513" s="22" t="s">
        <v>68</v>
      </c>
      <c r="X513" s="22" t="s">
        <v>11882</v>
      </c>
      <c r="Y513" s="22" t="s">
        <v>68</v>
      </c>
      <c r="Z513" s="23"/>
      <c r="AA513" s="23"/>
      <c r="AB513" s="437"/>
      <c r="AC513" s="437"/>
      <c r="AD513" s="23"/>
      <c r="AE513" s="73"/>
      <c r="AF513" s="73"/>
      <c r="AG513" s="73"/>
      <c r="AH513" s="73"/>
      <c r="AI513" s="73"/>
      <c r="AJ513" s="73"/>
      <c r="AK513" s="73"/>
      <c r="AL513" s="73"/>
      <c r="AM513" s="73"/>
      <c r="AN513" s="73"/>
      <c r="AO513" s="73"/>
      <c r="AP513" s="73"/>
      <c r="AQ513" s="73"/>
      <c r="AR513" s="73"/>
      <c r="AS513" s="73"/>
      <c r="AT513" s="73"/>
      <c r="AU513" s="73"/>
    </row>
    <row r="514" ht="14.25" customHeight="1">
      <c r="A514" s="433">
        <v>46170.0</v>
      </c>
      <c r="B514" s="438" t="s">
        <v>68</v>
      </c>
      <c r="C514" s="438" t="s">
        <v>68</v>
      </c>
      <c r="D514" s="438" t="s">
        <v>68</v>
      </c>
      <c r="E514" s="438" t="s">
        <v>68</v>
      </c>
      <c r="F514" s="438" t="s">
        <v>68</v>
      </c>
      <c r="G514" s="438" t="s">
        <v>68</v>
      </c>
      <c r="H514" s="23"/>
      <c r="I514" s="23"/>
      <c r="J514" s="447" t="s">
        <v>68</v>
      </c>
      <c r="K514" s="483"/>
      <c r="L514" s="438" t="s">
        <v>68</v>
      </c>
      <c r="M514" s="438" t="s">
        <v>68</v>
      </c>
      <c r="N514" s="23"/>
      <c r="O514" s="23"/>
      <c r="P514" s="23"/>
      <c r="Q514" s="23"/>
      <c r="R514" s="23"/>
      <c r="S514" s="23"/>
      <c r="T514" s="436" t="s">
        <v>11882</v>
      </c>
      <c r="U514" s="436" t="s">
        <v>68</v>
      </c>
      <c r="V514" s="22" t="s">
        <v>13533</v>
      </c>
      <c r="W514" s="22" t="s">
        <v>68</v>
      </c>
      <c r="X514" s="22" t="s">
        <v>11882</v>
      </c>
      <c r="Y514" s="22" t="s">
        <v>68</v>
      </c>
      <c r="Z514" s="23"/>
      <c r="AA514" s="23"/>
      <c r="AB514" s="437"/>
      <c r="AC514" s="437"/>
      <c r="AD514" s="23"/>
      <c r="AE514" s="73"/>
      <c r="AF514" s="73"/>
      <c r="AG514" s="73"/>
      <c r="AH514" s="73"/>
      <c r="AI514" s="73"/>
      <c r="AJ514" s="73"/>
      <c r="AK514" s="73"/>
      <c r="AL514" s="73"/>
      <c r="AM514" s="73"/>
      <c r="AN514" s="73"/>
      <c r="AO514" s="73"/>
      <c r="AP514" s="73"/>
      <c r="AQ514" s="73"/>
      <c r="AR514" s="73"/>
      <c r="AS514" s="73"/>
      <c r="AT514" s="73"/>
      <c r="AU514" s="73"/>
    </row>
    <row r="515" ht="14.25" customHeight="1">
      <c r="A515" s="433">
        <v>46171.0</v>
      </c>
      <c r="B515" s="438" t="s">
        <v>68</v>
      </c>
      <c r="C515" s="438" t="s">
        <v>68</v>
      </c>
      <c r="D515" s="438" t="s">
        <v>68</v>
      </c>
      <c r="E515" s="438" t="s">
        <v>68</v>
      </c>
      <c r="F515" s="438" t="s">
        <v>68</v>
      </c>
      <c r="G515" s="438" t="s">
        <v>68</v>
      </c>
      <c r="H515" s="23"/>
      <c r="I515" s="23"/>
      <c r="J515" s="447" t="s">
        <v>68</v>
      </c>
      <c r="K515" s="483"/>
      <c r="L515" s="438" t="s">
        <v>68</v>
      </c>
      <c r="M515" s="438" t="s">
        <v>68</v>
      </c>
      <c r="N515" s="23"/>
      <c r="O515" s="23"/>
      <c r="P515" s="23"/>
      <c r="Q515" s="23"/>
      <c r="R515" s="23"/>
      <c r="S515" s="23"/>
      <c r="T515" s="436" t="s">
        <v>11882</v>
      </c>
      <c r="U515" s="436" t="s">
        <v>68</v>
      </c>
      <c r="V515" s="22" t="s">
        <v>13533</v>
      </c>
      <c r="W515" s="22" t="s">
        <v>68</v>
      </c>
      <c r="X515" s="22" t="s">
        <v>11882</v>
      </c>
      <c r="Y515" s="22" t="s">
        <v>68</v>
      </c>
      <c r="Z515" s="23"/>
      <c r="AA515" s="23"/>
      <c r="AB515" s="437"/>
      <c r="AC515" s="437"/>
      <c r="AD515" s="23"/>
      <c r="AE515" s="73"/>
      <c r="AF515" s="73"/>
      <c r="AG515" s="73"/>
      <c r="AH515" s="73"/>
      <c r="AI515" s="73"/>
      <c r="AJ515" s="73"/>
      <c r="AK515" s="73"/>
      <c r="AL515" s="73"/>
      <c r="AM515" s="73"/>
      <c r="AN515" s="73"/>
      <c r="AO515" s="73"/>
      <c r="AP515" s="73"/>
      <c r="AQ515" s="73"/>
      <c r="AR515" s="73"/>
      <c r="AS515" s="73"/>
      <c r="AT515" s="73"/>
      <c r="AU515" s="73"/>
    </row>
    <row r="516" ht="14.25" customHeight="1">
      <c r="A516" s="440">
        <v>46172.0</v>
      </c>
      <c r="B516" s="441" t="s">
        <v>68</v>
      </c>
      <c r="C516" s="441" t="s">
        <v>68</v>
      </c>
      <c r="D516" s="441" t="s">
        <v>68</v>
      </c>
      <c r="E516" s="441" t="s">
        <v>68</v>
      </c>
      <c r="F516" s="441" t="s">
        <v>68</v>
      </c>
      <c r="G516" s="441" t="s">
        <v>68</v>
      </c>
      <c r="H516" s="443"/>
      <c r="I516" s="443"/>
      <c r="J516" s="464" t="s">
        <v>13432</v>
      </c>
      <c r="K516" s="484"/>
      <c r="L516" s="441" t="s">
        <v>68</v>
      </c>
      <c r="M516" s="441" t="s">
        <v>68</v>
      </c>
      <c r="N516" s="443"/>
      <c r="O516" s="443"/>
      <c r="P516" s="443"/>
      <c r="Q516" s="443"/>
      <c r="R516" s="443"/>
      <c r="S516" s="443"/>
      <c r="T516" s="445" t="s">
        <v>13432</v>
      </c>
      <c r="U516" s="445" t="s">
        <v>68</v>
      </c>
      <c r="V516" s="455" t="s">
        <v>13533</v>
      </c>
      <c r="W516" s="455" t="s">
        <v>68</v>
      </c>
      <c r="X516" s="455" t="s">
        <v>13432</v>
      </c>
      <c r="Y516" s="455" t="s">
        <v>68</v>
      </c>
      <c r="Z516" s="443"/>
      <c r="AA516" s="443"/>
      <c r="AB516" s="481"/>
      <c r="AC516" s="481"/>
      <c r="AD516" s="443"/>
      <c r="AE516" s="446"/>
      <c r="AF516" s="446"/>
      <c r="AG516" s="446"/>
      <c r="AH516" s="446"/>
      <c r="AI516" s="446"/>
      <c r="AJ516" s="446"/>
      <c r="AK516" s="446"/>
      <c r="AL516" s="446"/>
      <c r="AM516" s="446"/>
      <c r="AN516" s="446"/>
      <c r="AO516" s="446"/>
      <c r="AP516" s="446"/>
      <c r="AQ516" s="446"/>
      <c r="AR516" s="446"/>
      <c r="AS516" s="446"/>
      <c r="AT516" s="446"/>
      <c r="AU516" s="446"/>
    </row>
    <row r="517" ht="14.25" customHeight="1">
      <c r="A517" s="433">
        <v>46173.0</v>
      </c>
      <c r="B517" s="438" t="s">
        <v>68</v>
      </c>
      <c r="C517" s="438" t="s">
        <v>68</v>
      </c>
      <c r="D517" s="438" t="s">
        <v>68</v>
      </c>
      <c r="E517" s="438" t="s">
        <v>68</v>
      </c>
      <c r="F517" s="438" t="s">
        <v>68</v>
      </c>
      <c r="G517" s="438" t="s">
        <v>68</v>
      </c>
      <c r="H517" s="23"/>
      <c r="I517" s="23"/>
      <c r="J517" s="439" t="s">
        <v>2458</v>
      </c>
      <c r="K517" s="483"/>
      <c r="L517" s="438" t="s">
        <v>68</v>
      </c>
      <c r="M517" s="438" t="s">
        <v>68</v>
      </c>
      <c r="N517" s="23"/>
      <c r="O517" s="23"/>
      <c r="P517" s="23"/>
      <c r="Q517" s="23"/>
      <c r="R517" s="23"/>
      <c r="S517" s="23"/>
      <c r="T517" s="438" t="s">
        <v>2458</v>
      </c>
      <c r="U517" s="436" t="s">
        <v>68</v>
      </c>
      <c r="V517" s="22" t="s">
        <v>2458</v>
      </c>
      <c r="W517" s="22" t="s">
        <v>68</v>
      </c>
      <c r="X517" s="22" t="s">
        <v>2458</v>
      </c>
      <c r="Y517" s="22" t="s">
        <v>68</v>
      </c>
      <c r="Z517" s="23"/>
      <c r="AA517" s="23"/>
      <c r="AB517" s="437"/>
      <c r="AC517" s="437"/>
      <c r="AD517" s="23"/>
      <c r="AE517" s="73"/>
      <c r="AF517" s="73"/>
      <c r="AG517" s="73"/>
      <c r="AH517" s="73"/>
      <c r="AI517" s="73"/>
      <c r="AJ517" s="73"/>
      <c r="AK517" s="73"/>
      <c r="AL517" s="73"/>
      <c r="AM517" s="73"/>
      <c r="AN517" s="73"/>
      <c r="AO517" s="73"/>
      <c r="AP517" s="73"/>
      <c r="AQ517" s="73"/>
      <c r="AR517" s="73"/>
      <c r="AS517" s="73"/>
      <c r="AT517" s="73"/>
      <c r="AU517" s="73"/>
    </row>
    <row r="518" ht="14.25" customHeight="1">
      <c r="A518" s="433">
        <v>46174.0</v>
      </c>
      <c r="B518" s="438" t="s">
        <v>68</v>
      </c>
      <c r="C518" s="438" t="s">
        <v>68</v>
      </c>
      <c r="D518" s="438" t="s">
        <v>68</v>
      </c>
      <c r="E518" s="438" t="s">
        <v>68</v>
      </c>
      <c r="F518" s="438" t="s">
        <v>68</v>
      </c>
      <c r="G518" s="438" t="s">
        <v>68</v>
      </c>
      <c r="H518" s="23"/>
      <c r="I518" s="23"/>
      <c r="J518" s="447" t="s">
        <v>68</v>
      </c>
      <c r="K518" s="483"/>
      <c r="L518" s="438" t="s">
        <v>68</v>
      </c>
      <c r="M518" s="438" t="s">
        <v>68</v>
      </c>
      <c r="N518" s="23"/>
      <c r="O518" s="23"/>
      <c r="P518" s="23"/>
      <c r="Q518" s="23"/>
      <c r="R518" s="23"/>
      <c r="S518" s="23"/>
      <c r="T518" s="436" t="s">
        <v>11882</v>
      </c>
      <c r="U518" s="436" t="s">
        <v>68</v>
      </c>
      <c r="V518" s="22" t="s">
        <v>13533</v>
      </c>
      <c r="W518" s="22" t="s">
        <v>68</v>
      </c>
      <c r="X518" s="22" t="s">
        <v>11882</v>
      </c>
      <c r="Y518" s="22" t="s">
        <v>68</v>
      </c>
      <c r="Z518" s="449" t="s">
        <v>13476</v>
      </c>
      <c r="AA518" s="449" t="s">
        <v>68</v>
      </c>
      <c r="AB518" s="485" t="s">
        <v>68</v>
      </c>
      <c r="AC518" s="485" t="s">
        <v>68</v>
      </c>
      <c r="AD518" s="449" t="s">
        <v>13568</v>
      </c>
      <c r="AE518" s="73"/>
      <c r="AF518" s="73"/>
      <c r="AG518" s="73"/>
      <c r="AH518" s="73"/>
      <c r="AI518" s="73"/>
      <c r="AJ518" s="73"/>
      <c r="AK518" s="73"/>
      <c r="AL518" s="73"/>
      <c r="AM518" s="73"/>
      <c r="AN518" s="73"/>
      <c r="AO518" s="73"/>
      <c r="AP518" s="73"/>
      <c r="AQ518" s="73"/>
      <c r="AR518" s="73"/>
      <c r="AS518" s="73"/>
      <c r="AT518" s="73"/>
      <c r="AU518" s="73"/>
    </row>
    <row r="519" ht="14.25" customHeight="1">
      <c r="A519" s="433">
        <v>46175.0</v>
      </c>
      <c r="B519" s="438" t="s">
        <v>68</v>
      </c>
      <c r="C519" s="438" t="s">
        <v>68</v>
      </c>
      <c r="D519" s="438" t="s">
        <v>68</v>
      </c>
      <c r="E519" s="438" t="s">
        <v>68</v>
      </c>
      <c r="F519" s="438" t="s">
        <v>68</v>
      </c>
      <c r="G519" s="438" t="s">
        <v>68</v>
      </c>
      <c r="H519" s="23"/>
      <c r="I519" s="23"/>
      <c r="J519" s="447" t="s">
        <v>68</v>
      </c>
      <c r="K519" s="483"/>
      <c r="L519" s="438" t="s">
        <v>68</v>
      </c>
      <c r="M519" s="438" t="s">
        <v>68</v>
      </c>
      <c r="N519" s="23"/>
      <c r="O519" s="23"/>
      <c r="P519" s="23"/>
      <c r="Q519" s="23"/>
      <c r="R519" s="23"/>
      <c r="S519" s="23"/>
      <c r="T519" s="436" t="s">
        <v>11882</v>
      </c>
      <c r="U519" s="436" t="s">
        <v>68</v>
      </c>
      <c r="V519" s="22" t="s">
        <v>13533</v>
      </c>
      <c r="W519" s="22" t="s">
        <v>68</v>
      </c>
      <c r="X519" s="22" t="s">
        <v>11882</v>
      </c>
      <c r="Y519" s="22" t="s">
        <v>68</v>
      </c>
      <c r="Z519" s="22" t="s">
        <v>13521</v>
      </c>
      <c r="AA519" s="22" t="s">
        <v>68</v>
      </c>
      <c r="AB519" s="485" t="s">
        <v>13476</v>
      </c>
      <c r="AC519" s="485" t="s">
        <v>68</v>
      </c>
      <c r="AD519" s="449" t="s">
        <v>13569</v>
      </c>
      <c r="AE519" s="73"/>
      <c r="AF519" s="73"/>
      <c r="AG519" s="73"/>
      <c r="AH519" s="73"/>
      <c r="AI519" s="73"/>
      <c r="AJ519" s="73"/>
      <c r="AK519" s="73"/>
      <c r="AL519" s="73"/>
      <c r="AM519" s="73"/>
      <c r="AN519" s="73"/>
      <c r="AO519" s="73"/>
      <c r="AP519" s="73"/>
      <c r="AQ519" s="73"/>
      <c r="AR519" s="73"/>
      <c r="AS519" s="73"/>
      <c r="AT519" s="73"/>
      <c r="AU519" s="73"/>
    </row>
    <row r="520" ht="14.25" customHeight="1">
      <c r="A520" s="433">
        <v>46176.0</v>
      </c>
      <c r="B520" s="438" t="s">
        <v>68</v>
      </c>
      <c r="C520" s="438" t="s">
        <v>68</v>
      </c>
      <c r="D520" s="438" t="s">
        <v>68</v>
      </c>
      <c r="E520" s="438" t="s">
        <v>68</v>
      </c>
      <c r="F520" s="438" t="s">
        <v>68</v>
      </c>
      <c r="G520" s="438" t="s">
        <v>68</v>
      </c>
      <c r="H520" s="23"/>
      <c r="I520" s="23"/>
      <c r="J520" s="447" t="s">
        <v>68</v>
      </c>
      <c r="K520" s="483"/>
      <c r="L520" s="438" t="s">
        <v>68</v>
      </c>
      <c r="M520" s="438" t="s">
        <v>68</v>
      </c>
      <c r="N520" s="23"/>
      <c r="O520" s="23"/>
      <c r="P520" s="23"/>
      <c r="Q520" s="23"/>
      <c r="R520" s="23"/>
      <c r="S520" s="23"/>
      <c r="T520" s="436" t="s">
        <v>11882</v>
      </c>
      <c r="U520" s="436" t="s">
        <v>68</v>
      </c>
      <c r="V520" s="22" t="s">
        <v>13533</v>
      </c>
      <c r="W520" s="22" t="s">
        <v>68</v>
      </c>
      <c r="X520" s="22" t="s">
        <v>11882</v>
      </c>
      <c r="Y520" s="22" t="s">
        <v>68</v>
      </c>
      <c r="Z520" s="23"/>
      <c r="AA520" s="23"/>
      <c r="AB520" s="437"/>
      <c r="AC520" s="437"/>
      <c r="AD520" s="23"/>
      <c r="AE520" s="73"/>
      <c r="AF520" s="73"/>
      <c r="AG520" s="73"/>
      <c r="AH520" s="73"/>
      <c r="AI520" s="73"/>
      <c r="AJ520" s="73"/>
      <c r="AK520" s="73"/>
      <c r="AL520" s="73"/>
      <c r="AM520" s="73"/>
      <c r="AN520" s="73"/>
      <c r="AO520" s="73"/>
      <c r="AP520" s="73"/>
      <c r="AQ520" s="73"/>
      <c r="AR520" s="73"/>
      <c r="AS520" s="73"/>
      <c r="AT520" s="73"/>
      <c r="AU520" s="73"/>
    </row>
    <row r="521" ht="14.25" customHeight="1">
      <c r="A521" s="433">
        <v>46177.0</v>
      </c>
      <c r="B521" s="438" t="s">
        <v>68</v>
      </c>
      <c r="C521" s="438" t="s">
        <v>68</v>
      </c>
      <c r="D521" s="438" t="s">
        <v>68</v>
      </c>
      <c r="E521" s="438" t="s">
        <v>68</v>
      </c>
      <c r="F521" s="438" t="s">
        <v>68</v>
      </c>
      <c r="G521" s="438" t="s">
        <v>68</v>
      </c>
      <c r="H521" s="23"/>
      <c r="I521" s="23"/>
      <c r="J521" s="447" t="s">
        <v>68</v>
      </c>
      <c r="K521" s="483"/>
      <c r="L521" s="438" t="s">
        <v>68</v>
      </c>
      <c r="M521" s="438" t="s">
        <v>68</v>
      </c>
      <c r="N521" s="23"/>
      <c r="O521" s="23"/>
      <c r="P521" s="23"/>
      <c r="Q521" s="23"/>
      <c r="R521" s="23"/>
      <c r="S521" s="23"/>
      <c r="T521" s="436" t="s">
        <v>11882</v>
      </c>
      <c r="U521" s="436" t="s">
        <v>68</v>
      </c>
      <c r="V521" s="22" t="s">
        <v>13533</v>
      </c>
      <c r="W521" s="22" t="s">
        <v>68</v>
      </c>
      <c r="X521" s="22" t="s">
        <v>11882</v>
      </c>
      <c r="Y521" s="22" t="s">
        <v>68</v>
      </c>
      <c r="Z521" s="23"/>
      <c r="AA521" s="23"/>
      <c r="AB521" s="437"/>
      <c r="AC521" s="437"/>
      <c r="AD521" s="23"/>
      <c r="AE521" s="73"/>
      <c r="AF521" s="73"/>
      <c r="AG521" s="73"/>
      <c r="AH521" s="73"/>
      <c r="AI521" s="73"/>
      <c r="AJ521" s="73"/>
      <c r="AK521" s="73"/>
      <c r="AL521" s="73"/>
      <c r="AM521" s="73"/>
      <c r="AN521" s="73"/>
      <c r="AO521" s="73"/>
      <c r="AP521" s="73"/>
      <c r="AQ521" s="73"/>
      <c r="AR521" s="73"/>
      <c r="AS521" s="73"/>
      <c r="AT521" s="73"/>
      <c r="AU521" s="73"/>
    </row>
    <row r="522" ht="14.25" customHeight="1">
      <c r="A522" s="433">
        <v>46178.0</v>
      </c>
      <c r="B522" s="438" t="s">
        <v>68</v>
      </c>
      <c r="C522" s="438" t="s">
        <v>68</v>
      </c>
      <c r="D522" s="438" t="s">
        <v>68</v>
      </c>
      <c r="E522" s="438" t="s">
        <v>68</v>
      </c>
      <c r="F522" s="438" t="s">
        <v>68</v>
      </c>
      <c r="G522" s="438" t="s">
        <v>68</v>
      </c>
      <c r="H522" s="23"/>
      <c r="I522" s="23"/>
      <c r="J522" s="447" t="s">
        <v>68</v>
      </c>
      <c r="K522" s="483"/>
      <c r="L522" s="438" t="s">
        <v>68</v>
      </c>
      <c r="M522" s="438" t="s">
        <v>68</v>
      </c>
      <c r="N522" s="23"/>
      <c r="O522" s="23"/>
      <c r="P522" s="23"/>
      <c r="Q522" s="23"/>
      <c r="R522" s="23"/>
      <c r="S522" s="23"/>
      <c r="T522" s="436" t="s">
        <v>11882</v>
      </c>
      <c r="U522" s="436" t="s">
        <v>68</v>
      </c>
      <c r="V522" s="22" t="s">
        <v>13533</v>
      </c>
      <c r="W522" s="22" t="s">
        <v>68</v>
      </c>
      <c r="X522" s="22" t="s">
        <v>11882</v>
      </c>
      <c r="Y522" s="22" t="s">
        <v>68</v>
      </c>
      <c r="Z522" s="23"/>
      <c r="AA522" s="23"/>
      <c r="AB522" s="437"/>
      <c r="AC522" s="437"/>
      <c r="AD522" s="23"/>
      <c r="AE522" s="73"/>
      <c r="AF522" s="73"/>
      <c r="AG522" s="73"/>
      <c r="AH522" s="73"/>
      <c r="AI522" s="73"/>
      <c r="AJ522" s="73"/>
      <c r="AK522" s="73"/>
      <c r="AL522" s="73"/>
      <c r="AM522" s="73"/>
      <c r="AN522" s="73"/>
      <c r="AO522" s="73"/>
      <c r="AP522" s="73"/>
      <c r="AQ522" s="73"/>
      <c r="AR522" s="73"/>
      <c r="AS522" s="73"/>
      <c r="AT522" s="73"/>
      <c r="AU522" s="73"/>
    </row>
    <row r="523" ht="14.25" customHeight="1">
      <c r="A523" s="440">
        <v>46179.0</v>
      </c>
      <c r="B523" s="441" t="s">
        <v>68</v>
      </c>
      <c r="C523" s="441" t="s">
        <v>68</v>
      </c>
      <c r="D523" s="441" t="s">
        <v>68</v>
      </c>
      <c r="E523" s="441" t="s">
        <v>68</v>
      </c>
      <c r="F523" s="441" t="s">
        <v>68</v>
      </c>
      <c r="G523" s="441" t="s">
        <v>68</v>
      </c>
      <c r="H523" s="443"/>
      <c r="I523" s="443"/>
      <c r="J523" s="464" t="s">
        <v>13432</v>
      </c>
      <c r="K523" s="484"/>
      <c r="L523" s="441" t="s">
        <v>68</v>
      </c>
      <c r="M523" s="441" t="s">
        <v>68</v>
      </c>
      <c r="N523" s="443"/>
      <c r="O523" s="443"/>
      <c r="P523" s="443"/>
      <c r="Q523" s="443"/>
      <c r="R523" s="443"/>
      <c r="S523" s="443"/>
      <c r="T523" s="445" t="s">
        <v>13432</v>
      </c>
      <c r="U523" s="445" t="s">
        <v>68</v>
      </c>
      <c r="V523" s="455" t="s">
        <v>13533</v>
      </c>
      <c r="W523" s="455" t="s">
        <v>68</v>
      </c>
      <c r="X523" s="455" t="s">
        <v>13432</v>
      </c>
      <c r="Y523" s="455" t="s">
        <v>68</v>
      </c>
      <c r="Z523" s="443"/>
      <c r="AA523" s="443"/>
      <c r="AB523" s="481"/>
      <c r="AC523" s="481"/>
      <c r="AD523" s="443"/>
      <c r="AE523" s="446"/>
      <c r="AF523" s="446"/>
      <c r="AG523" s="446"/>
      <c r="AH523" s="446"/>
      <c r="AI523" s="446"/>
      <c r="AJ523" s="446"/>
      <c r="AK523" s="446"/>
      <c r="AL523" s="446"/>
      <c r="AM523" s="446"/>
      <c r="AN523" s="446"/>
      <c r="AO523" s="446"/>
      <c r="AP523" s="446"/>
      <c r="AQ523" s="446"/>
      <c r="AR523" s="446"/>
      <c r="AS523" s="446"/>
      <c r="AT523" s="446"/>
      <c r="AU523" s="446"/>
    </row>
    <row r="524" ht="14.25" customHeight="1">
      <c r="A524" s="433">
        <v>46180.0</v>
      </c>
      <c r="B524" s="438" t="s">
        <v>68</v>
      </c>
      <c r="C524" s="438" t="s">
        <v>68</v>
      </c>
      <c r="D524" s="438" t="s">
        <v>68</v>
      </c>
      <c r="E524" s="438" t="s">
        <v>68</v>
      </c>
      <c r="F524" s="438" t="s">
        <v>68</v>
      </c>
      <c r="G524" s="438" t="s">
        <v>68</v>
      </c>
      <c r="H524" s="23"/>
      <c r="I524" s="23"/>
      <c r="J524" s="439" t="s">
        <v>2458</v>
      </c>
      <c r="K524" s="483"/>
      <c r="L524" s="438" t="s">
        <v>68</v>
      </c>
      <c r="M524" s="438" t="s">
        <v>68</v>
      </c>
      <c r="N524" s="23"/>
      <c r="O524" s="23"/>
      <c r="P524" s="23"/>
      <c r="Q524" s="23"/>
      <c r="R524" s="23"/>
      <c r="S524" s="23"/>
      <c r="T524" s="438" t="s">
        <v>2458</v>
      </c>
      <c r="U524" s="467"/>
      <c r="V524" s="23"/>
      <c r="W524" s="23"/>
      <c r="X524" s="23"/>
      <c r="Y524" s="23"/>
      <c r="Z524" s="23"/>
      <c r="AA524" s="23"/>
      <c r="AB524" s="437"/>
      <c r="AC524" s="437"/>
      <c r="AD524" s="23"/>
      <c r="AE524" s="73"/>
      <c r="AF524" s="73"/>
      <c r="AG524" s="73"/>
      <c r="AH524" s="73"/>
      <c r="AI524" s="73"/>
      <c r="AJ524" s="73"/>
      <c r="AK524" s="73"/>
      <c r="AL524" s="73"/>
      <c r="AM524" s="73"/>
      <c r="AN524" s="73"/>
      <c r="AO524" s="73"/>
      <c r="AP524" s="73"/>
      <c r="AQ524" s="73"/>
      <c r="AR524" s="73"/>
      <c r="AS524" s="73"/>
      <c r="AT524" s="73"/>
      <c r="AU524" s="73"/>
    </row>
    <row r="525" ht="14.25" customHeight="1">
      <c r="A525" s="433">
        <v>46181.0</v>
      </c>
      <c r="B525" s="438" t="s">
        <v>68</v>
      </c>
      <c r="C525" s="438" t="s">
        <v>68</v>
      </c>
      <c r="D525" s="438" t="s">
        <v>68</v>
      </c>
      <c r="E525" s="438" t="s">
        <v>68</v>
      </c>
      <c r="F525" s="438" t="s">
        <v>68</v>
      </c>
      <c r="G525" s="438" t="s">
        <v>68</v>
      </c>
      <c r="H525" s="23"/>
      <c r="I525" s="23"/>
      <c r="J525" s="447" t="s">
        <v>68</v>
      </c>
      <c r="K525" s="483"/>
      <c r="L525" s="438" t="s">
        <v>68</v>
      </c>
      <c r="M525" s="438" t="s">
        <v>68</v>
      </c>
      <c r="N525" s="23"/>
      <c r="O525" s="23"/>
      <c r="P525" s="23"/>
      <c r="Q525" s="23"/>
      <c r="R525" s="23"/>
      <c r="S525" s="23"/>
      <c r="T525" s="436" t="s">
        <v>68</v>
      </c>
      <c r="U525" s="434"/>
      <c r="V525" s="23"/>
      <c r="W525" s="23"/>
      <c r="X525" s="23"/>
      <c r="Y525" s="23"/>
      <c r="Z525" s="23"/>
      <c r="AA525" s="23"/>
      <c r="AB525" s="437"/>
      <c r="AC525" s="437"/>
      <c r="AD525" s="23"/>
      <c r="AE525" s="73"/>
      <c r="AF525" s="73"/>
      <c r="AG525" s="73"/>
      <c r="AH525" s="73"/>
      <c r="AI525" s="73"/>
      <c r="AJ525" s="73"/>
      <c r="AK525" s="73"/>
      <c r="AL525" s="73"/>
      <c r="AM525" s="73"/>
      <c r="AN525" s="73"/>
      <c r="AO525" s="73"/>
      <c r="AP525" s="73"/>
      <c r="AQ525" s="73"/>
      <c r="AR525" s="73"/>
      <c r="AS525" s="73"/>
      <c r="AT525" s="73"/>
      <c r="AU525" s="73"/>
    </row>
    <row r="526" ht="14.25" customHeight="1">
      <c r="A526" s="433">
        <v>46182.0</v>
      </c>
      <c r="B526" s="438" t="s">
        <v>68</v>
      </c>
      <c r="C526" s="438" t="s">
        <v>68</v>
      </c>
      <c r="D526" s="438" t="s">
        <v>68</v>
      </c>
      <c r="E526" s="438" t="s">
        <v>68</v>
      </c>
      <c r="F526" s="438" t="s">
        <v>68</v>
      </c>
      <c r="G526" s="438" t="s">
        <v>68</v>
      </c>
      <c r="H526" s="23"/>
      <c r="I526" s="23"/>
      <c r="J526" s="447" t="s">
        <v>68</v>
      </c>
      <c r="K526" s="483"/>
      <c r="L526" s="438" t="s">
        <v>68</v>
      </c>
      <c r="M526" s="438" t="s">
        <v>68</v>
      </c>
      <c r="N526" s="23"/>
      <c r="O526" s="23"/>
      <c r="P526" s="23"/>
      <c r="Q526" s="23"/>
      <c r="R526" s="23"/>
      <c r="S526" s="23"/>
      <c r="T526" s="436" t="s">
        <v>68</v>
      </c>
      <c r="U526" s="434"/>
      <c r="V526" s="23"/>
      <c r="W526" s="23"/>
      <c r="X526" s="23"/>
      <c r="Y526" s="23"/>
      <c r="Z526" s="23"/>
      <c r="AA526" s="23"/>
      <c r="AB526" s="437"/>
      <c r="AC526" s="437"/>
      <c r="AD526" s="23"/>
      <c r="AE526" s="73"/>
      <c r="AF526" s="73"/>
      <c r="AG526" s="73"/>
      <c r="AH526" s="73"/>
      <c r="AI526" s="73"/>
      <c r="AJ526" s="73"/>
      <c r="AK526" s="73"/>
      <c r="AL526" s="73"/>
      <c r="AM526" s="73"/>
      <c r="AN526" s="73"/>
      <c r="AO526" s="73"/>
      <c r="AP526" s="73"/>
      <c r="AQ526" s="73"/>
      <c r="AR526" s="73"/>
      <c r="AS526" s="73"/>
      <c r="AT526" s="73"/>
      <c r="AU526" s="73"/>
    </row>
    <row r="527" ht="14.25" customHeight="1">
      <c r="A527" s="433">
        <v>46183.0</v>
      </c>
      <c r="B527" s="438" t="s">
        <v>68</v>
      </c>
      <c r="C527" s="438" t="s">
        <v>68</v>
      </c>
      <c r="D527" s="438" t="s">
        <v>68</v>
      </c>
      <c r="E527" s="438" t="s">
        <v>68</v>
      </c>
      <c r="F527" s="438" t="s">
        <v>68</v>
      </c>
      <c r="G527" s="438" t="s">
        <v>68</v>
      </c>
      <c r="H527" s="23"/>
      <c r="I527" s="23"/>
      <c r="J527" s="447" t="s">
        <v>68</v>
      </c>
      <c r="K527" s="483"/>
      <c r="L527" s="438" t="s">
        <v>68</v>
      </c>
      <c r="M527" s="438" t="s">
        <v>68</v>
      </c>
      <c r="N527" s="23"/>
      <c r="O527" s="23"/>
      <c r="P527" s="23"/>
      <c r="Q527" s="23"/>
      <c r="R527" s="23"/>
      <c r="S527" s="23"/>
      <c r="T527" s="436" t="s">
        <v>68</v>
      </c>
      <c r="U527" s="434"/>
      <c r="V527" s="23"/>
      <c r="W527" s="23"/>
      <c r="X527" s="23"/>
      <c r="Y527" s="23"/>
      <c r="Z527" s="23"/>
      <c r="AA527" s="23"/>
      <c r="AB527" s="437"/>
      <c r="AC527" s="437"/>
      <c r="AD527" s="23"/>
      <c r="AE527" s="73"/>
      <c r="AF527" s="73"/>
      <c r="AG527" s="73"/>
      <c r="AH527" s="73"/>
      <c r="AI527" s="73"/>
      <c r="AJ527" s="73"/>
      <c r="AK527" s="73"/>
      <c r="AL527" s="73"/>
      <c r="AM527" s="73"/>
      <c r="AN527" s="73"/>
      <c r="AO527" s="73"/>
      <c r="AP527" s="73"/>
      <c r="AQ527" s="73"/>
      <c r="AR527" s="73"/>
      <c r="AS527" s="73"/>
      <c r="AT527" s="73"/>
      <c r="AU527" s="73"/>
    </row>
    <row r="528" ht="14.25" customHeight="1">
      <c r="A528" s="433">
        <v>46184.0</v>
      </c>
      <c r="B528" s="438" t="s">
        <v>68</v>
      </c>
      <c r="C528" s="438" t="s">
        <v>68</v>
      </c>
      <c r="D528" s="438" t="s">
        <v>68</v>
      </c>
      <c r="E528" s="438" t="s">
        <v>68</v>
      </c>
      <c r="F528" s="438" t="s">
        <v>68</v>
      </c>
      <c r="G528" s="438" t="s">
        <v>68</v>
      </c>
      <c r="H528" s="23"/>
      <c r="I528" s="23"/>
      <c r="J528" s="447" t="s">
        <v>68</v>
      </c>
      <c r="K528" s="483"/>
      <c r="L528" s="438" t="s">
        <v>68</v>
      </c>
      <c r="M528" s="438" t="s">
        <v>68</v>
      </c>
      <c r="N528" s="23"/>
      <c r="O528" s="23"/>
      <c r="P528" s="23"/>
      <c r="Q528" s="23"/>
      <c r="R528" s="23"/>
      <c r="S528" s="23"/>
      <c r="T528" s="436" t="s">
        <v>68</v>
      </c>
      <c r="U528" s="434"/>
      <c r="V528" s="23"/>
      <c r="W528" s="23"/>
      <c r="X528" s="23"/>
      <c r="Y528" s="23"/>
      <c r="Z528" s="23"/>
      <c r="AA528" s="23"/>
      <c r="AB528" s="437"/>
      <c r="AC528" s="437"/>
      <c r="AD528" s="23"/>
      <c r="AE528" s="73"/>
      <c r="AF528" s="73"/>
      <c r="AG528" s="73"/>
      <c r="AH528" s="73"/>
      <c r="AI528" s="73"/>
      <c r="AJ528" s="73"/>
      <c r="AK528" s="73"/>
      <c r="AL528" s="73"/>
      <c r="AM528" s="73"/>
      <c r="AN528" s="73"/>
      <c r="AO528" s="73"/>
      <c r="AP528" s="73"/>
      <c r="AQ528" s="73"/>
      <c r="AR528" s="73"/>
      <c r="AS528" s="73"/>
      <c r="AT528" s="73"/>
      <c r="AU528" s="73"/>
    </row>
    <row r="529" ht="14.25" customHeight="1">
      <c r="A529" s="433">
        <v>46185.0</v>
      </c>
      <c r="B529" s="438" t="s">
        <v>68</v>
      </c>
      <c r="C529" s="438" t="s">
        <v>68</v>
      </c>
      <c r="D529" s="438" t="s">
        <v>68</v>
      </c>
      <c r="E529" s="438" t="s">
        <v>68</v>
      </c>
      <c r="F529" s="438" t="s">
        <v>68</v>
      </c>
      <c r="G529" s="438" t="s">
        <v>68</v>
      </c>
      <c r="H529" s="23"/>
      <c r="I529" s="23"/>
      <c r="J529" s="447" t="s">
        <v>68</v>
      </c>
      <c r="K529" s="483"/>
      <c r="L529" s="438" t="s">
        <v>68</v>
      </c>
      <c r="M529" s="438" t="s">
        <v>68</v>
      </c>
      <c r="N529" s="23"/>
      <c r="O529" s="23"/>
      <c r="P529" s="23"/>
      <c r="Q529" s="23"/>
      <c r="R529" s="23"/>
      <c r="S529" s="23"/>
      <c r="T529" s="436" t="s">
        <v>68</v>
      </c>
      <c r="U529" s="434"/>
      <c r="V529" s="23"/>
      <c r="W529" s="23"/>
      <c r="X529" s="23"/>
      <c r="Y529" s="23"/>
      <c r="Z529" s="23"/>
      <c r="AA529" s="23"/>
      <c r="AB529" s="437"/>
      <c r="AC529" s="437"/>
      <c r="AD529" s="23"/>
      <c r="AE529" s="73"/>
      <c r="AF529" s="73"/>
      <c r="AG529" s="73"/>
      <c r="AH529" s="73"/>
      <c r="AI529" s="73"/>
      <c r="AJ529" s="73"/>
      <c r="AK529" s="73"/>
      <c r="AL529" s="73"/>
      <c r="AM529" s="73"/>
      <c r="AN529" s="73"/>
      <c r="AO529" s="73"/>
      <c r="AP529" s="73"/>
      <c r="AQ529" s="73"/>
      <c r="AR529" s="73"/>
      <c r="AS529" s="73"/>
      <c r="AT529" s="73"/>
      <c r="AU529" s="73"/>
    </row>
    <row r="530" ht="14.25" customHeight="1">
      <c r="A530" s="440">
        <v>46186.0</v>
      </c>
      <c r="B530" s="441" t="s">
        <v>68</v>
      </c>
      <c r="C530" s="441" t="s">
        <v>68</v>
      </c>
      <c r="D530" s="441" t="s">
        <v>68</v>
      </c>
      <c r="E530" s="441" t="s">
        <v>68</v>
      </c>
      <c r="F530" s="441" t="s">
        <v>68</v>
      </c>
      <c r="G530" s="441" t="s">
        <v>68</v>
      </c>
      <c r="H530" s="443"/>
      <c r="I530" s="443"/>
      <c r="J530" s="464" t="s">
        <v>13432</v>
      </c>
      <c r="K530" s="484"/>
      <c r="L530" s="441" t="s">
        <v>68</v>
      </c>
      <c r="M530" s="441" t="s">
        <v>68</v>
      </c>
      <c r="N530" s="443"/>
      <c r="O530" s="443"/>
      <c r="P530" s="443"/>
      <c r="Q530" s="443"/>
      <c r="R530" s="443"/>
      <c r="S530" s="443"/>
      <c r="T530" s="445" t="s">
        <v>13432</v>
      </c>
      <c r="U530" s="442"/>
      <c r="V530" s="443"/>
      <c r="W530" s="443"/>
      <c r="X530" s="443"/>
      <c r="Y530" s="443"/>
      <c r="Z530" s="443"/>
      <c r="AA530" s="443"/>
      <c r="AB530" s="481"/>
      <c r="AC530" s="481"/>
      <c r="AD530" s="443"/>
      <c r="AE530" s="446"/>
      <c r="AF530" s="446"/>
      <c r="AG530" s="446"/>
      <c r="AH530" s="446"/>
      <c r="AI530" s="446"/>
      <c r="AJ530" s="446"/>
      <c r="AK530" s="446"/>
      <c r="AL530" s="446"/>
      <c r="AM530" s="446"/>
      <c r="AN530" s="446"/>
      <c r="AO530" s="446"/>
      <c r="AP530" s="446"/>
      <c r="AQ530" s="446"/>
      <c r="AR530" s="446"/>
      <c r="AS530" s="446"/>
      <c r="AT530" s="446"/>
      <c r="AU530" s="446"/>
    </row>
    <row r="531" ht="14.25" customHeight="1">
      <c r="A531" s="433">
        <v>46187.0</v>
      </c>
      <c r="B531" s="438" t="s">
        <v>68</v>
      </c>
      <c r="C531" s="438" t="s">
        <v>68</v>
      </c>
      <c r="D531" s="438" t="s">
        <v>68</v>
      </c>
      <c r="E531" s="438" t="s">
        <v>68</v>
      </c>
      <c r="F531" s="438" t="s">
        <v>68</v>
      </c>
      <c r="G531" s="438" t="s">
        <v>68</v>
      </c>
      <c r="H531" s="23"/>
      <c r="I531" s="23"/>
      <c r="J531" s="439" t="s">
        <v>2458</v>
      </c>
      <c r="K531" s="483"/>
      <c r="L531" s="438" t="s">
        <v>68</v>
      </c>
      <c r="M531" s="438" t="s">
        <v>68</v>
      </c>
      <c r="N531" s="23"/>
      <c r="O531" s="23"/>
      <c r="P531" s="23"/>
      <c r="Q531" s="23"/>
      <c r="R531" s="23"/>
      <c r="S531" s="23"/>
      <c r="T531" s="438" t="s">
        <v>2458</v>
      </c>
      <c r="U531" s="467"/>
      <c r="V531" s="23"/>
      <c r="W531" s="23"/>
      <c r="X531" s="23"/>
      <c r="Y531" s="23"/>
      <c r="Z531" s="23"/>
      <c r="AA531" s="23"/>
      <c r="AB531" s="437"/>
      <c r="AC531" s="437"/>
      <c r="AD531" s="23"/>
      <c r="AE531" s="73"/>
      <c r="AF531" s="73"/>
      <c r="AG531" s="73"/>
      <c r="AH531" s="73"/>
      <c r="AI531" s="73"/>
      <c r="AJ531" s="73"/>
      <c r="AK531" s="73"/>
      <c r="AL531" s="73"/>
      <c r="AM531" s="73"/>
      <c r="AN531" s="73"/>
      <c r="AO531" s="73"/>
      <c r="AP531" s="73"/>
      <c r="AQ531" s="73"/>
      <c r="AR531" s="73"/>
      <c r="AS531" s="73"/>
      <c r="AT531" s="73"/>
      <c r="AU531" s="73"/>
    </row>
    <row r="532" ht="14.25" customHeight="1">
      <c r="A532" s="433">
        <v>46188.0</v>
      </c>
      <c r="B532" s="438" t="s">
        <v>68</v>
      </c>
      <c r="C532" s="438" t="s">
        <v>68</v>
      </c>
      <c r="D532" s="438" t="s">
        <v>68</v>
      </c>
      <c r="E532" s="438" t="s">
        <v>68</v>
      </c>
      <c r="F532" s="438" t="s">
        <v>68</v>
      </c>
      <c r="G532" s="438" t="s">
        <v>68</v>
      </c>
      <c r="H532" s="23"/>
      <c r="I532" s="23"/>
      <c r="J532" s="447" t="s">
        <v>68</v>
      </c>
      <c r="K532" s="483"/>
      <c r="L532" s="438" t="s">
        <v>68</v>
      </c>
      <c r="M532" s="438" t="s">
        <v>68</v>
      </c>
      <c r="N532" s="23"/>
      <c r="O532" s="23"/>
      <c r="P532" s="23"/>
      <c r="Q532" s="23"/>
      <c r="R532" s="23"/>
      <c r="S532" s="23"/>
      <c r="T532" s="436" t="s">
        <v>68</v>
      </c>
      <c r="U532" s="434"/>
      <c r="V532" s="23"/>
      <c r="W532" s="23"/>
      <c r="X532" s="23"/>
      <c r="Y532" s="23"/>
      <c r="Z532" s="23"/>
      <c r="AA532" s="23"/>
      <c r="AB532" s="437"/>
      <c r="AC532" s="437"/>
      <c r="AD532" s="23"/>
      <c r="AE532" s="73"/>
      <c r="AF532" s="73"/>
      <c r="AG532" s="73"/>
      <c r="AH532" s="73"/>
      <c r="AI532" s="73"/>
      <c r="AJ532" s="73"/>
      <c r="AK532" s="73"/>
      <c r="AL532" s="73"/>
      <c r="AM532" s="73"/>
      <c r="AN532" s="73"/>
      <c r="AO532" s="73"/>
      <c r="AP532" s="73"/>
      <c r="AQ532" s="73"/>
      <c r="AR532" s="73"/>
      <c r="AS532" s="73"/>
      <c r="AT532" s="73"/>
      <c r="AU532" s="73"/>
    </row>
    <row r="533" ht="14.25" customHeight="1">
      <c r="A533" s="433">
        <v>46189.0</v>
      </c>
      <c r="B533" s="438" t="s">
        <v>68</v>
      </c>
      <c r="C533" s="438" t="s">
        <v>68</v>
      </c>
      <c r="D533" s="438" t="s">
        <v>68</v>
      </c>
      <c r="E533" s="438" t="s">
        <v>68</v>
      </c>
      <c r="F533" s="438" t="s">
        <v>68</v>
      </c>
      <c r="G533" s="438" t="s">
        <v>68</v>
      </c>
      <c r="H533" s="23"/>
      <c r="I533" s="23"/>
      <c r="J533" s="447" t="s">
        <v>68</v>
      </c>
      <c r="K533" s="483"/>
      <c r="L533" s="438" t="s">
        <v>68</v>
      </c>
      <c r="M533" s="438" t="s">
        <v>68</v>
      </c>
      <c r="N533" s="23"/>
      <c r="O533" s="23"/>
      <c r="P533" s="23"/>
      <c r="Q533" s="23"/>
      <c r="R533" s="23"/>
      <c r="S533" s="23"/>
      <c r="T533" s="436" t="s">
        <v>68</v>
      </c>
      <c r="U533" s="434"/>
      <c r="V533" s="23"/>
      <c r="W533" s="23"/>
      <c r="X533" s="23"/>
      <c r="Y533" s="23"/>
      <c r="Z533" s="23"/>
      <c r="AA533" s="23"/>
      <c r="AB533" s="437"/>
      <c r="AC533" s="437"/>
      <c r="AD533" s="23"/>
      <c r="AE533" s="73"/>
      <c r="AF533" s="73"/>
      <c r="AG533" s="73"/>
      <c r="AH533" s="73"/>
      <c r="AI533" s="73"/>
      <c r="AJ533" s="73"/>
      <c r="AK533" s="73"/>
      <c r="AL533" s="73"/>
      <c r="AM533" s="73"/>
      <c r="AN533" s="73"/>
      <c r="AO533" s="73"/>
      <c r="AP533" s="73"/>
      <c r="AQ533" s="73"/>
      <c r="AR533" s="73"/>
      <c r="AS533" s="73"/>
      <c r="AT533" s="73"/>
      <c r="AU533" s="73"/>
    </row>
    <row r="534" ht="14.25" customHeight="1">
      <c r="A534" s="433">
        <v>46190.0</v>
      </c>
      <c r="B534" s="438" t="s">
        <v>68</v>
      </c>
      <c r="C534" s="438" t="s">
        <v>68</v>
      </c>
      <c r="D534" s="438" t="s">
        <v>68</v>
      </c>
      <c r="E534" s="438" t="s">
        <v>68</v>
      </c>
      <c r="F534" s="438" t="s">
        <v>68</v>
      </c>
      <c r="G534" s="438" t="s">
        <v>68</v>
      </c>
      <c r="H534" s="23"/>
      <c r="I534" s="23"/>
      <c r="J534" s="447" t="s">
        <v>68</v>
      </c>
      <c r="K534" s="483"/>
      <c r="L534" s="438" t="s">
        <v>68</v>
      </c>
      <c r="M534" s="438" t="s">
        <v>68</v>
      </c>
      <c r="N534" s="23"/>
      <c r="O534" s="23"/>
      <c r="P534" s="23"/>
      <c r="Q534" s="23"/>
      <c r="R534" s="23"/>
      <c r="S534" s="23"/>
      <c r="T534" s="436" t="s">
        <v>68</v>
      </c>
      <c r="U534" s="434"/>
      <c r="V534" s="23"/>
      <c r="W534" s="23"/>
      <c r="X534" s="23"/>
      <c r="Y534" s="23"/>
      <c r="Z534" s="23"/>
      <c r="AA534" s="23"/>
      <c r="AB534" s="437"/>
      <c r="AC534" s="437"/>
      <c r="AD534" s="23"/>
      <c r="AE534" s="73"/>
      <c r="AF534" s="73"/>
      <c r="AG534" s="73"/>
      <c r="AH534" s="73"/>
      <c r="AI534" s="73"/>
      <c r="AJ534" s="73"/>
      <c r="AK534" s="73"/>
      <c r="AL534" s="73"/>
      <c r="AM534" s="73"/>
      <c r="AN534" s="73"/>
      <c r="AO534" s="73"/>
      <c r="AP534" s="73"/>
      <c r="AQ534" s="73"/>
      <c r="AR534" s="73"/>
      <c r="AS534" s="73"/>
      <c r="AT534" s="73"/>
      <c r="AU534" s="73"/>
    </row>
    <row r="535" ht="14.25" customHeight="1">
      <c r="A535" s="433">
        <v>46191.0</v>
      </c>
      <c r="B535" s="438" t="s">
        <v>68</v>
      </c>
      <c r="C535" s="438" t="s">
        <v>68</v>
      </c>
      <c r="D535" s="438" t="s">
        <v>68</v>
      </c>
      <c r="E535" s="438" t="s">
        <v>68</v>
      </c>
      <c r="F535" s="438" t="s">
        <v>68</v>
      </c>
      <c r="G535" s="438" t="s">
        <v>68</v>
      </c>
      <c r="H535" s="23"/>
      <c r="I535" s="23"/>
      <c r="J535" s="447" t="s">
        <v>68</v>
      </c>
      <c r="K535" s="483"/>
      <c r="L535" s="438" t="s">
        <v>68</v>
      </c>
      <c r="M535" s="438" t="s">
        <v>68</v>
      </c>
      <c r="N535" s="23"/>
      <c r="O535" s="23"/>
      <c r="P535" s="23"/>
      <c r="Q535" s="23"/>
      <c r="R535" s="23"/>
      <c r="S535" s="23"/>
      <c r="T535" s="436" t="s">
        <v>68</v>
      </c>
      <c r="U535" s="434"/>
      <c r="V535" s="23"/>
      <c r="W535" s="23"/>
      <c r="X535" s="23"/>
      <c r="Y535" s="23"/>
      <c r="Z535" s="23"/>
      <c r="AA535" s="23"/>
      <c r="AB535" s="437"/>
      <c r="AC535" s="437"/>
      <c r="AD535" s="23"/>
      <c r="AE535" s="73"/>
      <c r="AF535" s="73"/>
      <c r="AG535" s="73"/>
      <c r="AH535" s="73"/>
      <c r="AI535" s="73"/>
      <c r="AJ535" s="73"/>
      <c r="AK535" s="73"/>
      <c r="AL535" s="73"/>
      <c r="AM535" s="73"/>
      <c r="AN535" s="73"/>
      <c r="AO535" s="73"/>
      <c r="AP535" s="73"/>
      <c r="AQ535" s="73"/>
      <c r="AR535" s="73"/>
      <c r="AS535" s="73"/>
      <c r="AT535" s="73"/>
      <c r="AU535" s="73"/>
    </row>
    <row r="536" ht="14.25" customHeight="1">
      <c r="A536" s="433">
        <v>46192.0</v>
      </c>
      <c r="B536" s="438" t="s">
        <v>68</v>
      </c>
      <c r="C536" s="438" t="s">
        <v>68</v>
      </c>
      <c r="D536" s="438" t="s">
        <v>68</v>
      </c>
      <c r="E536" s="438" t="s">
        <v>68</v>
      </c>
      <c r="F536" s="438" t="s">
        <v>68</v>
      </c>
      <c r="G536" s="438" t="s">
        <v>68</v>
      </c>
      <c r="H536" s="23"/>
      <c r="I536" s="23"/>
      <c r="J536" s="447" t="s">
        <v>68</v>
      </c>
      <c r="K536" s="483"/>
      <c r="L536" s="438" t="s">
        <v>68</v>
      </c>
      <c r="M536" s="438" t="s">
        <v>68</v>
      </c>
      <c r="N536" s="23"/>
      <c r="O536" s="23"/>
      <c r="P536" s="23"/>
      <c r="Q536" s="23"/>
      <c r="R536" s="23"/>
      <c r="S536" s="23"/>
      <c r="T536" s="436" t="s">
        <v>68</v>
      </c>
      <c r="U536" s="434"/>
      <c r="V536" s="23"/>
      <c r="W536" s="23"/>
      <c r="X536" s="23"/>
      <c r="Y536" s="23"/>
      <c r="Z536" s="23"/>
      <c r="AA536" s="23"/>
      <c r="AB536" s="437"/>
      <c r="AC536" s="437"/>
      <c r="AD536" s="23"/>
      <c r="AE536" s="73"/>
      <c r="AF536" s="73"/>
      <c r="AG536" s="73"/>
      <c r="AH536" s="73"/>
      <c r="AI536" s="73"/>
      <c r="AJ536" s="73"/>
      <c r="AK536" s="73"/>
      <c r="AL536" s="73"/>
      <c r="AM536" s="73"/>
      <c r="AN536" s="73"/>
      <c r="AO536" s="73"/>
      <c r="AP536" s="73"/>
      <c r="AQ536" s="73"/>
      <c r="AR536" s="73"/>
      <c r="AS536" s="73"/>
      <c r="AT536" s="73"/>
      <c r="AU536" s="73"/>
    </row>
    <row r="537" ht="14.25" customHeight="1">
      <c r="A537" s="440">
        <v>46193.0</v>
      </c>
      <c r="B537" s="441" t="s">
        <v>68</v>
      </c>
      <c r="C537" s="441" t="s">
        <v>68</v>
      </c>
      <c r="D537" s="441" t="s">
        <v>68</v>
      </c>
      <c r="E537" s="441" t="s">
        <v>68</v>
      </c>
      <c r="F537" s="441" t="s">
        <v>68</v>
      </c>
      <c r="G537" s="441" t="s">
        <v>68</v>
      </c>
      <c r="H537" s="443"/>
      <c r="I537" s="443"/>
      <c r="J537" s="464" t="s">
        <v>13432</v>
      </c>
      <c r="K537" s="484"/>
      <c r="L537" s="441" t="s">
        <v>68</v>
      </c>
      <c r="M537" s="441" t="s">
        <v>68</v>
      </c>
      <c r="N537" s="443"/>
      <c r="O537" s="443"/>
      <c r="P537" s="443"/>
      <c r="Q537" s="443"/>
      <c r="R537" s="443"/>
      <c r="S537" s="443"/>
      <c r="T537" s="445" t="s">
        <v>13432</v>
      </c>
      <c r="U537" s="442"/>
      <c r="V537" s="443"/>
      <c r="W537" s="443"/>
      <c r="X537" s="443"/>
      <c r="Y537" s="443"/>
      <c r="Z537" s="443"/>
      <c r="AA537" s="443"/>
      <c r="AB537" s="481"/>
      <c r="AC537" s="481"/>
      <c r="AD537" s="443"/>
      <c r="AE537" s="446"/>
      <c r="AF537" s="446"/>
      <c r="AG537" s="446"/>
      <c r="AH537" s="446"/>
      <c r="AI537" s="446"/>
      <c r="AJ537" s="446"/>
      <c r="AK537" s="446"/>
      <c r="AL537" s="446"/>
      <c r="AM537" s="446"/>
      <c r="AN537" s="446"/>
      <c r="AO537" s="446"/>
      <c r="AP537" s="446"/>
      <c r="AQ537" s="446"/>
      <c r="AR537" s="446"/>
      <c r="AS537" s="446"/>
      <c r="AT537" s="446"/>
      <c r="AU537" s="446"/>
    </row>
    <row r="538" ht="14.25" customHeight="1">
      <c r="A538" s="433">
        <v>46194.0</v>
      </c>
      <c r="B538" s="438" t="s">
        <v>68</v>
      </c>
      <c r="C538" s="438" t="s">
        <v>68</v>
      </c>
      <c r="D538" s="438" t="s">
        <v>68</v>
      </c>
      <c r="E538" s="438" t="s">
        <v>68</v>
      </c>
      <c r="F538" s="438" t="s">
        <v>68</v>
      </c>
      <c r="G538" s="438" t="s">
        <v>68</v>
      </c>
      <c r="H538" s="23"/>
      <c r="I538" s="23"/>
      <c r="J538" s="439" t="s">
        <v>2458</v>
      </c>
      <c r="K538" s="483"/>
      <c r="L538" s="438" t="s">
        <v>68</v>
      </c>
      <c r="M538" s="438" t="s">
        <v>68</v>
      </c>
      <c r="N538" s="23"/>
      <c r="O538" s="23"/>
      <c r="P538" s="23"/>
      <c r="Q538" s="23"/>
      <c r="R538" s="23"/>
      <c r="S538" s="23"/>
      <c r="T538" s="438" t="s">
        <v>2458</v>
      </c>
      <c r="U538" s="467"/>
      <c r="V538" s="23"/>
      <c r="W538" s="23"/>
      <c r="X538" s="23"/>
      <c r="Y538" s="23"/>
      <c r="Z538" s="23"/>
      <c r="AA538" s="23"/>
      <c r="AB538" s="437"/>
      <c r="AC538" s="437"/>
      <c r="AD538" s="23"/>
      <c r="AE538" s="73"/>
      <c r="AF538" s="73"/>
      <c r="AG538" s="73"/>
      <c r="AH538" s="73"/>
      <c r="AI538" s="73"/>
      <c r="AJ538" s="73"/>
      <c r="AK538" s="73"/>
      <c r="AL538" s="73"/>
      <c r="AM538" s="73"/>
      <c r="AN538" s="73"/>
      <c r="AO538" s="73"/>
      <c r="AP538" s="73"/>
      <c r="AQ538" s="73"/>
      <c r="AR538" s="73"/>
      <c r="AS538" s="73"/>
      <c r="AT538" s="73"/>
      <c r="AU538" s="73"/>
    </row>
    <row r="539" ht="14.25" customHeight="1">
      <c r="A539" s="433">
        <v>46195.0</v>
      </c>
      <c r="B539" s="438" t="s">
        <v>68</v>
      </c>
      <c r="C539" s="438" t="s">
        <v>68</v>
      </c>
      <c r="D539" s="438" t="s">
        <v>68</v>
      </c>
      <c r="E539" s="438" t="s">
        <v>68</v>
      </c>
      <c r="F539" s="438" t="s">
        <v>68</v>
      </c>
      <c r="G539" s="438" t="s">
        <v>68</v>
      </c>
      <c r="H539" s="23"/>
      <c r="I539" s="23"/>
      <c r="J539" s="447" t="s">
        <v>68</v>
      </c>
      <c r="K539" s="483"/>
      <c r="L539" s="438" t="s">
        <v>68</v>
      </c>
      <c r="M539" s="438" t="s">
        <v>68</v>
      </c>
      <c r="N539" s="23"/>
      <c r="O539" s="23"/>
      <c r="P539" s="23"/>
      <c r="Q539" s="23"/>
      <c r="R539" s="23"/>
      <c r="S539" s="23"/>
      <c r="T539" s="436" t="s">
        <v>68</v>
      </c>
      <c r="U539" s="434"/>
      <c r="V539" s="23"/>
      <c r="W539" s="23"/>
      <c r="X539" s="23"/>
      <c r="Y539" s="23"/>
      <c r="Z539" s="23"/>
      <c r="AA539" s="23"/>
      <c r="AB539" s="437"/>
      <c r="AC539" s="437"/>
      <c r="AD539" s="23"/>
      <c r="AE539" s="73"/>
      <c r="AF539" s="73"/>
      <c r="AG539" s="73"/>
      <c r="AH539" s="73"/>
      <c r="AI539" s="73"/>
      <c r="AJ539" s="73"/>
      <c r="AK539" s="73"/>
      <c r="AL539" s="73"/>
      <c r="AM539" s="73"/>
      <c r="AN539" s="73"/>
      <c r="AO539" s="73"/>
      <c r="AP539" s="73"/>
      <c r="AQ539" s="73"/>
      <c r="AR539" s="73"/>
      <c r="AS539" s="73"/>
      <c r="AT539" s="73"/>
      <c r="AU539" s="73"/>
    </row>
    <row r="540" ht="14.25" customHeight="1">
      <c r="A540" s="433">
        <v>46196.0</v>
      </c>
      <c r="B540" s="438" t="s">
        <v>68</v>
      </c>
      <c r="C540" s="438" t="s">
        <v>68</v>
      </c>
      <c r="D540" s="438" t="s">
        <v>68</v>
      </c>
      <c r="E540" s="438" t="s">
        <v>68</v>
      </c>
      <c r="F540" s="438" t="s">
        <v>68</v>
      </c>
      <c r="G540" s="438" t="s">
        <v>68</v>
      </c>
      <c r="H540" s="23"/>
      <c r="I540" s="23"/>
      <c r="J540" s="447" t="s">
        <v>68</v>
      </c>
      <c r="K540" s="483"/>
      <c r="L540" s="438" t="s">
        <v>68</v>
      </c>
      <c r="M540" s="438" t="s">
        <v>68</v>
      </c>
      <c r="N540" s="23"/>
      <c r="O540" s="23"/>
      <c r="P540" s="23"/>
      <c r="Q540" s="23"/>
      <c r="R540" s="23"/>
      <c r="S540" s="23"/>
      <c r="T540" s="436" t="s">
        <v>68</v>
      </c>
      <c r="U540" s="434"/>
      <c r="V540" s="23"/>
      <c r="W540" s="23"/>
      <c r="X540" s="23"/>
      <c r="Y540" s="23"/>
      <c r="Z540" s="23"/>
      <c r="AA540" s="23"/>
      <c r="AB540" s="437"/>
      <c r="AC540" s="437"/>
      <c r="AD540" s="23"/>
      <c r="AE540" s="73"/>
      <c r="AF540" s="73"/>
      <c r="AG540" s="73"/>
      <c r="AH540" s="73"/>
      <c r="AI540" s="73"/>
      <c r="AJ540" s="73"/>
      <c r="AK540" s="73"/>
      <c r="AL540" s="73"/>
      <c r="AM540" s="73"/>
      <c r="AN540" s="73"/>
      <c r="AO540" s="73"/>
      <c r="AP540" s="73"/>
      <c r="AQ540" s="73"/>
      <c r="AR540" s="73"/>
      <c r="AS540" s="73"/>
      <c r="AT540" s="73"/>
      <c r="AU540" s="73"/>
    </row>
    <row r="541" ht="14.25" customHeight="1">
      <c r="A541" s="433">
        <v>46197.0</v>
      </c>
      <c r="B541" s="438" t="s">
        <v>68</v>
      </c>
      <c r="C541" s="438" t="s">
        <v>68</v>
      </c>
      <c r="D541" s="438" t="s">
        <v>68</v>
      </c>
      <c r="E541" s="438" t="s">
        <v>68</v>
      </c>
      <c r="F541" s="438" t="s">
        <v>68</v>
      </c>
      <c r="G541" s="438" t="s">
        <v>68</v>
      </c>
      <c r="H541" s="23"/>
      <c r="I541" s="23"/>
      <c r="J541" s="447" t="s">
        <v>68</v>
      </c>
      <c r="K541" s="483"/>
      <c r="L541" s="438" t="s">
        <v>68</v>
      </c>
      <c r="M541" s="438" t="s">
        <v>68</v>
      </c>
      <c r="N541" s="23"/>
      <c r="O541" s="23"/>
      <c r="P541" s="23"/>
      <c r="Q541" s="23"/>
      <c r="R541" s="23"/>
      <c r="S541" s="23"/>
      <c r="T541" s="436" t="s">
        <v>68</v>
      </c>
      <c r="U541" s="434"/>
      <c r="V541" s="23"/>
      <c r="W541" s="23"/>
      <c r="X541" s="23"/>
      <c r="Y541" s="23"/>
      <c r="Z541" s="23"/>
      <c r="AA541" s="23"/>
      <c r="AB541" s="437"/>
      <c r="AC541" s="437"/>
      <c r="AD541" s="23"/>
      <c r="AE541" s="73"/>
      <c r="AF541" s="73"/>
      <c r="AG541" s="73"/>
      <c r="AH541" s="73"/>
      <c r="AI541" s="73"/>
      <c r="AJ541" s="73"/>
      <c r="AK541" s="73"/>
      <c r="AL541" s="73"/>
      <c r="AM541" s="73"/>
      <c r="AN541" s="73"/>
      <c r="AO541" s="73"/>
      <c r="AP541" s="73"/>
      <c r="AQ541" s="73"/>
      <c r="AR541" s="73"/>
      <c r="AS541" s="73"/>
      <c r="AT541" s="73"/>
      <c r="AU541" s="73"/>
    </row>
    <row r="542" ht="14.25" customHeight="1">
      <c r="A542" s="433">
        <v>46198.0</v>
      </c>
      <c r="B542" s="438" t="s">
        <v>68</v>
      </c>
      <c r="C542" s="438" t="s">
        <v>68</v>
      </c>
      <c r="D542" s="438" t="s">
        <v>68</v>
      </c>
      <c r="E542" s="438" t="s">
        <v>68</v>
      </c>
      <c r="F542" s="438" t="s">
        <v>68</v>
      </c>
      <c r="G542" s="438" t="s">
        <v>68</v>
      </c>
      <c r="H542" s="23"/>
      <c r="I542" s="23"/>
      <c r="J542" s="447" t="s">
        <v>68</v>
      </c>
      <c r="K542" s="483"/>
      <c r="L542" s="438" t="s">
        <v>68</v>
      </c>
      <c r="M542" s="438" t="s">
        <v>68</v>
      </c>
      <c r="N542" s="23"/>
      <c r="O542" s="23"/>
      <c r="P542" s="23"/>
      <c r="Q542" s="23"/>
      <c r="R542" s="23"/>
      <c r="S542" s="23"/>
      <c r="T542" s="436" t="s">
        <v>68</v>
      </c>
      <c r="U542" s="434"/>
      <c r="V542" s="23"/>
      <c r="W542" s="23"/>
      <c r="X542" s="23"/>
      <c r="Y542" s="23"/>
      <c r="Z542" s="23"/>
      <c r="AA542" s="23"/>
      <c r="AB542" s="437"/>
      <c r="AC542" s="437"/>
      <c r="AD542" s="23"/>
      <c r="AE542" s="73"/>
      <c r="AF542" s="73"/>
      <c r="AG542" s="73"/>
      <c r="AH542" s="73"/>
      <c r="AI542" s="73"/>
      <c r="AJ542" s="73"/>
      <c r="AK542" s="73"/>
      <c r="AL542" s="73"/>
      <c r="AM542" s="73"/>
      <c r="AN542" s="73"/>
      <c r="AO542" s="73"/>
      <c r="AP542" s="73"/>
      <c r="AQ542" s="73"/>
      <c r="AR542" s="73"/>
      <c r="AS542" s="73"/>
      <c r="AT542" s="73"/>
      <c r="AU542" s="73"/>
    </row>
    <row r="543" ht="14.25" customHeight="1">
      <c r="A543" s="433">
        <v>46199.0</v>
      </c>
      <c r="B543" s="438" t="s">
        <v>68</v>
      </c>
      <c r="C543" s="438" t="s">
        <v>68</v>
      </c>
      <c r="D543" s="438" t="s">
        <v>68</v>
      </c>
      <c r="E543" s="438" t="s">
        <v>68</v>
      </c>
      <c r="F543" s="438" t="s">
        <v>68</v>
      </c>
      <c r="G543" s="438" t="s">
        <v>68</v>
      </c>
      <c r="H543" s="23"/>
      <c r="I543" s="23"/>
      <c r="J543" s="447" t="s">
        <v>68</v>
      </c>
      <c r="K543" s="483"/>
      <c r="L543" s="438" t="s">
        <v>68</v>
      </c>
      <c r="M543" s="438" t="s">
        <v>68</v>
      </c>
      <c r="N543" s="23"/>
      <c r="O543" s="23"/>
      <c r="P543" s="23"/>
      <c r="Q543" s="23"/>
      <c r="R543" s="23"/>
      <c r="S543" s="23"/>
      <c r="T543" s="436" t="s">
        <v>68</v>
      </c>
      <c r="U543" s="434"/>
      <c r="V543" s="23"/>
      <c r="W543" s="23"/>
      <c r="X543" s="23"/>
      <c r="Y543" s="23"/>
      <c r="Z543" s="23"/>
      <c r="AA543" s="23"/>
      <c r="AB543" s="437"/>
      <c r="AC543" s="437"/>
      <c r="AD543" s="23"/>
      <c r="AE543" s="73"/>
      <c r="AF543" s="73"/>
      <c r="AG543" s="73"/>
      <c r="AH543" s="73"/>
      <c r="AI543" s="73"/>
      <c r="AJ543" s="73"/>
      <c r="AK543" s="73"/>
      <c r="AL543" s="73"/>
      <c r="AM543" s="73"/>
      <c r="AN543" s="73"/>
      <c r="AO543" s="73"/>
      <c r="AP543" s="73"/>
      <c r="AQ543" s="73"/>
      <c r="AR543" s="73"/>
      <c r="AS543" s="73"/>
      <c r="AT543" s="73"/>
      <c r="AU543" s="73"/>
    </row>
    <row r="544" ht="14.25" customHeight="1">
      <c r="A544" s="440">
        <v>46200.0</v>
      </c>
      <c r="B544" s="441" t="s">
        <v>68</v>
      </c>
      <c r="C544" s="441" t="s">
        <v>68</v>
      </c>
      <c r="D544" s="441" t="s">
        <v>68</v>
      </c>
      <c r="E544" s="441" t="s">
        <v>68</v>
      </c>
      <c r="F544" s="441" t="s">
        <v>68</v>
      </c>
      <c r="G544" s="441" t="s">
        <v>68</v>
      </c>
      <c r="H544" s="443"/>
      <c r="I544" s="443"/>
      <c r="J544" s="464" t="s">
        <v>13432</v>
      </c>
      <c r="K544" s="484"/>
      <c r="L544" s="441" t="s">
        <v>68</v>
      </c>
      <c r="M544" s="441" t="s">
        <v>68</v>
      </c>
      <c r="N544" s="443"/>
      <c r="O544" s="443"/>
      <c r="P544" s="443"/>
      <c r="Q544" s="443"/>
      <c r="R544" s="443"/>
      <c r="S544" s="443"/>
      <c r="T544" s="445" t="s">
        <v>13432</v>
      </c>
      <c r="U544" s="442"/>
      <c r="V544" s="443"/>
      <c r="W544" s="443"/>
      <c r="X544" s="443"/>
      <c r="Y544" s="443"/>
      <c r="Z544" s="443"/>
      <c r="AA544" s="443"/>
      <c r="AB544" s="437"/>
      <c r="AC544" s="437"/>
      <c r="AD544" s="443"/>
      <c r="AE544" s="446"/>
      <c r="AF544" s="446"/>
      <c r="AG544" s="446"/>
      <c r="AH544" s="446"/>
      <c r="AI544" s="446"/>
      <c r="AJ544" s="446"/>
      <c r="AK544" s="446"/>
      <c r="AL544" s="446"/>
      <c r="AM544" s="446"/>
      <c r="AN544" s="446"/>
      <c r="AO544" s="446"/>
      <c r="AP544" s="446"/>
      <c r="AQ544" s="446"/>
      <c r="AR544" s="446"/>
      <c r="AS544" s="446"/>
      <c r="AT544" s="446"/>
      <c r="AU544" s="446"/>
    </row>
    <row r="545" ht="14.25" customHeight="1">
      <c r="A545" s="433">
        <v>46201.0</v>
      </c>
      <c r="B545" s="438" t="s">
        <v>68</v>
      </c>
      <c r="C545" s="438" t="s">
        <v>68</v>
      </c>
      <c r="D545" s="438" t="s">
        <v>68</v>
      </c>
      <c r="E545" s="438" t="s">
        <v>68</v>
      </c>
      <c r="F545" s="438" t="s">
        <v>68</v>
      </c>
      <c r="G545" s="438" t="s">
        <v>68</v>
      </c>
      <c r="H545" s="23"/>
      <c r="I545" s="23"/>
      <c r="J545" s="439" t="s">
        <v>2458</v>
      </c>
      <c r="K545" s="483"/>
      <c r="L545" s="438" t="s">
        <v>68</v>
      </c>
      <c r="M545" s="438" t="s">
        <v>68</v>
      </c>
      <c r="N545" s="23"/>
      <c r="O545" s="23"/>
      <c r="P545" s="23"/>
      <c r="Q545" s="23"/>
      <c r="R545" s="23"/>
      <c r="S545" s="23"/>
      <c r="T545" s="438" t="s">
        <v>2458</v>
      </c>
      <c r="U545" s="467"/>
      <c r="V545" s="23"/>
      <c r="W545" s="23"/>
      <c r="X545" s="23"/>
      <c r="Y545" s="23"/>
      <c r="Z545" s="23"/>
      <c r="AA545" s="23"/>
      <c r="AB545" s="437"/>
      <c r="AC545" s="437"/>
      <c r="AD545" s="23"/>
      <c r="AE545" s="73"/>
      <c r="AF545" s="73"/>
      <c r="AG545" s="73"/>
      <c r="AH545" s="73"/>
      <c r="AI545" s="73"/>
      <c r="AJ545" s="73"/>
      <c r="AK545" s="73"/>
      <c r="AL545" s="73"/>
      <c r="AM545" s="73"/>
      <c r="AN545" s="73"/>
      <c r="AO545" s="73"/>
      <c r="AP545" s="73"/>
      <c r="AQ545" s="73"/>
      <c r="AR545" s="73"/>
      <c r="AS545" s="73"/>
      <c r="AT545" s="73"/>
      <c r="AU545" s="73"/>
    </row>
    <row r="546" ht="14.25" customHeight="1">
      <c r="A546" s="433">
        <v>46202.0</v>
      </c>
      <c r="B546" s="438" t="s">
        <v>68</v>
      </c>
      <c r="C546" s="438" t="s">
        <v>68</v>
      </c>
      <c r="D546" s="438" t="s">
        <v>68</v>
      </c>
      <c r="E546" s="438" t="s">
        <v>68</v>
      </c>
      <c r="F546" s="438" t="s">
        <v>68</v>
      </c>
      <c r="G546" s="438" t="s">
        <v>68</v>
      </c>
      <c r="H546" s="23"/>
      <c r="I546" s="23"/>
      <c r="J546" s="447" t="s">
        <v>68</v>
      </c>
      <c r="K546" s="483"/>
      <c r="L546" s="438" t="s">
        <v>68</v>
      </c>
      <c r="M546" s="438" t="s">
        <v>68</v>
      </c>
      <c r="N546" s="23"/>
      <c r="O546" s="23"/>
      <c r="P546" s="23"/>
      <c r="Q546" s="23"/>
      <c r="R546" s="23"/>
      <c r="S546" s="23"/>
      <c r="T546" s="436" t="s">
        <v>68</v>
      </c>
      <c r="U546" s="434"/>
      <c r="V546" s="23"/>
      <c r="W546" s="23"/>
      <c r="X546" s="23"/>
      <c r="Y546" s="23"/>
      <c r="Z546" s="23"/>
      <c r="AA546" s="23"/>
      <c r="AB546" s="437"/>
      <c r="AC546" s="437"/>
      <c r="AD546" s="23"/>
      <c r="AE546" s="73"/>
      <c r="AF546" s="73"/>
      <c r="AG546" s="73"/>
      <c r="AH546" s="73"/>
      <c r="AI546" s="73"/>
      <c r="AJ546" s="73"/>
      <c r="AK546" s="73"/>
      <c r="AL546" s="73"/>
      <c r="AM546" s="73"/>
      <c r="AN546" s="73"/>
      <c r="AO546" s="73"/>
      <c r="AP546" s="73"/>
      <c r="AQ546" s="73"/>
      <c r="AR546" s="73"/>
      <c r="AS546" s="73"/>
      <c r="AT546" s="73"/>
      <c r="AU546" s="73"/>
    </row>
    <row r="547" ht="14.25" customHeight="1">
      <c r="A547" s="433">
        <v>46203.0</v>
      </c>
      <c r="B547" s="438" t="s">
        <v>68</v>
      </c>
      <c r="C547" s="438" t="s">
        <v>68</v>
      </c>
      <c r="D547" s="438" t="s">
        <v>68</v>
      </c>
      <c r="E547" s="438" t="s">
        <v>68</v>
      </c>
      <c r="F547" s="438" t="s">
        <v>68</v>
      </c>
      <c r="G547" s="438" t="s">
        <v>68</v>
      </c>
      <c r="H547" s="23"/>
      <c r="I547" s="23"/>
      <c r="J547" s="447" t="s">
        <v>68</v>
      </c>
      <c r="K547" s="483"/>
      <c r="L547" s="438" t="s">
        <v>68</v>
      </c>
      <c r="M547" s="438" t="s">
        <v>68</v>
      </c>
      <c r="N547" s="23"/>
      <c r="O547" s="23"/>
      <c r="P547" s="23"/>
      <c r="Q547" s="23"/>
      <c r="R547" s="23"/>
      <c r="S547" s="23"/>
      <c r="T547" s="436" t="s">
        <v>68</v>
      </c>
      <c r="U547" s="434"/>
      <c r="V547" s="23"/>
      <c r="W547" s="23"/>
      <c r="X547" s="23"/>
      <c r="Y547" s="23"/>
      <c r="Z547" s="23"/>
      <c r="AA547" s="23"/>
      <c r="AB547" s="437"/>
      <c r="AC547" s="437"/>
      <c r="AD547" s="23"/>
      <c r="AE547" s="73"/>
      <c r="AF547" s="73"/>
      <c r="AG547" s="73"/>
      <c r="AH547" s="73"/>
      <c r="AI547" s="73"/>
      <c r="AJ547" s="73"/>
      <c r="AK547" s="73"/>
      <c r="AL547" s="73"/>
      <c r="AM547" s="73"/>
      <c r="AN547" s="73"/>
      <c r="AO547" s="73"/>
      <c r="AP547" s="73"/>
      <c r="AQ547" s="73"/>
      <c r="AR547" s="73"/>
      <c r="AS547" s="73"/>
      <c r="AT547" s="73"/>
      <c r="AU547" s="73"/>
    </row>
    <row r="548" ht="14.25" customHeight="1">
      <c r="A548" s="433">
        <v>46204.0</v>
      </c>
      <c r="B548" s="438" t="s">
        <v>68</v>
      </c>
      <c r="C548" s="438" t="s">
        <v>68</v>
      </c>
      <c r="D548" s="438" t="s">
        <v>68</v>
      </c>
      <c r="E548" s="438" t="s">
        <v>68</v>
      </c>
      <c r="F548" s="438" t="s">
        <v>68</v>
      </c>
      <c r="G548" s="438" t="s">
        <v>68</v>
      </c>
      <c r="H548" s="23"/>
      <c r="I548" s="23"/>
      <c r="J548" s="447" t="s">
        <v>68</v>
      </c>
      <c r="K548" s="483"/>
      <c r="L548" s="438" t="s">
        <v>68</v>
      </c>
      <c r="M548" s="438" t="s">
        <v>68</v>
      </c>
      <c r="N548" s="23"/>
      <c r="O548" s="23"/>
      <c r="P548" s="23"/>
      <c r="Q548" s="23"/>
      <c r="R548" s="23"/>
      <c r="S548" s="23"/>
      <c r="T548" s="436" t="s">
        <v>68</v>
      </c>
      <c r="U548" s="434"/>
      <c r="V548" s="23"/>
      <c r="W548" s="23"/>
      <c r="X548" s="23"/>
      <c r="Y548" s="23"/>
      <c r="Z548" s="23"/>
      <c r="AA548" s="23"/>
      <c r="AB548" s="437"/>
      <c r="AC548" s="437"/>
      <c r="AD548" s="23"/>
      <c r="AE548" s="73"/>
      <c r="AF548" s="73"/>
      <c r="AG548" s="73"/>
      <c r="AH548" s="73"/>
      <c r="AI548" s="73"/>
      <c r="AJ548" s="73"/>
      <c r="AK548" s="73"/>
      <c r="AL548" s="73"/>
      <c r="AM548" s="73"/>
      <c r="AN548" s="73"/>
      <c r="AO548" s="73"/>
      <c r="AP548" s="73"/>
      <c r="AQ548" s="73"/>
      <c r="AR548" s="73"/>
      <c r="AS548" s="73"/>
      <c r="AT548" s="73"/>
      <c r="AU548" s="73"/>
    </row>
    <row r="549" ht="14.25" customHeight="1">
      <c r="A549" s="433">
        <v>46205.0</v>
      </c>
      <c r="B549" s="438" t="s">
        <v>68</v>
      </c>
      <c r="C549" s="438" t="s">
        <v>68</v>
      </c>
      <c r="D549" s="438" t="s">
        <v>68</v>
      </c>
      <c r="E549" s="438" t="s">
        <v>68</v>
      </c>
      <c r="F549" s="438" t="s">
        <v>68</v>
      </c>
      <c r="G549" s="438" t="s">
        <v>68</v>
      </c>
      <c r="H549" s="23"/>
      <c r="I549" s="23"/>
      <c r="J549" s="447" t="s">
        <v>68</v>
      </c>
      <c r="K549" s="483"/>
      <c r="L549" s="438" t="s">
        <v>68</v>
      </c>
      <c r="M549" s="438" t="s">
        <v>68</v>
      </c>
      <c r="N549" s="23"/>
      <c r="O549" s="23"/>
      <c r="P549" s="23"/>
      <c r="Q549" s="23"/>
      <c r="R549" s="23"/>
      <c r="S549" s="23"/>
      <c r="T549" s="436" t="s">
        <v>68</v>
      </c>
      <c r="U549" s="434"/>
      <c r="V549" s="23"/>
      <c r="W549" s="23"/>
      <c r="X549" s="23"/>
      <c r="Y549" s="23"/>
      <c r="Z549" s="23"/>
      <c r="AA549" s="23"/>
      <c r="AB549" s="437"/>
      <c r="AC549" s="437"/>
      <c r="AD549" s="23"/>
      <c r="AE549" s="73"/>
      <c r="AF549" s="73"/>
      <c r="AG549" s="73"/>
      <c r="AH549" s="73"/>
      <c r="AI549" s="73"/>
      <c r="AJ549" s="73"/>
      <c r="AK549" s="73"/>
      <c r="AL549" s="73"/>
      <c r="AM549" s="73"/>
      <c r="AN549" s="73"/>
      <c r="AO549" s="73"/>
      <c r="AP549" s="73"/>
      <c r="AQ549" s="73"/>
      <c r="AR549" s="73"/>
      <c r="AS549" s="73"/>
      <c r="AT549" s="73"/>
      <c r="AU549" s="73"/>
    </row>
    <row r="550" ht="14.25" customHeight="1">
      <c r="A550" s="433">
        <v>46206.0</v>
      </c>
      <c r="B550" s="438" t="s">
        <v>68</v>
      </c>
      <c r="C550" s="438" t="s">
        <v>68</v>
      </c>
      <c r="D550" s="438" t="s">
        <v>68</v>
      </c>
      <c r="E550" s="438" t="s">
        <v>68</v>
      </c>
      <c r="F550" s="438" t="s">
        <v>68</v>
      </c>
      <c r="G550" s="438" t="s">
        <v>68</v>
      </c>
      <c r="H550" s="23"/>
      <c r="I550" s="23"/>
      <c r="J550" s="447" t="s">
        <v>68</v>
      </c>
      <c r="K550" s="483"/>
      <c r="L550" s="438" t="s">
        <v>68</v>
      </c>
      <c r="M550" s="438" t="s">
        <v>68</v>
      </c>
      <c r="N550" s="23"/>
      <c r="O550" s="23"/>
      <c r="P550" s="23"/>
      <c r="Q550" s="23"/>
      <c r="R550" s="23"/>
      <c r="S550" s="23"/>
      <c r="T550" s="436" t="s">
        <v>68</v>
      </c>
      <c r="U550" s="434"/>
      <c r="V550" s="23"/>
      <c r="W550" s="23"/>
      <c r="X550" s="23"/>
      <c r="Y550" s="23"/>
      <c r="Z550" s="23"/>
      <c r="AA550" s="23"/>
      <c r="AB550" s="437"/>
      <c r="AC550" s="437"/>
      <c r="AD550" s="23"/>
      <c r="AE550" s="73"/>
      <c r="AF550" s="73"/>
      <c r="AG550" s="73"/>
      <c r="AH550" s="73"/>
      <c r="AI550" s="73"/>
      <c r="AJ550" s="73"/>
      <c r="AK550" s="73"/>
      <c r="AL550" s="73"/>
      <c r="AM550" s="73"/>
      <c r="AN550" s="73"/>
      <c r="AO550" s="73"/>
      <c r="AP550" s="73"/>
      <c r="AQ550" s="73"/>
      <c r="AR550" s="73"/>
      <c r="AS550" s="73"/>
      <c r="AT550" s="73"/>
      <c r="AU550" s="73"/>
    </row>
    <row r="551" ht="14.25" customHeight="1">
      <c r="A551" s="440">
        <v>46207.0</v>
      </c>
      <c r="B551" s="441" t="s">
        <v>68</v>
      </c>
      <c r="C551" s="441" t="s">
        <v>68</v>
      </c>
      <c r="D551" s="441" t="s">
        <v>68</v>
      </c>
      <c r="E551" s="441" t="s">
        <v>68</v>
      </c>
      <c r="F551" s="441" t="s">
        <v>68</v>
      </c>
      <c r="G551" s="441" t="s">
        <v>68</v>
      </c>
      <c r="H551" s="443"/>
      <c r="I551" s="443"/>
      <c r="J551" s="464" t="s">
        <v>13432</v>
      </c>
      <c r="K551" s="484"/>
      <c r="L551" s="441" t="s">
        <v>68</v>
      </c>
      <c r="M551" s="441" t="s">
        <v>68</v>
      </c>
      <c r="N551" s="443"/>
      <c r="O551" s="443"/>
      <c r="P551" s="443"/>
      <c r="Q551" s="443"/>
      <c r="R551" s="443"/>
      <c r="S551" s="443"/>
      <c r="T551" s="445" t="s">
        <v>13432</v>
      </c>
      <c r="U551" s="442"/>
      <c r="V551" s="443"/>
      <c r="W551" s="443"/>
      <c r="X551" s="443"/>
      <c r="Y551" s="443"/>
      <c r="Z551" s="443"/>
      <c r="AA551" s="443"/>
      <c r="AB551" s="437"/>
      <c r="AC551" s="437"/>
      <c r="AD551" s="443"/>
      <c r="AE551" s="446"/>
      <c r="AF551" s="446"/>
      <c r="AG551" s="446"/>
      <c r="AH551" s="446"/>
      <c r="AI551" s="446"/>
      <c r="AJ551" s="446"/>
      <c r="AK551" s="446"/>
      <c r="AL551" s="446"/>
      <c r="AM551" s="446"/>
      <c r="AN551" s="446"/>
      <c r="AO551" s="446"/>
      <c r="AP551" s="446"/>
      <c r="AQ551" s="446"/>
      <c r="AR551" s="446"/>
      <c r="AS551" s="446"/>
      <c r="AT551" s="446"/>
      <c r="AU551" s="446"/>
    </row>
    <row r="552" ht="14.25" customHeight="1">
      <c r="A552" s="433">
        <v>46208.0</v>
      </c>
      <c r="B552" s="438" t="s">
        <v>68</v>
      </c>
      <c r="C552" s="438" t="s">
        <v>68</v>
      </c>
      <c r="D552" s="438" t="s">
        <v>68</v>
      </c>
      <c r="E552" s="438" t="s">
        <v>68</v>
      </c>
      <c r="F552" s="438" t="s">
        <v>68</v>
      </c>
      <c r="G552" s="438" t="s">
        <v>68</v>
      </c>
      <c r="H552" s="23"/>
      <c r="I552" s="23"/>
      <c r="J552" s="439" t="s">
        <v>2458</v>
      </c>
      <c r="K552" s="483"/>
      <c r="L552" s="438" t="s">
        <v>68</v>
      </c>
      <c r="M552" s="438" t="s">
        <v>68</v>
      </c>
      <c r="N552" s="23"/>
      <c r="O552" s="23"/>
      <c r="P552" s="23"/>
      <c r="Q552" s="23"/>
      <c r="R552" s="23"/>
      <c r="S552" s="23"/>
      <c r="T552" s="438" t="s">
        <v>2458</v>
      </c>
      <c r="U552" s="467"/>
      <c r="V552" s="23"/>
      <c r="W552" s="23"/>
      <c r="X552" s="23"/>
      <c r="Y552" s="23"/>
      <c r="Z552" s="23"/>
      <c r="AA552" s="23"/>
      <c r="AB552" s="437"/>
      <c r="AC552" s="437"/>
      <c r="AD552" s="23"/>
      <c r="AE552" s="73"/>
      <c r="AF552" s="73"/>
      <c r="AG552" s="73"/>
      <c r="AH552" s="73"/>
      <c r="AI552" s="73"/>
      <c r="AJ552" s="73"/>
      <c r="AK552" s="73"/>
      <c r="AL552" s="73"/>
      <c r="AM552" s="73"/>
      <c r="AN552" s="73"/>
      <c r="AO552" s="73"/>
      <c r="AP552" s="73"/>
      <c r="AQ552" s="73"/>
      <c r="AR552" s="73"/>
      <c r="AS552" s="73"/>
      <c r="AT552" s="73"/>
      <c r="AU552" s="73"/>
    </row>
    <row r="553" ht="14.25" customHeight="1">
      <c r="A553" s="433">
        <v>46209.0</v>
      </c>
      <c r="B553" s="438" t="s">
        <v>68</v>
      </c>
      <c r="C553" s="438" t="s">
        <v>68</v>
      </c>
      <c r="D553" s="438" t="s">
        <v>68</v>
      </c>
      <c r="E553" s="438" t="s">
        <v>68</v>
      </c>
      <c r="F553" s="438" t="s">
        <v>68</v>
      </c>
      <c r="G553" s="438" t="s">
        <v>68</v>
      </c>
      <c r="H553" s="23"/>
      <c r="I553" s="23"/>
      <c r="J553" s="447" t="s">
        <v>68</v>
      </c>
      <c r="K553" s="483"/>
      <c r="L553" s="438" t="s">
        <v>68</v>
      </c>
      <c r="M553" s="438" t="s">
        <v>68</v>
      </c>
      <c r="N553" s="23"/>
      <c r="O553" s="23"/>
      <c r="P553" s="23"/>
      <c r="Q553" s="23"/>
      <c r="R553" s="23"/>
      <c r="S553" s="23"/>
      <c r="T553" s="436" t="s">
        <v>68</v>
      </c>
      <c r="U553" s="434"/>
      <c r="V553" s="23"/>
      <c r="W553" s="23"/>
      <c r="X553" s="23"/>
      <c r="Y553" s="23"/>
      <c r="Z553" s="23"/>
      <c r="AA553" s="23"/>
      <c r="AB553" s="437"/>
      <c r="AC553" s="437"/>
      <c r="AD553" s="23"/>
      <c r="AE553" s="73"/>
      <c r="AF553" s="73"/>
      <c r="AG553" s="73"/>
      <c r="AH553" s="73"/>
      <c r="AI553" s="73"/>
      <c r="AJ553" s="73"/>
      <c r="AK553" s="73"/>
      <c r="AL553" s="73"/>
      <c r="AM553" s="73"/>
      <c r="AN553" s="73"/>
      <c r="AO553" s="73"/>
      <c r="AP553" s="73"/>
      <c r="AQ553" s="73"/>
      <c r="AR553" s="73"/>
      <c r="AS553" s="73"/>
      <c r="AT553" s="73"/>
      <c r="AU553" s="73"/>
    </row>
    <row r="554" ht="14.25" customHeight="1">
      <c r="A554" s="433">
        <v>46210.0</v>
      </c>
      <c r="B554" s="438" t="s">
        <v>68</v>
      </c>
      <c r="C554" s="438" t="s">
        <v>68</v>
      </c>
      <c r="D554" s="438" t="s">
        <v>68</v>
      </c>
      <c r="E554" s="438" t="s">
        <v>68</v>
      </c>
      <c r="F554" s="438" t="s">
        <v>68</v>
      </c>
      <c r="G554" s="438" t="s">
        <v>68</v>
      </c>
      <c r="H554" s="23"/>
      <c r="I554" s="23"/>
      <c r="J554" s="447" t="s">
        <v>68</v>
      </c>
      <c r="K554" s="483"/>
      <c r="L554" s="438" t="s">
        <v>68</v>
      </c>
      <c r="M554" s="438" t="s">
        <v>68</v>
      </c>
      <c r="N554" s="23"/>
      <c r="O554" s="23"/>
      <c r="P554" s="23"/>
      <c r="Q554" s="23"/>
      <c r="R554" s="23"/>
      <c r="S554" s="23"/>
      <c r="T554" s="436" t="s">
        <v>68</v>
      </c>
      <c r="U554" s="434"/>
      <c r="V554" s="23"/>
      <c r="W554" s="23"/>
      <c r="X554" s="23"/>
      <c r="Y554" s="23"/>
      <c r="Z554" s="23"/>
      <c r="AA554" s="23"/>
      <c r="AB554" s="437"/>
      <c r="AC554" s="437"/>
      <c r="AD554" s="23"/>
      <c r="AE554" s="73"/>
      <c r="AF554" s="73"/>
      <c r="AG554" s="73"/>
      <c r="AH554" s="73"/>
      <c r="AI554" s="73"/>
      <c r="AJ554" s="73"/>
      <c r="AK554" s="73"/>
      <c r="AL554" s="73"/>
      <c r="AM554" s="73"/>
      <c r="AN554" s="73"/>
      <c r="AO554" s="73"/>
      <c r="AP554" s="73"/>
      <c r="AQ554" s="73"/>
      <c r="AR554" s="73"/>
      <c r="AS554" s="73"/>
      <c r="AT554" s="73"/>
      <c r="AU554" s="73"/>
    </row>
    <row r="555" ht="14.25" customHeight="1">
      <c r="A555" s="433">
        <v>46211.0</v>
      </c>
      <c r="B555" s="438" t="s">
        <v>68</v>
      </c>
      <c r="C555" s="438" t="s">
        <v>68</v>
      </c>
      <c r="D555" s="438" t="s">
        <v>68</v>
      </c>
      <c r="E555" s="438" t="s">
        <v>68</v>
      </c>
      <c r="F555" s="438" t="s">
        <v>68</v>
      </c>
      <c r="G555" s="438" t="s">
        <v>68</v>
      </c>
      <c r="H555" s="23"/>
      <c r="I555" s="23"/>
      <c r="J555" s="447" t="s">
        <v>68</v>
      </c>
      <c r="K555" s="483"/>
      <c r="L555" s="438" t="s">
        <v>68</v>
      </c>
      <c r="M555" s="438" t="s">
        <v>68</v>
      </c>
      <c r="N555" s="23"/>
      <c r="O555" s="23"/>
      <c r="P555" s="23"/>
      <c r="Q555" s="23"/>
      <c r="R555" s="23"/>
      <c r="S555" s="23"/>
      <c r="T555" s="436" t="s">
        <v>68</v>
      </c>
      <c r="U555" s="434"/>
      <c r="V555" s="23"/>
      <c r="W555" s="23"/>
      <c r="X555" s="23"/>
      <c r="Y555" s="23"/>
      <c r="Z555" s="23"/>
      <c r="AA555" s="23"/>
      <c r="AB555" s="437"/>
      <c r="AC555" s="437"/>
      <c r="AD555" s="23"/>
      <c r="AE555" s="73"/>
      <c r="AF555" s="73"/>
      <c r="AG555" s="73"/>
      <c r="AH555" s="73"/>
      <c r="AI555" s="73"/>
      <c r="AJ555" s="73"/>
      <c r="AK555" s="73"/>
      <c r="AL555" s="73"/>
      <c r="AM555" s="73"/>
      <c r="AN555" s="73"/>
      <c r="AO555" s="73"/>
      <c r="AP555" s="73"/>
      <c r="AQ555" s="73"/>
      <c r="AR555" s="73"/>
      <c r="AS555" s="73"/>
      <c r="AT555" s="73"/>
      <c r="AU555" s="73"/>
    </row>
    <row r="556" ht="14.25" customHeight="1">
      <c r="A556" s="433">
        <v>46212.0</v>
      </c>
      <c r="B556" s="438" t="s">
        <v>68</v>
      </c>
      <c r="C556" s="438" t="s">
        <v>68</v>
      </c>
      <c r="D556" s="438" t="s">
        <v>68</v>
      </c>
      <c r="E556" s="438" t="s">
        <v>68</v>
      </c>
      <c r="F556" s="438" t="s">
        <v>68</v>
      </c>
      <c r="G556" s="438" t="s">
        <v>68</v>
      </c>
      <c r="H556" s="23"/>
      <c r="I556" s="23"/>
      <c r="J556" s="447" t="s">
        <v>68</v>
      </c>
      <c r="K556" s="483"/>
      <c r="L556" s="438" t="s">
        <v>68</v>
      </c>
      <c r="M556" s="438" t="s">
        <v>68</v>
      </c>
      <c r="N556" s="23"/>
      <c r="O556" s="23"/>
      <c r="P556" s="23"/>
      <c r="Q556" s="23"/>
      <c r="R556" s="23"/>
      <c r="S556" s="23"/>
      <c r="T556" s="436" t="s">
        <v>68</v>
      </c>
      <c r="U556" s="434"/>
      <c r="V556" s="23"/>
      <c r="W556" s="23"/>
      <c r="X556" s="23"/>
      <c r="Y556" s="23"/>
      <c r="Z556" s="23"/>
      <c r="AA556" s="23"/>
      <c r="AB556" s="437"/>
      <c r="AC556" s="437"/>
      <c r="AD556" s="23"/>
      <c r="AE556" s="73"/>
      <c r="AF556" s="73"/>
      <c r="AG556" s="73"/>
      <c r="AH556" s="73"/>
      <c r="AI556" s="73"/>
      <c r="AJ556" s="73"/>
      <c r="AK556" s="73"/>
      <c r="AL556" s="73"/>
      <c r="AM556" s="73"/>
      <c r="AN556" s="73"/>
      <c r="AO556" s="73"/>
      <c r="AP556" s="73"/>
      <c r="AQ556" s="73"/>
      <c r="AR556" s="73"/>
      <c r="AS556" s="73"/>
      <c r="AT556" s="73"/>
      <c r="AU556" s="73"/>
    </row>
    <row r="557" ht="14.25" customHeight="1">
      <c r="A557" s="433">
        <v>46213.0</v>
      </c>
      <c r="B557" s="438" t="s">
        <v>68</v>
      </c>
      <c r="C557" s="438" t="s">
        <v>68</v>
      </c>
      <c r="D557" s="438" t="s">
        <v>68</v>
      </c>
      <c r="E557" s="438" t="s">
        <v>68</v>
      </c>
      <c r="F557" s="438" t="s">
        <v>68</v>
      </c>
      <c r="G557" s="438" t="s">
        <v>68</v>
      </c>
      <c r="H557" s="23"/>
      <c r="I557" s="23"/>
      <c r="J557" s="447" t="s">
        <v>68</v>
      </c>
      <c r="K557" s="483"/>
      <c r="L557" s="438" t="s">
        <v>68</v>
      </c>
      <c r="M557" s="438" t="s">
        <v>68</v>
      </c>
      <c r="N557" s="23"/>
      <c r="O557" s="23"/>
      <c r="P557" s="23"/>
      <c r="Q557" s="23"/>
      <c r="R557" s="23"/>
      <c r="S557" s="23"/>
      <c r="T557" s="436" t="s">
        <v>68</v>
      </c>
      <c r="U557" s="434"/>
      <c r="V557" s="23"/>
      <c r="W557" s="23"/>
      <c r="X557" s="23"/>
      <c r="Y557" s="23"/>
      <c r="Z557" s="23"/>
      <c r="AA557" s="23"/>
      <c r="AB557" s="437"/>
      <c r="AC557" s="437"/>
      <c r="AD557" s="23"/>
      <c r="AE557" s="73"/>
      <c r="AF557" s="73"/>
      <c r="AG557" s="73"/>
      <c r="AH557" s="73"/>
      <c r="AI557" s="73"/>
      <c r="AJ557" s="73"/>
      <c r="AK557" s="73"/>
      <c r="AL557" s="73"/>
      <c r="AM557" s="73"/>
      <c r="AN557" s="73"/>
      <c r="AO557" s="73"/>
      <c r="AP557" s="73"/>
      <c r="AQ557" s="73"/>
      <c r="AR557" s="73"/>
      <c r="AS557" s="73"/>
      <c r="AT557" s="73"/>
      <c r="AU557" s="73"/>
    </row>
    <row r="558" ht="14.25" customHeight="1">
      <c r="A558" s="440">
        <v>46214.0</v>
      </c>
      <c r="B558" s="441" t="s">
        <v>68</v>
      </c>
      <c r="C558" s="441" t="s">
        <v>68</v>
      </c>
      <c r="D558" s="441" t="s">
        <v>68</v>
      </c>
      <c r="E558" s="441" t="s">
        <v>68</v>
      </c>
      <c r="F558" s="441" t="s">
        <v>68</v>
      </c>
      <c r="G558" s="441" t="s">
        <v>68</v>
      </c>
      <c r="H558" s="443"/>
      <c r="I558" s="443"/>
      <c r="J558" s="464" t="s">
        <v>13432</v>
      </c>
      <c r="K558" s="484"/>
      <c r="L558" s="441" t="s">
        <v>68</v>
      </c>
      <c r="M558" s="441" t="s">
        <v>68</v>
      </c>
      <c r="N558" s="443"/>
      <c r="O558" s="443"/>
      <c r="P558" s="443"/>
      <c r="Q558" s="443"/>
      <c r="R558" s="443"/>
      <c r="S558" s="443"/>
      <c r="T558" s="445" t="s">
        <v>13432</v>
      </c>
      <c r="U558" s="442"/>
      <c r="V558" s="443"/>
      <c r="W558" s="443"/>
      <c r="X558" s="443"/>
      <c r="Y558" s="443"/>
      <c r="Z558" s="443"/>
      <c r="AA558" s="443"/>
      <c r="AB558" s="437"/>
      <c r="AC558" s="437"/>
      <c r="AD558" s="443"/>
      <c r="AE558" s="446"/>
      <c r="AF558" s="446"/>
      <c r="AG558" s="446"/>
      <c r="AH558" s="446"/>
      <c r="AI558" s="446"/>
      <c r="AJ558" s="446"/>
      <c r="AK558" s="446"/>
      <c r="AL558" s="446"/>
      <c r="AM558" s="446"/>
      <c r="AN558" s="446"/>
      <c r="AO558" s="446"/>
      <c r="AP558" s="446"/>
      <c r="AQ558" s="446"/>
      <c r="AR558" s="446"/>
      <c r="AS558" s="446"/>
      <c r="AT558" s="446"/>
      <c r="AU558" s="446"/>
    </row>
    <row r="559" ht="14.25" customHeight="1">
      <c r="A559" s="433">
        <v>46215.0</v>
      </c>
      <c r="B559" s="438" t="s">
        <v>68</v>
      </c>
      <c r="C559" s="438" t="s">
        <v>68</v>
      </c>
      <c r="D559" s="438" t="s">
        <v>68</v>
      </c>
      <c r="E559" s="438" t="s">
        <v>68</v>
      </c>
      <c r="F559" s="438" t="s">
        <v>68</v>
      </c>
      <c r="G559" s="438" t="s">
        <v>68</v>
      </c>
      <c r="H559" s="23"/>
      <c r="I559" s="23"/>
      <c r="J559" s="439" t="s">
        <v>2458</v>
      </c>
      <c r="K559" s="483"/>
      <c r="L559" s="438" t="s">
        <v>68</v>
      </c>
      <c r="M559" s="438" t="s">
        <v>68</v>
      </c>
      <c r="N559" s="23"/>
      <c r="O559" s="23"/>
      <c r="P559" s="23"/>
      <c r="Q559" s="23"/>
      <c r="R559" s="23"/>
      <c r="S559" s="23"/>
      <c r="T559" s="438" t="s">
        <v>2458</v>
      </c>
      <c r="U559" s="467"/>
      <c r="V559" s="23"/>
      <c r="W559" s="23"/>
      <c r="X559" s="23"/>
      <c r="Y559" s="23"/>
      <c r="Z559" s="23"/>
      <c r="AA559" s="23"/>
      <c r="AB559" s="437"/>
      <c r="AC559" s="437"/>
      <c r="AD559" s="23"/>
      <c r="AE559" s="73"/>
      <c r="AF559" s="73"/>
      <c r="AG559" s="73"/>
      <c r="AH559" s="73"/>
      <c r="AI559" s="73"/>
      <c r="AJ559" s="73"/>
      <c r="AK559" s="73"/>
      <c r="AL559" s="73"/>
      <c r="AM559" s="73"/>
      <c r="AN559" s="73"/>
      <c r="AO559" s="73"/>
      <c r="AP559" s="73"/>
      <c r="AQ559" s="73"/>
      <c r="AR559" s="73"/>
      <c r="AS559" s="73"/>
      <c r="AT559" s="73"/>
      <c r="AU559" s="73"/>
    </row>
    <row r="560" ht="14.25" customHeight="1">
      <c r="A560" s="433">
        <v>46216.0</v>
      </c>
      <c r="B560" s="438" t="s">
        <v>68</v>
      </c>
      <c r="C560" s="438" t="s">
        <v>68</v>
      </c>
      <c r="D560" s="438" t="s">
        <v>68</v>
      </c>
      <c r="E560" s="438" t="s">
        <v>68</v>
      </c>
      <c r="F560" s="438" t="s">
        <v>68</v>
      </c>
      <c r="G560" s="438" t="s">
        <v>68</v>
      </c>
      <c r="H560" s="23"/>
      <c r="I560" s="23"/>
      <c r="J560" s="447" t="s">
        <v>68</v>
      </c>
      <c r="K560" s="483"/>
      <c r="L560" s="438" t="s">
        <v>68</v>
      </c>
      <c r="M560" s="438" t="s">
        <v>68</v>
      </c>
      <c r="N560" s="23"/>
      <c r="O560" s="23"/>
      <c r="P560" s="23"/>
      <c r="Q560" s="23"/>
      <c r="R560" s="23"/>
      <c r="S560" s="23"/>
      <c r="T560" s="436" t="s">
        <v>68</v>
      </c>
      <c r="U560" s="434"/>
      <c r="V560" s="23"/>
      <c r="W560" s="23"/>
      <c r="X560" s="23"/>
      <c r="Y560" s="23"/>
      <c r="Z560" s="23"/>
      <c r="AA560" s="23"/>
      <c r="AB560" s="437"/>
      <c r="AC560" s="437"/>
      <c r="AD560" s="23"/>
      <c r="AE560" s="73"/>
      <c r="AF560" s="73"/>
      <c r="AG560" s="73"/>
      <c r="AH560" s="73"/>
      <c r="AI560" s="73"/>
      <c r="AJ560" s="73"/>
      <c r="AK560" s="73"/>
      <c r="AL560" s="73"/>
      <c r="AM560" s="73"/>
      <c r="AN560" s="73"/>
      <c r="AO560" s="73"/>
      <c r="AP560" s="73"/>
      <c r="AQ560" s="73"/>
      <c r="AR560" s="73"/>
      <c r="AS560" s="73"/>
      <c r="AT560" s="73"/>
      <c r="AU560" s="73"/>
    </row>
    <row r="561" ht="14.25" customHeight="1">
      <c r="A561" s="433">
        <v>46217.0</v>
      </c>
      <c r="B561" s="438" t="s">
        <v>68</v>
      </c>
      <c r="C561" s="438" t="s">
        <v>68</v>
      </c>
      <c r="D561" s="438" t="s">
        <v>68</v>
      </c>
      <c r="E561" s="438" t="s">
        <v>68</v>
      </c>
      <c r="F561" s="438" t="s">
        <v>68</v>
      </c>
      <c r="G561" s="438" t="s">
        <v>68</v>
      </c>
      <c r="H561" s="23"/>
      <c r="I561" s="23"/>
      <c r="J561" s="447" t="s">
        <v>68</v>
      </c>
      <c r="K561" s="483"/>
      <c r="L561" s="438" t="s">
        <v>68</v>
      </c>
      <c r="M561" s="438" t="s">
        <v>68</v>
      </c>
      <c r="N561" s="23"/>
      <c r="O561" s="23"/>
      <c r="P561" s="23"/>
      <c r="Q561" s="23"/>
      <c r="R561" s="23"/>
      <c r="S561" s="23"/>
      <c r="T561" s="436" t="s">
        <v>68</v>
      </c>
      <c r="U561" s="434"/>
      <c r="V561" s="23"/>
      <c r="W561" s="23"/>
      <c r="X561" s="23"/>
      <c r="Y561" s="23"/>
      <c r="Z561" s="23"/>
      <c r="AA561" s="23"/>
      <c r="AB561" s="437"/>
      <c r="AC561" s="437"/>
      <c r="AD561" s="23"/>
      <c r="AE561" s="73"/>
      <c r="AF561" s="73"/>
      <c r="AG561" s="73"/>
      <c r="AH561" s="73"/>
      <c r="AI561" s="73"/>
      <c r="AJ561" s="73"/>
      <c r="AK561" s="73"/>
      <c r="AL561" s="73"/>
      <c r="AM561" s="73"/>
      <c r="AN561" s="73"/>
      <c r="AO561" s="73"/>
      <c r="AP561" s="73"/>
      <c r="AQ561" s="73"/>
      <c r="AR561" s="73"/>
      <c r="AS561" s="73"/>
      <c r="AT561" s="73"/>
      <c r="AU561" s="73"/>
    </row>
    <row r="562" ht="14.25" customHeight="1">
      <c r="A562" s="433">
        <v>46218.0</v>
      </c>
      <c r="B562" s="438" t="s">
        <v>68</v>
      </c>
      <c r="C562" s="438" t="s">
        <v>68</v>
      </c>
      <c r="D562" s="438" t="s">
        <v>68</v>
      </c>
      <c r="E562" s="438" t="s">
        <v>68</v>
      </c>
      <c r="F562" s="438" t="s">
        <v>68</v>
      </c>
      <c r="G562" s="438" t="s">
        <v>68</v>
      </c>
      <c r="H562" s="23"/>
      <c r="I562" s="23"/>
      <c r="J562" s="447" t="s">
        <v>68</v>
      </c>
      <c r="K562" s="483"/>
      <c r="L562" s="438" t="s">
        <v>68</v>
      </c>
      <c r="M562" s="438" t="s">
        <v>68</v>
      </c>
      <c r="N562" s="23"/>
      <c r="O562" s="23"/>
      <c r="P562" s="23"/>
      <c r="Q562" s="23"/>
      <c r="R562" s="23"/>
      <c r="S562" s="23"/>
      <c r="T562" s="436" t="s">
        <v>68</v>
      </c>
      <c r="U562" s="434"/>
      <c r="V562" s="23"/>
      <c r="W562" s="23"/>
      <c r="X562" s="23"/>
      <c r="Y562" s="23"/>
      <c r="Z562" s="23"/>
      <c r="AA562" s="23"/>
      <c r="AB562" s="437"/>
      <c r="AC562" s="437"/>
      <c r="AD562" s="23"/>
      <c r="AE562" s="73"/>
      <c r="AF562" s="73"/>
      <c r="AG562" s="73"/>
      <c r="AH562" s="73"/>
      <c r="AI562" s="73"/>
      <c r="AJ562" s="73"/>
      <c r="AK562" s="73"/>
      <c r="AL562" s="73"/>
      <c r="AM562" s="73"/>
      <c r="AN562" s="73"/>
      <c r="AO562" s="73"/>
      <c r="AP562" s="73"/>
      <c r="AQ562" s="73"/>
      <c r="AR562" s="73"/>
      <c r="AS562" s="73"/>
      <c r="AT562" s="73"/>
      <c r="AU562" s="73"/>
    </row>
    <row r="563" ht="14.25" customHeight="1">
      <c r="A563" s="433">
        <v>46219.0</v>
      </c>
      <c r="B563" s="438" t="s">
        <v>68</v>
      </c>
      <c r="C563" s="438" t="s">
        <v>68</v>
      </c>
      <c r="D563" s="438" t="s">
        <v>68</v>
      </c>
      <c r="E563" s="438" t="s">
        <v>68</v>
      </c>
      <c r="F563" s="438" t="s">
        <v>68</v>
      </c>
      <c r="G563" s="438" t="s">
        <v>68</v>
      </c>
      <c r="H563" s="23"/>
      <c r="I563" s="23"/>
      <c r="J563" s="447" t="s">
        <v>68</v>
      </c>
      <c r="K563" s="483"/>
      <c r="L563" s="438" t="s">
        <v>68</v>
      </c>
      <c r="M563" s="438" t="s">
        <v>68</v>
      </c>
      <c r="N563" s="23"/>
      <c r="O563" s="23"/>
      <c r="P563" s="23"/>
      <c r="Q563" s="23"/>
      <c r="R563" s="23"/>
      <c r="S563" s="23"/>
      <c r="T563" s="436" t="s">
        <v>68</v>
      </c>
      <c r="U563" s="434"/>
      <c r="V563" s="23"/>
      <c r="W563" s="23"/>
      <c r="X563" s="23"/>
      <c r="Y563" s="23"/>
      <c r="Z563" s="23"/>
      <c r="AA563" s="23"/>
      <c r="AB563" s="437"/>
      <c r="AC563" s="437"/>
      <c r="AD563" s="23"/>
      <c r="AE563" s="73"/>
      <c r="AF563" s="73"/>
      <c r="AG563" s="73"/>
      <c r="AH563" s="73"/>
      <c r="AI563" s="73"/>
      <c r="AJ563" s="73"/>
      <c r="AK563" s="73"/>
      <c r="AL563" s="73"/>
      <c r="AM563" s="73"/>
      <c r="AN563" s="73"/>
      <c r="AO563" s="73"/>
      <c r="AP563" s="73"/>
      <c r="AQ563" s="73"/>
      <c r="AR563" s="73"/>
      <c r="AS563" s="73"/>
      <c r="AT563" s="73"/>
      <c r="AU563" s="73"/>
    </row>
    <row r="564" ht="14.25" customHeight="1">
      <c r="A564" s="433">
        <v>46220.0</v>
      </c>
      <c r="B564" s="438" t="s">
        <v>68</v>
      </c>
      <c r="C564" s="438" t="s">
        <v>68</v>
      </c>
      <c r="D564" s="438" t="s">
        <v>68</v>
      </c>
      <c r="E564" s="438" t="s">
        <v>68</v>
      </c>
      <c r="F564" s="438" t="s">
        <v>68</v>
      </c>
      <c r="G564" s="438" t="s">
        <v>68</v>
      </c>
      <c r="H564" s="23"/>
      <c r="I564" s="23"/>
      <c r="J564" s="447" t="s">
        <v>68</v>
      </c>
      <c r="K564" s="483"/>
      <c r="L564" s="438" t="s">
        <v>68</v>
      </c>
      <c r="M564" s="438" t="s">
        <v>68</v>
      </c>
      <c r="N564" s="23"/>
      <c r="O564" s="23"/>
      <c r="P564" s="23"/>
      <c r="Q564" s="23"/>
      <c r="R564" s="23"/>
      <c r="S564" s="23"/>
      <c r="T564" s="436" t="s">
        <v>68</v>
      </c>
      <c r="U564" s="434"/>
      <c r="V564" s="23"/>
      <c r="W564" s="23"/>
      <c r="X564" s="23"/>
      <c r="Y564" s="23"/>
      <c r="Z564" s="23"/>
      <c r="AA564" s="23"/>
      <c r="AB564" s="437"/>
      <c r="AC564" s="437"/>
      <c r="AD564" s="23"/>
      <c r="AE564" s="73"/>
      <c r="AF564" s="73"/>
      <c r="AG564" s="73"/>
      <c r="AH564" s="73"/>
      <c r="AI564" s="73"/>
      <c r="AJ564" s="73"/>
      <c r="AK564" s="73"/>
      <c r="AL564" s="73"/>
      <c r="AM564" s="73"/>
      <c r="AN564" s="73"/>
      <c r="AO564" s="73"/>
      <c r="AP564" s="73"/>
      <c r="AQ564" s="73"/>
      <c r="AR564" s="73"/>
      <c r="AS564" s="73"/>
      <c r="AT564" s="73"/>
      <c r="AU564" s="73"/>
    </row>
    <row r="565" ht="14.25" customHeight="1">
      <c r="A565" s="433">
        <v>46221.0</v>
      </c>
      <c r="B565" s="438" t="s">
        <v>68</v>
      </c>
      <c r="C565" s="438" t="s">
        <v>68</v>
      </c>
      <c r="D565" s="438" t="s">
        <v>68</v>
      </c>
      <c r="E565" s="438" t="s">
        <v>68</v>
      </c>
      <c r="F565" s="438" t="s">
        <v>68</v>
      </c>
      <c r="G565" s="438" t="s">
        <v>68</v>
      </c>
      <c r="H565" s="23"/>
      <c r="I565" s="23"/>
      <c r="J565" s="447" t="s">
        <v>13432</v>
      </c>
      <c r="K565" s="483"/>
      <c r="L565" s="438" t="s">
        <v>68</v>
      </c>
      <c r="M565" s="438" t="s">
        <v>68</v>
      </c>
      <c r="N565" s="23"/>
      <c r="O565" s="23"/>
      <c r="P565" s="23"/>
      <c r="Q565" s="23"/>
      <c r="R565" s="23"/>
      <c r="S565" s="23"/>
      <c r="T565" s="436" t="s">
        <v>13432</v>
      </c>
      <c r="U565" s="434"/>
      <c r="V565" s="23"/>
      <c r="W565" s="23"/>
      <c r="X565" s="23"/>
      <c r="Y565" s="23"/>
      <c r="Z565" s="23"/>
      <c r="AA565" s="23"/>
      <c r="AB565" s="437"/>
      <c r="AC565" s="437"/>
      <c r="AD565" s="23"/>
      <c r="AE565" s="73"/>
      <c r="AF565" s="73"/>
      <c r="AG565" s="73"/>
      <c r="AH565" s="73"/>
      <c r="AI565" s="73"/>
      <c r="AJ565" s="73"/>
      <c r="AK565" s="73"/>
      <c r="AL565" s="73"/>
      <c r="AM565" s="73"/>
      <c r="AN565" s="73"/>
      <c r="AO565" s="73"/>
      <c r="AP565" s="73"/>
      <c r="AQ565" s="73"/>
      <c r="AR565" s="73"/>
      <c r="AS565" s="73"/>
      <c r="AT565" s="73"/>
      <c r="AU565" s="73"/>
    </row>
    <row r="566" ht="14.25" customHeight="1">
      <c r="A566" s="433">
        <v>46222.0</v>
      </c>
      <c r="B566" s="438" t="s">
        <v>68</v>
      </c>
      <c r="C566" s="438" t="s">
        <v>68</v>
      </c>
      <c r="D566" s="438" t="s">
        <v>68</v>
      </c>
      <c r="E566" s="438" t="s">
        <v>68</v>
      </c>
      <c r="F566" s="438" t="s">
        <v>68</v>
      </c>
      <c r="G566" s="438" t="s">
        <v>68</v>
      </c>
      <c r="H566" s="23"/>
      <c r="I566" s="23"/>
      <c r="J566" s="439" t="s">
        <v>2458</v>
      </c>
      <c r="K566" s="483"/>
      <c r="L566" s="438" t="s">
        <v>68</v>
      </c>
      <c r="M566" s="438" t="s">
        <v>68</v>
      </c>
      <c r="N566" s="23"/>
      <c r="O566" s="23"/>
      <c r="P566" s="23"/>
      <c r="Q566" s="23"/>
      <c r="R566" s="23"/>
      <c r="S566" s="23"/>
      <c r="T566" s="438" t="s">
        <v>2458</v>
      </c>
      <c r="U566" s="467"/>
      <c r="V566" s="23"/>
      <c r="W566" s="23"/>
      <c r="X566" s="23"/>
      <c r="Y566" s="23"/>
      <c r="Z566" s="23"/>
      <c r="AA566" s="23"/>
      <c r="AB566" s="437"/>
      <c r="AC566" s="437"/>
      <c r="AD566" s="23"/>
      <c r="AE566" s="73"/>
      <c r="AF566" s="73"/>
      <c r="AG566" s="73"/>
      <c r="AH566" s="73"/>
      <c r="AI566" s="73"/>
      <c r="AJ566" s="73"/>
      <c r="AK566" s="73"/>
      <c r="AL566" s="73"/>
      <c r="AM566" s="73"/>
      <c r="AN566" s="73"/>
      <c r="AO566" s="73"/>
      <c r="AP566" s="73"/>
      <c r="AQ566" s="73"/>
      <c r="AR566" s="73"/>
      <c r="AS566" s="73"/>
      <c r="AT566" s="73"/>
      <c r="AU566" s="73"/>
    </row>
    <row r="567" ht="14.25" customHeight="1">
      <c r="A567" s="433">
        <v>46223.0</v>
      </c>
      <c r="B567" s="438" t="s">
        <v>68</v>
      </c>
      <c r="C567" s="438" t="s">
        <v>68</v>
      </c>
      <c r="D567" s="438" t="s">
        <v>68</v>
      </c>
      <c r="E567" s="438" t="s">
        <v>68</v>
      </c>
      <c r="F567" s="438" t="s">
        <v>68</v>
      </c>
      <c r="G567" s="438" t="s">
        <v>68</v>
      </c>
      <c r="H567" s="23"/>
      <c r="I567" s="23"/>
      <c r="J567" s="447" t="s">
        <v>68</v>
      </c>
      <c r="K567" s="483"/>
      <c r="L567" s="438" t="s">
        <v>68</v>
      </c>
      <c r="M567" s="438" t="s">
        <v>68</v>
      </c>
      <c r="N567" s="23"/>
      <c r="O567" s="23"/>
      <c r="P567" s="23"/>
      <c r="Q567" s="23"/>
      <c r="R567" s="23"/>
      <c r="S567" s="23"/>
      <c r="T567" s="436" t="s">
        <v>68</v>
      </c>
      <c r="U567" s="434"/>
      <c r="V567" s="23"/>
      <c r="W567" s="23"/>
      <c r="X567" s="23"/>
      <c r="Y567" s="23"/>
      <c r="Z567" s="23"/>
      <c r="AA567" s="23"/>
      <c r="AB567" s="437"/>
      <c r="AC567" s="437"/>
      <c r="AD567" s="23"/>
      <c r="AE567" s="73"/>
      <c r="AF567" s="73"/>
      <c r="AG567" s="73"/>
      <c r="AH567" s="73"/>
      <c r="AI567" s="73"/>
      <c r="AJ567" s="73"/>
      <c r="AK567" s="73"/>
      <c r="AL567" s="73"/>
      <c r="AM567" s="73"/>
      <c r="AN567" s="73"/>
      <c r="AO567" s="73"/>
      <c r="AP567" s="73"/>
      <c r="AQ567" s="73"/>
      <c r="AR567" s="73"/>
      <c r="AS567" s="73"/>
      <c r="AT567" s="73"/>
      <c r="AU567" s="73"/>
    </row>
    <row r="568" ht="14.25" customHeight="1">
      <c r="A568" s="433">
        <v>46224.0</v>
      </c>
      <c r="B568" s="438" t="s">
        <v>68</v>
      </c>
      <c r="C568" s="438" t="s">
        <v>68</v>
      </c>
      <c r="D568" s="438" t="s">
        <v>68</v>
      </c>
      <c r="E568" s="438" t="s">
        <v>68</v>
      </c>
      <c r="F568" s="438" t="s">
        <v>68</v>
      </c>
      <c r="G568" s="438" t="s">
        <v>68</v>
      </c>
      <c r="H568" s="23"/>
      <c r="I568" s="23"/>
      <c r="J568" s="447" t="s">
        <v>68</v>
      </c>
      <c r="K568" s="483"/>
      <c r="L568" s="438" t="s">
        <v>68</v>
      </c>
      <c r="M568" s="438" t="s">
        <v>68</v>
      </c>
      <c r="N568" s="23"/>
      <c r="O568" s="23"/>
      <c r="P568" s="23"/>
      <c r="Q568" s="23"/>
      <c r="R568" s="23"/>
      <c r="S568" s="23"/>
      <c r="T568" s="436" t="s">
        <v>68</v>
      </c>
      <c r="U568" s="434"/>
      <c r="V568" s="23"/>
      <c r="W568" s="23"/>
      <c r="X568" s="23"/>
      <c r="Y568" s="23"/>
      <c r="Z568" s="23"/>
      <c r="AA568" s="23"/>
      <c r="AB568" s="437"/>
      <c r="AC568" s="437"/>
      <c r="AD568" s="23"/>
      <c r="AE568" s="73"/>
      <c r="AF568" s="73"/>
      <c r="AG568" s="73"/>
      <c r="AH568" s="73"/>
      <c r="AI568" s="73"/>
      <c r="AJ568" s="73"/>
      <c r="AK568" s="73"/>
      <c r="AL568" s="73"/>
      <c r="AM568" s="73"/>
      <c r="AN568" s="73"/>
      <c r="AO568" s="73"/>
      <c r="AP568" s="73"/>
      <c r="AQ568" s="73"/>
      <c r="AR568" s="73"/>
      <c r="AS568" s="73"/>
      <c r="AT568" s="73"/>
      <c r="AU568" s="73"/>
    </row>
    <row r="569" ht="14.25" customHeight="1">
      <c r="A569" s="433">
        <v>46225.0</v>
      </c>
      <c r="B569" s="438" t="s">
        <v>68</v>
      </c>
      <c r="C569" s="438" t="s">
        <v>68</v>
      </c>
      <c r="D569" s="438" t="s">
        <v>68</v>
      </c>
      <c r="E569" s="438" t="s">
        <v>68</v>
      </c>
      <c r="F569" s="438" t="s">
        <v>68</v>
      </c>
      <c r="G569" s="438" t="s">
        <v>68</v>
      </c>
      <c r="H569" s="23"/>
      <c r="I569" s="23"/>
      <c r="J569" s="447" t="s">
        <v>68</v>
      </c>
      <c r="K569" s="483"/>
      <c r="L569" s="438" t="s">
        <v>68</v>
      </c>
      <c r="M569" s="438" t="s">
        <v>68</v>
      </c>
      <c r="N569" s="23"/>
      <c r="O569" s="23"/>
      <c r="P569" s="23"/>
      <c r="Q569" s="23"/>
      <c r="R569" s="23"/>
      <c r="S569" s="23"/>
      <c r="T569" s="436" t="s">
        <v>68</v>
      </c>
      <c r="U569" s="434"/>
      <c r="V569" s="23"/>
      <c r="W569" s="23"/>
      <c r="X569" s="23"/>
      <c r="Y569" s="23"/>
      <c r="Z569" s="23"/>
      <c r="AA569" s="23"/>
      <c r="AB569" s="437"/>
      <c r="AC569" s="437"/>
      <c r="AD569" s="23"/>
      <c r="AE569" s="73"/>
      <c r="AF569" s="73"/>
      <c r="AG569" s="73"/>
      <c r="AH569" s="73"/>
      <c r="AI569" s="73"/>
      <c r="AJ569" s="73"/>
      <c r="AK569" s="73"/>
      <c r="AL569" s="73"/>
      <c r="AM569" s="73"/>
      <c r="AN569" s="73"/>
      <c r="AO569" s="73"/>
      <c r="AP569" s="73"/>
      <c r="AQ569" s="73"/>
      <c r="AR569" s="73"/>
      <c r="AS569" s="73"/>
      <c r="AT569" s="73"/>
      <c r="AU569" s="73"/>
    </row>
    <row r="570" ht="14.25" customHeight="1">
      <c r="A570" s="433">
        <v>46226.0</v>
      </c>
      <c r="B570" s="438" t="s">
        <v>68</v>
      </c>
      <c r="C570" s="438" t="s">
        <v>68</v>
      </c>
      <c r="D570" s="438" t="s">
        <v>68</v>
      </c>
      <c r="E570" s="438" t="s">
        <v>68</v>
      </c>
      <c r="F570" s="438" t="s">
        <v>68</v>
      </c>
      <c r="G570" s="438" t="s">
        <v>68</v>
      </c>
      <c r="H570" s="23"/>
      <c r="I570" s="23"/>
      <c r="J570" s="447" t="s">
        <v>68</v>
      </c>
      <c r="K570" s="483"/>
      <c r="L570" s="438" t="s">
        <v>68</v>
      </c>
      <c r="M570" s="438" t="s">
        <v>68</v>
      </c>
      <c r="N570" s="23"/>
      <c r="O570" s="23"/>
      <c r="P570" s="23"/>
      <c r="Q570" s="23"/>
      <c r="R570" s="23"/>
      <c r="S570" s="23"/>
      <c r="T570" s="436" t="s">
        <v>68</v>
      </c>
      <c r="U570" s="434"/>
      <c r="V570" s="23"/>
      <c r="W570" s="23"/>
      <c r="X570" s="23"/>
      <c r="Y570" s="23"/>
      <c r="Z570" s="23"/>
      <c r="AA570" s="23"/>
      <c r="AB570" s="437"/>
      <c r="AC570" s="437"/>
      <c r="AD570" s="23"/>
      <c r="AE570" s="73"/>
      <c r="AF570" s="73"/>
      <c r="AG570" s="73"/>
      <c r="AH570" s="73"/>
      <c r="AI570" s="73"/>
      <c r="AJ570" s="73"/>
      <c r="AK570" s="73"/>
      <c r="AL570" s="73"/>
      <c r="AM570" s="73"/>
      <c r="AN570" s="73"/>
      <c r="AO570" s="73"/>
      <c r="AP570" s="73"/>
      <c r="AQ570" s="73"/>
      <c r="AR570" s="73"/>
      <c r="AS570" s="73"/>
      <c r="AT570" s="73"/>
      <c r="AU570" s="73"/>
    </row>
    <row r="571" ht="14.25" customHeight="1">
      <c r="A571" s="433">
        <v>46227.0</v>
      </c>
      <c r="B571" s="438" t="s">
        <v>68</v>
      </c>
      <c r="C571" s="438" t="s">
        <v>68</v>
      </c>
      <c r="D571" s="438" t="s">
        <v>68</v>
      </c>
      <c r="E571" s="438" t="s">
        <v>68</v>
      </c>
      <c r="F571" s="438" t="s">
        <v>68</v>
      </c>
      <c r="G571" s="438" t="s">
        <v>68</v>
      </c>
      <c r="H571" s="23"/>
      <c r="I571" s="23"/>
      <c r="J571" s="447" t="s">
        <v>68</v>
      </c>
      <c r="K571" s="483"/>
      <c r="L571" s="438" t="s">
        <v>68</v>
      </c>
      <c r="M571" s="438" t="s">
        <v>68</v>
      </c>
      <c r="N571" s="23"/>
      <c r="O571" s="23"/>
      <c r="P571" s="23"/>
      <c r="Q571" s="23"/>
      <c r="R571" s="23"/>
      <c r="S571" s="23"/>
      <c r="T571" s="436" t="s">
        <v>68</v>
      </c>
      <c r="U571" s="434"/>
      <c r="V571" s="23"/>
      <c r="W571" s="23"/>
      <c r="X571" s="23"/>
      <c r="Y571" s="23"/>
      <c r="Z571" s="23"/>
      <c r="AA571" s="23"/>
      <c r="AB571" s="437"/>
      <c r="AC571" s="437"/>
      <c r="AD571" s="23"/>
      <c r="AE571" s="73"/>
      <c r="AF571" s="73"/>
      <c r="AG571" s="73"/>
      <c r="AH571" s="73"/>
      <c r="AI571" s="73"/>
      <c r="AJ571" s="73"/>
      <c r="AK571" s="73"/>
      <c r="AL571" s="73"/>
      <c r="AM571" s="73"/>
      <c r="AN571" s="73"/>
      <c r="AO571" s="73"/>
      <c r="AP571" s="73"/>
      <c r="AQ571" s="73"/>
      <c r="AR571" s="73"/>
      <c r="AS571" s="73"/>
      <c r="AT571" s="73"/>
      <c r="AU571" s="73"/>
    </row>
    <row r="572" ht="14.25" customHeight="1">
      <c r="A572" s="433">
        <v>46228.0</v>
      </c>
      <c r="B572" s="438" t="s">
        <v>68</v>
      </c>
      <c r="C572" s="438" t="s">
        <v>68</v>
      </c>
      <c r="D572" s="438" t="s">
        <v>68</v>
      </c>
      <c r="E572" s="438" t="s">
        <v>68</v>
      </c>
      <c r="F572" s="438" t="s">
        <v>68</v>
      </c>
      <c r="G572" s="438" t="s">
        <v>68</v>
      </c>
      <c r="H572" s="23"/>
      <c r="I572" s="23"/>
      <c r="J572" s="447" t="s">
        <v>13432</v>
      </c>
      <c r="K572" s="483"/>
      <c r="L572" s="438" t="s">
        <v>68</v>
      </c>
      <c r="M572" s="438" t="s">
        <v>68</v>
      </c>
      <c r="N572" s="23"/>
      <c r="O572" s="23"/>
      <c r="P572" s="23"/>
      <c r="Q572" s="23"/>
      <c r="R572" s="23"/>
      <c r="S572" s="23"/>
      <c r="T572" s="436" t="s">
        <v>13432</v>
      </c>
      <c r="U572" s="434"/>
      <c r="V572" s="23"/>
      <c r="W572" s="23"/>
      <c r="X572" s="23"/>
      <c r="Y572" s="23"/>
      <c r="Z572" s="23"/>
      <c r="AA572" s="23"/>
      <c r="AB572" s="437"/>
      <c r="AC572" s="437"/>
      <c r="AD572" s="23"/>
      <c r="AE572" s="73"/>
      <c r="AF572" s="73"/>
      <c r="AG572" s="73"/>
      <c r="AH572" s="73"/>
      <c r="AI572" s="73"/>
      <c r="AJ572" s="73"/>
      <c r="AK572" s="73"/>
      <c r="AL572" s="73"/>
      <c r="AM572" s="73"/>
      <c r="AN572" s="73"/>
      <c r="AO572" s="73"/>
      <c r="AP572" s="73"/>
      <c r="AQ572" s="73"/>
      <c r="AR572" s="73"/>
      <c r="AS572" s="73"/>
      <c r="AT572" s="73"/>
      <c r="AU572" s="73"/>
    </row>
    <row r="573" ht="14.25" customHeight="1">
      <c r="A573" s="433">
        <v>46229.0</v>
      </c>
      <c r="B573" s="438" t="s">
        <v>68</v>
      </c>
      <c r="C573" s="438" t="s">
        <v>68</v>
      </c>
      <c r="D573" s="438" t="s">
        <v>68</v>
      </c>
      <c r="E573" s="438" t="s">
        <v>68</v>
      </c>
      <c r="F573" s="438" t="s">
        <v>68</v>
      </c>
      <c r="G573" s="438" t="s">
        <v>68</v>
      </c>
      <c r="H573" s="23"/>
      <c r="I573" s="23"/>
      <c r="J573" s="439" t="s">
        <v>2458</v>
      </c>
      <c r="K573" s="483"/>
      <c r="L573" s="438" t="s">
        <v>68</v>
      </c>
      <c r="M573" s="438" t="s">
        <v>68</v>
      </c>
      <c r="N573" s="23"/>
      <c r="O573" s="23"/>
      <c r="P573" s="23"/>
      <c r="Q573" s="23"/>
      <c r="R573" s="23"/>
      <c r="S573" s="23"/>
      <c r="T573" s="438" t="s">
        <v>2458</v>
      </c>
      <c r="U573" s="467"/>
      <c r="V573" s="23"/>
      <c r="W573" s="23"/>
      <c r="X573" s="23"/>
      <c r="Y573" s="23"/>
      <c r="Z573" s="23"/>
      <c r="AA573" s="23"/>
      <c r="AB573" s="437"/>
      <c r="AC573" s="437"/>
      <c r="AD573" s="23"/>
      <c r="AE573" s="73"/>
      <c r="AF573" s="73"/>
      <c r="AG573" s="73"/>
      <c r="AH573" s="73"/>
      <c r="AI573" s="73"/>
      <c r="AJ573" s="73"/>
      <c r="AK573" s="73"/>
      <c r="AL573" s="73"/>
      <c r="AM573" s="73"/>
      <c r="AN573" s="73"/>
      <c r="AO573" s="73"/>
      <c r="AP573" s="73"/>
      <c r="AQ573" s="73"/>
      <c r="AR573" s="73"/>
      <c r="AS573" s="73"/>
      <c r="AT573" s="73"/>
      <c r="AU573" s="73"/>
    </row>
    <row r="574" ht="14.25" customHeight="1">
      <c r="A574" s="433">
        <v>46230.0</v>
      </c>
      <c r="B574" s="438" t="s">
        <v>68</v>
      </c>
      <c r="C574" s="438" t="s">
        <v>68</v>
      </c>
      <c r="D574" s="438" t="s">
        <v>68</v>
      </c>
      <c r="E574" s="438" t="s">
        <v>68</v>
      </c>
      <c r="F574" s="438" t="s">
        <v>68</v>
      </c>
      <c r="G574" s="438" t="s">
        <v>68</v>
      </c>
      <c r="H574" s="23"/>
      <c r="I574" s="23"/>
      <c r="J574" s="447" t="s">
        <v>68</v>
      </c>
      <c r="K574" s="483"/>
      <c r="L574" s="438" t="s">
        <v>68</v>
      </c>
      <c r="M574" s="438" t="s">
        <v>68</v>
      </c>
      <c r="N574" s="23"/>
      <c r="O574" s="23"/>
      <c r="P574" s="23"/>
      <c r="Q574" s="23"/>
      <c r="R574" s="23"/>
      <c r="S574" s="23"/>
      <c r="T574" s="436" t="s">
        <v>68</v>
      </c>
      <c r="U574" s="434"/>
      <c r="V574" s="23"/>
      <c r="W574" s="23"/>
      <c r="X574" s="23"/>
      <c r="Y574" s="23"/>
      <c r="Z574" s="23"/>
      <c r="AA574" s="23"/>
      <c r="AB574" s="437"/>
      <c r="AC574" s="437"/>
      <c r="AD574" s="23"/>
      <c r="AE574" s="73"/>
      <c r="AF574" s="73"/>
      <c r="AG574" s="73"/>
      <c r="AH574" s="73"/>
      <c r="AI574" s="73"/>
      <c r="AJ574" s="73"/>
      <c r="AK574" s="73"/>
      <c r="AL574" s="73"/>
      <c r="AM574" s="73"/>
      <c r="AN574" s="73"/>
      <c r="AO574" s="73"/>
      <c r="AP574" s="73"/>
      <c r="AQ574" s="73"/>
      <c r="AR574" s="73"/>
      <c r="AS574" s="73"/>
      <c r="AT574" s="73"/>
      <c r="AU574" s="73"/>
    </row>
    <row r="575" ht="14.25" customHeight="1">
      <c r="A575" s="433">
        <v>46231.0</v>
      </c>
      <c r="B575" s="438" t="s">
        <v>68</v>
      </c>
      <c r="C575" s="438" t="s">
        <v>68</v>
      </c>
      <c r="D575" s="438" t="s">
        <v>68</v>
      </c>
      <c r="E575" s="438" t="s">
        <v>68</v>
      </c>
      <c r="F575" s="438" t="s">
        <v>68</v>
      </c>
      <c r="G575" s="438" t="s">
        <v>68</v>
      </c>
      <c r="H575" s="23"/>
      <c r="I575" s="23"/>
      <c r="J575" s="447" t="s">
        <v>68</v>
      </c>
      <c r="K575" s="483"/>
      <c r="L575" s="438" t="s">
        <v>68</v>
      </c>
      <c r="M575" s="438" t="s">
        <v>68</v>
      </c>
      <c r="N575" s="23"/>
      <c r="O575" s="23"/>
      <c r="P575" s="23"/>
      <c r="Q575" s="23"/>
      <c r="R575" s="23"/>
      <c r="S575" s="23"/>
      <c r="T575" s="436" t="s">
        <v>68</v>
      </c>
      <c r="U575" s="434"/>
      <c r="V575" s="23"/>
      <c r="W575" s="23"/>
      <c r="X575" s="23"/>
      <c r="Y575" s="23"/>
      <c r="Z575" s="23"/>
      <c r="AA575" s="23"/>
      <c r="AB575" s="437"/>
      <c r="AC575" s="437"/>
      <c r="AD575" s="23"/>
      <c r="AE575" s="73"/>
      <c r="AF575" s="73"/>
      <c r="AG575" s="73"/>
      <c r="AH575" s="73"/>
      <c r="AI575" s="73"/>
      <c r="AJ575" s="73"/>
      <c r="AK575" s="73"/>
      <c r="AL575" s="73"/>
      <c r="AM575" s="73"/>
      <c r="AN575" s="73"/>
      <c r="AO575" s="73"/>
      <c r="AP575" s="73"/>
      <c r="AQ575" s="73"/>
      <c r="AR575" s="73"/>
      <c r="AS575" s="73"/>
      <c r="AT575" s="73"/>
      <c r="AU575" s="73"/>
    </row>
    <row r="576" ht="14.25" customHeight="1">
      <c r="A576" s="433">
        <v>46232.0</v>
      </c>
      <c r="B576" s="438" t="s">
        <v>68</v>
      </c>
      <c r="C576" s="438" t="s">
        <v>68</v>
      </c>
      <c r="D576" s="438" t="s">
        <v>68</v>
      </c>
      <c r="E576" s="438" t="s">
        <v>68</v>
      </c>
      <c r="F576" s="438" t="s">
        <v>68</v>
      </c>
      <c r="G576" s="438" t="s">
        <v>68</v>
      </c>
      <c r="H576" s="23"/>
      <c r="I576" s="23"/>
      <c r="J576" s="447" t="s">
        <v>68</v>
      </c>
      <c r="K576" s="483"/>
      <c r="L576" s="438" t="s">
        <v>68</v>
      </c>
      <c r="M576" s="438" t="s">
        <v>68</v>
      </c>
      <c r="N576" s="23"/>
      <c r="O576" s="23"/>
      <c r="P576" s="23"/>
      <c r="Q576" s="23"/>
      <c r="R576" s="23"/>
      <c r="S576" s="23"/>
      <c r="T576" s="436" t="s">
        <v>68</v>
      </c>
      <c r="U576" s="434"/>
      <c r="V576" s="23"/>
      <c r="W576" s="23"/>
      <c r="X576" s="23"/>
      <c r="Y576" s="23"/>
      <c r="Z576" s="23"/>
      <c r="AA576" s="23"/>
      <c r="AB576" s="437"/>
      <c r="AC576" s="437"/>
      <c r="AD576" s="23"/>
      <c r="AE576" s="73"/>
      <c r="AF576" s="73"/>
      <c r="AG576" s="73"/>
      <c r="AH576" s="73"/>
      <c r="AI576" s="73"/>
      <c r="AJ576" s="73"/>
      <c r="AK576" s="73"/>
      <c r="AL576" s="73"/>
      <c r="AM576" s="73"/>
      <c r="AN576" s="73"/>
      <c r="AO576" s="73"/>
      <c r="AP576" s="73"/>
      <c r="AQ576" s="73"/>
      <c r="AR576" s="73"/>
      <c r="AS576" s="73"/>
      <c r="AT576" s="73"/>
      <c r="AU576" s="73"/>
    </row>
    <row r="577" ht="14.25" customHeight="1">
      <c r="A577" s="433">
        <v>46233.0</v>
      </c>
      <c r="B577" s="438" t="s">
        <v>68</v>
      </c>
      <c r="C577" s="438" t="s">
        <v>68</v>
      </c>
      <c r="D577" s="438" t="s">
        <v>68</v>
      </c>
      <c r="E577" s="438" t="s">
        <v>68</v>
      </c>
      <c r="F577" s="438" t="s">
        <v>68</v>
      </c>
      <c r="G577" s="438" t="s">
        <v>68</v>
      </c>
      <c r="H577" s="23"/>
      <c r="I577" s="23"/>
      <c r="J577" s="447" t="s">
        <v>68</v>
      </c>
      <c r="K577" s="483"/>
      <c r="L577" s="438" t="s">
        <v>68</v>
      </c>
      <c r="M577" s="438" t="s">
        <v>68</v>
      </c>
      <c r="N577" s="23"/>
      <c r="O577" s="23"/>
      <c r="P577" s="23"/>
      <c r="Q577" s="23"/>
      <c r="R577" s="23"/>
      <c r="S577" s="23"/>
      <c r="T577" s="436" t="s">
        <v>68</v>
      </c>
      <c r="U577" s="434"/>
      <c r="V577" s="23"/>
      <c r="W577" s="23"/>
      <c r="X577" s="23"/>
      <c r="Y577" s="23"/>
      <c r="Z577" s="23"/>
      <c r="AA577" s="23"/>
      <c r="AB577" s="437"/>
      <c r="AC577" s="437"/>
      <c r="AD577" s="23"/>
      <c r="AE577" s="73"/>
      <c r="AF577" s="73"/>
      <c r="AG577" s="73"/>
      <c r="AH577" s="73"/>
      <c r="AI577" s="73"/>
      <c r="AJ577" s="73"/>
      <c r="AK577" s="73"/>
      <c r="AL577" s="73"/>
      <c r="AM577" s="73"/>
      <c r="AN577" s="73"/>
      <c r="AO577" s="73"/>
      <c r="AP577" s="73"/>
      <c r="AQ577" s="73"/>
      <c r="AR577" s="73"/>
      <c r="AS577" s="73"/>
      <c r="AT577" s="73"/>
      <c r="AU577" s="73"/>
    </row>
    <row r="578" ht="14.25" customHeight="1">
      <c r="A578" s="433">
        <v>46234.0</v>
      </c>
      <c r="B578" s="438" t="s">
        <v>68</v>
      </c>
      <c r="C578" s="438" t="s">
        <v>68</v>
      </c>
      <c r="D578" s="438" t="s">
        <v>68</v>
      </c>
      <c r="E578" s="438" t="s">
        <v>68</v>
      </c>
      <c r="F578" s="438" t="s">
        <v>68</v>
      </c>
      <c r="G578" s="438" t="s">
        <v>68</v>
      </c>
      <c r="H578" s="23"/>
      <c r="I578" s="23"/>
      <c r="J578" s="447" t="s">
        <v>68</v>
      </c>
      <c r="K578" s="483"/>
      <c r="L578" s="438" t="s">
        <v>68</v>
      </c>
      <c r="M578" s="438" t="s">
        <v>68</v>
      </c>
      <c r="N578" s="23"/>
      <c r="O578" s="23"/>
      <c r="P578" s="23"/>
      <c r="Q578" s="23"/>
      <c r="R578" s="23"/>
      <c r="S578" s="23"/>
      <c r="T578" s="436" t="s">
        <v>68</v>
      </c>
      <c r="U578" s="434"/>
      <c r="V578" s="23"/>
      <c r="W578" s="23"/>
      <c r="X578" s="23"/>
      <c r="Y578" s="23"/>
      <c r="Z578" s="23"/>
      <c r="AA578" s="23"/>
      <c r="AB578" s="437"/>
      <c r="AC578" s="437"/>
      <c r="AD578" s="23"/>
      <c r="AE578" s="73"/>
      <c r="AF578" s="73"/>
      <c r="AG578" s="73"/>
      <c r="AH578" s="73"/>
      <c r="AI578" s="73"/>
      <c r="AJ578" s="73"/>
      <c r="AK578" s="73"/>
      <c r="AL578" s="73"/>
      <c r="AM578" s="73"/>
      <c r="AN578" s="73"/>
      <c r="AO578" s="73"/>
      <c r="AP578" s="73"/>
      <c r="AQ578" s="73"/>
      <c r="AR578" s="73"/>
      <c r="AS578" s="73"/>
      <c r="AT578" s="73"/>
      <c r="AU578" s="73"/>
    </row>
    <row r="579" ht="14.25" customHeight="1">
      <c r="A579" s="433">
        <v>46235.0</v>
      </c>
      <c r="B579" s="438" t="s">
        <v>68</v>
      </c>
      <c r="C579" s="438" t="s">
        <v>68</v>
      </c>
      <c r="D579" s="438" t="s">
        <v>68</v>
      </c>
      <c r="E579" s="438" t="s">
        <v>68</v>
      </c>
      <c r="F579" s="438" t="s">
        <v>68</v>
      </c>
      <c r="G579" s="438" t="s">
        <v>68</v>
      </c>
      <c r="H579" s="23"/>
      <c r="I579" s="23"/>
      <c r="J579" s="447" t="s">
        <v>13432</v>
      </c>
      <c r="K579" s="483"/>
      <c r="L579" s="438" t="s">
        <v>68</v>
      </c>
      <c r="M579" s="438" t="s">
        <v>68</v>
      </c>
      <c r="N579" s="23"/>
      <c r="O579" s="23"/>
      <c r="P579" s="23"/>
      <c r="Q579" s="23"/>
      <c r="R579" s="23"/>
      <c r="S579" s="23"/>
      <c r="T579" s="436" t="s">
        <v>13432</v>
      </c>
      <c r="U579" s="434"/>
      <c r="V579" s="23"/>
      <c r="W579" s="23"/>
      <c r="X579" s="23"/>
      <c r="Y579" s="23"/>
      <c r="Z579" s="23"/>
      <c r="AA579" s="23"/>
      <c r="AB579" s="437"/>
      <c r="AC579" s="437"/>
      <c r="AD579" s="23"/>
      <c r="AE579" s="73"/>
      <c r="AF579" s="73"/>
      <c r="AG579" s="73"/>
      <c r="AH579" s="73"/>
      <c r="AI579" s="73"/>
      <c r="AJ579" s="73"/>
      <c r="AK579" s="73"/>
      <c r="AL579" s="73"/>
      <c r="AM579" s="73"/>
      <c r="AN579" s="73"/>
      <c r="AO579" s="73"/>
      <c r="AP579" s="73"/>
      <c r="AQ579" s="73"/>
      <c r="AR579" s="73"/>
      <c r="AS579" s="73"/>
      <c r="AT579" s="73"/>
      <c r="AU579" s="73"/>
    </row>
    <row r="580" ht="14.25" customHeight="1">
      <c r="A580" s="433">
        <v>46236.0</v>
      </c>
      <c r="B580" s="438" t="s">
        <v>68</v>
      </c>
      <c r="C580" s="438" t="s">
        <v>68</v>
      </c>
      <c r="D580" s="438" t="s">
        <v>68</v>
      </c>
      <c r="E580" s="438" t="s">
        <v>68</v>
      </c>
      <c r="F580" s="438" t="s">
        <v>68</v>
      </c>
      <c r="G580" s="438" t="s">
        <v>68</v>
      </c>
      <c r="H580" s="23"/>
      <c r="I580" s="23"/>
      <c r="J580" s="439" t="s">
        <v>2458</v>
      </c>
      <c r="K580" s="483"/>
      <c r="L580" s="438" t="s">
        <v>68</v>
      </c>
      <c r="M580" s="438" t="s">
        <v>68</v>
      </c>
      <c r="N580" s="23"/>
      <c r="O580" s="23"/>
      <c r="P580" s="23"/>
      <c r="Q580" s="23"/>
      <c r="R580" s="23"/>
      <c r="S580" s="23"/>
      <c r="T580" s="438" t="s">
        <v>2458</v>
      </c>
      <c r="U580" s="467"/>
      <c r="V580" s="23"/>
      <c r="W580" s="23"/>
      <c r="X580" s="23"/>
      <c r="Y580" s="23"/>
      <c r="Z580" s="23"/>
      <c r="AA580" s="23"/>
      <c r="AB580" s="437"/>
      <c r="AC580" s="437"/>
      <c r="AD580" s="23"/>
      <c r="AE580" s="73"/>
      <c r="AF580" s="73"/>
      <c r="AG580" s="73"/>
      <c r="AH580" s="73"/>
      <c r="AI580" s="73"/>
      <c r="AJ580" s="73"/>
      <c r="AK580" s="73"/>
      <c r="AL580" s="73"/>
      <c r="AM580" s="73"/>
      <c r="AN580" s="73"/>
      <c r="AO580" s="73"/>
      <c r="AP580" s="73"/>
      <c r="AQ580" s="73"/>
      <c r="AR580" s="73"/>
      <c r="AS580" s="73"/>
      <c r="AT580" s="73"/>
      <c r="AU580" s="73"/>
    </row>
    <row r="581" ht="14.25" customHeight="1">
      <c r="A581" s="433">
        <v>46237.0</v>
      </c>
      <c r="B581" s="438" t="s">
        <v>68</v>
      </c>
      <c r="C581" s="438" t="s">
        <v>68</v>
      </c>
      <c r="D581" s="438" t="s">
        <v>68</v>
      </c>
      <c r="E581" s="438" t="s">
        <v>68</v>
      </c>
      <c r="F581" s="438" t="s">
        <v>68</v>
      </c>
      <c r="G581" s="438" t="s">
        <v>68</v>
      </c>
      <c r="H581" s="23"/>
      <c r="I581" s="23"/>
      <c r="J581" s="447" t="s">
        <v>68</v>
      </c>
      <c r="K581" s="483"/>
      <c r="L581" s="438" t="s">
        <v>68</v>
      </c>
      <c r="M581" s="438" t="s">
        <v>68</v>
      </c>
      <c r="N581" s="23"/>
      <c r="O581" s="23"/>
      <c r="P581" s="23"/>
      <c r="Q581" s="23"/>
      <c r="R581" s="23"/>
      <c r="S581" s="23"/>
      <c r="T581" s="436" t="s">
        <v>68</v>
      </c>
      <c r="U581" s="434"/>
      <c r="V581" s="23"/>
      <c r="W581" s="23"/>
      <c r="X581" s="23"/>
      <c r="Y581" s="23"/>
      <c r="Z581" s="23"/>
      <c r="AA581" s="23"/>
      <c r="AB581" s="437"/>
      <c r="AC581" s="437"/>
      <c r="AD581" s="23"/>
      <c r="AE581" s="73"/>
      <c r="AF581" s="73"/>
      <c r="AG581" s="73"/>
      <c r="AH581" s="73"/>
      <c r="AI581" s="73"/>
      <c r="AJ581" s="73"/>
      <c r="AK581" s="73"/>
      <c r="AL581" s="73"/>
      <c r="AM581" s="73"/>
      <c r="AN581" s="73"/>
      <c r="AO581" s="73"/>
      <c r="AP581" s="73"/>
      <c r="AQ581" s="73"/>
      <c r="AR581" s="73"/>
      <c r="AS581" s="73"/>
      <c r="AT581" s="73"/>
      <c r="AU581" s="73"/>
    </row>
    <row r="582" ht="14.25" customHeight="1">
      <c r="A582" s="433">
        <v>46238.0</v>
      </c>
      <c r="B582" s="438" t="s">
        <v>68</v>
      </c>
      <c r="C582" s="438" t="s">
        <v>68</v>
      </c>
      <c r="D582" s="438" t="s">
        <v>68</v>
      </c>
      <c r="E582" s="438" t="s">
        <v>68</v>
      </c>
      <c r="F582" s="438" t="s">
        <v>68</v>
      </c>
      <c r="G582" s="438" t="s">
        <v>68</v>
      </c>
      <c r="H582" s="23"/>
      <c r="I582" s="23"/>
      <c r="J582" s="447" t="s">
        <v>68</v>
      </c>
      <c r="K582" s="483"/>
      <c r="L582" s="438" t="s">
        <v>68</v>
      </c>
      <c r="M582" s="438" t="s">
        <v>68</v>
      </c>
      <c r="N582" s="23"/>
      <c r="O582" s="23"/>
      <c r="P582" s="23"/>
      <c r="Q582" s="23"/>
      <c r="R582" s="23"/>
      <c r="S582" s="23"/>
      <c r="T582" s="436" t="s">
        <v>68</v>
      </c>
      <c r="U582" s="434"/>
      <c r="V582" s="23"/>
      <c r="W582" s="23"/>
      <c r="X582" s="23"/>
      <c r="Y582" s="23"/>
      <c r="Z582" s="23"/>
      <c r="AA582" s="23"/>
      <c r="AB582" s="437"/>
      <c r="AC582" s="437"/>
      <c r="AD582" s="23"/>
      <c r="AE582" s="73"/>
      <c r="AF582" s="73"/>
      <c r="AG582" s="73"/>
      <c r="AH582" s="73"/>
      <c r="AI582" s="73"/>
      <c r="AJ582" s="73"/>
      <c r="AK582" s="73"/>
      <c r="AL582" s="73"/>
      <c r="AM582" s="73"/>
      <c r="AN582" s="73"/>
      <c r="AO582" s="73"/>
      <c r="AP582" s="73"/>
      <c r="AQ582" s="73"/>
      <c r="AR582" s="73"/>
      <c r="AS582" s="73"/>
      <c r="AT582" s="73"/>
      <c r="AU582" s="73"/>
    </row>
    <row r="583" ht="14.25" customHeight="1">
      <c r="A583" s="433">
        <v>46239.0</v>
      </c>
      <c r="B583" s="438" t="s">
        <v>68</v>
      </c>
      <c r="C583" s="438" t="s">
        <v>68</v>
      </c>
      <c r="D583" s="438" t="s">
        <v>68</v>
      </c>
      <c r="E583" s="438" t="s">
        <v>68</v>
      </c>
      <c r="F583" s="438" t="s">
        <v>68</v>
      </c>
      <c r="G583" s="438" t="s">
        <v>68</v>
      </c>
      <c r="H583" s="23"/>
      <c r="I583" s="23"/>
      <c r="J583" s="447" t="s">
        <v>68</v>
      </c>
      <c r="K583" s="483"/>
      <c r="L583" s="438" t="s">
        <v>68</v>
      </c>
      <c r="M583" s="438" t="s">
        <v>68</v>
      </c>
      <c r="N583" s="23"/>
      <c r="O583" s="23"/>
      <c r="P583" s="23"/>
      <c r="Q583" s="23"/>
      <c r="R583" s="23"/>
      <c r="S583" s="23"/>
      <c r="T583" s="436" t="s">
        <v>68</v>
      </c>
      <c r="U583" s="434"/>
      <c r="V583" s="23"/>
      <c r="W583" s="23"/>
      <c r="X583" s="23"/>
      <c r="Y583" s="23"/>
      <c r="Z583" s="23"/>
      <c r="AA583" s="23"/>
      <c r="AB583" s="437"/>
      <c r="AC583" s="437"/>
      <c r="AD583" s="23"/>
      <c r="AE583" s="73"/>
      <c r="AF583" s="73"/>
      <c r="AG583" s="73"/>
      <c r="AH583" s="73"/>
      <c r="AI583" s="73"/>
      <c r="AJ583" s="73"/>
      <c r="AK583" s="73"/>
      <c r="AL583" s="73"/>
      <c r="AM583" s="73"/>
      <c r="AN583" s="73"/>
      <c r="AO583" s="73"/>
      <c r="AP583" s="73"/>
      <c r="AQ583" s="73"/>
      <c r="AR583" s="73"/>
      <c r="AS583" s="73"/>
      <c r="AT583" s="73"/>
      <c r="AU583" s="73"/>
    </row>
    <row r="584" ht="14.25" customHeight="1">
      <c r="A584" s="433">
        <v>46240.0</v>
      </c>
      <c r="B584" s="438" t="s">
        <v>68</v>
      </c>
      <c r="C584" s="438" t="s">
        <v>68</v>
      </c>
      <c r="D584" s="438" t="s">
        <v>68</v>
      </c>
      <c r="E584" s="438" t="s">
        <v>68</v>
      </c>
      <c r="F584" s="438" t="s">
        <v>68</v>
      </c>
      <c r="G584" s="438" t="s">
        <v>68</v>
      </c>
      <c r="H584" s="23"/>
      <c r="I584" s="23"/>
      <c r="J584" s="447" t="s">
        <v>68</v>
      </c>
      <c r="K584" s="483"/>
      <c r="L584" s="438" t="s">
        <v>68</v>
      </c>
      <c r="M584" s="438" t="s">
        <v>68</v>
      </c>
      <c r="N584" s="23"/>
      <c r="O584" s="23"/>
      <c r="P584" s="23"/>
      <c r="Q584" s="23"/>
      <c r="R584" s="23"/>
      <c r="S584" s="23"/>
      <c r="T584" s="436" t="s">
        <v>68</v>
      </c>
      <c r="U584" s="434"/>
      <c r="V584" s="23"/>
      <c r="W584" s="23"/>
      <c r="X584" s="23"/>
      <c r="Y584" s="23"/>
      <c r="Z584" s="23"/>
      <c r="AA584" s="23"/>
      <c r="AB584" s="437"/>
      <c r="AC584" s="437"/>
      <c r="AD584" s="23"/>
      <c r="AE584" s="73"/>
      <c r="AF584" s="73"/>
      <c r="AG584" s="73"/>
      <c r="AH584" s="73"/>
      <c r="AI584" s="73"/>
      <c r="AJ584" s="73"/>
      <c r="AK584" s="73"/>
      <c r="AL584" s="73"/>
      <c r="AM584" s="73"/>
      <c r="AN584" s="73"/>
      <c r="AO584" s="73"/>
      <c r="AP584" s="73"/>
      <c r="AQ584" s="73"/>
      <c r="AR584" s="73"/>
      <c r="AS584" s="73"/>
      <c r="AT584" s="73"/>
      <c r="AU584" s="73"/>
    </row>
    <row r="585" ht="14.25" customHeight="1">
      <c r="A585" s="433">
        <v>46241.0</v>
      </c>
      <c r="B585" s="438" t="s">
        <v>68</v>
      </c>
      <c r="C585" s="438" t="s">
        <v>68</v>
      </c>
      <c r="D585" s="438" t="s">
        <v>68</v>
      </c>
      <c r="E585" s="438" t="s">
        <v>68</v>
      </c>
      <c r="F585" s="438" t="s">
        <v>68</v>
      </c>
      <c r="G585" s="438" t="s">
        <v>68</v>
      </c>
      <c r="H585" s="23"/>
      <c r="I585" s="23"/>
      <c r="J585" s="447" t="s">
        <v>68</v>
      </c>
      <c r="K585" s="483"/>
      <c r="L585" s="438" t="s">
        <v>68</v>
      </c>
      <c r="M585" s="438" t="s">
        <v>68</v>
      </c>
      <c r="N585" s="23"/>
      <c r="O585" s="23"/>
      <c r="P585" s="23"/>
      <c r="Q585" s="23"/>
      <c r="R585" s="23"/>
      <c r="S585" s="23"/>
      <c r="T585" s="436" t="s">
        <v>68</v>
      </c>
      <c r="U585" s="434"/>
      <c r="V585" s="23"/>
      <c r="W585" s="23"/>
      <c r="X585" s="23"/>
      <c r="Y585" s="23"/>
      <c r="Z585" s="23"/>
      <c r="AA585" s="23"/>
      <c r="AB585" s="437"/>
      <c r="AC585" s="437"/>
      <c r="AD585" s="23"/>
      <c r="AE585" s="73"/>
      <c r="AF585" s="73"/>
      <c r="AG585" s="73"/>
      <c r="AH585" s="73"/>
      <c r="AI585" s="73"/>
      <c r="AJ585" s="73"/>
      <c r="AK585" s="73"/>
      <c r="AL585" s="73"/>
      <c r="AM585" s="73"/>
      <c r="AN585" s="73"/>
      <c r="AO585" s="73"/>
      <c r="AP585" s="73"/>
      <c r="AQ585" s="73"/>
      <c r="AR585" s="73"/>
      <c r="AS585" s="73"/>
      <c r="AT585" s="73"/>
      <c r="AU585" s="73"/>
    </row>
    <row r="586" ht="14.25" customHeight="1">
      <c r="A586" s="433">
        <v>46242.0</v>
      </c>
      <c r="B586" s="438" t="s">
        <v>68</v>
      </c>
      <c r="C586" s="438" t="s">
        <v>68</v>
      </c>
      <c r="D586" s="438" t="s">
        <v>68</v>
      </c>
      <c r="E586" s="438" t="s">
        <v>68</v>
      </c>
      <c r="F586" s="438" t="s">
        <v>68</v>
      </c>
      <c r="G586" s="438" t="s">
        <v>68</v>
      </c>
      <c r="H586" s="23"/>
      <c r="I586" s="23"/>
      <c r="J586" s="447" t="s">
        <v>13432</v>
      </c>
      <c r="K586" s="483"/>
      <c r="L586" s="438" t="s">
        <v>68</v>
      </c>
      <c r="M586" s="438" t="s">
        <v>68</v>
      </c>
      <c r="N586" s="23"/>
      <c r="O586" s="23"/>
      <c r="P586" s="23"/>
      <c r="Q586" s="23"/>
      <c r="R586" s="23"/>
      <c r="S586" s="23"/>
      <c r="T586" s="436" t="s">
        <v>13432</v>
      </c>
      <c r="U586" s="434"/>
      <c r="V586" s="23"/>
      <c r="W586" s="23"/>
      <c r="X586" s="23"/>
      <c r="Y586" s="23"/>
      <c r="Z586" s="23"/>
      <c r="AA586" s="23"/>
      <c r="AB586" s="437"/>
      <c r="AC586" s="437"/>
      <c r="AD586" s="23"/>
      <c r="AE586" s="73"/>
      <c r="AF586" s="73"/>
      <c r="AG586" s="73"/>
      <c r="AH586" s="73"/>
      <c r="AI586" s="73"/>
      <c r="AJ586" s="73"/>
      <c r="AK586" s="73"/>
      <c r="AL586" s="73"/>
      <c r="AM586" s="73"/>
      <c r="AN586" s="73"/>
      <c r="AO586" s="73"/>
      <c r="AP586" s="73"/>
      <c r="AQ586" s="73"/>
      <c r="AR586" s="73"/>
      <c r="AS586" s="73"/>
      <c r="AT586" s="73"/>
      <c r="AU586" s="73"/>
    </row>
    <row r="587" ht="14.25" customHeight="1">
      <c r="A587" s="433">
        <v>46243.0</v>
      </c>
      <c r="B587" s="438" t="s">
        <v>68</v>
      </c>
      <c r="C587" s="438" t="s">
        <v>68</v>
      </c>
      <c r="D587" s="438" t="s">
        <v>68</v>
      </c>
      <c r="E587" s="438" t="s">
        <v>68</v>
      </c>
      <c r="F587" s="438" t="s">
        <v>68</v>
      </c>
      <c r="G587" s="438" t="s">
        <v>68</v>
      </c>
      <c r="H587" s="23"/>
      <c r="I587" s="23"/>
      <c r="J587" s="439" t="s">
        <v>2458</v>
      </c>
      <c r="K587" s="483"/>
      <c r="L587" s="438" t="s">
        <v>68</v>
      </c>
      <c r="M587" s="438" t="s">
        <v>68</v>
      </c>
      <c r="N587" s="23"/>
      <c r="O587" s="23"/>
      <c r="P587" s="23"/>
      <c r="Q587" s="23"/>
      <c r="R587" s="23"/>
      <c r="S587" s="23"/>
      <c r="T587" s="438" t="s">
        <v>2458</v>
      </c>
      <c r="U587" s="467"/>
      <c r="V587" s="23"/>
      <c r="W587" s="23"/>
      <c r="X587" s="23"/>
      <c r="Y587" s="23"/>
      <c r="Z587" s="23"/>
      <c r="AA587" s="23"/>
      <c r="AB587" s="437"/>
      <c r="AC587" s="437"/>
      <c r="AD587" s="23"/>
      <c r="AE587" s="73"/>
      <c r="AF587" s="73"/>
      <c r="AG587" s="73"/>
      <c r="AH587" s="73"/>
      <c r="AI587" s="73"/>
      <c r="AJ587" s="73"/>
      <c r="AK587" s="73"/>
      <c r="AL587" s="73"/>
      <c r="AM587" s="73"/>
      <c r="AN587" s="73"/>
      <c r="AO587" s="73"/>
      <c r="AP587" s="73"/>
      <c r="AQ587" s="73"/>
      <c r="AR587" s="73"/>
      <c r="AS587" s="73"/>
      <c r="AT587" s="73"/>
      <c r="AU587" s="73"/>
    </row>
    <row r="588" ht="14.25" customHeight="1">
      <c r="A588" s="433">
        <v>46244.0</v>
      </c>
      <c r="B588" s="438" t="s">
        <v>68</v>
      </c>
      <c r="C588" s="438" t="s">
        <v>68</v>
      </c>
      <c r="D588" s="438" t="s">
        <v>68</v>
      </c>
      <c r="E588" s="438" t="s">
        <v>68</v>
      </c>
      <c r="F588" s="438" t="s">
        <v>68</v>
      </c>
      <c r="G588" s="438" t="s">
        <v>68</v>
      </c>
      <c r="H588" s="23"/>
      <c r="I588" s="23"/>
      <c r="J588" s="447" t="s">
        <v>68</v>
      </c>
      <c r="K588" s="483"/>
      <c r="L588" s="438" t="s">
        <v>68</v>
      </c>
      <c r="M588" s="438" t="s">
        <v>68</v>
      </c>
      <c r="N588" s="23"/>
      <c r="O588" s="23"/>
      <c r="P588" s="23"/>
      <c r="Q588" s="23"/>
      <c r="R588" s="23"/>
      <c r="S588" s="23"/>
      <c r="T588" s="436" t="s">
        <v>68</v>
      </c>
      <c r="U588" s="434"/>
      <c r="V588" s="23"/>
      <c r="W588" s="23"/>
      <c r="X588" s="23"/>
      <c r="Y588" s="23"/>
      <c r="Z588" s="23"/>
      <c r="AA588" s="23"/>
      <c r="AB588" s="437"/>
      <c r="AC588" s="437"/>
      <c r="AD588" s="23"/>
      <c r="AE588" s="73"/>
      <c r="AF588" s="73"/>
      <c r="AG588" s="73"/>
      <c r="AH588" s="73"/>
      <c r="AI588" s="73"/>
      <c r="AJ588" s="73"/>
      <c r="AK588" s="73"/>
      <c r="AL588" s="73"/>
      <c r="AM588" s="73"/>
      <c r="AN588" s="73"/>
      <c r="AO588" s="73"/>
      <c r="AP588" s="73"/>
      <c r="AQ588" s="73"/>
      <c r="AR588" s="73"/>
      <c r="AS588" s="73"/>
      <c r="AT588" s="73"/>
      <c r="AU588" s="73"/>
    </row>
    <row r="589" ht="14.25" customHeight="1">
      <c r="A589" s="433">
        <v>46245.0</v>
      </c>
      <c r="B589" s="438" t="s">
        <v>68</v>
      </c>
      <c r="C589" s="438" t="s">
        <v>68</v>
      </c>
      <c r="D589" s="438" t="s">
        <v>68</v>
      </c>
      <c r="E589" s="438" t="s">
        <v>68</v>
      </c>
      <c r="F589" s="438" t="s">
        <v>68</v>
      </c>
      <c r="G589" s="438" t="s">
        <v>68</v>
      </c>
      <c r="H589" s="23"/>
      <c r="I589" s="23"/>
      <c r="J589" s="447" t="s">
        <v>68</v>
      </c>
      <c r="K589" s="483"/>
      <c r="L589" s="438" t="s">
        <v>68</v>
      </c>
      <c r="M589" s="438" t="s">
        <v>68</v>
      </c>
      <c r="N589" s="23"/>
      <c r="O589" s="23"/>
      <c r="P589" s="23"/>
      <c r="Q589" s="23"/>
      <c r="R589" s="23"/>
      <c r="S589" s="23"/>
      <c r="T589" s="436" t="s">
        <v>68</v>
      </c>
      <c r="U589" s="434"/>
      <c r="V589" s="23"/>
      <c r="W589" s="23"/>
      <c r="X589" s="23"/>
      <c r="Y589" s="23"/>
      <c r="Z589" s="23"/>
      <c r="AA589" s="23"/>
      <c r="AB589" s="437"/>
      <c r="AC589" s="437"/>
      <c r="AD589" s="23"/>
      <c r="AE589" s="73"/>
      <c r="AF589" s="73"/>
      <c r="AG589" s="73"/>
      <c r="AH589" s="73"/>
      <c r="AI589" s="73"/>
      <c r="AJ589" s="73"/>
      <c r="AK589" s="73"/>
      <c r="AL589" s="73"/>
      <c r="AM589" s="73"/>
      <c r="AN589" s="73"/>
      <c r="AO589" s="73"/>
      <c r="AP589" s="73"/>
      <c r="AQ589" s="73"/>
      <c r="AR589" s="73"/>
      <c r="AS589" s="73"/>
      <c r="AT589" s="73"/>
      <c r="AU589" s="73"/>
    </row>
    <row r="590" ht="14.25" customHeight="1">
      <c r="A590" s="433">
        <v>46246.0</v>
      </c>
      <c r="B590" s="438" t="s">
        <v>68</v>
      </c>
      <c r="C590" s="438" t="s">
        <v>68</v>
      </c>
      <c r="D590" s="438" t="s">
        <v>68</v>
      </c>
      <c r="E590" s="438" t="s">
        <v>68</v>
      </c>
      <c r="F590" s="438" t="s">
        <v>68</v>
      </c>
      <c r="G590" s="438" t="s">
        <v>68</v>
      </c>
      <c r="H590" s="23"/>
      <c r="I590" s="23"/>
      <c r="J590" s="447" t="s">
        <v>68</v>
      </c>
      <c r="K590" s="483"/>
      <c r="L590" s="438" t="s">
        <v>68</v>
      </c>
      <c r="M590" s="438" t="s">
        <v>68</v>
      </c>
      <c r="N590" s="23"/>
      <c r="O590" s="23"/>
      <c r="P590" s="23"/>
      <c r="Q590" s="23"/>
      <c r="R590" s="23"/>
      <c r="S590" s="23"/>
      <c r="T590" s="436" t="s">
        <v>68</v>
      </c>
      <c r="U590" s="434"/>
      <c r="V590" s="23"/>
      <c r="W590" s="23"/>
      <c r="X590" s="23"/>
      <c r="Y590" s="23"/>
      <c r="Z590" s="23"/>
      <c r="AA590" s="23"/>
      <c r="AB590" s="437"/>
      <c r="AC590" s="437"/>
      <c r="AD590" s="23"/>
      <c r="AE590" s="73"/>
      <c r="AF590" s="73"/>
      <c r="AG590" s="73"/>
      <c r="AH590" s="73"/>
      <c r="AI590" s="73"/>
      <c r="AJ590" s="73"/>
      <c r="AK590" s="73"/>
      <c r="AL590" s="73"/>
      <c r="AM590" s="73"/>
      <c r="AN590" s="73"/>
      <c r="AO590" s="73"/>
      <c r="AP590" s="73"/>
      <c r="AQ590" s="73"/>
      <c r="AR590" s="73"/>
      <c r="AS590" s="73"/>
      <c r="AT590" s="73"/>
      <c r="AU590" s="73"/>
    </row>
    <row r="591" ht="14.25" customHeight="1">
      <c r="A591" s="433">
        <v>46247.0</v>
      </c>
      <c r="B591" s="438" t="s">
        <v>68</v>
      </c>
      <c r="C591" s="438" t="s">
        <v>68</v>
      </c>
      <c r="D591" s="438" t="s">
        <v>68</v>
      </c>
      <c r="E591" s="438" t="s">
        <v>68</v>
      </c>
      <c r="F591" s="438" t="s">
        <v>68</v>
      </c>
      <c r="G591" s="438" t="s">
        <v>68</v>
      </c>
      <c r="H591" s="23"/>
      <c r="I591" s="23"/>
      <c r="J591" s="447" t="s">
        <v>68</v>
      </c>
      <c r="K591" s="483"/>
      <c r="L591" s="438" t="s">
        <v>68</v>
      </c>
      <c r="M591" s="438" t="s">
        <v>68</v>
      </c>
      <c r="N591" s="23"/>
      <c r="O591" s="23"/>
      <c r="P591" s="23"/>
      <c r="Q591" s="23"/>
      <c r="R591" s="23"/>
      <c r="S591" s="23"/>
      <c r="T591" s="436" t="s">
        <v>68</v>
      </c>
      <c r="U591" s="434"/>
      <c r="V591" s="23"/>
      <c r="W591" s="23"/>
      <c r="X591" s="23"/>
      <c r="Y591" s="23"/>
      <c r="Z591" s="23"/>
      <c r="AA591" s="23"/>
      <c r="AB591" s="437"/>
      <c r="AC591" s="437"/>
      <c r="AD591" s="23"/>
      <c r="AE591" s="73"/>
      <c r="AF591" s="73"/>
      <c r="AG591" s="73"/>
      <c r="AH591" s="73"/>
      <c r="AI591" s="73"/>
      <c r="AJ591" s="73"/>
      <c r="AK591" s="73"/>
      <c r="AL591" s="73"/>
      <c r="AM591" s="73"/>
      <c r="AN591" s="73"/>
      <c r="AO591" s="73"/>
      <c r="AP591" s="73"/>
      <c r="AQ591" s="73"/>
      <c r="AR591" s="73"/>
      <c r="AS591" s="73"/>
      <c r="AT591" s="73"/>
      <c r="AU591" s="73"/>
    </row>
    <row r="592" ht="14.25" customHeight="1">
      <c r="A592" s="433">
        <v>46248.0</v>
      </c>
      <c r="B592" s="438" t="s">
        <v>68</v>
      </c>
      <c r="C592" s="438" t="s">
        <v>68</v>
      </c>
      <c r="D592" s="438" t="s">
        <v>68</v>
      </c>
      <c r="E592" s="438" t="s">
        <v>68</v>
      </c>
      <c r="F592" s="438" t="s">
        <v>68</v>
      </c>
      <c r="G592" s="438" t="s">
        <v>68</v>
      </c>
      <c r="H592" s="23"/>
      <c r="I592" s="23"/>
      <c r="J592" s="447" t="s">
        <v>68</v>
      </c>
      <c r="K592" s="483"/>
      <c r="L592" s="438" t="s">
        <v>68</v>
      </c>
      <c r="M592" s="438" t="s">
        <v>68</v>
      </c>
      <c r="N592" s="23"/>
      <c r="O592" s="23"/>
      <c r="P592" s="23"/>
      <c r="Q592" s="23"/>
      <c r="R592" s="23"/>
      <c r="S592" s="23"/>
      <c r="T592" s="436" t="s">
        <v>68</v>
      </c>
      <c r="U592" s="434"/>
      <c r="V592" s="23"/>
      <c r="W592" s="23"/>
      <c r="X592" s="23"/>
      <c r="Y592" s="23"/>
      <c r="Z592" s="23"/>
      <c r="AA592" s="23"/>
      <c r="AB592" s="437"/>
      <c r="AC592" s="437"/>
      <c r="AD592" s="23"/>
      <c r="AE592" s="73"/>
      <c r="AF592" s="73"/>
      <c r="AG592" s="73"/>
      <c r="AH592" s="73"/>
      <c r="AI592" s="73"/>
      <c r="AJ592" s="73"/>
      <c r="AK592" s="73"/>
      <c r="AL592" s="73"/>
      <c r="AM592" s="73"/>
      <c r="AN592" s="73"/>
      <c r="AO592" s="73"/>
      <c r="AP592" s="73"/>
      <c r="AQ592" s="73"/>
      <c r="AR592" s="73"/>
      <c r="AS592" s="73"/>
      <c r="AT592" s="73"/>
      <c r="AU592" s="73"/>
    </row>
    <row r="593" ht="14.25" customHeight="1">
      <c r="A593" s="433">
        <v>46249.0</v>
      </c>
      <c r="B593" s="438" t="s">
        <v>68</v>
      </c>
      <c r="C593" s="438" t="s">
        <v>68</v>
      </c>
      <c r="D593" s="438" t="s">
        <v>68</v>
      </c>
      <c r="E593" s="438" t="s">
        <v>68</v>
      </c>
      <c r="F593" s="438" t="s">
        <v>68</v>
      </c>
      <c r="G593" s="438" t="s">
        <v>68</v>
      </c>
      <c r="H593" s="23"/>
      <c r="I593" s="23"/>
      <c r="J593" s="447" t="s">
        <v>13432</v>
      </c>
      <c r="K593" s="483"/>
      <c r="L593" s="438" t="s">
        <v>68</v>
      </c>
      <c r="M593" s="438" t="s">
        <v>68</v>
      </c>
      <c r="N593" s="23"/>
      <c r="O593" s="23"/>
      <c r="P593" s="23"/>
      <c r="Q593" s="23"/>
      <c r="R593" s="23"/>
      <c r="S593" s="23"/>
      <c r="T593" s="436" t="s">
        <v>13432</v>
      </c>
      <c r="U593" s="434"/>
      <c r="V593" s="23"/>
      <c r="W593" s="23"/>
      <c r="X593" s="23"/>
      <c r="Y593" s="23"/>
      <c r="Z593" s="23"/>
      <c r="AA593" s="23"/>
      <c r="AB593" s="437"/>
      <c r="AC593" s="437"/>
      <c r="AD593" s="23"/>
      <c r="AE593" s="73"/>
      <c r="AF593" s="73"/>
      <c r="AG593" s="73"/>
      <c r="AH593" s="73"/>
      <c r="AI593" s="73"/>
      <c r="AJ593" s="73"/>
      <c r="AK593" s="73"/>
      <c r="AL593" s="73"/>
      <c r="AM593" s="73"/>
      <c r="AN593" s="73"/>
      <c r="AO593" s="73"/>
      <c r="AP593" s="73"/>
      <c r="AQ593" s="73"/>
      <c r="AR593" s="73"/>
      <c r="AS593" s="73"/>
      <c r="AT593" s="73"/>
      <c r="AU593" s="73"/>
    </row>
    <row r="594" ht="14.25" customHeight="1">
      <c r="A594" s="433">
        <v>46250.0</v>
      </c>
      <c r="B594" s="438" t="s">
        <v>68</v>
      </c>
      <c r="C594" s="438" t="s">
        <v>68</v>
      </c>
      <c r="D594" s="438" t="s">
        <v>68</v>
      </c>
      <c r="E594" s="438" t="s">
        <v>68</v>
      </c>
      <c r="F594" s="438" t="s">
        <v>68</v>
      </c>
      <c r="G594" s="438" t="s">
        <v>68</v>
      </c>
      <c r="H594" s="23"/>
      <c r="I594" s="23"/>
      <c r="J594" s="439" t="s">
        <v>2458</v>
      </c>
      <c r="K594" s="483"/>
      <c r="L594" s="438" t="s">
        <v>68</v>
      </c>
      <c r="M594" s="438" t="s">
        <v>68</v>
      </c>
      <c r="N594" s="23"/>
      <c r="O594" s="23"/>
      <c r="P594" s="23"/>
      <c r="Q594" s="23"/>
      <c r="R594" s="23"/>
      <c r="S594" s="23"/>
      <c r="T594" s="438" t="s">
        <v>2458</v>
      </c>
      <c r="U594" s="467"/>
      <c r="V594" s="23"/>
      <c r="W594" s="23"/>
      <c r="X594" s="23"/>
      <c r="Y594" s="23"/>
      <c r="Z594" s="23"/>
      <c r="AA594" s="23"/>
      <c r="AB594" s="437"/>
      <c r="AC594" s="437"/>
      <c r="AD594" s="23"/>
      <c r="AE594" s="73"/>
      <c r="AF594" s="73"/>
      <c r="AG594" s="73"/>
      <c r="AH594" s="73"/>
      <c r="AI594" s="73"/>
      <c r="AJ594" s="73"/>
      <c r="AK594" s="73"/>
      <c r="AL594" s="73"/>
      <c r="AM594" s="73"/>
      <c r="AN594" s="73"/>
      <c r="AO594" s="73"/>
      <c r="AP594" s="73"/>
      <c r="AQ594" s="73"/>
      <c r="AR594" s="73"/>
      <c r="AS594" s="73"/>
      <c r="AT594" s="73"/>
      <c r="AU594" s="73"/>
    </row>
    <row r="595" ht="14.25" customHeight="1">
      <c r="A595" s="433">
        <v>46251.0</v>
      </c>
      <c r="B595" s="438" t="s">
        <v>68</v>
      </c>
      <c r="C595" s="438" t="s">
        <v>68</v>
      </c>
      <c r="D595" s="438" t="s">
        <v>68</v>
      </c>
      <c r="E595" s="438" t="s">
        <v>68</v>
      </c>
      <c r="F595" s="438" t="s">
        <v>68</v>
      </c>
      <c r="G595" s="438" t="s">
        <v>68</v>
      </c>
      <c r="H595" s="23"/>
      <c r="I595" s="23"/>
      <c r="J595" s="447" t="s">
        <v>68</v>
      </c>
      <c r="K595" s="483"/>
      <c r="L595" s="438" t="s">
        <v>68</v>
      </c>
      <c r="M595" s="438" t="s">
        <v>68</v>
      </c>
      <c r="N595" s="23"/>
      <c r="O595" s="23"/>
      <c r="P595" s="23"/>
      <c r="Q595" s="23"/>
      <c r="R595" s="23"/>
      <c r="S595" s="23"/>
      <c r="T595" s="436" t="s">
        <v>68</v>
      </c>
      <c r="U595" s="434"/>
      <c r="V595" s="23"/>
      <c r="W595" s="23"/>
      <c r="X595" s="23"/>
      <c r="Y595" s="23"/>
      <c r="Z595" s="23"/>
      <c r="AA595" s="23"/>
      <c r="AB595" s="437"/>
      <c r="AC595" s="437"/>
      <c r="AD595" s="23"/>
      <c r="AE595" s="73"/>
      <c r="AF595" s="73"/>
      <c r="AG595" s="73"/>
      <c r="AH595" s="73"/>
      <c r="AI595" s="73"/>
      <c r="AJ595" s="73"/>
      <c r="AK595" s="73"/>
      <c r="AL595" s="73"/>
      <c r="AM595" s="73"/>
      <c r="AN595" s="73"/>
      <c r="AO595" s="73"/>
      <c r="AP595" s="73"/>
      <c r="AQ595" s="73"/>
      <c r="AR595" s="73"/>
      <c r="AS595" s="73"/>
      <c r="AT595" s="73"/>
      <c r="AU595" s="73"/>
    </row>
    <row r="596" ht="14.25" customHeight="1">
      <c r="A596" s="433">
        <v>46252.0</v>
      </c>
      <c r="B596" s="438" t="s">
        <v>68</v>
      </c>
      <c r="C596" s="438" t="s">
        <v>68</v>
      </c>
      <c r="D596" s="438" t="s">
        <v>68</v>
      </c>
      <c r="E596" s="438" t="s">
        <v>68</v>
      </c>
      <c r="F596" s="438" t="s">
        <v>68</v>
      </c>
      <c r="G596" s="438" t="s">
        <v>68</v>
      </c>
      <c r="H596" s="23"/>
      <c r="I596" s="23"/>
      <c r="J596" s="447" t="s">
        <v>68</v>
      </c>
      <c r="K596" s="483"/>
      <c r="L596" s="438" t="s">
        <v>68</v>
      </c>
      <c r="M596" s="438" t="s">
        <v>68</v>
      </c>
      <c r="N596" s="23"/>
      <c r="O596" s="23"/>
      <c r="P596" s="23"/>
      <c r="Q596" s="23"/>
      <c r="R596" s="23"/>
      <c r="S596" s="23"/>
      <c r="T596" s="436" t="s">
        <v>68</v>
      </c>
      <c r="U596" s="434"/>
      <c r="V596" s="23"/>
      <c r="W596" s="23"/>
      <c r="X596" s="23"/>
      <c r="Y596" s="23"/>
      <c r="Z596" s="23"/>
      <c r="AA596" s="23"/>
      <c r="AB596" s="437"/>
      <c r="AC596" s="437"/>
      <c r="AD596" s="23"/>
      <c r="AE596" s="73"/>
      <c r="AF596" s="73"/>
      <c r="AG596" s="73"/>
      <c r="AH596" s="73"/>
      <c r="AI596" s="73"/>
      <c r="AJ596" s="73"/>
      <c r="AK596" s="73"/>
      <c r="AL596" s="73"/>
      <c r="AM596" s="73"/>
      <c r="AN596" s="73"/>
      <c r="AO596" s="73"/>
      <c r="AP596" s="73"/>
      <c r="AQ596" s="73"/>
      <c r="AR596" s="73"/>
      <c r="AS596" s="73"/>
      <c r="AT596" s="73"/>
      <c r="AU596" s="73"/>
    </row>
    <row r="597" ht="14.25" customHeight="1">
      <c r="A597" s="433">
        <v>46253.0</v>
      </c>
      <c r="B597" s="438" t="s">
        <v>68</v>
      </c>
      <c r="C597" s="438" t="s">
        <v>68</v>
      </c>
      <c r="D597" s="438" t="s">
        <v>68</v>
      </c>
      <c r="E597" s="438" t="s">
        <v>68</v>
      </c>
      <c r="F597" s="438" t="s">
        <v>68</v>
      </c>
      <c r="G597" s="438" t="s">
        <v>68</v>
      </c>
      <c r="H597" s="23"/>
      <c r="I597" s="23"/>
      <c r="J597" s="447" t="s">
        <v>68</v>
      </c>
      <c r="K597" s="483"/>
      <c r="L597" s="438" t="s">
        <v>68</v>
      </c>
      <c r="M597" s="438" t="s">
        <v>68</v>
      </c>
      <c r="N597" s="23"/>
      <c r="O597" s="23"/>
      <c r="P597" s="23"/>
      <c r="Q597" s="23"/>
      <c r="R597" s="23"/>
      <c r="S597" s="23"/>
      <c r="T597" s="436" t="s">
        <v>68</v>
      </c>
      <c r="U597" s="434"/>
      <c r="V597" s="23"/>
      <c r="W597" s="23"/>
      <c r="X597" s="23"/>
      <c r="Y597" s="23"/>
      <c r="Z597" s="23"/>
      <c r="AA597" s="23"/>
      <c r="AB597" s="437"/>
      <c r="AC597" s="437"/>
      <c r="AD597" s="23"/>
      <c r="AE597" s="73"/>
      <c r="AF597" s="73"/>
      <c r="AG597" s="73"/>
      <c r="AH597" s="73"/>
      <c r="AI597" s="73"/>
      <c r="AJ597" s="73"/>
      <c r="AK597" s="73"/>
      <c r="AL597" s="73"/>
      <c r="AM597" s="73"/>
      <c r="AN597" s="73"/>
      <c r="AO597" s="73"/>
      <c r="AP597" s="73"/>
      <c r="AQ597" s="73"/>
      <c r="AR597" s="73"/>
      <c r="AS597" s="73"/>
      <c r="AT597" s="73"/>
      <c r="AU597" s="73"/>
    </row>
    <row r="598" ht="14.25" customHeight="1">
      <c r="A598" s="433">
        <v>46254.0</v>
      </c>
      <c r="B598" s="438" t="s">
        <v>68</v>
      </c>
      <c r="C598" s="438" t="s">
        <v>68</v>
      </c>
      <c r="D598" s="438" t="s">
        <v>68</v>
      </c>
      <c r="E598" s="438" t="s">
        <v>68</v>
      </c>
      <c r="F598" s="438" t="s">
        <v>68</v>
      </c>
      <c r="G598" s="438" t="s">
        <v>68</v>
      </c>
      <c r="H598" s="23"/>
      <c r="I598" s="23"/>
      <c r="J598" s="447" t="s">
        <v>68</v>
      </c>
      <c r="K598" s="483"/>
      <c r="L598" s="438" t="s">
        <v>68</v>
      </c>
      <c r="M598" s="438" t="s">
        <v>68</v>
      </c>
      <c r="N598" s="23"/>
      <c r="O598" s="23"/>
      <c r="P598" s="23"/>
      <c r="Q598" s="23"/>
      <c r="R598" s="23"/>
      <c r="S598" s="23"/>
      <c r="T598" s="436" t="s">
        <v>68</v>
      </c>
      <c r="U598" s="434"/>
      <c r="V598" s="23"/>
      <c r="W598" s="23"/>
      <c r="X598" s="23"/>
      <c r="Y598" s="23"/>
      <c r="Z598" s="23"/>
      <c r="AA598" s="23"/>
      <c r="AB598" s="437"/>
      <c r="AC598" s="437"/>
      <c r="AD598" s="23"/>
      <c r="AE598" s="73"/>
      <c r="AF598" s="73"/>
      <c r="AG598" s="73"/>
      <c r="AH598" s="73"/>
      <c r="AI598" s="73"/>
      <c r="AJ598" s="73"/>
      <c r="AK598" s="73"/>
      <c r="AL598" s="73"/>
      <c r="AM598" s="73"/>
      <c r="AN598" s="73"/>
      <c r="AO598" s="73"/>
      <c r="AP598" s="73"/>
      <c r="AQ598" s="73"/>
      <c r="AR598" s="73"/>
      <c r="AS598" s="73"/>
      <c r="AT598" s="73"/>
      <c r="AU598" s="73"/>
    </row>
    <row r="599" ht="14.25" customHeight="1">
      <c r="A599" s="433">
        <v>46255.0</v>
      </c>
      <c r="B599" s="438" t="s">
        <v>68</v>
      </c>
      <c r="C599" s="438" t="s">
        <v>68</v>
      </c>
      <c r="D599" s="438" t="s">
        <v>68</v>
      </c>
      <c r="E599" s="438" t="s">
        <v>68</v>
      </c>
      <c r="F599" s="438" t="s">
        <v>68</v>
      </c>
      <c r="G599" s="438" t="s">
        <v>68</v>
      </c>
      <c r="H599" s="23"/>
      <c r="I599" s="23"/>
      <c r="J599" s="447" t="s">
        <v>68</v>
      </c>
      <c r="K599" s="483"/>
      <c r="L599" s="438" t="s">
        <v>68</v>
      </c>
      <c r="M599" s="438" t="s">
        <v>68</v>
      </c>
      <c r="N599" s="23"/>
      <c r="O599" s="23"/>
      <c r="P599" s="23"/>
      <c r="Q599" s="23"/>
      <c r="R599" s="23"/>
      <c r="S599" s="23"/>
      <c r="T599" s="436" t="s">
        <v>68</v>
      </c>
      <c r="U599" s="434"/>
      <c r="V599" s="23"/>
      <c r="W599" s="23"/>
      <c r="X599" s="23"/>
      <c r="Y599" s="23"/>
      <c r="Z599" s="23"/>
      <c r="AA599" s="23"/>
      <c r="AB599" s="437"/>
      <c r="AC599" s="437"/>
      <c r="AD599" s="23"/>
      <c r="AE599" s="73"/>
      <c r="AF599" s="73"/>
      <c r="AG599" s="73"/>
      <c r="AH599" s="73"/>
      <c r="AI599" s="73"/>
      <c r="AJ599" s="73"/>
      <c r="AK599" s="73"/>
      <c r="AL599" s="73"/>
      <c r="AM599" s="73"/>
      <c r="AN599" s="73"/>
      <c r="AO599" s="73"/>
      <c r="AP599" s="73"/>
      <c r="AQ599" s="73"/>
      <c r="AR599" s="73"/>
      <c r="AS599" s="73"/>
      <c r="AT599" s="73"/>
      <c r="AU599" s="73"/>
    </row>
    <row r="600" ht="14.25" customHeight="1">
      <c r="A600" s="433">
        <v>46256.0</v>
      </c>
      <c r="B600" s="438" t="s">
        <v>68</v>
      </c>
      <c r="C600" s="438" t="s">
        <v>68</v>
      </c>
      <c r="D600" s="438" t="s">
        <v>68</v>
      </c>
      <c r="E600" s="438" t="s">
        <v>68</v>
      </c>
      <c r="F600" s="438" t="s">
        <v>68</v>
      </c>
      <c r="G600" s="438" t="s">
        <v>68</v>
      </c>
      <c r="H600" s="23"/>
      <c r="I600" s="23"/>
      <c r="J600" s="447" t="s">
        <v>13432</v>
      </c>
      <c r="K600" s="483"/>
      <c r="L600" s="438" t="s">
        <v>68</v>
      </c>
      <c r="M600" s="438" t="s">
        <v>68</v>
      </c>
      <c r="N600" s="23"/>
      <c r="O600" s="23"/>
      <c r="P600" s="23"/>
      <c r="Q600" s="23"/>
      <c r="R600" s="23"/>
      <c r="S600" s="23"/>
      <c r="T600" s="436" t="s">
        <v>13432</v>
      </c>
      <c r="U600" s="434"/>
      <c r="V600" s="23"/>
      <c r="W600" s="23"/>
      <c r="X600" s="23"/>
      <c r="Y600" s="23"/>
      <c r="Z600" s="23"/>
      <c r="AA600" s="23"/>
      <c r="AB600" s="437"/>
      <c r="AC600" s="437"/>
      <c r="AD600" s="23"/>
      <c r="AE600" s="73"/>
      <c r="AF600" s="73"/>
      <c r="AG600" s="73"/>
      <c r="AH600" s="73"/>
      <c r="AI600" s="73"/>
      <c r="AJ600" s="73"/>
      <c r="AK600" s="73"/>
      <c r="AL600" s="73"/>
      <c r="AM600" s="73"/>
      <c r="AN600" s="73"/>
      <c r="AO600" s="73"/>
      <c r="AP600" s="73"/>
      <c r="AQ600" s="73"/>
      <c r="AR600" s="73"/>
      <c r="AS600" s="73"/>
      <c r="AT600" s="73"/>
      <c r="AU600" s="73"/>
    </row>
    <row r="601" ht="14.25" customHeight="1">
      <c r="A601" s="433">
        <v>46257.0</v>
      </c>
      <c r="B601" s="438" t="s">
        <v>68</v>
      </c>
      <c r="C601" s="438" t="s">
        <v>68</v>
      </c>
      <c r="D601" s="438" t="s">
        <v>68</v>
      </c>
      <c r="E601" s="438" t="s">
        <v>68</v>
      </c>
      <c r="F601" s="438" t="s">
        <v>68</v>
      </c>
      <c r="G601" s="438" t="s">
        <v>68</v>
      </c>
      <c r="H601" s="23"/>
      <c r="I601" s="23"/>
      <c r="J601" s="439" t="s">
        <v>2458</v>
      </c>
      <c r="K601" s="483"/>
      <c r="L601" s="438" t="s">
        <v>68</v>
      </c>
      <c r="M601" s="438" t="s">
        <v>68</v>
      </c>
      <c r="N601" s="23"/>
      <c r="O601" s="23"/>
      <c r="P601" s="23"/>
      <c r="Q601" s="23"/>
      <c r="R601" s="23"/>
      <c r="S601" s="23"/>
      <c r="T601" s="438" t="s">
        <v>2458</v>
      </c>
      <c r="U601" s="467"/>
      <c r="V601" s="23"/>
      <c r="W601" s="23"/>
      <c r="X601" s="23"/>
      <c r="Y601" s="23"/>
      <c r="Z601" s="23"/>
      <c r="AA601" s="23"/>
      <c r="AB601" s="437"/>
      <c r="AC601" s="437"/>
      <c r="AD601" s="23"/>
      <c r="AE601" s="73"/>
      <c r="AF601" s="73"/>
      <c r="AG601" s="73"/>
      <c r="AH601" s="73"/>
      <c r="AI601" s="73"/>
      <c r="AJ601" s="73"/>
      <c r="AK601" s="73"/>
      <c r="AL601" s="73"/>
      <c r="AM601" s="73"/>
      <c r="AN601" s="73"/>
      <c r="AO601" s="73"/>
      <c r="AP601" s="73"/>
      <c r="AQ601" s="73"/>
      <c r="AR601" s="73"/>
      <c r="AS601" s="73"/>
      <c r="AT601" s="73"/>
      <c r="AU601" s="73"/>
    </row>
    <row r="602" ht="14.25" customHeight="1">
      <c r="A602" s="433">
        <v>46258.0</v>
      </c>
      <c r="B602" s="438" t="s">
        <v>68</v>
      </c>
      <c r="C602" s="438" t="s">
        <v>68</v>
      </c>
      <c r="D602" s="438" t="s">
        <v>68</v>
      </c>
      <c r="E602" s="438" t="s">
        <v>68</v>
      </c>
      <c r="F602" s="438" t="s">
        <v>68</v>
      </c>
      <c r="G602" s="438" t="s">
        <v>68</v>
      </c>
      <c r="H602" s="23"/>
      <c r="I602" s="23"/>
      <c r="J602" s="447" t="s">
        <v>68</v>
      </c>
      <c r="K602" s="483"/>
      <c r="L602" s="438" t="s">
        <v>68</v>
      </c>
      <c r="M602" s="438" t="s">
        <v>68</v>
      </c>
      <c r="N602" s="23"/>
      <c r="O602" s="23"/>
      <c r="P602" s="23"/>
      <c r="Q602" s="23"/>
      <c r="R602" s="23"/>
      <c r="S602" s="23"/>
      <c r="T602" s="436" t="s">
        <v>68</v>
      </c>
      <c r="U602" s="434"/>
      <c r="V602" s="23"/>
      <c r="W602" s="23"/>
      <c r="X602" s="23"/>
      <c r="Y602" s="23"/>
      <c r="Z602" s="23"/>
      <c r="AA602" s="23"/>
      <c r="AB602" s="437"/>
      <c r="AC602" s="437"/>
      <c r="AD602" s="23"/>
      <c r="AE602" s="73"/>
      <c r="AF602" s="73"/>
      <c r="AG602" s="73"/>
      <c r="AH602" s="73"/>
      <c r="AI602" s="73"/>
      <c r="AJ602" s="73"/>
      <c r="AK602" s="73"/>
      <c r="AL602" s="73"/>
      <c r="AM602" s="73"/>
      <c r="AN602" s="73"/>
      <c r="AO602" s="73"/>
      <c r="AP602" s="73"/>
      <c r="AQ602" s="73"/>
      <c r="AR602" s="73"/>
      <c r="AS602" s="73"/>
      <c r="AT602" s="73"/>
      <c r="AU602" s="73"/>
    </row>
    <row r="603" ht="14.25" customHeight="1">
      <c r="A603" s="433">
        <v>46259.0</v>
      </c>
      <c r="B603" s="438" t="s">
        <v>68</v>
      </c>
      <c r="C603" s="438" t="s">
        <v>68</v>
      </c>
      <c r="D603" s="438" t="s">
        <v>68</v>
      </c>
      <c r="E603" s="438" t="s">
        <v>68</v>
      </c>
      <c r="F603" s="438" t="s">
        <v>68</v>
      </c>
      <c r="G603" s="438" t="s">
        <v>68</v>
      </c>
      <c r="H603" s="23"/>
      <c r="I603" s="23"/>
      <c r="J603" s="447" t="s">
        <v>68</v>
      </c>
      <c r="K603" s="483"/>
      <c r="L603" s="438" t="s">
        <v>68</v>
      </c>
      <c r="M603" s="438" t="s">
        <v>68</v>
      </c>
      <c r="N603" s="23"/>
      <c r="O603" s="23"/>
      <c r="P603" s="23"/>
      <c r="Q603" s="23"/>
      <c r="R603" s="23"/>
      <c r="S603" s="23"/>
      <c r="T603" s="436" t="s">
        <v>68</v>
      </c>
      <c r="U603" s="434"/>
      <c r="V603" s="23"/>
      <c r="W603" s="23"/>
      <c r="X603" s="23"/>
      <c r="Y603" s="23"/>
      <c r="Z603" s="23"/>
      <c r="AA603" s="23"/>
      <c r="AB603" s="437"/>
      <c r="AC603" s="437"/>
      <c r="AD603" s="23"/>
      <c r="AE603" s="73"/>
      <c r="AF603" s="73"/>
      <c r="AG603" s="73"/>
      <c r="AH603" s="73"/>
      <c r="AI603" s="73"/>
      <c r="AJ603" s="73"/>
      <c r="AK603" s="73"/>
      <c r="AL603" s="73"/>
      <c r="AM603" s="73"/>
      <c r="AN603" s="73"/>
      <c r="AO603" s="73"/>
      <c r="AP603" s="73"/>
      <c r="AQ603" s="73"/>
      <c r="AR603" s="73"/>
      <c r="AS603" s="73"/>
      <c r="AT603" s="73"/>
      <c r="AU603" s="73"/>
    </row>
    <row r="604" ht="14.25" customHeight="1">
      <c r="A604" s="433">
        <v>46260.0</v>
      </c>
      <c r="B604" s="438" t="s">
        <v>68</v>
      </c>
      <c r="C604" s="438" t="s">
        <v>68</v>
      </c>
      <c r="D604" s="438" t="s">
        <v>68</v>
      </c>
      <c r="E604" s="438" t="s">
        <v>68</v>
      </c>
      <c r="F604" s="438" t="s">
        <v>68</v>
      </c>
      <c r="G604" s="438" t="s">
        <v>68</v>
      </c>
      <c r="H604" s="23"/>
      <c r="I604" s="23"/>
      <c r="J604" s="447" t="s">
        <v>68</v>
      </c>
      <c r="K604" s="483"/>
      <c r="L604" s="438" t="s">
        <v>68</v>
      </c>
      <c r="M604" s="438" t="s">
        <v>68</v>
      </c>
      <c r="N604" s="23"/>
      <c r="O604" s="23"/>
      <c r="P604" s="23"/>
      <c r="Q604" s="23"/>
      <c r="R604" s="23"/>
      <c r="S604" s="23"/>
      <c r="T604" s="436" t="s">
        <v>68</v>
      </c>
      <c r="U604" s="434"/>
      <c r="V604" s="23"/>
      <c r="W604" s="23"/>
      <c r="X604" s="23"/>
      <c r="Y604" s="23"/>
      <c r="Z604" s="23"/>
      <c r="AA604" s="23"/>
      <c r="AB604" s="437"/>
      <c r="AC604" s="437"/>
      <c r="AD604" s="23"/>
      <c r="AE604" s="73"/>
      <c r="AF604" s="73"/>
      <c r="AG604" s="73"/>
      <c r="AH604" s="73"/>
      <c r="AI604" s="73"/>
      <c r="AJ604" s="73"/>
      <c r="AK604" s="73"/>
      <c r="AL604" s="73"/>
      <c r="AM604" s="73"/>
      <c r="AN604" s="73"/>
      <c r="AO604" s="73"/>
      <c r="AP604" s="73"/>
      <c r="AQ604" s="73"/>
      <c r="AR604" s="73"/>
      <c r="AS604" s="73"/>
      <c r="AT604" s="73"/>
      <c r="AU604" s="73"/>
    </row>
    <row r="605" ht="14.25" customHeight="1">
      <c r="A605" s="433">
        <v>46261.0</v>
      </c>
      <c r="B605" s="438" t="s">
        <v>68</v>
      </c>
      <c r="C605" s="438" t="s">
        <v>68</v>
      </c>
      <c r="D605" s="438" t="s">
        <v>68</v>
      </c>
      <c r="E605" s="438" t="s">
        <v>68</v>
      </c>
      <c r="F605" s="438" t="s">
        <v>68</v>
      </c>
      <c r="G605" s="438" t="s">
        <v>68</v>
      </c>
      <c r="H605" s="23"/>
      <c r="I605" s="23"/>
      <c r="J605" s="447" t="s">
        <v>68</v>
      </c>
      <c r="K605" s="483"/>
      <c r="L605" s="438" t="s">
        <v>68</v>
      </c>
      <c r="M605" s="438" t="s">
        <v>68</v>
      </c>
      <c r="N605" s="23"/>
      <c r="O605" s="23"/>
      <c r="P605" s="23"/>
      <c r="Q605" s="23"/>
      <c r="R605" s="23"/>
      <c r="S605" s="23"/>
      <c r="T605" s="436" t="s">
        <v>68</v>
      </c>
      <c r="U605" s="434"/>
      <c r="V605" s="23"/>
      <c r="W605" s="23"/>
      <c r="X605" s="23"/>
      <c r="Y605" s="23"/>
      <c r="Z605" s="23"/>
      <c r="AA605" s="23"/>
      <c r="AB605" s="437"/>
      <c r="AC605" s="437"/>
      <c r="AD605" s="23"/>
      <c r="AE605" s="73"/>
      <c r="AF605" s="73"/>
      <c r="AG605" s="73"/>
      <c r="AH605" s="73"/>
      <c r="AI605" s="73"/>
      <c r="AJ605" s="73"/>
      <c r="AK605" s="73"/>
      <c r="AL605" s="73"/>
      <c r="AM605" s="73"/>
      <c r="AN605" s="73"/>
      <c r="AO605" s="73"/>
      <c r="AP605" s="73"/>
      <c r="AQ605" s="73"/>
      <c r="AR605" s="73"/>
      <c r="AS605" s="73"/>
      <c r="AT605" s="73"/>
      <c r="AU605" s="73"/>
    </row>
    <row r="606" ht="14.25" customHeight="1">
      <c r="A606" s="433">
        <v>46262.0</v>
      </c>
      <c r="B606" s="438" t="s">
        <v>68</v>
      </c>
      <c r="C606" s="438" t="s">
        <v>68</v>
      </c>
      <c r="D606" s="438" t="s">
        <v>68</v>
      </c>
      <c r="E606" s="438" t="s">
        <v>68</v>
      </c>
      <c r="F606" s="438" t="s">
        <v>68</v>
      </c>
      <c r="G606" s="438" t="s">
        <v>68</v>
      </c>
      <c r="H606" s="23"/>
      <c r="I606" s="23"/>
      <c r="J606" s="447" t="s">
        <v>68</v>
      </c>
      <c r="K606" s="483"/>
      <c r="L606" s="438" t="s">
        <v>68</v>
      </c>
      <c r="M606" s="438" t="s">
        <v>68</v>
      </c>
      <c r="N606" s="23"/>
      <c r="O606" s="23"/>
      <c r="P606" s="23"/>
      <c r="Q606" s="23"/>
      <c r="R606" s="23"/>
      <c r="S606" s="23"/>
      <c r="T606" s="436" t="s">
        <v>68</v>
      </c>
      <c r="U606" s="434"/>
      <c r="V606" s="23"/>
      <c r="W606" s="23"/>
      <c r="X606" s="23"/>
      <c r="Y606" s="23"/>
      <c r="Z606" s="23"/>
      <c r="AA606" s="23"/>
      <c r="AB606" s="437"/>
      <c r="AC606" s="437"/>
      <c r="AD606" s="23"/>
      <c r="AE606" s="73"/>
      <c r="AF606" s="73"/>
      <c r="AG606" s="73"/>
      <c r="AH606" s="73"/>
      <c r="AI606" s="73"/>
      <c r="AJ606" s="73"/>
      <c r="AK606" s="73"/>
      <c r="AL606" s="73"/>
      <c r="AM606" s="73"/>
      <c r="AN606" s="73"/>
      <c r="AO606" s="73"/>
      <c r="AP606" s="73"/>
      <c r="AQ606" s="73"/>
      <c r="AR606" s="73"/>
      <c r="AS606" s="73"/>
      <c r="AT606" s="73"/>
      <c r="AU606" s="73"/>
    </row>
    <row r="607" ht="14.25" customHeight="1">
      <c r="A607" s="433">
        <v>46263.0</v>
      </c>
      <c r="B607" s="438" t="s">
        <v>68</v>
      </c>
      <c r="C607" s="438" t="s">
        <v>68</v>
      </c>
      <c r="D607" s="438" t="s">
        <v>68</v>
      </c>
      <c r="E607" s="438" t="s">
        <v>68</v>
      </c>
      <c r="F607" s="438" t="s">
        <v>68</v>
      </c>
      <c r="G607" s="438" t="s">
        <v>68</v>
      </c>
      <c r="H607" s="23"/>
      <c r="I607" s="23"/>
      <c r="J607" s="447" t="s">
        <v>13432</v>
      </c>
      <c r="K607" s="483"/>
      <c r="L607" s="438" t="s">
        <v>68</v>
      </c>
      <c r="M607" s="438" t="s">
        <v>68</v>
      </c>
      <c r="N607" s="23"/>
      <c r="O607" s="23"/>
      <c r="P607" s="23"/>
      <c r="Q607" s="23"/>
      <c r="R607" s="23"/>
      <c r="S607" s="23"/>
      <c r="T607" s="436" t="s">
        <v>13432</v>
      </c>
      <c r="U607" s="434"/>
      <c r="V607" s="23"/>
      <c r="W607" s="23"/>
      <c r="X607" s="23"/>
      <c r="Y607" s="23"/>
      <c r="Z607" s="23"/>
      <c r="AA607" s="23"/>
      <c r="AB607" s="437"/>
      <c r="AC607" s="437"/>
      <c r="AD607" s="23"/>
      <c r="AE607" s="73"/>
      <c r="AF607" s="73"/>
      <c r="AG607" s="73"/>
      <c r="AH607" s="73"/>
      <c r="AI607" s="73"/>
      <c r="AJ607" s="73"/>
      <c r="AK607" s="73"/>
      <c r="AL607" s="73"/>
      <c r="AM607" s="73"/>
      <c r="AN607" s="73"/>
      <c r="AO607" s="73"/>
      <c r="AP607" s="73"/>
      <c r="AQ607" s="73"/>
      <c r="AR607" s="73"/>
      <c r="AS607" s="73"/>
      <c r="AT607" s="73"/>
      <c r="AU607" s="73"/>
    </row>
    <row r="608" ht="14.25" customHeight="1">
      <c r="A608" s="433">
        <v>46264.0</v>
      </c>
      <c r="B608" s="438" t="s">
        <v>68</v>
      </c>
      <c r="C608" s="438" t="s">
        <v>68</v>
      </c>
      <c r="D608" s="438" t="s">
        <v>68</v>
      </c>
      <c r="E608" s="438" t="s">
        <v>68</v>
      </c>
      <c r="F608" s="438" t="s">
        <v>68</v>
      </c>
      <c r="G608" s="438" t="s">
        <v>68</v>
      </c>
      <c r="H608" s="23"/>
      <c r="I608" s="23"/>
      <c r="J608" s="439" t="s">
        <v>2458</v>
      </c>
      <c r="K608" s="483"/>
      <c r="L608" s="438" t="s">
        <v>68</v>
      </c>
      <c r="M608" s="438" t="s">
        <v>68</v>
      </c>
      <c r="N608" s="23"/>
      <c r="O608" s="23"/>
      <c r="P608" s="23"/>
      <c r="Q608" s="23"/>
      <c r="R608" s="23"/>
      <c r="S608" s="23"/>
      <c r="T608" s="438" t="s">
        <v>2458</v>
      </c>
      <c r="U608" s="467"/>
      <c r="V608" s="23"/>
      <c r="W608" s="23"/>
      <c r="X608" s="23"/>
      <c r="Y608" s="23"/>
      <c r="Z608" s="23"/>
      <c r="AA608" s="23"/>
      <c r="AB608" s="437"/>
      <c r="AC608" s="437"/>
      <c r="AD608" s="23"/>
      <c r="AE608" s="73"/>
      <c r="AF608" s="73"/>
      <c r="AG608" s="73"/>
      <c r="AH608" s="73"/>
      <c r="AI608" s="73"/>
      <c r="AJ608" s="73"/>
      <c r="AK608" s="73"/>
      <c r="AL608" s="73"/>
      <c r="AM608" s="73"/>
      <c r="AN608" s="73"/>
      <c r="AO608" s="73"/>
      <c r="AP608" s="73"/>
      <c r="AQ608" s="73"/>
      <c r="AR608" s="73"/>
      <c r="AS608" s="73"/>
      <c r="AT608" s="73"/>
      <c r="AU608" s="73"/>
    </row>
    <row r="609" ht="14.25" customHeight="1">
      <c r="A609" s="433">
        <v>46265.0</v>
      </c>
      <c r="B609" s="438" t="s">
        <v>68</v>
      </c>
      <c r="C609" s="438" t="s">
        <v>68</v>
      </c>
      <c r="D609" s="438" t="s">
        <v>68</v>
      </c>
      <c r="E609" s="438" t="s">
        <v>68</v>
      </c>
      <c r="F609" s="438" t="s">
        <v>68</v>
      </c>
      <c r="G609" s="438" t="s">
        <v>68</v>
      </c>
      <c r="H609" s="23"/>
      <c r="I609" s="23"/>
      <c r="J609" s="447" t="s">
        <v>68</v>
      </c>
      <c r="K609" s="483"/>
      <c r="L609" s="438" t="s">
        <v>68</v>
      </c>
      <c r="M609" s="438" t="s">
        <v>68</v>
      </c>
      <c r="N609" s="23"/>
      <c r="O609" s="23"/>
      <c r="P609" s="23"/>
      <c r="Q609" s="23"/>
      <c r="R609" s="23"/>
      <c r="S609" s="23"/>
      <c r="T609" s="436" t="s">
        <v>68</v>
      </c>
      <c r="U609" s="434"/>
      <c r="V609" s="23"/>
      <c r="W609" s="23"/>
      <c r="X609" s="23"/>
      <c r="Y609" s="23"/>
      <c r="Z609" s="23"/>
      <c r="AA609" s="23"/>
      <c r="AB609" s="437"/>
      <c r="AC609" s="437"/>
      <c r="AD609" s="23"/>
      <c r="AE609" s="73"/>
      <c r="AF609" s="73"/>
      <c r="AG609" s="73"/>
      <c r="AH609" s="73"/>
      <c r="AI609" s="73"/>
      <c r="AJ609" s="73"/>
      <c r="AK609" s="73"/>
      <c r="AL609" s="73"/>
      <c r="AM609" s="73"/>
      <c r="AN609" s="73"/>
      <c r="AO609" s="73"/>
      <c r="AP609" s="73"/>
      <c r="AQ609" s="73"/>
      <c r="AR609" s="73"/>
      <c r="AS609" s="73"/>
      <c r="AT609" s="73"/>
      <c r="AU609" s="73"/>
    </row>
    <row r="610" ht="14.25" customHeight="1">
      <c r="A610" s="433">
        <v>46266.0</v>
      </c>
      <c r="B610" s="438" t="s">
        <v>68</v>
      </c>
      <c r="C610" s="438" t="s">
        <v>68</v>
      </c>
      <c r="D610" s="438" t="s">
        <v>68</v>
      </c>
      <c r="E610" s="438" t="s">
        <v>68</v>
      </c>
      <c r="F610" s="438" t="s">
        <v>68</v>
      </c>
      <c r="G610" s="438" t="s">
        <v>68</v>
      </c>
      <c r="H610" s="23"/>
      <c r="I610" s="23"/>
      <c r="J610" s="447" t="s">
        <v>68</v>
      </c>
      <c r="K610" s="483"/>
      <c r="L610" s="438" t="s">
        <v>68</v>
      </c>
      <c r="M610" s="438" t="s">
        <v>68</v>
      </c>
      <c r="N610" s="23"/>
      <c r="O610" s="23"/>
      <c r="P610" s="23"/>
      <c r="Q610" s="23"/>
      <c r="R610" s="23"/>
      <c r="S610" s="23"/>
      <c r="T610" s="436" t="s">
        <v>68</v>
      </c>
      <c r="U610" s="434"/>
      <c r="V610" s="23"/>
      <c r="W610" s="23"/>
      <c r="X610" s="23"/>
      <c r="Y610" s="23"/>
      <c r="Z610" s="23"/>
      <c r="AA610" s="23"/>
      <c r="AB610" s="437"/>
      <c r="AC610" s="437"/>
      <c r="AD610" s="23"/>
      <c r="AE610" s="73"/>
      <c r="AF610" s="73"/>
      <c r="AG610" s="73"/>
      <c r="AH610" s="73"/>
      <c r="AI610" s="73"/>
      <c r="AJ610" s="73"/>
      <c r="AK610" s="73"/>
      <c r="AL610" s="73"/>
      <c r="AM610" s="73"/>
      <c r="AN610" s="73"/>
      <c r="AO610" s="73"/>
      <c r="AP610" s="73"/>
      <c r="AQ610" s="73"/>
      <c r="AR610" s="73"/>
      <c r="AS610" s="73"/>
      <c r="AT610" s="73"/>
      <c r="AU610" s="73"/>
    </row>
    <row r="611" ht="14.25" customHeight="1">
      <c r="A611" s="433">
        <v>46267.0</v>
      </c>
      <c r="B611" s="438" t="s">
        <v>68</v>
      </c>
      <c r="C611" s="438" t="s">
        <v>68</v>
      </c>
      <c r="D611" s="438" t="s">
        <v>68</v>
      </c>
      <c r="E611" s="438" t="s">
        <v>68</v>
      </c>
      <c r="F611" s="438" t="s">
        <v>68</v>
      </c>
      <c r="G611" s="438" t="s">
        <v>68</v>
      </c>
      <c r="H611" s="23"/>
      <c r="I611" s="23"/>
      <c r="J611" s="447" t="s">
        <v>68</v>
      </c>
      <c r="K611" s="483"/>
      <c r="L611" s="438" t="s">
        <v>68</v>
      </c>
      <c r="M611" s="438" t="s">
        <v>68</v>
      </c>
      <c r="N611" s="23"/>
      <c r="O611" s="23"/>
      <c r="P611" s="23"/>
      <c r="Q611" s="23"/>
      <c r="R611" s="23"/>
      <c r="S611" s="23"/>
      <c r="T611" s="436" t="s">
        <v>68</v>
      </c>
      <c r="U611" s="434"/>
      <c r="V611" s="23"/>
      <c r="W611" s="23"/>
      <c r="X611" s="23"/>
      <c r="Y611" s="23"/>
      <c r="Z611" s="23"/>
      <c r="AA611" s="23"/>
      <c r="AB611" s="437"/>
      <c r="AC611" s="437"/>
      <c r="AD611" s="23"/>
      <c r="AE611" s="73"/>
      <c r="AF611" s="73"/>
      <c r="AG611" s="73"/>
      <c r="AH611" s="73"/>
      <c r="AI611" s="73"/>
      <c r="AJ611" s="73"/>
      <c r="AK611" s="73"/>
      <c r="AL611" s="73"/>
      <c r="AM611" s="73"/>
      <c r="AN611" s="73"/>
      <c r="AO611" s="73"/>
      <c r="AP611" s="73"/>
      <c r="AQ611" s="73"/>
      <c r="AR611" s="73"/>
      <c r="AS611" s="73"/>
      <c r="AT611" s="73"/>
      <c r="AU611" s="73"/>
    </row>
    <row r="612" ht="14.25" customHeight="1">
      <c r="A612" s="433">
        <v>46268.0</v>
      </c>
      <c r="B612" s="438" t="s">
        <v>68</v>
      </c>
      <c r="C612" s="438" t="s">
        <v>68</v>
      </c>
      <c r="D612" s="438" t="s">
        <v>68</v>
      </c>
      <c r="E612" s="438" t="s">
        <v>68</v>
      </c>
      <c r="F612" s="438" t="s">
        <v>68</v>
      </c>
      <c r="G612" s="438" t="s">
        <v>68</v>
      </c>
      <c r="H612" s="23"/>
      <c r="I612" s="23"/>
      <c r="J612" s="447" t="s">
        <v>68</v>
      </c>
      <c r="K612" s="483"/>
      <c r="L612" s="438" t="s">
        <v>68</v>
      </c>
      <c r="M612" s="438" t="s">
        <v>68</v>
      </c>
      <c r="N612" s="23"/>
      <c r="O612" s="23"/>
      <c r="P612" s="23"/>
      <c r="Q612" s="23"/>
      <c r="R612" s="23"/>
      <c r="S612" s="23"/>
      <c r="T612" s="436" t="s">
        <v>68</v>
      </c>
      <c r="U612" s="434"/>
      <c r="V612" s="23"/>
      <c r="W612" s="23"/>
      <c r="X612" s="23"/>
      <c r="Y612" s="23"/>
      <c r="Z612" s="23"/>
      <c r="AA612" s="23"/>
      <c r="AB612" s="437"/>
      <c r="AC612" s="437"/>
      <c r="AD612" s="23"/>
      <c r="AE612" s="73"/>
      <c r="AF612" s="73"/>
      <c r="AG612" s="73"/>
      <c r="AH612" s="73"/>
      <c r="AI612" s="73"/>
      <c r="AJ612" s="73"/>
      <c r="AK612" s="73"/>
      <c r="AL612" s="73"/>
      <c r="AM612" s="73"/>
      <c r="AN612" s="73"/>
      <c r="AO612" s="73"/>
      <c r="AP612" s="73"/>
      <c r="AQ612" s="73"/>
      <c r="AR612" s="73"/>
      <c r="AS612" s="73"/>
      <c r="AT612" s="73"/>
      <c r="AU612" s="73"/>
    </row>
    <row r="613" ht="14.25" customHeight="1">
      <c r="A613" s="433">
        <v>46269.0</v>
      </c>
      <c r="B613" s="438" t="s">
        <v>68</v>
      </c>
      <c r="C613" s="438" t="s">
        <v>68</v>
      </c>
      <c r="D613" s="438" t="s">
        <v>68</v>
      </c>
      <c r="E613" s="438" t="s">
        <v>68</v>
      </c>
      <c r="F613" s="438" t="s">
        <v>68</v>
      </c>
      <c r="G613" s="438" t="s">
        <v>68</v>
      </c>
      <c r="H613" s="23"/>
      <c r="I613" s="23"/>
      <c r="J613" s="447" t="s">
        <v>68</v>
      </c>
      <c r="K613" s="483"/>
      <c r="L613" s="438" t="s">
        <v>68</v>
      </c>
      <c r="M613" s="438" t="s">
        <v>68</v>
      </c>
      <c r="N613" s="23"/>
      <c r="O613" s="23"/>
      <c r="P613" s="23"/>
      <c r="Q613" s="23"/>
      <c r="R613" s="23"/>
      <c r="S613" s="23"/>
      <c r="T613" s="436" t="s">
        <v>68</v>
      </c>
      <c r="U613" s="434"/>
      <c r="V613" s="23"/>
      <c r="W613" s="23"/>
      <c r="X613" s="23"/>
      <c r="Y613" s="23"/>
      <c r="Z613" s="23"/>
      <c r="AA613" s="23"/>
      <c r="AB613" s="437"/>
      <c r="AC613" s="437"/>
      <c r="AD613" s="23"/>
      <c r="AE613" s="73"/>
      <c r="AF613" s="73"/>
      <c r="AG613" s="73"/>
      <c r="AH613" s="73"/>
      <c r="AI613" s="73"/>
      <c r="AJ613" s="73"/>
      <c r="AK613" s="73"/>
      <c r="AL613" s="73"/>
      <c r="AM613" s="73"/>
      <c r="AN613" s="73"/>
      <c r="AO613" s="73"/>
      <c r="AP613" s="73"/>
      <c r="AQ613" s="73"/>
      <c r="AR613" s="73"/>
      <c r="AS613" s="73"/>
      <c r="AT613" s="73"/>
      <c r="AU613" s="73"/>
    </row>
    <row r="614" ht="14.25" customHeight="1">
      <c r="A614" s="433">
        <v>46270.0</v>
      </c>
      <c r="B614" s="438" t="s">
        <v>68</v>
      </c>
      <c r="C614" s="438" t="s">
        <v>68</v>
      </c>
      <c r="D614" s="438" t="s">
        <v>68</v>
      </c>
      <c r="E614" s="438" t="s">
        <v>68</v>
      </c>
      <c r="F614" s="438" t="s">
        <v>68</v>
      </c>
      <c r="G614" s="438" t="s">
        <v>68</v>
      </c>
      <c r="H614" s="23"/>
      <c r="I614" s="23"/>
      <c r="J614" s="447" t="s">
        <v>13432</v>
      </c>
      <c r="K614" s="483"/>
      <c r="L614" s="438" t="s">
        <v>68</v>
      </c>
      <c r="M614" s="438" t="s">
        <v>68</v>
      </c>
      <c r="N614" s="23"/>
      <c r="O614" s="23"/>
      <c r="P614" s="23"/>
      <c r="Q614" s="23"/>
      <c r="R614" s="23"/>
      <c r="S614" s="23"/>
      <c r="T614" s="436" t="s">
        <v>13432</v>
      </c>
      <c r="U614" s="434"/>
      <c r="V614" s="23"/>
      <c r="W614" s="23"/>
      <c r="X614" s="23"/>
      <c r="Y614" s="23"/>
      <c r="Z614" s="23"/>
      <c r="AA614" s="23"/>
      <c r="AB614" s="437"/>
      <c r="AC614" s="437"/>
      <c r="AD614" s="23"/>
      <c r="AE614" s="73"/>
      <c r="AF614" s="73"/>
      <c r="AG614" s="73"/>
      <c r="AH614" s="73"/>
      <c r="AI614" s="73"/>
      <c r="AJ614" s="73"/>
      <c r="AK614" s="73"/>
      <c r="AL614" s="73"/>
      <c r="AM614" s="73"/>
      <c r="AN614" s="73"/>
      <c r="AO614" s="73"/>
      <c r="AP614" s="73"/>
      <c r="AQ614" s="73"/>
      <c r="AR614" s="73"/>
      <c r="AS614" s="73"/>
      <c r="AT614" s="73"/>
      <c r="AU614" s="73"/>
    </row>
    <row r="615" ht="14.25" customHeight="1">
      <c r="A615" s="433">
        <v>46271.0</v>
      </c>
      <c r="B615" s="438" t="s">
        <v>68</v>
      </c>
      <c r="C615" s="438" t="s">
        <v>68</v>
      </c>
      <c r="D615" s="438" t="s">
        <v>68</v>
      </c>
      <c r="E615" s="438" t="s">
        <v>68</v>
      </c>
      <c r="F615" s="438" t="s">
        <v>68</v>
      </c>
      <c r="G615" s="438" t="s">
        <v>68</v>
      </c>
      <c r="H615" s="23"/>
      <c r="I615" s="23"/>
      <c r="J615" s="439" t="s">
        <v>2458</v>
      </c>
      <c r="K615" s="483"/>
      <c r="L615" s="438" t="s">
        <v>68</v>
      </c>
      <c r="M615" s="438" t="s">
        <v>68</v>
      </c>
      <c r="N615" s="23"/>
      <c r="O615" s="23"/>
      <c r="P615" s="23"/>
      <c r="Q615" s="23"/>
      <c r="R615" s="23"/>
      <c r="S615" s="23"/>
      <c r="T615" s="438" t="s">
        <v>2458</v>
      </c>
      <c r="U615" s="467"/>
      <c r="V615" s="23"/>
      <c r="W615" s="23"/>
      <c r="X615" s="23"/>
      <c r="Y615" s="23"/>
      <c r="Z615" s="23"/>
      <c r="AA615" s="23"/>
      <c r="AB615" s="437"/>
      <c r="AC615" s="437"/>
      <c r="AD615" s="23"/>
      <c r="AE615" s="73"/>
      <c r="AF615" s="73"/>
      <c r="AG615" s="73"/>
      <c r="AH615" s="73"/>
      <c r="AI615" s="73"/>
      <c r="AJ615" s="73"/>
      <c r="AK615" s="73"/>
      <c r="AL615" s="73"/>
      <c r="AM615" s="73"/>
      <c r="AN615" s="73"/>
      <c r="AO615" s="73"/>
      <c r="AP615" s="73"/>
      <c r="AQ615" s="73"/>
      <c r="AR615" s="73"/>
      <c r="AS615" s="73"/>
      <c r="AT615" s="73"/>
      <c r="AU615" s="73"/>
    </row>
    <row r="616" ht="14.25" customHeight="1">
      <c r="A616" s="433">
        <v>46272.0</v>
      </c>
      <c r="B616" s="438" t="s">
        <v>68</v>
      </c>
      <c r="C616" s="438" t="s">
        <v>68</v>
      </c>
      <c r="D616" s="438" t="s">
        <v>68</v>
      </c>
      <c r="E616" s="438" t="s">
        <v>68</v>
      </c>
      <c r="F616" s="438" t="s">
        <v>68</v>
      </c>
      <c r="G616" s="438" t="s">
        <v>68</v>
      </c>
      <c r="H616" s="23"/>
      <c r="I616" s="23"/>
      <c r="J616" s="447" t="s">
        <v>68</v>
      </c>
      <c r="K616" s="483"/>
      <c r="L616" s="438" t="s">
        <v>68</v>
      </c>
      <c r="M616" s="438" t="s">
        <v>68</v>
      </c>
      <c r="N616" s="23"/>
      <c r="O616" s="23"/>
      <c r="P616" s="23"/>
      <c r="Q616" s="23"/>
      <c r="R616" s="23"/>
      <c r="S616" s="23"/>
      <c r="T616" s="436" t="s">
        <v>68</v>
      </c>
      <c r="U616" s="434"/>
      <c r="V616" s="23"/>
      <c r="W616" s="23"/>
      <c r="X616" s="23"/>
      <c r="Y616" s="23"/>
      <c r="Z616" s="23"/>
      <c r="AA616" s="23"/>
      <c r="AB616" s="437"/>
      <c r="AC616" s="437"/>
      <c r="AD616" s="23"/>
      <c r="AE616" s="73"/>
      <c r="AF616" s="73"/>
      <c r="AG616" s="73"/>
      <c r="AH616" s="73"/>
      <c r="AI616" s="73"/>
      <c r="AJ616" s="73"/>
      <c r="AK616" s="73"/>
      <c r="AL616" s="73"/>
      <c r="AM616" s="73"/>
      <c r="AN616" s="73"/>
      <c r="AO616" s="73"/>
      <c r="AP616" s="73"/>
      <c r="AQ616" s="73"/>
      <c r="AR616" s="73"/>
      <c r="AS616" s="73"/>
      <c r="AT616" s="73"/>
      <c r="AU616" s="73"/>
    </row>
    <row r="617" ht="14.25" customHeight="1">
      <c r="A617" s="433">
        <v>46273.0</v>
      </c>
      <c r="B617" s="438" t="s">
        <v>68</v>
      </c>
      <c r="C617" s="438" t="s">
        <v>68</v>
      </c>
      <c r="D617" s="438" t="s">
        <v>68</v>
      </c>
      <c r="E617" s="438" t="s">
        <v>68</v>
      </c>
      <c r="F617" s="438" t="s">
        <v>68</v>
      </c>
      <c r="G617" s="438" t="s">
        <v>68</v>
      </c>
      <c r="H617" s="23"/>
      <c r="I617" s="23"/>
      <c r="J617" s="447" t="s">
        <v>68</v>
      </c>
      <c r="K617" s="483"/>
      <c r="L617" s="438" t="s">
        <v>68</v>
      </c>
      <c r="M617" s="438" t="s">
        <v>68</v>
      </c>
      <c r="N617" s="23"/>
      <c r="O617" s="23"/>
      <c r="P617" s="23"/>
      <c r="Q617" s="23"/>
      <c r="R617" s="23"/>
      <c r="S617" s="23"/>
      <c r="T617" s="436" t="s">
        <v>68</v>
      </c>
      <c r="U617" s="434"/>
      <c r="V617" s="23"/>
      <c r="W617" s="23"/>
      <c r="X617" s="23"/>
      <c r="Y617" s="23"/>
      <c r="Z617" s="23"/>
      <c r="AA617" s="23"/>
      <c r="AB617" s="437"/>
      <c r="AC617" s="437"/>
      <c r="AD617" s="23"/>
      <c r="AE617" s="73"/>
      <c r="AF617" s="73"/>
      <c r="AG617" s="73"/>
      <c r="AH617" s="73"/>
      <c r="AI617" s="73"/>
      <c r="AJ617" s="73"/>
      <c r="AK617" s="73"/>
      <c r="AL617" s="73"/>
      <c r="AM617" s="73"/>
      <c r="AN617" s="73"/>
      <c r="AO617" s="73"/>
      <c r="AP617" s="73"/>
      <c r="AQ617" s="73"/>
      <c r="AR617" s="73"/>
      <c r="AS617" s="73"/>
      <c r="AT617" s="73"/>
      <c r="AU617" s="73"/>
    </row>
    <row r="618" ht="14.25" customHeight="1">
      <c r="A618" s="433">
        <v>46274.0</v>
      </c>
      <c r="B618" s="438" t="s">
        <v>68</v>
      </c>
      <c r="C618" s="438" t="s">
        <v>68</v>
      </c>
      <c r="D618" s="438" t="s">
        <v>68</v>
      </c>
      <c r="E618" s="438" t="s">
        <v>68</v>
      </c>
      <c r="F618" s="438" t="s">
        <v>68</v>
      </c>
      <c r="G618" s="438" t="s">
        <v>68</v>
      </c>
      <c r="H618" s="23"/>
      <c r="I618" s="23"/>
      <c r="J618" s="447" t="s">
        <v>68</v>
      </c>
      <c r="K618" s="483"/>
      <c r="L618" s="438" t="s">
        <v>68</v>
      </c>
      <c r="M618" s="438" t="s">
        <v>68</v>
      </c>
      <c r="N618" s="23"/>
      <c r="O618" s="23"/>
      <c r="P618" s="23"/>
      <c r="Q618" s="23"/>
      <c r="R618" s="23"/>
      <c r="S618" s="23"/>
      <c r="T618" s="436" t="s">
        <v>68</v>
      </c>
      <c r="U618" s="434"/>
      <c r="V618" s="23"/>
      <c r="W618" s="23"/>
      <c r="X618" s="23"/>
      <c r="Y618" s="23"/>
      <c r="Z618" s="23"/>
      <c r="AA618" s="23"/>
      <c r="AB618" s="437"/>
      <c r="AC618" s="437"/>
      <c r="AD618" s="23"/>
      <c r="AE618" s="73"/>
      <c r="AF618" s="73"/>
      <c r="AG618" s="73"/>
      <c r="AH618" s="73"/>
      <c r="AI618" s="73"/>
      <c r="AJ618" s="73"/>
      <c r="AK618" s="73"/>
      <c r="AL618" s="73"/>
      <c r="AM618" s="73"/>
      <c r="AN618" s="73"/>
      <c r="AO618" s="73"/>
      <c r="AP618" s="73"/>
      <c r="AQ618" s="73"/>
      <c r="AR618" s="73"/>
      <c r="AS618" s="73"/>
      <c r="AT618" s="73"/>
      <c r="AU618" s="73"/>
    </row>
    <row r="619" ht="14.25" customHeight="1">
      <c r="A619" s="433">
        <v>46275.0</v>
      </c>
      <c r="B619" s="438" t="s">
        <v>68</v>
      </c>
      <c r="C619" s="438" t="s">
        <v>68</v>
      </c>
      <c r="D619" s="438" t="s">
        <v>68</v>
      </c>
      <c r="E619" s="438" t="s">
        <v>68</v>
      </c>
      <c r="F619" s="438" t="s">
        <v>68</v>
      </c>
      <c r="G619" s="438" t="s">
        <v>68</v>
      </c>
      <c r="H619" s="23"/>
      <c r="I619" s="23"/>
      <c r="J619" s="447" t="s">
        <v>68</v>
      </c>
      <c r="K619" s="483"/>
      <c r="L619" s="438" t="s">
        <v>68</v>
      </c>
      <c r="M619" s="438" t="s">
        <v>68</v>
      </c>
      <c r="N619" s="23"/>
      <c r="O619" s="23"/>
      <c r="P619" s="23"/>
      <c r="Q619" s="23"/>
      <c r="R619" s="23"/>
      <c r="S619" s="23"/>
      <c r="T619" s="436" t="s">
        <v>68</v>
      </c>
      <c r="U619" s="434"/>
      <c r="V619" s="23"/>
      <c r="W619" s="23"/>
      <c r="X619" s="23"/>
      <c r="Y619" s="23"/>
      <c r="Z619" s="23"/>
      <c r="AA619" s="23"/>
      <c r="AB619" s="437"/>
      <c r="AC619" s="437"/>
      <c r="AD619" s="23"/>
      <c r="AE619" s="73"/>
      <c r="AF619" s="73"/>
      <c r="AG619" s="73"/>
      <c r="AH619" s="73"/>
      <c r="AI619" s="73"/>
      <c r="AJ619" s="73"/>
      <c r="AK619" s="73"/>
      <c r="AL619" s="73"/>
      <c r="AM619" s="73"/>
      <c r="AN619" s="73"/>
      <c r="AO619" s="73"/>
      <c r="AP619" s="73"/>
      <c r="AQ619" s="73"/>
      <c r="AR619" s="73"/>
      <c r="AS619" s="73"/>
      <c r="AT619" s="73"/>
      <c r="AU619" s="73"/>
    </row>
    <row r="620" ht="14.25" customHeight="1">
      <c r="A620" s="433">
        <v>46276.0</v>
      </c>
      <c r="B620" s="438" t="s">
        <v>68</v>
      </c>
      <c r="C620" s="438" t="s">
        <v>68</v>
      </c>
      <c r="D620" s="438" t="s">
        <v>68</v>
      </c>
      <c r="E620" s="438" t="s">
        <v>68</v>
      </c>
      <c r="F620" s="438" t="s">
        <v>68</v>
      </c>
      <c r="G620" s="438" t="s">
        <v>68</v>
      </c>
      <c r="H620" s="23"/>
      <c r="I620" s="23"/>
      <c r="J620" s="447" t="s">
        <v>68</v>
      </c>
      <c r="K620" s="483"/>
      <c r="L620" s="438" t="s">
        <v>68</v>
      </c>
      <c r="M620" s="438" t="s">
        <v>68</v>
      </c>
      <c r="N620" s="23"/>
      <c r="O620" s="23"/>
      <c r="P620" s="23"/>
      <c r="Q620" s="23"/>
      <c r="R620" s="23"/>
      <c r="S620" s="23"/>
      <c r="T620" s="436" t="s">
        <v>68</v>
      </c>
      <c r="U620" s="434"/>
      <c r="V620" s="23"/>
      <c r="W620" s="23"/>
      <c r="X620" s="23"/>
      <c r="Y620" s="23"/>
      <c r="Z620" s="23"/>
      <c r="AA620" s="23"/>
      <c r="AB620" s="437"/>
      <c r="AC620" s="437"/>
      <c r="AD620" s="23"/>
      <c r="AE620" s="73"/>
      <c r="AF620" s="73"/>
      <c r="AG620" s="73"/>
      <c r="AH620" s="73"/>
      <c r="AI620" s="73"/>
      <c r="AJ620" s="73"/>
      <c r="AK620" s="73"/>
      <c r="AL620" s="73"/>
      <c r="AM620" s="73"/>
      <c r="AN620" s="73"/>
      <c r="AO620" s="73"/>
      <c r="AP620" s="73"/>
      <c r="AQ620" s="73"/>
      <c r="AR620" s="73"/>
      <c r="AS620" s="73"/>
      <c r="AT620" s="73"/>
      <c r="AU620" s="73"/>
    </row>
    <row r="621" ht="14.25" customHeight="1">
      <c r="A621" s="433">
        <v>46277.0</v>
      </c>
      <c r="B621" s="438" t="s">
        <v>68</v>
      </c>
      <c r="C621" s="438" t="s">
        <v>68</v>
      </c>
      <c r="D621" s="438" t="s">
        <v>68</v>
      </c>
      <c r="E621" s="438" t="s">
        <v>68</v>
      </c>
      <c r="F621" s="438" t="s">
        <v>68</v>
      </c>
      <c r="G621" s="438" t="s">
        <v>68</v>
      </c>
      <c r="H621" s="23"/>
      <c r="I621" s="23"/>
      <c r="J621" s="447" t="s">
        <v>13432</v>
      </c>
      <c r="K621" s="483"/>
      <c r="L621" s="438" t="s">
        <v>68</v>
      </c>
      <c r="M621" s="438" t="s">
        <v>68</v>
      </c>
      <c r="N621" s="23"/>
      <c r="O621" s="23"/>
      <c r="P621" s="23"/>
      <c r="Q621" s="23"/>
      <c r="R621" s="23"/>
      <c r="S621" s="23"/>
      <c r="T621" s="436" t="s">
        <v>13432</v>
      </c>
      <c r="U621" s="434"/>
      <c r="V621" s="23"/>
      <c r="W621" s="23"/>
      <c r="X621" s="23"/>
      <c r="Y621" s="23"/>
      <c r="Z621" s="23"/>
      <c r="AA621" s="23"/>
      <c r="AB621" s="437"/>
      <c r="AC621" s="437"/>
      <c r="AD621" s="23"/>
      <c r="AE621" s="73"/>
      <c r="AF621" s="73"/>
      <c r="AG621" s="73"/>
      <c r="AH621" s="73"/>
      <c r="AI621" s="73"/>
      <c r="AJ621" s="73"/>
      <c r="AK621" s="73"/>
      <c r="AL621" s="73"/>
      <c r="AM621" s="73"/>
      <c r="AN621" s="73"/>
      <c r="AO621" s="73"/>
      <c r="AP621" s="73"/>
      <c r="AQ621" s="73"/>
      <c r="AR621" s="73"/>
      <c r="AS621" s="73"/>
      <c r="AT621" s="73"/>
      <c r="AU621" s="73"/>
    </row>
    <row r="622" ht="14.25" customHeight="1">
      <c r="A622" s="433">
        <v>46278.0</v>
      </c>
      <c r="B622" s="438" t="s">
        <v>68</v>
      </c>
      <c r="C622" s="438" t="s">
        <v>68</v>
      </c>
      <c r="D622" s="438" t="s">
        <v>68</v>
      </c>
      <c r="E622" s="438" t="s">
        <v>68</v>
      </c>
      <c r="F622" s="438" t="s">
        <v>68</v>
      </c>
      <c r="G622" s="438" t="s">
        <v>68</v>
      </c>
      <c r="H622" s="23"/>
      <c r="I622" s="23"/>
      <c r="J622" s="439" t="s">
        <v>2458</v>
      </c>
      <c r="K622" s="483"/>
      <c r="L622" s="438" t="s">
        <v>68</v>
      </c>
      <c r="M622" s="438" t="s">
        <v>68</v>
      </c>
      <c r="N622" s="23"/>
      <c r="O622" s="23"/>
      <c r="P622" s="23"/>
      <c r="Q622" s="23"/>
      <c r="R622" s="23"/>
      <c r="S622" s="23"/>
      <c r="T622" s="438" t="s">
        <v>2458</v>
      </c>
      <c r="U622" s="467"/>
      <c r="V622" s="23"/>
      <c r="W622" s="23"/>
      <c r="X622" s="23"/>
      <c r="Y622" s="23"/>
      <c r="Z622" s="23"/>
      <c r="AA622" s="23"/>
      <c r="AB622" s="437"/>
      <c r="AC622" s="437"/>
      <c r="AD622" s="23"/>
      <c r="AE622" s="73"/>
      <c r="AF622" s="73"/>
      <c r="AG622" s="73"/>
      <c r="AH622" s="73"/>
      <c r="AI622" s="73"/>
      <c r="AJ622" s="73"/>
      <c r="AK622" s="73"/>
      <c r="AL622" s="73"/>
      <c r="AM622" s="73"/>
      <c r="AN622" s="73"/>
      <c r="AO622" s="73"/>
      <c r="AP622" s="73"/>
      <c r="AQ622" s="73"/>
      <c r="AR622" s="73"/>
      <c r="AS622" s="73"/>
      <c r="AT622" s="73"/>
      <c r="AU622" s="73"/>
    </row>
    <row r="623" ht="14.25" customHeight="1">
      <c r="A623" s="433">
        <v>46279.0</v>
      </c>
      <c r="B623" s="438" t="s">
        <v>68</v>
      </c>
      <c r="C623" s="438" t="s">
        <v>68</v>
      </c>
      <c r="D623" s="438" t="s">
        <v>68</v>
      </c>
      <c r="E623" s="438" t="s">
        <v>68</v>
      </c>
      <c r="F623" s="438" t="s">
        <v>68</v>
      </c>
      <c r="G623" s="438" t="s">
        <v>68</v>
      </c>
      <c r="H623" s="23"/>
      <c r="I623" s="23"/>
      <c r="J623" s="447" t="s">
        <v>68</v>
      </c>
      <c r="K623" s="483"/>
      <c r="L623" s="438" t="s">
        <v>68</v>
      </c>
      <c r="M623" s="438" t="s">
        <v>68</v>
      </c>
      <c r="N623" s="23"/>
      <c r="O623" s="23"/>
      <c r="P623" s="23"/>
      <c r="Q623" s="23"/>
      <c r="R623" s="23"/>
      <c r="S623" s="23"/>
      <c r="T623" s="436" t="s">
        <v>68</v>
      </c>
      <c r="U623" s="434"/>
      <c r="V623" s="23"/>
      <c r="W623" s="23"/>
      <c r="X623" s="23"/>
      <c r="Y623" s="23"/>
      <c r="Z623" s="23"/>
      <c r="AA623" s="23"/>
      <c r="AB623" s="437"/>
      <c r="AC623" s="437"/>
      <c r="AD623" s="23"/>
      <c r="AE623" s="73"/>
      <c r="AF623" s="73"/>
      <c r="AG623" s="73"/>
      <c r="AH623" s="73"/>
      <c r="AI623" s="73"/>
      <c r="AJ623" s="73"/>
      <c r="AK623" s="73"/>
      <c r="AL623" s="73"/>
      <c r="AM623" s="73"/>
      <c r="AN623" s="73"/>
      <c r="AO623" s="73"/>
      <c r="AP623" s="73"/>
      <c r="AQ623" s="73"/>
      <c r="AR623" s="73"/>
      <c r="AS623" s="73"/>
      <c r="AT623" s="73"/>
      <c r="AU623" s="73"/>
    </row>
    <row r="624" ht="14.25" customHeight="1">
      <c r="A624" s="433">
        <v>46280.0</v>
      </c>
      <c r="B624" s="438" t="s">
        <v>68</v>
      </c>
      <c r="C624" s="438" t="s">
        <v>68</v>
      </c>
      <c r="D624" s="438" t="s">
        <v>68</v>
      </c>
      <c r="E624" s="438" t="s">
        <v>68</v>
      </c>
      <c r="F624" s="438" t="s">
        <v>68</v>
      </c>
      <c r="G624" s="438" t="s">
        <v>68</v>
      </c>
      <c r="H624" s="23"/>
      <c r="I624" s="23"/>
      <c r="J624" s="447" t="s">
        <v>68</v>
      </c>
      <c r="K624" s="483"/>
      <c r="L624" s="438" t="s">
        <v>68</v>
      </c>
      <c r="M624" s="438" t="s">
        <v>68</v>
      </c>
      <c r="N624" s="23"/>
      <c r="O624" s="23"/>
      <c r="P624" s="23"/>
      <c r="Q624" s="23"/>
      <c r="R624" s="23"/>
      <c r="S624" s="23"/>
      <c r="T624" s="436" t="s">
        <v>68</v>
      </c>
      <c r="U624" s="434"/>
      <c r="V624" s="23"/>
      <c r="W624" s="23"/>
      <c r="X624" s="23"/>
      <c r="Y624" s="23"/>
      <c r="Z624" s="23"/>
      <c r="AA624" s="23"/>
      <c r="AB624" s="437"/>
      <c r="AC624" s="437"/>
      <c r="AD624" s="23"/>
      <c r="AE624" s="73"/>
      <c r="AF624" s="73"/>
      <c r="AG624" s="73"/>
      <c r="AH624" s="73"/>
      <c r="AI624" s="73"/>
      <c r="AJ624" s="73"/>
      <c r="AK624" s="73"/>
      <c r="AL624" s="73"/>
      <c r="AM624" s="73"/>
      <c r="AN624" s="73"/>
      <c r="AO624" s="73"/>
      <c r="AP624" s="73"/>
      <c r="AQ624" s="73"/>
      <c r="AR624" s="73"/>
      <c r="AS624" s="73"/>
      <c r="AT624" s="73"/>
      <c r="AU624" s="73"/>
    </row>
    <row r="625" ht="14.25" customHeight="1">
      <c r="A625" s="433">
        <v>46281.0</v>
      </c>
      <c r="B625" s="438" t="s">
        <v>68</v>
      </c>
      <c r="C625" s="438" t="s">
        <v>68</v>
      </c>
      <c r="D625" s="438" t="s">
        <v>68</v>
      </c>
      <c r="E625" s="438" t="s">
        <v>68</v>
      </c>
      <c r="F625" s="438" t="s">
        <v>68</v>
      </c>
      <c r="G625" s="438" t="s">
        <v>68</v>
      </c>
      <c r="H625" s="23"/>
      <c r="I625" s="23"/>
      <c r="J625" s="447" t="s">
        <v>68</v>
      </c>
      <c r="K625" s="483"/>
      <c r="L625" s="438" t="s">
        <v>68</v>
      </c>
      <c r="M625" s="438" t="s">
        <v>68</v>
      </c>
      <c r="N625" s="23"/>
      <c r="O625" s="23"/>
      <c r="P625" s="23"/>
      <c r="Q625" s="23"/>
      <c r="R625" s="23"/>
      <c r="S625" s="23"/>
      <c r="T625" s="436" t="s">
        <v>68</v>
      </c>
      <c r="U625" s="434"/>
      <c r="V625" s="23"/>
      <c r="W625" s="23"/>
      <c r="X625" s="23"/>
      <c r="Y625" s="23"/>
      <c r="Z625" s="23"/>
      <c r="AA625" s="23"/>
      <c r="AB625" s="437"/>
      <c r="AC625" s="437"/>
      <c r="AD625" s="23"/>
      <c r="AE625" s="73"/>
      <c r="AF625" s="73"/>
      <c r="AG625" s="73"/>
      <c r="AH625" s="73"/>
      <c r="AI625" s="73"/>
      <c r="AJ625" s="73"/>
      <c r="AK625" s="73"/>
      <c r="AL625" s="73"/>
      <c r="AM625" s="73"/>
      <c r="AN625" s="73"/>
      <c r="AO625" s="73"/>
      <c r="AP625" s="73"/>
      <c r="AQ625" s="73"/>
      <c r="AR625" s="73"/>
      <c r="AS625" s="73"/>
      <c r="AT625" s="73"/>
      <c r="AU625" s="73"/>
    </row>
    <row r="626" ht="14.25" customHeight="1">
      <c r="A626" s="433">
        <v>46282.0</v>
      </c>
      <c r="B626" s="438" t="s">
        <v>68</v>
      </c>
      <c r="C626" s="438" t="s">
        <v>68</v>
      </c>
      <c r="D626" s="438" t="s">
        <v>68</v>
      </c>
      <c r="E626" s="438" t="s">
        <v>68</v>
      </c>
      <c r="F626" s="438" t="s">
        <v>68</v>
      </c>
      <c r="G626" s="438" t="s">
        <v>68</v>
      </c>
      <c r="H626" s="23"/>
      <c r="I626" s="23"/>
      <c r="J626" s="447" t="s">
        <v>68</v>
      </c>
      <c r="K626" s="483"/>
      <c r="L626" s="438" t="s">
        <v>68</v>
      </c>
      <c r="M626" s="438" t="s">
        <v>68</v>
      </c>
      <c r="N626" s="23"/>
      <c r="O626" s="23"/>
      <c r="P626" s="23"/>
      <c r="Q626" s="23"/>
      <c r="R626" s="23"/>
      <c r="S626" s="23"/>
      <c r="T626" s="436" t="s">
        <v>68</v>
      </c>
      <c r="U626" s="434"/>
      <c r="V626" s="23"/>
      <c r="W626" s="23"/>
      <c r="X626" s="23"/>
      <c r="Y626" s="23"/>
      <c r="Z626" s="23"/>
      <c r="AA626" s="23"/>
      <c r="AB626" s="437"/>
      <c r="AC626" s="437"/>
      <c r="AD626" s="23"/>
      <c r="AE626" s="73"/>
      <c r="AF626" s="73"/>
      <c r="AG626" s="73"/>
      <c r="AH626" s="73"/>
      <c r="AI626" s="73"/>
      <c r="AJ626" s="73"/>
      <c r="AK626" s="73"/>
      <c r="AL626" s="73"/>
      <c r="AM626" s="73"/>
      <c r="AN626" s="73"/>
      <c r="AO626" s="73"/>
      <c r="AP626" s="73"/>
      <c r="AQ626" s="73"/>
      <c r="AR626" s="73"/>
      <c r="AS626" s="73"/>
      <c r="AT626" s="73"/>
      <c r="AU626" s="73"/>
    </row>
    <row r="627" ht="14.25" customHeight="1">
      <c r="A627" s="433">
        <v>46283.0</v>
      </c>
      <c r="B627" s="438" t="s">
        <v>68</v>
      </c>
      <c r="C627" s="438" t="s">
        <v>68</v>
      </c>
      <c r="D627" s="438" t="s">
        <v>68</v>
      </c>
      <c r="E627" s="438" t="s">
        <v>68</v>
      </c>
      <c r="F627" s="438" t="s">
        <v>68</v>
      </c>
      <c r="G627" s="438" t="s">
        <v>68</v>
      </c>
      <c r="H627" s="23"/>
      <c r="I627" s="23"/>
      <c r="J627" s="447" t="s">
        <v>68</v>
      </c>
      <c r="K627" s="483"/>
      <c r="L627" s="438" t="s">
        <v>68</v>
      </c>
      <c r="M627" s="438" t="s">
        <v>68</v>
      </c>
      <c r="N627" s="23"/>
      <c r="O627" s="23"/>
      <c r="P627" s="23"/>
      <c r="Q627" s="23"/>
      <c r="R627" s="23"/>
      <c r="S627" s="23"/>
      <c r="T627" s="436" t="s">
        <v>68</v>
      </c>
      <c r="U627" s="434"/>
      <c r="V627" s="23"/>
      <c r="W627" s="23"/>
      <c r="X627" s="23"/>
      <c r="Y627" s="23"/>
      <c r="Z627" s="23"/>
      <c r="AA627" s="23"/>
      <c r="AB627" s="437"/>
      <c r="AC627" s="437"/>
      <c r="AD627" s="23"/>
      <c r="AE627" s="73"/>
      <c r="AF627" s="73"/>
      <c r="AG627" s="73"/>
      <c r="AH627" s="73"/>
      <c r="AI627" s="73"/>
      <c r="AJ627" s="73"/>
      <c r="AK627" s="73"/>
      <c r="AL627" s="73"/>
      <c r="AM627" s="73"/>
      <c r="AN627" s="73"/>
      <c r="AO627" s="73"/>
      <c r="AP627" s="73"/>
      <c r="AQ627" s="73"/>
      <c r="AR627" s="73"/>
      <c r="AS627" s="73"/>
      <c r="AT627" s="73"/>
      <c r="AU627" s="73"/>
    </row>
    <row r="628" ht="14.25" customHeight="1">
      <c r="A628" s="433">
        <v>46284.0</v>
      </c>
      <c r="B628" s="438" t="s">
        <v>68</v>
      </c>
      <c r="C628" s="438" t="s">
        <v>68</v>
      </c>
      <c r="D628" s="438" t="s">
        <v>68</v>
      </c>
      <c r="E628" s="438" t="s">
        <v>68</v>
      </c>
      <c r="F628" s="438" t="s">
        <v>68</v>
      </c>
      <c r="G628" s="438" t="s">
        <v>68</v>
      </c>
      <c r="H628" s="23"/>
      <c r="I628" s="23"/>
      <c r="J628" s="447" t="s">
        <v>13432</v>
      </c>
      <c r="K628" s="483"/>
      <c r="L628" s="438" t="s">
        <v>68</v>
      </c>
      <c r="M628" s="438" t="s">
        <v>68</v>
      </c>
      <c r="N628" s="23"/>
      <c r="O628" s="23"/>
      <c r="P628" s="23"/>
      <c r="Q628" s="23"/>
      <c r="R628" s="23"/>
      <c r="S628" s="23"/>
      <c r="T628" s="436" t="s">
        <v>13432</v>
      </c>
      <c r="U628" s="434"/>
      <c r="V628" s="23"/>
      <c r="W628" s="23"/>
      <c r="X628" s="23"/>
      <c r="Y628" s="23"/>
      <c r="Z628" s="23"/>
      <c r="AA628" s="23"/>
      <c r="AB628" s="437"/>
      <c r="AC628" s="437"/>
      <c r="AD628" s="23"/>
      <c r="AE628" s="73"/>
      <c r="AF628" s="73"/>
      <c r="AG628" s="73"/>
      <c r="AH628" s="73"/>
      <c r="AI628" s="73"/>
      <c r="AJ628" s="73"/>
      <c r="AK628" s="73"/>
      <c r="AL628" s="73"/>
      <c r="AM628" s="73"/>
      <c r="AN628" s="73"/>
      <c r="AO628" s="73"/>
      <c r="AP628" s="73"/>
      <c r="AQ628" s="73"/>
      <c r="AR628" s="73"/>
      <c r="AS628" s="73"/>
      <c r="AT628" s="73"/>
      <c r="AU628" s="73"/>
    </row>
    <row r="629" ht="14.25" customHeight="1">
      <c r="A629" s="433">
        <v>46285.0</v>
      </c>
      <c r="B629" s="438" t="s">
        <v>68</v>
      </c>
      <c r="C629" s="438" t="s">
        <v>68</v>
      </c>
      <c r="D629" s="438" t="s">
        <v>68</v>
      </c>
      <c r="E629" s="438" t="s">
        <v>68</v>
      </c>
      <c r="F629" s="438" t="s">
        <v>68</v>
      </c>
      <c r="G629" s="438" t="s">
        <v>68</v>
      </c>
      <c r="H629" s="23"/>
      <c r="I629" s="23"/>
      <c r="J629" s="439" t="s">
        <v>2458</v>
      </c>
      <c r="K629" s="483"/>
      <c r="L629" s="438" t="s">
        <v>68</v>
      </c>
      <c r="M629" s="438" t="s">
        <v>68</v>
      </c>
      <c r="N629" s="23"/>
      <c r="O629" s="23"/>
      <c r="P629" s="23"/>
      <c r="Q629" s="23"/>
      <c r="R629" s="23"/>
      <c r="S629" s="23"/>
      <c r="T629" s="438" t="s">
        <v>2458</v>
      </c>
      <c r="U629" s="467"/>
      <c r="V629" s="23"/>
      <c r="W629" s="23"/>
      <c r="X629" s="23"/>
      <c r="Y629" s="23"/>
      <c r="Z629" s="23"/>
      <c r="AA629" s="23"/>
      <c r="AB629" s="437"/>
      <c r="AC629" s="437"/>
      <c r="AD629" s="23"/>
      <c r="AE629" s="73"/>
      <c r="AF629" s="73"/>
      <c r="AG629" s="73"/>
      <c r="AH629" s="73"/>
      <c r="AI629" s="73"/>
      <c r="AJ629" s="73"/>
      <c r="AK629" s="73"/>
      <c r="AL629" s="73"/>
      <c r="AM629" s="73"/>
      <c r="AN629" s="73"/>
      <c r="AO629" s="73"/>
      <c r="AP629" s="73"/>
      <c r="AQ629" s="73"/>
      <c r="AR629" s="73"/>
      <c r="AS629" s="73"/>
      <c r="AT629" s="73"/>
      <c r="AU629" s="73"/>
    </row>
    <row r="630" ht="14.25" customHeight="1">
      <c r="A630" s="433">
        <v>46286.0</v>
      </c>
      <c r="B630" s="438" t="s">
        <v>68</v>
      </c>
      <c r="C630" s="438" t="s">
        <v>68</v>
      </c>
      <c r="D630" s="438" t="s">
        <v>68</v>
      </c>
      <c r="E630" s="438" t="s">
        <v>68</v>
      </c>
      <c r="F630" s="438" t="s">
        <v>68</v>
      </c>
      <c r="G630" s="438" t="s">
        <v>68</v>
      </c>
      <c r="H630" s="23"/>
      <c r="I630" s="23"/>
      <c r="J630" s="447" t="s">
        <v>68</v>
      </c>
      <c r="K630" s="483"/>
      <c r="L630" s="438" t="s">
        <v>68</v>
      </c>
      <c r="M630" s="438" t="s">
        <v>68</v>
      </c>
      <c r="N630" s="23"/>
      <c r="O630" s="23"/>
      <c r="P630" s="23"/>
      <c r="Q630" s="23"/>
      <c r="R630" s="23"/>
      <c r="S630" s="23"/>
      <c r="T630" s="436" t="s">
        <v>68</v>
      </c>
      <c r="U630" s="434"/>
      <c r="V630" s="23"/>
      <c r="W630" s="23"/>
      <c r="X630" s="23"/>
      <c r="Y630" s="23"/>
      <c r="Z630" s="23"/>
      <c r="AA630" s="23"/>
      <c r="AB630" s="437"/>
      <c r="AC630" s="437"/>
      <c r="AD630" s="23"/>
      <c r="AE630" s="73"/>
      <c r="AF630" s="73"/>
      <c r="AG630" s="73"/>
      <c r="AH630" s="73"/>
      <c r="AI630" s="73"/>
      <c r="AJ630" s="73"/>
      <c r="AK630" s="73"/>
      <c r="AL630" s="73"/>
      <c r="AM630" s="73"/>
      <c r="AN630" s="73"/>
      <c r="AO630" s="73"/>
      <c r="AP630" s="73"/>
      <c r="AQ630" s="73"/>
      <c r="AR630" s="73"/>
      <c r="AS630" s="73"/>
      <c r="AT630" s="73"/>
      <c r="AU630" s="73"/>
    </row>
    <row r="631" ht="14.25" customHeight="1">
      <c r="A631" s="433">
        <v>46287.0</v>
      </c>
      <c r="B631" s="438" t="s">
        <v>68</v>
      </c>
      <c r="C631" s="438" t="s">
        <v>68</v>
      </c>
      <c r="D631" s="438" t="s">
        <v>68</v>
      </c>
      <c r="E631" s="438" t="s">
        <v>68</v>
      </c>
      <c r="F631" s="438" t="s">
        <v>68</v>
      </c>
      <c r="G631" s="438" t="s">
        <v>68</v>
      </c>
      <c r="H631" s="23"/>
      <c r="I631" s="23"/>
      <c r="J631" s="447" t="s">
        <v>68</v>
      </c>
      <c r="K631" s="483"/>
      <c r="L631" s="438" t="s">
        <v>68</v>
      </c>
      <c r="M631" s="438" t="s">
        <v>68</v>
      </c>
      <c r="N631" s="23"/>
      <c r="O631" s="23"/>
      <c r="P631" s="23"/>
      <c r="Q631" s="23"/>
      <c r="R631" s="23"/>
      <c r="S631" s="23"/>
      <c r="T631" s="436" t="s">
        <v>68</v>
      </c>
      <c r="U631" s="434"/>
      <c r="V631" s="23"/>
      <c r="W631" s="23"/>
      <c r="X631" s="23"/>
      <c r="Y631" s="23"/>
      <c r="Z631" s="23"/>
      <c r="AA631" s="23"/>
      <c r="AB631" s="437"/>
      <c r="AC631" s="437"/>
      <c r="AD631" s="23"/>
      <c r="AE631" s="73"/>
      <c r="AF631" s="73"/>
      <c r="AG631" s="73"/>
      <c r="AH631" s="73"/>
      <c r="AI631" s="73"/>
      <c r="AJ631" s="73"/>
      <c r="AK631" s="73"/>
      <c r="AL631" s="73"/>
      <c r="AM631" s="73"/>
      <c r="AN631" s="73"/>
      <c r="AO631" s="73"/>
      <c r="AP631" s="73"/>
      <c r="AQ631" s="73"/>
      <c r="AR631" s="73"/>
      <c r="AS631" s="73"/>
      <c r="AT631" s="73"/>
      <c r="AU631" s="73"/>
    </row>
    <row r="632" ht="14.25" customHeight="1">
      <c r="A632" s="433">
        <v>46288.0</v>
      </c>
      <c r="B632" s="438" t="s">
        <v>68</v>
      </c>
      <c r="C632" s="438" t="s">
        <v>68</v>
      </c>
      <c r="D632" s="438" t="s">
        <v>68</v>
      </c>
      <c r="E632" s="438" t="s">
        <v>68</v>
      </c>
      <c r="F632" s="438" t="s">
        <v>68</v>
      </c>
      <c r="G632" s="438" t="s">
        <v>68</v>
      </c>
      <c r="H632" s="23"/>
      <c r="I632" s="23"/>
      <c r="J632" s="447" t="s">
        <v>68</v>
      </c>
      <c r="K632" s="483"/>
      <c r="L632" s="438" t="s">
        <v>68</v>
      </c>
      <c r="M632" s="438" t="s">
        <v>68</v>
      </c>
      <c r="N632" s="23"/>
      <c r="O632" s="23"/>
      <c r="P632" s="23"/>
      <c r="Q632" s="23"/>
      <c r="R632" s="23"/>
      <c r="S632" s="23"/>
      <c r="T632" s="436" t="s">
        <v>68</v>
      </c>
      <c r="U632" s="434"/>
      <c r="V632" s="23"/>
      <c r="W632" s="23"/>
      <c r="X632" s="23"/>
      <c r="Y632" s="23"/>
      <c r="Z632" s="23"/>
      <c r="AA632" s="23"/>
      <c r="AB632" s="437"/>
      <c r="AC632" s="437"/>
      <c r="AD632" s="23"/>
      <c r="AE632" s="73"/>
      <c r="AF632" s="73"/>
      <c r="AG632" s="73"/>
      <c r="AH632" s="73"/>
      <c r="AI632" s="73"/>
      <c r="AJ632" s="73"/>
      <c r="AK632" s="73"/>
      <c r="AL632" s="73"/>
      <c r="AM632" s="73"/>
      <c r="AN632" s="73"/>
      <c r="AO632" s="73"/>
      <c r="AP632" s="73"/>
      <c r="AQ632" s="73"/>
      <c r="AR632" s="73"/>
      <c r="AS632" s="73"/>
      <c r="AT632" s="73"/>
      <c r="AU632" s="73"/>
    </row>
    <row r="633" ht="14.25" customHeight="1">
      <c r="A633" s="433">
        <v>46289.0</v>
      </c>
      <c r="B633" s="438" t="s">
        <v>68</v>
      </c>
      <c r="C633" s="438" t="s">
        <v>68</v>
      </c>
      <c r="D633" s="438" t="s">
        <v>68</v>
      </c>
      <c r="E633" s="438" t="s">
        <v>68</v>
      </c>
      <c r="F633" s="438" t="s">
        <v>68</v>
      </c>
      <c r="G633" s="438" t="s">
        <v>68</v>
      </c>
      <c r="H633" s="23"/>
      <c r="I633" s="23"/>
      <c r="J633" s="447" t="s">
        <v>68</v>
      </c>
      <c r="K633" s="483"/>
      <c r="L633" s="438" t="s">
        <v>68</v>
      </c>
      <c r="M633" s="438" t="s">
        <v>68</v>
      </c>
      <c r="N633" s="23"/>
      <c r="O633" s="23"/>
      <c r="P633" s="23"/>
      <c r="Q633" s="23"/>
      <c r="R633" s="23"/>
      <c r="S633" s="23"/>
      <c r="T633" s="436" t="s">
        <v>68</v>
      </c>
      <c r="U633" s="434"/>
      <c r="V633" s="23"/>
      <c r="W633" s="23"/>
      <c r="X633" s="23"/>
      <c r="Y633" s="23"/>
      <c r="Z633" s="23"/>
      <c r="AA633" s="23"/>
      <c r="AB633" s="437"/>
      <c r="AC633" s="437"/>
      <c r="AD633" s="23"/>
      <c r="AE633" s="73"/>
      <c r="AF633" s="73"/>
      <c r="AG633" s="73"/>
      <c r="AH633" s="73"/>
      <c r="AI633" s="73"/>
      <c r="AJ633" s="73"/>
      <c r="AK633" s="73"/>
      <c r="AL633" s="73"/>
      <c r="AM633" s="73"/>
      <c r="AN633" s="73"/>
      <c r="AO633" s="73"/>
      <c r="AP633" s="73"/>
      <c r="AQ633" s="73"/>
      <c r="AR633" s="73"/>
      <c r="AS633" s="73"/>
      <c r="AT633" s="73"/>
      <c r="AU633" s="73"/>
    </row>
    <row r="634" ht="14.25" customHeight="1">
      <c r="A634" s="433">
        <v>46290.0</v>
      </c>
      <c r="B634" s="438" t="s">
        <v>68</v>
      </c>
      <c r="C634" s="438" t="s">
        <v>68</v>
      </c>
      <c r="D634" s="438" t="s">
        <v>68</v>
      </c>
      <c r="E634" s="438" t="s">
        <v>68</v>
      </c>
      <c r="F634" s="438" t="s">
        <v>68</v>
      </c>
      <c r="G634" s="438" t="s">
        <v>68</v>
      </c>
      <c r="H634" s="23"/>
      <c r="I634" s="23"/>
      <c r="J634" s="447" t="s">
        <v>68</v>
      </c>
      <c r="K634" s="483"/>
      <c r="L634" s="438" t="s">
        <v>68</v>
      </c>
      <c r="M634" s="438" t="s">
        <v>68</v>
      </c>
      <c r="N634" s="23"/>
      <c r="O634" s="23"/>
      <c r="P634" s="23"/>
      <c r="Q634" s="23"/>
      <c r="R634" s="23"/>
      <c r="S634" s="23"/>
      <c r="T634" s="436" t="s">
        <v>68</v>
      </c>
      <c r="U634" s="434"/>
      <c r="V634" s="23"/>
      <c r="W634" s="23"/>
      <c r="X634" s="23"/>
      <c r="Y634" s="23"/>
      <c r="Z634" s="23"/>
      <c r="AA634" s="23"/>
      <c r="AB634" s="437"/>
      <c r="AC634" s="437"/>
      <c r="AD634" s="23"/>
      <c r="AE634" s="73"/>
      <c r="AF634" s="73"/>
      <c r="AG634" s="73"/>
      <c r="AH634" s="73"/>
      <c r="AI634" s="73"/>
      <c r="AJ634" s="73"/>
      <c r="AK634" s="73"/>
      <c r="AL634" s="73"/>
      <c r="AM634" s="73"/>
      <c r="AN634" s="73"/>
      <c r="AO634" s="73"/>
      <c r="AP634" s="73"/>
      <c r="AQ634" s="73"/>
      <c r="AR634" s="73"/>
      <c r="AS634" s="73"/>
      <c r="AT634" s="73"/>
      <c r="AU634" s="73"/>
    </row>
    <row r="635" ht="14.25" customHeight="1">
      <c r="A635" s="433">
        <v>46291.0</v>
      </c>
      <c r="B635" s="438" t="s">
        <v>68</v>
      </c>
      <c r="C635" s="438" t="s">
        <v>68</v>
      </c>
      <c r="D635" s="438" t="s">
        <v>68</v>
      </c>
      <c r="E635" s="438" t="s">
        <v>68</v>
      </c>
      <c r="F635" s="438" t="s">
        <v>68</v>
      </c>
      <c r="G635" s="438" t="s">
        <v>68</v>
      </c>
      <c r="H635" s="23"/>
      <c r="I635" s="23"/>
      <c r="J635" s="447" t="s">
        <v>13432</v>
      </c>
      <c r="K635" s="483"/>
      <c r="L635" s="438" t="s">
        <v>68</v>
      </c>
      <c r="M635" s="438" t="s">
        <v>68</v>
      </c>
      <c r="N635" s="23"/>
      <c r="O635" s="23"/>
      <c r="P635" s="23"/>
      <c r="Q635" s="23"/>
      <c r="R635" s="23"/>
      <c r="S635" s="23"/>
      <c r="T635" s="436" t="s">
        <v>13432</v>
      </c>
      <c r="U635" s="434"/>
      <c r="V635" s="23"/>
      <c r="W635" s="23"/>
      <c r="X635" s="23"/>
      <c r="Y635" s="23"/>
      <c r="Z635" s="23"/>
      <c r="AA635" s="23"/>
      <c r="AB635" s="437"/>
      <c r="AC635" s="437"/>
      <c r="AD635" s="23"/>
      <c r="AE635" s="73"/>
      <c r="AF635" s="73"/>
      <c r="AG635" s="73"/>
      <c r="AH635" s="73"/>
      <c r="AI635" s="73"/>
      <c r="AJ635" s="73"/>
      <c r="AK635" s="73"/>
      <c r="AL635" s="73"/>
      <c r="AM635" s="73"/>
      <c r="AN635" s="73"/>
      <c r="AO635" s="73"/>
      <c r="AP635" s="73"/>
      <c r="AQ635" s="73"/>
      <c r="AR635" s="73"/>
      <c r="AS635" s="73"/>
      <c r="AT635" s="73"/>
      <c r="AU635" s="73"/>
    </row>
    <row r="636" ht="14.25" customHeight="1">
      <c r="A636" s="433">
        <v>46292.0</v>
      </c>
      <c r="B636" s="438" t="s">
        <v>68</v>
      </c>
      <c r="C636" s="438" t="s">
        <v>68</v>
      </c>
      <c r="D636" s="438" t="s">
        <v>68</v>
      </c>
      <c r="E636" s="438" t="s">
        <v>68</v>
      </c>
      <c r="F636" s="438" t="s">
        <v>68</v>
      </c>
      <c r="G636" s="438" t="s">
        <v>68</v>
      </c>
      <c r="H636" s="23"/>
      <c r="I636" s="23"/>
      <c r="J636" s="439" t="s">
        <v>2458</v>
      </c>
      <c r="K636" s="483"/>
      <c r="L636" s="438" t="s">
        <v>68</v>
      </c>
      <c r="M636" s="438" t="s">
        <v>68</v>
      </c>
      <c r="N636" s="23"/>
      <c r="O636" s="23"/>
      <c r="P636" s="23"/>
      <c r="Q636" s="23"/>
      <c r="R636" s="23"/>
      <c r="S636" s="23"/>
      <c r="T636" s="438" t="s">
        <v>2458</v>
      </c>
      <c r="U636" s="467"/>
      <c r="V636" s="23"/>
      <c r="W636" s="23"/>
      <c r="X636" s="23"/>
      <c r="Y636" s="23"/>
      <c r="Z636" s="23"/>
      <c r="AA636" s="23"/>
      <c r="AB636" s="437"/>
      <c r="AC636" s="437"/>
      <c r="AD636" s="23"/>
      <c r="AE636" s="73"/>
      <c r="AF636" s="73"/>
      <c r="AG636" s="73"/>
      <c r="AH636" s="73"/>
      <c r="AI636" s="73"/>
      <c r="AJ636" s="73"/>
      <c r="AK636" s="73"/>
      <c r="AL636" s="73"/>
      <c r="AM636" s="73"/>
      <c r="AN636" s="73"/>
      <c r="AO636" s="73"/>
      <c r="AP636" s="73"/>
      <c r="AQ636" s="73"/>
      <c r="AR636" s="73"/>
      <c r="AS636" s="73"/>
      <c r="AT636" s="73"/>
      <c r="AU636" s="73"/>
    </row>
    <row r="637" ht="14.25" customHeight="1">
      <c r="A637" s="433">
        <v>46293.0</v>
      </c>
      <c r="B637" s="438" t="s">
        <v>68</v>
      </c>
      <c r="C637" s="438" t="s">
        <v>68</v>
      </c>
      <c r="D637" s="438" t="s">
        <v>68</v>
      </c>
      <c r="E637" s="438" t="s">
        <v>68</v>
      </c>
      <c r="F637" s="438" t="s">
        <v>68</v>
      </c>
      <c r="G637" s="438" t="s">
        <v>68</v>
      </c>
      <c r="H637" s="23"/>
      <c r="I637" s="23"/>
      <c r="J637" s="447" t="s">
        <v>68</v>
      </c>
      <c r="K637" s="483"/>
      <c r="L637" s="438" t="s">
        <v>68</v>
      </c>
      <c r="M637" s="438" t="s">
        <v>68</v>
      </c>
      <c r="N637" s="23"/>
      <c r="O637" s="23"/>
      <c r="P637" s="23"/>
      <c r="Q637" s="23"/>
      <c r="R637" s="23"/>
      <c r="S637" s="23"/>
      <c r="T637" s="436" t="s">
        <v>68</v>
      </c>
      <c r="U637" s="434"/>
      <c r="V637" s="23"/>
      <c r="W637" s="23"/>
      <c r="X637" s="23"/>
      <c r="Y637" s="23"/>
      <c r="Z637" s="23"/>
      <c r="AA637" s="23"/>
      <c r="AB637" s="437"/>
      <c r="AC637" s="437"/>
      <c r="AD637" s="23"/>
      <c r="AE637" s="73"/>
      <c r="AF637" s="73"/>
      <c r="AG637" s="73"/>
      <c r="AH637" s="73"/>
      <c r="AI637" s="73"/>
      <c r="AJ637" s="73"/>
      <c r="AK637" s="73"/>
      <c r="AL637" s="73"/>
      <c r="AM637" s="73"/>
      <c r="AN637" s="73"/>
      <c r="AO637" s="73"/>
      <c r="AP637" s="73"/>
      <c r="AQ637" s="73"/>
      <c r="AR637" s="73"/>
      <c r="AS637" s="73"/>
      <c r="AT637" s="73"/>
      <c r="AU637" s="73"/>
    </row>
    <row r="638" ht="14.25" customHeight="1">
      <c r="A638" s="433">
        <v>46294.0</v>
      </c>
      <c r="B638" s="438" t="s">
        <v>68</v>
      </c>
      <c r="C638" s="438" t="s">
        <v>68</v>
      </c>
      <c r="D638" s="438" t="s">
        <v>68</v>
      </c>
      <c r="E638" s="438" t="s">
        <v>68</v>
      </c>
      <c r="F638" s="438" t="s">
        <v>68</v>
      </c>
      <c r="G638" s="438" t="s">
        <v>68</v>
      </c>
      <c r="H638" s="23"/>
      <c r="I638" s="23"/>
      <c r="J638" s="447" t="s">
        <v>68</v>
      </c>
      <c r="K638" s="483"/>
      <c r="L638" s="438" t="s">
        <v>68</v>
      </c>
      <c r="M638" s="438" t="s">
        <v>68</v>
      </c>
      <c r="N638" s="23"/>
      <c r="O638" s="23"/>
      <c r="P638" s="23"/>
      <c r="Q638" s="23"/>
      <c r="R638" s="23"/>
      <c r="S638" s="23"/>
      <c r="T638" s="436" t="s">
        <v>68</v>
      </c>
      <c r="U638" s="434"/>
      <c r="V638" s="23"/>
      <c r="W638" s="23"/>
      <c r="X638" s="23"/>
      <c r="Y638" s="23"/>
      <c r="Z638" s="23"/>
      <c r="AA638" s="23"/>
      <c r="AB638" s="437"/>
      <c r="AC638" s="437"/>
      <c r="AD638" s="23"/>
      <c r="AE638" s="73"/>
      <c r="AF638" s="73"/>
      <c r="AG638" s="73"/>
      <c r="AH638" s="73"/>
      <c r="AI638" s="73"/>
      <c r="AJ638" s="73"/>
      <c r="AK638" s="73"/>
      <c r="AL638" s="73"/>
      <c r="AM638" s="73"/>
      <c r="AN638" s="73"/>
      <c r="AO638" s="73"/>
      <c r="AP638" s="73"/>
      <c r="AQ638" s="73"/>
      <c r="AR638" s="73"/>
      <c r="AS638" s="73"/>
      <c r="AT638" s="73"/>
      <c r="AU638" s="73"/>
    </row>
    <row r="639" ht="14.25" customHeight="1">
      <c r="A639" s="433">
        <v>46295.0</v>
      </c>
      <c r="B639" s="438" t="s">
        <v>68</v>
      </c>
      <c r="C639" s="438" t="s">
        <v>68</v>
      </c>
      <c r="D639" s="438" t="s">
        <v>68</v>
      </c>
      <c r="E639" s="438" t="s">
        <v>68</v>
      </c>
      <c r="F639" s="438" t="s">
        <v>68</v>
      </c>
      <c r="G639" s="438" t="s">
        <v>68</v>
      </c>
      <c r="H639" s="23"/>
      <c r="I639" s="23"/>
      <c r="J639" s="447" t="s">
        <v>68</v>
      </c>
      <c r="K639" s="483"/>
      <c r="L639" s="438" t="s">
        <v>68</v>
      </c>
      <c r="M639" s="438" t="s">
        <v>68</v>
      </c>
      <c r="N639" s="23"/>
      <c r="O639" s="23"/>
      <c r="P639" s="23"/>
      <c r="Q639" s="23"/>
      <c r="R639" s="23"/>
      <c r="S639" s="23"/>
      <c r="T639" s="436" t="s">
        <v>68</v>
      </c>
      <c r="U639" s="434"/>
      <c r="V639" s="23"/>
      <c r="W639" s="23"/>
      <c r="X639" s="23"/>
      <c r="Y639" s="23"/>
      <c r="Z639" s="23"/>
      <c r="AA639" s="23"/>
      <c r="AB639" s="437"/>
      <c r="AC639" s="437"/>
      <c r="AD639" s="23"/>
      <c r="AE639" s="73"/>
      <c r="AF639" s="73"/>
      <c r="AG639" s="73"/>
      <c r="AH639" s="73"/>
      <c r="AI639" s="73"/>
      <c r="AJ639" s="73"/>
      <c r="AK639" s="73"/>
      <c r="AL639" s="73"/>
      <c r="AM639" s="73"/>
      <c r="AN639" s="73"/>
      <c r="AO639" s="73"/>
      <c r="AP639" s="73"/>
      <c r="AQ639" s="73"/>
      <c r="AR639" s="73"/>
      <c r="AS639" s="73"/>
      <c r="AT639" s="73"/>
      <c r="AU639" s="73"/>
    </row>
    <row r="640" ht="14.25" customHeight="1">
      <c r="A640" s="433">
        <v>46296.0</v>
      </c>
      <c r="B640" s="438" t="s">
        <v>68</v>
      </c>
      <c r="C640" s="438" t="s">
        <v>68</v>
      </c>
      <c r="D640" s="438" t="s">
        <v>68</v>
      </c>
      <c r="E640" s="438" t="s">
        <v>68</v>
      </c>
      <c r="F640" s="438" t="s">
        <v>68</v>
      </c>
      <c r="G640" s="438" t="s">
        <v>68</v>
      </c>
      <c r="H640" s="23"/>
      <c r="I640" s="23"/>
      <c r="J640" s="447" t="s">
        <v>68</v>
      </c>
      <c r="K640" s="483"/>
      <c r="L640" s="438" t="s">
        <v>68</v>
      </c>
      <c r="M640" s="438" t="s">
        <v>68</v>
      </c>
      <c r="N640" s="23"/>
      <c r="O640" s="23"/>
      <c r="P640" s="23"/>
      <c r="Q640" s="23"/>
      <c r="R640" s="23"/>
      <c r="S640" s="23"/>
      <c r="T640" s="436" t="s">
        <v>68</v>
      </c>
      <c r="U640" s="434"/>
      <c r="V640" s="23"/>
      <c r="W640" s="23"/>
      <c r="X640" s="23"/>
      <c r="Y640" s="23"/>
      <c r="Z640" s="23"/>
      <c r="AA640" s="23"/>
      <c r="AB640" s="437"/>
      <c r="AC640" s="437"/>
      <c r="AD640" s="23"/>
      <c r="AE640" s="73"/>
      <c r="AF640" s="73"/>
      <c r="AG640" s="73"/>
      <c r="AH640" s="73"/>
      <c r="AI640" s="73"/>
      <c r="AJ640" s="73"/>
      <c r="AK640" s="73"/>
      <c r="AL640" s="73"/>
      <c r="AM640" s="73"/>
      <c r="AN640" s="73"/>
      <c r="AO640" s="73"/>
      <c r="AP640" s="73"/>
      <c r="AQ640" s="73"/>
      <c r="AR640" s="73"/>
      <c r="AS640" s="73"/>
      <c r="AT640" s="73"/>
      <c r="AU640" s="73"/>
    </row>
    <row r="641" ht="14.25" customHeight="1">
      <c r="A641" s="433">
        <v>46297.0</v>
      </c>
      <c r="B641" s="438" t="s">
        <v>68</v>
      </c>
      <c r="C641" s="438" t="s">
        <v>68</v>
      </c>
      <c r="D641" s="438" t="s">
        <v>68</v>
      </c>
      <c r="E641" s="438" t="s">
        <v>68</v>
      </c>
      <c r="F641" s="438" t="s">
        <v>68</v>
      </c>
      <c r="G641" s="438" t="s">
        <v>68</v>
      </c>
      <c r="H641" s="23"/>
      <c r="I641" s="23"/>
      <c r="J641" s="447" t="s">
        <v>68</v>
      </c>
      <c r="K641" s="483"/>
      <c r="L641" s="438" t="s">
        <v>68</v>
      </c>
      <c r="M641" s="438" t="s">
        <v>68</v>
      </c>
      <c r="N641" s="23"/>
      <c r="O641" s="23"/>
      <c r="P641" s="23"/>
      <c r="Q641" s="23"/>
      <c r="R641" s="23"/>
      <c r="S641" s="23"/>
      <c r="T641" s="436" t="s">
        <v>68</v>
      </c>
      <c r="U641" s="434"/>
      <c r="V641" s="23"/>
      <c r="W641" s="23"/>
      <c r="X641" s="23"/>
      <c r="Y641" s="23"/>
      <c r="Z641" s="23"/>
      <c r="AA641" s="23"/>
      <c r="AB641" s="437"/>
      <c r="AC641" s="437"/>
      <c r="AD641" s="23"/>
      <c r="AE641" s="73"/>
      <c r="AF641" s="73"/>
      <c r="AG641" s="73"/>
      <c r="AH641" s="73"/>
      <c r="AI641" s="73"/>
      <c r="AJ641" s="73"/>
      <c r="AK641" s="73"/>
      <c r="AL641" s="73"/>
      <c r="AM641" s="73"/>
      <c r="AN641" s="73"/>
      <c r="AO641" s="73"/>
      <c r="AP641" s="73"/>
      <c r="AQ641" s="73"/>
      <c r="AR641" s="73"/>
      <c r="AS641" s="73"/>
      <c r="AT641" s="73"/>
      <c r="AU641" s="73"/>
    </row>
    <row r="642" ht="14.25" customHeight="1">
      <c r="A642" s="433">
        <v>46298.0</v>
      </c>
      <c r="B642" s="438" t="s">
        <v>68</v>
      </c>
      <c r="C642" s="438" t="s">
        <v>68</v>
      </c>
      <c r="D642" s="438" t="s">
        <v>68</v>
      </c>
      <c r="E642" s="438" t="s">
        <v>68</v>
      </c>
      <c r="F642" s="438" t="s">
        <v>68</v>
      </c>
      <c r="G642" s="438" t="s">
        <v>68</v>
      </c>
      <c r="H642" s="23"/>
      <c r="I642" s="23"/>
      <c r="J642" s="447" t="s">
        <v>13432</v>
      </c>
      <c r="K642" s="483"/>
      <c r="L642" s="438" t="s">
        <v>68</v>
      </c>
      <c r="M642" s="438" t="s">
        <v>68</v>
      </c>
      <c r="N642" s="23"/>
      <c r="O642" s="23"/>
      <c r="P642" s="23"/>
      <c r="Q642" s="23"/>
      <c r="R642" s="23"/>
      <c r="S642" s="23"/>
      <c r="T642" s="436" t="s">
        <v>13432</v>
      </c>
      <c r="U642" s="434"/>
      <c r="V642" s="23"/>
      <c r="W642" s="23"/>
      <c r="X642" s="23"/>
      <c r="Y642" s="23"/>
      <c r="Z642" s="23"/>
      <c r="AA642" s="23"/>
      <c r="AB642" s="437"/>
      <c r="AC642" s="437"/>
      <c r="AD642" s="23"/>
      <c r="AE642" s="73"/>
      <c r="AF642" s="73"/>
      <c r="AG642" s="73"/>
      <c r="AH642" s="73"/>
      <c r="AI642" s="73"/>
      <c r="AJ642" s="73"/>
      <c r="AK642" s="73"/>
      <c r="AL642" s="73"/>
      <c r="AM642" s="73"/>
      <c r="AN642" s="73"/>
      <c r="AO642" s="73"/>
      <c r="AP642" s="73"/>
      <c r="AQ642" s="73"/>
      <c r="AR642" s="73"/>
      <c r="AS642" s="73"/>
      <c r="AT642" s="73"/>
      <c r="AU642" s="73"/>
    </row>
    <row r="643" ht="14.25" customHeight="1">
      <c r="A643" s="433">
        <v>46299.0</v>
      </c>
      <c r="B643" s="438" t="s">
        <v>68</v>
      </c>
      <c r="C643" s="438" t="s">
        <v>68</v>
      </c>
      <c r="D643" s="438" t="s">
        <v>68</v>
      </c>
      <c r="E643" s="438" t="s">
        <v>68</v>
      </c>
      <c r="F643" s="438" t="s">
        <v>68</v>
      </c>
      <c r="G643" s="438" t="s">
        <v>68</v>
      </c>
      <c r="H643" s="23"/>
      <c r="I643" s="23"/>
      <c r="J643" s="439" t="s">
        <v>2458</v>
      </c>
      <c r="K643" s="483"/>
      <c r="L643" s="438" t="s">
        <v>68</v>
      </c>
      <c r="M643" s="438" t="s">
        <v>68</v>
      </c>
      <c r="N643" s="23"/>
      <c r="O643" s="23"/>
      <c r="P643" s="23"/>
      <c r="Q643" s="23"/>
      <c r="R643" s="23"/>
      <c r="S643" s="23"/>
      <c r="T643" s="438" t="s">
        <v>2458</v>
      </c>
      <c r="U643" s="467"/>
      <c r="V643" s="23"/>
      <c r="W643" s="23"/>
      <c r="X643" s="23"/>
      <c r="Y643" s="23"/>
      <c r="Z643" s="23"/>
      <c r="AA643" s="23"/>
      <c r="AB643" s="437"/>
      <c r="AC643" s="437"/>
      <c r="AD643" s="23"/>
      <c r="AE643" s="73"/>
      <c r="AF643" s="73"/>
      <c r="AG643" s="73"/>
      <c r="AH643" s="73"/>
      <c r="AI643" s="73"/>
      <c r="AJ643" s="73"/>
      <c r="AK643" s="73"/>
      <c r="AL643" s="73"/>
      <c r="AM643" s="73"/>
      <c r="AN643" s="73"/>
      <c r="AO643" s="73"/>
      <c r="AP643" s="73"/>
      <c r="AQ643" s="73"/>
      <c r="AR643" s="73"/>
      <c r="AS643" s="73"/>
      <c r="AT643" s="73"/>
      <c r="AU643" s="73"/>
    </row>
    <row r="644" ht="14.25" customHeight="1">
      <c r="A644" s="433">
        <v>46300.0</v>
      </c>
      <c r="B644" s="438" t="s">
        <v>68</v>
      </c>
      <c r="C644" s="438" t="s">
        <v>68</v>
      </c>
      <c r="D644" s="438" t="s">
        <v>68</v>
      </c>
      <c r="E644" s="438" t="s">
        <v>68</v>
      </c>
      <c r="F644" s="438" t="s">
        <v>68</v>
      </c>
      <c r="G644" s="438" t="s">
        <v>68</v>
      </c>
      <c r="H644" s="23"/>
      <c r="I644" s="23"/>
      <c r="J644" s="447" t="s">
        <v>68</v>
      </c>
      <c r="K644" s="483"/>
      <c r="L644" s="438" t="s">
        <v>68</v>
      </c>
      <c r="M644" s="438" t="s">
        <v>68</v>
      </c>
      <c r="N644" s="23"/>
      <c r="O644" s="23"/>
      <c r="P644" s="23"/>
      <c r="Q644" s="23"/>
      <c r="R644" s="23"/>
      <c r="S644" s="23"/>
      <c r="T644" s="436" t="s">
        <v>68</v>
      </c>
      <c r="U644" s="434"/>
      <c r="V644" s="23"/>
      <c r="W644" s="23"/>
      <c r="X644" s="23"/>
      <c r="Y644" s="23"/>
      <c r="Z644" s="23"/>
      <c r="AA644" s="23"/>
      <c r="AB644" s="437"/>
      <c r="AC644" s="437"/>
      <c r="AD644" s="23"/>
      <c r="AE644" s="73"/>
      <c r="AF644" s="73"/>
      <c r="AG644" s="73"/>
      <c r="AH644" s="73"/>
      <c r="AI644" s="73"/>
      <c r="AJ644" s="73"/>
      <c r="AK644" s="73"/>
      <c r="AL644" s="73"/>
      <c r="AM644" s="73"/>
      <c r="AN644" s="73"/>
      <c r="AO644" s="73"/>
      <c r="AP644" s="73"/>
      <c r="AQ644" s="73"/>
      <c r="AR644" s="73"/>
      <c r="AS644" s="73"/>
      <c r="AT644" s="73"/>
      <c r="AU644" s="73"/>
    </row>
    <row r="645" ht="14.25" customHeight="1">
      <c r="A645" s="433">
        <v>46301.0</v>
      </c>
      <c r="B645" s="438" t="s">
        <v>68</v>
      </c>
      <c r="C645" s="438" t="s">
        <v>68</v>
      </c>
      <c r="D645" s="438" t="s">
        <v>68</v>
      </c>
      <c r="E645" s="438" t="s">
        <v>68</v>
      </c>
      <c r="F645" s="438" t="s">
        <v>68</v>
      </c>
      <c r="G645" s="438" t="s">
        <v>68</v>
      </c>
      <c r="H645" s="23"/>
      <c r="I645" s="23"/>
      <c r="J645" s="447" t="s">
        <v>68</v>
      </c>
      <c r="K645" s="483"/>
      <c r="L645" s="438" t="s">
        <v>68</v>
      </c>
      <c r="M645" s="438" t="s">
        <v>68</v>
      </c>
      <c r="N645" s="23"/>
      <c r="O645" s="23"/>
      <c r="P645" s="23"/>
      <c r="Q645" s="23"/>
      <c r="R645" s="23"/>
      <c r="S645" s="23"/>
      <c r="T645" s="436" t="s">
        <v>68</v>
      </c>
      <c r="U645" s="434"/>
      <c r="V645" s="23"/>
      <c r="W645" s="23"/>
      <c r="X645" s="23"/>
      <c r="Y645" s="23"/>
      <c r="Z645" s="23"/>
      <c r="AA645" s="23"/>
      <c r="AB645" s="437"/>
      <c r="AC645" s="437"/>
      <c r="AD645" s="23"/>
      <c r="AE645" s="73"/>
      <c r="AF645" s="73"/>
      <c r="AG645" s="73"/>
      <c r="AH645" s="73"/>
      <c r="AI645" s="73"/>
      <c r="AJ645" s="73"/>
      <c r="AK645" s="73"/>
      <c r="AL645" s="73"/>
      <c r="AM645" s="73"/>
      <c r="AN645" s="73"/>
      <c r="AO645" s="73"/>
      <c r="AP645" s="73"/>
      <c r="AQ645" s="73"/>
      <c r="AR645" s="73"/>
      <c r="AS645" s="73"/>
      <c r="AT645" s="73"/>
      <c r="AU645" s="73"/>
    </row>
    <row r="646" ht="14.25" customHeight="1">
      <c r="A646" s="433">
        <v>46302.0</v>
      </c>
      <c r="B646" s="438" t="s">
        <v>68</v>
      </c>
      <c r="C646" s="438" t="s">
        <v>68</v>
      </c>
      <c r="D646" s="438" t="s">
        <v>68</v>
      </c>
      <c r="E646" s="438" t="s">
        <v>68</v>
      </c>
      <c r="F646" s="438" t="s">
        <v>68</v>
      </c>
      <c r="G646" s="438" t="s">
        <v>68</v>
      </c>
      <c r="H646" s="23"/>
      <c r="I646" s="23"/>
      <c r="J646" s="447" t="s">
        <v>68</v>
      </c>
      <c r="K646" s="483"/>
      <c r="L646" s="438" t="s">
        <v>68</v>
      </c>
      <c r="M646" s="438" t="s">
        <v>68</v>
      </c>
      <c r="N646" s="23"/>
      <c r="O646" s="23"/>
      <c r="P646" s="23"/>
      <c r="Q646" s="23"/>
      <c r="R646" s="23"/>
      <c r="S646" s="23"/>
      <c r="T646" s="436" t="s">
        <v>68</v>
      </c>
      <c r="U646" s="434"/>
      <c r="V646" s="23"/>
      <c r="W646" s="23"/>
      <c r="X646" s="23"/>
      <c r="Y646" s="23"/>
      <c r="Z646" s="23"/>
      <c r="AA646" s="23"/>
      <c r="AB646" s="437"/>
      <c r="AC646" s="437"/>
      <c r="AD646" s="23"/>
      <c r="AE646" s="73"/>
      <c r="AF646" s="73"/>
      <c r="AG646" s="73"/>
      <c r="AH646" s="73"/>
      <c r="AI646" s="73"/>
      <c r="AJ646" s="73"/>
      <c r="AK646" s="73"/>
      <c r="AL646" s="73"/>
      <c r="AM646" s="73"/>
      <c r="AN646" s="73"/>
      <c r="AO646" s="73"/>
      <c r="AP646" s="73"/>
      <c r="AQ646" s="73"/>
      <c r="AR646" s="73"/>
      <c r="AS646" s="73"/>
      <c r="AT646" s="73"/>
      <c r="AU646" s="73"/>
    </row>
    <row r="647" ht="14.25" customHeight="1">
      <c r="A647" s="433">
        <v>46303.0</v>
      </c>
      <c r="B647" s="438" t="s">
        <v>68</v>
      </c>
      <c r="C647" s="438" t="s">
        <v>68</v>
      </c>
      <c r="D647" s="438" t="s">
        <v>68</v>
      </c>
      <c r="E647" s="438" t="s">
        <v>68</v>
      </c>
      <c r="F647" s="438" t="s">
        <v>68</v>
      </c>
      <c r="G647" s="438" t="s">
        <v>68</v>
      </c>
      <c r="H647" s="23"/>
      <c r="I647" s="23"/>
      <c r="J647" s="447" t="s">
        <v>68</v>
      </c>
      <c r="K647" s="483"/>
      <c r="L647" s="438" t="s">
        <v>68</v>
      </c>
      <c r="M647" s="438" t="s">
        <v>68</v>
      </c>
      <c r="N647" s="23"/>
      <c r="O647" s="23"/>
      <c r="P647" s="23"/>
      <c r="Q647" s="23"/>
      <c r="R647" s="23"/>
      <c r="S647" s="23"/>
      <c r="T647" s="436" t="s">
        <v>68</v>
      </c>
      <c r="U647" s="434"/>
      <c r="V647" s="23"/>
      <c r="W647" s="23"/>
      <c r="X647" s="23"/>
      <c r="Y647" s="23"/>
      <c r="Z647" s="23"/>
      <c r="AA647" s="23"/>
      <c r="AB647" s="437"/>
      <c r="AC647" s="437"/>
      <c r="AD647" s="23"/>
      <c r="AE647" s="73"/>
      <c r="AF647" s="73"/>
      <c r="AG647" s="73"/>
      <c r="AH647" s="73"/>
      <c r="AI647" s="73"/>
      <c r="AJ647" s="73"/>
      <c r="AK647" s="73"/>
      <c r="AL647" s="73"/>
      <c r="AM647" s="73"/>
      <c r="AN647" s="73"/>
      <c r="AO647" s="73"/>
      <c r="AP647" s="73"/>
      <c r="AQ647" s="73"/>
      <c r="AR647" s="73"/>
      <c r="AS647" s="73"/>
      <c r="AT647" s="73"/>
      <c r="AU647" s="73"/>
    </row>
    <row r="648" ht="14.25" customHeight="1">
      <c r="A648" s="433">
        <v>46304.0</v>
      </c>
      <c r="B648" s="438" t="s">
        <v>68</v>
      </c>
      <c r="C648" s="438" t="s">
        <v>68</v>
      </c>
      <c r="D648" s="438" t="s">
        <v>68</v>
      </c>
      <c r="E648" s="438" t="s">
        <v>68</v>
      </c>
      <c r="F648" s="438" t="s">
        <v>68</v>
      </c>
      <c r="G648" s="438" t="s">
        <v>68</v>
      </c>
      <c r="H648" s="23"/>
      <c r="I648" s="23"/>
      <c r="J648" s="447" t="s">
        <v>68</v>
      </c>
      <c r="K648" s="483"/>
      <c r="L648" s="438" t="s">
        <v>68</v>
      </c>
      <c r="M648" s="438" t="s">
        <v>68</v>
      </c>
      <c r="N648" s="23"/>
      <c r="O648" s="23"/>
      <c r="P648" s="23"/>
      <c r="Q648" s="23"/>
      <c r="R648" s="23"/>
      <c r="S648" s="23"/>
      <c r="T648" s="436" t="s">
        <v>68</v>
      </c>
      <c r="U648" s="434"/>
      <c r="V648" s="23"/>
      <c r="W648" s="23"/>
      <c r="X648" s="23"/>
      <c r="Y648" s="23"/>
      <c r="Z648" s="23"/>
      <c r="AA648" s="23"/>
      <c r="AB648" s="437"/>
      <c r="AC648" s="437"/>
      <c r="AD648" s="23"/>
      <c r="AE648" s="73"/>
      <c r="AF648" s="73"/>
      <c r="AG648" s="73"/>
      <c r="AH648" s="73"/>
      <c r="AI648" s="73"/>
      <c r="AJ648" s="73"/>
      <c r="AK648" s="73"/>
      <c r="AL648" s="73"/>
      <c r="AM648" s="73"/>
      <c r="AN648" s="73"/>
      <c r="AO648" s="73"/>
      <c r="AP648" s="73"/>
      <c r="AQ648" s="73"/>
      <c r="AR648" s="73"/>
      <c r="AS648" s="73"/>
      <c r="AT648" s="73"/>
      <c r="AU648" s="73"/>
    </row>
    <row r="649" ht="14.25" customHeight="1">
      <c r="A649" s="433">
        <v>46305.0</v>
      </c>
      <c r="B649" s="438" t="s">
        <v>68</v>
      </c>
      <c r="C649" s="438" t="s">
        <v>68</v>
      </c>
      <c r="D649" s="438" t="s">
        <v>68</v>
      </c>
      <c r="E649" s="438" t="s">
        <v>68</v>
      </c>
      <c r="F649" s="438" t="s">
        <v>68</v>
      </c>
      <c r="G649" s="438" t="s">
        <v>68</v>
      </c>
      <c r="H649" s="23"/>
      <c r="I649" s="23"/>
      <c r="J649" s="447" t="s">
        <v>13432</v>
      </c>
      <c r="K649" s="483"/>
      <c r="L649" s="438" t="s">
        <v>68</v>
      </c>
      <c r="M649" s="438" t="s">
        <v>68</v>
      </c>
      <c r="N649" s="23"/>
      <c r="O649" s="23"/>
      <c r="P649" s="23"/>
      <c r="Q649" s="23"/>
      <c r="R649" s="23"/>
      <c r="S649" s="23"/>
      <c r="T649" s="436" t="s">
        <v>13432</v>
      </c>
      <c r="U649" s="434"/>
      <c r="V649" s="23"/>
      <c r="W649" s="23"/>
      <c r="X649" s="23"/>
      <c r="Y649" s="23"/>
      <c r="Z649" s="23"/>
      <c r="AA649" s="23"/>
      <c r="AB649" s="437"/>
      <c r="AC649" s="437"/>
      <c r="AD649" s="23"/>
      <c r="AE649" s="73"/>
      <c r="AF649" s="73"/>
      <c r="AG649" s="73"/>
      <c r="AH649" s="73"/>
      <c r="AI649" s="73"/>
      <c r="AJ649" s="73"/>
      <c r="AK649" s="73"/>
      <c r="AL649" s="73"/>
      <c r="AM649" s="73"/>
      <c r="AN649" s="73"/>
      <c r="AO649" s="73"/>
      <c r="AP649" s="73"/>
      <c r="AQ649" s="73"/>
      <c r="AR649" s="73"/>
      <c r="AS649" s="73"/>
      <c r="AT649" s="73"/>
      <c r="AU649" s="73"/>
    </row>
    <row r="650" ht="14.25" customHeight="1">
      <c r="A650" s="433">
        <v>46306.0</v>
      </c>
      <c r="B650" s="438" t="s">
        <v>68</v>
      </c>
      <c r="C650" s="438" t="s">
        <v>68</v>
      </c>
      <c r="D650" s="438" t="s">
        <v>68</v>
      </c>
      <c r="E650" s="438" t="s">
        <v>68</v>
      </c>
      <c r="F650" s="438" t="s">
        <v>68</v>
      </c>
      <c r="G650" s="438" t="s">
        <v>68</v>
      </c>
      <c r="H650" s="23"/>
      <c r="I650" s="23"/>
      <c r="J650" s="439" t="s">
        <v>2458</v>
      </c>
      <c r="K650" s="483"/>
      <c r="L650" s="438" t="s">
        <v>68</v>
      </c>
      <c r="M650" s="438" t="s">
        <v>68</v>
      </c>
      <c r="N650" s="23"/>
      <c r="O650" s="23"/>
      <c r="P650" s="23"/>
      <c r="Q650" s="23"/>
      <c r="R650" s="23"/>
      <c r="S650" s="23"/>
      <c r="T650" s="438" t="s">
        <v>2458</v>
      </c>
      <c r="U650" s="467"/>
      <c r="V650" s="23"/>
      <c r="W650" s="23"/>
      <c r="X650" s="23"/>
      <c r="Y650" s="23"/>
      <c r="Z650" s="23"/>
      <c r="AA650" s="23"/>
      <c r="AB650" s="437"/>
      <c r="AC650" s="437"/>
      <c r="AD650" s="23"/>
      <c r="AE650" s="73"/>
      <c r="AF650" s="73"/>
      <c r="AG650" s="73"/>
      <c r="AH650" s="73"/>
      <c r="AI650" s="73"/>
      <c r="AJ650" s="73"/>
      <c r="AK650" s="73"/>
      <c r="AL650" s="73"/>
      <c r="AM650" s="73"/>
      <c r="AN650" s="73"/>
      <c r="AO650" s="73"/>
      <c r="AP650" s="73"/>
      <c r="AQ650" s="73"/>
      <c r="AR650" s="73"/>
      <c r="AS650" s="73"/>
      <c r="AT650" s="73"/>
      <c r="AU650" s="73"/>
    </row>
    <row r="651" ht="14.25" customHeight="1">
      <c r="A651" s="433">
        <v>46307.0</v>
      </c>
      <c r="B651" s="438" t="s">
        <v>68</v>
      </c>
      <c r="C651" s="438" t="s">
        <v>68</v>
      </c>
      <c r="D651" s="438" t="s">
        <v>68</v>
      </c>
      <c r="E651" s="438" t="s">
        <v>68</v>
      </c>
      <c r="F651" s="438" t="s">
        <v>68</v>
      </c>
      <c r="G651" s="438" t="s">
        <v>68</v>
      </c>
      <c r="H651" s="23"/>
      <c r="I651" s="23"/>
      <c r="J651" s="447" t="s">
        <v>68</v>
      </c>
      <c r="K651" s="483"/>
      <c r="L651" s="438" t="s">
        <v>68</v>
      </c>
      <c r="M651" s="438" t="s">
        <v>68</v>
      </c>
      <c r="N651" s="23"/>
      <c r="O651" s="23"/>
      <c r="P651" s="23"/>
      <c r="Q651" s="23"/>
      <c r="R651" s="23"/>
      <c r="S651" s="23"/>
      <c r="T651" s="436" t="s">
        <v>68</v>
      </c>
      <c r="U651" s="434"/>
      <c r="V651" s="23"/>
      <c r="W651" s="23"/>
      <c r="X651" s="23"/>
      <c r="Y651" s="23"/>
      <c r="Z651" s="23"/>
      <c r="AA651" s="23"/>
      <c r="AB651" s="437"/>
      <c r="AC651" s="437"/>
      <c r="AD651" s="23"/>
      <c r="AE651" s="73"/>
      <c r="AF651" s="73"/>
      <c r="AG651" s="73"/>
      <c r="AH651" s="73"/>
      <c r="AI651" s="73"/>
      <c r="AJ651" s="73"/>
      <c r="AK651" s="73"/>
      <c r="AL651" s="73"/>
      <c r="AM651" s="73"/>
      <c r="AN651" s="73"/>
      <c r="AO651" s="73"/>
      <c r="AP651" s="73"/>
      <c r="AQ651" s="73"/>
      <c r="AR651" s="73"/>
      <c r="AS651" s="73"/>
      <c r="AT651" s="73"/>
      <c r="AU651" s="73"/>
    </row>
    <row r="652" ht="14.25" customHeight="1">
      <c r="A652" s="433">
        <v>46308.0</v>
      </c>
      <c r="B652" s="438" t="s">
        <v>68</v>
      </c>
      <c r="C652" s="438" t="s">
        <v>68</v>
      </c>
      <c r="D652" s="438" t="s">
        <v>68</v>
      </c>
      <c r="E652" s="438" t="s">
        <v>68</v>
      </c>
      <c r="F652" s="438" t="s">
        <v>68</v>
      </c>
      <c r="G652" s="438" t="s">
        <v>68</v>
      </c>
      <c r="H652" s="23"/>
      <c r="I652" s="23"/>
      <c r="J652" s="447" t="s">
        <v>68</v>
      </c>
      <c r="K652" s="483"/>
      <c r="L652" s="438" t="s">
        <v>68</v>
      </c>
      <c r="M652" s="438" t="s">
        <v>68</v>
      </c>
      <c r="N652" s="23"/>
      <c r="O652" s="23"/>
      <c r="P652" s="23"/>
      <c r="Q652" s="23"/>
      <c r="R652" s="23"/>
      <c r="S652" s="23"/>
      <c r="T652" s="436" t="s">
        <v>68</v>
      </c>
      <c r="U652" s="434"/>
      <c r="V652" s="23"/>
      <c r="W652" s="23"/>
      <c r="X652" s="23"/>
      <c r="Y652" s="23"/>
      <c r="Z652" s="23"/>
      <c r="AA652" s="23"/>
      <c r="AB652" s="437"/>
      <c r="AC652" s="437"/>
      <c r="AD652" s="23"/>
      <c r="AE652" s="73"/>
      <c r="AF652" s="73"/>
      <c r="AG652" s="73"/>
      <c r="AH652" s="73"/>
      <c r="AI652" s="73"/>
      <c r="AJ652" s="73"/>
      <c r="AK652" s="73"/>
      <c r="AL652" s="73"/>
      <c r="AM652" s="73"/>
      <c r="AN652" s="73"/>
      <c r="AO652" s="73"/>
      <c r="AP652" s="73"/>
      <c r="AQ652" s="73"/>
      <c r="AR652" s="73"/>
      <c r="AS652" s="73"/>
      <c r="AT652" s="73"/>
      <c r="AU652" s="73"/>
    </row>
    <row r="653" ht="14.25" customHeight="1">
      <c r="A653" s="433">
        <v>46309.0</v>
      </c>
      <c r="B653" s="438" t="s">
        <v>68</v>
      </c>
      <c r="C653" s="438" t="s">
        <v>68</v>
      </c>
      <c r="D653" s="438" t="s">
        <v>68</v>
      </c>
      <c r="E653" s="438" t="s">
        <v>68</v>
      </c>
      <c r="F653" s="438" t="s">
        <v>68</v>
      </c>
      <c r="G653" s="438" t="s">
        <v>68</v>
      </c>
      <c r="H653" s="23"/>
      <c r="I653" s="23"/>
      <c r="J653" s="447" t="s">
        <v>68</v>
      </c>
      <c r="K653" s="483"/>
      <c r="L653" s="438" t="s">
        <v>68</v>
      </c>
      <c r="M653" s="438" t="s">
        <v>68</v>
      </c>
      <c r="N653" s="23"/>
      <c r="O653" s="23"/>
      <c r="P653" s="23"/>
      <c r="Q653" s="23"/>
      <c r="R653" s="23"/>
      <c r="S653" s="23"/>
      <c r="T653" s="436" t="s">
        <v>68</v>
      </c>
      <c r="U653" s="434"/>
      <c r="V653" s="23"/>
      <c r="W653" s="23"/>
      <c r="X653" s="23"/>
      <c r="Y653" s="23"/>
      <c r="Z653" s="23"/>
      <c r="AA653" s="23"/>
      <c r="AB653" s="437"/>
      <c r="AC653" s="437"/>
      <c r="AD653" s="23"/>
      <c r="AE653" s="73"/>
      <c r="AF653" s="73"/>
      <c r="AG653" s="73"/>
      <c r="AH653" s="73"/>
      <c r="AI653" s="73"/>
      <c r="AJ653" s="73"/>
      <c r="AK653" s="73"/>
      <c r="AL653" s="73"/>
      <c r="AM653" s="73"/>
      <c r="AN653" s="73"/>
      <c r="AO653" s="73"/>
      <c r="AP653" s="73"/>
      <c r="AQ653" s="73"/>
      <c r="AR653" s="73"/>
      <c r="AS653" s="73"/>
      <c r="AT653" s="73"/>
      <c r="AU653" s="73"/>
    </row>
    <row r="654" ht="14.25" customHeight="1">
      <c r="A654" s="433">
        <v>46310.0</v>
      </c>
      <c r="B654" s="438" t="s">
        <v>68</v>
      </c>
      <c r="C654" s="438" t="s">
        <v>68</v>
      </c>
      <c r="D654" s="438" t="s">
        <v>68</v>
      </c>
      <c r="E654" s="438" t="s">
        <v>68</v>
      </c>
      <c r="F654" s="438" t="s">
        <v>68</v>
      </c>
      <c r="G654" s="438" t="s">
        <v>68</v>
      </c>
      <c r="H654" s="23"/>
      <c r="I654" s="23"/>
      <c r="J654" s="447" t="s">
        <v>68</v>
      </c>
      <c r="K654" s="483"/>
      <c r="L654" s="438" t="s">
        <v>68</v>
      </c>
      <c r="M654" s="438" t="s">
        <v>68</v>
      </c>
      <c r="N654" s="23"/>
      <c r="O654" s="23"/>
      <c r="P654" s="23"/>
      <c r="Q654" s="23"/>
      <c r="R654" s="23"/>
      <c r="S654" s="23"/>
      <c r="T654" s="436" t="s">
        <v>68</v>
      </c>
      <c r="U654" s="434"/>
      <c r="V654" s="23"/>
      <c r="W654" s="23"/>
      <c r="X654" s="23"/>
      <c r="Y654" s="23"/>
      <c r="Z654" s="23"/>
      <c r="AA654" s="23"/>
      <c r="AB654" s="437"/>
      <c r="AC654" s="437"/>
      <c r="AD654" s="23"/>
      <c r="AE654" s="73"/>
      <c r="AF654" s="73"/>
      <c r="AG654" s="73"/>
      <c r="AH654" s="73"/>
      <c r="AI654" s="73"/>
      <c r="AJ654" s="73"/>
      <c r="AK654" s="73"/>
      <c r="AL654" s="73"/>
      <c r="AM654" s="73"/>
      <c r="AN654" s="73"/>
      <c r="AO654" s="73"/>
      <c r="AP654" s="73"/>
      <c r="AQ654" s="73"/>
      <c r="AR654" s="73"/>
      <c r="AS654" s="73"/>
      <c r="AT654" s="73"/>
      <c r="AU654" s="73"/>
    </row>
    <row r="655" ht="14.25" customHeight="1">
      <c r="A655" s="433">
        <v>46311.0</v>
      </c>
      <c r="B655" s="438" t="s">
        <v>68</v>
      </c>
      <c r="C655" s="438" t="s">
        <v>68</v>
      </c>
      <c r="D655" s="438" t="s">
        <v>68</v>
      </c>
      <c r="E655" s="438" t="s">
        <v>68</v>
      </c>
      <c r="F655" s="438" t="s">
        <v>68</v>
      </c>
      <c r="G655" s="438" t="s">
        <v>68</v>
      </c>
      <c r="H655" s="23"/>
      <c r="I655" s="23"/>
      <c r="J655" s="447" t="s">
        <v>68</v>
      </c>
      <c r="K655" s="483"/>
      <c r="L655" s="438" t="s">
        <v>68</v>
      </c>
      <c r="M655" s="438" t="s">
        <v>68</v>
      </c>
      <c r="N655" s="23"/>
      <c r="O655" s="23"/>
      <c r="P655" s="23"/>
      <c r="Q655" s="23"/>
      <c r="R655" s="23"/>
      <c r="S655" s="23"/>
      <c r="T655" s="436" t="s">
        <v>68</v>
      </c>
      <c r="U655" s="434"/>
      <c r="V655" s="23"/>
      <c r="W655" s="23"/>
      <c r="X655" s="23"/>
      <c r="Y655" s="23"/>
      <c r="Z655" s="23"/>
      <c r="AA655" s="23"/>
      <c r="AB655" s="437"/>
      <c r="AC655" s="437"/>
      <c r="AD655" s="23"/>
      <c r="AE655" s="73"/>
      <c r="AF655" s="73"/>
      <c r="AG655" s="73"/>
      <c r="AH655" s="73"/>
      <c r="AI655" s="73"/>
      <c r="AJ655" s="73"/>
      <c r="AK655" s="73"/>
      <c r="AL655" s="73"/>
      <c r="AM655" s="73"/>
      <c r="AN655" s="73"/>
      <c r="AO655" s="73"/>
      <c r="AP655" s="73"/>
      <c r="AQ655" s="73"/>
      <c r="AR655" s="73"/>
      <c r="AS655" s="73"/>
      <c r="AT655" s="73"/>
      <c r="AU655" s="73"/>
    </row>
    <row r="656" ht="14.25" customHeight="1">
      <c r="A656" s="433">
        <v>46312.0</v>
      </c>
      <c r="B656" s="438" t="s">
        <v>68</v>
      </c>
      <c r="C656" s="438" t="s">
        <v>68</v>
      </c>
      <c r="D656" s="438" t="s">
        <v>68</v>
      </c>
      <c r="E656" s="438" t="s">
        <v>68</v>
      </c>
      <c r="F656" s="438" t="s">
        <v>68</v>
      </c>
      <c r="G656" s="438" t="s">
        <v>68</v>
      </c>
      <c r="H656" s="23"/>
      <c r="I656" s="23"/>
      <c r="J656" s="447" t="s">
        <v>13432</v>
      </c>
      <c r="K656" s="483"/>
      <c r="L656" s="438" t="s">
        <v>68</v>
      </c>
      <c r="M656" s="438" t="s">
        <v>68</v>
      </c>
      <c r="N656" s="23"/>
      <c r="O656" s="23"/>
      <c r="P656" s="23"/>
      <c r="Q656" s="23"/>
      <c r="R656" s="23"/>
      <c r="S656" s="23"/>
      <c r="T656" s="436" t="s">
        <v>13432</v>
      </c>
      <c r="U656" s="434"/>
      <c r="V656" s="23"/>
      <c r="W656" s="23"/>
      <c r="X656" s="23"/>
      <c r="Y656" s="23"/>
      <c r="Z656" s="23"/>
      <c r="AA656" s="23"/>
      <c r="AB656" s="437"/>
      <c r="AC656" s="437"/>
      <c r="AD656" s="23"/>
      <c r="AE656" s="73"/>
      <c r="AF656" s="73"/>
      <c r="AG656" s="73"/>
      <c r="AH656" s="73"/>
      <c r="AI656" s="73"/>
      <c r="AJ656" s="73"/>
      <c r="AK656" s="73"/>
      <c r="AL656" s="73"/>
      <c r="AM656" s="73"/>
      <c r="AN656" s="73"/>
      <c r="AO656" s="73"/>
      <c r="AP656" s="73"/>
      <c r="AQ656" s="73"/>
      <c r="AR656" s="73"/>
      <c r="AS656" s="73"/>
      <c r="AT656" s="73"/>
      <c r="AU656" s="73"/>
    </row>
    <row r="657" ht="14.25" customHeight="1">
      <c r="A657" s="433">
        <v>46313.0</v>
      </c>
      <c r="B657" s="438" t="s">
        <v>68</v>
      </c>
      <c r="C657" s="438" t="s">
        <v>68</v>
      </c>
      <c r="D657" s="438" t="s">
        <v>68</v>
      </c>
      <c r="E657" s="438" t="s">
        <v>68</v>
      </c>
      <c r="F657" s="438" t="s">
        <v>68</v>
      </c>
      <c r="G657" s="438" t="s">
        <v>68</v>
      </c>
      <c r="H657" s="23"/>
      <c r="I657" s="23"/>
      <c r="J657" s="439" t="s">
        <v>2458</v>
      </c>
      <c r="K657" s="483"/>
      <c r="L657" s="438" t="s">
        <v>68</v>
      </c>
      <c r="M657" s="438" t="s">
        <v>68</v>
      </c>
      <c r="N657" s="23"/>
      <c r="O657" s="23"/>
      <c r="P657" s="23"/>
      <c r="Q657" s="23"/>
      <c r="R657" s="23"/>
      <c r="S657" s="23"/>
      <c r="T657" s="438" t="s">
        <v>2458</v>
      </c>
      <c r="U657" s="467"/>
      <c r="V657" s="23"/>
      <c r="W657" s="23"/>
      <c r="X657" s="23"/>
      <c r="Y657" s="23"/>
      <c r="Z657" s="23"/>
      <c r="AA657" s="23"/>
      <c r="AB657" s="437"/>
      <c r="AC657" s="437"/>
      <c r="AD657" s="23"/>
      <c r="AE657" s="73"/>
      <c r="AF657" s="73"/>
      <c r="AG657" s="73"/>
      <c r="AH657" s="73"/>
      <c r="AI657" s="73"/>
      <c r="AJ657" s="73"/>
      <c r="AK657" s="73"/>
      <c r="AL657" s="73"/>
      <c r="AM657" s="73"/>
      <c r="AN657" s="73"/>
      <c r="AO657" s="73"/>
      <c r="AP657" s="73"/>
      <c r="AQ657" s="73"/>
      <c r="AR657" s="73"/>
      <c r="AS657" s="73"/>
      <c r="AT657" s="73"/>
      <c r="AU657" s="73"/>
    </row>
    <row r="658" ht="14.25" customHeight="1">
      <c r="A658" s="433">
        <v>46314.0</v>
      </c>
      <c r="B658" s="438" t="s">
        <v>68</v>
      </c>
      <c r="C658" s="438" t="s">
        <v>68</v>
      </c>
      <c r="D658" s="438" t="s">
        <v>68</v>
      </c>
      <c r="E658" s="438" t="s">
        <v>68</v>
      </c>
      <c r="F658" s="438" t="s">
        <v>68</v>
      </c>
      <c r="G658" s="438" t="s">
        <v>68</v>
      </c>
      <c r="H658" s="23"/>
      <c r="I658" s="23"/>
      <c r="J658" s="447" t="s">
        <v>68</v>
      </c>
      <c r="K658" s="483"/>
      <c r="L658" s="438" t="s">
        <v>68</v>
      </c>
      <c r="M658" s="438" t="s">
        <v>68</v>
      </c>
      <c r="N658" s="23"/>
      <c r="O658" s="23"/>
      <c r="P658" s="23"/>
      <c r="Q658" s="23"/>
      <c r="R658" s="23"/>
      <c r="S658" s="23"/>
      <c r="T658" s="436" t="s">
        <v>68</v>
      </c>
      <c r="U658" s="434"/>
      <c r="V658" s="23"/>
      <c r="W658" s="23"/>
      <c r="X658" s="23"/>
      <c r="Y658" s="23"/>
      <c r="Z658" s="23"/>
      <c r="AA658" s="23"/>
      <c r="AB658" s="437"/>
      <c r="AC658" s="437"/>
      <c r="AD658" s="23"/>
      <c r="AE658" s="73"/>
      <c r="AF658" s="73"/>
      <c r="AG658" s="73"/>
      <c r="AH658" s="73"/>
      <c r="AI658" s="73"/>
      <c r="AJ658" s="73"/>
      <c r="AK658" s="73"/>
      <c r="AL658" s="73"/>
      <c r="AM658" s="73"/>
      <c r="AN658" s="73"/>
      <c r="AO658" s="73"/>
      <c r="AP658" s="73"/>
      <c r="AQ658" s="73"/>
      <c r="AR658" s="73"/>
      <c r="AS658" s="73"/>
      <c r="AT658" s="73"/>
      <c r="AU658" s="73"/>
    </row>
    <row r="659" ht="14.25" customHeight="1">
      <c r="A659" s="433">
        <v>46315.0</v>
      </c>
      <c r="B659" s="438" t="s">
        <v>68</v>
      </c>
      <c r="C659" s="438" t="s">
        <v>68</v>
      </c>
      <c r="D659" s="438" t="s">
        <v>68</v>
      </c>
      <c r="E659" s="438" t="s">
        <v>68</v>
      </c>
      <c r="F659" s="438" t="s">
        <v>68</v>
      </c>
      <c r="G659" s="438" t="s">
        <v>68</v>
      </c>
      <c r="H659" s="23"/>
      <c r="I659" s="23"/>
      <c r="J659" s="447" t="s">
        <v>68</v>
      </c>
      <c r="K659" s="483"/>
      <c r="L659" s="438" t="s">
        <v>68</v>
      </c>
      <c r="M659" s="438" t="s">
        <v>68</v>
      </c>
      <c r="N659" s="23"/>
      <c r="O659" s="23"/>
      <c r="P659" s="23"/>
      <c r="Q659" s="23"/>
      <c r="R659" s="23"/>
      <c r="S659" s="23"/>
      <c r="T659" s="436" t="s">
        <v>68</v>
      </c>
      <c r="U659" s="434"/>
      <c r="V659" s="23"/>
      <c r="W659" s="23"/>
      <c r="X659" s="23"/>
      <c r="Y659" s="23"/>
      <c r="Z659" s="23"/>
      <c r="AA659" s="23"/>
      <c r="AB659" s="437"/>
      <c r="AC659" s="437"/>
      <c r="AD659" s="23"/>
      <c r="AE659" s="73"/>
      <c r="AF659" s="73"/>
      <c r="AG659" s="73"/>
      <c r="AH659" s="73"/>
      <c r="AI659" s="73"/>
      <c r="AJ659" s="73"/>
      <c r="AK659" s="73"/>
      <c r="AL659" s="73"/>
      <c r="AM659" s="73"/>
      <c r="AN659" s="73"/>
      <c r="AO659" s="73"/>
      <c r="AP659" s="73"/>
      <c r="AQ659" s="73"/>
      <c r="AR659" s="73"/>
      <c r="AS659" s="73"/>
      <c r="AT659" s="73"/>
      <c r="AU659" s="73"/>
    </row>
    <row r="660" ht="14.25" customHeight="1">
      <c r="A660" s="433">
        <v>46316.0</v>
      </c>
      <c r="B660" s="438" t="s">
        <v>68</v>
      </c>
      <c r="C660" s="438" t="s">
        <v>68</v>
      </c>
      <c r="D660" s="438" t="s">
        <v>68</v>
      </c>
      <c r="E660" s="438" t="s">
        <v>68</v>
      </c>
      <c r="F660" s="438" t="s">
        <v>68</v>
      </c>
      <c r="G660" s="438" t="s">
        <v>68</v>
      </c>
      <c r="H660" s="23"/>
      <c r="I660" s="23"/>
      <c r="J660" s="447" t="s">
        <v>68</v>
      </c>
      <c r="K660" s="483"/>
      <c r="L660" s="438" t="s">
        <v>68</v>
      </c>
      <c r="M660" s="438" t="s">
        <v>68</v>
      </c>
      <c r="N660" s="23"/>
      <c r="O660" s="23"/>
      <c r="P660" s="23"/>
      <c r="Q660" s="23"/>
      <c r="R660" s="23"/>
      <c r="S660" s="23"/>
      <c r="T660" s="436" t="s">
        <v>68</v>
      </c>
      <c r="U660" s="434"/>
      <c r="V660" s="23"/>
      <c r="W660" s="23"/>
      <c r="X660" s="23"/>
      <c r="Y660" s="23"/>
      <c r="Z660" s="23"/>
      <c r="AA660" s="23"/>
      <c r="AB660" s="437"/>
      <c r="AC660" s="437"/>
      <c r="AD660" s="23"/>
      <c r="AE660" s="73"/>
      <c r="AF660" s="73"/>
      <c r="AG660" s="73"/>
      <c r="AH660" s="73"/>
      <c r="AI660" s="73"/>
      <c r="AJ660" s="73"/>
      <c r="AK660" s="73"/>
      <c r="AL660" s="73"/>
      <c r="AM660" s="73"/>
      <c r="AN660" s="73"/>
      <c r="AO660" s="73"/>
      <c r="AP660" s="73"/>
      <c r="AQ660" s="73"/>
      <c r="AR660" s="73"/>
      <c r="AS660" s="73"/>
      <c r="AT660" s="73"/>
      <c r="AU660" s="73"/>
    </row>
    <row r="661" ht="14.25" customHeight="1">
      <c r="A661" s="433">
        <v>46317.0</v>
      </c>
      <c r="B661" s="438" t="s">
        <v>68</v>
      </c>
      <c r="C661" s="438" t="s">
        <v>68</v>
      </c>
      <c r="D661" s="438" t="s">
        <v>68</v>
      </c>
      <c r="E661" s="438" t="s">
        <v>68</v>
      </c>
      <c r="F661" s="438" t="s">
        <v>68</v>
      </c>
      <c r="G661" s="438" t="s">
        <v>68</v>
      </c>
      <c r="H661" s="23"/>
      <c r="I661" s="23"/>
      <c r="J661" s="447" t="s">
        <v>68</v>
      </c>
      <c r="K661" s="483"/>
      <c r="L661" s="438" t="s">
        <v>68</v>
      </c>
      <c r="M661" s="438" t="s">
        <v>68</v>
      </c>
      <c r="N661" s="23"/>
      <c r="O661" s="23"/>
      <c r="P661" s="23"/>
      <c r="Q661" s="23"/>
      <c r="R661" s="23"/>
      <c r="S661" s="23"/>
      <c r="T661" s="436" t="s">
        <v>68</v>
      </c>
      <c r="U661" s="434"/>
      <c r="V661" s="23"/>
      <c r="W661" s="23"/>
      <c r="X661" s="23"/>
      <c r="Y661" s="23"/>
      <c r="Z661" s="23"/>
      <c r="AA661" s="23"/>
      <c r="AB661" s="437"/>
      <c r="AC661" s="437"/>
      <c r="AD661" s="23"/>
      <c r="AE661" s="73"/>
      <c r="AF661" s="73"/>
      <c r="AG661" s="73"/>
      <c r="AH661" s="73"/>
      <c r="AI661" s="73"/>
      <c r="AJ661" s="73"/>
      <c r="AK661" s="73"/>
      <c r="AL661" s="73"/>
      <c r="AM661" s="73"/>
      <c r="AN661" s="73"/>
      <c r="AO661" s="73"/>
      <c r="AP661" s="73"/>
      <c r="AQ661" s="73"/>
      <c r="AR661" s="73"/>
      <c r="AS661" s="73"/>
      <c r="AT661" s="73"/>
      <c r="AU661" s="73"/>
    </row>
    <row r="662" ht="14.25" customHeight="1">
      <c r="A662" s="433">
        <v>46318.0</v>
      </c>
      <c r="B662" s="438" t="s">
        <v>68</v>
      </c>
      <c r="C662" s="438" t="s">
        <v>68</v>
      </c>
      <c r="D662" s="438" t="s">
        <v>68</v>
      </c>
      <c r="E662" s="438" t="s">
        <v>68</v>
      </c>
      <c r="F662" s="438" t="s">
        <v>68</v>
      </c>
      <c r="G662" s="438" t="s">
        <v>68</v>
      </c>
      <c r="H662" s="23"/>
      <c r="I662" s="23"/>
      <c r="J662" s="447" t="s">
        <v>68</v>
      </c>
      <c r="K662" s="483"/>
      <c r="L662" s="438" t="s">
        <v>68</v>
      </c>
      <c r="M662" s="438" t="s">
        <v>68</v>
      </c>
      <c r="N662" s="23"/>
      <c r="O662" s="23"/>
      <c r="P662" s="23"/>
      <c r="Q662" s="23"/>
      <c r="R662" s="23"/>
      <c r="S662" s="23"/>
      <c r="T662" s="436" t="s">
        <v>68</v>
      </c>
      <c r="U662" s="434"/>
      <c r="V662" s="23"/>
      <c r="W662" s="23"/>
      <c r="X662" s="23"/>
      <c r="Y662" s="23"/>
      <c r="Z662" s="23"/>
      <c r="AA662" s="23"/>
      <c r="AB662" s="437"/>
      <c r="AC662" s="437"/>
      <c r="AD662" s="23"/>
      <c r="AE662" s="73"/>
      <c r="AF662" s="73"/>
      <c r="AG662" s="73"/>
      <c r="AH662" s="73"/>
      <c r="AI662" s="73"/>
      <c r="AJ662" s="73"/>
      <c r="AK662" s="73"/>
      <c r="AL662" s="73"/>
      <c r="AM662" s="73"/>
      <c r="AN662" s="73"/>
      <c r="AO662" s="73"/>
      <c r="AP662" s="73"/>
      <c r="AQ662" s="73"/>
      <c r="AR662" s="73"/>
      <c r="AS662" s="73"/>
      <c r="AT662" s="73"/>
      <c r="AU662" s="73"/>
    </row>
    <row r="663" ht="14.25" customHeight="1">
      <c r="A663" s="433">
        <v>46319.0</v>
      </c>
      <c r="B663" s="438" t="s">
        <v>68</v>
      </c>
      <c r="C663" s="438" t="s">
        <v>68</v>
      </c>
      <c r="D663" s="438" t="s">
        <v>68</v>
      </c>
      <c r="E663" s="438" t="s">
        <v>68</v>
      </c>
      <c r="F663" s="438" t="s">
        <v>68</v>
      </c>
      <c r="G663" s="438" t="s">
        <v>68</v>
      </c>
      <c r="H663" s="23"/>
      <c r="I663" s="23"/>
      <c r="J663" s="447" t="s">
        <v>13432</v>
      </c>
      <c r="K663" s="483"/>
      <c r="L663" s="438" t="s">
        <v>68</v>
      </c>
      <c r="M663" s="438" t="s">
        <v>68</v>
      </c>
      <c r="N663" s="23"/>
      <c r="O663" s="23"/>
      <c r="P663" s="23"/>
      <c r="Q663" s="23"/>
      <c r="R663" s="23"/>
      <c r="S663" s="23"/>
      <c r="T663" s="436" t="s">
        <v>13432</v>
      </c>
      <c r="U663" s="434"/>
      <c r="V663" s="23"/>
      <c r="W663" s="23"/>
      <c r="X663" s="23"/>
      <c r="Y663" s="23"/>
      <c r="Z663" s="23"/>
      <c r="AA663" s="23"/>
      <c r="AB663" s="437"/>
      <c r="AC663" s="437"/>
      <c r="AD663" s="23"/>
      <c r="AE663" s="73"/>
      <c r="AF663" s="73"/>
      <c r="AG663" s="73"/>
      <c r="AH663" s="73"/>
      <c r="AI663" s="73"/>
      <c r="AJ663" s="73"/>
      <c r="AK663" s="73"/>
      <c r="AL663" s="73"/>
      <c r="AM663" s="73"/>
      <c r="AN663" s="73"/>
      <c r="AO663" s="73"/>
      <c r="AP663" s="73"/>
      <c r="AQ663" s="73"/>
      <c r="AR663" s="73"/>
      <c r="AS663" s="73"/>
      <c r="AT663" s="73"/>
      <c r="AU663" s="73"/>
    </row>
    <row r="664" ht="14.25" customHeight="1">
      <c r="A664" s="433">
        <v>46320.0</v>
      </c>
      <c r="B664" s="438" t="s">
        <v>68</v>
      </c>
      <c r="C664" s="438" t="s">
        <v>68</v>
      </c>
      <c r="D664" s="438" t="s">
        <v>68</v>
      </c>
      <c r="E664" s="438" t="s">
        <v>68</v>
      </c>
      <c r="F664" s="438" t="s">
        <v>68</v>
      </c>
      <c r="G664" s="438" t="s">
        <v>68</v>
      </c>
      <c r="H664" s="23"/>
      <c r="I664" s="23"/>
      <c r="J664" s="439" t="s">
        <v>2458</v>
      </c>
      <c r="K664" s="483"/>
      <c r="L664" s="438" t="s">
        <v>68</v>
      </c>
      <c r="M664" s="438" t="s">
        <v>68</v>
      </c>
      <c r="N664" s="23"/>
      <c r="O664" s="23"/>
      <c r="P664" s="23"/>
      <c r="Q664" s="23"/>
      <c r="R664" s="23"/>
      <c r="S664" s="23"/>
      <c r="T664" s="438" t="s">
        <v>2458</v>
      </c>
      <c r="U664" s="467"/>
      <c r="V664" s="23"/>
      <c r="W664" s="23"/>
      <c r="X664" s="23"/>
      <c r="Y664" s="23"/>
      <c r="Z664" s="23"/>
      <c r="AA664" s="23"/>
      <c r="AB664" s="437"/>
      <c r="AC664" s="437"/>
      <c r="AD664" s="23"/>
      <c r="AE664" s="73"/>
      <c r="AF664" s="73"/>
      <c r="AG664" s="73"/>
      <c r="AH664" s="73"/>
      <c r="AI664" s="73"/>
      <c r="AJ664" s="73"/>
      <c r="AK664" s="73"/>
      <c r="AL664" s="73"/>
      <c r="AM664" s="73"/>
      <c r="AN664" s="73"/>
      <c r="AO664" s="73"/>
      <c r="AP664" s="73"/>
      <c r="AQ664" s="73"/>
      <c r="AR664" s="73"/>
      <c r="AS664" s="73"/>
      <c r="AT664" s="73"/>
      <c r="AU664" s="73"/>
    </row>
    <row r="665" ht="14.25" customHeight="1">
      <c r="A665" s="433">
        <v>46321.0</v>
      </c>
      <c r="B665" s="438" t="s">
        <v>68</v>
      </c>
      <c r="C665" s="438" t="s">
        <v>68</v>
      </c>
      <c r="D665" s="438" t="s">
        <v>68</v>
      </c>
      <c r="E665" s="438" t="s">
        <v>68</v>
      </c>
      <c r="F665" s="438" t="s">
        <v>68</v>
      </c>
      <c r="G665" s="438" t="s">
        <v>68</v>
      </c>
      <c r="H665" s="23"/>
      <c r="I665" s="23"/>
      <c r="J665" s="447" t="s">
        <v>68</v>
      </c>
      <c r="K665" s="483"/>
      <c r="L665" s="438" t="s">
        <v>68</v>
      </c>
      <c r="M665" s="438" t="s">
        <v>68</v>
      </c>
      <c r="N665" s="23"/>
      <c r="O665" s="23"/>
      <c r="P665" s="23"/>
      <c r="Q665" s="23"/>
      <c r="R665" s="23"/>
      <c r="S665" s="23"/>
      <c r="T665" s="436" t="s">
        <v>68</v>
      </c>
      <c r="U665" s="434"/>
      <c r="V665" s="23"/>
      <c r="W665" s="23"/>
      <c r="X665" s="23"/>
      <c r="Y665" s="23"/>
      <c r="Z665" s="23"/>
      <c r="AA665" s="23"/>
      <c r="AB665" s="437"/>
      <c r="AC665" s="437"/>
      <c r="AD665" s="23"/>
      <c r="AE665" s="73"/>
      <c r="AF665" s="73"/>
      <c r="AG665" s="73"/>
      <c r="AH665" s="73"/>
      <c r="AI665" s="73"/>
      <c r="AJ665" s="73"/>
      <c r="AK665" s="73"/>
      <c r="AL665" s="73"/>
      <c r="AM665" s="73"/>
      <c r="AN665" s="73"/>
      <c r="AO665" s="73"/>
      <c r="AP665" s="73"/>
      <c r="AQ665" s="73"/>
      <c r="AR665" s="73"/>
      <c r="AS665" s="73"/>
      <c r="AT665" s="73"/>
      <c r="AU665" s="73"/>
    </row>
    <row r="666" ht="14.25" customHeight="1">
      <c r="A666" s="433">
        <v>46322.0</v>
      </c>
      <c r="B666" s="438" t="s">
        <v>68</v>
      </c>
      <c r="C666" s="438" t="s">
        <v>68</v>
      </c>
      <c r="D666" s="438" t="s">
        <v>68</v>
      </c>
      <c r="E666" s="438" t="s">
        <v>68</v>
      </c>
      <c r="F666" s="438" t="s">
        <v>68</v>
      </c>
      <c r="G666" s="438" t="s">
        <v>68</v>
      </c>
      <c r="H666" s="23"/>
      <c r="I666" s="23"/>
      <c r="J666" s="447" t="s">
        <v>68</v>
      </c>
      <c r="K666" s="483"/>
      <c r="L666" s="438" t="s">
        <v>68</v>
      </c>
      <c r="M666" s="438" t="s">
        <v>68</v>
      </c>
      <c r="N666" s="23"/>
      <c r="O666" s="23"/>
      <c r="P666" s="23"/>
      <c r="Q666" s="23"/>
      <c r="R666" s="23"/>
      <c r="S666" s="23"/>
      <c r="T666" s="436" t="s">
        <v>68</v>
      </c>
      <c r="U666" s="434"/>
      <c r="V666" s="23"/>
      <c r="W666" s="23"/>
      <c r="X666" s="23"/>
      <c r="Y666" s="23"/>
      <c r="Z666" s="23"/>
      <c r="AA666" s="23"/>
      <c r="AB666" s="437"/>
      <c r="AC666" s="437"/>
      <c r="AD666" s="23"/>
      <c r="AE666" s="73"/>
      <c r="AF666" s="73"/>
      <c r="AG666" s="73"/>
      <c r="AH666" s="73"/>
      <c r="AI666" s="73"/>
      <c r="AJ666" s="73"/>
      <c r="AK666" s="73"/>
      <c r="AL666" s="73"/>
      <c r="AM666" s="73"/>
      <c r="AN666" s="73"/>
      <c r="AO666" s="73"/>
      <c r="AP666" s="73"/>
      <c r="AQ666" s="73"/>
      <c r="AR666" s="73"/>
      <c r="AS666" s="73"/>
      <c r="AT666" s="73"/>
      <c r="AU666" s="73"/>
    </row>
    <row r="667" ht="14.25" customHeight="1">
      <c r="A667" s="433">
        <v>46323.0</v>
      </c>
      <c r="B667" s="438" t="s">
        <v>68</v>
      </c>
      <c r="C667" s="438" t="s">
        <v>68</v>
      </c>
      <c r="D667" s="438" t="s">
        <v>68</v>
      </c>
      <c r="E667" s="438" t="s">
        <v>68</v>
      </c>
      <c r="F667" s="438" t="s">
        <v>68</v>
      </c>
      <c r="G667" s="438" t="s">
        <v>68</v>
      </c>
      <c r="H667" s="23"/>
      <c r="I667" s="23"/>
      <c r="J667" s="447" t="s">
        <v>68</v>
      </c>
      <c r="K667" s="483"/>
      <c r="L667" s="438" t="s">
        <v>68</v>
      </c>
      <c r="M667" s="438" t="s">
        <v>68</v>
      </c>
      <c r="N667" s="23"/>
      <c r="O667" s="23"/>
      <c r="P667" s="23"/>
      <c r="Q667" s="23"/>
      <c r="R667" s="23"/>
      <c r="S667" s="23"/>
      <c r="T667" s="436" t="s">
        <v>68</v>
      </c>
      <c r="U667" s="434"/>
      <c r="V667" s="23"/>
      <c r="W667" s="23"/>
      <c r="X667" s="23"/>
      <c r="Y667" s="23"/>
      <c r="Z667" s="23"/>
      <c r="AA667" s="23"/>
      <c r="AB667" s="437"/>
      <c r="AC667" s="437"/>
      <c r="AD667" s="23"/>
      <c r="AE667" s="73"/>
      <c r="AF667" s="73"/>
      <c r="AG667" s="73"/>
      <c r="AH667" s="73"/>
      <c r="AI667" s="73"/>
      <c r="AJ667" s="73"/>
      <c r="AK667" s="73"/>
      <c r="AL667" s="73"/>
      <c r="AM667" s="73"/>
      <c r="AN667" s="73"/>
      <c r="AO667" s="73"/>
      <c r="AP667" s="73"/>
      <c r="AQ667" s="73"/>
      <c r="AR667" s="73"/>
      <c r="AS667" s="73"/>
      <c r="AT667" s="73"/>
      <c r="AU667" s="73"/>
    </row>
    <row r="668" ht="14.25" customHeight="1">
      <c r="A668" s="433">
        <v>46324.0</v>
      </c>
      <c r="B668" s="438" t="s">
        <v>68</v>
      </c>
      <c r="C668" s="438" t="s">
        <v>68</v>
      </c>
      <c r="D668" s="438" t="s">
        <v>68</v>
      </c>
      <c r="E668" s="438" t="s">
        <v>68</v>
      </c>
      <c r="F668" s="438" t="s">
        <v>68</v>
      </c>
      <c r="G668" s="438" t="s">
        <v>68</v>
      </c>
      <c r="H668" s="23"/>
      <c r="I668" s="23"/>
      <c r="J668" s="447" t="s">
        <v>68</v>
      </c>
      <c r="K668" s="483"/>
      <c r="L668" s="438" t="s">
        <v>68</v>
      </c>
      <c r="M668" s="438" t="s">
        <v>68</v>
      </c>
      <c r="N668" s="23"/>
      <c r="O668" s="23"/>
      <c r="P668" s="23"/>
      <c r="Q668" s="23"/>
      <c r="R668" s="23"/>
      <c r="S668" s="23"/>
      <c r="T668" s="436" t="s">
        <v>68</v>
      </c>
      <c r="U668" s="434"/>
      <c r="V668" s="23"/>
      <c r="W668" s="23"/>
      <c r="X668" s="23"/>
      <c r="Y668" s="23"/>
      <c r="Z668" s="23"/>
      <c r="AA668" s="23"/>
      <c r="AB668" s="437"/>
      <c r="AC668" s="437"/>
      <c r="AD668" s="23"/>
      <c r="AE668" s="73"/>
      <c r="AF668" s="73"/>
      <c r="AG668" s="73"/>
      <c r="AH668" s="73"/>
      <c r="AI668" s="73"/>
      <c r="AJ668" s="73"/>
      <c r="AK668" s="73"/>
      <c r="AL668" s="73"/>
      <c r="AM668" s="73"/>
      <c r="AN668" s="73"/>
      <c r="AO668" s="73"/>
      <c r="AP668" s="73"/>
      <c r="AQ668" s="73"/>
      <c r="AR668" s="73"/>
      <c r="AS668" s="73"/>
      <c r="AT668" s="73"/>
      <c r="AU668" s="73"/>
    </row>
    <row r="669" ht="14.25" customHeight="1">
      <c r="A669" s="433">
        <v>46325.0</v>
      </c>
      <c r="B669" s="438" t="s">
        <v>68</v>
      </c>
      <c r="C669" s="438" t="s">
        <v>68</v>
      </c>
      <c r="D669" s="438" t="s">
        <v>68</v>
      </c>
      <c r="E669" s="438" t="s">
        <v>68</v>
      </c>
      <c r="F669" s="438" t="s">
        <v>68</v>
      </c>
      <c r="G669" s="438" t="s">
        <v>68</v>
      </c>
      <c r="H669" s="23"/>
      <c r="I669" s="23"/>
      <c r="J669" s="447" t="s">
        <v>68</v>
      </c>
      <c r="K669" s="483"/>
      <c r="L669" s="438" t="s">
        <v>68</v>
      </c>
      <c r="M669" s="438" t="s">
        <v>68</v>
      </c>
      <c r="N669" s="23"/>
      <c r="O669" s="23"/>
      <c r="P669" s="23"/>
      <c r="Q669" s="23"/>
      <c r="R669" s="23"/>
      <c r="S669" s="23"/>
      <c r="T669" s="436" t="s">
        <v>68</v>
      </c>
      <c r="U669" s="434"/>
      <c r="V669" s="23"/>
      <c r="W669" s="23"/>
      <c r="X669" s="23"/>
      <c r="Y669" s="23"/>
      <c r="Z669" s="23"/>
      <c r="AA669" s="23"/>
      <c r="AB669" s="437"/>
      <c r="AC669" s="437"/>
      <c r="AD669" s="23"/>
      <c r="AE669" s="73"/>
      <c r="AF669" s="73"/>
      <c r="AG669" s="73"/>
      <c r="AH669" s="73"/>
      <c r="AI669" s="73"/>
      <c r="AJ669" s="73"/>
      <c r="AK669" s="73"/>
      <c r="AL669" s="73"/>
      <c r="AM669" s="73"/>
      <c r="AN669" s="73"/>
      <c r="AO669" s="73"/>
      <c r="AP669" s="73"/>
      <c r="AQ669" s="73"/>
      <c r="AR669" s="73"/>
      <c r="AS669" s="73"/>
      <c r="AT669" s="73"/>
      <c r="AU669" s="73"/>
    </row>
    <row r="670" ht="14.25" customHeight="1">
      <c r="A670" s="433">
        <v>46326.0</v>
      </c>
      <c r="B670" s="438" t="s">
        <v>68</v>
      </c>
      <c r="C670" s="438" t="s">
        <v>68</v>
      </c>
      <c r="D670" s="438" t="s">
        <v>68</v>
      </c>
      <c r="E670" s="438" t="s">
        <v>68</v>
      </c>
      <c r="F670" s="438" t="s">
        <v>68</v>
      </c>
      <c r="G670" s="438" t="s">
        <v>68</v>
      </c>
      <c r="H670" s="23"/>
      <c r="I670" s="23"/>
      <c r="J670" s="447" t="s">
        <v>13432</v>
      </c>
      <c r="K670" s="483"/>
      <c r="L670" s="438" t="s">
        <v>68</v>
      </c>
      <c r="M670" s="438" t="s">
        <v>68</v>
      </c>
      <c r="N670" s="23"/>
      <c r="O670" s="23"/>
      <c r="P670" s="23"/>
      <c r="Q670" s="23"/>
      <c r="R670" s="23"/>
      <c r="S670" s="23"/>
      <c r="T670" s="436" t="s">
        <v>13432</v>
      </c>
      <c r="U670" s="434"/>
      <c r="V670" s="23"/>
      <c r="W670" s="23"/>
      <c r="X670" s="23"/>
      <c r="Y670" s="23"/>
      <c r="Z670" s="23"/>
      <c r="AA670" s="23"/>
      <c r="AB670" s="437"/>
      <c r="AC670" s="437"/>
      <c r="AD670" s="23"/>
      <c r="AE670" s="73"/>
      <c r="AF670" s="73"/>
      <c r="AG670" s="73"/>
      <c r="AH670" s="73"/>
      <c r="AI670" s="73"/>
      <c r="AJ670" s="73"/>
      <c r="AK670" s="73"/>
      <c r="AL670" s="73"/>
      <c r="AM670" s="73"/>
      <c r="AN670" s="73"/>
      <c r="AO670" s="73"/>
      <c r="AP670" s="73"/>
      <c r="AQ670" s="73"/>
      <c r="AR670" s="73"/>
      <c r="AS670" s="73"/>
      <c r="AT670" s="73"/>
      <c r="AU670" s="73"/>
    </row>
    <row r="671" ht="14.25" customHeight="1">
      <c r="A671" s="433">
        <v>46327.0</v>
      </c>
      <c r="B671" s="438" t="s">
        <v>68</v>
      </c>
      <c r="C671" s="438" t="s">
        <v>68</v>
      </c>
      <c r="D671" s="438" t="s">
        <v>68</v>
      </c>
      <c r="E671" s="438" t="s">
        <v>68</v>
      </c>
      <c r="F671" s="438" t="s">
        <v>68</v>
      </c>
      <c r="G671" s="438" t="s">
        <v>68</v>
      </c>
      <c r="H671" s="23"/>
      <c r="I671" s="23"/>
      <c r="J671" s="439" t="s">
        <v>2458</v>
      </c>
      <c r="K671" s="483"/>
      <c r="L671" s="438" t="s">
        <v>68</v>
      </c>
      <c r="M671" s="438" t="s">
        <v>68</v>
      </c>
      <c r="N671" s="23"/>
      <c r="O671" s="23"/>
      <c r="P671" s="23"/>
      <c r="Q671" s="23"/>
      <c r="R671" s="23"/>
      <c r="S671" s="23"/>
      <c r="T671" s="438" t="s">
        <v>2458</v>
      </c>
      <c r="U671" s="467"/>
      <c r="V671" s="23"/>
      <c r="W671" s="23"/>
      <c r="X671" s="23"/>
      <c r="Y671" s="23"/>
      <c r="Z671" s="23"/>
      <c r="AA671" s="23"/>
      <c r="AB671" s="437"/>
      <c r="AC671" s="437"/>
      <c r="AD671" s="23"/>
      <c r="AE671" s="73"/>
      <c r="AF671" s="73"/>
      <c r="AG671" s="73"/>
      <c r="AH671" s="73"/>
      <c r="AI671" s="73"/>
      <c r="AJ671" s="73"/>
      <c r="AK671" s="73"/>
      <c r="AL671" s="73"/>
      <c r="AM671" s="73"/>
      <c r="AN671" s="73"/>
      <c r="AO671" s="73"/>
      <c r="AP671" s="73"/>
      <c r="AQ671" s="73"/>
      <c r="AR671" s="73"/>
      <c r="AS671" s="73"/>
      <c r="AT671" s="73"/>
      <c r="AU671" s="73"/>
    </row>
    <row r="672" ht="14.25" customHeight="1">
      <c r="A672" s="433">
        <v>46328.0</v>
      </c>
      <c r="B672" s="438" t="s">
        <v>68</v>
      </c>
      <c r="C672" s="438" t="s">
        <v>68</v>
      </c>
      <c r="D672" s="438" t="s">
        <v>68</v>
      </c>
      <c r="E672" s="438" t="s">
        <v>68</v>
      </c>
      <c r="F672" s="438" t="s">
        <v>68</v>
      </c>
      <c r="G672" s="438" t="s">
        <v>68</v>
      </c>
      <c r="H672" s="23"/>
      <c r="I672" s="23"/>
      <c r="J672" s="447" t="s">
        <v>68</v>
      </c>
      <c r="K672" s="483"/>
      <c r="L672" s="438" t="s">
        <v>68</v>
      </c>
      <c r="M672" s="438" t="s">
        <v>68</v>
      </c>
      <c r="N672" s="23"/>
      <c r="O672" s="23"/>
      <c r="P672" s="23"/>
      <c r="Q672" s="23"/>
      <c r="R672" s="23"/>
      <c r="S672" s="23"/>
      <c r="T672" s="436" t="s">
        <v>68</v>
      </c>
      <c r="U672" s="434"/>
      <c r="V672" s="23"/>
      <c r="W672" s="23"/>
      <c r="X672" s="23"/>
      <c r="Y672" s="23"/>
      <c r="Z672" s="23"/>
      <c r="AA672" s="23"/>
      <c r="AB672" s="437"/>
      <c r="AC672" s="437"/>
      <c r="AD672" s="23"/>
      <c r="AE672" s="73"/>
      <c r="AF672" s="73"/>
      <c r="AG672" s="73"/>
      <c r="AH672" s="73"/>
      <c r="AI672" s="73"/>
      <c r="AJ672" s="73"/>
      <c r="AK672" s="73"/>
      <c r="AL672" s="73"/>
      <c r="AM672" s="73"/>
      <c r="AN672" s="73"/>
      <c r="AO672" s="73"/>
      <c r="AP672" s="73"/>
      <c r="AQ672" s="73"/>
      <c r="AR672" s="73"/>
      <c r="AS672" s="73"/>
      <c r="AT672" s="73"/>
      <c r="AU672" s="73"/>
    </row>
    <row r="673" ht="14.25" customHeight="1">
      <c r="A673" s="433">
        <v>46329.0</v>
      </c>
      <c r="B673" s="438" t="s">
        <v>68</v>
      </c>
      <c r="C673" s="438" t="s">
        <v>68</v>
      </c>
      <c r="D673" s="438" t="s">
        <v>68</v>
      </c>
      <c r="E673" s="438" t="s">
        <v>68</v>
      </c>
      <c r="F673" s="438" t="s">
        <v>68</v>
      </c>
      <c r="G673" s="438" t="s">
        <v>68</v>
      </c>
      <c r="H673" s="23"/>
      <c r="I673" s="23"/>
      <c r="J673" s="447" t="s">
        <v>68</v>
      </c>
      <c r="K673" s="483"/>
      <c r="L673" s="438" t="s">
        <v>68</v>
      </c>
      <c r="M673" s="438" t="s">
        <v>68</v>
      </c>
      <c r="N673" s="23"/>
      <c r="O673" s="23"/>
      <c r="P673" s="23"/>
      <c r="Q673" s="23"/>
      <c r="R673" s="23"/>
      <c r="S673" s="23"/>
      <c r="T673" s="436" t="s">
        <v>68</v>
      </c>
      <c r="U673" s="434"/>
      <c r="V673" s="23"/>
      <c r="W673" s="23"/>
      <c r="X673" s="23"/>
      <c r="Y673" s="23"/>
      <c r="Z673" s="23"/>
      <c r="AA673" s="23"/>
      <c r="AB673" s="437"/>
      <c r="AC673" s="437"/>
      <c r="AD673" s="23"/>
      <c r="AE673" s="73"/>
      <c r="AF673" s="73"/>
      <c r="AG673" s="73"/>
      <c r="AH673" s="73"/>
      <c r="AI673" s="73"/>
      <c r="AJ673" s="73"/>
      <c r="AK673" s="73"/>
      <c r="AL673" s="73"/>
      <c r="AM673" s="73"/>
      <c r="AN673" s="73"/>
      <c r="AO673" s="73"/>
      <c r="AP673" s="73"/>
      <c r="AQ673" s="73"/>
      <c r="AR673" s="73"/>
      <c r="AS673" s="73"/>
      <c r="AT673" s="73"/>
      <c r="AU673" s="73"/>
    </row>
    <row r="674" ht="14.25" customHeight="1">
      <c r="A674" s="433">
        <v>46330.0</v>
      </c>
      <c r="B674" s="438" t="s">
        <v>68</v>
      </c>
      <c r="C674" s="438" t="s">
        <v>68</v>
      </c>
      <c r="D674" s="438" t="s">
        <v>68</v>
      </c>
      <c r="E674" s="438" t="s">
        <v>68</v>
      </c>
      <c r="F674" s="438" t="s">
        <v>68</v>
      </c>
      <c r="G674" s="438" t="s">
        <v>68</v>
      </c>
      <c r="H674" s="23"/>
      <c r="I674" s="23"/>
      <c r="J674" s="447" t="s">
        <v>68</v>
      </c>
      <c r="K674" s="483"/>
      <c r="L674" s="438" t="s">
        <v>68</v>
      </c>
      <c r="M674" s="438" t="s">
        <v>68</v>
      </c>
      <c r="N674" s="23"/>
      <c r="O674" s="23"/>
      <c r="P674" s="23"/>
      <c r="Q674" s="23"/>
      <c r="R674" s="23"/>
      <c r="S674" s="23"/>
      <c r="T674" s="436" t="s">
        <v>68</v>
      </c>
      <c r="U674" s="434"/>
      <c r="V674" s="23"/>
      <c r="W674" s="23"/>
      <c r="X674" s="23"/>
      <c r="Y674" s="23"/>
      <c r="Z674" s="23"/>
      <c r="AA674" s="23"/>
      <c r="AB674" s="437"/>
      <c r="AC674" s="437"/>
      <c r="AD674" s="23"/>
      <c r="AE674" s="73"/>
      <c r="AF674" s="73"/>
      <c r="AG674" s="73"/>
      <c r="AH674" s="73"/>
      <c r="AI674" s="73"/>
      <c r="AJ674" s="73"/>
      <c r="AK674" s="73"/>
      <c r="AL674" s="73"/>
      <c r="AM674" s="73"/>
      <c r="AN674" s="73"/>
      <c r="AO674" s="73"/>
      <c r="AP674" s="73"/>
      <c r="AQ674" s="73"/>
      <c r="AR674" s="73"/>
      <c r="AS674" s="73"/>
      <c r="AT674" s="73"/>
      <c r="AU674" s="73"/>
    </row>
    <row r="675" ht="14.25" customHeight="1">
      <c r="A675" s="433">
        <v>46331.0</v>
      </c>
      <c r="B675" s="438" t="s">
        <v>68</v>
      </c>
      <c r="C675" s="438" t="s">
        <v>68</v>
      </c>
      <c r="D675" s="438" t="s">
        <v>68</v>
      </c>
      <c r="E675" s="438" t="s">
        <v>68</v>
      </c>
      <c r="F675" s="438" t="s">
        <v>68</v>
      </c>
      <c r="G675" s="438" t="s">
        <v>68</v>
      </c>
      <c r="H675" s="23"/>
      <c r="I675" s="23"/>
      <c r="J675" s="447" t="s">
        <v>68</v>
      </c>
      <c r="K675" s="483"/>
      <c r="L675" s="438" t="s">
        <v>68</v>
      </c>
      <c r="M675" s="438" t="s">
        <v>68</v>
      </c>
      <c r="N675" s="23"/>
      <c r="O675" s="23"/>
      <c r="P675" s="23"/>
      <c r="Q675" s="23"/>
      <c r="R675" s="23"/>
      <c r="S675" s="23"/>
      <c r="T675" s="436" t="s">
        <v>68</v>
      </c>
      <c r="U675" s="434"/>
      <c r="V675" s="23"/>
      <c r="W675" s="23"/>
      <c r="X675" s="23"/>
      <c r="Y675" s="23"/>
      <c r="Z675" s="23"/>
      <c r="AA675" s="23"/>
      <c r="AB675" s="437"/>
      <c r="AC675" s="437"/>
      <c r="AD675" s="23"/>
      <c r="AE675" s="73"/>
      <c r="AF675" s="73"/>
      <c r="AG675" s="73"/>
      <c r="AH675" s="73"/>
      <c r="AI675" s="73"/>
      <c r="AJ675" s="73"/>
      <c r="AK675" s="73"/>
      <c r="AL675" s="73"/>
      <c r="AM675" s="73"/>
      <c r="AN675" s="73"/>
      <c r="AO675" s="73"/>
      <c r="AP675" s="73"/>
      <c r="AQ675" s="73"/>
      <c r="AR675" s="73"/>
      <c r="AS675" s="73"/>
      <c r="AT675" s="73"/>
      <c r="AU675" s="73"/>
    </row>
    <row r="676" ht="14.25" customHeight="1">
      <c r="A676" s="433">
        <v>46332.0</v>
      </c>
      <c r="B676" s="438" t="s">
        <v>68</v>
      </c>
      <c r="C676" s="438" t="s">
        <v>68</v>
      </c>
      <c r="D676" s="438" t="s">
        <v>68</v>
      </c>
      <c r="E676" s="438" t="s">
        <v>68</v>
      </c>
      <c r="F676" s="438" t="s">
        <v>68</v>
      </c>
      <c r="G676" s="438" t="s">
        <v>68</v>
      </c>
      <c r="H676" s="23"/>
      <c r="I676" s="23"/>
      <c r="J676" s="447" t="s">
        <v>68</v>
      </c>
      <c r="K676" s="483"/>
      <c r="L676" s="438" t="s">
        <v>68</v>
      </c>
      <c r="M676" s="438" t="s">
        <v>68</v>
      </c>
      <c r="N676" s="23"/>
      <c r="O676" s="23"/>
      <c r="P676" s="23"/>
      <c r="Q676" s="23"/>
      <c r="R676" s="23"/>
      <c r="S676" s="23"/>
      <c r="T676" s="436" t="s">
        <v>68</v>
      </c>
      <c r="U676" s="434"/>
      <c r="V676" s="23"/>
      <c r="W676" s="23"/>
      <c r="X676" s="23"/>
      <c r="Y676" s="23"/>
      <c r="Z676" s="23"/>
      <c r="AA676" s="23"/>
      <c r="AB676" s="437"/>
      <c r="AC676" s="437"/>
      <c r="AD676" s="23"/>
      <c r="AE676" s="73"/>
      <c r="AF676" s="73"/>
      <c r="AG676" s="73"/>
      <c r="AH676" s="73"/>
      <c r="AI676" s="73"/>
      <c r="AJ676" s="73"/>
      <c r="AK676" s="73"/>
      <c r="AL676" s="73"/>
      <c r="AM676" s="73"/>
      <c r="AN676" s="73"/>
      <c r="AO676" s="73"/>
      <c r="AP676" s="73"/>
      <c r="AQ676" s="73"/>
      <c r="AR676" s="73"/>
      <c r="AS676" s="73"/>
      <c r="AT676" s="73"/>
      <c r="AU676" s="73"/>
    </row>
    <row r="677" ht="14.25" customHeight="1">
      <c r="A677" s="433">
        <v>46333.0</v>
      </c>
      <c r="B677" s="438" t="s">
        <v>68</v>
      </c>
      <c r="C677" s="438" t="s">
        <v>68</v>
      </c>
      <c r="D677" s="438" t="s">
        <v>68</v>
      </c>
      <c r="E677" s="438" t="s">
        <v>68</v>
      </c>
      <c r="F677" s="438" t="s">
        <v>68</v>
      </c>
      <c r="G677" s="438" t="s">
        <v>68</v>
      </c>
      <c r="H677" s="23"/>
      <c r="I677" s="23"/>
      <c r="J677" s="447" t="s">
        <v>13432</v>
      </c>
      <c r="K677" s="483"/>
      <c r="L677" s="438" t="s">
        <v>68</v>
      </c>
      <c r="M677" s="438" t="s">
        <v>68</v>
      </c>
      <c r="N677" s="23"/>
      <c r="O677" s="23"/>
      <c r="P677" s="23"/>
      <c r="Q677" s="23"/>
      <c r="R677" s="23"/>
      <c r="S677" s="23"/>
      <c r="T677" s="436" t="s">
        <v>13432</v>
      </c>
      <c r="U677" s="434"/>
      <c r="V677" s="23"/>
      <c r="W677" s="23"/>
      <c r="X677" s="23"/>
      <c r="Y677" s="23"/>
      <c r="Z677" s="23"/>
      <c r="AA677" s="23"/>
      <c r="AB677" s="437"/>
      <c r="AC677" s="437"/>
      <c r="AD677" s="23"/>
      <c r="AE677" s="73"/>
      <c r="AF677" s="73"/>
      <c r="AG677" s="73"/>
      <c r="AH677" s="73"/>
      <c r="AI677" s="73"/>
      <c r="AJ677" s="73"/>
      <c r="AK677" s="73"/>
      <c r="AL677" s="73"/>
      <c r="AM677" s="73"/>
      <c r="AN677" s="73"/>
      <c r="AO677" s="73"/>
      <c r="AP677" s="73"/>
      <c r="AQ677" s="73"/>
      <c r="AR677" s="73"/>
      <c r="AS677" s="73"/>
      <c r="AT677" s="73"/>
      <c r="AU677" s="73"/>
    </row>
    <row r="678" ht="14.25" customHeight="1">
      <c r="A678" s="433">
        <v>46334.0</v>
      </c>
      <c r="B678" s="438" t="s">
        <v>68</v>
      </c>
      <c r="C678" s="438" t="s">
        <v>68</v>
      </c>
      <c r="D678" s="438" t="s">
        <v>68</v>
      </c>
      <c r="E678" s="438" t="s">
        <v>68</v>
      </c>
      <c r="F678" s="438" t="s">
        <v>68</v>
      </c>
      <c r="G678" s="438" t="s">
        <v>68</v>
      </c>
      <c r="H678" s="23"/>
      <c r="I678" s="23"/>
      <c r="J678" s="439" t="s">
        <v>2458</v>
      </c>
      <c r="K678" s="483"/>
      <c r="L678" s="438" t="s">
        <v>68</v>
      </c>
      <c r="M678" s="438" t="s">
        <v>68</v>
      </c>
      <c r="N678" s="23"/>
      <c r="O678" s="23"/>
      <c r="P678" s="23"/>
      <c r="Q678" s="23"/>
      <c r="R678" s="23"/>
      <c r="S678" s="23"/>
      <c r="T678" s="438" t="s">
        <v>2458</v>
      </c>
      <c r="U678" s="467"/>
      <c r="V678" s="23"/>
      <c r="W678" s="23"/>
      <c r="X678" s="23"/>
      <c r="Y678" s="23"/>
      <c r="Z678" s="23"/>
      <c r="AA678" s="23"/>
      <c r="AB678" s="437"/>
      <c r="AC678" s="437"/>
      <c r="AD678" s="23"/>
      <c r="AE678" s="73"/>
      <c r="AF678" s="73"/>
      <c r="AG678" s="73"/>
      <c r="AH678" s="73"/>
      <c r="AI678" s="73"/>
      <c r="AJ678" s="73"/>
      <c r="AK678" s="73"/>
      <c r="AL678" s="73"/>
      <c r="AM678" s="73"/>
      <c r="AN678" s="73"/>
      <c r="AO678" s="73"/>
      <c r="AP678" s="73"/>
      <c r="AQ678" s="73"/>
      <c r="AR678" s="73"/>
      <c r="AS678" s="73"/>
      <c r="AT678" s="73"/>
      <c r="AU678" s="73"/>
    </row>
    <row r="679" ht="14.25" customHeight="1">
      <c r="A679" s="433">
        <v>46335.0</v>
      </c>
      <c r="B679" s="438" t="s">
        <v>68</v>
      </c>
      <c r="C679" s="438" t="s">
        <v>68</v>
      </c>
      <c r="D679" s="438" t="s">
        <v>68</v>
      </c>
      <c r="E679" s="438" t="s">
        <v>68</v>
      </c>
      <c r="F679" s="438" t="s">
        <v>68</v>
      </c>
      <c r="G679" s="438" t="s">
        <v>68</v>
      </c>
      <c r="H679" s="23"/>
      <c r="I679" s="23"/>
      <c r="J679" s="447" t="s">
        <v>68</v>
      </c>
      <c r="K679" s="483"/>
      <c r="L679" s="438" t="s">
        <v>68</v>
      </c>
      <c r="M679" s="438" t="s">
        <v>68</v>
      </c>
      <c r="N679" s="23"/>
      <c r="O679" s="23"/>
      <c r="P679" s="23"/>
      <c r="Q679" s="23"/>
      <c r="R679" s="23"/>
      <c r="S679" s="23"/>
      <c r="T679" s="436" t="s">
        <v>68</v>
      </c>
      <c r="U679" s="434"/>
      <c r="V679" s="23"/>
      <c r="W679" s="23"/>
      <c r="X679" s="23"/>
      <c r="Y679" s="23"/>
      <c r="Z679" s="23"/>
      <c r="AA679" s="23"/>
      <c r="AB679" s="437"/>
      <c r="AC679" s="437"/>
      <c r="AD679" s="23"/>
      <c r="AE679" s="73"/>
      <c r="AF679" s="73"/>
      <c r="AG679" s="73"/>
      <c r="AH679" s="73"/>
      <c r="AI679" s="73"/>
      <c r="AJ679" s="73"/>
      <c r="AK679" s="73"/>
      <c r="AL679" s="73"/>
      <c r="AM679" s="73"/>
      <c r="AN679" s="73"/>
      <c r="AO679" s="73"/>
      <c r="AP679" s="73"/>
      <c r="AQ679" s="73"/>
      <c r="AR679" s="73"/>
      <c r="AS679" s="73"/>
      <c r="AT679" s="73"/>
      <c r="AU679" s="73"/>
    </row>
    <row r="680" ht="14.25" customHeight="1">
      <c r="A680" s="433">
        <v>46336.0</v>
      </c>
      <c r="B680" s="438" t="s">
        <v>68</v>
      </c>
      <c r="C680" s="438" t="s">
        <v>68</v>
      </c>
      <c r="D680" s="438" t="s">
        <v>68</v>
      </c>
      <c r="E680" s="438" t="s">
        <v>68</v>
      </c>
      <c r="F680" s="438" t="s">
        <v>68</v>
      </c>
      <c r="G680" s="438" t="s">
        <v>68</v>
      </c>
      <c r="H680" s="23"/>
      <c r="I680" s="23"/>
      <c r="J680" s="447" t="s">
        <v>68</v>
      </c>
      <c r="K680" s="483"/>
      <c r="L680" s="438" t="s">
        <v>68</v>
      </c>
      <c r="M680" s="438" t="s">
        <v>68</v>
      </c>
      <c r="N680" s="23"/>
      <c r="O680" s="23"/>
      <c r="P680" s="23"/>
      <c r="Q680" s="23"/>
      <c r="R680" s="23"/>
      <c r="S680" s="23"/>
      <c r="T680" s="436" t="s">
        <v>68</v>
      </c>
      <c r="U680" s="434"/>
      <c r="V680" s="23"/>
      <c r="W680" s="23"/>
      <c r="X680" s="23"/>
      <c r="Y680" s="23"/>
      <c r="Z680" s="23"/>
      <c r="AA680" s="23"/>
      <c r="AB680" s="437"/>
      <c r="AC680" s="437"/>
      <c r="AD680" s="23"/>
      <c r="AE680" s="73"/>
      <c r="AF680" s="73"/>
      <c r="AG680" s="73"/>
      <c r="AH680" s="73"/>
      <c r="AI680" s="73"/>
      <c r="AJ680" s="73"/>
      <c r="AK680" s="73"/>
      <c r="AL680" s="73"/>
      <c r="AM680" s="73"/>
      <c r="AN680" s="73"/>
      <c r="AO680" s="73"/>
      <c r="AP680" s="73"/>
      <c r="AQ680" s="73"/>
      <c r="AR680" s="73"/>
      <c r="AS680" s="73"/>
      <c r="AT680" s="73"/>
      <c r="AU680" s="73"/>
    </row>
    <row r="681" ht="14.25" customHeight="1">
      <c r="A681" s="433">
        <v>46337.0</v>
      </c>
      <c r="B681" s="438" t="s">
        <v>68</v>
      </c>
      <c r="C681" s="438" t="s">
        <v>68</v>
      </c>
      <c r="D681" s="438" t="s">
        <v>68</v>
      </c>
      <c r="E681" s="438" t="s">
        <v>68</v>
      </c>
      <c r="F681" s="438" t="s">
        <v>68</v>
      </c>
      <c r="G681" s="438" t="s">
        <v>68</v>
      </c>
      <c r="H681" s="23"/>
      <c r="I681" s="23"/>
      <c r="J681" s="447" t="s">
        <v>68</v>
      </c>
      <c r="K681" s="483"/>
      <c r="L681" s="438" t="s">
        <v>68</v>
      </c>
      <c r="M681" s="438" t="s">
        <v>68</v>
      </c>
      <c r="N681" s="23"/>
      <c r="O681" s="23"/>
      <c r="P681" s="23"/>
      <c r="Q681" s="23"/>
      <c r="R681" s="23"/>
      <c r="S681" s="23"/>
      <c r="T681" s="436" t="s">
        <v>68</v>
      </c>
      <c r="U681" s="434"/>
      <c r="V681" s="23"/>
      <c r="W681" s="23"/>
      <c r="X681" s="23"/>
      <c r="Y681" s="23"/>
      <c r="Z681" s="23"/>
      <c r="AA681" s="23"/>
      <c r="AB681" s="437"/>
      <c r="AC681" s="437"/>
      <c r="AD681" s="23"/>
      <c r="AE681" s="73"/>
      <c r="AF681" s="73"/>
      <c r="AG681" s="73"/>
      <c r="AH681" s="73"/>
      <c r="AI681" s="73"/>
      <c r="AJ681" s="73"/>
      <c r="AK681" s="73"/>
      <c r="AL681" s="73"/>
      <c r="AM681" s="73"/>
      <c r="AN681" s="73"/>
      <c r="AO681" s="73"/>
      <c r="AP681" s="73"/>
      <c r="AQ681" s="73"/>
      <c r="AR681" s="73"/>
      <c r="AS681" s="73"/>
      <c r="AT681" s="73"/>
      <c r="AU681" s="73"/>
    </row>
    <row r="682" ht="14.25" customHeight="1">
      <c r="A682" s="433">
        <v>46338.0</v>
      </c>
      <c r="B682" s="438" t="s">
        <v>68</v>
      </c>
      <c r="C682" s="438" t="s">
        <v>68</v>
      </c>
      <c r="D682" s="438" t="s">
        <v>68</v>
      </c>
      <c r="E682" s="438" t="s">
        <v>68</v>
      </c>
      <c r="F682" s="438" t="s">
        <v>68</v>
      </c>
      <c r="G682" s="438" t="s">
        <v>68</v>
      </c>
      <c r="H682" s="23"/>
      <c r="I682" s="23"/>
      <c r="J682" s="447" t="s">
        <v>68</v>
      </c>
      <c r="K682" s="483"/>
      <c r="L682" s="438" t="s">
        <v>68</v>
      </c>
      <c r="M682" s="438" t="s">
        <v>68</v>
      </c>
      <c r="N682" s="23"/>
      <c r="O682" s="23"/>
      <c r="P682" s="23"/>
      <c r="Q682" s="23"/>
      <c r="R682" s="23"/>
      <c r="S682" s="23"/>
      <c r="T682" s="436" t="s">
        <v>68</v>
      </c>
      <c r="U682" s="434"/>
      <c r="V682" s="23"/>
      <c r="W682" s="23"/>
      <c r="X682" s="23"/>
      <c r="Y682" s="23"/>
      <c r="Z682" s="23"/>
      <c r="AA682" s="23"/>
      <c r="AB682" s="437"/>
      <c r="AC682" s="437"/>
      <c r="AD682" s="23"/>
      <c r="AE682" s="73"/>
      <c r="AF682" s="73"/>
      <c r="AG682" s="73"/>
      <c r="AH682" s="73"/>
      <c r="AI682" s="73"/>
      <c r="AJ682" s="73"/>
      <c r="AK682" s="73"/>
      <c r="AL682" s="73"/>
      <c r="AM682" s="73"/>
      <c r="AN682" s="73"/>
      <c r="AO682" s="73"/>
      <c r="AP682" s="73"/>
      <c r="AQ682" s="73"/>
      <c r="AR682" s="73"/>
      <c r="AS682" s="73"/>
      <c r="AT682" s="73"/>
      <c r="AU682" s="73"/>
    </row>
    <row r="683" ht="14.25" customHeight="1">
      <c r="A683" s="433">
        <v>46339.0</v>
      </c>
      <c r="B683" s="438" t="s">
        <v>68</v>
      </c>
      <c r="C683" s="438" t="s">
        <v>68</v>
      </c>
      <c r="D683" s="438" t="s">
        <v>68</v>
      </c>
      <c r="E683" s="438" t="s">
        <v>68</v>
      </c>
      <c r="F683" s="438" t="s">
        <v>68</v>
      </c>
      <c r="G683" s="438" t="s">
        <v>68</v>
      </c>
      <c r="H683" s="23"/>
      <c r="I683" s="23"/>
      <c r="J683" s="447" t="s">
        <v>68</v>
      </c>
      <c r="K683" s="483"/>
      <c r="L683" s="438" t="s">
        <v>68</v>
      </c>
      <c r="M683" s="438" t="s">
        <v>68</v>
      </c>
      <c r="N683" s="23"/>
      <c r="O683" s="23"/>
      <c r="P683" s="23"/>
      <c r="Q683" s="23"/>
      <c r="R683" s="23"/>
      <c r="S683" s="23"/>
      <c r="T683" s="436" t="s">
        <v>68</v>
      </c>
      <c r="U683" s="434"/>
      <c r="V683" s="23"/>
      <c r="W683" s="23"/>
      <c r="X683" s="23"/>
      <c r="Y683" s="23"/>
      <c r="Z683" s="23"/>
      <c r="AA683" s="23"/>
      <c r="AB683" s="437"/>
      <c r="AC683" s="437"/>
      <c r="AD683" s="23"/>
      <c r="AE683" s="73"/>
      <c r="AF683" s="73"/>
      <c r="AG683" s="73"/>
      <c r="AH683" s="73"/>
      <c r="AI683" s="73"/>
      <c r="AJ683" s="73"/>
      <c r="AK683" s="73"/>
      <c r="AL683" s="73"/>
      <c r="AM683" s="73"/>
      <c r="AN683" s="73"/>
      <c r="AO683" s="73"/>
      <c r="AP683" s="73"/>
      <c r="AQ683" s="73"/>
      <c r="AR683" s="73"/>
      <c r="AS683" s="73"/>
      <c r="AT683" s="73"/>
      <c r="AU683" s="73"/>
    </row>
    <row r="684" ht="14.25" customHeight="1">
      <c r="A684" s="433">
        <v>46340.0</v>
      </c>
      <c r="B684" s="438" t="s">
        <v>68</v>
      </c>
      <c r="C684" s="438" t="s">
        <v>68</v>
      </c>
      <c r="D684" s="438" t="s">
        <v>68</v>
      </c>
      <c r="E684" s="438" t="s">
        <v>68</v>
      </c>
      <c r="F684" s="438" t="s">
        <v>68</v>
      </c>
      <c r="G684" s="438" t="s">
        <v>68</v>
      </c>
      <c r="H684" s="23"/>
      <c r="I684" s="23"/>
      <c r="J684" s="447" t="s">
        <v>13432</v>
      </c>
      <c r="K684" s="483"/>
      <c r="L684" s="438" t="s">
        <v>68</v>
      </c>
      <c r="M684" s="438" t="s">
        <v>68</v>
      </c>
      <c r="N684" s="23"/>
      <c r="O684" s="23"/>
      <c r="P684" s="23"/>
      <c r="Q684" s="23"/>
      <c r="R684" s="23"/>
      <c r="S684" s="23"/>
      <c r="T684" s="436" t="s">
        <v>13432</v>
      </c>
      <c r="U684" s="434"/>
      <c r="V684" s="23"/>
      <c r="W684" s="23"/>
      <c r="X684" s="23"/>
      <c r="Y684" s="23"/>
      <c r="Z684" s="23"/>
      <c r="AA684" s="23"/>
      <c r="AB684" s="437"/>
      <c r="AC684" s="437"/>
      <c r="AD684" s="23"/>
      <c r="AE684" s="73"/>
      <c r="AF684" s="73"/>
      <c r="AG684" s="73"/>
      <c r="AH684" s="73"/>
      <c r="AI684" s="73"/>
      <c r="AJ684" s="73"/>
      <c r="AK684" s="73"/>
      <c r="AL684" s="73"/>
      <c r="AM684" s="73"/>
      <c r="AN684" s="73"/>
      <c r="AO684" s="73"/>
      <c r="AP684" s="73"/>
      <c r="AQ684" s="73"/>
      <c r="AR684" s="73"/>
      <c r="AS684" s="73"/>
      <c r="AT684" s="73"/>
      <c r="AU684" s="73"/>
    </row>
    <row r="685" ht="14.25" customHeight="1">
      <c r="A685" s="433">
        <v>46341.0</v>
      </c>
      <c r="B685" s="438" t="s">
        <v>68</v>
      </c>
      <c r="C685" s="438" t="s">
        <v>68</v>
      </c>
      <c r="D685" s="438" t="s">
        <v>68</v>
      </c>
      <c r="E685" s="438" t="s">
        <v>68</v>
      </c>
      <c r="F685" s="438" t="s">
        <v>68</v>
      </c>
      <c r="G685" s="438" t="s">
        <v>68</v>
      </c>
      <c r="H685" s="23"/>
      <c r="I685" s="23"/>
      <c r="J685" s="439" t="s">
        <v>2458</v>
      </c>
      <c r="K685" s="483"/>
      <c r="L685" s="438" t="s">
        <v>68</v>
      </c>
      <c r="M685" s="438" t="s">
        <v>68</v>
      </c>
      <c r="N685" s="23"/>
      <c r="O685" s="23"/>
      <c r="P685" s="23"/>
      <c r="Q685" s="23"/>
      <c r="R685" s="23"/>
      <c r="S685" s="23"/>
      <c r="T685" s="438" t="s">
        <v>2458</v>
      </c>
      <c r="U685" s="467"/>
      <c r="V685" s="23"/>
      <c r="W685" s="23"/>
      <c r="X685" s="23"/>
      <c r="Y685" s="23"/>
      <c r="Z685" s="23"/>
      <c r="AA685" s="23"/>
      <c r="AB685" s="437"/>
      <c r="AC685" s="437"/>
      <c r="AD685" s="23"/>
      <c r="AE685" s="73"/>
      <c r="AF685" s="73"/>
      <c r="AG685" s="73"/>
      <c r="AH685" s="73"/>
      <c r="AI685" s="73"/>
      <c r="AJ685" s="73"/>
      <c r="AK685" s="73"/>
      <c r="AL685" s="73"/>
      <c r="AM685" s="73"/>
      <c r="AN685" s="73"/>
      <c r="AO685" s="73"/>
      <c r="AP685" s="73"/>
      <c r="AQ685" s="73"/>
      <c r="AR685" s="73"/>
      <c r="AS685" s="73"/>
      <c r="AT685" s="73"/>
      <c r="AU685" s="73"/>
    </row>
    <row r="686" ht="14.25" customHeight="1">
      <c r="A686" s="433">
        <v>46342.0</v>
      </c>
      <c r="B686" s="438" t="s">
        <v>68</v>
      </c>
      <c r="C686" s="438" t="s">
        <v>68</v>
      </c>
      <c r="D686" s="438" t="s">
        <v>68</v>
      </c>
      <c r="E686" s="438" t="s">
        <v>68</v>
      </c>
      <c r="F686" s="438" t="s">
        <v>68</v>
      </c>
      <c r="G686" s="438" t="s">
        <v>68</v>
      </c>
      <c r="H686" s="23"/>
      <c r="I686" s="23"/>
      <c r="J686" s="447" t="s">
        <v>68</v>
      </c>
      <c r="K686" s="483"/>
      <c r="L686" s="438" t="s">
        <v>68</v>
      </c>
      <c r="M686" s="438" t="s">
        <v>68</v>
      </c>
      <c r="N686" s="23"/>
      <c r="O686" s="23"/>
      <c r="P686" s="23"/>
      <c r="Q686" s="23"/>
      <c r="R686" s="23"/>
      <c r="S686" s="23"/>
      <c r="T686" s="436" t="s">
        <v>68</v>
      </c>
      <c r="U686" s="434"/>
      <c r="V686" s="23"/>
      <c r="W686" s="23"/>
      <c r="X686" s="23"/>
      <c r="Y686" s="23"/>
      <c r="Z686" s="23"/>
      <c r="AA686" s="23"/>
      <c r="AB686" s="437"/>
      <c r="AC686" s="437"/>
      <c r="AD686" s="23"/>
      <c r="AE686" s="73"/>
      <c r="AF686" s="73"/>
      <c r="AG686" s="73"/>
      <c r="AH686" s="73"/>
      <c r="AI686" s="73"/>
      <c r="AJ686" s="73"/>
      <c r="AK686" s="73"/>
      <c r="AL686" s="73"/>
      <c r="AM686" s="73"/>
      <c r="AN686" s="73"/>
      <c r="AO686" s="73"/>
      <c r="AP686" s="73"/>
      <c r="AQ686" s="73"/>
      <c r="AR686" s="73"/>
      <c r="AS686" s="73"/>
      <c r="AT686" s="73"/>
      <c r="AU686" s="73"/>
    </row>
    <row r="687" ht="14.25" customHeight="1">
      <c r="A687" s="433">
        <v>46343.0</v>
      </c>
      <c r="B687" s="438" t="s">
        <v>68</v>
      </c>
      <c r="C687" s="438" t="s">
        <v>68</v>
      </c>
      <c r="D687" s="438" t="s">
        <v>68</v>
      </c>
      <c r="E687" s="438" t="s">
        <v>68</v>
      </c>
      <c r="F687" s="438" t="s">
        <v>68</v>
      </c>
      <c r="G687" s="438" t="s">
        <v>68</v>
      </c>
      <c r="H687" s="23"/>
      <c r="I687" s="23"/>
      <c r="J687" s="447" t="s">
        <v>68</v>
      </c>
      <c r="K687" s="483"/>
      <c r="L687" s="438" t="s">
        <v>68</v>
      </c>
      <c r="M687" s="438" t="s">
        <v>68</v>
      </c>
      <c r="N687" s="23"/>
      <c r="O687" s="23"/>
      <c r="P687" s="23"/>
      <c r="Q687" s="23"/>
      <c r="R687" s="23"/>
      <c r="S687" s="23"/>
      <c r="T687" s="436" t="s">
        <v>68</v>
      </c>
      <c r="U687" s="434"/>
      <c r="V687" s="23"/>
      <c r="W687" s="23"/>
      <c r="X687" s="23"/>
      <c r="Y687" s="23"/>
      <c r="Z687" s="23"/>
      <c r="AA687" s="23"/>
      <c r="AB687" s="437"/>
      <c r="AC687" s="437"/>
      <c r="AD687" s="23"/>
      <c r="AE687" s="73"/>
      <c r="AF687" s="73"/>
      <c r="AG687" s="73"/>
      <c r="AH687" s="73"/>
      <c r="AI687" s="73"/>
      <c r="AJ687" s="73"/>
      <c r="AK687" s="73"/>
      <c r="AL687" s="73"/>
      <c r="AM687" s="73"/>
      <c r="AN687" s="73"/>
      <c r="AO687" s="73"/>
      <c r="AP687" s="73"/>
      <c r="AQ687" s="73"/>
      <c r="AR687" s="73"/>
      <c r="AS687" s="73"/>
      <c r="AT687" s="73"/>
      <c r="AU687" s="73"/>
    </row>
    <row r="688" ht="14.25" customHeight="1">
      <c r="A688" s="433">
        <v>46344.0</v>
      </c>
      <c r="B688" s="438" t="s">
        <v>68</v>
      </c>
      <c r="C688" s="438" t="s">
        <v>68</v>
      </c>
      <c r="D688" s="438" t="s">
        <v>68</v>
      </c>
      <c r="E688" s="438" t="s">
        <v>68</v>
      </c>
      <c r="F688" s="438" t="s">
        <v>68</v>
      </c>
      <c r="G688" s="438" t="s">
        <v>68</v>
      </c>
      <c r="H688" s="23"/>
      <c r="I688" s="23"/>
      <c r="J688" s="447" t="s">
        <v>68</v>
      </c>
      <c r="K688" s="483"/>
      <c r="L688" s="438" t="s">
        <v>68</v>
      </c>
      <c r="M688" s="438" t="s">
        <v>68</v>
      </c>
      <c r="N688" s="23"/>
      <c r="O688" s="23"/>
      <c r="P688" s="23"/>
      <c r="Q688" s="23"/>
      <c r="R688" s="23"/>
      <c r="S688" s="23"/>
      <c r="T688" s="436" t="s">
        <v>68</v>
      </c>
      <c r="U688" s="434"/>
      <c r="V688" s="23"/>
      <c r="W688" s="23"/>
      <c r="X688" s="23"/>
      <c r="Y688" s="23"/>
      <c r="Z688" s="23"/>
      <c r="AA688" s="23"/>
      <c r="AB688" s="437"/>
      <c r="AC688" s="437"/>
      <c r="AD688" s="23"/>
      <c r="AE688" s="73"/>
      <c r="AF688" s="73"/>
      <c r="AG688" s="73"/>
      <c r="AH688" s="73"/>
      <c r="AI688" s="73"/>
      <c r="AJ688" s="73"/>
      <c r="AK688" s="73"/>
      <c r="AL688" s="73"/>
      <c r="AM688" s="73"/>
      <c r="AN688" s="73"/>
      <c r="AO688" s="73"/>
      <c r="AP688" s="73"/>
      <c r="AQ688" s="73"/>
      <c r="AR688" s="73"/>
      <c r="AS688" s="73"/>
      <c r="AT688" s="73"/>
      <c r="AU688" s="73"/>
    </row>
    <row r="689" ht="14.25" customHeight="1">
      <c r="A689" s="433">
        <v>46345.0</v>
      </c>
      <c r="B689" s="438" t="s">
        <v>68</v>
      </c>
      <c r="C689" s="438" t="s">
        <v>68</v>
      </c>
      <c r="D689" s="438" t="s">
        <v>68</v>
      </c>
      <c r="E689" s="438" t="s">
        <v>68</v>
      </c>
      <c r="F689" s="438" t="s">
        <v>68</v>
      </c>
      <c r="G689" s="438" t="s">
        <v>68</v>
      </c>
      <c r="H689" s="23"/>
      <c r="I689" s="23"/>
      <c r="J689" s="447" t="s">
        <v>68</v>
      </c>
      <c r="K689" s="483"/>
      <c r="L689" s="438" t="s">
        <v>68</v>
      </c>
      <c r="M689" s="438" t="s">
        <v>68</v>
      </c>
      <c r="N689" s="23"/>
      <c r="O689" s="23"/>
      <c r="P689" s="23"/>
      <c r="Q689" s="23"/>
      <c r="R689" s="23"/>
      <c r="S689" s="23"/>
      <c r="T689" s="436" t="s">
        <v>68</v>
      </c>
      <c r="U689" s="434"/>
      <c r="V689" s="23"/>
      <c r="W689" s="23"/>
      <c r="X689" s="23"/>
      <c r="Y689" s="23"/>
      <c r="Z689" s="23"/>
      <c r="AA689" s="23"/>
      <c r="AB689" s="437"/>
      <c r="AC689" s="437"/>
      <c r="AD689" s="23"/>
      <c r="AE689" s="73"/>
      <c r="AF689" s="73"/>
      <c r="AG689" s="73"/>
      <c r="AH689" s="73"/>
      <c r="AI689" s="73"/>
      <c r="AJ689" s="73"/>
      <c r="AK689" s="73"/>
      <c r="AL689" s="73"/>
      <c r="AM689" s="73"/>
      <c r="AN689" s="73"/>
      <c r="AO689" s="73"/>
      <c r="AP689" s="73"/>
      <c r="AQ689" s="73"/>
      <c r="AR689" s="73"/>
      <c r="AS689" s="73"/>
      <c r="AT689" s="73"/>
      <c r="AU689" s="73"/>
    </row>
    <row r="690" ht="14.25" customHeight="1">
      <c r="A690" s="433">
        <v>46346.0</v>
      </c>
      <c r="B690" s="438" t="s">
        <v>68</v>
      </c>
      <c r="C690" s="438" t="s">
        <v>68</v>
      </c>
      <c r="D690" s="438" t="s">
        <v>68</v>
      </c>
      <c r="E690" s="438" t="s">
        <v>68</v>
      </c>
      <c r="F690" s="438" t="s">
        <v>68</v>
      </c>
      <c r="G690" s="438" t="s">
        <v>68</v>
      </c>
      <c r="H690" s="23"/>
      <c r="I690" s="23"/>
      <c r="J690" s="447" t="s">
        <v>68</v>
      </c>
      <c r="K690" s="483"/>
      <c r="L690" s="438" t="s">
        <v>68</v>
      </c>
      <c r="M690" s="438" t="s">
        <v>68</v>
      </c>
      <c r="N690" s="23"/>
      <c r="O690" s="23"/>
      <c r="P690" s="23"/>
      <c r="Q690" s="23"/>
      <c r="R690" s="23"/>
      <c r="S690" s="23"/>
      <c r="T690" s="436" t="s">
        <v>68</v>
      </c>
      <c r="U690" s="434"/>
      <c r="V690" s="23"/>
      <c r="W690" s="23"/>
      <c r="X690" s="23"/>
      <c r="Y690" s="23"/>
      <c r="Z690" s="23"/>
      <c r="AA690" s="23"/>
      <c r="AB690" s="437"/>
      <c r="AC690" s="437"/>
      <c r="AD690" s="23"/>
      <c r="AE690" s="73"/>
      <c r="AF690" s="73"/>
      <c r="AG690" s="73"/>
      <c r="AH690" s="73"/>
      <c r="AI690" s="73"/>
      <c r="AJ690" s="73"/>
      <c r="AK690" s="73"/>
      <c r="AL690" s="73"/>
      <c r="AM690" s="73"/>
      <c r="AN690" s="73"/>
      <c r="AO690" s="73"/>
      <c r="AP690" s="73"/>
      <c r="AQ690" s="73"/>
      <c r="AR690" s="73"/>
      <c r="AS690" s="73"/>
      <c r="AT690" s="73"/>
      <c r="AU690" s="73"/>
    </row>
    <row r="691" ht="14.25" customHeight="1">
      <c r="A691" s="433">
        <v>46347.0</v>
      </c>
      <c r="B691" s="438" t="s">
        <v>68</v>
      </c>
      <c r="C691" s="438" t="s">
        <v>68</v>
      </c>
      <c r="D691" s="438" t="s">
        <v>68</v>
      </c>
      <c r="E691" s="438" t="s">
        <v>68</v>
      </c>
      <c r="F691" s="438" t="s">
        <v>68</v>
      </c>
      <c r="G691" s="438" t="s">
        <v>68</v>
      </c>
      <c r="H691" s="23"/>
      <c r="I691" s="23"/>
      <c r="J691" s="447" t="s">
        <v>13432</v>
      </c>
      <c r="K691" s="483"/>
      <c r="L691" s="438" t="s">
        <v>68</v>
      </c>
      <c r="M691" s="438" t="s">
        <v>68</v>
      </c>
      <c r="N691" s="23"/>
      <c r="O691" s="23"/>
      <c r="P691" s="23"/>
      <c r="Q691" s="23"/>
      <c r="R691" s="23"/>
      <c r="S691" s="23"/>
      <c r="T691" s="436" t="s">
        <v>13432</v>
      </c>
      <c r="U691" s="434"/>
      <c r="V691" s="23"/>
      <c r="W691" s="23"/>
      <c r="X691" s="23"/>
      <c r="Y691" s="23"/>
      <c r="Z691" s="23"/>
      <c r="AA691" s="23"/>
      <c r="AB691" s="437"/>
      <c r="AC691" s="437"/>
      <c r="AD691" s="23"/>
      <c r="AE691" s="73"/>
      <c r="AF691" s="73"/>
      <c r="AG691" s="73"/>
      <c r="AH691" s="73"/>
      <c r="AI691" s="73"/>
      <c r="AJ691" s="73"/>
      <c r="AK691" s="73"/>
      <c r="AL691" s="73"/>
      <c r="AM691" s="73"/>
      <c r="AN691" s="73"/>
      <c r="AO691" s="73"/>
      <c r="AP691" s="73"/>
      <c r="AQ691" s="73"/>
      <c r="AR691" s="73"/>
      <c r="AS691" s="73"/>
      <c r="AT691" s="73"/>
      <c r="AU691" s="73"/>
    </row>
    <row r="692" ht="14.25" customHeight="1">
      <c r="A692" s="433">
        <v>46348.0</v>
      </c>
      <c r="B692" s="438" t="s">
        <v>68</v>
      </c>
      <c r="C692" s="438" t="s">
        <v>68</v>
      </c>
      <c r="D692" s="438" t="s">
        <v>68</v>
      </c>
      <c r="E692" s="438" t="s">
        <v>68</v>
      </c>
      <c r="F692" s="438" t="s">
        <v>68</v>
      </c>
      <c r="G692" s="438" t="s">
        <v>68</v>
      </c>
      <c r="H692" s="23"/>
      <c r="I692" s="23"/>
      <c r="J692" s="439" t="s">
        <v>2458</v>
      </c>
      <c r="K692" s="483"/>
      <c r="L692" s="438" t="s">
        <v>68</v>
      </c>
      <c r="M692" s="438" t="s">
        <v>68</v>
      </c>
      <c r="N692" s="23"/>
      <c r="O692" s="23"/>
      <c r="P692" s="23"/>
      <c r="Q692" s="23"/>
      <c r="R692" s="23"/>
      <c r="S692" s="23"/>
      <c r="T692" s="438" t="s">
        <v>2458</v>
      </c>
      <c r="U692" s="467"/>
      <c r="V692" s="23"/>
      <c r="W692" s="23"/>
      <c r="X692" s="23"/>
      <c r="Y692" s="23"/>
      <c r="Z692" s="23"/>
      <c r="AA692" s="23"/>
      <c r="AB692" s="437"/>
      <c r="AC692" s="437"/>
      <c r="AD692" s="23"/>
      <c r="AE692" s="73"/>
      <c r="AF692" s="73"/>
      <c r="AG692" s="73"/>
      <c r="AH692" s="73"/>
      <c r="AI692" s="73"/>
      <c r="AJ692" s="73"/>
      <c r="AK692" s="73"/>
      <c r="AL692" s="73"/>
      <c r="AM692" s="73"/>
      <c r="AN692" s="73"/>
      <c r="AO692" s="73"/>
      <c r="AP692" s="73"/>
      <c r="AQ692" s="73"/>
      <c r="AR692" s="73"/>
      <c r="AS692" s="73"/>
      <c r="AT692" s="73"/>
      <c r="AU692" s="73"/>
    </row>
    <row r="693" ht="14.25" customHeight="1">
      <c r="A693" s="433">
        <v>46349.0</v>
      </c>
      <c r="B693" s="438" t="s">
        <v>68</v>
      </c>
      <c r="C693" s="438" t="s">
        <v>68</v>
      </c>
      <c r="D693" s="438" t="s">
        <v>68</v>
      </c>
      <c r="E693" s="438" t="s">
        <v>68</v>
      </c>
      <c r="F693" s="438" t="s">
        <v>68</v>
      </c>
      <c r="G693" s="438" t="s">
        <v>68</v>
      </c>
      <c r="H693" s="23"/>
      <c r="I693" s="23"/>
      <c r="J693" s="447" t="s">
        <v>68</v>
      </c>
      <c r="K693" s="483"/>
      <c r="L693" s="438" t="s">
        <v>68</v>
      </c>
      <c r="M693" s="438" t="s">
        <v>68</v>
      </c>
      <c r="N693" s="23"/>
      <c r="O693" s="23"/>
      <c r="P693" s="23"/>
      <c r="Q693" s="23"/>
      <c r="R693" s="23"/>
      <c r="S693" s="23"/>
      <c r="T693" s="436" t="s">
        <v>68</v>
      </c>
      <c r="U693" s="434"/>
      <c r="V693" s="23"/>
      <c r="W693" s="23"/>
      <c r="X693" s="23"/>
      <c r="Y693" s="23"/>
      <c r="Z693" s="23"/>
      <c r="AA693" s="23"/>
      <c r="AB693" s="437"/>
      <c r="AC693" s="437"/>
      <c r="AD693" s="23"/>
      <c r="AE693" s="73"/>
      <c r="AF693" s="73"/>
      <c r="AG693" s="73"/>
      <c r="AH693" s="73"/>
      <c r="AI693" s="73"/>
      <c r="AJ693" s="73"/>
      <c r="AK693" s="73"/>
      <c r="AL693" s="73"/>
      <c r="AM693" s="73"/>
      <c r="AN693" s="73"/>
      <c r="AO693" s="73"/>
      <c r="AP693" s="73"/>
      <c r="AQ693" s="73"/>
      <c r="AR693" s="73"/>
      <c r="AS693" s="73"/>
      <c r="AT693" s="73"/>
      <c r="AU693" s="73"/>
    </row>
    <row r="694" ht="14.25" customHeight="1">
      <c r="A694" s="433">
        <v>46350.0</v>
      </c>
      <c r="B694" s="438" t="s">
        <v>68</v>
      </c>
      <c r="C694" s="438" t="s">
        <v>68</v>
      </c>
      <c r="D694" s="438" t="s">
        <v>68</v>
      </c>
      <c r="E694" s="438" t="s">
        <v>68</v>
      </c>
      <c r="F694" s="438" t="s">
        <v>68</v>
      </c>
      <c r="G694" s="438" t="s">
        <v>68</v>
      </c>
      <c r="H694" s="23"/>
      <c r="I694" s="23"/>
      <c r="J694" s="447" t="s">
        <v>68</v>
      </c>
      <c r="K694" s="483"/>
      <c r="L694" s="438" t="s">
        <v>68</v>
      </c>
      <c r="M694" s="438" t="s">
        <v>68</v>
      </c>
      <c r="N694" s="23"/>
      <c r="O694" s="23"/>
      <c r="P694" s="23"/>
      <c r="Q694" s="23"/>
      <c r="R694" s="23"/>
      <c r="S694" s="23"/>
      <c r="T694" s="436" t="s">
        <v>68</v>
      </c>
      <c r="U694" s="434"/>
      <c r="V694" s="23"/>
      <c r="W694" s="23"/>
      <c r="X694" s="23"/>
      <c r="Y694" s="23"/>
      <c r="Z694" s="23"/>
      <c r="AA694" s="23"/>
      <c r="AB694" s="437"/>
      <c r="AC694" s="437"/>
      <c r="AD694" s="23"/>
      <c r="AE694" s="73"/>
      <c r="AF694" s="73"/>
      <c r="AG694" s="73"/>
      <c r="AH694" s="73"/>
      <c r="AI694" s="73"/>
      <c r="AJ694" s="73"/>
      <c r="AK694" s="73"/>
      <c r="AL694" s="73"/>
      <c r="AM694" s="73"/>
      <c r="AN694" s="73"/>
      <c r="AO694" s="73"/>
      <c r="AP694" s="73"/>
      <c r="AQ694" s="73"/>
      <c r="AR694" s="73"/>
      <c r="AS694" s="73"/>
      <c r="AT694" s="73"/>
      <c r="AU694" s="73"/>
    </row>
    <row r="695" ht="14.25" customHeight="1">
      <c r="A695" s="433">
        <v>46351.0</v>
      </c>
      <c r="B695" s="438" t="s">
        <v>68</v>
      </c>
      <c r="C695" s="438" t="s">
        <v>68</v>
      </c>
      <c r="D695" s="438" t="s">
        <v>68</v>
      </c>
      <c r="E695" s="438" t="s">
        <v>68</v>
      </c>
      <c r="F695" s="438" t="s">
        <v>68</v>
      </c>
      <c r="G695" s="438" t="s">
        <v>68</v>
      </c>
      <c r="H695" s="23"/>
      <c r="I695" s="23"/>
      <c r="J695" s="447" t="s">
        <v>68</v>
      </c>
      <c r="K695" s="483"/>
      <c r="L695" s="438" t="s">
        <v>68</v>
      </c>
      <c r="M695" s="438" t="s">
        <v>68</v>
      </c>
      <c r="N695" s="23"/>
      <c r="O695" s="23"/>
      <c r="P695" s="23"/>
      <c r="Q695" s="23"/>
      <c r="R695" s="23"/>
      <c r="S695" s="23"/>
      <c r="T695" s="436" t="s">
        <v>68</v>
      </c>
      <c r="U695" s="434"/>
      <c r="V695" s="23"/>
      <c r="W695" s="23"/>
      <c r="X695" s="23"/>
      <c r="Y695" s="23"/>
      <c r="Z695" s="23"/>
      <c r="AA695" s="23"/>
      <c r="AB695" s="437"/>
      <c r="AC695" s="437"/>
      <c r="AD695" s="23"/>
      <c r="AE695" s="73"/>
      <c r="AF695" s="73"/>
      <c r="AG695" s="73"/>
      <c r="AH695" s="73"/>
      <c r="AI695" s="73"/>
      <c r="AJ695" s="73"/>
      <c r="AK695" s="73"/>
      <c r="AL695" s="73"/>
      <c r="AM695" s="73"/>
      <c r="AN695" s="73"/>
      <c r="AO695" s="73"/>
      <c r="AP695" s="73"/>
      <c r="AQ695" s="73"/>
      <c r="AR695" s="73"/>
      <c r="AS695" s="73"/>
      <c r="AT695" s="73"/>
      <c r="AU695" s="73"/>
    </row>
    <row r="696" ht="14.25" customHeight="1">
      <c r="A696" s="433">
        <v>46352.0</v>
      </c>
      <c r="B696" s="438" t="s">
        <v>68</v>
      </c>
      <c r="C696" s="438" t="s">
        <v>68</v>
      </c>
      <c r="D696" s="438" t="s">
        <v>68</v>
      </c>
      <c r="E696" s="438" t="s">
        <v>68</v>
      </c>
      <c r="F696" s="438" t="s">
        <v>68</v>
      </c>
      <c r="G696" s="438" t="s">
        <v>68</v>
      </c>
      <c r="H696" s="23"/>
      <c r="I696" s="23"/>
      <c r="J696" s="447" t="s">
        <v>68</v>
      </c>
      <c r="K696" s="483"/>
      <c r="L696" s="438" t="s">
        <v>68</v>
      </c>
      <c r="M696" s="438" t="s">
        <v>68</v>
      </c>
      <c r="N696" s="23"/>
      <c r="O696" s="23"/>
      <c r="P696" s="23"/>
      <c r="Q696" s="23"/>
      <c r="R696" s="23"/>
      <c r="S696" s="23"/>
      <c r="T696" s="436" t="s">
        <v>68</v>
      </c>
      <c r="U696" s="434"/>
      <c r="V696" s="23"/>
      <c r="W696" s="23"/>
      <c r="X696" s="23"/>
      <c r="Y696" s="23"/>
      <c r="Z696" s="23"/>
      <c r="AA696" s="23"/>
      <c r="AB696" s="437"/>
      <c r="AC696" s="437"/>
      <c r="AD696" s="23"/>
      <c r="AE696" s="73"/>
      <c r="AF696" s="73"/>
      <c r="AG696" s="73"/>
      <c r="AH696" s="73"/>
      <c r="AI696" s="73"/>
      <c r="AJ696" s="73"/>
      <c r="AK696" s="73"/>
      <c r="AL696" s="73"/>
      <c r="AM696" s="73"/>
      <c r="AN696" s="73"/>
      <c r="AO696" s="73"/>
      <c r="AP696" s="73"/>
      <c r="AQ696" s="73"/>
      <c r="AR696" s="73"/>
      <c r="AS696" s="73"/>
      <c r="AT696" s="73"/>
      <c r="AU696" s="73"/>
    </row>
    <row r="697" ht="14.25" customHeight="1">
      <c r="A697" s="433">
        <v>46353.0</v>
      </c>
      <c r="B697" s="438" t="s">
        <v>68</v>
      </c>
      <c r="C697" s="438" t="s">
        <v>68</v>
      </c>
      <c r="D697" s="438" t="s">
        <v>68</v>
      </c>
      <c r="E697" s="438" t="s">
        <v>68</v>
      </c>
      <c r="F697" s="438" t="s">
        <v>68</v>
      </c>
      <c r="G697" s="438" t="s">
        <v>68</v>
      </c>
      <c r="H697" s="23"/>
      <c r="I697" s="23"/>
      <c r="J697" s="447" t="s">
        <v>68</v>
      </c>
      <c r="K697" s="483"/>
      <c r="L697" s="438" t="s">
        <v>68</v>
      </c>
      <c r="M697" s="438" t="s">
        <v>68</v>
      </c>
      <c r="N697" s="23"/>
      <c r="O697" s="23"/>
      <c r="P697" s="23"/>
      <c r="Q697" s="23"/>
      <c r="R697" s="23"/>
      <c r="S697" s="23"/>
      <c r="T697" s="436" t="s">
        <v>68</v>
      </c>
      <c r="U697" s="434"/>
      <c r="V697" s="23"/>
      <c r="W697" s="23"/>
      <c r="X697" s="23"/>
      <c r="Y697" s="23"/>
      <c r="Z697" s="23"/>
      <c r="AA697" s="23"/>
      <c r="AB697" s="437"/>
      <c r="AC697" s="437"/>
      <c r="AD697" s="23"/>
      <c r="AE697" s="73"/>
      <c r="AF697" s="73"/>
      <c r="AG697" s="73"/>
      <c r="AH697" s="73"/>
      <c r="AI697" s="73"/>
      <c r="AJ697" s="73"/>
      <c r="AK697" s="73"/>
      <c r="AL697" s="73"/>
      <c r="AM697" s="73"/>
      <c r="AN697" s="73"/>
      <c r="AO697" s="73"/>
      <c r="AP697" s="73"/>
      <c r="AQ697" s="73"/>
      <c r="AR697" s="73"/>
      <c r="AS697" s="73"/>
      <c r="AT697" s="73"/>
      <c r="AU697" s="73"/>
    </row>
    <row r="698" ht="14.25" customHeight="1">
      <c r="A698" s="433">
        <v>46354.0</v>
      </c>
      <c r="B698" s="438" t="s">
        <v>68</v>
      </c>
      <c r="C698" s="438" t="s">
        <v>68</v>
      </c>
      <c r="D698" s="438" t="s">
        <v>68</v>
      </c>
      <c r="E698" s="438" t="s">
        <v>68</v>
      </c>
      <c r="F698" s="438" t="s">
        <v>68</v>
      </c>
      <c r="G698" s="438" t="s">
        <v>68</v>
      </c>
      <c r="H698" s="23"/>
      <c r="I698" s="23"/>
      <c r="J698" s="447" t="s">
        <v>13432</v>
      </c>
      <c r="K698" s="483"/>
      <c r="L698" s="438" t="s">
        <v>68</v>
      </c>
      <c r="M698" s="438" t="s">
        <v>68</v>
      </c>
      <c r="N698" s="23"/>
      <c r="O698" s="23"/>
      <c r="P698" s="23"/>
      <c r="Q698" s="23"/>
      <c r="R698" s="23"/>
      <c r="S698" s="23"/>
      <c r="T698" s="436" t="s">
        <v>13432</v>
      </c>
      <c r="U698" s="434"/>
      <c r="V698" s="23"/>
      <c r="W698" s="23"/>
      <c r="X698" s="23"/>
      <c r="Y698" s="23"/>
      <c r="Z698" s="23"/>
      <c r="AA698" s="23"/>
      <c r="AB698" s="437"/>
      <c r="AC698" s="437"/>
      <c r="AD698" s="23"/>
      <c r="AE698" s="73"/>
      <c r="AF698" s="73"/>
      <c r="AG698" s="73"/>
      <c r="AH698" s="73"/>
      <c r="AI698" s="73"/>
      <c r="AJ698" s="73"/>
      <c r="AK698" s="73"/>
      <c r="AL698" s="73"/>
      <c r="AM698" s="73"/>
      <c r="AN698" s="73"/>
      <c r="AO698" s="73"/>
      <c r="AP698" s="73"/>
      <c r="AQ698" s="73"/>
      <c r="AR698" s="73"/>
      <c r="AS698" s="73"/>
      <c r="AT698" s="73"/>
      <c r="AU698" s="73"/>
    </row>
    <row r="699" ht="14.25" customHeight="1">
      <c r="A699" s="433">
        <v>46355.0</v>
      </c>
      <c r="B699" s="438" t="s">
        <v>68</v>
      </c>
      <c r="C699" s="438" t="s">
        <v>68</v>
      </c>
      <c r="D699" s="438" t="s">
        <v>68</v>
      </c>
      <c r="E699" s="438" t="s">
        <v>68</v>
      </c>
      <c r="F699" s="438" t="s">
        <v>68</v>
      </c>
      <c r="G699" s="438" t="s">
        <v>68</v>
      </c>
      <c r="H699" s="23"/>
      <c r="I699" s="23"/>
      <c r="J699" s="439" t="s">
        <v>2458</v>
      </c>
      <c r="K699" s="483"/>
      <c r="L699" s="438" t="s">
        <v>68</v>
      </c>
      <c r="M699" s="438" t="s">
        <v>68</v>
      </c>
      <c r="N699" s="23"/>
      <c r="O699" s="23"/>
      <c r="P699" s="23"/>
      <c r="Q699" s="23"/>
      <c r="R699" s="23"/>
      <c r="S699" s="23"/>
      <c r="T699" s="438" t="s">
        <v>2458</v>
      </c>
      <c r="U699" s="467"/>
      <c r="V699" s="23"/>
      <c r="W699" s="23"/>
      <c r="X699" s="23"/>
      <c r="Y699" s="23"/>
      <c r="Z699" s="23"/>
      <c r="AA699" s="23"/>
      <c r="AB699" s="437"/>
      <c r="AC699" s="437"/>
      <c r="AD699" s="23"/>
      <c r="AE699" s="73"/>
      <c r="AF699" s="73"/>
      <c r="AG699" s="73"/>
      <c r="AH699" s="73"/>
      <c r="AI699" s="73"/>
      <c r="AJ699" s="73"/>
      <c r="AK699" s="73"/>
      <c r="AL699" s="73"/>
      <c r="AM699" s="73"/>
      <c r="AN699" s="73"/>
      <c r="AO699" s="73"/>
      <c r="AP699" s="73"/>
      <c r="AQ699" s="73"/>
      <c r="AR699" s="73"/>
      <c r="AS699" s="73"/>
      <c r="AT699" s="73"/>
      <c r="AU699" s="73"/>
    </row>
    <row r="700" ht="14.25" customHeight="1">
      <c r="A700" s="433">
        <v>46356.0</v>
      </c>
      <c r="B700" s="438" t="s">
        <v>68</v>
      </c>
      <c r="C700" s="438" t="s">
        <v>68</v>
      </c>
      <c r="D700" s="438" t="s">
        <v>68</v>
      </c>
      <c r="E700" s="438" t="s">
        <v>68</v>
      </c>
      <c r="F700" s="438" t="s">
        <v>68</v>
      </c>
      <c r="G700" s="438" t="s">
        <v>68</v>
      </c>
      <c r="H700" s="23"/>
      <c r="I700" s="23"/>
      <c r="J700" s="447" t="s">
        <v>68</v>
      </c>
      <c r="K700" s="483"/>
      <c r="L700" s="438" t="s">
        <v>68</v>
      </c>
      <c r="M700" s="438" t="s">
        <v>68</v>
      </c>
      <c r="N700" s="23"/>
      <c r="O700" s="23"/>
      <c r="P700" s="23"/>
      <c r="Q700" s="23"/>
      <c r="R700" s="23"/>
      <c r="S700" s="23"/>
      <c r="T700" s="436" t="s">
        <v>68</v>
      </c>
      <c r="U700" s="434"/>
      <c r="V700" s="23"/>
      <c r="W700" s="23"/>
      <c r="X700" s="23"/>
      <c r="Y700" s="23"/>
      <c r="Z700" s="23"/>
      <c r="AA700" s="23"/>
      <c r="AB700" s="437"/>
      <c r="AC700" s="437"/>
      <c r="AD700" s="23"/>
      <c r="AE700" s="73"/>
      <c r="AF700" s="73"/>
      <c r="AG700" s="73"/>
      <c r="AH700" s="73"/>
      <c r="AI700" s="73"/>
      <c r="AJ700" s="73"/>
      <c r="AK700" s="73"/>
      <c r="AL700" s="73"/>
      <c r="AM700" s="73"/>
      <c r="AN700" s="73"/>
      <c r="AO700" s="73"/>
      <c r="AP700" s="73"/>
      <c r="AQ700" s="73"/>
      <c r="AR700" s="73"/>
      <c r="AS700" s="73"/>
      <c r="AT700" s="73"/>
      <c r="AU700" s="73"/>
    </row>
    <row r="701" ht="14.25" customHeight="1">
      <c r="A701" s="433">
        <v>46357.0</v>
      </c>
      <c r="B701" s="438" t="s">
        <v>68</v>
      </c>
      <c r="C701" s="438" t="s">
        <v>68</v>
      </c>
      <c r="D701" s="438" t="s">
        <v>68</v>
      </c>
      <c r="E701" s="438" t="s">
        <v>68</v>
      </c>
      <c r="F701" s="438" t="s">
        <v>68</v>
      </c>
      <c r="G701" s="438" t="s">
        <v>68</v>
      </c>
      <c r="H701" s="23"/>
      <c r="I701" s="23"/>
      <c r="J701" s="447" t="s">
        <v>68</v>
      </c>
      <c r="K701" s="483"/>
      <c r="L701" s="438" t="s">
        <v>68</v>
      </c>
      <c r="M701" s="438" t="s">
        <v>68</v>
      </c>
      <c r="N701" s="23"/>
      <c r="O701" s="23"/>
      <c r="P701" s="23"/>
      <c r="Q701" s="23"/>
      <c r="R701" s="23"/>
      <c r="S701" s="23"/>
      <c r="T701" s="436" t="s">
        <v>68</v>
      </c>
      <c r="U701" s="434"/>
      <c r="V701" s="23"/>
      <c r="W701" s="23"/>
      <c r="X701" s="23"/>
      <c r="Y701" s="23"/>
      <c r="Z701" s="23"/>
      <c r="AA701" s="23"/>
      <c r="AB701" s="437"/>
      <c r="AC701" s="437"/>
      <c r="AD701" s="23"/>
      <c r="AE701" s="73"/>
      <c r="AF701" s="73"/>
      <c r="AG701" s="73"/>
      <c r="AH701" s="73"/>
      <c r="AI701" s="73"/>
      <c r="AJ701" s="73"/>
      <c r="AK701" s="73"/>
      <c r="AL701" s="73"/>
      <c r="AM701" s="73"/>
      <c r="AN701" s="73"/>
      <c r="AO701" s="73"/>
      <c r="AP701" s="73"/>
      <c r="AQ701" s="73"/>
      <c r="AR701" s="73"/>
      <c r="AS701" s="73"/>
      <c r="AT701" s="73"/>
      <c r="AU701" s="73"/>
    </row>
    <row r="702" ht="14.25" customHeight="1">
      <c r="A702" s="433">
        <v>46358.0</v>
      </c>
      <c r="B702" s="438" t="s">
        <v>68</v>
      </c>
      <c r="C702" s="438" t="s">
        <v>68</v>
      </c>
      <c r="D702" s="438" t="s">
        <v>68</v>
      </c>
      <c r="E702" s="438" t="s">
        <v>68</v>
      </c>
      <c r="F702" s="438" t="s">
        <v>68</v>
      </c>
      <c r="G702" s="438" t="s">
        <v>68</v>
      </c>
      <c r="H702" s="23"/>
      <c r="I702" s="23"/>
      <c r="J702" s="447" t="s">
        <v>68</v>
      </c>
      <c r="K702" s="483"/>
      <c r="L702" s="438" t="s">
        <v>68</v>
      </c>
      <c r="M702" s="438" t="s">
        <v>68</v>
      </c>
      <c r="N702" s="23"/>
      <c r="O702" s="23"/>
      <c r="P702" s="23"/>
      <c r="Q702" s="23"/>
      <c r="R702" s="23"/>
      <c r="S702" s="23"/>
      <c r="T702" s="436" t="s">
        <v>68</v>
      </c>
      <c r="U702" s="434"/>
      <c r="V702" s="23"/>
      <c r="W702" s="23"/>
      <c r="X702" s="23"/>
      <c r="Y702" s="23"/>
      <c r="Z702" s="23"/>
      <c r="AA702" s="23"/>
      <c r="AB702" s="437"/>
      <c r="AC702" s="437"/>
      <c r="AD702" s="23"/>
      <c r="AE702" s="73"/>
      <c r="AF702" s="73"/>
      <c r="AG702" s="73"/>
      <c r="AH702" s="73"/>
      <c r="AI702" s="73"/>
      <c r="AJ702" s="73"/>
      <c r="AK702" s="73"/>
      <c r="AL702" s="73"/>
      <c r="AM702" s="73"/>
      <c r="AN702" s="73"/>
      <c r="AO702" s="73"/>
      <c r="AP702" s="73"/>
      <c r="AQ702" s="73"/>
      <c r="AR702" s="73"/>
      <c r="AS702" s="73"/>
      <c r="AT702" s="73"/>
      <c r="AU702" s="73"/>
    </row>
    <row r="703" ht="14.25" customHeight="1">
      <c r="A703" s="433">
        <v>46359.0</v>
      </c>
      <c r="B703" s="438" t="s">
        <v>68</v>
      </c>
      <c r="C703" s="438" t="s">
        <v>68</v>
      </c>
      <c r="D703" s="438" t="s">
        <v>68</v>
      </c>
      <c r="E703" s="438" t="s">
        <v>68</v>
      </c>
      <c r="F703" s="438" t="s">
        <v>68</v>
      </c>
      <c r="G703" s="438" t="s">
        <v>68</v>
      </c>
      <c r="H703" s="23"/>
      <c r="I703" s="23"/>
      <c r="J703" s="447" t="s">
        <v>68</v>
      </c>
      <c r="K703" s="483"/>
      <c r="L703" s="438" t="s">
        <v>68</v>
      </c>
      <c r="M703" s="438" t="s">
        <v>68</v>
      </c>
      <c r="N703" s="23"/>
      <c r="O703" s="23"/>
      <c r="P703" s="23"/>
      <c r="Q703" s="23"/>
      <c r="R703" s="23"/>
      <c r="S703" s="23"/>
      <c r="T703" s="436" t="s">
        <v>68</v>
      </c>
      <c r="U703" s="434"/>
      <c r="V703" s="23"/>
      <c r="W703" s="23"/>
      <c r="X703" s="23"/>
      <c r="Y703" s="23"/>
      <c r="Z703" s="23"/>
      <c r="AA703" s="23"/>
      <c r="AB703" s="437"/>
      <c r="AC703" s="437"/>
      <c r="AD703" s="23"/>
      <c r="AE703" s="73"/>
      <c r="AF703" s="73"/>
      <c r="AG703" s="73"/>
      <c r="AH703" s="73"/>
      <c r="AI703" s="73"/>
      <c r="AJ703" s="73"/>
      <c r="AK703" s="73"/>
      <c r="AL703" s="73"/>
      <c r="AM703" s="73"/>
      <c r="AN703" s="73"/>
      <c r="AO703" s="73"/>
      <c r="AP703" s="73"/>
      <c r="AQ703" s="73"/>
      <c r="AR703" s="73"/>
      <c r="AS703" s="73"/>
      <c r="AT703" s="73"/>
      <c r="AU703" s="73"/>
    </row>
    <row r="704" ht="14.25" customHeight="1">
      <c r="A704" s="433">
        <v>46360.0</v>
      </c>
      <c r="B704" s="438" t="s">
        <v>68</v>
      </c>
      <c r="C704" s="438" t="s">
        <v>68</v>
      </c>
      <c r="D704" s="438" t="s">
        <v>68</v>
      </c>
      <c r="E704" s="438" t="s">
        <v>68</v>
      </c>
      <c r="F704" s="438" t="s">
        <v>68</v>
      </c>
      <c r="G704" s="438" t="s">
        <v>68</v>
      </c>
      <c r="H704" s="23"/>
      <c r="I704" s="23"/>
      <c r="J704" s="447" t="s">
        <v>68</v>
      </c>
      <c r="K704" s="483"/>
      <c r="L704" s="438" t="s">
        <v>68</v>
      </c>
      <c r="M704" s="438" t="s">
        <v>68</v>
      </c>
      <c r="N704" s="23"/>
      <c r="O704" s="23"/>
      <c r="P704" s="23"/>
      <c r="Q704" s="23"/>
      <c r="R704" s="23"/>
      <c r="S704" s="23"/>
      <c r="T704" s="436" t="s">
        <v>68</v>
      </c>
      <c r="U704" s="434"/>
      <c r="V704" s="23"/>
      <c r="W704" s="23"/>
      <c r="X704" s="23"/>
      <c r="Y704" s="23"/>
      <c r="Z704" s="23"/>
      <c r="AA704" s="23"/>
      <c r="AB704" s="437"/>
      <c r="AC704" s="437"/>
      <c r="AD704" s="23"/>
      <c r="AE704" s="73"/>
      <c r="AF704" s="73"/>
      <c r="AG704" s="73"/>
      <c r="AH704" s="73"/>
      <c r="AI704" s="73"/>
      <c r="AJ704" s="73"/>
      <c r="AK704" s="73"/>
      <c r="AL704" s="73"/>
      <c r="AM704" s="73"/>
      <c r="AN704" s="73"/>
      <c r="AO704" s="73"/>
      <c r="AP704" s="73"/>
      <c r="AQ704" s="73"/>
      <c r="AR704" s="73"/>
      <c r="AS704" s="73"/>
      <c r="AT704" s="73"/>
      <c r="AU704" s="73"/>
    </row>
    <row r="705" ht="14.25" customHeight="1">
      <c r="A705" s="433">
        <v>46361.0</v>
      </c>
      <c r="B705" s="438" t="s">
        <v>68</v>
      </c>
      <c r="C705" s="438" t="s">
        <v>68</v>
      </c>
      <c r="D705" s="438" t="s">
        <v>68</v>
      </c>
      <c r="E705" s="438" t="s">
        <v>68</v>
      </c>
      <c r="F705" s="438" t="s">
        <v>68</v>
      </c>
      <c r="G705" s="438" t="s">
        <v>68</v>
      </c>
      <c r="H705" s="23"/>
      <c r="I705" s="23"/>
      <c r="J705" s="447" t="s">
        <v>13432</v>
      </c>
      <c r="K705" s="483"/>
      <c r="L705" s="438" t="s">
        <v>68</v>
      </c>
      <c r="M705" s="438" t="s">
        <v>68</v>
      </c>
      <c r="N705" s="23"/>
      <c r="O705" s="23"/>
      <c r="P705" s="23"/>
      <c r="Q705" s="23"/>
      <c r="R705" s="23"/>
      <c r="S705" s="23"/>
      <c r="T705" s="436" t="s">
        <v>13432</v>
      </c>
      <c r="U705" s="434"/>
      <c r="V705" s="23"/>
      <c r="W705" s="23"/>
      <c r="X705" s="23"/>
      <c r="Y705" s="23"/>
      <c r="Z705" s="23"/>
      <c r="AA705" s="23"/>
      <c r="AB705" s="437"/>
      <c r="AC705" s="437"/>
      <c r="AD705" s="23"/>
      <c r="AE705" s="73"/>
      <c r="AF705" s="73"/>
      <c r="AG705" s="73"/>
      <c r="AH705" s="73"/>
      <c r="AI705" s="73"/>
      <c r="AJ705" s="73"/>
      <c r="AK705" s="73"/>
      <c r="AL705" s="73"/>
      <c r="AM705" s="73"/>
      <c r="AN705" s="73"/>
      <c r="AO705" s="73"/>
      <c r="AP705" s="73"/>
      <c r="AQ705" s="73"/>
      <c r="AR705" s="73"/>
      <c r="AS705" s="73"/>
      <c r="AT705" s="73"/>
      <c r="AU705" s="73"/>
    </row>
    <row r="706" ht="14.25" customHeight="1">
      <c r="A706" s="433">
        <v>46362.0</v>
      </c>
      <c r="B706" s="438" t="s">
        <v>68</v>
      </c>
      <c r="C706" s="438" t="s">
        <v>68</v>
      </c>
      <c r="D706" s="438" t="s">
        <v>68</v>
      </c>
      <c r="E706" s="438" t="s">
        <v>68</v>
      </c>
      <c r="F706" s="438" t="s">
        <v>68</v>
      </c>
      <c r="G706" s="438" t="s">
        <v>68</v>
      </c>
      <c r="H706" s="23"/>
      <c r="I706" s="23"/>
      <c r="J706" s="439" t="s">
        <v>2458</v>
      </c>
      <c r="K706" s="483"/>
      <c r="L706" s="438" t="s">
        <v>68</v>
      </c>
      <c r="M706" s="438" t="s">
        <v>68</v>
      </c>
      <c r="N706" s="23"/>
      <c r="O706" s="23"/>
      <c r="P706" s="23"/>
      <c r="Q706" s="23"/>
      <c r="R706" s="23"/>
      <c r="S706" s="23"/>
      <c r="T706" s="438" t="s">
        <v>2458</v>
      </c>
      <c r="U706" s="467"/>
      <c r="V706" s="23"/>
      <c r="W706" s="23"/>
      <c r="X706" s="23"/>
      <c r="Y706" s="23"/>
      <c r="Z706" s="23"/>
      <c r="AA706" s="23"/>
      <c r="AB706" s="437"/>
      <c r="AC706" s="437"/>
      <c r="AD706" s="23"/>
      <c r="AE706" s="73"/>
      <c r="AF706" s="73"/>
      <c r="AG706" s="73"/>
      <c r="AH706" s="73"/>
      <c r="AI706" s="73"/>
      <c r="AJ706" s="73"/>
      <c r="AK706" s="73"/>
      <c r="AL706" s="73"/>
      <c r="AM706" s="73"/>
      <c r="AN706" s="73"/>
      <c r="AO706" s="73"/>
      <c r="AP706" s="73"/>
      <c r="AQ706" s="73"/>
      <c r="AR706" s="73"/>
      <c r="AS706" s="73"/>
      <c r="AT706" s="73"/>
      <c r="AU706" s="73"/>
    </row>
    <row r="707" ht="14.25" customHeight="1">
      <c r="A707" s="433">
        <v>46363.0</v>
      </c>
      <c r="B707" s="438" t="s">
        <v>68</v>
      </c>
      <c r="C707" s="438" t="s">
        <v>68</v>
      </c>
      <c r="D707" s="438" t="s">
        <v>68</v>
      </c>
      <c r="E707" s="438" t="s">
        <v>68</v>
      </c>
      <c r="F707" s="438" t="s">
        <v>68</v>
      </c>
      <c r="G707" s="438" t="s">
        <v>68</v>
      </c>
      <c r="H707" s="23"/>
      <c r="I707" s="23"/>
      <c r="J707" s="447" t="s">
        <v>68</v>
      </c>
      <c r="K707" s="483"/>
      <c r="L707" s="438" t="s">
        <v>68</v>
      </c>
      <c r="M707" s="438" t="s">
        <v>68</v>
      </c>
      <c r="N707" s="23"/>
      <c r="O707" s="23"/>
      <c r="P707" s="23"/>
      <c r="Q707" s="23"/>
      <c r="R707" s="23"/>
      <c r="S707" s="23"/>
      <c r="T707" s="436" t="s">
        <v>68</v>
      </c>
      <c r="U707" s="434"/>
      <c r="V707" s="23"/>
      <c r="W707" s="23"/>
      <c r="X707" s="23"/>
      <c r="Y707" s="23"/>
      <c r="Z707" s="23"/>
      <c r="AA707" s="23"/>
      <c r="AB707" s="437"/>
      <c r="AC707" s="437"/>
      <c r="AD707" s="23"/>
      <c r="AE707" s="73"/>
      <c r="AF707" s="73"/>
      <c r="AG707" s="73"/>
      <c r="AH707" s="73"/>
      <c r="AI707" s="73"/>
      <c r="AJ707" s="73"/>
      <c r="AK707" s="73"/>
      <c r="AL707" s="73"/>
      <c r="AM707" s="73"/>
      <c r="AN707" s="73"/>
      <c r="AO707" s="73"/>
      <c r="AP707" s="73"/>
      <c r="AQ707" s="73"/>
      <c r="AR707" s="73"/>
      <c r="AS707" s="73"/>
      <c r="AT707" s="73"/>
      <c r="AU707" s="73"/>
    </row>
    <row r="708" ht="14.25" customHeight="1">
      <c r="A708" s="433">
        <v>46364.0</v>
      </c>
      <c r="B708" s="438" t="s">
        <v>68</v>
      </c>
      <c r="C708" s="438" t="s">
        <v>68</v>
      </c>
      <c r="D708" s="438" t="s">
        <v>68</v>
      </c>
      <c r="E708" s="438" t="s">
        <v>68</v>
      </c>
      <c r="F708" s="438" t="s">
        <v>68</v>
      </c>
      <c r="G708" s="438" t="s">
        <v>68</v>
      </c>
      <c r="H708" s="23"/>
      <c r="I708" s="23"/>
      <c r="J708" s="447" t="s">
        <v>68</v>
      </c>
      <c r="K708" s="483"/>
      <c r="L708" s="438" t="s">
        <v>68</v>
      </c>
      <c r="M708" s="438" t="s">
        <v>68</v>
      </c>
      <c r="N708" s="23"/>
      <c r="O708" s="23"/>
      <c r="P708" s="23"/>
      <c r="Q708" s="23"/>
      <c r="R708" s="23"/>
      <c r="S708" s="23"/>
      <c r="T708" s="436" t="s">
        <v>68</v>
      </c>
      <c r="U708" s="434"/>
      <c r="V708" s="23"/>
      <c r="W708" s="23"/>
      <c r="X708" s="23"/>
      <c r="Y708" s="23"/>
      <c r="Z708" s="23"/>
      <c r="AA708" s="23"/>
      <c r="AB708" s="437"/>
      <c r="AC708" s="437"/>
      <c r="AD708" s="23"/>
      <c r="AE708" s="73"/>
      <c r="AF708" s="73"/>
      <c r="AG708" s="73"/>
      <c r="AH708" s="73"/>
      <c r="AI708" s="73"/>
      <c r="AJ708" s="73"/>
      <c r="AK708" s="73"/>
      <c r="AL708" s="73"/>
      <c r="AM708" s="73"/>
      <c r="AN708" s="73"/>
      <c r="AO708" s="73"/>
      <c r="AP708" s="73"/>
      <c r="AQ708" s="73"/>
      <c r="AR708" s="73"/>
      <c r="AS708" s="73"/>
      <c r="AT708" s="73"/>
      <c r="AU708" s="73"/>
    </row>
    <row r="709" ht="14.25" customHeight="1">
      <c r="A709" s="433">
        <v>46365.0</v>
      </c>
      <c r="B709" s="438" t="s">
        <v>68</v>
      </c>
      <c r="C709" s="438" t="s">
        <v>68</v>
      </c>
      <c r="D709" s="438" t="s">
        <v>68</v>
      </c>
      <c r="E709" s="438" t="s">
        <v>68</v>
      </c>
      <c r="F709" s="438" t="s">
        <v>68</v>
      </c>
      <c r="G709" s="438" t="s">
        <v>68</v>
      </c>
      <c r="H709" s="23"/>
      <c r="I709" s="23"/>
      <c r="J709" s="447" t="s">
        <v>68</v>
      </c>
      <c r="K709" s="483"/>
      <c r="L709" s="438" t="s">
        <v>68</v>
      </c>
      <c r="M709" s="438" t="s">
        <v>68</v>
      </c>
      <c r="N709" s="23"/>
      <c r="O709" s="23"/>
      <c r="P709" s="23"/>
      <c r="Q709" s="23"/>
      <c r="R709" s="23"/>
      <c r="S709" s="23"/>
      <c r="T709" s="436" t="s">
        <v>68</v>
      </c>
      <c r="U709" s="434"/>
      <c r="V709" s="23"/>
      <c r="W709" s="23"/>
      <c r="X709" s="23"/>
      <c r="Y709" s="23"/>
      <c r="Z709" s="23"/>
      <c r="AA709" s="23"/>
      <c r="AB709" s="437"/>
      <c r="AC709" s="437"/>
      <c r="AD709" s="23"/>
      <c r="AE709" s="73"/>
      <c r="AF709" s="73"/>
      <c r="AG709" s="73"/>
      <c r="AH709" s="73"/>
      <c r="AI709" s="73"/>
      <c r="AJ709" s="73"/>
      <c r="AK709" s="73"/>
      <c r="AL709" s="73"/>
      <c r="AM709" s="73"/>
      <c r="AN709" s="73"/>
      <c r="AO709" s="73"/>
      <c r="AP709" s="73"/>
      <c r="AQ709" s="73"/>
      <c r="AR709" s="73"/>
      <c r="AS709" s="73"/>
      <c r="AT709" s="73"/>
      <c r="AU709" s="73"/>
    </row>
    <row r="710" ht="14.25" customHeight="1">
      <c r="A710" s="433">
        <v>46366.0</v>
      </c>
      <c r="B710" s="438" t="s">
        <v>68</v>
      </c>
      <c r="C710" s="438" t="s">
        <v>68</v>
      </c>
      <c r="D710" s="438" t="s">
        <v>68</v>
      </c>
      <c r="E710" s="438" t="s">
        <v>68</v>
      </c>
      <c r="F710" s="438" t="s">
        <v>68</v>
      </c>
      <c r="G710" s="438" t="s">
        <v>68</v>
      </c>
      <c r="H710" s="23"/>
      <c r="I710" s="23"/>
      <c r="J710" s="447" t="s">
        <v>68</v>
      </c>
      <c r="K710" s="483"/>
      <c r="L710" s="438" t="s">
        <v>68</v>
      </c>
      <c r="M710" s="438" t="s">
        <v>68</v>
      </c>
      <c r="N710" s="23"/>
      <c r="O710" s="23"/>
      <c r="P710" s="23"/>
      <c r="Q710" s="23"/>
      <c r="R710" s="23"/>
      <c r="S710" s="23"/>
      <c r="T710" s="436" t="s">
        <v>68</v>
      </c>
      <c r="U710" s="434"/>
      <c r="V710" s="23"/>
      <c r="W710" s="23"/>
      <c r="X710" s="23"/>
      <c r="Y710" s="23"/>
      <c r="Z710" s="23"/>
      <c r="AA710" s="23"/>
      <c r="AB710" s="437"/>
      <c r="AC710" s="437"/>
      <c r="AD710" s="23"/>
      <c r="AE710" s="73"/>
      <c r="AF710" s="73"/>
      <c r="AG710" s="73"/>
      <c r="AH710" s="73"/>
      <c r="AI710" s="73"/>
      <c r="AJ710" s="73"/>
      <c r="AK710" s="73"/>
      <c r="AL710" s="73"/>
      <c r="AM710" s="73"/>
      <c r="AN710" s="73"/>
      <c r="AO710" s="73"/>
      <c r="AP710" s="73"/>
      <c r="AQ710" s="73"/>
      <c r="AR710" s="73"/>
      <c r="AS710" s="73"/>
      <c r="AT710" s="73"/>
      <c r="AU710" s="73"/>
    </row>
    <row r="711" ht="14.25" customHeight="1">
      <c r="A711" s="433">
        <v>46367.0</v>
      </c>
      <c r="B711" s="438" t="s">
        <v>68</v>
      </c>
      <c r="C711" s="438" t="s">
        <v>68</v>
      </c>
      <c r="D711" s="438" t="s">
        <v>68</v>
      </c>
      <c r="E711" s="438" t="s">
        <v>68</v>
      </c>
      <c r="F711" s="438" t="s">
        <v>68</v>
      </c>
      <c r="G711" s="438" t="s">
        <v>68</v>
      </c>
      <c r="H711" s="23"/>
      <c r="I711" s="23"/>
      <c r="J711" s="447" t="s">
        <v>68</v>
      </c>
      <c r="K711" s="483"/>
      <c r="L711" s="438" t="s">
        <v>68</v>
      </c>
      <c r="M711" s="438" t="s">
        <v>68</v>
      </c>
      <c r="N711" s="23"/>
      <c r="O711" s="23"/>
      <c r="P711" s="23"/>
      <c r="Q711" s="23"/>
      <c r="R711" s="23"/>
      <c r="S711" s="23"/>
      <c r="T711" s="436" t="s">
        <v>68</v>
      </c>
      <c r="U711" s="434"/>
      <c r="V711" s="23"/>
      <c r="W711" s="23"/>
      <c r="X711" s="23"/>
      <c r="Y711" s="23"/>
      <c r="Z711" s="23"/>
      <c r="AA711" s="23"/>
      <c r="AB711" s="437"/>
      <c r="AC711" s="437"/>
      <c r="AD711" s="23"/>
      <c r="AE711" s="73"/>
      <c r="AF711" s="73"/>
      <c r="AG711" s="73"/>
      <c r="AH711" s="73"/>
      <c r="AI711" s="73"/>
      <c r="AJ711" s="73"/>
      <c r="AK711" s="73"/>
      <c r="AL711" s="73"/>
      <c r="AM711" s="73"/>
      <c r="AN711" s="73"/>
      <c r="AO711" s="73"/>
      <c r="AP711" s="73"/>
      <c r="AQ711" s="73"/>
      <c r="AR711" s="73"/>
      <c r="AS711" s="73"/>
      <c r="AT711" s="73"/>
      <c r="AU711" s="73"/>
    </row>
    <row r="712" ht="14.25" customHeight="1">
      <c r="A712" s="433">
        <v>46368.0</v>
      </c>
      <c r="B712" s="438" t="s">
        <v>68</v>
      </c>
      <c r="C712" s="438" t="s">
        <v>68</v>
      </c>
      <c r="D712" s="438" t="s">
        <v>68</v>
      </c>
      <c r="E712" s="438" t="s">
        <v>68</v>
      </c>
      <c r="F712" s="438" t="s">
        <v>68</v>
      </c>
      <c r="G712" s="438" t="s">
        <v>68</v>
      </c>
      <c r="H712" s="23"/>
      <c r="I712" s="23"/>
      <c r="J712" s="447" t="s">
        <v>13432</v>
      </c>
      <c r="K712" s="483"/>
      <c r="L712" s="438" t="s">
        <v>68</v>
      </c>
      <c r="M712" s="438" t="s">
        <v>68</v>
      </c>
      <c r="N712" s="23"/>
      <c r="O712" s="23"/>
      <c r="P712" s="23"/>
      <c r="Q712" s="23"/>
      <c r="R712" s="23"/>
      <c r="S712" s="23"/>
      <c r="T712" s="436" t="s">
        <v>13432</v>
      </c>
      <c r="U712" s="434"/>
      <c r="V712" s="23"/>
      <c r="W712" s="23"/>
      <c r="X712" s="23"/>
      <c r="Y712" s="23"/>
      <c r="Z712" s="23"/>
      <c r="AA712" s="23"/>
      <c r="AB712" s="437"/>
      <c r="AC712" s="437"/>
      <c r="AD712" s="23"/>
      <c r="AE712" s="73"/>
      <c r="AF712" s="73"/>
      <c r="AG712" s="73"/>
      <c r="AH712" s="73"/>
      <c r="AI712" s="73"/>
      <c r="AJ712" s="73"/>
      <c r="AK712" s="73"/>
      <c r="AL712" s="73"/>
      <c r="AM712" s="73"/>
      <c r="AN712" s="73"/>
      <c r="AO712" s="73"/>
      <c r="AP712" s="73"/>
      <c r="AQ712" s="73"/>
      <c r="AR712" s="73"/>
      <c r="AS712" s="73"/>
      <c r="AT712" s="73"/>
      <c r="AU712" s="73"/>
    </row>
    <row r="713" ht="14.25" customHeight="1">
      <c r="A713" s="433">
        <v>46369.0</v>
      </c>
      <c r="B713" s="438" t="s">
        <v>68</v>
      </c>
      <c r="C713" s="438" t="s">
        <v>68</v>
      </c>
      <c r="D713" s="438" t="s">
        <v>68</v>
      </c>
      <c r="E713" s="438" t="s">
        <v>68</v>
      </c>
      <c r="F713" s="438" t="s">
        <v>68</v>
      </c>
      <c r="G713" s="438" t="s">
        <v>68</v>
      </c>
      <c r="H713" s="23"/>
      <c r="I713" s="23"/>
      <c r="J713" s="439" t="s">
        <v>2458</v>
      </c>
      <c r="K713" s="483"/>
      <c r="L713" s="438" t="s">
        <v>68</v>
      </c>
      <c r="M713" s="438" t="s">
        <v>68</v>
      </c>
      <c r="N713" s="23"/>
      <c r="O713" s="23"/>
      <c r="P713" s="23"/>
      <c r="Q713" s="23"/>
      <c r="R713" s="23"/>
      <c r="S713" s="23"/>
      <c r="T713" s="438" t="s">
        <v>2458</v>
      </c>
      <c r="U713" s="467"/>
      <c r="V713" s="23"/>
      <c r="W713" s="23"/>
      <c r="X713" s="23"/>
      <c r="Y713" s="23"/>
      <c r="Z713" s="23"/>
      <c r="AA713" s="23"/>
      <c r="AB713" s="437"/>
      <c r="AC713" s="437"/>
      <c r="AD713" s="23"/>
      <c r="AE713" s="73"/>
      <c r="AF713" s="73"/>
      <c r="AG713" s="73"/>
      <c r="AH713" s="73"/>
      <c r="AI713" s="73"/>
      <c r="AJ713" s="73"/>
      <c r="AK713" s="73"/>
      <c r="AL713" s="73"/>
      <c r="AM713" s="73"/>
      <c r="AN713" s="73"/>
      <c r="AO713" s="73"/>
      <c r="AP713" s="73"/>
      <c r="AQ713" s="73"/>
      <c r="AR713" s="73"/>
      <c r="AS713" s="73"/>
      <c r="AT713" s="73"/>
      <c r="AU713" s="73"/>
    </row>
    <row r="714" ht="14.25" customHeight="1">
      <c r="A714" s="433">
        <v>46370.0</v>
      </c>
      <c r="B714" s="438" t="s">
        <v>68</v>
      </c>
      <c r="C714" s="438" t="s">
        <v>68</v>
      </c>
      <c r="D714" s="438" t="s">
        <v>68</v>
      </c>
      <c r="E714" s="438" t="s">
        <v>68</v>
      </c>
      <c r="F714" s="438" t="s">
        <v>68</v>
      </c>
      <c r="G714" s="438" t="s">
        <v>68</v>
      </c>
      <c r="H714" s="23"/>
      <c r="I714" s="23"/>
      <c r="J714" s="447" t="s">
        <v>68</v>
      </c>
      <c r="K714" s="483"/>
      <c r="L714" s="438" t="s">
        <v>68</v>
      </c>
      <c r="M714" s="438" t="s">
        <v>68</v>
      </c>
      <c r="N714" s="23"/>
      <c r="O714" s="23"/>
      <c r="P714" s="23"/>
      <c r="Q714" s="23"/>
      <c r="R714" s="23"/>
      <c r="S714" s="23"/>
      <c r="T714" s="436" t="s">
        <v>68</v>
      </c>
      <c r="U714" s="434"/>
      <c r="V714" s="23"/>
      <c r="W714" s="23"/>
      <c r="X714" s="23"/>
      <c r="Y714" s="23"/>
      <c r="Z714" s="23"/>
      <c r="AA714" s="23"/>
      <c r="AB714" s="437"/>
      <c r="AC714" s="437"/>
      <c r="AD714" s="23"/>
      <c r="AE714" s="73"/>
      <c r="AF714" s="73"/>
      <c r="AG714" s="73"/>
      <c r="AH714" s="73"/>
      <c r="AI714" s="73"/>
      <c r="AJ714" s="73"/>
      <c r="AK714" s="73"/>
      <c r="AL714" s="73"/>
      <c r="AM714" s="73"/>
      <c r="AN714" s="73"/>
      <c r="AO714" s="73"/>
      <c r="AP714" s="73"/>
      <c r="AQ714" s="73"/>
      <c r="AR714" s="73"/>
      <c r="AS714" s="73"/>
      <c r="AT714" s="73"/>
      <c r="AU714" s="73"/>
    </row>
    <row r="715" ht="14.25" customHeight="1">
      <c r="A715" s="433">
        <v>46371.0</v>
      </c>
      <c r="B715" s="438" t="s">
        <v>68</v>
      </c>
      <c r="C715" s="438" t="s">
        <v>68</v>
      </c>
      <c r="D715" s="438" t="s">
        <v>68</v>
      </c>
      <c r="E715" s="438" t="s">
        <v>68</v>
      </c>
      <c r="F715" s="438" t="s">
        <v>68</v>
      </c>
      <c r="G715" s="438" t="s">
        <v>68</v>
      </c>
      <c r="H715" s="23"/>
      <c r="I715" s="23"/>
      <c r="J715" s="447" t="s">
        <v>68</v>
      </c>
      <c r="K715" s="483"/>
      <c r="L715" s="438" t="s">
        <v>68</v>
      </c>
      <c r="M715" s="438" t="s">
        <v>68</v>
      </c>
      <c r="N715" s="23"/>
      <c r="O715" s="23"/>
      <c r="P715" s="23"/>
      <c r="Q715" s="23"/>
      <c r="R715" s="23"/>
      <c r="S715" s="23"/>
      <c r="T715" s="436" t="s">
        <v>68</v>
      </c>
      <c r="U715" s="434"/>
      <c r="V715" s="23"/>
      <c r="W715" s="23"/>
      <c r="X715" s="23"/>
      <c r="Y715" s="23"/>
      <c r="Z715" s="23"/>
      <c r="AA715" s="23"/>
      <c r="AB715" s="437"/>
      <c r="AC715" s="437"/>
      <c r="AD715" s="23"/>
      <c r="AE715" s="73"/>
      <c r="AF715" s="73"/>
      <c r="AG715" s="73"/>
      <c r="AH715" s="73"/>
      <c r="AI715" s="73"/>
      <c r="AJ715" s="73"/>
      <c r="AK715" s="73"/>
      <c r="AL715" s="73"/>
      <c r="AM715" s="73"/>
      <c r="AN715" s="73"/>
      <c r="AO715" s="73"/>
      <c r="AP715" s="73"/>
      <c r="AQ715" s="73"/>
      <c r="AR715" s="73"/>
      <c r="AS715" s="73"/>
      <c r="AT715" s="73"/>
      <c r="AU715" s="73"/>
    </row>
    <row r="716" ht="14.25" customHeight="1">
      <c r="A716" s="433">
        <v>46372.0</v>
      </c>
      <c r="B716" s="438" t="s">
        <v>68</v>
      </c>
      <c r="C716" s="438" t="s">
        <v>68</v>
      </c>
      <c r="D716" s="438" t="s">
        <v>68</v>
      </c>
      <c r="E716" s="438" t="s">
        <v>68</v>
      </c>
      <c r="F716" s="438" t="s">
        <v>68</v>
      </c>
      <c r="G716" s="438" t="s">
        <v>68</v>
      </c>
      <c r="H716" s="23"/>
      <c r="I716" s="23"/>
      <c r="J716" s="447" t="s">
        <v>68</v>
      </c>
      <c r="K716" s="483"/>
      <c r="L716" s="438" t="s">
        <v>68</v>
      </c>
      <c r="M716" s="438" t="s">
        <v>68</v>
      </c>
      <c r="N716" s="23"/>
      <c r="O716" s="23"/>
      <c r="P716" s="23"/>
      <c r="Q716" s="23"/>
      <c r="R716" s="23"/>
      <c r="S716" s="23"/>
      <c r="T716" s="436" t="s">
        <v>68</v>
      </c>
      <c r="U716" s="434"/>
      <c r="V716" s="23"/>
      <c r="W716" s="23"/>
      <c r="X716" s="23"/>
      <c r="Y716" s="23"/>
      <c r="Z716" s="23"/>
      <c r="AA716" s="23"/>
      <c r="AB716" s="437"/>
      <c r="AC716" s="437"/>
      <c r="AD716" s="23"/>
      <c r="AE716" s="73"/>
      <c r="AF716" s="73"/>
      <c r="AG716" s="73"/>
      <c r="AH716" s="73"/>
      <c r="AI716" s="73"/>
      <c r="AJ716" s="73"/>
      <c r="AK716" s="73"/>
      <c r="AL716" s="73"/>
      <c r="AM716" s="73"/>
      <c r="AN716" s="73"/>
      <c r="AO716" s="73"/>
      <c r="AP716" s="73"/>
      <c r="AQ716" s="73"/>
      <c r="AR716" s="73"/>
      <c r="AS716" s="73"/>
      <c r="AT716" s="73"/>
      <c r="AU716" s="73"/>
    </row>
    <row r="717" ht="14.25" customHeight="1">
      <c r="A717" s="433">
        <v>46373.0</v>
      </c>
      <c r="B717" s="438" t="s">
        <v>68</v>
      </c>
      <c r="C717" s="438" t="s">
        <v>68</v>
      </c>
      <c r="D717" s="438" t="s">
        <v>68</v>
      </c>
      <c r="E717" s="438" t="s">
        <v>68</v>
      </c>
      <c r="F717" s="438" t="s">
        <v>68</v>
      </c>
      <c r="G717" s="438" t="s">
        <v>68</v>
      </c>
      <c r="H717" s="23"/>
      <c r="I717" s="23"/>
      <c r="J717" s="447" t="s">
        <v>68</v>
      </c>
      <c r="K717" s="483"/>
      <c r="L717" s="438" t="s">
        <v>68</v>
      </c>
      <c r="M717" s="438" t="s">
        <v>68</v>
      </c>
      <c r="N717" s="23"/>
      <c r="O717" s="23"/>
      <c r="P717" s="23"/>
      <c r="Q717" s="23"/>
      <c r="R717" s="23"/>
      <c r="S717" s="23"/>
      <c r="T717" s="436" t="s">
        <v>68</v>
      </c>
      <c r="U717" s="434"/>
      <c r="V717" s="23"/>
      <c r="W717" s="23"/>
      <c r="X717" s="23"/>
      <c r="Y717" s="23"/>
      <c r="Z717" s="23"/>
      <c r="AA717" s="23"/>
      <c r="AB717" s="437"/>
      <c r="AC717" s="437"/>
      <c r="AD717" s="23"/>
      <c r="AE717" s="73"/>
      <c r="AF717" s="73"/>
      <c r="AG717" s="73"/>
      <c r="AH717" s="73"/>
      <c r="AI717" s="73"/>
      <c r="AJ717" s="73"/>
      <c r="AK717" s="73"/>
      <c r="AL717" s="73"/>
      <c r="AM717" s="73"/>
      <c r="AN717" s="73"/>
      <c r="AO717" s="73"/>
      <c r="AP717" s="73"/>
      <c r="AQ717" s="73"/>
      <c r="AR717" s="73"/>
      <c r="AS717" s="73"/>
      <c r="AT717" s="73"/>
      <c r="AU717" s="73"/>
    </row>
    <row r="718" ht="14.25" customHeight="1">
      <c r="A718" s="433">
        <v>46374.0</v>
      </c>
      <c r="B718" s="438" t="s">
        <v>68</v>
      </c>
      <c r="C718" s="438" t="s">
        <v>68</v>
      </c>
      <c r="D718" s="438" t="s">
        <v>68</v>
      </c>
      <c r="E718" s="438" t="s">
        <v>68</v>
      </c>
      <c r="F718" s="438" t="s">
        <v>68</v>
      </c>
      <c r="G718" s="438" t="s">
        <v>68</v>
      </c>
      <c r="H718" s="23"/>
      <c r="I718" s="23"/>
      <c r="J718" s="447" t="s">
        <v>68</v>
      </c>
      <c r="K718" s="483"/>
      <c r="L718" s="438" t="s">
        <v>68</v>
      </c>
      <c r="M718" s="438" t="s">
        <v>68</v>
      </c>
      <c r="N718" s="23"/>
      <c r="O718" s="23"/>
      <c r="P718" s="23"/>
      <c r="Q718" s="23"/>
      <c r="R718" s="23"/>
      <c r="S718" s="23"/>
      <c r="T718" s="436" t="s">
        <v>68</v>
      </c>
      <c r="U718" s="434"/>
      <c r="V718" s="23"/>
      <c r="W718" s="23"/>
      <c r="X718" s="23"/>
      <c r="Y718" s="23"/>
      <c r="Z718" s="23"/>
      <c r="AA718" s="23"/>
      <c r="AB718" s="437"/>
      <c r="AC718" s="437"/>
      <c r="AD718" s="23"/>
      <c r="AE718" s="73"/>
      <c r="AF718" s="73"/>
      <c r="AG718" s="73"/>
      <c r="AH718" s="73"/>
      <c r="AI718" s="73"/>
      <c r="AJ718" s="73"/>
      <c r="AK718" s="73"/>
      <c r="AL718" s="73"/>
      <c r="AM718" s="73"/>
      <c r="AN718" s="73"/>
      <c r="AO718" s="73"/>
      <c r="AP718" s="73"/>
      <c r="AQ718" s="73"/>
      <c r="AR718" s="73"/>
      <c r="AS718" s="73"/>
      <c r="AT718" s="73"/>
      <c r="AU718" s="73"/>
    </row>
    <row r="719" ht="14.25" customHeight="1">
      <c r="A719" s="433">
        <v>46375.0</v>
      </c>
      <c r="B719" s="438" t="s">
        <v>68</v>
      </c>
      <c r="C719" s="438" t="s">
        <v>68</v>
      </c>
      <c r="D719" s="438" t="s">
        <v>68</v>
      </c>
      <c r="E719" s="438" t="s">
        <v>68</v>
      </c>
      <c r="F719" s="438" t="s">
        <v>68</v>
      </c>
      <c r="G719" s="438" t="s">
        <v>68</v>
      </c>
      <c r="H719" s="23"/>
      <c r="I719" s="23"/>
      <c r="J719" s="447" t="s">
        <v>13432</v>
      </c>
      <c r="K719" s="483"/>
      <c r="L719" s="438" t="s">
        <v>68</v>
      </c>
      <c r="M719" s="438" t="s">
        <v>68</v>
      </c>
      <c r="N719" s="23"/>
      <c r="O719" s="23"/>
      <c r="P719" s="23"/>
      <c r="Q719" s="23"/>
      <c r="R719" s="23"/>
      <c r="S719" s="23"/>
      <c r="T719" s="436" t="s">
        <v>13432</v>
      </c>
      <c r="U719" s="434"/>
      <c r="V719" s="23"/>
      <c r="W719" s="23"/>
      <c r="X719" s="23"/>
      <c r="Y719" s="23"/>
      <c r="Z719" s="23"/>
      <c r="AA719" s="23"/>
      <c r="AB719" s="437"/>
      <c r="AC719" s="437"/>
      <c r="AD719" s="23"/>
      <c r="AE719" s="73"/>
      <c r="AF719" s="73"/>
      <c r="AG719" s="73"/>
      <c r="AH719" s="73"/>
      <c r="AI719" s="73"/>
      <c r="AJ719" s="73"/>
      <c r="AK719" s="73"/>
      <c r="AL719" s="73"/>
      <c r="AM719" s="73"/>
      <c r="AN719" s="73"/>
      <c r="AO719" s="73"/>
      <c r="AP719" s="73"/>
      <c r="AQ719" s="73"/>
      <c r="AR719" s="73"/>
      <c r="AS719" s="73"/>
      <c r="AT719" s="73"/>
      <c r="AU719" s="73"/>
    </row>
    <row r="720" ht="14.25" customHeight="1">
      <c r="A720" s="433">
        <v>46376.0</v>
      </c>
      <c r="B720" s="438" t="s">
        <v>68</v>
      </c>
      <c r="C720" s="438" t="s">
        <v>68</v>
      </c>
      <c r="D720" s="438" t="s">
        <v>68</v>
      </c>
      <c r="E720" s="438" t="s">
        <v>68</v>
      </c>
      <c r="F720" s="438" t="s">
        <v>68</v>
      </c>
      <c r="G720" s="438" t="s">
        <v>68</v>
      </c>
      <c r="H720" s="23"/>
      <c r="I720" s="23"/>
      <c r="J720" s="439" t="s">
        <v>2458</v>
      </c>
      <c r="K720" s="483"/>
      <c r="L720" s="438" t="s">
        <v>68</v>
      </c>
      <c r="M720" s="438" t="s">
        <v>68</v>
      </c>
      <c r="N720" s="23"/>
      <c r="O720" s="23"/>
      <c r="P720" s="23"/>
      <c r="Q720" s="23"/>
      <c r="R720" s="23"/>
      <c r="S720" s="23"/>
      <c r="T720" s="438" t="s">
        <v>2458</v>
      </c>
      <c r="U720" s="467"/>
      <c r="V720" s="23"/>
      <c r="W720" s="23"/>
      <c r="X720" s="23"/>
      <c r="Y720" s="23"/>
      <c r="Z720" s="23"/>
      <c r="AA720" s="23"/>
      <c r="AB720" s="437"/>
      <c r="AC720" s="437"/>
      <c r="AD720" s="23"/>
      <c r="AE720" s="73"/>
      <c r="AF720" s="73"/>
      <c r="AG720" s="73"/>
      <c r="AH720" s="73"/>
      <c r="AI720" s="73"/>
      <c r="AJ720" s="73"/>
      <c r="AK720" s="73"/>
      <c r="AL720" s="73"/>
      <c r="AM720" s="73"/>
      <c r="AN720" s="73"/>
      <c r="AO720" s="73"/>
      <c r="AP720" s="73"/>
      <c r="AQ720" s="73"/>
      <c r="AR720" s="73"/>
      <c r="AS720" s="73"/>
      <c r="AT720" s="73"/>
      <c r="AU720" s="73"/>
    </row>
    <row r="721" ht="14.25" customHeight="1">
      <c r="A721" s="433">
        <v>46377.0</v>
      </c>
      <c r="B721" s="438" t="s">
        <v>68</v>
      </c>
      <c r="C721" s="438" t="s">
        <v>68</v>
      </c>
      <c r="D721" s="438" t="s">
        <v>68</v>
      </c>
      <c r="E721" s="438" t="s">
        <v>68</v>
      </c>
      <c r="F721" s="438" t="s">
        <v>68</v>
      </c>
      <c r="G721" s="438" t="s">
        <v>68</v>
      </c>
      <c r="H721" s="23"/>
      <c r="I721" s="23"/>
      <c r="J721" s="447" t="s">
        <v>68</v>
      </c>
      <c r="K721" s="483"/>
      <c r="L721" s="438" t="s">
        <v>68</v>
      </c>
      <c r="M721" s="438" t="s">
        <v>68</v>
      </c>
      <c r="N721" s="23"/>
      <c r="O721" s="23"/>
      <c r="P721" s="23"/>
      <c r="Q721" s="23"/>
      <c r="R721" s="23"/>
      <c r="S721" s="23"/>
      <c r="T721" s="436" t="s">
        <v>68</v>
      </c>
      <c r="U721" s="434"/>
      <c r="V721" s="23"/>
      <c r="W721" s="23"/>
      <c r="X721" s="23"/>
      <c r="Y721" s="23"/>
      <c r="Z721" s="23"/>
      <c r="AA721" s="23"/>
      <c r="AB721" s="437"/>
      <c r="AC721" s="437"/>
      <c r="AD721" s="23"/>
      <c r="AE721" s="73"/>
      <c r="AF721" s="73"/>
      <c r="AG721" s="73"/>
      <c r="AH721" s="73"/>
      <c r="AI721" s="73"/>
      <c r="AJ721" s="73"/>
      <c r="AK721" s="73"/>
      <c r="AL721" s="73"/>
      <c r="AM721" s="73"/>
      <c r="AN721" s="73"/>
      <c r="AO721" s="73"/>
      <c r="AP721" s="73"/>
      <c r="AQ721" s="73"/>
      <c r="AR721" s="73"/>
      <c r="AS721" s="73"/>
      <c r="AT721" s="73"/>
      <c r="AU721" s="73"/>
    </row>
    <row r="722" ht="14.25" customHeight="1">
      <c r="A722" s="433">
        <v>46378.0</v>
      </c>
      <c r="B722" s="438" t="s">
        <v>68</v>
      </c>
      <c r="C722" s="438" t="s">
        <v>68</v>
      </c>
      <c r="D722" s="438" t="s">
        <v>68</v>
      </c>
      <c r="E722" s="438" t="s">
        <v>68</v>
      </c>
      <c r="F722" s="438" t="s">
        <v>68</v>
      </c>
      <c r="G722" s="438" t="s">
        <v>68</v>
      </c>
      <c r="H722" s="23"/>
      <c r="I722" s="23"/>
      <c r="J722" s="447" t="s">
        <v>68</v>
      </c>
      <c r="K722" s="483"/>
      <c r="L722" s="438" t="s">
        <v>68</v>
      </c>
      <c r="M722" s="438" t="s">
        <v>68</v>
      </c>
      <c r="N722" s="23"/>
      <c r="O722" s="23"/>
      <c r="P722" s="23"/>
      <c r="Q722" s="23"/>
      <c r="R722" s="23"/>
      <c r="S722" s="23"/>
      <c r="T722" s="436" t="s">
        <v>68</v>
      </c>
      <c r="U722" s="434"/>
      <c r="V722" s="23"/>
      <c r="W722" s="23"/>
      <c r="X722" s="23"/>
      <c r="Y722" s="23"/>
      <c r="Z722" s="23"/>
      <c r="AA722" s="23"/>
      <c r="AB722" s="437"/>
      <c r="AC722" s="437"/>
      <c r="AD722" s="23"/>
      <c r="AE722" s="73"/>
      <c r="AF722" s="73"/>
      <c r="AG722" s="73"/>
      <c r="AH722" s="73"/>
      <c r="AI722" s="73"/>
      <c r="AJ722" s="73"/>
      <c r="AK722" s="73"/>
      <c r="AL722" s="73"/>
      <c r="AM722" s="73"/>
      <c r="AN722" s="73"/>
      <c r="AO722" s="73"/>
      <c r="AP722" s="73"/>
      <c r="AQ722" s="73"/>
      <c r="AR722" s="73"/>
      <c r="AS722" s="73"/>
      <c r="AT722" s="73"/>
      <c r="AU722" s="73"/>
    </row>
    <row r="723" ht="14.25" customHeight="1">
      <c r="A723" s="433">
        <v>46379.0</v>
      </c>
      <c r="B723" s="438" t="s">
        <v>68</v>
      </c>
      <c r="C723" s="438" t="s">
        <v>68</v>
      </c>
      <c r="D723" s="438" t="s">
        <v>68</v>
      </c>
      <c r="E723" s="438" t="s">
        <v>68</v>
      </c>
      <c r="F723" s="438" t="s">
        <v>68</v>
      </c>
      <c r="G723" s="438" t="s">
        <v>68</v>
      </c>
      <c r="H723" s="23"/>
      <c r="I723" s="23"/>
      <c r="J723" s="447" t="s">
        <v>68</v>
      </c>
      <c r="K723" s="483"/>
      <c r="L723" s="438" t="s">
        <v>68</v>
      </c>
      <c r="M723" s="438" t="s">
        <v>68</v>
      </c>
      <c r="N723" s="23"/>
      <c r="O723" s="23"/>
      <c r="P723" s="23"/>
      <c r="Q723" s="23"/>
      <c r="R723" s="23"/>
      <c r="S723" s="23"/>
      <c r="T723" s="436" t="s">
        <v>68</v>
      </c>
      <c r="U723" s="434"/>
      <c r="V723" s="23"/>
      <c r="W723" s="23"/>
      <c r="X723" s="23"/>
      <c r="Y723" s="23"/>
      <c r="Z723" s="23"/>
      <c r="AA723" s="23"/>
      <c r="AB723" s="437"/>
      <c r="AC723" s="437"/>
      <c r="AD723" s="23"/>
      <c r="AE723" s="73"/>
      <c r="AF723" s="73"/>
      <c r="AG723" s="73"/>
      <c r="AH723" s="73"/>
      <c r="AI723" s="73"/>
      <c r="AJ723" s="73"/>
      <c r="AK723" s="73"/>
      <c r="AL723" s="73"/>
      <c r="AM723" s="73"/>
      <c r="AN723" s="73"/>
      <c r="AO723" s="73"/>
      <c r="AP723" s="73"/>
      <c r="AQ723" s="73"/>
      <c r="AR723" s="73"/>
      <c r="AS723" s="73"/>
      <c r="AT723" s="73"/>
      <c r="AU723" s="73"/>
    </row>
    <row r="724" ht="14.25" customHeight="1">
      <c r="A724" s="433">
        <v>46380.0</v>
      </c>
      <c r="B724" s="438" t="s">
        <v>68</v>
      </c>
      <c r="C724" s="438" t="s">
        <v>68</v>
      </c>
      <c r="D724" s="438" t="s">
        <v>68</v>
      </c>
      <c r="E724" s="438" t="s">
        <v>68</v>
      </c>
      <c r="F724" s="438" t="s">
        <v>68</v>
      </c>
      <c r="G724" s="438" t="s">
        <v>68</v>
      </c>
      <c r="H724" s="23"/>
      <c r="I724" s="23"/>
      <c r="J724" s="447" t="s">
        <v>68</v>
      </c>
      <c r="K724" s="483"/>
      <c r="L724" s="438" t="s">
        <v>68</v>
      </c>
      <c r="M724" s="438" t="s">
        <v>68</v>
      </c>
      <c r="N724" s="23"/>
      <c r="O724" s="23"/>
      <c r="P724" s="23"/>
      <c r="Q724" s="23"/>
      <c r="R724" s="23"/>
      <c r="S724" s="23"/>
      <c r="T724" s="436" t="s">
        <v>68</v>
      </c>
      <c r="U724" s="434"/>
      <c r="V724" s="23"/>
      <c r="W724" s="23"/>
      <c r="X724" s="23"/>
      <c r="Y724" s="23"/>
      <c r="Z724" s="23"/>
      <c r="AA724" s="23"/>
      <c r="AB724" s="437"/>
      <c r="AC724" s="437"/>
      <c r="AD724" s="23"/>
      <c r="AE724" s="73"/>
      <c r="AF724" s="73"/>
      <c r="AG724" s="73"/>
      <c r="AH724" s="73"/>
      <c r="AI724" s="73"/>
      <c r="AJ724" s="73"/>
      <c r="AK724" s="73"/>
      <c r="AL724" s="73"/>
      <c r="AM724" s="73"/>
      <c r="AN724" s="73"/>
      <c r="AO724" s="73"/>
      <c r="AP724" s="73"/>
      <c r="AQ724" s="73"/>
      <c r="AR724" s="73"/>
      <c r="AS724" s="73"/>
      <c r="AT724" s="73"/>
      <c r="AU724" s="73"/>
    </row>
    <row r="725" ht="14.25" customHeight="1">
      <c r="A725" s="433">
        <v>46381.0</v>
      </c>
      <c r="B725" s="438" t="s">
        <v>68</v>
      </c>
      <c r="C725" s="438" t="s">
        <v>68</v>
      </c>
      <c r="D725" s="438" t="s">
        <v>68</v>
      </c>
      <c r="E725" s="438" t="s">
        <v>68</v>
      </c>
      <c r="F725" s="438" t="s">
        <v>68</v>
      </c>
      <c r="G725" s="438" t="s">
        <v>68</v>
      </c>
      <c r="H725" s="23"/>
      <c r="I725" s="23"/>
      <c r="J725" s="447" t="s">
        <v>68</v>
      </c>
      <c r="K725" s="483"/>
      <c r="L725" s="438" t="s">
        <v>68</v>
      </c>
      <c r="M725" s="438" t="s">
        <v>68</v>
      </c>
      <c r="N725" s="23"/>
      <c r="O725" s="23"/>
      <c r="P725" s="23"/>
      <c r="Q725" s="23"/>
      <c r="R725" s="23"/>
      <c r="S725" s="23"/>
      <c r="T725" s="436" t="s">
        <v>68</v>
      </c>
      <c r="U725" s="434"/>
      <c r="V725" s="23"/>
      <c r="W725" s="23"/>
      <c r="X725" s="23"/>
      <c r="Y725" s="23"/>
      <c r="Z725" s="23"/>
      <c r="AA725" s="23"/>
      <c r="AB725" s="437"/>
      <c r="AC725" s="437"/>
      <c r="AD725" s="23"/>
      <c r="AE725" s="73"/>
      <c r="AF725" s="73"/>
      <c r="AG725" s="73"/>
      <c r="AH725" s="73"/>
      <c r="AI725" s="73"/>
      <c r="AJ725" s="73"/>
      <c r="AK725" s="73"/>
      <c r="AL725" s="73"/>
      <c r="AM725" s="73"/>
      <c r="AN725" s="73"/>
      <c r="AO725" s="73"/>
      <c r="AP725" s="73"/>
      <c r="AQ725" s="73"/>
      <c r="AR725" s="73"/>
      <c r="AS725" s="73"/>
      <c r="AT725" s="73"/>
      <c r="AU725" s="73"/>
    </row>
    <row r="726" ht="14.25" customHeight="1">
      <c r="A726" s="433">
        <v>46382.0</v>
      </c>
      <c r="B726" s="438" t="s">
        <v>68</v>
      </c>
      <c r="C726" s="438" t="s">
        <v>68</v>
      </c>
      <c r="D726" s="438" t="s">
        <v>68</v>
      </c>
      <c r="E726" s="438" t="s">
        <v>68</v>
      </c>
      <c r="F726" s="438" t="s">
        <v>68</v>
      </c>
      <c r="G726" s="438" t="s">
        <v>68</v>
      </c>
      <c r="H726" s="23"/>
      <c r="I726" s="23"/>
      <c r="J726" s="447" t="s">
        <v>13432</v>
      </c>
      <c r="K726" s="483"/>
      <c r="L726" s="438" t="s">
        <v>68</v>
      </c>
      <c r="M726" s="438" t="s">
        <v>68</v>
      </c>
      <c r="N726" s="23"/>
      <c r="O726" s="23"/>
      <c r="P726" s="23"/>
      <c r="Q726" s="23"/>
      <c r="R726" s="23"/>
      <c r="S726" s="23"/>
      <c r="T726" s="436" t="s">
        <v>13432</v>
      </c>
      <c r="U726" s="434"/>
      <c r="V726" s="23"/>
      <c r="W726" s="23"/>
      <c r="X726" s="23"/>
      <c r="Y726" s="23"/>
      <c r="Z726" s="23"/>
      <c r="AA726" s="23"/>
      <c r="AB726" s="437"/>
      <c r="AC726" s="437"/>
      <c r="AD726" s="23"/>
      <c r="AE726" s="73"/>
      <c r="AF726" s="73"/>
      <c r="AG726" s="73"/>
      <c r="AH726" s="73"/>
      <c r="AI726" s="73"/>
      <c r="AJ726" s="73"/>
      <c r="AK726" s="73"/>
      <c r="AL726" s="73"/>
      <c r="AM726" s="73"/>
      <c r="AN726" s="73"/>
      <c r="AO726" s="73"/>
      <c r="AP726" s="73"/>
      <c r="AQ726" s="73"/>
      <c r="AR726" s="73"/>
      <c r="AS726" s="73"/>
      <c r="AT726" s="73"/>
      <c r="AU726" s="73"/>
    </row>
    <row r="727" ht="14.25" customHeight="1">
      <c r="A727" s="433">
        <v>46383.0</v>
      </c>
      <c r="B727" s="438" t="s">
        <v>68</v>
      </c>
      <c r="C727" s="438" t="s">
        <v>68</v>
      </c>
      <c r="D727" s="438" t="s">
        <v>68</v>
      </c>
      <c r="E727" s="438" t="s">
        <v>68</v>
      </c>
      <c r="F727" s="438" t="s">
        <v>68</v>
      </c>
      <c r="G727" s="438" t="s">
        <v>68</v>
      </c>
      <c r="H727" s="23"/>
      <c r="I727" s="23"/>
      <c r="J727" s="439" t="s">
        <v>2458</v>
      </c>
      <c r="K727" s="483"/>
      <c r="L727" s="438" t="s">
        <v>68</v>
      </c>
      <c r="M727" s="438" t="s">
        <v>68</v>
      </c>
      <c r="N727" s="23"/>
      <c r="O727" s="23"/>
      <c r="P727" s="23"/>
      <c r="Q727" s="23"/>
      <c r="R727" s="23"/>
      <c r="S727" s="23"/>
      <c r="T727" s="438" t="s">
        <v>2458</v>
      </c>
      <c r="U727" s="467"/>
      <c r="V727" s="23"/>
      <c r="W727" s="23"/>
      <c r="X727" s="23"/>
      <c r="Y727" s="23"/>
      <c r="Z727" s="23"/>
      <c r="AA727" s="23"/>
      <c r="AB727" s="437"/>
      <c r="AC727" s="437"/>
      <c r="AD727" s="23"/>
      <c r="AE727" s="73"/>
      <c r="AF727" s="73"/>
      <c r="AG727" s="73"/>
      <c r="AH727" s="73"/>
      <c r="AI727" s="73"/>
      <c r="AJ727" s="73"/>
      <c r="AK727" s="73"/>
      <c r="AL727" s="73"/>
      <c r="AM727" s="73"/>
      <c r="AN727" s="73"/>
      <c r="AO727" s="73"/>
      <c r="AP727" s="73"/>
      <c r="AQ727" s="73"/>
      <c r="AR727" s="73"/>
      <c r="AS727" s="73"/>
      <c r="AT727" s="73"/>
      <c r="AU727" s="73"/>
    </row>
    <row r="728" ht="14.25" customHeight="1">
      <c r="A728" s="433">
        <v>46384.0</v>
      </c>
      <c r="B728" s="438" t="s">
        <v>68</v>
      </c>
      <c r="C728" s="438" t="s">
        <v>68</v>
      </c>
      <c r="D728" s="438" t="s">
        <v>68</v>
      </c>
      <c r="E728" s="438" t="s">
        <v>68</v>
      </c>
      <c r="F728" s="438" t="s">
        <v>68</v>
      </c>
      <c r="G728" s="438" t="s">
        <v>68</v>
      </c>
      <c r="H728" s="23"/>
      <c r="I728" s="23"/>
      <c r="J728" s="447" t="s">
        <v>68</v>
      </c>
      <c r="K728" s="483"/>
      <c r="L728" s="438" t="s">
        <v>68</v>
      </c>
      <c r="M728" s="438" t="s">
        <v>68</v>
      </c>
      <c r="N728" s="23"/>
      <c r="O728" s="23"/>
      <c r="P728" s="23"/>
      <c r="Q728" s="23"/>
      <c r="R728" s="23"/>
      <c r="S728" s="23"/>
      <c r="T728" s="436" t="s">
        <v>68</v>
      </c>
      <c r="U728" s="434"/>
      <c r="V728" s="23"/>
      <c r="W728" s="23"/>
      <c r="X728" s="23"/>
      <c r="Y728" s="23"/>
      <c r="Z728" s="23"/>
      <c r="AA728" s="23"/>
      <c r="AB728" s="437"/>
      <c r="AC728" s="437"/>
      <c r="AD728" s="23"/>
      <c r="AE728" s="73"/>
      <c r="AF728" s="73"/>
      <c r="AG728" s="73"/>
      <c r="AH728" s="73"/>
      <c r="AI728" s="73"/>
      <c r="AJ728" s="73"/>
      <c r="AK728" s="73"/>
      <c r="AL728" s="73"/>
      <c r="AM728" s="73"/>
      <c r="AN728" s="73"/>
      <c r="AO728" s="73"/>
      <c r="AP728" s="73"/>
      <c r="AQ728" s="73"/>
      <c r="AR728" s="73"/>
      <c r="AS728" s="73"/>
      <c r="AT728" s="73"/>
      <c r="AU728" s="73"/>
    </row>
    <row r="729" ht="14.25" customHeight="1">
      <c r="A729" s="433">
        <v>46385.0</v>
      </c>
      <c r="B729" s="438" t="s">
        <v>68</v>
      </c>
      <c r="C729" s="438" t="s">
        <v>68</v>
      </c>
      <c r="D729" s="438" t="s">
        <v>68</v>
      </c>
      <c r="E729" s="438" t="s">
        <v>68</v>
      </c>
      <c r="F729" s="438" t="s">
        <v>68</v>
      </c>
      <c r="G729" s="438" t="s">
        <v>68</v>
      </c>
      <c r="H729" s="23"/>
      <c r="I729" s="23"/>
      <c r="J729" s="447" t="s">
        <v>68</v>
      </c>
      <c r="K729" s="483"/>
      <c r="L729" s="438" t="s">
        <v>68</v>
      </c>
      <c r="M729" s="438" t="s">
        <v>68</v>
      </c>
      <c r="N729" s="23"/>
      <c r="O729" s="23"/>
      <c r="P729" s="23"/>
      <c r="Q729" s="23"/>
      <c r="R729" s="23"/>
      <c r="S729" s="23"/>
      <c r="T729" s="436" t="s">
        <v>68</v>
      </c>
      <c r="U729" s="434"/>
      <c r="V729" s="23"/>
      <c r="W729" s="23"/>
      <c r="X729" s="23"/>
      <c r="Y729" s="23"/>
      <c r="Z729" s="23"/>
      <c r="AA729" s="23"/>
      <c r="AB729" s="437"/>
      <c r="AC729" s="437"/>
      <c r="AD729" s="23"/>
      <c r="AE729" s="73"/>
      <c r="AF729" s="73"/>
      <c r="AG729" s="73"/>
      <c r="AH729" s="73"/>
      <c r="AI729" s="73"/>
      <c r="AJ729" s="73"/>
      <c r="AK729" s="73"/>
      <c r="AL729" s="73"/>
      <c r="AM729" s="73"/>
      <c r="AN729" s="73"/>
      <c r="AO729" s="73"/>
      <c r="AP729" s="73"/>
      <c r="AQ729" s="73"/>
      <c r="AR729" s="73"/>
      <c r="AS729" s="73"/>
      <c r="AT729" s="73"/>
      <c r="AU729" s="73"/>
    </row>
    <row r="730" ht="14.25" customHeight="1">
      <c r="A730" s="433">
        <v>46386.0</v>
      </c>
      <c r="B730" s="438" t="s">
        <v>68</v>
      </c>
      <c r="C730" s="438" t="s">
        <v>68</v>
      </c>
      <c r="D730" s="438" t="s">
        <v>68</v>
      </c>
      <c r="E730" s="438" t="s">
        <v>68</v>
      </c>
      <c r="F730" s="438" t="s">
        <v>68</v>
      </c>
      <c r="G730" s="438" t="s">
        <v>68</v>
      </c>
      <c r="H730" s="23"/>
      <c r="I730" s="23"/>
      <c r="J730" s="447" t="s">
        <v>68</v>
      </c>
      <c r="K730" s="483"/>
      <c r="L730" s="438" t="s">
        <v>68</v>
      </c>
      <c r="M730" s="438" t="s">
        <v>68</v>
      </c>
      <c r="N730" s="23"/>
      <c r="O730" s="23"/>
      <c r="P730" s="23"/>
      <c r="Q730" s="23"/>
      <c r="R730" s="23"/>
      <c r="S730" s="23"/>
      <c r="T730" s="436" t="s">
        <v>68</v>
      </c>
      <c r="U730" s="434"/>
      <c r="V730" s="23"/>
      <c r="W730" s="23"/>
      <c r="X730" s="23"/>
      <c r="Y730" s="23"/>
      <c r="Z730" s="23"/>
      <c r="AA730" s="23"/>
      <c r="AB730" s="437"/>
      <c r="AC730" s="437"/>
      <c r="AD730" s="23"/>
      <c r="AE730" s="73"/>
      <c r="AF730" s="73"/>
      <c r="AG730" s="73"/>
      <c r="AH730" s="73"/>
      <c r="AI730" s="73"/>
      <c r="AJ730" s="73"/>
      <c r="AK730" s="73"/>
      <c r="AL730" s="73"/>
      <c r="AM730" s="73"/>
      <c r="AN730" s="73"/>
      <c r="AO730" s="73"/>
      <c r="AP730" s="73"/>
      <c r="AQ730" s="73"/>
      <c r="AR730" s="73"/>
      <c r="AS730" s="73"/>
      <c r="AT730" s="73"/>
      <c r="AU730" s="73"/>
    </row>
    <row r="731" ht="14.25" customHeight="1">
      <c r="A731" s="433">
        <v>46387.0</v>
      </c>
      <c r="B731" s="438" t="s">
        <v>68</v>
      </c>
      <c r="C731" s="438" t="s">
        <v>68</v>
      </c>
      <c r="D731" s="438" t="s">
        <v>68</v>
      </c>
      <c r="E731" s="438" t="s">
        <v>68</v>
      </c>
      <c r="F731" s="438" t="s">
        <v>68</v>
      </c>
      <c r="G731" s="438" t="s">
        <v>68</v>
      </c>
      <c r="H731" s="23"/>
      <c r="I731" s="23"/>
      <c r="J731" s="447" t="s">
        <v>68</v>
      </c>
      <c r="K731" s="483"/>
      <c r="L731" s="438" t="s">
        <v>68</v>
      </c>
      <c r="M731" s="438" t="s">
        <v>68</v>
      </c>
      <c r="N731" s="23"/>
      <c r="O731" s="23"/>
      <c r="P731" s="23"/>
      <c r="Q731" s="23"/>
      <c r="R731" s="23"/>
      <c r="S731" s="23"/>
      <c r="T731" s="436" t="s">
        <v>68</v>
      </c>
      <c r="U731" s="434"/>
      <c r="V731" s="23"/>
      <c r="W731" s="23"/>
      <c r="X731" s="23"/>
      <c r="Y731" s="23"/>
      <c r="Z731" s="23"/>
      <c r="AA731" s="23"/>
      <c r="AB731" s="437"/>
      <c r="AC731" s="437"/>
      <c r="AD731" s="23"/>
      <c r="AE731" s="73"/>
      <c r="AF731" s="73"/>
      <c r="AG731" s="73"/>
      <c r="AH731" s="73"/>
      <c r="AI731" s="73"/>
      <c r="AJ731" s="73"/>
      <c r="AK731" s="73"/>
      <c r="AL731" s="73"/>
      <c r="AM731" s="73"/>
      <c r="AN731" s="73"/>
      <c r="AO731" s="73"/>
      <c r="AP731" s="73"/>
      <c r="AQ731" s="73"/>
      <c r="AR731" s="73"/>
      <c r="AS731" s="73"/>
      <c r="AT731" s="73"/>
      <c r="AU731" s="73"/>
    </row>
    <row r="732" ht="14.25" customHeight="1">
      <c r="A732" s="433">
        <v>46388.0</v>
      </c>
      <c r="B732" s="438" t="s">
        <v>68</v>
      </c>
      <c r="C732" s="438" t="s">
        <v>68</v>
      </c>
      <c r="D732" s="438" t="s">
        <v>68</v>
      </c>
      <c r="E732" s="438" t="s">
        <v>68</v>
      </c>
      <c r="F732" s="438" t="s">
        <v>68</v>
      </c>
      <c r="G732" s="438" t="s">
        <v>68</v>
      </c>
      <c r="H732" s="23"/>
      <c r="I732" s="23"/>
      <c r="J732" s="447" t="s">
        <v>68</v>
      </c>
      <c r="K732" s="483"/>
      <c r="L732" s="438" t="s">
        <v>68</v>
      </c>
      <c r="M732" s="438" t="s">
        <v>68</v>
      </c>
      <c r="N732" s="23"/>
      <c r="O732" s="23"/>
      <c r="P732" s="23"/>
      <c r="Q732" s="23"/>
      <c r="R732" s="23"/>
      <c r="S732" s="23"/>
      <c r="T732" s="436" t="s">
        <v>68</v>
      </c>
      <c r="U732" s="434"/>
      <c r="V732" s="23"/>
      <c r="W732" s="23"/>
      <c r="X732" s="23"/>
      <c r="Y732" s="23"/>
      <c r="Z732" s="23"/>
      <c r="AA732" s="23"/>
      <c r="AB732" s="437"/>
      <c r="AC732" s="437"/>
      <c r="AD732" s="23"/>
      <c r="AE732" s="73"/>
      <c r="AF732" s="73"/>
      <c r="AG732" s="73"/>
      <c r="AH732" s="73"/>
      <c r="AI732" s="73"/>
      <c r="AJ732" s="73"/>
      <c r="AK732" s="73"/>
      <c r="AL732" s="73"/>
      <c r="AM732" s="73"/>
      <c r="AN732" s="73"/>
      <c r="AO732" s="73"/>
      <c r="AP732" s="73"/>
      <c r="AQ732" s="73"/>
      <c r="AR732" s="73"/>
      <c r="AS732" s="73"/>
      <c r="AT732" s="73"/>
      <c r="AU732" s="73"/>
    </row>
    <row r="733" ht="14.25" customHeight="1">
      <c r="A733" s="433"/>
      <c r="B733" s="438"/>
      <c r="C733" s="438"/>
      <c r="D733" s="438"/>
      <c r="E733" s="23"/>
      <c r="F733" s="438"/>
      <c r="G733" s="467"/>
      <c r="H733" s="23"/>
      <c r="I733" s="23"/>
      <c r="J733" s="439"/>
      <c r="K733" s="483"/>
      <c r="L733" s="438"/>
      <c r="M733" s="467"/>
      <c r="N733" s="23"/>
      <c r="O733" s="23"/>
      <c r="P733" s="23"/>
      <c r="Q733" s="23"/>
      <c r="R733" s="23"/>
      <c r="S733" s="23"/>
      <c r="T733" s="438"/>
      <c r="U733" s="467"/>
      <c r="V733" s="23"/>
      <c r="W733" s="23"/>
      <c r="X733" s="23"/>
      <c r="Y733" s="23"/>
      <c r="Z733" s="23"/>
      <c r="AA733" s="23"/>
      <c r="AB733" s="437"/>
      <c r="AC733" s="437"/>
      <c r="AD733" s="23"/>
      <c r="AE733" s="73"/>
      <c r="AF733" s="73"/>
      <c r="AG733" s="73"/>
      <c r="AH733" s="73"/>
      <c r="AI733" s="73"/>
      <c r="AJ733" s="73"/>
      <c r="AK733" s="73"/>
      <c r="AL733" s="73"/>
      <c r="AM733" s="73"/>
      <c r="AN733" s="73"/>
      <c r="AO733" s="73"/>
      <c r="AP733" s="73"/>
      <c r="AQ733" s="73"/>
      <c r="AR733" s="73"/>
      <c r="AS733" s="73"/>
      <c r="AT733" s="73"/>
      <c r="AU733" s="73"/>
    </row>
    <row r="734" ht="14.25" customHeight="1">
      <c r="A734" s="433"/>
      <c r="B734" s="438"/>
      <c r="C734" s="438"/>
      <c r="D734" s="438"/>
      <c r="E734" s="23"/>
      <c r="F734" s="438"/>
      <c r="G734" s="467"/>
      <c r="H734" s="23"/>
      <c r="I734" s="23"/>
      <c r="J734" s="439"/>
      <c r="K734" s="483"/>
      <c r="L734" s="438"/>
      <c r="M734" s="467"/>
      <c r="N734" s="23"/>
      <c r="O734" s="23"/>
      <c r="P734" s="23"/>
      <c r="Q734" s="23"/>
      <c r="R734" s="23"/>
      <c r="S734" s="23"/>
      <c r="T734" s="438"/>
      <c r="U734" s="467"/>
      <c r="V734" s="23"/>
      <c r="W734" s="23"/>
      <c r="X734" s="23"/>
      <c r="Y734" s="23"/>
      <c r="Z734" s="23"/>
      <c r="AA734" s="23"/>
      <c r="AB734" s="437"/>
      <c r="AC734" s="437"/>
      <c r="AD734" s="23"/>
      <c r="AE734" s="73"/>
      <c r="AF734" s="73"/>
      <c r="AG734" s="73"/>
      <c r="AH734" s="73"/>
      <c r="AI734" s="73"/>
      <c r="AJ734" s="73"/>
      <c r="AK734" s="73"/>
      <c r="AL734" s="73"/>
      <c r="AM734" s="73"/>
      <c r="AN734" s="73"/>
      <c r="AO734" s="73"/>
      <c r="AP734" s="73"/>
      <c r="AQ734" s="73"/>
      <c r="AR734" s="73"/>
      <c r="AS734" s="73"/>
      <c r="AT734" s="73"/>
      <c r="AU734" s="73"/>
    </row>
    <row r="735" ht="14.25" customHeight="1">
      <c r="A735" s="433"/>
      <c r="B735" s="438"/>
      <c r="C735" s="438"/>
      <c r="D735" s="438"/>
      <c r="E735" s="23"/>
      <c r="F735" s="438"/>
      <c r="G735" s="467"/>
      <c r="H735" s="23"/>
      <c r="I735" s="23"/>
      <c r="J735" s="439"/>
      <c r="K735" s="483"/>
      <c r="L735" s="438"/>
      <c r="M735" s="467"/>
      <c r="N735" s="23"/>
      <c r="O735" s="23"/>
      <c r="P735" s="23"/>
      <c r="Q735" s="23"/>
      <c r="R735" s="23"/>
      <c r="S735" s="23"/>
      <c r="T735" s="438"/>
      <c r="U735" s="467"/>
      <c r="V735" s="23"/>
      <c r="W735" s="23"/>
      <c r="X735" s="23"/>
      <c r="Y735" s="23"/>
      <c r="Z735" s="23"/>
      <c r="AA735" s="23"/>
      <c r="AB735" s="437"/>
      <c r="AC735" s="437"/>
      <c r="AD735" s="23"/>
      <c r="AE735" s="73"/>
      <c r="AF735" s="73"/>
      <c r="AG735" s="73"/>
      <c r="AH735" s="73"/>
      <c r="AI735" s="73"/>
      <c r="AJ735" s="73"/>
      <c r="AK735" s="73"/>
      <c r="AL735" s="73"/>
      <c r="AM735" s="73"/>
      <c r="AN735" s="73"/>
      <c r="AO735" s="73"/>
      <c r="AP735" s="73"/>
      <c r="AQ735" s="73"/>
      <c r="AR735" s="73"/>
      <c r="AS735" s="73"/>
      <c r="AT735" s="73"/>
      <c r="AU735" s="73"/>
    </row>
    <row r="736" ht="14.25" customHeight="1">
      <c r="A736" s="433"/>
      <c r="B736" s="438"/>
      <c r="C736" s="438"/>
      <c r="D736" s="438"/>
      <c r="E736" s="23"/>
      <c r="F736" s="438"/>
      <c r="G736" s="467"/>
      <c r="H736" s="23"/>
      <c r="I736" s="23"/>
      <c r="J736" s="439"/>
      <c r="K736" s="483"/>
      <c r="L736" s="438"/>
      <c r="M736" s="467"/>
      <c r="N736" s="23"/>
      <c r="O736" s="23"/>
      <c r="P736" s="23"/>
      <c r="Q736" s="23"/>
      <c r="R736" s="23"/>
      <c r="S736" s="23"/>
      <c r="T736" s="438"/>
      <c r="U736" s="467"/>
      <c r="V736" s="23"/>
      <c r="W736" s="23"/>
      <c r="X736" s="23"/>
      <c r="Y736" s="23"/>
      <c r="Z736" s="23"/>
      <c r="AA736" s="23"/>
      <c r="AB736" s="437"/>
      <c r="AC736" s="437"/>
      <c r="AD736" s="23"/>
      <c r="AE736" s="73"/>
      <c r="AF736" s="73"/>
      <c r="AG736" s="73"/>
      <c r="AH736" s="73"/>
      <c r="AI736" s="73"/>
      <c r="AJ736" s="73"/>
      <c r="AK736" s="73"/>
      <c r="AL736" s="73"/>
      <c r="AM736" s="73"/>
      <c r="AN736" s="73"/>
      <c r="AO736" s="73"/>
      <c r="AP736" s="73"/>
      <c r="AQ736" s="73"/>
      <c r="AR736" s="73"/>
      <c r="AS736" s="73"/>
      <c r="AT736" s="73"/>
      <c r="AU736" s="73"/>
    </row>
    <row r="737" ht="14.25" customHeight="1">
      <c r="A737" s="433"/>
      <c r="B737" s="438"/>
      <c r="C737" s="438"/>
      <c r="D737" s="438"/>
      <c r="E737" s="23"/>
      <c r="F737" s="438"/>
      <c r="G737" s="467"/>
      <c r="H737" s="23"/>
      <c r="I737" s="23"/>
      <c r="J737" s="439"/>
      <c r="K737" s="483"/>
      <c r="L737" s="438"/>
      <c r="M737" s="467"/>
      <c r="N737" s="23"/>
      <c r="O737" s="23"/>
      <c r="P737" s="23"/>
      <c r="Q737" s="23"/>
      <c r="R737" s="23"/>
      <c r="S737" s="23"/>
      <c r="T737" s="438"/>
      <c r="U737" s="467"/>
      <c r="V737" s="23"/>
      <c r="W737" s="23"/>
      <c r="X737" s="23"/>
      <c r="Y737" s="23"/>
      <c r="Z737" s="23"/>
      <c r="AA737" s="23"/>
      <c r="AB737" s="437"/>
      <c r="AC737" s="437"/>
      <c r="AD737" s="23"/>
      <c r="AE737" s="73"/>
      <c r="AF737" s="73"/>
      <c r="AG737" s="73"/>
      <c r="AH737" s="73"/>
      <c r="AI737" s="73"/>
      <c r="AJ737" s="73"/>
      <c r="AK737" s="73"/>
      <c r="AL737" s="73"/>
      <c r="AM737" s="73"/>
      <c r="AN737" s="73"/>
      <c r="AO737" s="73"/>
      <c r="AP737" s="73"/>
      <c r="AQ737" s="73"/>
      <c r="AR737" s="73"/>
      <c r="AS737" s="73"/>
      <c r="AT737" s="73"/>
      <c r="AU737" s="73"/>
    </row>
    <row r="738" ht="14.25" customHeight="1">
      <c r="A738" s="433"/>
      <c r="B738" s="438"/>
      <c r="C738" s="438"/>
      <c r="D738" s="438"/>
      <c r="E738" s="23"/>
      <c r="F738" s="438"/>
      <c r="G738" s="467"/>
      <c r="H738" s="23"/>
      <c r="I738" s="23"/>
      <c r="J738" s="439"/>
      <c r="K738" s="483"/>
      <c r="L738" s="438"/>
      <c r="M738" s="467"/>
      <c r="N738" s="23"/>
      <c r="O738" s="23"/>
      <c r="P738" s="23"/>
      <c r="Q738" s="23"/>
      <c r="R738" s="23"/>
      <c r="S738" s="23"/>
      <c r="T738" s="438"/>
      <c r="U738" s="467"/>
      <c r="V738" s="23"/>
      <c r="W738" s="23"/>
      <c r="X738" s="23"/>
      <c r="Y738" s="23"/>
      <c r="Z738" s="23"/>
      <c r="AA738" s="23"/>
      <c r="AB738" s="437"/>
      <c r="AC738" s="437"/>
      <c r="AD738" s="23"/>
      <c r="AE738" s="73"/>
      <c r="AF738" s="73"/>
      <c r="AG738" s="73"/>
      <c r="AH738" s="73"/>
      <c r="AI738" s="73"/>
      <c r="AJ738" s="73"/>
      <c r="AK738" s="73"/>
      <c r="AL738" s="73"/>
      <c r="AM738" s="73"/>
      <c r="AN738" s="73"/>
      <c r="AO738" s="73"/>
      <c r="AP738" s="73"/>
      <c r="AQ738" s="73"/>
      <c r="AR738" s="73"/>
      <c r="AS738" s="73"/>
      <c r="AT738" s="73"/>
      <c r="AU738" s="73"/>
    </row>
    <row r="739" ht="14.25" customHeight="1">
      <c r="A739" s="433"/>
      <c r="B739" s="438"/>
      <c r="C739" s="438"/>
      <c r="D739" s="438"/>
      <c r="E739" s="23"/>
      <c r="F739" s="438"/>
      <c r="G739" s="467"/>
      <c r="H739" s="23"/>
      <c r="I739" s="23"/>
      <c r="J739" s="439"/>
      <c r="K739" s="483"/>
      <c r="L739" s="438"/>
      <c r="M739" s="467"/>
      <c r="N739" s="23"/>
      <c r="O739" s="23"/>
      <c r="P739" s="23"/>
      <c r="Q739" s="23"/>
      <c r="R739" s="23"/>
      <c r="S739" s="23"/>
      <c r="T739" s="438"/>
      <c r="U739" s="467"/>
      <c r="V739" s="23"/>
      <c r="W739" s="23"/>
      <c r="X739" s="23"/>
      <c r="Y739" s="23"/>
      <c r="Z739" s="23"/>
      <c r="AA739" s="23"/>
      <c r="AB739" s="437"/>
      <c r="AC739" s="437"/>
      <c r="AD739" s="23"/>
      <c r="AE739" s="73"/>
      <c r="AF739" s="73"/>
      <c r="AG739" s="73"/>
      <c r="AH739" s="73"/>
      <c r="AI739" s="73"/>
      <c r="AJ739" s="73"/>
      <c r="AK739" s="73"/>
      <c r="AL739" s="73"/>
      <c r="AM739" s="73"/>
      <c r="AN739" s="73"/>
      <c r="AO739" s="73"/>
      <c r="AP739" s="73"/>
      <c r="AQ739" s="73"/>
      <c r="AR739" s="73"/>
      <c r="AS739" s="73"/>
      <c r="AT739" s="73"/>
      <c r="AU739" s="73"/>
    </row>
    <row r="740" ht="14.25" customHeight="1">
      <c r="A740" s="433"/>
      <c r="B740" s="438"/>
      <c r="C740" s="438"/>
      <c r="D740" s="438"/>
      <c r="E740" s="23"/>
      <c r="F740" s="438"/>
      <c r="G740" s="467"/>
      <c r="H740" s="23"/>
      <c r="I740" s="23"/>
      <c r="J740" s="439"/>
      <c r="K740" s="483"/>
      <c r="L740" s="438"/>
      <c r="M740" s="467"/>
      <c r="N740" s="23"/>
      <c r="O740" s="23"/>
      <c r="P740" s="23"/>
      <c r="Q740" s="23"/>
      <c r="R740" s="23"/>
      <c r="S740" s="23"/>
      <c r="T740" s="438"/>
      <c r="U740" s="467"/>
      <c r="V740" s="23"/>
      <c r="W740" s="23"/>
      <c r="X740" s="23"/>
      <c r="Y740" s="23"/>
      <c r="Z740" s="23"/>
      <c r="AA740" s="23"/>
      <c r="AB740" s="437"/>
      <c r="AC740" s="437"/>
      <c r="AD740" s="23"/>
      <c r="AE740" s="73"/>
      <c r="AF740" s="73"/>
      <c r="AG740" s="73"/>
      <c r="AH740" s="73"/>
      <c r="AI740" s="73"/>
      <c r="AJ740" s="73"/>
      <c r="AK740" s="73"/>
      <c r="AL740" s="73"/>
      <c r="AM740" s="73"/>
      <c r="AN740" s="73"/>
      <c r="AO740" s="73"/>
      <c r="AP740" s="73"/>
      <c r="AQ740" s="73"/>
      <c r="AR740" s="73"/>
      <c r="AS740" s="73"/>
      <c r="AT740" s="73"/>
      <c r="AU740" s="73"/>
    </row>
    <row r="741" ht="14.25" customHeight="1">
      <c r="A741" s="433"/>
      <c r="B741" s="438"/>
      <c r="C741" s="438"/>
      <c r="D741" s="438"/>
      <c r="E741" s="23"/>
      <c r="F741" s="438"/>
      <c r="G741" s="467"/>
      <c r="H741" s="23"/>
      <c r="I741" s="23"/>
      <c r="J741" s="439"/>
      <c r="K741" s="483"/>
      <c r="L741" s="438"/>
      <c r="M741" s="467"/>
      <c r="N741" s="23"/>
      <c r="O741" s="23"/>
      <c r="P741" s="23"/>
      <c r="Q741" s="23"/>
      <c r="R741" s="23"/>
      <c r="S741" s="23"/>
      <c r="T741" s="438"/>
      <c r="U741" s="467"/>
      <c r="V741" s="23"/>
      <c r="W741" s="23"/>
      <c r="X741" s="23"/>
      <c r="Y741" s="23"/>
      <c r="Z741" s="23"/>
      <c r="AA741" s="23"/>
      <c r="AB741" s="437"/>
      <c r="AC741" s="437"/>
      <c r="AD741" s="23"/>
      <c r="AE741" s="73"/>
      <c r="AF741" s="73"/>
      <c r="AG741" s="73"/>
      <c r="AH741" s="73"/>
      <c r="AI741" s="73"/>
      <c r="AJ741" s="73"/>
      <c r="AK741" s="73"/>
      <c r="AL741" s="73"/>
      <c r="AM741" s="73"/>
      <c r="AN741" s="73"/>
      <c r="AO741" s="73"/>
      <c r="AP741" s="73"/>
      <c r="AQ741" s="73"/>
      <c r="AR741" s="73"/>
      <c r="AS741" s="73"/>
      <c r="AT741" s="73"/>
      <c r="AU741" s="73"/>
    </row>
    <row r="742" ht="14.25" customHeight="1">
      <c r="A742" s="433"/>
      <c r="B742" s="438"/>
      <c r="C742" s="438"/>
      <c r="D742" s="438"/>
      <c r="E742" s="23"/>
      <c r="F742" s="438"/>
      <c r="G742" s="467"/>
      <c r="H742" s="23"/>
      <c r="I742" s="23"/>
      <c r="J742" s="439"/>
      <c r="K742" s="483"/>
      <c r="L742" s="438"/>
      <c r="M742" s="467"/>
      <c r="N742" s="23"/>
      <c r="O742" s="23"/>
      <c r="P742" s="23"/>
      <c r="Q742" s="23"/>
      <c r="R742" s="23"/>
      <c r="S742" s="23"/>
      <c r="T742" s="438"/>
      <c r="U742" s="467"/>
      <c r="V742" s="23"/>
      <c r="W742" s="23"/>
      <c r="X742" s="23"/>
      <c r="Y742" s="23"/>
      <c r="Z742" s="23"/>
      <c r="AA742" s="23"/>
      <c r="AB742" s="437"/>
      <c r="AC742" s="437"/>
      <c r="AD742" s="23"/>
      <c r="AE742" s="73"/>
      <c r="AF742" s="73"/>
      <c r="AG742" s="73"/>
      <c r="AH742" s="73"/>
      <c r="AI742" s="73"/>
      <c r="AJ742" s="73"/>
      <c r="AK742" s="73"/>
      <c r="AL742" s="73"/>
      <c r="AM742" s="73"/>
      <c r="AN742" s="73"/>
      <c r="AO742" s="73"/>
      <c r="AP742" s="73"/>
      <c r="AQ742" s="73"/>
      <c r="AR742" s="73"/>
      <c r="AS742" s="73"/>
      <c r="AT742" s="73"/>
      <c r="AU742" s="73"/>
    </row>
    <row r="743" ht="14.25" customHeight="1">
      <c r="A743" s="433"/>
      <c r="B743" s="438"/>
      <c r="C743" s="438"/>
      <c r="D743" s="438"/>
      <c r="E743" s="23"/>
      <c r="F743" s="438"/>
      <c r="G743" s="467"/>
      <c r="H743" s="23"/>
      <c r="I743" s="23"/>
      <c r="J743" s="439"/>
      <c r="K743" s="483"/>
      <c r="L743" s="438"/>
      <c r="M743" s="467"/>
      <c r="N743" s="23"/>
      <c r="O743" s="23"/>
      <c r="P743" s="23"/>
      <c r="Q743" s="23"/>
      <c r="R743" s="23"/>
      <c r="S743" s="23"/>
      <c r="T743" s="438"/>
      <c r="U743" s="467"/>
      <c r="V743" s="23"/>
      <c r="W743" s="23"/>
      <c r="X743" s="23"/>
      <c r="Y743" s="23"/>
      <c r="Z743" s="23"/>
      <c r="AA743" s="23"/>
      <c r="AB743" s="437"/>
      <c r="AC743" s="437"/>
      <c r="AD743" s="23"/>
      <c r="AE743" s="73"/>
      <c r="AF743" s="73"/>
      <c r="AG743" s="73"/>
      <c r="AH743" s="73"/>
      <c r="AI743" s="73"/>
      <c r="AJ743" s="73"/>
      <c r="AK743" s="73"/>
      <c r="AL743" s="73"/>
      <c r="AM743" s="73"/>
      <c r="AN743" s="73"/>
      <c r="AO743" s="73"/>
      <c r="AP743" s="73"/>
      <c r="AQ743" s="73"/>
      <c r="AR743" s="73"/>
      <c r="AS743" s="73"/>
      <c r="AT743" s="73"/>
      <c r="AU743" s="73"/>
    </row>
    <row r="744" ht="14.25" customHeight="1">
      <c r="A744" s="433"/>
      <c r="B744" s="438"/>
      <c r="C744" s="438"/>
      <c r="D744" s="438"/>
      <c r="E744" s="23"/>
      <c r="F744" s="438"/>
      <c r="G744" s="467"/>
      <c r="H744" s="23"/>
      <c r="I744" s="23"/>
      <c r="J744" s="439"/>
      <c r="K744" s="483"/>
      <c r="L744" s="438"/>
      <c r="M744" s="467"/>
      <c r="N744" s="23"/>
      <c r="O744" s="23"/>
      <c r="P744" s="23"/>
      <c r="Q744" s="23"/>
      <c r="R744" s="23"/>
      <c r="S744" s="23"/>
      <c r="T744" s="438"/>
      <c r="U744" s="467"/>
      <c r="V744" s="23"/>
      <c r="W744" s="23"/>
      <c r="X744" s="23"/>
      <c r="Y744" s="23"/>
      <c r="Z744" s="23"/>
      <c r="AA744" s="23"/>
      <c r="AB744" s="437"/>
      <c r="AC744" s="437"/>
      <c r="AD744" s="23"/>
      <c r="AE744" s="73"/>
      <c r="AF744" s="73"/>
      <c r="AG744" s="73"/>
      <c r="AH744" s="73"/>
      <c r="AI744" s="73"/>
      <c r="AJ744" s="73"/>
      <c r="AK744" s="73"/>
      <c r="AL744" s="73"/>
      <c r="AM744" s="73"/>
      <c r="AN744" s="73"/>
      <c r="AO744" s="73"/>
      <c r="AP744" s="73"/>
      <c r="AQ744" s="73"/>
      <c r="AR744" s="73"/>
      <c r="AS744" s="73"/>
      <c r="AT744" s="73"/>
      <c r="AU744" s="73"/>
    </row>
    <row r="745" ht="14.25" customHeight="1">
      <c r="A745" s="433"/>
      <c r="B745" s="438"/>
      <c r="C745" s="438"/>
      <c r="D745" s="438"/>
      <c r="E745" s="23"/>
      <c r="F745" s="438"/>
      <c r="G745" s="467"/>
      <c r="H745" s="23"/>
      <c r="I745" s="23"/>
      <c r="J745" s="439"/>
      <c r="K745" s="483"/>
      <c r="L745" s="438"/>
      <c r="M745" s="467"/>
      <c r="N745" s="23"/>
      <c r="O745" s="23"/>
      <c r="P745" s="23"/>
      <c r="Q745" s="23"/>
      <c r="R745" s="23"/>
      <c r="S745" s="23"/>
      <c r="T745" s="438"/>
      <c r="U745" s="467"/>
      <c r="V745" s="23"/>
      <c r="W745" s="23"/>
      <c r="X745" s="23"/>
      <c r="Y745" s="23"/>
      <c r="Z745" s="23"/>
      <c r="AA745" s="23"/>
      <c r="AB745" s="437"/>
      <c r="AC745" s="437"/>
      <c r="AD745" s="23"/>
      <c r="AE745" s="73"/>
      <c r="AF745" s="73"/>
      <c r="AG745" s="73"/>
      <c r="AH745" s="73"/>
      <c r="AI745" s="73"/>
      <c r="AJ745" s="73"/>
      <c r="AK745" s="73"/>
      <c r="AL745" s="73"/>
      <c r="AM745" s="73"/>
      <c r="AN745" s="73"/>
      <c r="AO745" s="73"/>
      <c r="AP745" s="73"/>
      <c r="AQ745" s="73"/>
      <c r="AR745" s="73"/>
      <c r="AS745" s="73"/>
      <c r="AT745" s="73"/>
      <c r="AU745" s="73"/>
    </row>
    <row r="746" ht="14.25" customHeight="1">
      <c r="A746" s="433"/>
      <c r="B746" s="438"/>
      <c r="C746" s="438"/>
      <c r="D746" s="438"/>
      <c r="E746" s="23"/>
      <c r="F746" s="438"/>
      <c r="G746" s="467"/>
      <c r="H746" s="23"/>
      <c r="I746" s="23"/>
      <c r="J746" s="439"/>
      <c r="K746" s="483"/>
      <c r="L746" s="438"/>
      <c r="M746" s="467"/>
      <c r="N746" s="23"/>
      <c r="O746" s="23"/>
      <c r="P746" s="23"/>
      <c r="Q746" s="23"/>
      <c r="R746" s="23"/>
      <c r="S746" s="23"/>
      <c r="T746" s="438"/>
      <c r="U746" s="467"/>
      <c r="V746" s="23"/>
      <c r="W746" s="23"/>
      <c r="X746" s="23"/>
      <c r="Y746" s="23"/>
      <c r="Z746" s="23"/>
      <c r="AA746" s="23"/>
      <c r="AB746" s="437"/>
      <c r="AC746" s="437"/>
      <c r="AD746" s="23"/>
      <c r="AE746" s="73"/>
      <c r="AF746" s="73"/>
      <c r="AG746" s="73"/>
      <c r="AH746" s="73"/>
      <c r="AI746" s="73"/>
      <c r="AJ746" s="73"/>
      <c r="AK746" s="73"/>
      <c r="AL746" s="73"/>
      <c r="AM746" s="73"/>
      <c r="AN746" s="73"/>
      <c r="AO746" s="73"/>
      <c r="AP746" s="73"/>
      <c r="AQ746" s="73"/>
      <c r="AR746" s="73"/>
      <c r="AS746" s="73"/>
      <c r="AT746" s="73"/>
      <c r="AU746" s="73"/>
    </row>
    <row r="747" ht="14.25" customHeight="1">
      <c r="A747" s="433"/>
      <c r="B747" s="438"/>
      <c r="C747" s="438"/>
      <c r="D747" s="438"/>
      <c r="E747" s="23"/>
      <c r="F747" s="438"/>
      <c r="G747" s="467"/>
      <c r="H747" s="23"/>
      <c r="I747" s="23"/>
      <c r="J747" s="439"/>
      <c r="K747" s="483"/>
      <c r="L747" s="438"/>
      <c r="M747" s="467"/>
      <c r="N747" s="23"/>
      <c r="O747" s="23"/>
      <c r="P747" s="23"/>
      <c r="Q747" s="23"/>
      <c r="R747" s="23"/>
      <c r="S747" s="23"/>
      <c r="T747" s="438"/>
      <c r="U747" s="467"/>
      <c r="V747" s="23"/>
      <c r="W747" s="23"/>
      <c r="X747" s="23"/>
      <c r="Y747" s="23"/>
      <c r="Z747" s="23"/>
      <c r="AA747" s="23"/>
      <c r="AB747" s="437"/>
      <c r="AC747" s="437"/>
      <c r="AD747" s="23"/>
      <c r="AE747" s="73"/>
      <c r="AF747" s="73"/>
      <c r="AG747" s="73"/>
      <c r="AH747" s="73"/>
      <c r="AI747" s="73"/>
      <c r="AJ747" s="73"/>
      <c r="AK747" s="73"/>
      <c r="AL747" s="73"/>
      <c r="AM747" s="73"/>
      <c r="AN747" s="73"/>
      <c r="AO747" s="73"/>
      <c r="AP747" s="73"/>
      <c r="AQ747" s="73"/>
      <c r="AR747" s="73"/>
      <c r="AS747" s="73"/>
      <c r="AT747" s="73"/>
      <c r="AU747" s="73"/>
    </row>
    <row r="748" ht="14.25" customHeight="1">
      <c r="A748" s="433"/>
      <c r="B748" s="438"/>
      <c r="C748" s="438"/>
      <c r="D748" s="438"/>
      <c r="E748" s="23"/>
      <c r="F748" s="438"/>
      <c r="G748" s="467"/>
      <c r="H748" s="23"/>
      <c r="I748" s="23"/>
      <c r="J748" s="439"/>
      <c r="K748" s="483"/>
      <c r="L748" s="438"/>
      <c r="M748" s="467"/>
      <c r="N748" s="23"/>
      <c r="O748" s="23"/>
      <c r="P748" s="23"/>
      <c r="Q748" s="23"/>
      <c r="R748" s="23"/>
      <c r="S748" s="23"/>
      <c r="T748" s="438"/>
      <c r="U748" s="467"/>
      <c r="V748" s="23"/>
      <c r="W748" s="23"/>
      <c r="X748" s="23"/>
      <c r="Y748" s="23"/>
      <c r="Z748" s="23"/>
      <c r="AA748" s="23"/>
      <c r="AB748" s="437"/>
      <c r="AC748" s="437"/>
      <c r="AD748" s="23"/>
      <c r="AE748" s="73"/>
      <c r="AF748" s="73"/>
      <c r="AG748" s="73"/>
      <c r="AH748" s="73"/>
      <c r="AI748" s="73"/>
      <c r="AJ748" s="73"/>
      <c r="AK748" s="73"/>
      <c r="AL748" s="73"/>
      <c r="AM748" s="73"/>
      <c r="AN748" s="73"/>
      <c r="AO748" s="73"/>
      <c r="AP748" s="73"/>
      <c r="AQ748" s="73"/>
      <c r="AR748" s="73"/>
      <c r="AS748" s="73"/>
      <c r="AT748" s="73"/>
      <c r="AU748" s="73"/>
    </row>
    <row r="749" ht="14.25" customHeight="1">
      <c r="A749" s="433"/>
      <c r="B749" s="438"/>
      <c r="C749" s="438"/>
      <c r="D749" s="438"/>
      <c r="E749" s="23"/>
      <c r="F749" s="438"/>
      <c r="G749" s="467"/>
      <c r="H749" s="23"/>
      <c r="I749" s="23"/>
      <c r="J749" s="439"/>
      <c r="K749" s="483"/>
      <c r="L749" s="438"/>
      <c r="M749" s="467"/>
      <c r="N749" s="23"/>
      <c r="O749" s="23"/>
      <c r="P749" s="23"/>
      <c r="Q749" s="23"/>
      <c r="R749" s="23"/>
      <c r="S749" s="23"/>
      <c r="T749" s="438"/>
      <c r="U749" s="467"/>
      <c r="V749" s="23"/>
      <c r="W749" s="23"/>
      <c r="X749" s="23"/>
      <c r="Y749" s="23"/>
      <c r="Z749" s="23"/>
      <c r="AA749" s="23"/>
      <c r="AB749" s="437"/>
      <c r="AC749" s="437"/>
      <c r="AD749" s="23"/>
      <c r="AE749" s="73"/>
      <c r="AF749" s="73"/>
      <c r="AG749" s="73"/>
      <c r="AH749" s="73"/>
      <c r="AI749" s="73"/>
      <c r="AJ749" s="73"/>
      <c r="AK749" s="73"/>
      <c r="AL749" s="73"/>
      <c r="AM749" s="73"/>
      <c r="AN749" s="73"/>
      <c r="AO749" s="73"/>
      <c r="AP749" s="73"/>
      <c r="AQ749" s="73"/>
      <c r="AR749" s="73"/>
      <c r="AS749" s="73"/>
      <c r="AT749" s="73"/>
      <c r="AU749" s="73"/>
    </row>
    <row r="750" ht="14.25" customHeight="1">
      <c r="A750" s="433"/>
      <c r="B750" s="438"/>
      <c r="C750" s="438"/>
      <c r="D750" s="438"/>
      <c r="E750" s="23"/>
      <c r="F750" s="438"/>
      <c r="G750" s="467"/>
      <c r="H750" s="23"/>
      <c r="I750" s="23"/>
      <c r="J750" s="439"/>
      <c r="K750" s="483"/>
      <c r="L750" s="438"/>
      <c r="M750" s="467"/>
      <c r="N750" s="23"/>
      <c r="O750" s="23"/>
      <c r="P750" s="23"/>
      <c r="Q750" s="23"/>
      <c r="R750" s="23"/>
      <c r="S750" s="23"/>
      <c r="T750" s="438"/>
      <c r="U750" s="467"/>
      <c r="V750" s="23"/>
      <c r="W750" s="23"/>
      <c r="X750" s="23"/>
      <c r="Y750" s="23"/>
      <c r="Z750" s="23"/>
      <c r="AA750" s="23"/>
      <c r="AB750" s="437"/>
      <c r="AC750" s="437"/>
      <c r="AD750" s="23"/>
      <c r="AE750" s="73"/>
      <c r="AF750" s="73"/>
      <c r="AG750" s="73"/>
      <c r="AH750" s="73"/>
      <c r="AI750" s="73"/>
      <c r="AJ750" s="73"/>
      <c r="AK750" s="73"/>
      <c r="AL750" s="73"/>
      <c r="AM750" s="73"/>
      <c r="AN750" s="73"/>
      <c r="AO750" s="73"/>
      <c r="AP750" s="73"/>
      <c r="AQ750" s="73"/>
      <c r="AR750" s="73"/>
      <c r="AS750" s="73"/>
      <c r="AT750" s="73"/>
      <c r="AU750" s="73"/>
    </row>
    <row r="751" ht="14.25" customHeight="1">
      <c r="A751" s="433"/>
      <c r="B751" s="438"/>
      <c r="C751" s="438"/>
      <c r="D751" s="438"/>
      <c r="E751" s="23"/>
      <c r="F751" s="438"/>
      <c r="G751" s="467"/>
      <c r="H751" s="23"/>
      <c r="I751" s="23"/>
      <c r="J751" s="439"/>
      <c r="K751" s="483"/>
      <c r="L751" s="438"/>
      <c r="M751" s="467"/>
      <c r="N751" s="23"/>
      <c r="O751" s="23"/>
      <c r="P751" s="23"/>
      <c r="Q751" s="23"/>
      <c r="R751" s="23"/>
      <c r="S751" s="23"/>
      <c r="T751" s="438"/>
      <c r="U751" s="467"/>
      <c r="V751" s="23"/>
      <c r="W751" s="23"/>
      <c r="X751" s="23"/>
      <c r="Y751" s="23"/>
      <c r="Z751" s="23"/>
      <c r="AA751" s="23"/>
      <c r="AB751" s="437"/>
      <c r="AC751" s="437"/>
      <c r="AD751" s="23"/>
      <c r="AE751" s="73"/>
      <c r="AF751" s="73"/>
      <c r="AG751" s="73"/>
      <c r="AH751" s="73"/>
      <c r="AI751" s="73"/>
      <c r="AJ751" s="73"/>
      <c r="AK751" s="73"/>
      <c r="AL751" s="73"/>
      <c r="AM751" s="73"/>
      <c r="AN751" s="73"/>
      <c r="AO751" s="73"/>
      <c r="AP751" s="73"/>
      <c r="AQ751" s="73"/>
      <c r="AR751" s="73"/>
      <c r="AS751" s="73"/>
      <c r="AT751" s="73"/>
      <c r="AU751" s="73"/>
    </row>
    <row r="752" ht="14.25" customHeight="1">
      <c r="A752" s="433"/>
      <c r="B752" s="438"/>
      <c r="C752" s="438"/>
      <c r="D752" s="438"/>
      <c r="E752" s="23"/>
      <c r="F752" s="438"/>
      <c r="G752" s="467"/>
      <c r="H752" s="23"/>
      <c r="I752" s="23"/>
      <c r="J752" s="439"/>
      <c r="K752" s="483"/>
      <c r="L752" s="438"/>
      <c r="M752" s="467"/>
      <c r="N752" s="23"/>
      <c r="O752" s="23"/>
      <c r="P752" s="23"/>
      <c r="Q752" s="23"/>
      <c r="R752" s="23"/>
      <c r="S752" s="23"/>
      <c r="T752" s="438"/>
      <c r="U752" s="467"/>
      <c r="V752" s="23"/>
      <c r="W752" s="23"/>
      <c r="X752" s="23"/>
      <c r="Y752" s="23"/>
      <c r="Z752" s="23"/>
      <c r="AA752" s="23"/>
      <c r="AB752" s="437"/>
      <c r="AC752" s="437"/>
      <c r="AD752" s="23"/>
      <c r="AE752" s="73"/>
      <c r="AF752" s="73"/>
      <c r="AG752" s="73"/>
      <c r="AH752" s="73"/>
      <c r="AI752" s="73"/>
      <c r="AJ752" s="73"/>
      <c r="AK752" s="73"/>
      <c r="AL752" s="73"/>
      <c r="AM752" s="73"/>
      <c r="AN752" s="73"/>
      <c r="AO752" s="73"/>
      <c r="AP752" s="73"/>
      <c r="AQ752" s="73"/>
      <c r="AR752" s="73"/>
      <c r="AS752" s="73"/>
      <c r="AT752" s="73"/>
      <c r="AU752" s="73"/>
    </row>
    <row r="753" ht="14.25" customHeight="1">
      <c r="A753" s="433"/>
      <c r="B753" s="438"/>
      <c r="C753" s="438"/>
      <c r="D753" s="438"/>
      <c r="E753" s="23"/>
      <c r="F753" s="438"/>
      <c r="G753" s="467"/>
      <c r="H753" s="23"/>
      <c r="I753" s="23"/>
      <c r="J753" s="439"/>
      <c r="K753" s="483"/>
      <c r="L753" s="438"/>
      <c r="M753" s="467"/>
      <c r="N753" s="23"/>
      <c r="O753" s="23"/>
      <c r="P753" s="23"/>
      <c r="Q753" s="23"/>
      <c r="R753" s="23"/>
      <c r="S753" s="23"/>
      <c r="T753" s="438"/>
      <c r="U753" s="467"/>
      <c r="V753" s="23"/>
      <c r="W753" s="23"/>
      <c r="X753" s="23"/>
      <c r="Y753" s="23"/>
      <c r="Z753" s="23"/>
      <c r="AA753" s="23"/>
      <c r="AB753" s="437"/>
      <c r="AC753" s="437"/>
      <c r="AD753" s="23"/>
      <c r="AE753" s="73"/>
      <c r="AF753" s="73"/>
      <c r="AG753" s="73"/>
      <c r="AH753" s="73"/>
      <c r="AI753" s="73"/>
      <c r="AJ753" s="73"/>
      <c r="AK753" s="73"/>
      <c r="AL753" s="73"/>
      <c r="AM753" s="73"/>
      <c r="AN753" s="73"/>
      <c r="AO753" s="73"/>
      <c r="AP753" s="73"/>
      <c r="AQ753" s="73"/>
      <c r="AR753" s="73"/>
      <c r="AS753" s="73"/>
      <c r="AT753" s="73"/>
      <c r="AU753" s="73"/>
    </row>
    <row r="754" ht="14.25" customHeight="1">
      <c r="A754" s="433"/>
      <c r="B754" s="438"/>
      <c r="C754" s="438"/>
      <c r="D754" s="438"/>
      <c r="E754" s="23"/>
      <c r="F754" s="438"/>
      <c r="G754" s="467"/>
      <c r="H754" s="23"/>
      <c r="I754" s="23"/>
      <c r="J754" s="439"/>
      <c r="K754" s="483"/>
      <c r="L754" s="438"/>
      <c r="M754" s="467"/>
      <c r="N754" s="23"/>
      <c r="O754" s="23"/>
      <c r="P754" s="23"/>
      <c r="Q754" s="23"/>
      <c r="R754" s="23"/>
      <c r="S754" s="23"/>
      <c r="T754" s="438"/>
      <c r="U754" s="467"/>
      <c r="V754" s="23"/>
      <c r="W754" s="23"/>
      <c r="X754" s="23"/>
      <c r="Y754" s="23"/>
      <c r="Z754" s="23"/>
      <c r="AA754" s="23"/>
      <c r="AB754" s="437"/>
      <c r="AC754" s="437"/>
      <c r="AD754" s="23"/>
      <c r="AE754" s="73"/>
      <c r="AF754" s="73"/>
      <c r="AG754" s="73"/>
      <c r="AH754" s="73"/>
      <c r="AI754" s="73"/>
      <c r="AJ754" s="73"/>
      <c r="AK754" s="73"/>
      <c r="AL754" s="73"/>
      <c r="AM754" s="73"/>
      <c r="AN754" s="73"/>
      <c r="AO754" s="73"/>
      <c r="AP754" s="73"/>
      <c r="AQ754" s="73"/>
      <c r="AR754" s="73"/>
      <c r="AS754" s="73"/>
      <c r="AT754" s="73"/>
      <c r="AU754" s="73"/>
    </row>
    <row r="755" ht="14.25" customHeight="1">
      <c r="A755" s="433"/>
      <c r="B755" s="438"/>
      <c r="C755" s="438"/>
      <c r="D755" s="438"/>
      <c r="E755" s="23"/>
      <c r="F755" s="438"/>
      <c r="G755" s="467"/>
      <c r="H755" s="23"/>
      <c r="I755" s="23"/>
      <c r="J755" s="439"/>
      <c r="K755" s="483"/>
      <c r="L755" s="438"/>
      <c r="M755" s="467"/>
      <c r="N755" s="23"/>
      <c r="O755" s="23"/>
      <c r="P755" s="23"/>
      <c r="Q755" s="23"/>
      <c r="R755" s="23"/>
      <c r="S755" s="23"/>
      <c r="T755" s="438"/>
      <c r="U755" s="467"/>
      <c r="V755" s="23"/>
      <c r="W755" s="23"/>
      <c r="X755" s="23"/>
      <c r="Y755" s="23"/>
      <c r="Z755" s="23"/>
      <c r="AA755" s="23"/>
      <c r="AB755" s="437"/>
      <c r="AC755" s="437"/>
      <c r="AD755" s="23"/>
      <c r="AE755" s="73"/>
      <c r="AF755" s="73"/>
      <c r="AG755" s="73"/>
      <c r="AH755" s="73"/>
      <c r="AI755" s="73"/>
      <c r="AJ755" s="73"/>
      <c r="AK755" s="73"/>
      <c r="AL755" s="73"/>
      <c r="AM755" s="73"/>
      <c r="AN755" s="73"/>
      <c r="AO755" s="73"/>
      <c r="AP755" s="73"/>
      <c r="AQ755" s="73"/>
      <c r="AR755" s="73"/>
      <c r="AS755" s="73"/>
      <c r="AT755" s="73"/>
      <c r="AU755" s="73"/>
    </row>
    <row r="756" ht="14.25" customHeight="1">
      <c r="A756" s="433"/>
      <c r="B756" s="438"/>
      <c r="C756" s="438"/>
      <c r="D756" s="438"/>
      <c r="E756" s="23"/>
      <c r="F756" s="438"/>
      <c r="G756" s="467"/>
      <c r="H756" s="23"/>
      <c r="I756" s="23"/>
      <c r="J756" s="439"/>
      <c r="K756" s="483"/>
      <c r="L756" s="438"/>
      <c r="M756" s="467"/>
      <c r="N756" s="23"/>
      <c r="O756" s="23"/>
      <c r="P756" s="23"/>
      <c r="Q756" s="23"/>
      <c r="R756" s="23"/>
      <c r="S756" s="23"/>
      <c r="T756" s="438"/>
      <c r="U756" s="467"/>
      <c r="V756" s="23"/>
      <c r="W756" s="23"/>
      <c r="X756" s="23"/>
      <c r="Y756" s="23"/>
      <c r="Z756" s="23"/>
      <c r="AA756" s="23"/>
      <c r="AB756" s="437"/>
      <c r="AC756" s="437"/>
      <c r="AD756" s="23"/>
      <c r="AE756" s="73"/>
      <c r="AF756" s="73"/>
      <c r="AG756" s="73"/>
      <c r="AH756" s="73"/>
      <c r="AI756" s="73"/>
      <c r="AJ756" s="73"/>
      <c r="AK756" s="73"/>
      <c r="AL756" s="73"/>
      <c r="AM756" s="73"/>
      <c r="AN756" s="73"/>
      <c r="AO756" s="73"/>
      <c r="AP756" s="73"/>
      <c r="AQ756" s="73"/>
      <c r="AR756" s="73"/>
      <c r="AS756" s="73"/>
      <c r="AT756" s="73"/>
      <c r="AU756" s="73"/>
    </row>
    <row r="757" ht="14.25" customHeight="1">
      <c r="A757" s="433"/>
      <c r="B757" s="438"/>
      <c r="C757" s="438"/>
      <c r="D757" s="438"/>
      <c r="E757" s="23"/>
      <c r="F757" s="438"/>
      <c r="G757" s="467"/>
      <c r="H757" s="23"/>
      <c r="I757" s="23"/>
      <c r="J757" s="439"/>
      <c r="K757" s="483"/>
      <c r="L757" s="438"/>
      <c r="M757" s="467"/>
      <c r="N757" s="23"/>
      <c r="O757" s="23"/>
      <c r="P757" s="23"/>
      <c r="Q757" s="23"/>
      <c r="R757" s="23"/>
      <c r="S757" s="23"/>
      <c r="T757" s="438"/>
      <c r="U757" s="467"/>
      <c r="V757" s="23"/>
      <c r="W757" s="23"/>
      <c r="X757" s="23"/>
      <c r="Y757" s="23"/>
      <c r="Z757" s="23"/>
      <c r="AA757" s="23"/>
      <c r="AB757" s="437"/>
      <c r="AC757" s="437"/>
      <c r="AD757" s="23"/>
      <c r="AE757" s="73"/>
      <c r="AF757" s="73"/>
      <c r="AG757" s="73"/>
      <c r="AH757" s="73"/>
      <c r="AI757" s="73"/>
      <c r="AJ757" s="73"/>
      <c r="AK757" s="73"/>
      <c r="AL757" s="73"/>
      <c r="AM757" s="73"/>
      <c r="AN757" s="73"/>
      <c r="AO757" s="73"/>
      <c r="AP757" s="73"/>
      <c r="AQ757" s="73"/>
      <c r="AR757" s="73"/>
      <c r="AS757" s="73"/>
      <c r="AT757" s="73"/>
      <c r="AU757" s="73"/>
    </row>
    <row r="758" ht="14.25" customHeight="1">
      <c r="A758" s="433"/>
      <c r="B758" s="438"/>
      <c r="C758" s="438"/>
      <c r="D758" s="438"/>
      <c r="E758" s="23"/>
      <c r="F758" s="438"/>
      <c r="G758" s="467"/>
      <c r="H758" s="23"/>
      <c r="I758" s="23"/>
      <c r="J758" s="439"/>
      <c r="K758" s="483"/>
      <c r="L758" s="438"/>
      <c r="M758" s="467"/>
      <c r="N758" s="23"/>
      <c r="O758" s="23"/>
      <c r="P758" s="23"/>
      <c r="Q758" s="23"/>
      <c r="R758" s="23"/>
      <c r="S758" s="23"/>
      <c r="T758" s="438"/>
      <c r="U758" s="467"/>
      <c r="V758" s="23"/>
      <c r="W758" s="23"/>
      <c r="X758" s="23"/>
      <c r="Y758" s="23"/>
      <c r="Z758" s="23"/>
      <c r="AA758" s="23"/>
      <c r="AB758" s="437"/>
      <c r="AC758" s="437"/>
      <c r="AD758" s="23"/>
      <c r="AE758" s="73"/>
      <c r="AF758" s="73"/>
      <c r="AG758" s="73"/>
      <c r="AH758" s="73"/>
      <c r="AI758" s="73"/>
      <c r="AJ758" s="73"/>
      <c r="AK758" s="73"/>
      <c r="AL758" s="73"/>
      <c r="AM758" s="73"/>
      <c r="AN758" s="73"/>
      <c r="AO758" s="73"/>
      <c r="AP758" s="73"/>
      <c r="AQ758" s="73"/>
      <c r="AR758" s="73"/>
      <c r="AS758" s="73"/>
      <c r="AT758" s="73"/>
      <c r="AU758" s="73"/>
    </row>
    <row r="759" ht="14.25" customHeight="1">
      <c r="A759" s="433"/>
      <c r="B759" s="438"/>
      <c r="C759" s="438"/>
      <c r="D759" s="438"/>
      <c r="E759" s="23"/>
      <c r="F759" s="438"/>
      <c r="G759" s="467"/>
      <c r="H759" s="23"/>
      <c r="I759" s="23"/>
      <c r="J759" s="439"/>
      <c r="K759" s="483"/>
      <c r="L759" s="438"/>
      <c r="M759" s="467"/>
      <c r="N759" s="23"/>
      <c r="O759" s="23"/>
      <c r="P759" s="23"/>
      <c r="Q759" s="23"/>
      <c r="R759" s="23"/>
      <c r="S759" s="23"/>
      <c r="T759" s="438"/>
      <c r="U759" s="467"/>
      <c r="V759" s="23"/>
      <c r="W759" s="23"/>
      <c r="X759" s="23"/>
      <c r="Y759" s="23"/>
      <c r="Z759" s="23"/>
      <c r="AA759" s="23"/>
      <c r="AB759" s="437"/>
      <c r="AC759" s="437"/>
      <c r="AD759" s="23"/>
      <c r="AE759" s="73"/>
      <c r="AF759" s="73"/>
      <c r="AG759" s="73"/>
      <c r="AH759" s="73"/>
      <c r="AI759" s="73"/>
      <c r="AJ759" s="73"/>
      <c r="AK759" s="73"/>
      <c r="AL759" s="73"/>
      <c r="AM759" s="73"/>
      <c r="AN759" s="73"/>
      <c r="AO759" s="73"/>
      <c r="AP759" s="73"/>
      <c r="AQ759" s="73"/>
      <c r="AR759" s="73"/>
      <c r="AS759" s="73"/>
      <c r="AT759" s="73"/>
      <c r="AU759" s="73"/>
    </row>
    <row r="760" ht="14.25" customHeight="1">
      <c r="A760" s="433"/>
      <c r="B760" s="438"/>
      <c r="C760" s="438"/>
      <c r="D760" s="438"/>
      <c r="E760" s="23"/>
      <c r="F760" s="438"/>
      <c r="G760" s="467"/>
      <c r="H760" s="23"/>
      <c r="I760" s="23"/>
      <c r="J760" s="439"/>
      <c r="K760" s="483"/>
      <c r="L760" s="438"/>
      <c r="M760" s="467"/>
      <c r="N760" s="23"/>
      <c r="O760" s="23"/>
      <c r="P760" s="23"/>
      <c r="Q760" s="23"/>
      <c r="R760" s="23"/>
      <c r="S760" s="23"/>
      <c r="T760" s="438"/>
      <c r="U760" s="467"/>
      <c r="V760" s="23"/>
      <c r="W760" s="23"/>
      <c r="X760" s="23"/>
      <c r="Y760" s="23"/>
      <c r="Z760" s="23"/>
      <c r="AA760" s="23"/>
      <c r="AB760" s="437"/>
      <c r="AC760" s="437"/>
      <c r="AD760" s="23"/>
      <c r="AE760" s="73"/>
      <c r="AF760" s="73"/>
      <c r="AG760" s="73"/>
      <c r="AH760" s="73"/>
      <c r="AI760" s="73"/>
      <c r="AJ760" s="73"/>
      <c r="AK760" s="73"/>
      <c r="AL760" s="73"/>
      <c r="AM760" s="73"/>
      <c r="AN760" s="73"/>
      <c r="AO760" s="73"/>
      <c r="AP760" s="73"/>
      <c r="AQ760" s="73"/>
      <c r="AR760" s="73"/>
      <c r="AS760" s="73"/>
      <c r="AT760" s="73"/>
      <c r="AU760" s="73"/>
    </row>
    <row r="761" ht="14.25" customHeight="1">
      <c r="A761" s="433"/>
      <c r="B761" s="438"/>
      <c r="C761" s="438"/>
      <c r="D761" s="438"/>
      <c r="E761" s="23"/>
      <c r="F761" s="438"/>
      <c r="G761" s="467"/>
      <c r="H761" s="23"/>
      <c r="I761" s="23"/>
      <c r="J761" s="439"/>
      <c r="K761" s="483"/>
      <c r="L761" s="438"/>
      <c r="M761" s="467"/>
      <c r="N761" s="23"/>
      <c r="O761" s="23"/>
      <c r="P761" s="23"/>
      <c r="Q761" s="23"/>
      <c r="R761" s="23"/>
      <c r="S761" s="23"/>
      <c r="T761" s="438"/>
      <c r="U761" s="467"/>
      <c r="V761" s="23"/>
      <c r="W761" s="23"/>
      <c r="X761" s="23"/>
      <c r="Y761" s="23"/>
      <c r="Z761" s="23"/>
      <c r="AA761" s="23"/>
      <c r="AB761" s="437"/>
      <c r="AC761" s="437"/>
      <c r="AD761" s="23"/>
      <c r="AE761" s="73"/>
      <c r="AF761" s="73"/>
      <c r="AG761" s="73"/>
      <c r="AH761" s="73"/>
      <c r="AI761" s="73"/>
      <c r="AJ761" s="73"/>
      <c r="AK761" s="73"/>
      <c r="AL761" s="73"/>
      <c r="AM761" s="73"/>
      <c r="AN761" s="73"/>
      <c r="AO761" s="73"/>
      <c r="AP761" s="73"/>
      <c r="AQ761" s="73"/>
      <c r="AR761" s="73"/>
      <c r="AS761" s="73"/>
      <c r="AT761" s="73"/>
      <c r="AU761" s="73"/>
    </row>
    <row r="762" ht="14.25" customHeight="1">
      <c r="A762" s="433"/>
      <c r="B762" s="438"/>
      <c r="C762" s="438"/>
      <c r="D762" s="438"/>
      <c r="E762" s="23"/>
      <c r="F762" s="438"/>
      <c r="G762" s="467"/>
      <c r="H762" s="23"/>
      <c r="I762" s="23"/>
      <c r="J762" s="439"/>
      <c r="K762" s="483"/>
      <c r="L762" s="438"/>
      <c r="M762" s="467"/>
      <c r="N762" s="23"/>
      <c r="O762" s="23"/>
      <c r="P762" s="23"/>
      <c r="Q762" s="23"/>
      <c r="R762" s="23"/>
      <c r="S762" s="23"/>
      <c r="T762" s="438"/>
      <c r="U762" s="467"/>
      <c r="V762" s="23"/>
      <c r="W762" s="23"/>
      <c r="X762" s="23"/>
      <c r="Y762" s="23"/>
      <c r="Z762" s="23"/>
      <c r="AA762" s="23"/>
      <c r="AB762" s="437"/>
      <c r="AC762" s="437"/>
      <c r="AD762" s="23"/>
      <c r="AE762" s="73"/>
      <c r="AF762" s="73"/>
      <c r="AG762" s="73"/>
      <c r="AH762" s="73"/>
      <c r="AI762" s="73"/>
      <c r="AJ762" s="73"/>
      <c r="AK762" s="73"/>
      <c r="AL762" s="73"/>
      <c r="AM762" s="73"/>
      <c r="AN762" s="73"/>
      <c r="AO762" s="73"/>
      <c r="AP762" s="73"/>
      <c r="AQ762" s="73"/>
      <c r="AR762" s="73"/>
      <c r="AS762" s="73"/>
      <c r="AT762" s="73"/>
      <c r="AU762" s="73"/>
    </row>
    <row r="763" ht="14.25" customHeight="1">
      <c r="A763" s="433"/>
      <c r="B763" s="438"/>
      <c r="C763" s="438"/>
      <c r="D763" s="438"/>
      <c r="E763" s="23"/>
      <c r="F763" s="438"/>
      <c r="G763" s="467"/>
      <c r="H763" s="23"/>
      <c r="I763" s="23"/>
      <c r="J763" s="439"/>
      <c r="K763" s="483"/>
      <c r="L763" s="438"/>
      <c r="M763" s="467"/>
      <c r="N763" s="23"/>
      <c r="O763" s="23"/>
      <c r="P763" s="23"/>
      <c r="Q763" s="23"/>
      <c r="R763" s="23"/>
      <c r="S763" s="23"/>
      <c r="T763" s="438"/>
      <c r="U763" s="467"/>
      <c r="V763" s="23"/>
      <c r="W763" s="23"/>
      <c r="X763" s="23"/>
      <c r="Y763" s="23"/>
      <c r="Z763" s="23"/>
      <c r="AA763" s="23"/>
      <c r="AB763" s="437"/>
      <c r="AC763" s="437"/>
      <c r="AD763" s="23"/>
      <c r="AE763" s="73"/>
      <c r="AF763" s="73"/>
      <c r="AG763" s="73"/>
      <c r="AH763" s="73"/>
      <c r="AI763" s="73"/>
      <c r="AJ763" s="73"/>
      <c r="AK763" s="73"/>
      <c r="AL763" s="73"/>
      <c r="AM763" s="73"/>
      <c r="AN763" s="73"/>
      <c r="AO763" s="73"/>
      <c r="AP763" s="73"/>
      <c r="AQ763" s="73"/>
      <c r="AR763" s="73"/>
      <c r="AS763" s="73"/>
      <c r="AT763" s="73"/>
      <c r="AU763" s="73"/>
    </row>
    <row r="764" ht="14.25" customHeight="1">
      <c r="A764" s="433"/>
      <c r="B764" s="438"/>
      <c r="C764" s="438"/>
      <c r="D764" s="438"/>
      <c r="E764" s="23"/>
      <c r="F764" s="438"/>
      <c r="G764" s="467"/>
      <c r="H764" s="23"/>
      <c r="I764" s="23"/>
      <c r="J764" s="439"/>
      <c r="K764" s="483"/>
      <c r="L764" s="438"/>
      <c r="M764" s="467"/>
      <c r="N764" s="23"/>
      <c r="O764" s="23"/>
      <c r="P764" s="23"/>
      <c r="Q764" s="23"/>
      <c r="R764" s="23"/>
      <c r="S764" s="23"/>
      <c r="T764" s="438"/>
      <c r="U764" s="467"/>
      <c r="V764" s="23"/>
      <c r="W764" s="23"/>
      <c r="X764" s="23"/>
      <c r="Y764" s="23"/>
      <c r="Z764" s="23"/>
      <c r="AA764" s="23"/>
      <c r="AB764" s="437"/>
      <c r="AC764" s="437"/>
      <c r="AD764" s="23"/>
      <c r="AE764" s="73"/>
      <c r="AF764" s="73"/>
      <c r="AG764" s="73"/>
      <c r="AH764" s="73"/>
      <c r="AI764" s="73"/>
      <c r="AJ764" s="73"/>
      <c r="AK764" s="73"/>
      <c r="AL764" s="73"/>
      <c r="AM764" s="73"/>
      <c r="AN764" s="73"/>
      <c r="AO764" s="73"/>
      <c r="AP764" s="73"/>
      <c r="AQ764" s="73"/>
      <c r="AR764" s="73"/>
      <c r="AS764" s="73"/>
      <c r="AT764" s="73"/>
      <c r="AU764" s="73"/>
    </row>
    <row r="765" ht="14.25" customHeight="1">
      <c r="A765" s="433"/>
      <c r="B765" s="438"/>
      <c r="C765" s="438"/>
      <c r="D765" s="438"/>
      <c r="E765" s="23"/>
      <c r="F765" s="438"/>
      <c r="G765" s="467"/>
      <c r="H765" s="23"/>
      <c r="I765" s="23"/>
      <c r="J765" s="439"/>
      <c r="K765" s="483"/>
      <c r="L765" s="438"/>
      <c r="M765" s="467"/>
      <c r="N765" s="23"/>
      <c r="O765" s="23"/>
      <c r="P765" s="23"/>
      <c r="Q765" s="23"/>
      <c r="R765" s="23"/>
      <c r="S765" s="23"/>
      <c r="T765" s="438"/>
      <c r="U765" s="467"/>
      <c r="V765" s="23"/>
      <c r="W765" s="23"/>
      <c r="X765" s="23"/>
      <c r="Y765" s="23"/>
      <c r="Z765" s="23"/>
      <c r="AA765" s="23"/>
      <c r="AB765" s="437"/>
      <c r="AC765" s="437"/>
      <c r="AD765" s="23"/>
      <c r="AE765" s="73"/>
      <c r="AF765" s="73"/>
      <c r="AG765" s="73"/>
      <c r="AH765" s="73"/>
      <c r="AI765" s="73"/>
      <c r="AJ765" s="73"/>
      <c r="AK765" s="73"/>
      <c r="AL765" s="73"/>
      <c r="AM765" s="73"/>
      <c r="AN765" s="73"/>
      <c r="AO765" s="73"/>
      <c r="AP765" s="73"/>
      <c r="AQ765" s="73"/>
      <c r="AR765" s="73"/>
      <c r="AS765" s="73"/>
      <c r="AT765" s="73"/>
      <c r="AU765" s="73"/>
    </row>
    <row r="766" ht="14.25" customHeight="1">
      <c r="A766" s="433"/>
      <c r="B766" s="438"/>
      <c r="C766" s="438"/>
      <c r="D766" s="438"/>
      <c r="E766" s="23"/>
      <c r="F766" s="438"/>
      <c r="G766" s="467"/>
      <c r="H766" s="23"/>
      <c r="I766" s="23"/>
      <c r="J766" s="439"/>
      <c r="K766" s="483"/>
      <c r="L766" s="438"/>
      <c r="M766" s="467"/>
      <c r="N766" s="23"/>
      <c r="O766" s="23"/>
      <c r="P766" s="23"/>
      <c r="Q766" s="23"/>
      <c r="R766" s="23"/>
      <c r="S766" s="23"/>
      <c r="T766" s="438"/>
      <c r="U766" s="467"/>
      <c r="V766" s="23"/>
      <c r="W766" s="23"/>
      <c r="X766" s="23"/>
      <c r="Y766" s="23"/>
      <c r="Z766" s="23"/>
      <c r="AA766" s="23"/>
      <c r="AB766" s="437"/>
      <c r="AC766" s="437"/>
      <c r="AD766" s="23"/>
      <c r="AE766" s="73"/>
      <c r="AF766" s="73"/>
      <c r="AG766" s="73"/>
      <c r="AH766" s="73"/>
      <c r="AI766" s="73"/>
      <c r="AJ766" s="73"/>
      <c r="AK766" s="73"/>
      <c r="AL766" s="73"/>
      <c r="AM766" s="73"/>
      <c r="AN766" s="73"/>
      <c r="AO766" s="73"/>
      <c r="AP766" s="73"/>
      <c r="AQ766" s="73"/>
      <c r="AR766" s="73"/>
      <c r="AS766" s="73"/>
      <c r="AT766" s="73"/>
      <c r="AU766" s="73"/>
    </row>
    <row r="767" ht="14.25" customHeight="1">
      <c r="A767" s="433"/>
      <c r="B767" s="438"/>
      <c r="C767" s="438"/>
      <c r="D767" s="438"/>
      <c r="E767" s="23"/>
      <c r="F767" s="438"/>
      <c r="G767" s="467"/>
      <c r="H767" s="23"/>
      <c r="I767" s="23"/>
      <c r="J767" s="439"/>
      <c r="K767" s="483"/>
      <c r="L767" s="438"/>
      <c r="M767" s="467"/>
      <c r="N767" s="23"/>
      <c r="O767" s="23"/>
      <c r="P767" s="23"/>
      <c r="Q767" s="23"/>
      <c r="R767" s="23"/>
      <c r="S767" s="23"/>
      <c r="T767" s="438"/>
      <c r="U767" s="467"/>
      <c r="V767" s="23"/>
      <c r="W767" s="23"/>
      <c r="X767" s="23"/>
      <c r="Y767" s="23"/>
      <c r="Z767" s="23"/>
      <c r="AA767" s="23"/>
      <c r="AB767" s="437"/>
      <c r="AC767" s="437"/>
      <c r="AD767" s="23"/>
      <c r="AE767" s="73"/>
      <c r="AF767" s="73"/>
      <c r="AG767" s="73"/>
      <c r="AH767" s="73"/>
      <c r="AI767" s="73"/>
      <c r="AJ767" s="73"/>
      <c r="AK767" s="73"/>
      <c r="AL767" s="73"/>
      <c r="AM767" s="73"/>
      <c r="AN767" s="73"/>
      <c r="AO767" s="73"/>
      <c r="AP767" s="73"/>
      <c r="AQ767" s="73"/>
      <c r="AR767" s="73"/>
      <c r="AS767" s="73"/>
      <c r="AT767" s="73"/>
      <c r="AU767" s="73"/>
    </row>
    <row r="768" ht="14.25" customHeight="1">
      <c r="A768" s="433"/>
      <c r="B768" s="438"/>
      <c r="C768" s="438"/>
      <c r="D768" s="438"/>
      <c r="E768" s="23"/>
      <c r="F768" s="438"/>
      <c r="G768" s="467"/>
      <c r="H768" s="23"/>
      <c r="I768" s="23"/>
      <c r="J768" s="439"/>
      <c r="K768" s="483"/>
      <c r="L768" s="438"/>
      <c r="M768" s="467"/>
      <c r="N768" s="23"/>
      <c r="O768" s="23"/>
      <c r="P768" s="23"/>
      <c r="Q768" s="23"/>
      <c r="R768" s="23"/>
      <c r="S768" s="23"/>
      <c r="T768" s="438"/>
      <c r="U768" s="467"/>
      <c r="V768" s="23"/>
      <c r="W768" s="23"/>
      <c r="X768" s="23"/>
      <c r="Y768" s="23"/>
      <c r="Z768" s="23"/>
      <c r="AA768" s="23"/>
      <c r="AB768" s="437"/>
      <c r="AC768" s="437"/>
      <c r="AD768" s="23"/>
      <c r="AE768" s="73"/>
      <c r="AF768" s="73"/>
      <c r="AG768" s="73"/>
      <c r="AH768" s="73"/>
      <c r="AI768" s="73"/>
      <c r="AJ768" s="73"/>
      <c r="AK768" s="73"/>
      <c r="AL768" s="73"/>
      <c r="AM768" s="73"/>
      <c r="AN768" s="73"/>
      <c r="AO768" s="73"/>
      <c r="AP768" s="73"/>
      <c r="AQ768" s="73"/>
      <c r="AR768" s="73"/>
      <c r="AS768" s="73"/>
      <c r="AT768" s="73"/>
      <c r="AU768" s="73"/>
    </row>
    <row r="769" ht="14.25" customHeight="1">
      <c r="A769" s="433"/>
      <c r="B769" s="438"/>
      <c r="C769" s="438"/>
      <c r="D769" s="438"/>
      <c r="E769" s="23"/>
      <c r="F769" s="438"/>
      <c r="G769" s="467"/>
      <c r="H769" s="23"/>
      <c r="I769" s="23"/>
      <c r="J769" s="439"/>
      <c r="K769" s="483"/>
      <c r="L769" s="438"/>
      <c r="M769" s="467"/>
      <c r="N769" s="23"/>
      <c r="O769" s="23"/>
      <c r="P769" s="23"/>
      <c r="Q769" s="23"/>
      <c r="R769" s="23"/>
      <c r="S769" s="23"/>
      <c r="T769" s="438"/>
      <c r="U769" s="467"/>
      <c r="V769" s="23"/>
      <c r="W769" s="23"/>
      <c r="X769" s="23"/>
      <c r="Y769" s="23"/>
      <c r="Z769" s="23"/>
      <c r="AA769" s="23"/>
      <c r="AB769" s="437"/>
      <c r="AC769" s="437"/>
      <c r="AD769" s="23"/>
      <c r="AE769" s="73"/>
      <c r="AF769" s="73"/>
      <c r="AG769" s="73"/>
      <c r="AH769" s="73"/>
      <c r="AI769" s="73"/>
      <c r="AJ769" s="73"/>
      <c r="AK769" s="73"/>
      <c r="AL769" s="73"/>
      <c r="AM769" s="73"/>
      <c r="AN769" s="73"/>
      <c r="AO769" s="73"/>
      <c r="AP769" s="73"/>
      <c r="AQ769" s="73"/>
      <c r="AR769" s="73"/>
      <c r="AS769" s="73"/>
      <c r="AT769" s="73"/>
      <c r="AU769" s="73"/>
    </row>
    <row r="770" ht="14.25" customHeight="1">
      <c r="A770" s="433"/>
      <c r="B770" s="438"/>
      <c r="C770" s="438"/>
      <c r="D770" s="438"/>
      <c r="E770" s="23"/>
      <c r="F770" s="438"/>
      <c r="G770" s="467"/>
      <c r="H770" s="23"/>
      <c r="I770" s="23"/>
      <c r="J770" s="439"/>
      <c r="K770" s="483"/>
      <c r="L770" s="438"/>
      <c r="M770" s="467"/>
      <c r="N770" s="23"/>
      <c r="O770" s="23"/>
      <c r="P770" s="23"/>
      <c r="Q770" s="23"/>
      <c r="R770" s="23"/>
      <c r="S770" s="23"/>
      <c r="T770" s="438"/>
      <c r="U770" s="467"/>
      <c r="V770" s="23"/>
      <c r="W770" s="23"/>
      <c r="X770" s="23"/>
      <c r="Y770" s="23"/>
      <c r="Z770" s="23"/>
      <c r="AA770" s="23"/>
      <c r="AB770" s="437"/>
      <c r="AC770" s="437"/>
      <c r="AD770" s="23"/>
      <c r="AE770" s="73"/>
      <c r="AF770" s="73"/>
      <c r="AG770" s="73"/>
      <c r="AH770" s="73"/>
      <c r="AI770" s="73"/>
      <c r="AJ770" s="73"/>
      <c r="AK770" s="73"/>
      <c r="AL770" s="73"/>
      <c r="AM770" s="73"/>
      <c r="AN770" s="73"/>
      <c r="AO770" s="73"/>
      <c r="AP770" s="73"/>
      <c r="AQ770" s="73"/>
      <c r="AR770" s="73"/>
      <c r="AS770" s="73"/>
      <c r="AT770" s="73"/>
      <c r="AU770" s="73"/>
    </row>
    <row r="771" ht="14.25" customHeight="1">
      <c r="A771" s="433"/>
      <c r="B771" s="438"/>
      <c r="C771" s="438"/>
      <c r="D771" s="438"/>
      <c r="E771" s="23"/>
      <c r="F771" s="438"/>
      <c r="G771" s="467"/>
      <c r="H771" s="23"/>
      <c r="I771" s="23"/>
      <c r="J771" s="439"/>
      <c r="K771" s="483"/>
      <c r="L771" s="438"/>
      <c r="M771" s="467"/>
      <c r="N771" s="23"/>
      <c r="O771" s="23"/>
      <c r="P771" s="23"/>
      <c r="Q771" s="23"/>
      <c r="R771" s="23"/>
      <c r="S771" s="23"/>
      <c r="T771" s="438"/>
      <c r="U771" s="467"/>
      <c r="V771" s="23"/>
      <c r="W771" s="23"/>
      <c r="X771" s="23"/>
      <c r="Y771" s="23"/>
      <c r="Z771" s="23"/>
      <c r="AA771" s="23"/>
      <c r="AB771" s="437"/>
      <c r="AC771" s="437"/>
      <c r="AD771" s="23"/>
      <c r="AE771" s="73"/>
      <c r="AF771" s="73"/>
      <c r="AG771" s="73"/>
      <c r="AH771" s="73"/>
      <c r="AI771" s="73"/>
      <c r="AJ771" s="73"/>
      <c r="AK771" s="73"/>
      <c r="AL771" s="73"/>
      <c r="AM771" s="73"/>
      <c r="AN771" s="73"/>
      <c r="AO771" s="73"/>
      <c r="AP771" s="73"/>
      <c r="AQ771" s="73"/>
      <c r="AR771" s="73"/>
      <c r="AS771" s="73"/>
      <c r="AT771" s="73"/>
      <c r="AU771" s="73"/>
    </row>
    <row r="772" ht="14.25" customHeight="1">
      <c r="A772" s="433"/>
      <c r="B772" s="438"/>
      <c r="C772" s="438"/>
      <c r="D772" s="438"/>
      <c r="E772" s="23"/>
      <c r="F772" s="438"/>
      <c r="G772" s="467"/>
      <c r="H772" s="23"/>
      <c r="I772" s="23"/>
      <c r="J772" s="439"/>
      <c r="K772" s="483"/>
      <c r="L772" s="438"/>
      <c r="M772" s="467"/>
      <c r="N772" s="23"/>
      <c r="O772" s="23"/>
      <c r="P772" s="23"/>
      <c r="Q772" s="23"/>
      <c r="R772" s="23"/>
      <c r="S772" s="23"/>
      <c r="T772" s="438"/>
      <c r="U772" s="467"/>
      <c r="V772" s="23"/>
      <c r="W772" s="23"/>
      <c r="X772" s="23"/>
      <c r="Y772" s="23"/>
      <c r="Z772" s="23"/>
      <c r="AA772" s="23"/>
      <c r="AB772" s="437"/>
      <c r="AC772" s="437"/>
      <c r="AD772" s="23"/>
      <c r="AE772" s="73"/>
      <c r="AF772" s="73"/>
      <c r="AG772" s="73"/>
      <c r="AH772" s="73"/>
      <c r="AI772" s="73"/>
      <c r="AJ772" s="73"/>
      <c r="AK772" s="73"/>
      <c r="AL772" s="73"/>
      <c r="AM772" s="73"/>
      <c r="AN772" s="73"/>
      <c r="AO772" s="73"/>
      <c r="AP772" s="73"/>
      <c r="AQ772" s="73"/>
      <c r="AR772" s="73"/>
      <c r="AS772" s="73"/>
      <c r="AT772" s="73"/>
      <c r="AU772" s="73"/>
    </row>
    <row r="773" ht="14.25" customHeight="1">
      <c r="A773" s="433"/>
      <c r="B773" s="438"/>
      <c r="C773" s="438"/>
      <c r="D773" s="438"/>
      <c r="E773" s="23"/>
      <c r="F773" s="438"/>
      <c r="G773" s="467"/>
      <c r="H773" s="23"/>
      <c r="I773" s="23"/>
      <c r="J773" s="439"/>
      <c r="K773" s="483"/>
      <c r="L773" s="438"/>
      <c r="M773" s="467"/>
      <c r="N773" s="23"/>
      <c r="O773" s="23"/>
      <c r="P773" s="23"/>
      <c r="Q773" s="23"/>
      <c r="R773" s="23"/>
      <c r="S773" s="23"/>
      <c r="T773" s="438"/>
      <c r="U773" s="467"/>
      <c r="V773" s="23"/>
      <c r="W773" s="23"/>
      <c r="X773" s="23"/>
      <c r="Y773" s="23"/>
      <c r="Z773" s="23"/>
      <c r="AA773" s="23"/>
      <c r="AB773" s="437"/>
      <c r="AC773" s="437"/>
      <c r="AD773" s="23"/>
      <c r="AE773" s="73"/>
      <c r="AF773" s="73"/>
      <c r="AG773" s="73"/>
      <c r="AH773" s="73"/>
      <c r="AI773" s="73"/>
      <c r="AJ773" s="73"/>
      <c r="AK773" s="73"/>
      <c r="AL773" s="73"/>
      <c r="AM773" s="73"/>
      <c r="AN773" s="73"/>
      <c r="AO773" s="73"/>
      <c r="AP773" s="73"/>
      <c r="AQ773" s="73"/>
      <c r="AR773" s="73"/>
      <c r="AS773" s="73"/>
      <c r="AT773" s="73"/>
      <c r="AU773" s="73"/>
    </row>
    <row r="774" ht="14.25" customHeight="1">
      <c r="A774" s="433"/>
      <c r="B774" s="438"/>
      <c r="C774" s="438"/>
      <c r="D774" s="438"/>
      <c r="E774" s="23"/>
      <c r="F774" s="438"/>
      <c r="G774" s="467"/>
      <c r="H774" s="23"/>
      <c r="I774" s="23"/>
      <c r="J774" s="439"/>
      <c r="K774" s="483"/>
      <c r="L774" s="438"/>
      <c r="M774" s="467"/>
      <c r="N774" s="23"/>
      <c r="O774" s="23"/>
      <c r="P774" s="23"/>
      <c r="Q774" s="23"/>
      <c r="R774" s="23"/>
      <c r="S774" s="23"/>
      <c r="T774" s="438"/>
      <c r="U774" s="467"/>
      <c r="V774" s="23"/>
      <c r="W774" s="23"/>
      <c r="X774" s="23"/>
      <c r="Y774" s="23"/>
      <c r="Z774" s="23"/>
      <c r="AA774" s="23"/>
      <c r="AB774" s="437"/>
      <c r="AC774" s="437"/>
      <c r="AD774" s="23"/>
      <c r="AE774" s="73"/>
      <c r="AF774" s="73"/>
      <c r="AG774" s="73"/>
      <c r="AH774" s="73"/>
      <c r="AI774" s="73"/>
      <c r="AJ774" s="73"/>
      <c r="AK774" s="73"/>
      <c r="AL774" s="73"/>
      <c r="AM774" s="73"/>
      <c r="AN774" s="73"/>
      <c r="AO774" s="73"/>
      <c r="AP774" s="73"/>
      <c r="AQ774" s="73"/>
      <c r="AR774" s="73"/>
      <c r="AS774" s="73"/>
      <c r="AT774" s="73"/>
      <c r="AU774" s="73"/>
    </row>
    <row r="775" ht="14.25" customHeight="1">
      <c r="A775" s="433"/>
      <c r="B775" s="438"/>
      <c r="C775" s="438"/>
      <c r="D775" s="438"/>
      <c r="E775" s="23"/>
      <c r="F775" s="438"/>
      <c r="G775" s="467"/>
      <c r="H775" s="23"/>
      <c r="I775" s="23"/>
      <c r="J775" s="439"/>
      <c r="K775" s="483"/>
      <c r="L775" s="438"/>
      <c r="M775" s="467"/>
      <c r="N775" s="23"/>
      <c r="O775" s="23"/>
      <c r="P775" s="23"/>
      <c r="Q775" s="23"/>
      <c r="R775" s="23"/>
      <c r="S775" s="23"/>
      <c r="T775" s="438"/>
      <c r="U775" s="467"/>
      <c r="V775" s="23"/>
      <c r="W775" s="23"/>
      <c r="X775" s="23"/>
      <c r="Y775" s="23"/>
      <c r="Z775" s="23"/>
      <c r="AA775" s="23"/>
      <c r="AB775" s="437"/>
      <c r="AC775" s="437"/>
      <c r="AD775" s="23"/>
      <c r="AE775" s="73"/>
      <c r="AF775" s="73"/>
      <c r="AG775" s="73"/>
      <c r="AH775" s="73"/>
      <c r="AI775" s="73"/>
      <c r="AJ775" s="73"/>
      <c r="AK775" s="73"/>
      <c r="AL775" s="73"/>
      <c r="AM775" s="73"/>
      <c r="AN775" s="73"/>
      <c r="AO775" s="73"/>
      <c r="AP775" s="73"/>
      <c r="AQ775" s="73"/>
      <c r="AR775" s="73"/>
      <c r="AS775" s="73"/>
      <c r="AT775" s="73"/>
      <c r="AU775" s="73"/>
    </row>
    <row r="776" ht="14.25" customHeight="1">
      <c r="A776" s="433"/>
      <c r="B776" s="438"/>
      <c r="C776" s="438"/>
      <c r="D776" s="438"/>
      <c r="E776" s="23"/>
      <c r="F776" s="438"/>
      <c r="G776" s="467"/>
      <c r="H776" s="23"/>
      <c r="I776" s="23"/>
      <c r="J776" s="439"/>
      <c r="K776" s="483"/>
      <c r="L776" s="438"/>
      <c r="M776" s="467"/>
      <c r="N776" s="23"/>
      <c r="O776" s="23"/>
      <c r="P776" s="23"/>
      <c r="Q776" s="23"/>
      <c r="R776" s="23"/>
      <c r="S776" s="23"/>
      <c r="T776" s="438"/>
      <c r="U776" s="467"/>
      <c r="V776" s="23"/>
      <c r="W776" s="23"/>
      <c r="X776" s="23"/>
      <c r="Y776" s="23"/>
      <c r="Z776" s="23"/>
      <c r="AA776" s="23"/>
      <c r="AB776" s="437"/>
      <c r="AC776" s="437"/>
      <c r="AD776" s="23"/>
      <c r="AE776" s="73"/>
      <c r="AF776" s="73"/>
      <c r="AG776" s="73"/>
      <c r="AH776" s="73"/>
      <c r="AI776" s="73"/>
      <c r="AJ776" s="73"/>
      <c r="AK776" s="73"/>
      <c r="AL776" s="73"/>
      <c r="AM776" s="73"/>
      <c r="AN776" s="73"/>
      <c r="AO776" s="73"/>
      <c r="AP776" s="73"/>
      <c r="AQ776" s="73"/>
      <c r="AR776" s="73"/>
      <c r="AS776" s="73"/>
      <c r="AT776" s="73"/>
      <c r="AU776" s="73"/>
    </row>
    <row r="777" ht="14.25" customHeight="1">
      <c r="A777" s="433"/>
      <c r="B777" s="438"/>
      <c r="C777" s="438"/>
      <c r="D777" s="438"/>
      <c r="E777" s="23"/>
      <c r="F777" s="438"/>
      <c r="G777" s="467"/>
      <c r="H777" s="23"/>
      <c r="I777" s="23"/>
      <c r="J777" s="439"/>
      <c r="K777" s="483"/>
      <c r="L777" s="438"/>
      <c r="M777" s="467"/>
      <c r="N777" s="23"/>
      <c r="O777" s="23"/>
      <c r="P777" s="23"/>
      <c r="Q777" s="23"/>
      <c r="R777" s="23"/>
      <c r="S777" s="23"/>
      <c r="T777" s="438"/>
      <c r="U777" s="467"/>
      <c r="V777" s="23"/>
      <c r="W777" s="23"/>
      <c r="X777" s="23"/>
      <c r="Y777" s="23"/>
      <c r="Z777" s="23"/>
      <c r="AA777" s="23"/>
      <c r="AB777" s="437"/>
      <c r="AC777" s="437"/>
      <c r="AD777" s="23"/>
      <c r="AE777" s="73"/>
      <c r="AF777" s="73"/>
      <c r="AG777" s="73"/>
      <c r="AH777" s="73"/>
      <c r="AI777" s="73"/>
      <c r="AJ777" s="73"/>
      <c r="AK777" s="73"/>
      <c r="AL777" s="73"/>
      <c r="AM777" s="73"/>
      <c r="AN777" s="73"/>
      <c r="AO777" s="73"/>
      <c r="AP777" s="73"/>
      <c r="AQ777" s="73"/>
      <c r="AR777" s="73"/>
      <c r="AS777" s="73"/>
      <c r="AT777" s="73"/>
      <c r="AU777" s="73"/>
    </row>
    <row r="778" ht="14.25" customHeight="1">
      <c r="A778" s="433"/>
      <c r="B778" s="438"/>
      <c r="C778" s="438"/>
      <c r="D778" s="438"/>
      <c r="E778" s="23"/>
      <c r="F778" s="438"/>
      <c r="G778" s="467"/>
      <c r="H778" s="23"/>
      <c r="I778" s="23"/>
      <c r="J778" s="439"/>
      <c r="K778" s="483"/>
      <c r="L778" s="438"/>
      <c r="M778" s="467"/>
      <c r="N778" s="23"/>
      <c r="O778" s="23"/>
      <c r="P778" s="23"/>
      <c r="Q778" s="23"/>
      <c r="R778" s="23"/>
      <c r="S778" s="23"/>
      <c r="T778" s="438"/>
      <c r="U778" s="467"/>
      <c r="V778" s="23"/>
      <c r="W778" s="23"/>
      <c r="X778" s="23"/>
      <c r="Y778" s="23"/>
      <c r="Z778" s="23"/>
      <c r="AA778" s="23"/>
      <c r="AB778" s="437"/>
      <c r="AC778" s="437"/>
      <c r="AD778" s="23"/>
      <c r="AE778" s="73"/>
      <c r="AF778" s="73"/>
      <c r="AG778" s="73"/>
      <c r="AH778" s="73"/>
      <c r="AI778" s="73"/>
      <c r="AJ778" s="73"/>
      <c r="AK778" s="73"/>
      <c r="AL778" s="73"/>
      <c r="AM778" s="73"/>
      <c r="AN778" s="73"/>
      <c r="AO778" s="73"/>
      <c r="AP778" s="73"/>
      <c r="AQ778" s="73"/>
      <c r="AR778" s="73"/>
      <c r="AS778" s="73"/>
      <c r="AT778" s="73"/>
      <c r="AU778" s="73"/>
    </row>
    <row r="779" ht="14.25" customHeight="1">
      <c r="A779" s="433"/>
      <c r="B779" s="438"/>
      <c r="C779" s="438"/>
      <c r="D779" s="438"/>
      <c r="E779" s="23"/>
      <c r="F779" s="438"/>
      <c r="G779" s="467"/>
      <c r="H779" s="23"/>
      <c r="I779" s="23"/>
      <c r="J779" s="439"/>
      <c r="K779" s="483"/>
      <c r="L779" s="438"/>
      <c r="M779" s="467"/>
      <c r="N779" s="23"/>
      <c r="O779" s="23"/>
      <c r="P779" s="23"/>
      <c r="Q779" s="23"/>
      <c r="R779" s="23"/>
      <c r="S779" s="23"/>
      <c r="T779" s="438"/>
      <c r="U779" s="467"/>
      <c r="V779" s="23"/>
      <c r="W779" s="23"/>
      <c r="X779" s="23"/>
      <c r="Y779" s="23"/>
      <c r="Z779" s="23"/>
      <c r="AA779" s="23"/>
      <c r="AB779" s="437"/>
      <c r="AC779" s="437"/>
      <c r="AD779" s="23"/>
      <c r="AE779" s="73"/>
      <c r="AF779" s="73"/>
      <c r="AG779" s="73"/>
      <c r="AH779" s="73"/>
      <c r="AI779" s="73"/>
      <c r="AJ779" s="73"/>
      <c r="AK779" s="73"/>
      <c r="AL779" s="73"/>
      <c r="AM779" s="73"/>
      <c r="AN779" s="73"/>
      <c r="AO779" s="73"/>
      <c r="AP779" s="73"/>
      <c r="AQ779" s="73"/>
      <c r="AR779" s="73"/>
      <c r="AS779" s="73"/>
      <c r="AT779" s="73"/>
      <c r="AU779" s="73"/>
    </row>
    <row r="780" ht="14.25" customHeight="1">
      <c r="A780" s="433"/>
      <c r="B780" s="438"/>
      <c r="C780" s="438"/>
      <c r="D780" s="438"/>
      <c r="E780" s="23"/>
      <c r="F780" s="438"/>
      <c r="G780" s="467"/>
      <c r="H780" s="23"/>
      <c r="I780" s="23"/>
      <c r="J780" s="439"/>
      <c r="K780" s="483"/>
      <c r="L780" s="438"/>
      <c r="M780" s="467"/>
      <c r="N780" s="23"/>
      <c r="O780" s="23"/>
      <c r="P780" s="23"/>
      <c r="Q780" s="23"/>
      <c r="R780" s="23"/>
      <c r="S780" s="23"/>
      <c r="T780" s="438"/>
      <c r="U780" s="467"/>
      <c r="V780" s="23"/>
      <c r="W780" s="23"/>
      <c r="X780" s="23"/>
      <c r="Y780" s="23"/>
      <c r="Z780" s="23"/>
      <c r="AA780" s="23"/>
      <c r="AB780" s="437"/>
      <c r="AC780" s="437"/>
      <c r="AD780" s="23"/>
      <c r="AE780" s="73"/>
      <c r="AF780" s="73"/>
      <c r="AG780" s="73"/>
      <c r="AH780" s="73"/>
      <c r="AI780" s="73"/>
      <c r="AJ780" s="73"/>
      <c r="AK780" s="73"/>
      <c r="AL780" s="73"/>
      <c r="AM780" s="73"/>
      <c r="AN780" s="73"/>
      <c r="AO780" s="73"/>
      <c r="AP780" s="73"/>
      <c r="AQ780" s="73"/>
      <c r="AR780" s="73"/>
      <c r="AS780" s="73"/>
      <c r="AT780" s="73"/>
      <c r="AU780" s="73"/>
    </row>
    <row r="781" ht="14.25" customHeight="1">
      <c r="A781" s="433"/>
      <c r="B781" s="438"/>
      <c r="C781" s="438"/>
      <c r="D781" s="438"/>
      <c r="E781" s="23"/>
      <c r="F781" s="438"/>
      <c r="G781" s="467"/>
      <c r="H781" s="23"/>
      <c r="I781" s="23"/>
      <c r="J781" s="439"/>
      <c r="K781" s="483"/>
      <c r="L781" s="438"/>
      <c r="M781" s="467"/>
      <c r="N781" s="23"/>
      <c r="O781" s="23"/>
      <c r="P781" s="23"/>
      <c r="Q781" s="23"/>
      <c r="R781" s="23"/>
      <c r="S781" s="23"/>
      <c r="T781" s="438"/>
      <c r="U781" s="467"/>
      <c r="V781" s="23"/>
      <c r="W781" s="23"/>
      <c r="X781" s="23"/>
      <c r="Y781" s="23"/>
      <c r="Z781" s="23"/>
      <c r="AA781" s="23"/>
      <c r="AB781" s="437"/>
      <c r="AC781" s="437"/>
      <c r="AD781" s="23"/>
      <c r="AE781" s="73"/>
      <c r="AF781" s="73"/>
      <c r="AG781" s="73"/>
      <c r="AH781" s="73"/>
      <c r="AI781" s="73"/>
      <c r="AJ781" s="73"/>
      <c r="AK781" s="73"/>
      <c r="AL781" s="73"/>
      <c r="AM781" s="73"/>
      <c r="AN781" s="73"/>
      <c r="AO781" s="73"/>
      <c r="AP781" s="73"/>
      <c r="AQ781" s="73"/>
      <c r="AR781" s="73"/>
      <c r="AS781" s="73"/>
      <c r="AT781" s="73"/>
      <c r="AU781" s="73"/>
    </row>
    <row r="782" ht="14.25" customHeight="1">
      <c r="A782" s="433"/>
      <c r="B782" s="438"/>
      <c r="C782" s="438"/>
      <c r="D782" s="438"/>
      <c r="E782" s="23"/>
      <c r="F782" s="438"/>
      <c r="G782" s="467"/>
      <c r="H782" s="23"/>
      <c r="I782" s="23"/>
      <c r="J782" s="439"/>
      <c r="K782" s="483"/>
      <c r="L782" s="438"/>
      <c r="M782" s="467"/>
      <c r="N782" s="23"/>
      <c r="O782" s="23"/>
      <c r="P782" s="23"/>
      <c r="Q782" s="23"/>
      <c r="R782" s="23"/>
      <c r="S782" s="23"/>
      <c r="T782" s="438"/>
      <c r="U782" s="467"/>
      <c r="V782" s="23"/>
      <c r="W782" s="23"/>
      <c r="X782" s="23"/>
      <c r="Y782" s="23"/>
      <c r="Z782" s="23"/>
      <c r="AA782" s="23"/>
      <c r="AB782" s="437"/>
      <c r="AC782" s="437"/>
      <c r="AD782" s="23"/>
      <c r="AE782" s="73"/>
      <c r="AF782" s="73"/>
      <c r="AG782" s="73"/>
      <c r="AH782" s="73"/>
      <c r="AI782" s="73"/>
      <c r="AJ782" s="73"/>
      <c r="AK782" s="73"/>
      <c r="AL782" s="73"/>
      <c r="AM782" s="73"/>
      <c r="AN782" s="73"/>
      <c r="AO782" s="73"/>
      <c r="AP782" s="73"/>
      <c r="AQ782" s="73"/>
      <c r="AR782" s="73"/>
      <c r="AS782" s="73"/>
      <c r="AT782" s="73"/>
      <c r="AU782" s="73"/>
    </row>
    <row r="783" ht="14.25" customHeight="1">
      <c r="A783" s="433"/>
      <c r="B783" s="438"/>
      <c r="C783" s="438"/>
      <c r="D783" s="438"/>
      <c r="E783" s="23"/>
      <c r="F783" s="438"/>
      <c r="G783" s="467"/>
      <c r="H783" s="23"/>
      <c r="I783" s="23"/>
      <c r="J783" s="439"/>
      <c r="K783" s="483"/>
      <c r="L783" s="438"/>
      <c r="M783" s="467"/>
      <c r="N783" s="23"/>
      <c r="O783" s="23"/>
      <c r="P783" s="23"/>
      <c r="Q783" s="23"/>
      <c r="R783" s="23"/>
      <c r="S783" s="23"/>
      <c r="T783" s="438"/>
      <c r="U783" s="467"/>
      <c r="V783" s="23"/>
      <c r="W783" s="23"/>
      <c r="X783" s="23"/>
      <c r="Y783" s="23"/>
      <c r="Z783" s="23"/>
      <c r="AA783" s="23"/>
      <c r="AB783" s="437"/>
      <c r="AC783" s="437"/>
      <c r="AD783" s="23"/>
      <c r="AE783" s="73"/>
      <c r="AF783" s="73"/>
      <c r="AG783" s="73"/>
      <c r="AH783" s="73"/>
      <c r="AI783" s="73"/>
      <c r="AJ783" s="73"/>
      <c r="AK783" s="73"/>
      <c r="AL783" s="73"/>
      <c r="AM783" s="73"/>
      <c r="AN783" s="73"/>
      <c r="AO783" s="73"/>
      <c r="AP783" s="73"/>
      <c r="AQ783" s="73"/>
      <c r="AR783" s="73"/>
      <c r="AS783" s="73"/>
      <c r="AT783" s="73"/>
      <c r="AU783" s="73"/>
    </row>
    <row r="784" ht="14.25" customHeight="1">
      <c r="A784" s="433"/>
      <c r="B784" s="438"/>
      <c r="C784" s="438"/>
      <c r="D784" s="438"/>
      <c r="E784" s="23"/>
      <c r="F784" s="438"/>
      <c r="G784" s="467"/>
      <c r="H784" s="23"/>
      <c r="I784" s="23"/>
      <c r="J784" s="439"/>
      <c r="K784" s="483"/>
      <c r="L784" s="438"/>
      <c r="M784" s="467"/>
      <c r="N784" s="23"/>
      <c r="O784" s="23"/>
      <c r="P784" s="23"/>
      <c r="Q784" s="23"/>
      <c r="R784" s="23"/>
      <c r="S784" s="23"/>
      <c r="T784" s="438"/>
      <c r="U784" s="467"/>
      <c r="V784" s="23"/>
      <c r="W784" s="23"/>
      <c r="X784" s="23"/>
      <c r="Y784" s="23"/>
      <c r="Z784" s="23"/>
      <c r="AA784" s="23"/>
      <c r="AB784" s="437"/>
      <c r="AC784" s="437"/>
      <c r="AD784" s="23"/>
      <c r="AE784" s="73"/>
      <c r="AF784" s="73"/>
      <c r="AG784" s="73"/>
      <c r="AH784" s="73"/>
      <c r="AI784" s="73"/>
      <c r="AJ784" s="73"/>
      <c r="AK784" s="73"/>
      <c r="AL784" s="73"/>
      <c r="AM784" s="73"/>
      <c r="AN784" s="73"/>
      <c r="AO784" s="73"/>
      <c r="AP784" s="73"/>
      <c r="AQ784" s="73"/>
      <c r="AR784" s="73"/>
      <c r="AS784" s="73"/>
      <c r="AT784" s="73"/>
      <c r="AU784" s="73"/>
    </row>
    <row r="785" ht="14.25" customHeight="1">
      <c r="A785" s="433"/>
      <c r="B785" s="438"/>
      <c r="C785" s="438"/>
      <c r="D785" s="438"/>
      <c r="E785" s="23"/>
      <c r="F785" s="438"/>
      <c r="G785" s="467"/>
      <c r="H785" s="23"/>
      <c r="I785" s="23"/>
      <c r="J785" s="439"/>
      <c r="K785" s="483"/>
      <c r="L785" s="438"/>
      <c r="M785" s="467"/>
      <c r="N785" s="23"/>
      <c r="O785" s="23"/>
      <c r="P785" s="23"/>
      <c r="Q785" s="23"/>
      <c r="R785" s="23"/>
      <c r="S785" s="23"/>
      <c r="T785" s="438"/>
      <c r="U785" s="467"/>
      <c r="V785" s="23"/>
      <c r="W785" s="23"/>
      <c r="X785" s="23"/>
      <c r="Y785" s="23"/>
      <c r="Z785" s="23"/>
      <c r="AA785" s="23"/>
      <c r="AB785" s="437"/>
      <c r="AC785" s="437"/>
      <c r="AD785" s="23"/>
      <c r="AE785" s="73"/>
      <c r="AF785" s="73"/>
      <c r="AG785" s="73"/>
      <c r="AH785" s="73"/>
      <c r="AI785" s="73"/>
      <c r="AJ785" s="73"/>
      <c r="AK785" s="73"/>
      <c r="AL785" s="73"/>
      <c r="AM785" s="73"/>
      <c r="AN785" s="73"/>
      <c r="AO785" s="73"/>
      <c r="AP785" s="73"/>
      <c r="AQ785" s="73"/>
      <c r="AR785" s="73"/>
      <c r="AS785" s="73"/>
      <c r="AT785" s="73"/>
      <c r="AU785" s="73"/>
    </row>
    <row r="786" ht="14.25" customHeight="1">
      <c r="A786" s="433"/>
      <c r="B786" s="438"/>
      <c r="C786" s="438"/>
      <c r="D786" s="438"/>
      <c r="E786" s="23"/>
      <c r="F786" s="438"/>
      <c r="G786" s="467"/>
      <c r="H786" s="23"/>
      <c r="I786" s="23"/>
      <c r="J786" s="439"/>
      <c r="K786" s="483"/>
      <c r="L786" s="438"/>
      <c r="M786" s="467"/>
      <c r="N786" s="23"/>
      <c r="O786" s="23"/>
      <c r="P786" s="23"/>
      <c r="Q786" s="23"/>
      <c r="R786" s="23"/>
      <c r="S786" s="23"/>
      <c r="T786" s="438"/>
      <c r="U786" s="467"/>
      <c r="V786" s="23"/>
      <c r="W786" s="23"/>
      <c r="X786" s="23"/>
      <c r="Y786" s="23"/>
      <c r="Z786" s="23"/>
      <c r="AA786" s="23"/>
      <c r="AB786" s="437"/>
      <c r="AC786" s="437"/>
      <c r="AD786" s="23"/>
      <c r="AE786" s="73"/>
      <c r="AF786" s="73"/>
      <c r="AG786" s="73"/>
      <c r="AH786" s="73"/>
      <c r="AI786" s="73"/>
      <c r="AJ786" s="73"/>
      <c r="AK786" s="73"/>
      <c r="AL786" s="73"/>
      <c r="AM786" s="73"/>
      <c r="AN786" s="73"/>
      <c r="AO786" s="73"/>
      <c r="AP786" s="73"/>
      <c r="AQ786" s="73"/>
      <c r="AR786" s="73"/>
      <c r="AS786" s="73"/>
      <c r="AT786" s="73"/>
      <c r="AU786" s="73"/>
    </row>
    <row r="787" ht="14.25" customHeight="1">
      <c r="A787" s="433"/>
      <c r="B787" s="438"/>
      <c r="C787" s="438"/>
      <c r="D787" s="438"/>
      <c r="E787" s="23"/>
      <c r="F787" s="438"/>
      <c r="G787" s="467"/>
      <c r="H787" s="23"/>
      <c r="I787" s="23"/>
      <c r="J787" s="439"/>
      <c r="K787" s="483"/>
      <c r="L787" s="438"/>
      <c r="M787" s="467"/>
      <c r="N787" s="23"/>
      <c r="O787" s="23"/>
      <c r="P787" s="23"/>
      <c r="Q787" s="23"/>
      <c r="R787" s="23"/>
      <c r="S787" s="23"/>
      <c r="T787" s="438"/>
      <c r="U787" s="467"/>
      <c r="V787" s="23"/>
      <c r="W787" s="23"/>
      <c r="X787" s="23"/>
      <c r="Y787" s="23"/>
      <c r="Z787" s="23"/>
      <c r="AA787" s="23"/>
      <c r="AB787" s="437"/>
      <c r="AC787" s="437"/>
      <c r="AD787" s="23"/>
      <c r="AE787" s="73"/>
      <c r="AF787" s="73"/>
      <c r="AG787" s="73"/>
      <c r="AH787" s="73"/>
      <c r="AI787" s="73"/>
      <c r="AJ787" s="73"/>
      <c r="AK787" s="73"/>
      <c r="AL787" s="73"/>
      <c r="AM787" s="73"/>
      <c r="AN787" s="73"/>
      <c r="AO787" s="73"/>
      <c r="AP787" s="73"/>
      <c r="AQ787" s="73"/>
      <c r="AR787" s="73"/>
      <c r="AS787" s="73"/>
      <c r="AT787" s="73"/>
      <c r="AU787" s="73"/>
    </row>
    <row r="788" ht="14.25" customHeight="1">
      <c r="A788" s="433"/>
      <c r="B788" s="438"/>
      <c r="C788" s="438"/>
      <c r="D788" s="438"/>
      <c r="E788" s="23"/>
      <c r="F788" s="438"/>
      <c r="G788" s="467"/>
      <c r="H788" s="23"/>
      <c r="I788" s="23"/>
      <c r="J788" s="439"/>
      <c r="K788" s="483"/>
      <c r="L788" s="438"/>
      <c r="M788" s="467"/>
      <c r="N788" s="23"/>
      <c r="O788" s="23"/>
      <c r="P788" s="23"/>
      <c r="Q788" s="23"/>
      <c r="R788" s="23"/>
      <c r="S788" s="23"/>
      <c r="T788" s="438"/>
      <c r="U788" s="467"/>
      <c r="V788" s="23"/>
      <c r="W788" s="23"/>
      <c r="X788" s="23"/>
      <c r="Y788" s="23"/>
      <c r="Z788" s="23"/>
      <c r="AA788" s="23"/>
      <c r="AB788" s="437"/>
      <c r="AC788" s="437"/>
      <c r="AD788" s="23"/>
      <c r="AE788" s="73"/>
      <c r="AF788" s="73"/>
      <c r="AG788" s="73"/>
      <c r="AH788" s="73"/>
      <c r="AI788" s="73"/>
      <c r="AJ788" s="73"/>
      <c r="AK788" s="73"/>
      <c r="AL788" s="73"/>
      <c r="AM788" s="73"/>
      <c r="AN788" s="73"/>
      <c r="AO788" s="73"/>
      <c r="AP788" s="73"/>
      <c r="AQ788" s="73"/>
      <c r="AR788" s="73"/>
      <c r="AS788" s="73"/>
      <c r="AT788" s="73"/>
      <c r="AU788" s="73"/>
    </row>
    <row r="789" ht="14.25" customHeight="1">
      <c r="A789" s="433"/>
      <c r="B789" s="438"/>
      <c r="C789" s="438"/>
      <c r="D789" s="438"/>
      <c r="E789" s="23"/>
      <c r="F789" s="438"/>
      <c r="G789" s="467"/>
      <c r="H789" s="23"/>
      <c r="I789" s="23"/>
      <c r="J789" s="439"/>
      <c r="K789" s="483"/>
      <c r="L789" s="438"/>
      <c r="M789" s="467"/>
      <c r="N789" s="23"/>
      <c r="O789" s="23"/>
      <c r="P789" s="23"/>
      <c r="Q789" s="23"/>
      <c r="R789" s="23"/>
      <c r="S789" s="23"/>
      <c r="T789" s="438"/>
      <c r="U789" s="467"/>
      <c r="V789" s="23"/>
      <c r="W789" s="23"/>
      <c r="X789" s="23"/>
      <c r="Y789" s="23"/>
      <c r="Z789" s="23"/>
      <c r="AA789" s="23"/>
      <c r="AB789" s="437"/>
      <c r="AC789" s="437"/>
      <c r="AD789" s="23"/>
      <c r="AE789" s="73"/>
      <c r="AF789" s="73"/>
      <c r="AG789" s="73"/>
      <c r="AH789" s="73"/>
      <c r="AI789" s="73"/>
      <c r="AJ789" s="73"/>
      <c r="AK789" s="73"/>
      <c r="AL789" s="73"/>
      <c r="AM789" s="73"/>
      <c r="AN789" s="73"/>
      <c r="AO789" s="73"/>
      <c r="AP789" s="73"/>
      <c r="AQ789" s="73"/>
      <c r="AR789" s="73"/>
      <c r="AS789" s="73"/>
      <c r="AT789" s="73"/>
      <c r="AU789" s="73"/>
    </row>
    <row r="790" ht="14.25" customHeight="1">
      <c r="A790" s="433"/>
      <c r="B790" s="438"/>
      <c r="C790" s="438"/>
      <c r="D790" s="438"/>
      <c r="E790" s="23"/>
      <c r="F790" s="438"/>
      <c r="G790" s="467"/>
      <c r="H790" s="23"/>
      <c r="I790" s="23"/>
      <c r="J790" s="439"/>
      <c r="K790" s="483"/>
      <c r="L790" s="438"/>
      <c r="M790" s="467"/>
      <c r="N790" s="23"/>
      <c r="O790" s="23"/>
      <c r="P790" s="23"/>
      <c r="Q790" s="23"/>
      <c r="R790" s="23"/>
      <c r="S790" s="23"/>
      <c r="T790" s="438"/>
      <c r="U790" s="467"/>
      <c r="V790" s="23"/>
      <c r="W790" s="23"/>
      <c r="X790" s="23"/>
      <c r="Y790" s="23"/>
      <c r="Z790" s="23"/>
      <c r="AA790" s="23"/>
      <c r="AB790" s="437"/>
      <c r="AC790" s="437"/>
      <c r="AD790" s="23"/>
      <c r="AE790" s="73"/>
      <c r="AF790" s="73"/>
      <c r="AG790" s="73"/>
      <c r="AH790" s="73"/>
      <c r="AI790" s="73"/>
      <c r="AJ790" s="73"/>
      <c r="AK790" s="73"/>
      <c r="AL790" s="73"/>
      <c r="AM790" s="73"/>
      <c r="AN790" s="73"/>
      <c r="AO790" s="73"/>
      <c r="AP790" s="73"/>
      <c r="AQ790" s="73"/>
      <c r="AR790" s="73"/>
      <c r="AS790" s="73"/>
      <c r="AT790" s="73"/>
      <c r="AU790" s="73"/>
    </row>
    <row r="791" ht="14.25" customHeight="1">
      <c r="A791" s="433"/>
      <c r="B791" s="438"/>
      <c r="C791" s="438"/>
      <c r="D791" s="438"/>
      <c r="E791" s="23"/>
      <c r="F791" s="438"/>
      <c r="G791" s="467"/>
      <c r="H791" s="23"/>
      <c r="I791" s="23"/>
      <c r="J791" s="439"/>
      <c r="K791" s="483"/>
      <c r="L791" s="438"/>
      <c r="M791" s="467"/>
      <c r="N791" s="23"/>
      <c r="O791" s="23"/>
      <c r="P791" s="23"/>
      <c r="Q791" s="23"/>
      <c r="R791" s="23"/>
      <c r="S791" s="23"/>
      <c r="T791" s="438"/>
      <c r="U791" s="467"/>
      <c r="V791" s="23"/>
      <c r="W791" s="23"/>
      <c r="X791" s="23"/>
      <c r="Y791" s="23"/>
      <c r="Z791" s="23"/>
      <c r="AA791" s="23"/>
      <c r="AB791" s="437"/>
      <c r="AC791" s="437"/>
      <c r="AD791" s="23"/>
      <c r="AE791" s="73"/>
      <c r="AF791" s="73"/>
      <c r="AG791" s="73"/>
      <c r="AH791" s="73"/>
      <c r="AI791" s="73"/>
      <c r="AJ791" s="73"/>
      <c r="AK791" s="73"/>
      <c r="AL791" s="73"/>
      <c r="AM791" s="73"/>
      <c r="AN791" s="73"/>
      <c r="AO791" s="73"/>
      <c r="AP791" s="73"/>
      <c r="AQ791" s="73"/>
      <c r="AR791" s="73"/>
      <c r="AS791" s="73"/>
      <c r="AT791" s="73"/>
      <c r="AU791" s="73"/>
    </row>
    <row r="792" ht="14.25" customHeight="1">
      <c r="A792" s="433"/>
      <c r="B792" s="438"/>
      <c r="C792" s="438"/>
      <c r="D792" s="438"/>
      <c r="E792" s="23"/>
      <c r="F792" s="438"/>
      <c r="G792" s="467"/>
      <c r="H792" s="23"/>
      <c r="I792" s="23"/>
      <c r="J792" s="439"/>
      <c r="K792" s="483"/>
      <c r="L792" s="438"/>
      <c r="M792" s="467"/>
      <c r="N792" s="23"/>
      <c r="O792" s="23"/>
      <c r="P792" s="23"/>
      <c r="Q792" s="23"/>
      <c r="R792" s="23"/>
      <c r="S792" s="23"/>
      <c r="T792" s="438"/>
      <c r="U792" s="467"/>
      <c r="V792" s="23"/>
      <c r="W792" s="23"/>
      <c r="X792" s="23"/>
      <c r="Y792" s="23"/>
      <c r="Z792" s="23"/>
      <c r="AA792" s="23"/>
      <c r="AB792" s="437"/>
      <c r="AC792" s="437"/>
      <c r="AD792" s="23"/>
      <c r="AE792" s="73"/>
      <c r="AF792" s="73"/>
      <c r="AG792" s="73"/>
      <c r="AH792" s="73"/>
      <c r="AI792" s="73"/>
      <c r="AJ792" s="73"/>
      <c r="AK792" s="73"/>
      <c r="AL792" s="73"/>
      <c r="AM792" s="73"/>
      <c r="AN792" s="73"/>
      <c r="AO792" s="73"/>
      <c r="AP792" s="73"/>
      <c r="AQ792" s="73"/>
      <c r="AR792" s="73"/>
      <c r="AS792" s="73"/>
      <c r="AT792" s="73"/>
      <c r="AU792" s="73"/>
    </row>
    <row r="793" ht="14.25" customHeight="1">
      <c r="A793" s="433"/>
      <c r="B793" s="438"/>
      <c r="C793" s="438"/>
      <c r="D793" s="438"/>
      <c r="E793" s="23"/>
      <c r="F793" s="438"/>
      <c r="G793" s="467"/>
      <c r="H793" s="23"/>
      <c r="I793" s="23"/>
      <c r="J793" s="439"/>
      <c r="K793" s="483"/>
      <c r="L793" s="438"/>
      <c r="M793" s="467"/>
      <c r="N793" s="23"/>
      <c r="O793" s="23"/>
      <c r="P793" s="23"/>
      <c r="Q793" s="23"/>
      <c r="R793" s="23"/>
      <c r="S793" s="23"/>
      <c r="T793" s="438"/>
      <c r="U793" s="467"/>
      <c r="V793" s="23"/>
      <c r="W793" s="23"/>
      <c r="X793" s="23"/>
      <c r="Y793" s="23"/>
      <c r="Z793" s="23"/>
      <c r="AA793" s="23"/>
      <c r="AB793" s="437"/>
      <c r="AC793" s="437"/>
      <c r="AD793" s="23"/>
      <c r="AE793" s="73"/>
      <c r="AF793" s="73"/>
      <c r="AG793" s="73"/>
      <c r="AH793" s="73"/>
      <c r="AI793" s="73"/>
      <c r="AJ793" s="73"/>
      <c r="AK793" s="73"/>
      <c r="AL793" s="73"/>
      <c r="AM793" s="73"/>
      <c r="AN793" s="73"/>
      <c r="AO793" s="73"/>
      <c r="AP793" s="73"/>
      <c r="AQ793" s="73"/>
      <c r="AR793" s="73"/>
      <c r="AS793" s="73"/>
      <c r="AT793" s="73"/>
      <c r="AU793" s="73"/>
    </row>
    <row r="794" ht="14.25" customHeight="1">
      <c r="A794" s="433"/>
      <c r="B794" s="438"/>
      <c r="C794" s="438"/>
      <c r="D794" s="438"/>
      <c r="E794" s="23"/>
      <c r="F794" s="438"/>
      <c r="G794" s="467"/>
      <c r="H794" s="23"/>
      <c r="I794" s="23"/>
      <c r="J794" s="439"/>
      <c r="K794" s="483"/>
      <c r="L794" s="438"/>
      <c r="M794" s="467"/>
      <c r="N794" s="23"/>
      <c r="O794" s="23"/>
      <c r="P794" s="23"/>
      <c r="Q794" s="23"/>
      <c r="R794" s="23"/>
      <c r="S794" s="23"/>
      <c r="T794" s="438"/>
      <c r="U794" s="467"/>
      <c r="V794" s="23"/>
      <c r="W794" s="23"/>
      <c r="X794" s="23"/>
      <c r="Y794" s="23"/>
      <c r="Z794" s="23"/>
      <c r="AA794" s="23"/>
      <c r="AB794" s="437"/>
      <c r="AC794" s="437"/>
      <c r="AD794" s="23"/>
      <c r="AE794" s="73"/>
      <c r="AF794" s="73"/>
      <c r="AG794" s="73"/>
      <c r="AH794" s="73"/>
      <c r="AI794" s="73"/>
      <c r="AJ794" s="73"/>
      <c r="AK794" s="73"/>
      <c r="AL794" s="73"/>
      <c r="AM794" s="73"/>
      <c r="AN794" s="73"/>
      <c r="AO794" s="73"/>
      <c r="AP794" s="73"/>
      <c r="AQ794" s="73"/>
      <c r="AR794" s="73"/>
      <c r="AS794" s="73"/>
      <c r="AT794" s="73"/>
      <c r="AU794" s="73"/>
    </row>
    <row r="795" ht="14.25" customHeight="1">
      <c r="A795" s="433"/>
      <c r="B795" s="438"/>
      <c r="C795" s="438"/>
      <c r="D795" s="438"/>
      <c r="E795" s="23"/>
      <c r="F795" s="438"/>
      <c r="G795" s="467"/>
      <c r="H795" s="23"/>
      <c r="I795" s="23"/>
      <c r="J795" s="439"/>
      <c r="K795" s="483"/>
      <c r="L795" s="438"/>
      <c r="M795" s="467"/>
      <c r="N795" s="23"/>
      <c r="O795" s="23"/>
      <c r="P795" s="23"/>
      <c r="Q795" s="23"/>
      <c r="R795" s="23"/>
      <c r="S795" s="23"/>
      <c r="T795" s="438"/>
      <c r="U795" s="467"/>
      <c r="V795" s="23"/>
      <c r="W795" s="23"/>
      <c r="X795" s="23"/>
      <c r="Y795" s="23"/>
      <c r="Z795" s="23"/>
      <c r="AA795" s="23"/>
      <c r="AB795" s="437"/>
      <c r="AC795" s="437"/>
      <c r="AD795" s="23"/>
      <c r="AE795" s="73"/>
      <c r="AF795" s="73"/>
      <c r="AG795" s="73"/>
      <c r="AH795" s="73"/>
      <c r="AI795" s="73"/>
      <c r="AJ795" s="73"/>
      <c r="AK795" s="73"/>
      <c r="AL795" s="73"/>
      <c r="AM795" s="73"/>
      <c r="AN795" s="73"/>
      <c r="AO795" s="73"/>
      <c r="AP795" s="73"/>
      <c r="AQ795" s="73"/>
      <c r="AR795" s="73"/>
      <c r="AS795" s="73"/>
      <c r="AT795" s="73"/>
      <c r="AU795" s="73"/>
    </row>
    <row r="796" ht="14.25" customHeight="1">
      <c r="A796" s="433"/>
      <c r="B796" s="438"/>
      <c r="C796" s="438"/>
      <c r="D796" s="438"/>
      <c r="E796" s="23"/>
      <c r="F796" s="438"/>
      <c r="G796" s="467"/>
      <c r="H796" s="23"/>
      <c r="I796" s="23"/>
      <c r="J796" s="439"/>
      <c r="K796" s="483"/>
      <c r="L796" s="438"/>
      <c r="M796" s="467"/>
      <c r="N796" s="23"/>
      <c r="O796" s="23"/>
      <c r="P796" s="23"/>
      <c r="Q796" s="23"/>
      <c r="R796" s="23"/>
      <c r="S796" s="23"/>
      <c r="T796" s="438"/>
      <c r="U796" s="467"/>
      <c r="V796" s="23"/>
      <c r="W796" s="23"/>
      <c r="X796" s="23"/>
      <c r="Y796" s="23"/>
      <c r="Z796" s="23"/>
      <c r="AA796" s="23"/>
      <c r="AB796" s="437"/>
      <c r="AC796" s="437"/>
      <c r="AD796" s="23"/>
      <c r="AE796" s="73"/>
      <c r="AF796" s="73"/>
      <c r="AG796" s="73"/>
      <c r="AH796" s="73"/>
      <c r="AI796" s="73"/>
      <c r="AJ796" s="73"/>
      <c r="AK796" s="73"/>
      <c r="AL796" s="73"/>
      <c r="AM796" s="73"/>
      <c r="AN796" s="73"/>
      <c r="AO796" s="73"/>
      <c r="AP796" s="73"/>
      <c r="AQ796" s="73"/>
      <c r="AR796" s="73"/>
      <c r="AS796" s="73"/>
      <c r="AT796" s="73"/>
      <c r="AU796" s="73"/>
    </row>
    <row r="797" ht="14.25" customHeight="1">
      <c r="A797" s="433"/>
      <c r="B797" s="438"/>
      <c r="C797" s="438"/>
      <c r="D797" s="438"/>
      <c r="E797" s="23"/>
      <c r="F797" s="438"/>
      <c r="G797" s="467"/>
      <c r="H797" s="23"/>
      <c r="I797" s="23"/>
      <c r="J797" s="439"/>
      <c r="K797" s="483"/>
      <c r="L797" s="438"/>
      <c r="M797" s="467"/>
      <c r="N797" s="23"/>
      <c r="O797" s="23"/>
      <c r="P797" s="23"/>
      <c r="Q797" s="23"/>
      <c r="R797" s="23"/>
      <c r="S797" s="23"/>
      <c r="T797" s="438"/>
      <c r="U797" s="467"/>
      <c r="V797" s="23"/>
      <c r="W797" s="23"/>
      <c r="X797" s="23"/>
      <c r="Y797" s="23"/>
      <c r="Z797" s="23"/>
      <c r="AA797" s="23"/>
      <c r="AB797" s="437"/>
      <c r="AC797" s="437"/>
      <c r="AD797" s="23"/>
      <c r="AE797" s="73"/>
      <c r="AF797" s="73"/>
      <c r="AG797" s="73"/>
      <c r="AH797" s="73"/>
      <c r="AI797" s="73"/>
      <c r="AJ797" s="73"/>
      <c r="AK797" s="73"/>
      <c r="AL797" s="73"/>
      <c r="AM797" s="73"/>
      <c r="AN797" s="73"/>
      <c r="AO797" s="73"/>
      <c r="AP797" s="73"/>
      <c r="AQ797" s="73"/>
      <c r="AR797" s="73"/>
      <c r="AS797" s="73"/>
      <c r="AT797" s="73"/>
      <c r="AU797" s="73"/>
    </row>
    <row r="798" ht="14.25" customHeight="1">
      <c r="A798" s="433"/>
      <c r="B798" s="438"/>
      <c r="C798" s="438"/>
      <c r="D798" s="438"/>
      <c r="E798" s="23"/>
      <c r="F798" s="438"/>
      <c r="G798" s="467"/>
      <c r="H798" s="23"/>
      <c r="I798" s="23"/>
      <c r="J798" s="439"/>
      <c r="K798" s="483"/>
      <c r="L798" s="438"/>
      <c r="M798" s="467"/>
      <c r="N798" s="23"/>
      <c r="O798" s="23"/>
      <c r="P798" s="23"/>
      <c r="Q798" s="23"/>
      <c r="R798" s="23"/>
      <c r="S798" s="23"/>
      <c r="T798" s="438"/>
      <c r="U798" s="467"/>
      <c r="V798" s="23"/>
      <c r="W798" s="23"/>
      <c r="X798" s="23"/>
      <c r="Y798" s="23"/>
      <c r="Z798" s="23"/>
      <c r="AA798" s="23"/>
      <c r="AB798" s="437"/>
      <c r="AC798" s="437"/>
      <c r="AD798" s="23"/>
      <c r="AE798" s="73"/>
      <c r="AF798" s="73"/>
      <c r="AG798" s="73"/>
      <c r="AH798" s="73"/>
      <c r="AI798" s="73"/>
      <c r="AJ798" s="73"/>
      <c r="AK798" s="73"/>
      <c r="AL798" s="73"/>
      <c r="AM798" s="73"/>
      <c r="AN798" s="73"/>
      <c r="AO798" s="73"/>
      <c r="AP798" s="73"/>
      <c r="AQ798" s="73"/>
      <c r="AR798" s="73"/>
      <c r="AS798" s="73"/>
      <c r="AT798" s="73"/>
      <c r="AU798" s="73"/>
    </row>
    <row r="799" ht="14.25" customHeight="1">
      <c r="A799" s="433"/>
      <c r="B799" s="438"/>
      <c r="C799" s="438"/>
      <c r="D799" s="438"/>
      <c r="E799" s="23"/>
      <c r="F799" s="438"/>
      <c r="G799" s="467"/>
      <c r="H799" s="23"/>
      <c r="I799" s="23"/>
      <c r="J799" s="439"/>
      <c r="K799" s="483"/>
      <c r="L799" s="438"/>
      <c r="M799" s="467"/>
      <c r="N799" s="23"/>
      <c r="O799" s="23"/>
      <c r="P799" s="23"/>
      <c r="Q799" s="23"/>
      <c r="R799" s="23"/>
      <c r="S799" s="23"/>
      <c r="T799" s="438"/>
      <c r="U799" s="467"/>
      <c r="V799" s="23"/>
      <c r="W799" s="23"/>
      <c r="X799" s="23"/>
      <c r="Y799" s="23"/>
      <c r="Z799" s="23"/>
      <c r="AA799" s="23"/>
      <c r="AB799" s="437"/>
      <c r="AC799" s="437"/>
      <c r="AD799" s="23"/>
      <c r="AE799" s="73"/>
      <c r="AF799" s="73"/>
      <c r="AG799" s="73"/>
      <c r="AH799" s="73"/>
      <c r="AI799" s="73"/>
      <c r="AJ799" s="73"/>
      <c r="AK799" s="73"/>
      <c r="AL799" s="73"/>
      <c r="AM799" s="73"/>
      <c r="AN799" s="73"/>
      <c r="AO799" s="73"/>
      <c r="AP799" s="73"/>
      <c r="AQ799" s="73"/>
      <c r="AR799" s="73"/>
      <c r="AS799" s="73"/>
      <c r="AT799" s="73"/>
      <c r="AU799" s="73"/>
    </row>
    <row r="800" ht="14.25" customHeight="1">
      <c r="A800" s="433"/>
      <c r="B800" s="438"/>
      <c r="C800" s="438"/>
      <c r="D800" s="438"/>
      <c r="E800" s="23"/>
      <c r="F800" s="438"/>
      <c r="G800" s="467"/>
      <c r="H800" s="23"/>
      <c r="I800" s="23"/>
      <c r="J800" s="439"/>
      <c r="K800" s="483"/>
      <c r="L800" s="438"/>
      <c r="M800" s="467"/>
      <c r="N800" s="23"/>
      <c r="O800" s="23"/>
      <c r="P800" s="23"/>
      <c r="Q800" s="23"/>
      <c r="R800" s="23"/>
      <c r="S800" s="23"/>
      <c r="T800" s="438"/>
      <c r="U800" s="467"/>
      <c r="V800" s="23"/>
      <c r="W800" s="23"/>
      <c r="X800" s="23"/>
      <c r="Y800" s="23"/>
      <c r="Z800" s="23"/>
      <c r="AA800" s="23"/>
      <c r="AB800" s="437"/>
      <c r="AC800" s="437"/>
      <c r="AD800" s="23"/>
      <c r="AE800" s="73"/>
      <c r="AF800" s="73"/>
      <c r="AG800" s="73"/>
      <c r="AH800" s="73"/>
      <c r="AI800" s="73"/>
      <c r="AJ800" s="73"/>
      <c r="AK800" s="73"/>
      <c r="AL800" s="73"/>
      <c r="AM800" s="73"/>
      <c r="AN800" s="73"/>
      <c r="AO800" s="73"/>
      <c r="AP800" s="73"/>
      <c r="AQ800" s="73"/>
      <c r="AR800" s="73"/>
      <c r="AS800" s="73"/>
      <c r="AT800" s="73"/>
      <c r="AU800" s="73"/>
    </row>
    <row r="801" ht="14.25" customHeight="1">
      <c r="A801" s="433"/>
      <c r="B801" s="438"/>
      <c r="C801" s="438"/>
      <c r="D801" s="438"/>
      <c r="E801" s="23"/>
      <c r="F801" s="438"/>
      <c r="G801" s="467"/>
      <c r="H801" s="23"/>
      <c r="I801" s="23"/>
      <c r="J801" s="439"/>
      <c r="K801" s="483"/>
      <c r="L801" s="438"/>
      <c r="M801" s="467"/>
      <c r="N801" s="23"/>
      <c r="O801" s="23"/>
      <c r="P801" s="23"/>
      <c r="Q801" s="23"/>
      <c r="R801" s="23"/>
      <c r="S801" s="23"/>
      <c r="T801" s="438"/>
      <c r="U801" s="467"/>
      <c r="V801" s="23"/>
      <c r="W801" s="23"/>
      <c r="X801" s="23"/>
      <c r="Y801" s="23"/>
      <c r="Z801" s="23"/>
      <c r="AA801" s="23"/>
      <c r="AB801" s="437"/>
      <c r="AC801" s="437"/>
      <c r="AD801" s="23"/>
      <c r="AE801" s="73"/>
      <c r="AF801" s="73"/>
      <c r="AG801" s="73"/>
      <c r="AH801" s="73"/>
      <c r="AI801" s="73"/>
      <c r="AJ801" s="73"/>
      <c r="AK801" s="73"/>
      <c r="AL801" s="73"/>
      <c r="AM801" s="73"/>
      <c r="AN801" s="73"/>
      <c r="AO801" s="73"/>
      <c r="AP801" s="73"/>
      <c r="AQ801" s="73"/>
      <c r="AR801" s="73"/>
      <c r="AS801" s="73"/>
      <c r="AT801" s="73"/>
      <c r="AU801" s="73"/>
    </row>
    <row r="802" ht="14.25" customHeight="1">
      <c r="A802" s="433"/>
      <c r="B802" s="438"/>
      <c r="C802" s="438"/>
      <c r="D802" s="438"/>
      <c r="E802" s="23"/>
      <c r="F802" s="438"/>
      <c r="G802" s="467"/>
      <c r="H802" s="23"/>
      <c r="I802" s="23"/>
      <c r="J802" s="439"/>
      <c r="K802" s="483"/>
      <c r="L802" s="438"/>
      <c r="M802" s="467"/>
      <c r="N802" s="23"/>
      <c r="O802" s="23"/>
      <c r="P802" s="23"/>
      <c r="Q802" s="23"/>
      <c r="R802" s="23"/>
      <c r="S802" s="23"/>
      <c r="T802" s="438"/>
      <c r="U802" s="467"/>
      <c r="V802" s="23"/>
      <c r="W802" s="23"/>
      <c r="X802" s="23"/>
      <c r="Y802" s="23"/>
      <c r="Z802" s="23"/>
      <c r="AA802" s="23"/>
      <c r="AB802" s="437"/>
      <c r="AC802" s="437"/>
      <c r="AD802" s="23"/>
      <c r="AE802" s="73"/>
      <c r="AF802" s="73"/>
      <c r="AG802" s="73"/>
      <c r="AH802" s="73"/>
      <c r="AI802" s="73"/>
      <c r="AJ802" s="73"/>
      <c r="AK802" s="73"/>
      <c r="AL802" s="73"/>
      <c r="AM802" s="73"/>
      <c r="AN802" s="73"/>
      <c r="AO802" s="73"/>
      <c r="AP802" s="73"/>
      <c r="AQ802" s="73"/>
      <c r="AR802" s="73"/>
      <c r="AS802" s="73"/>
      <c r="AT802" s="73"/>
      <c r="AU802" s="73"/>
    </row>
    <row r="803" ht="14.25" customHeight="1">
      <c r="A803" s="433"/>
      <c r="B803" s="438"/>
      <c r="C803" s="438"/>
      <c r="D803" s="438"/>
      <c r="E803" s="23"/>
      <c r="F803" s="438"/>
      <c r="G803" s="467"/>
      <c r="H803" s="23"/>
      <c r="I803" s="23"/>
      <c r="J803" s="439"/>
      <c r="K803" s="483"/>
      <c r="L803" s="438"/>
      <c r="M803" s="467"/>
      <c r="N803" s="23"/>
      <c r="O803" s="23"/>
      <c r="P803" s="23"/>
      <c r="Q803" s="23"/>
      <c r="R803" s="23"/>
      <c r="S803" s="23"/>
      <c r="T803" s="438"/>
      <c r="U803" s="467"/>
      <c r="V803" s="23"/>
      <c r="W803" s="23"/>
      <c r="X803" s="23"/>
      <c r="Y803" s="23"/>
      <c r="Z803" s="23"/>
      <c r="AA803" s="23"/>
      <c r="AB803" s="437"/>
      <c r="AC803" s="437"/>
      <c r="AD803" s="23"/>
      <c r="AE803" s="73"/>
      <c r="AF803" s="73"/>
      <c r="AG803" s="73"/>
      <c r="AH803" s="73"/>
      <c r="AI803" s="73"/>
      <c r="AJ803" s="73"/>
      <c r="AK803" s="73"/>
      <c r="AL803" s="73"/>
      <c r="AM803" s="73"/>
      <c r="AN803" s="73"/>
      <c r="AO803" s="73"/>
      <c r="AP803" s="73"/>
      <c r="AQ803" s="73"/>
      <c r="AR803" s="73"/>
      <c r="AS803" s="73"/>
      <c r="AT803" s="73"/>
      <c r="AU803" s="73"/>
    </row>
    <row r="804" ht="14.25" customHeight="1">
      <c r="A804" s="433"/>
      <c r="B804" s="438"/>
      <c r="C804" s="438"/>
      <c r="D804" s="438"/>
      <c r="E804" s="23"/>
      <c r="F804" s="438"/>
      <c r="G804" s="467"/>
      <c r="H804" s="23"/>
      <c r="I804" s="23"/>
      <c r="J804" s="439"/>
      <c r="K804" s="483"/>
      <c r="L804" s="438"/>
      <c r="M804" s="467"/>
      <c r="N804" s="23"/>
      <c r="O804" s="23"/>
      <c r="P804" s="23"/>
      <c r="Q804" s="23"/>
      <c r="R804" s="23"/>
      <c r="S804" s="23"/>
      <c r="T804" s="438"/>
      <c r="U804" s="467"/>
      <c r="V804" s="23"/>
      <c r="W804" s="23"/>
      <c r="X804" s="23"/>
      <c r="Y804" s="23"/>
      <c r="Z804" s="23"/>
      <c r="AA804" s="23"/>
      <c r="AB804" s="437"/>
      <c r="AC804" s="437"/>
      <c r="AD804" s="23"/>
      <c r="AE804" s="73"/>
      <c r="AF804" s="73"/>
      <c r="AG804" s="73"/>
      <c r="AH804" s="73"/>
      <c r="AI804" s="73"/>
      <c r="AJ804" s="73"/>
      <c r="AK804" s="73"/>
      <c r="AL804" s="73"/>
      <c r="AM804" s="73"/>
      <c r="AN804" s="73"/>
      <c r="AO804" s="73"/>
      <c r="AP804" s="73"/>
      <c r="AQ804" s="73"/>
      <c r="AR804" s="73"/>
      <c r="AS804" s="73"/>
      <c r="AT804" s="73"/>
      <c r="AU804" s="73"/>
    </row>
    <row r="805" ht="14.25" customHeight="1">
      <c r="A805" s="433"/>
      <c r="B805" s="438"/>
      <c r="C805" s="438"/>
      <c r="D805" s="438"/>
      <c r="E805" s="23"/>
      <c r="F805" s="438"/>
      <c r="G805" s="467"/>
      <c r="H805" s="23"/>
      <c r="I805" s="23"/>
      <c r="J805" s="439"/>
      <c r="K805" s="483"/>
      <c r="L805" s="438"/>
      <c r="M805" s="467"/>
      <c r="N805" s="23"/>
      <c r="O805" s="23"/>
      <c r="P805" s="23"/>
      <c r="Q805" s="23"/>
      <c r="R805" s="23"/>
      <c r="S805" s="23"/>
      <c r="T805" s="438"/>
      <c r="U805" s="467"/>
      <c r="V805" s="23"/>
      <c r="W805" s="23"/>
      <c r="X805" s="23"/>
      <c r="Y805" s="23"/>
      <c r="Z805" s="23"/>
      <c r="AA805" s="23"/>
      <c r="AB805" s="437"/>
      <c r="AC805" s="437"/>
      <c r="AD805" s="23"/>
      <c r="AE805" s="73"/>
      <c r="AF805" s="73"/>
      <c r="AG805" s="73"/>
      <c r="AH805" s="73"/>
      <c r="AI805" s="73"/>
      <c r="AJ805" s="73"/>
      <c r="AK805" s="73"/>
      <c r="AL805" s="73"/>
      <c r="AM805" s="73"/>
      <c r="AN805" s="73"/>
      <c r="AO805" s="73"/>
      <c r="AP805" s="73"/>
      <c r="AQ805" s="73"/>
      <c r="AR805" s="73"/>
      <c r="AS805" s="73"/>
      <c r="AT805" s="73"/>
      <c r="AU805" s="73"/>
    </row>
    <row r="806" ht="14.25" customHeight="1">
      <c r="A806" s="433"/>
      <c r="B806" s="438"/>
      <c r="C806" s="438"/>
      <c r="D806" s="438"/>
      <c r="E806" s="23"/>
      <c r="F806" s="438"/>
      <c r="G806" s="467"/>
      <c r="H806" s="23"/>
      <c r="I806" s="23"/>
      <c r="J806" s="439"/>
      <c r="K806" s="483"/>
      <c r="L806" s="438"/>
      <c r="M806" s="467"/>
      <c r="N806" s="23"/>
      <c r="O806" s="23"/>
      <c r="P806" s="23"/>
      <c r="Q806" s="23"/>
      <c r="R806" s="23"/>
      <c r="S806" s="23"/>
      <c r="T806" s="438"/>
      <c r="U806" s="467"/>
      <c r="V806" s="23"/>
      <c r="W806" s="23"/>
      <c r="X806" s="23"/>
      <c r="Y806" s="23"/>
      <c r="Z806" s="23"/>
      <c r="AA806" s="23"/>
      <c r="AB806" s="437"/>
      <c r="AC806" s="437"/>
      <c r="AD806" s="23"/>
      <c r="AE806" s="73"/>
      <c r="AF806" s="73"/>
      <c r="AG806" s="73"/>
      <c r="AH806" s="73"/>
      <c r="AI806" s="73"/>
      <c r="AJ806" s="73"/>
      <c r="AK806" s="73"/>
      <c r="AL806" s="73"/>
      <c r="AM806" s="73"/>
      <c r="AN806" s="73"/>
      <c r="AO806" s="73"/>
      <c r="AP806" s="73"/>
      <c r="AQ806" s="73"/>
      <c r="AR806" s="73"/>
      <c r="AS806" s="73"/>
      <c r="AT806" s="73"/>
      <c r="AU806" s="73"/>
    </row>
    <row r="807" ht="14.25" customHeight="1">
      <c r="A807" s="433"/>
      <c r="B807" s="438"/>
      <c r="C807" s="438"/>
      <c r="D807" s="438"/>
      <c r="E807" s="23"/>
      <c r="F807" s="438"/>
      <c r="G807" s="467"/>
      <c r="H807" s="23"/>
      <c r="I807" s="23"/>
      <c r="J807" s="439"/>
      <c r="K807" s="483"/>
      <c r="L807" s="438"/>
      <c r="M807" s="467"/>
      <c r="N807" s="23"/>
      <c r="O807" s="23"/>
      <c r="P807" s="23"/>
      <c r="Q807" s="23"/>
      <c r="R807" s="23"/>
      <c r="S807" s="23"/>
      <c r="T807" s="438"/>
      <c r="U807" s="467"/>
      <c r="V807" s="23"/>
      <c r="W807" s="23"/>
      <c r="X807" s="23"/>
      <c r="Y807" s="23"/>
      <c r="Z807" s="23"/>
      <c r="AA807" s="23"/>
      <c r="AB807" s="437"/>
      <c r="AC807" s="437"/>
      <c r="AD807" s="23"/>
      <c r="AE807" s="73"/>
      <c r="AF807" s="73"/>
      <c r="AG807" s="73"/>
      <c r="AH807" s="73"/>
      <c r="AI807" s="73"/>
      <c r="AJ807" s="73"/>
      <c r="AK807" s="73"/>
      <c r="AL807" s="73"/>
      <c r="AM807" s="73"/>
      <c r="AN807" s="73"/>
      <c r="AO807" s="73"/>
      <c r="AP807" s="73"/>
      <c r="AQ807" s="73"/>
      <c r="AR807" s="73"/>
      <c r="AS807" s="73"/>
      <c r="AT807" s="73"/>
      <c r="AU807" s="73"/>
    </row>
    <row r="808" ht="14.25" customHeight="1">
      <c r="A808" s="433"/>
      <c r="B808" s="438"/>
      <c r="C808" s="438"/>
      <c r="D808" s="438"/>
      <c r="E808" s="23"/>
      <c r="F808" s="438"/>
      <c r="G808" s="467"/>
      <c r="H808" s="23"/>
      <c r="I808" s="23"/>
      <c r="J808" s="439"/>
      <c r="K808" s="483"/>
      <c r="L808" s="438"/>
      <c r="M808" s="467"/>
      <c r="N808" s="23"/>
      <c r="O808" s="23"/>
      <c r="P808" s="23"/>
      <c r="Q808" s="23"/>
      <c r="R808" s="23"/>
      <c r="S808" s="23"/>
      <c r="T808" s="438"/>
      <c r="U808" s="467"/>
      <c r="V808" s="23"/>
      <c r="W808" s="23"/>
      <c r="X808" s="23"/>
      <c r="Y808" s="23"/>
      <c r="Z808" s="23"/>
      <c r="AA808" s="23"/>
      <c r="AB808" s="437"/>
      <c r="AC808" s="437"/>
      <c r="AD808" s="23"/>
      <c r="AE808" s="73"/>
      <c r="AF808" s="73"/>
      <c r="AG808" s="73"/>
      <c r="AH808" s="73"/>
      <c r="AI808" s="73"/>
      <c r="AJ808" s="73"/>
      <c r="AK808" s="73"/>
      <c r="AL808" s="73"/>
      <c r="AM808" s="73"/>
      <c r="AN808" s="73"/>
      <c r="AO808" s="73"/>
      <c r="AP808" s="73"/>
      <c r="AQ808" s="73"/>
      <c r="AR808" s="73"/>
      <c r="AS808" s="73"/>
      <c r="AT808" s="73"/>
      <c r="AU808" s="73"/>
    </row>
    <row r="809" ht="14.25" customHeight="1">
      <c r="A809" s="433"/>
      <c r="B809" s="438"/>
      <c r="C809" s="438"/>
      <c r="D809" s="438"/>
      <c r="E809" s="23"/>
      <c r="F809" s="438"/>
      <c r="G809" s="467"/>
      <c r="H809" s="23"/>
      <c r="I809" s="23"/>
      <c r="J809" s="439"/>
      <c r="K809" s="483"/>
      <c r="L809" s="438"/>
      <c r="M809" s="467"/>
      <c r="N809" s="23"/>
      <c r="O809" s="23"/>
      <c r="P809" s="23"/>
      <c r="Q809" s="23"/>
      <c r="R809" s="23"/>
      <c r="S809" s="23"/>
      <c r="T809" s="438"/>
      <c r="U809" s="467"/>
      <c r="V809" s="23"/>
      <c r="W809" s="23"/>
      <c r="X809" s="23"/>
      <c r="Y809" s="23"/>
      <c r="Z809" s="23"/>
      <c r="AA809" s="23"/>
      <c r="AB809" s="437"/>
      <c r="AC809" s="437"/>
      <c r="AD809" s="23"/>
      <c r="AE809" s="73"/>
      <c r="AF809" s="73"/>
      <c r="AG809" s="73"/>
      <c r="AH809" s="73"/>
      <c r="AI809" s="73"/>
      <c r="AJ809" s="73"/>
      <c r="AK809" s="73"/>
      <c r="AL809" s="73"/>
      <c r="AM809" s="73"/>
      <c r="AN809" s="73"/>
      <c r="AO809" s="73"/>
      <c r="AP809" s="73"/>
      <c r="AQ809" s="73"/>
      <c r="AR809" s="73"/>
      <c r="AS809" s="73"/>
      <c r="AT809" s="73"/>
      <c r="AU809" s="73"/>
    </row>
    <row r="810" ht="14.25" customHeight="1">
      <c r="A810" s="433"/>
      <c r="B810" s="438"/>
      <c r="C810" s="438"/>
      <c r="D810" s="438"/>
      <c r="E810" s="23"/>
      <c r="F810" s="438"/>
      <c r="G810" s="467"/>
      <c r="H810" s="23"/>
      <c r="I810" s="23"/>
      <c r="J810" s="439"/>
      <c r="K810" s="483"/>
      <c r="L810" s="438"/>
      <c r="M810" s="467"/>
      <c r="N810" s="23"/>
      <c r="O810" s="23"/>
      <c r="P810" s="23"/>
      <c r="Q810" s="23"/>
      <c r="R810" s="23"/>
      <c r="S810" s="23"/>
      <c r="T810" s="438"/>
      <c r="U810" s="467"/>
      <c r="V810" s="23"/>
      <c r="W810" s="23"/>
      <c r="X810" s="23"/>
      <c r="Y810" s="23"/>
      <c r="Z810" s="23"/>
      <c r="AA810" s="23"/>
      <c r="AB810" s="437"/>
      <c r="AC810" s="437"/>
      <c r="AD810" s="23"/>
      <c r="AE810" s="73"/>
      <c r="AF810" s="73"/>
      <c r="AG810" s="73"/>
      <c r="AH810" s="73"/>
      <c r="AI810" s="73"/>
      <c r="AJ810" s="73"/>
      <c r="AK810" s="73"/>
      <c r="AL810" s="73"/>
      <c r="AM810" s="73"/>
      <c r="AN810" s="73"/>
      <c r="AO810" s="73"/>
      <c r="AP810" s="73"/>
      <c r="AQ810" s="73"/>
      <c r="AR810" s="73"/>
      <c r="AS810" s="73"/>
      <c r="AT810" s="73"/>
      <c r="AU810" s="73"/>
    </row>
    <row r="811" ht="14.25" customHeight="1">
      <c r="A811" s="433"/>
      <c r="B811" s="438"/>
      <c r="C811" s="438"/>
      <c r="D811" s="438"/>
      <c r="E811" s="23"/>
      <c r="F811" s="438"/>
      <c r="G811" s="467"/>
      <c r="H811" s="23"/>
      <c r="I811" s="23"/>
      <c r="J811" s="439"/>
      <c r="K811" s="483"/>
      <c r="L811" s="438"/>
      <c r="M811" s="467"/>
      <c r="N811" s="23"/>
      <c r="O811" s="23"/>
      <c r="P811" s="23"/>
      <c r="Q811" s="23"/>
      <c r="R811" s="23"/>
      <c r="S811" s="23"/>
      <c r="T811" s="438"/>
      <c r="U811" s="467"/>
      <c r="V811" s="23"/>
      <c r="W811" s="23"/>
      <c r="X811" s="23"/>
      <c r="Y811" s="23"/>
      <c r="Z811" s="23"/>
      <c r="AA811" s="23"/>
      <c r="AB811" s="437"/>
      <c r="AC811" s="437"/>
      <c r="AD811" s="23"/>
      <c r="AE811" s="73"/>
      <c r="AF811" s="73"/>
      <c r="AG811" s="73"/>
      <c r="AH811" s="73"/>
      <c r="AI811" s="73"/>
      <c r="AJ811" s="73"/>
      <c r="AK811" s="73"/>
      <c r="AL811" s="73"/>
      <c r="AM811" s="73"/>
      <c r="AN811" s="73"/>
      <c r="AO811" s="73"/>
      <c r="AP811" s="73"/>
      <c r="AQ811" s="73"/>
      <c r="AR811" s="73"/>
      <c r="AS811" s="73"/>
      <c r="AT811" s="73"/>
      <c r="AU811" s="73"/>
    </row>
    <row r="812" ht="14.25" customHeight="1">
      <c r="A812" s="433"/>
      <c r="B812" s="438"/>
      <c r="C812" s="438"/>
      <c r="D812" s="438"/>
      <c r="E812" s="23"/>
      <c r="F812" s="438"/>
      <c r="G812" s="467"/>
      <c r="H812" s="23"/>
      <c r="I812" s="23"/>
      <c r="J812" s="439"/>
      <c r="K812" s="483"/>
      <c r="L812" s="438"/>
      <c r="M812" s="467"/>
      <c r="N812" s="23"/>
      <c r="O812" s="23"/>
      <c r="P812" s="23"/>
      <c r="Q812" s="23"/>
      <c r="R812" s="23"/>
      <c r="S812" s="23"/>
      <c r="T812" s="438"/>
      <c r="U812" s="467"/>
      <c r="V812" s="23"/>
      <c r="W812" s="23"/>
      <c r="X812" s="23"/>
      <c r="Y812" s="23"/>
      <c r="Z812" s="23"/>
      <c r="AA812" s="23"/>
      <c r="AB812" s="437"/>
      <c r="AC812" s="437"/>
      <c r="AD812" s="23"/>
      <c r="AE812" s="73"/>
      <c r="AF812" s="73"/>
      <c r="AG812" s="73"/>
      <c r="AH812" s="73"/>
      <c r="AI812" s="73"/>
      <c r="AJ812" s="73"/>
      <c r="AK812" s="73"/>
      <c r="AL812" s="73"/>
      <c r="AM812" s="73"/>
      <c r="AN812" s="73"/>
      <c r="AO812" s="73"/>
      <c r="AP812" s="73"/>
      <c r="AQ812" s="73"/>
      <c r="AR812" s="73"/>
      <c r="AS812" s="73"/>
      <c r="AT812" s="73"/>
      <c r="AU812" s="73"/>
    </row>
    <row r="813" ht="14.25" customHeight="1">
      <c r="A813" s="433"/>
      <c r="B813" s="438"/>
      <c r="C813" s="438"/>
      <c r="D813" s="438"/>
      <c r="E813" s="23"/>
      <c r="F813" s="438"/>
      <c r="G813" s="467"/>
      <c r="H813" s="23"/>
      <c r="I813" s="23"/>
      <c r="J813" s="439"/>
      <c r="K813" s="483"/>
      <c r="L813" s="438"/>
      <c r="M813" s="467"/>
      <c r="N813" s="23"/>
      <c r="O813" s="23"/>
      <c r="P813" s="23"/>
      <c r="Q813" s="23"/>
      <c r="R813" s="23"/>
      <c r="S813" s="23"/>
      <c r="T813" s="438"/>
      <c r="U813" s="467"/>
      <c r="V813" s="23"/>
      <c r="W813" s="23"/>
      <c r="X813" s="23"/>
      <c r="Y813" s="23"/>
      <c r="Z813" s="23"/>
      <c r="AA813" s="23"/>
      <c r="AB813" s="437"/>
      <c r="AC813" s="437"/>
      <c r="AD813" s="23"/>
      <c r="AE813" s="73"/>
      <c r="AF813" s="73"/>
      <c r="AG813" s="73"/>
      <c r="AH813" s="73"/>
      <c r="AI813" s="73"/>
      <c r="AJ813" s="73"/>
      <c r="AK813" s="73"/>
      <c r="AL813" s="73"/>
      <c r="AM813" s="73"/>
      <c r="AN813" s="73"/>
      <c r="AO813" s="73"/>
      <c r="AP813" s="73"/>
      <c r="AQ813" s="73"/>
      <c r="AR813" s="73"/>
      <c r="AS813" s="73"/>
      <c r="AT813" s="73"/>
      <c r="AU813" s="73"/>
    </row>
    <row r="814" ht="14.25" customHeight="1">
      <c r="A814" s="433"/>
      <c r="B814" s="438"/>
      <c r="C814" s="438"/>
      <c r="D814" s="438"/>
      <c r="E814" s="23"/>
      <c r="F814" s="438"/>
      <c r="G814" s="467"/>
      <c r="H814" s="23"/>
      <c r="I814" s="23"/>
      <c r="J814" s="439"/>
      <c r="K814" s="483"/>
      <c r="L814" s="438"/>
      <c r="M814" s="467"/>
      <c r="N814" s="23"/>
      <c r="O814" s="23"/>
      <c r="P814" s="23"/>
      <c r="Q814" s="23"/>
      <c r="R814" s="23"/>
      <c r="S814" s="23"/>
      <c r="T814" s="438"/>
      <c r="U814" s="467"/>
      <c r="V814" s="23"/>
      <c r="W814" s="23"/>
      <c r="X814" s="23"/>
      <c r="Y814" s="23"/>
      <c r="Z814" s="23"/>
      <c r="AA814" s="23"/>
      <c r="AB814" s="437"/>
      <c r="AC814" s="437"/>
      <c r="AD814" s="23"/>
      <c r="AE814" s="73"/>
      <c r="AF814" s="73"/>
      <c r="AG814" s="73"/>
      <c r="AH814" s="73"/>
      <c r="AI814" s="73"/>
      <c r="AJ814" s="73"/>
      <c r="AK814" s="73"/>
      <c r="AL814" s="73"/>
      <c r="AM814" s="73"/>
      <c r="AN814" s="73"/>
      <c r="AO814" s="73"/>
      <c r="AP814" s="73"/>
      <c r="AQ814" s="73"/>
      <c r="AR814" s="73"/>
      <c r="AS814" s="73"/>
      <c r="AT814" s="73"/>
      <c r="AU814" s="73"/>
    </row>
    <row r="815" ht="14.25" customHeight="1">
      <c r="A815" s="433"/>
      <c r="B815" s="438"/>
      <c r="C815" s="438"/>
      <c r="D815" s="438"/>
      <c r="E815" s="23"/>
      <c r="F815" s="438"/>
      <c r="G815" s="467"/>
      <c r="H815" s="23"/>
      <c r="I815" s="23"/>
      <c r="J815" s="439"/>
      <c r="K815" s="483"/>
      <c r="L815" s="438"/>
      <c r="M815" s="467"/>
      <c r="N815" s="23"/>
      <c r="O815" s="23"/>
      <c r="P815" s="23"/>
      <c r="Q815" s="23"/>
      <c r="R815" s="23"/>
      <c r="S815" s="23"/>
      <c r="T815" s="438"/>
      <c r="U815" s="467"/>
      <c r="V815" s="23"/>
      <c r="W815" s="23"/>
      <c r="X815" s="23"/>
      <c r="Y815" s="23"/>
      <c r="Z815" s="23"/>
      <c r="AA815" s="23"/>
      <c r="AB815" s="437"/>
      <c r="AC815" s="437"/>
      <c r="AD815" s="23"/>
      <c r="AE815" s="73"/>
      <c r="AF815" s="73"/>
      <c r="AG815" s="73"/>
      <c r="AH815" s="73"/>
      <c r="AI815" s="73"/>
      <c r="AJ815" s="73"/>
      <c r="AK815" s="73"/>
      <c r="AL815" s="73"/>
      <c r="AM815" s="73"/>
      <c r="AN815" s="73"/>
      <c r="AO815" s="73"/>
      <c r="AP815" s="73"/>
      <c r="AQ815" s="73"/>
      <c r="AR815" s="73"/>
      <c r="AS815" s="73"/>
      <c r="AT815" s="73"/>
      <c r="AU815" s="73"/>
    </row>
    <row r="816" ht="14.25" customHeight="1">
      <c r="A816" s="433"/>
      <c r="B816" s="438"/>
      <c r="C816" s="438"/>
      <c r="D816" s="438"/>
      <c r="E816" s="23"/>
      <c r="F816" s="438"/>
      <c r="G816" s="467"/>
      <c r="H816" s="23"/>
      <c r="I816" s="23"/>
      <c r="J816" s="439"/>
      <c r="K816" s="483"/>
      <c r="L816" s="438"/>
      <c r="M816" s="467"/>
      <c r="N816" s="23"/>
      <c r="O816" s="23"/>
      <c r="P816" s="23"/>
      <c r="Q816" s="23"/>
      <c r="R816" s="23"/>
      <c r="S816" s="23"/>
      <c r="T816" s="438"/>
      <c r="U816" s="467"/>
      <c r="V816" s="23"/>
      <c r="W816" s="23"/>
      <c r="X816" s="23"/>
      <c r="Y816" s="23"/>
      <c r="Z816" s="23"/>
      <c r="AA816" s="23"/>
      <c r="AB816" s="437"/>
      <c r="AC816" s="437"/>
      <c r="AD816" s="23"/>
      <c r="AE816" s="73"/>
      <c r="AF816" s="73"/>
      <c r="AG816" s="73"/>
      <c r="AH816" s="73"/>
      <c r="AI816" s="73"/>
      <c r="AJ816" s="73"/>
      <c r="AK816" s="73"/>
      <c r="AL816" s="73"/>
      <c r="AM816" s="73"/>
      <c r="AN816" s="73"/>
      <c r="AO816" s="73"/>
      <c r="AP816" s="73"/>
      <c r="AQ816" s="73"/>
      <c r="AR816" s="73"/>
      <c r="AS816" s="73"/>
      <c r="AT816" s="73"/>
      <c r="AU816" s="73"/>
    </row>
    <row r="817" ht="14.25" customHeight="1">
      <c r="A817" s="433"/>
      <c r="B817" s="438"/>
      <c r="C817" s="438"/>
      <c r="D817" s="438"/>
      <c r="E817" s="23"/>
      <c r="F817" s="438"/>
      <c r="G817" s="467"/>
      <c r="H817" s="23"/>
      <c r="I817" s="23"/>
      <c r="J817" s="439"/>
      <c r="K817" s="483"/>
      <c r="L817" s="438"/>
      <c r="M817" s="467"/>
      <c r="N817" s="23"/>
      <c r="O817" s="23"/>
      <c r="P817" s="23"/>
      <c r="Q817" s="23"/>
      <c r="R817" s="23"/>
      <c r="S817" s="23"/>
      <c r="T817" s="438"/>
      <c r="U817" s="467"/>
      <c r="V817" s="23"/>
      <c r="W817" s="23"/>
      <c r="X817" s="23"/>
      <c r="Y817" s="23"/>
      <c r="Z817" s="23"/>
      <c r="AA817" s="23"/>
      <c r="AB817" s="437"/>
      <c r="AC817" s="437"/>
      <c r="AD817" s="23"/>
      <c r="AE817" s="73"/>
      <c r="AF817" s="73"/>
      <c r="AG817" s="73"/>
      <c r="AH817" s="73"/>
      <c r="AI817" s="73"/>
      <c r="AJ817" s="73"/>
      <c r="AK817" s="73"/>
      <c r="AL817" s="73"/>
      <c r="AM817" s="73"/>
      <c r="AN817" s="73"/>
      <c r="AO817" s="73"/>
      <c r="AP817" s="73"/>
      <c r="AQ817" s="73"/>
      <c r="AR817" s="73"/>
      <c r="AS817" s="73"/>
      <c r="AT817" s="73"/>
      <c r="AU817" s="73"/>
    </row>
    <row r="818" ht="14.25" customHeight="1">
      <c r="A818" s="433"/>
      <c r="B818" s="438"/>
      <c r="C818" s="438"/>
      <c r="D818" s="438"/>
      <c r="E818" s="23"/>
      <c r="F818" s="438"/>
      <c r="G818" s="467"/>
      <c r="H818" s="23"/>
      <c r="I818" s="23"/>
      <c r="J818" s="439"/>
      <c r="K818" s="483"/>
      <c r="L818" s="438"/>
      <c r="M818" s="467"/>
      <c r="N818" s="23"/>
      <c r="O818" s="23"/>
      <c r="P818" s="23"/>
      <c r="Q818" s="23"/>
      <c r="R818" s="23"/>
      <c r="S818" s="23"/>
      <c r="T818" s="438"/>
      <c r="U818" s="467"/>
      <c r="V818" s="23"/>
      <c r="W818" s="23"/>
      <c r="X818" s="23"/>
      <c r="Y818" s="23"/>
      <c r="Z818" s="23"/>
      <c r="AA818" s="23"/>
      <c r="AB818" s="437"/>
      <c r="AC818" s="437"/>
      <c r="AD818" s="23"/>
      <c r="AE818" s="73"/>
      <c r="AF818" s="73"/>
      <c r="AG818" s="73"/>
      <c r="AH818" s="73"/>
      <c r="AI818" s="73"/>
      <c r="AJ818" s="73"/>
      <c r="AK818" s="73"/>
      <c r="AL818" s="73"/>
      <c r="AM818" s="73"/>
      <c r="AN818" s="73"/>
      <c r="AO818" s="73"/>
      <c r="AP818" s="73"/>
      <c r="AQ818" s="73"/>
      <c r="AR818" s="73"/>
      <c r="AS818" s="73"/>
      <c r="AT818" s="73"/>
      <c r="AU818" s="73"/>
    </row>
    <row r="819" ht="14.25" customHeight="1">
      <c r="A819" s="433"/>
      <c r="B819" s="438"/>
      <c r="C819" s="438"/>
      <c r="D819" s="438"/>
      <c r="E819" s="23"/>
      <c r="F819" s="438"/>
      <c r="G819" s="467"/>
      <c r="H819" s="23"/>
      <c r="I819" s="23"/>
      <c r="J819" s="439"/>
      <c r="K819" s="483"/>
      <c r="L819" s="438"/>
      <c r="M819" s="467"/>
      <c r="N819" s="23"/>
      <c r="O819" s="23"/>
      <c r="P819" s="23"/>
      <c r="Q819" s="23"/>
      <c r="R819" s="23"/>
      <c r="S819" s="23"/>
      <c r="T819" s="438"/>
      <c r="U819" s="467"/>
      <c r="V819" s="23"/>
      <c r="W819" s="23"/>
      <c r="X819" s="23"/>
      <c r="Y819" s="23"/>
      <c r="Z819" s="23"/>
      <c r="AA819" s="23"/>
      <c r="AB819" s="437"/>
      <c r="AC819" s="437"/>
      <c r="AD819" s="23"/>
      <c r="AE819" s="73"/>
      <c r="AF819" s="73"/>
      <c r="AG819" s="73"/>
      <c r="AH819" s="73"/>
      <c r="AI819" s="73"/>
      <c r="AJ819" s="73"/>
      <c r="AK819" s="73"/>
      <c r="AL819" s="73"/>
      <c r="AM819" s="73"/>
      <c r="AN819" s="73"/>
      <c r="AO819" s="73"/>
      <c r="AP819" s="73"/>
      <c r="AQ819" s="73"/>
      <c r="AR819" s="73"/>
      <c r="AS819" s="73"/>
      <c r="AT819" s="73"/>
      <c r="AU819" s="73"/>
    </row>
    <row r="820" ht="14.25" customHeight="1">
      <c r="A820" s="433"/>
      <c r="B820" s="438"/>
      <c r="C820" s="438"/>
      <c r="D820" s="438"/>
      <c r="E820" s="23"/>
      <c r="F820" s="438"/>
      <c r="G820" s="467"/>
      <c r="H820" s="23"/>
      <c r="I820" s="23"/>
      <c r="J820" s="439"/>
      <c r="K820" s="483"/>
      <c r="L820" s="438"/>
      <c r="M820" s="467"/>
      <c r="N820" s="23"/>
      <c r="O820" s="23"/>
      <c r="P820" s="23"/>
      <c r="Q820" s="23"/>
      <c r="R820" s="23"/>
      <c r="S820" s="23"/>
      <c r="T820" s="438"/>
      <c r="U820" s="467"/>
      <c r="V820" s="23"/>
      <c r="W820" s="23"/>
      <c r="X820" s="23"/>
      <c r="Y820" s="23"/>
      <c r="Z820" s="23"/>
      <c r="AA820" s="23"/>
      <c r="AB820" s="437"/>
      <c r="AC820" s="437"/>
      <c r="AD820" s="23"/>
      <c r="AE820" s="73"/>
      <c r="AF820" s="73"/>
      <c r="AG820" s="73"/>
      <c r="AH820" s="73"/>
      <c r="AI820" s="73"/>
      <c r="AJ820" s="73"/>
      <c r="AK820" s="73"/>
      <c r="AL820" s="73"/>
      <c r="AM820" s="73"/>
      <c r="AN820" s="73"/>
      <c r="AO820" s="73"/>
      <c r="AP820" s="73"/>
      <c r="AQ820" s="73"/>
      <c r="AR820" s="73"/>
      <c r="AS820" s="73"/>
      <c r="AT820" s="73"/>
      <c r="AU820" s="73"/>
    </row>
    <row r="821" ht="14.25" customHeight="1">
      <c r="A821" s="433"/>
      <c r="B821" s="438"/>
      <c r="C821" s="438"/>
      <c r="D821" s="438"/>
      <c r="E821" s="23"/>
      <c r="F821" s="438"/>
      <c r="G821" s="467"/>
      <c r="H821" s="23"/>
      <c r="I821" s="23"/>
      <c r="J821" s="439"/>
      <c r="K821" s="483"/>
      <c r="L821" s="438"/>
      <c r="M821" s="467"/>
      <c r="N821" s="23"/>
      <c r="O821" s="23"/>
      <c r="P821" s="23"/>
      <c r="Q821" s="23"/>
      <c r="R821" s="23"/>
      <c r="S821" s="23"/>
      <c r="T821" s="438"/>
      <c r="U821" s="467"/>
      <c r="V821" s="23"/>
      <c r="W821" s="23"/>
      <c r="X821" s="23"/>
      <c r="Y821" s="23"/>
      <c r="Z821" s="23"/>
      <c r="AA821" s="23"/>
      <c r="AB821" s="437"/>
      <c r="AC821" s="437"/>
      <c r="AD821" s="23"/>
      <c r="AE821" s="73"/>
      <c r="AF821" s="73"/>
      <c r="AG821" s="73"/>
      <c r="AH821" s="73"/>
      <c r="AI821" s="73"/>
      <c r="AJ821" s="73"/>
      <c r="AK821" s="73"/>
      <c r="AL821" s="73"/>
      <c r="AM821" s="73"/>
      <c r="AN821" s="73"/>
      <c r="AO821" s="73"/>
      <c r="AP821" s="73"/>
      <c r="AQ821" s="73"/>
      <c r="AR821" s="73"/>
      <c r="AS821" s="73"/>
      <c r="AT821" s="73"/>
      <c r="AU821" s="73"/>
    </row>
    <row r="822" ht="14.25" customHeight="1">
      <c r="A822" s="433"/>
      <c r="B822" s="438"/>
      <c r="C822" s="438"/>
      <c r="D822" s="438"/>
      <c r="E822" s="23"/>
      <c r="F822" s="438"/>
      <c r="G822" s="467"/>
      <c r="H822" s="23"/>
      <c r="I822" s="23"/>
      <c r="J822" s="439"/>
      <c r="K822" s="483"/>
      <c r="L822" s="438"/>
      <c r="M822" s="467"/>
      <c r="N822" s="23"/>
      <c r="O822" s="23"/>
      <c r="P822" s="23"/>
      <c r="Q822" s="23"/>
      <c r="R822" s="23"/>
      <c r="S822" s="23"/>
      <c r="T822" s="438"/>
      <c r="U822" s="467"/>
      <c r="V822" s="23"/>
      <c r="W822" s="23"/>
      <c r="X822" s="23"/>
      <c r="Y822" s="23"/>
      <c r="Z822" s="23"/>
      <c r="AA822" s="23"/>
      <c r="AB822" s="437"/>
      <c r="AC822" s="437"/>
      <c r="AD822" s="23"/>
      <c r="AE822" s="73"/>
      <c r="AF822" s="73"/>
      <c r="AG822" s="73"/>
      <c r="AH822" s="73"/>
      <c r="AI822" s="73"/>
      <c r="AJ822" s="73"/>
      <c r="AK822" s="73"/>
      <c r="AL822" s="73"/>
      <c r="AM822" s="73"/>
      <c r="AN822" s="73"/>
      <c r="AO822" s="73"/>
      <c r="AP822" s="73"/>
      <c r="AQ822" s="73"/>
      <c r="AR822" s="73"/>
      <c r="AS822" s="73"/>
      <c r="AT822" s="73"/>
      <c r="AU822" s="73"/>
    </row>
    <row r="823" ht="14.25" customHeight="1">
      <c r="A823" s="433"/>
      <c r="B823" s="438"/>
      <c r="C823" s="438"/>
      <c r="D823" s="438"/>
      <c r="E823" s="23"/>
      <c r="F823" s="438"/>
      <c r="G823" s="467"/>
      <c r="H823" s="23"/>
      <c r="I823" s="23"/>
      <c r="J823" s="439"/>
      <c r="K823" s="483"/>
      <c r="L823" s="438"/>
      <c r="M823" s="467"/>
      <c r="N823" s="23"/>
      <c r="O823" s="23"/>
      <c r="P823" s="23"/>
      <c r="Q823" s="23"/>
      <c r="R823" s="23"/>
      <c r="S823" s="23"/>
      <c r="T823" s="438"/>
      <c r="U823" s="467"/>
      <c r="V823" s="23"/>
      <c r="W823" s="23"/>
      <c r="X823" s="23"/>
      <c r="Y823" s="23"/>
      <c r="Z823" s="23"/>
      <c r="AA823" s="23"/>
      <c r="AB823" s="437"/>
      <c r="AC823" s="437"/>
      <c r="AD823" s="23"/>
      <c r="AE823" s="73"/>
      <c r="AF823" s="73"/>
      <c r="AG823" s="73"/>
      <c r="AH823" s="73"/>
      <c r="AI823" s="73"/>
      <c r="AJ823" s="73"/>
      <c r="AK823" s="73"/>
      <c r="AL823" s="73"/>
      <c r="AM823" s="73"/>
      <c r="AN823" s="73"/>
      <c r="AO823" s="73"/>
      <c r="AP823" s="73"/>
      <c r="AQ823" s="73"/>
      <c r="AR823" s="73"/>
      <c r="AS823" s="73"/>
      <c r="AT823" s="73"/>
      <c r="AU823" s="73"/>
    </row>
    <row r="824" ht="14.25" customHeight="1">
      <c r="A824" s="433"/>
      <c r="B824" s="438"/>
      <c r="C824" s="438"/>
      <c r="D824" s="438"/>
      <c r="E824" s="23"/>
      <c r="F824" s="438"/>
      <c r="G824" s="467"/>
      <c r="H824" s="23"/>
      <c r="I824" s="23"/>
      <c r="J824" s="439"/>
      <c r="K824" s="483"/>
      <c r="L824" s="438"/>
      <c r="M824" s="467"/>
      <c r="N824" s="23"/>
      <c r="O824" s="23"/>
      <c r="P824" s="23"/>
      <c r="Q824" s="23"/>
      <c r="R824" s="23"/>
      <c r="S824" s="23"/>
      <c r="T824" s="438"/>
      <c r="U824" s="467"/>
      <c r="V824" s="23"/>
      <c r="W824" s="23"/>
      <c r="X824" s="23"/>
      <c r="Y824" s="23"/>
      <c r="Z824" s="23"/>
      <c r="AA824" s="23"/>
      <c r="AB824" s="437"/>
      <c r="AC824" s="437"/>
      <c r="AD824" s="23"/>
      <c r="AE824" s="73"/>
      <c r="AF824" s="73"/>
      <c r="AG824" s="73"/>
      <c r="AH824" s="73"/>
      <c r="AI824" s="73"/>
      <c r="AJ824" s="73"/>
      <c r="AK824" s="73"/>
      <c r="AL824" s="73"/>
      <c r="AM824" s="73"/>
      <c r="AN824" s="73"/>
      <c r="AO824" s="73"/>
      <c r="AP824" s="73"/>
      <c r="AQ824" s="73"/>
      <c r="AR824" s="73"/>
      <c r="AS824" s="73"/>
      <c r="AT824" s="73"/>
      <c r="AU824" s="73"/>
    </row>
    <row r="825" ht="14.25" customHeight="1">
      <c r="A825" s="433"/>
      <c r="B825" s="438"/>
      <c r="C825" s="438"/>
      <c r="D825" s="438"/>
      <c r="E825" s="23"/>
      <c r="F825" s="438"/>
      <c r="G825" s="467"/>
      <c r="H825" s="23"/>
      <c r="I825" s="23"/>
      <c r="J825" s="439"/>
      <c r="K825" s="483"/>
      <c r="L825" s="438"/>
      <c r="M825" s="467"/>
      <c r="N825" s="23"/>
      <c r="O825" s="23"/>
      <c r="P825" s="23"/>
      <c r="Q825" s="23"/>
      <c r="R825" s="23"/>
      <c r="S825" s="23"/>
      <c r="T825" s="438"/>
      <c r="U825" s="467"/>
      <c r="V825" s="23"/>
      <c r="W825" s="23"/>
      <c r="X825" s="23"/>
      <c r="Y825" s="23"/>
      <c r="Z825" s="23"/>
      <c r="AA825" s="23"/>
      <c r="AB825" s="437"/>
      <c r="AC825" s="437"/>
      <c r="AD825" s="23"/>
      <c r="AE825" s="73"/>
      <c r="AF825" s="73"/>
      <c r="AG825" s="73"/>
      <c r="AH825" s="73"/>
      <c r="AI825" s="73"/>
      <c r="AJ825" s="73"/>
      <c r="AK825" s="73"/>
      <c r="AL825" s="73"/>
      <c r="AM825" s="73"/>
      <c r="AN825" s="73"/>
      <c r="AO825" s="73"/>
      <c r="AP825" s="73"/>
      <c r="AQ825" s="73"/>
      <c r="AR825" s="73"/>
      <c r="AS825" s="73"/>
      <c r="AT825" s="73"/>
      <c r="AU825" s="73"/>
    </row>
    <row r="826" ht="14.25" customHeight="1">
      <c r="A826" s="433"/>
      <c r="B826" s="438"/>
      <c r="C826" s="438"/>
      <c r="D826" s="438"/>
      <c r="E826" s="23"/>
      <c r="F826" s="438"/>
      <c r="G826" s="467"/>
      <c r="H826" s="23"/>
      <c r="I826" s="23"/>
      <c r="J826" s="439"/>
      <c r="K826" s="483"/>
      <c r="L826" s="438"/>
      <c r="M826" s="467"/>
      <c r="N826" s="23"/>
      <c r="O826" s="23"/>
      <c r="P826" s="23"/>
      <c r="Q826" s="23"/>
      <c r="R826" s="23"/>
      <c r="S826" s="23"/>
      <c r="T826" s="438"/>
      <c r="U826" s="467"/>
      <c r="V826" s="23"/>
      <c r="W826" s="23"/>
      <c r="X826" s="23"/>
      <c r="Y826" s="23"/>
      <c r="Z826" s="23"/>
      <c r="AA826" s="23"/>
      <c r="AB826" s="437"/>
      <c r="AC826" s="437"/>
      <c r="AD826" s="23"/>
      <c r="AE826" s="73"/>
      <c r="AF826" s="73"/>
      <c r="AG826" s="73"/>
      <c r="AH826" s="73"/>
      <c r="AI826" s="73"/>
      <c r="AJ826" s="73"/>
      <c r="AK826" s="73"/>
      <c r="AL826" s="73"/>
      <c r="AM826" s="73"/>
      <c r="AN826" s="73"/>
      <c r="AO826" s="73"/>
      <c r="AP826" s="73"/>
      <c r="AQ826" s="73"/>
      <c r="AR826" s="73"/>
      <c r="AS826" s="73"/>
      <c r="AT826" s="73"/>
      <c r="AU826" s="73"/>
    </row>
    <row r="827" ht="14.25" customHeight="1">
      <c r="A827" s="433"/>
      <c r="B827" s="438"/>
      <c r="C827" s="438"/>
      <c r="D827" s="438"/>
      <c r="E827" s="23"/>
      <c r="F827" s="438"/>
      <c r="G827" s="467"/>
      <c r="H827" s="23"/>
      <c r="I827" s="23"/>
      <c r="J827" s="439"/>
      <c r="K827" s="483"/>
      <c r="L827" s="438"/>
      <c r="M827" s="467"/>
      <c r="N827" s="23"/>
      <c r="O827" s="23"/>
      <c r="P827" s="23"/>
      <c r="Q827" s="23"/>
      <c r="R827" s="23"/>
      <c r="S827" s="23"/>
      <c r="T827" s="438"/>
      <c r="U827" s="467"/>
      <c r="V827" s="23"/>
      <c r="W827" s="23"/>
      <c r="X827" s="23"/>
      <c r="Y827" s="23"/>
      <c r="Z827" s="23"/>
      <c r="AA827" s="23"/>
      <c r="AB827" s="437"/>
      <c r="AC827" s="437"/>
      <c r="AD827" s="23"/>
      <c r="AE827" s="73"/>
      <c r="AF827" s="73"/>
      <c r="AG827" s="73"/>
      <c r="AH827" s="73"/>
      <c r="AI827" s="73"/>
      <c r="AJ827" s="73"/>
      <c r="AK827" s="73"/>
      <c r="AL827" s="73"/>
      <c r="AM827" s="73"/>
      <c r="AN827" s="73"/>
      <c r="AO827" s="73"/>
      <c r="AP827" s="73"/>
      <c r="AQ827" s="73"/>
      <c r="AR827" s="73"/>
      <c r="AS827" s="73"/>
      <c r="AT827" s="73"/>
      <c r="AU827" s="73"/>
    </row>
    <row r="828" ht="14.25" customHeight="1">
      <c r="A828" s="433"/>
      <c r="B828" s="438"/>
      <c r="C828" s="438"/>
      <c r="D828" s="438"/>
      <c r="E828" s="23"/>
      <c r="F828" s="438"/>
      <c r="G828" s="467"/>
      <c r="H828" s="23"/>
      <c r="I828" s="23"/>
      <c r="J828" s="439"/>
      <c r="K828" s="483"/>
      <c r="L828" s="438"/>
      <c r="M828" s="467"/>
      <c r="N828" s="23"/>
      <c r="O828" s="23"/>
      <c r="P828" s="23"/>
      <c r="Q828" s="23"/>
      <c r="R828" s="23"/>
      <c r="S828" s="23"/>
      <c r="T828" s="438"/>
      <c r="U828" s="467"/>
      <c r="V828" s="23"/>
      <c r="W828" s="23"/>
      <c r="X828" s="23"/>
      <c r="Y828" s="23"/>
      <c r="Z828" s="23"/>
      <c r="AA828" s="23"/>
      <c r="AB828" s="437"/>
      <c r="AC828" s="437"/>
      <c r="AD828" s="23"/>
      <c r="AE828" s="73"/>
      <c r="AF828" s="73"/>
      <c r="AG828" s="73"/>
      <c r="AH828" s="73"/>
      <c r="AI828" s="73"/>
      <c r="AJ828" s="73"/>
      <c r="AK828" s="73"/>
      <c r="AL828" s="73"/>
      <c r="AM828" s="73"/>
      <c r="AN828" s="73"/>
      <c r="AO828" s="73"/>
      <c r="AP828" s="73"/>
      <c r="AQ828" s="73"/>
      <c r="AR828" s="73"/>
      <c r="AS828" s="73"/>
      <c r="AT828" s="73"/>
      <c r="AU828" s="73"/>
    </row>
    <row r="829" ht="14.25" customHeight="1">
      <c r="A829" s="433"/>
      <c r="B829" s="438"/>
      <c r="C829" s="438"/>
      <c r="D829" s="438"/>
      <c r="E829" s="23"/>
      <c r="F829" s="438"/>
      <c r="G829" s="467"/>
      <c r="H829" s="23"/>
      <c r="I829" s="23"/>
      <c r="J829" s="439"/>
      <c r="K829" s="483"/>
      <c r="L829" s="438"/>
      <c r="M829" s="467"/>
      <c r="N829" s="23"/>
      <c r="O829" s="23"/>
      <c r="P829" s="23"/>
      <c r="Q829" s="23"/>
      <c r="R829" s="23"/>
      <c r="S829" s="23"/>
      <c r="T829" s="438"/>
      <c r="U829" s="467"/>
      <c r="V829" s="23"/>
      <c r="W829" s="23"/>
      <c r="X829" s="23"/>
      <c r="Y829" s="23"/>
      <c r="Z829" s="23"/>
      <c r="AA829" s="23"/>
      <c r="AB829" s="437"/>
      <c r="AC829" s="437"/>
      <c r="AD829" s="23"/>
      <c r="AE829" s="73"/>
      <c r="AF829" s="73"/>
      <c r="AG829" s="73"/>
      <c r="AH829" s="73"/>
      <c r="AI829" s="73"/>
      <c r="AJ829" s="73"/>
      <c r="AK829" s="73"/>
      <c r="AL829" s="73"/>
      <c r="AM829" s="73"/>
      <c r="AN829" s="73"/>
      <c r="AO829" s="73"/>
      <c r="AP829" s="73"/>
      <c r="AQ829" s="73"/>
      <c r="AR829" s="73"/>
      <c r="AS829" s="73"/>
      <c r="AT829" s="73"/>
      <c r="AU829" s="73"/>
    </row>
    <row r="830" ht="14.25" customHeight="1">
      <c r="A830" s="433"/>
      <c r="B830" s="438"/>
      <c r="C830" s="438"/>
      <c r="D830" s="438"/>
      <c r="E830" s="23"/>
      <c r="F830" s="438"/>
      <c r="G830" s="467"/>
      <c r="H830" s="23"/>
      <c r="I830" s="23"/>
      <c r="J830" s="439"/>
      <c r="K830" s="483"/>
      <c r="L830" s="438"/>
      <c r="M830" s="467"/>
      <c r="N830" s="23"/>
      <c r="O830" s="23"/>
      <c r="P830" s="23"/>
      <c r="Q830" s="23"/>
      <c r="R830" s="23"/>
      <c r="S830" s="23"/>
      <c r="T830" s="438"/>
      <c r="U830" s="467"/>
      <c r="V830" s="23"/>
      <c r="W830" s="23"/>
      <c r="X830" s="23"/>
      <c r="Y830" s="23"/>
      <c r="Z830" s="23"/>
      <c r="AA830" s="23"/>
      <c r="AB830" s="437"/>
      <c r="AC830" s="437"/>
      <c r="AD830" s="23"/>
      <c r="AE830" s="73"/>
      <c r="AF830" s="73"/>
      <c r="AG830" s="73"/>
      <c r="AH830" s="73"/>
      <c r="AI830" s="73"/>
      <c r="AJ830" s="73"/>
      <c r="AK830" s="73"/>
      <c r="AL830" s="73"/>
      <c r="AM830" s="73"/>
      <c r="AN830" s="73"/>
      <c r="AO830" s="73"/>
      <c r="AP830" s="73"/>
      <c r="AQ830" s="73"/>
      <c r="AR830" s="73"/>
      <c r="AS830" s="73"/>
      <c r="AT830" s="73"/>
      <c r="AU830" s="73"/>
    </row>
    <row r="831" ht="14.25" customHeight="1">
      <c r="A831" s="433"/>
      <c r="B831" s="438"/>
      <c r="C831" s="438"/>
      <c r="D831" s="438"/>
      <c r="E831" s="23"/>
      <c r="F831" s="438"/>
      <c r="G831" s="467"/>
      <c r="H831" s="23"/>
      <c r="I831" s="23"/>
      <c r="J831" s="439"/>
      <c r="K831" s="483"/>
      <c r="L831" s="438"/>
      <c r="M831" s="467"/>
      <c r="N831" s="23"/>
      <c r="O831" s="23"/>
      <c r="P831" s="23"/>
      <c r="Q831" s="23"/>
      <c r="R831" s="23"/>
      <c r="S831" s="23"/>
      <c r="T831" s="438"/>
      <c r="U831" s="467"/>
      <c r="V831" s="23"/>
      <c r="W831" s="23"/>
      <c r="X831" s="23"/>
      <c r="Y831" s="23"/>
      <c r="Z831" s="23"/>
      <c r="AA831" s="23"/>
      <c r="AB831" s="437"/>
      <c r="AC831" s="437"/>
      <c r="AD831" s="23"/>
      <c r="AE831" s="73"/>
      <c r="AF831" s="73"/>
      <c r="AG831" s="73"/>
      <c r="AH831" s="73"/>
      <c r="AI831" s="73"/>
      <c r="AJ831" s="73"/>
      <c r="AK831" s="73"/>
      <c r="AL831" s="73"/>
      <c r="AM831" s="73"/>
      <c r="AN831" s="73"/>
      <c r="AO831" s="73"/>
      <c r="AP831" s="73"/>
      <c r="AQ831" s="73"/>
      <c r="AR831" s="73"/>
      <c r="AS831" s="73"/>
      <c r="AT831" s="73"/>
      <c r="AU831" s="73"/>
    </row>
    <row r="832" ht="14.25" customHeight="1">
      <c r="A832" s="433"/>
      <c r="B832" s="438"/>
      <c r="C832" s="438"/>
      <c r="D832" s="438"/>
      <c r="E832" s="23"/>
      <c r="F832" s="438"/>
      <c r="G832" s="467"/>
      <c r="H832" s="23"/>
      <c r="I832" s="23"/>
      <c r="J832" s="439"/>
      <c r="K832" s="483"/>
      <c r="L832" s="438"/>
      <c r="M832" s="467"/>
      <c r="N832" s="23"/>
      <c r="O832" s="23"/>
      <c r="P832" s="23"/>
      <c r="Q832" s="23"/>
      <c r="R832" s="23"/>
      <c r="S832" s="23"/>
      <c r="T832" s="438"/>
      <c r="U832" s="467"/>
      <c r="V832" s="23"/>
      <c r="W832" s="23"/>
      <c r="X832" s="23"/>
      <c r="Y832" s="23"/>
      <c r="Z832" s="23"/>
      <c r="AA832" s="23"/>
      <c r="AB832" s="437"/>
      <c r="AC832" s="437"/>
      <c r="AD832" s="23"/>
      <c r="AE832" s="73"/>
      <c r="AF832" s="73"/>
      <c r="AG832" s="73"/>
      <c r="AH832" s="73"/>
      <c r="AI832" s="73"/>
      <c r="AJ832" s="73"/>
      <c r="AK832" s="73"/>
      <c r="AL832" s="73"/>
      <c r="AM832" s="73"/>
      <c r="AN832" s="73"/>
      <c r="AO832" s="73"/>
      <c r="AP832" s="73"/>
      <c r="AQ832" s="73"/>
      <c r="AR832" s="73"/>
      <c r="AS832" s="73"/>
      <c r="AT832" s="73"/>
      <c r="AU832" s="73"/>
    </row>
    <row r="833" ht="14.25" customHeight="1">
      <c r="A833" s="433"/>
      <c r="B833" s="438"/>
      <c r="C833" s="438"/>
      <c r="D833" s="438"/>
      <c r="E833" s="23"/>
      <c r="F833" s="438"/>
      <c r="G833" s="467"/>
      <c r="H833" s="23"/>
      <c r="I833" s="23"/>
      <c r="J833" s="439"/>
      <c r="K833" s="483"/>
      <c r="L833" s="438"/>
      <c r="M833" s="467"/>
      <c r="N833" s="23"/>
      <c r="O833" s="23"/>
      <c r="P833" s="23"/>
      <c r="Q833" s="23"/>
      <c r="R833" s="23"/>
      <c r="S833" s="23"/>
      <c r="T833" s="438"/>
      <c r="U833" s="467"/>
      <c r="V833" s="23"/>
      <c r="W833" s="23"/>
      <c r="X833" s="23"/>
      <c r="Y833" s="23"/>
      <c r="Z833" s="23"/>
      <c r="AA833" s="23"/>
      <c r="AB833" s="437"/>
      <c r="AC833" s="437"/>
      <c r="AD833" s="23"/>
      <c r="AE833" s="73"/>
      <c r="AF833" s="73"/>
      <c r="AG833" s="73"/>
      <c r="AH833" s="73"/>
      <c r="AI833" s="73"/>
      <c r="AJ833" s="73"/>
      <c r="AK833" s="73"/>
      <c r="AL833" s="73"/>
      <c r="AM833" s="73"/>
      <c r="AN833" s="73"/>
      <c r="AO833" s="73"/>
      <c r="AP833" s="73"/>
      <c r="AQ833" s="73"/>
      <c r="AR833" s="73"/>
      <c r="AS833" s="73"/>
      <c r="AT833" s="73"/>
      <c r="AU833" s="73"/>
    </row>
    <row r="834" ht="14.25" customHeight="1">
      <c r="A834" s="433"/>
      <c r="B834" s="438"/>
      <c r="C834" s="438"/>
      <c r="D834" s="438"/>
      <c r="E834" s="23"/>
      <c r="F834" s="438"/>
      <c r="G834" s="467"/>
      <c r="H834" s="23"/>
      <c r="I834" s="23"/>
      <c r="J834" s="439"/>
      <c r="K834" s="483"/>
      <c r="L834" s="438"/>
      <c r="M834" s="467"/>
      <c r="N834" s="23"/>
      <c r="O834" s="23"/>
      <c r="P834" s="23"/>
      <c r="Q834" s="23"/>
      <c r="R834" s="23"/>
      <c r="S834" s="23"/>
      <c r="T834" s="438"/>
      <c r="U834" s="467"/>
      <c r="V834" s="23"/>
      <c r="W834" s="23"/>
      <c r="X834" s="23"/>
      <c r="Y834" s="23"/>
      <c r="Z834" s="23"/>
      <c r="AA834" s="23"/>
      <c r="AB834" s="437"/>
      <c r="AC834" s="437"/>
      <c r="AD834" s="23"/>
      <c r="AE834" s="73"/>
      <c r="AF834" s="73"/>
      <c r="AG834" s="73"/>
      <c r="AH834" s="73"/>
      <c r="AI834" s="73"/>
      <c r="AJ834" s="73"/>
      <c r="AK834" s="73"/>
      <c r="AL834" s="73"/>
      <c r="AM834" s="73"/>
      <c r="AN834" s="73"/>
      <c r="AO834" s="73"/>
      <c r="AP834" s="73"/>
      <c r="AQ834" s="73"/>
      <c r="AR834" s="73"/>
      <c r="AS834" s="73"/>
      <c r="AT834" s="73"/>
      <c r="AU834" s="73"/>
    </row>
    <row r="835" ht="14.25" customHeight="1">
      <c r="A835" s="433"/>
      <c r="B835" s="438"/>
      <c r="C835" s="438"/>
      <c r="D835" s="438"/>
      <c r="E835" s="23"/>
      <c r="F835" s="438"/>
      <c r="G835" s="467"/>
      <c r="H835" s="23"/>
      <c r="I835" s="23"/>
      <c r="J835" s="439"/>
      <c r="K835" s="483"/>
      <c r="L835" s="438"/>
      <c r="M835" s="467"/>
      <c r="N835" s="23"/>
      <c r="O835" s="23"/>
      <c r="P835" s="23"/>
      <c r="Q835" s="23"/>
      <c r="R835" s="23"/>
      <c r="S835" s="23"/>
      <c r="T835" s="438"/>
      <c r="U835" s="467"/>
      <c r="V835" s="23"/>
      <c r="W835" s="23"/>
      <c r="X835" s="23"/>
      <c r="Y835" s="23"/>
      <c r="Z835" s="23"/>
      <c r="AA835" s="23"/>
      <c r="AB835" s="437"/>
      <c r="AC835" s="437"/>
      <c r="AD835" s="23"/>
      <c r="AE835" s="73"/>
      <c r="AF835" s="73"/>
      <c r="AG835" s="73"/>
      <c r="AH835" s="73"/>
      <c r="AI835" s="73"/>
      <c r="AJ835" s="73"/>
      <c r="AK835" s="73"/>
      <c r="AL835" s="73"/>
      <c r="AM835" s="73"/>
      <c r="AN835" s="73"/>
      <c r="AO835" s="73"/>
      <c r="AP835" s="73"/>
      <c r="AQ835" s="73"/>
      <c r="AR835" s="73"/>
      <c r="AS835" s="73"/>
      <c r="AT835" s="73"/>
      <c r="AU835" s="73"/>
    </row>
    <row r="836" ht="14.25" customHeight="1">
      <c r="A836" s="433"/>
      <c r="B836" s="438"/>
      <c r="C836" s="438"/>
      <c r="D836" s="438"/>
      <c r="E836" s="23"/>
      <c r="F836" s="438"/>
      <c r="G836" s="467"/>
      <c r="H836" s="23"/>
      <c r="I836" s="23"/>
      <c r="J836" s="439"/>
      <c r="K836" s="483"/>
      <c r="L836" s="438"/>
      <c r="M836" s="467"/>
      <c r="N836" s="23"/>
      <c r="O836" s="23"/>
      <c r="P836" s="23"/>
      <c r="Q836" s="23"/>
      <c r="R836" s="23"/>
      <c r="S836" s="23"/>
      <c r="T836" s="438"/>
      <c r="U836" s="467"/>
      <c r="V836" s="23"/>
      <c r="W836" s="23"/>
      <c r="X836" s="23"/>
      <c r="Y836" s="23"/>
      <c r="Z836" s="23"/>
      <c r="AA836" s="23"/>
      <c r="AB836" s="437"/>
      <c r="AC836" s="437"/>
      <c r="AD836" s="23"/>
      <c r="AE836" s="73"/>
      <c r="AF836" s="73"/>
      <c r="AG836" s="73"/>
      <c r="AH836" s="73"/>
      <c r="AI836" s="73"/>
      <c r="AJ836" s="73"/>
      <c r="AK836" s="73"/>
      <c r="AL836" s="73"/>
      <c r="AM836" s="73"/>
      <c r="AN836" s="73"/>
      <c r="AO836" s="73"/>
      <c r="AP836" s="73"/>
      <c r="AQ836" s="73"/>
      <c r="AR836" s="73"/>
      <c r="AS836" s="73"/>
      <c r="AT836" s="73"/>
      <c r="AU836" s="73"/>
    </row>
    <row r="837" ht="14.25" customHeight="1">
      <c r="A837" s="433"/>
      <c r="B837" s="438"/>
      <c r="C837" s="438"/>
      <c r="D837" s="438"/>
      <c r="E837" s="23"/>
      <c r="F837" s="438"/>
      <c r="G837" s="467"/>
      <c r="H837" s="23"/>
      <c r="I837" s="23"/>
      <c r="J837" s="439"/>
      <c r="K837" s="483"/>
      <c r="L837" s="438"/>
      <c r="M837" s="467"/>
      <c r="N837" s="23"/>
      <c r="O837" s="23"/>
      <c r="P837" s="23"/>
      <c r="Q837" s="23"/>
      <c r="R837" s="23"/>
      <c r="S837" s="23"/>
      <c r="T837" s="438"/>
      <c r="U837" s="467"/>
      <c r="V837" s="23"/>
      <c r="W837" s="23"/>
      <c r="X837" s="23"/>
      <c r="Y837" s="23"/>
      <c r="Z837" s="23"/>
      <c r="AA837" s="23"/>
      <c r="AB837" s="437"/>
      <c r="AC837" s="437"/>
      <c r="AD837" s="23"/>
      <c r="AE837" s="73"/>
      <c r="AF837" s="73"/>
      <c r="AG837" s="73"/>
      <c r="AH837" s="73"/>
      <c r="AI837" s="73"/>
      <c r="AJ837" s="73"/>
      <c r="AK837" s="73"/>
      <c r="AL837" s="73"/>
      <c r="AM837" s="73"/>
      <c r="AN837" s="73"/>
      <c r="AO837" s="73"/>
      <c r="AP837" s="73"/>
      <c r="AQ837" s="73"/>
      <c r="AR837" s="73"/>
      <c r="AS837" s="73"/>
      <c r="AT837" s="73"/>
      <c r="AU837" s="73"/>
    </row>
    <row r="838" ht="14.25" customHeight="1">
      <c r="A838" s="433"/>
      <c r="B838" s="438"/>
      <c r="C838" s="438"/>
      <c r="D838" s="438"/>
      <c r="E838" s="23"/>
      <c r="F838" s="438"/>
      <c r="G838" s="467"/>
      <c r="H838" s="23"/>
      <c r="I838" s="23"/>
      <c r="J838" s="439"/>
      <c r="K838" s="483"/>
      <c r="L838" s="438"/>
      <c r="M838" s="467"/>
      <c r="N838" s="23"/>
      <c r="O838" s="23"/>
      <c r="P838" s="23"/>
      <c r="Q838" s="23"/>
      <c r="R838" s="23"/>
      <c r="S838" s="23"/>
      <c r="T838" s="438"/>
      <c r="U838" s="467"/>
      <c r="V838" s="23"/>
      <c r="W838" s="23"/>
      <c r="X838" s="23"/>
      <c r="Y838" s="23"/>
      <c r="Z838" s="23"/>
      <c r="AA838" s="23"/>
      <c r="AB838" s="437"/>
      <c r="AC838" s="437"/>
      <c r="AD838" s="23"/>
      <c r="AE838" s="73"/>
      <c r="AF838" s="73"/>
      <c r="AG838" s="73"/>
      <c r="AH838" s="73"/>
      <c r="AI838" s="73"/>
      <c r="AJ838" s="73"/>
      <c r="AK838" s="73"/>
      <c r="AL838" s="73"/>
      <c r="AM838" s="73"/>
      <c r="AN838" s="73"/>
      <c r="AO838" s="73"/>
      <c r="AP838" s="73"/>
      <c r="AQ838" s="73"/>
      <c r="AR838" s="73"/>
      <c r="AS838" s="73"/>
      <c r="AT838" s="73"/>
      <c r="AU838" s="73"/>
    </row>
    <row r="839" ht="14.25" customHeight="1">
      <c r="A839" s="433"/>
      <c r="B839" s="438"/>
      <c r="C839" s="438"/>
      <c r="D839" s="438"/>
      <c r="E839" s="23"/>
      <c r="F839" s="438"/>
      <c r="G839" s="467"/>
      <c r="H839" s="23"/>
      <c r="I839" s="23"/>
      <c r="J839" s="439"/>
      <c r="K839" s="483"/>
      <c r="L839" s="438"/>
      <c r="M839" s="467"/>
      <c r="N839" s="23"/>
      <c r="O839" s="23"/>
      <c r="P839" s="23"/>
      <c r="Q839" s="23"/>
      <c r="R839" s="23"/>
      <c r="S839" s="23"/>
      <c r="T839" s="438"/>
      <c r="U839" s="467"/>
      <c r="V839" s="23"/>
      <c r="W839" s="23"/>
      <c r="X839" s="23"/>
      <c r="Y839" s="23"/>
      <c r="Z839" s="23"/>
      <c r="AA839" s="23"/>
      <c r="AB839" s="437"/>
      <c r="AC839" s="437"/>
      <c r="AD839" s="23"/>
      <c r="AE839" s="73"/>
      <c r="AF839" s="73"/>
      <c r="AG839" s="73"/>
      <c r="AH839" s="73"/>
      <c r="AI839" s="73"/>
      <c r="AJ839" s="73"/>
      <c r="AK839" s="73"/>
      <c r="AL839" s="73"/>
      <c r="AM839" s="73"/>
      <c r="AN839" s="73"/>
      <c r="AO839" s="73"/>
      <c r="AP839" s="73"/>
      <c r="AQ839" s="73"/>
      <c r="AR839" s="73"/>
      <c r="AS839" s="73"/>
      <c r="AT839" s="73"/>
      <c r="AU839" s="73"/>
    </row>
    <row r="840" ht="14.25" customHeight="1">
      <c r="A840" s="433"/>
      <c r="B840" s="438"/>
      <c r="C840" s="438"/>
      <c r="D840" s="438"/>
      <c r="E840" s="23"/>
      <c r="F840" s="438"/>
      <c r="G840" s="467"/>
      <c r="H840" s="23"/>
      <c r="I840" s="23"/>
      <c r="J840" s="439"/>
      <c r="K840" s="483"/>
      <c r="L840" s="438"/>
      <c r="M840" s="467"/>
      <c r="N840" s="23"/>
      <c r="O840" s="23"/>
      <c r="P840" s="23"/>
      <c r="Q840" s="23"/>
      <c r="R840" s="23"/>
      <c r="S840" s="23"/>
      <c r="T840" s="438"/>
      <c r="U840" s="467"/>
      <c r="V840" s="23"/>
      <c r="W840" s="23"/>
      <c r="X840" s="23"/>
      <c r="Y840" s="23"/>
      <c r="Z840" s="23"/>
      <c r="AA840" s="23"/>
      <c r="AB840" s="437"/>
      <c r="AC840" s="437"/>
      <c r="AD840" s="23"/>
      <c r="AE840" s="73"/>
      <c r="AF840" s="73"/>
      <c r="AG840" s="73"/>
      <c r="AH840" s="73"/>
      <c r="AI840" s="73"/>
      <c r="AJ840" s="73"/>
      <c r="AK840" s="73"/>
      <c r="AL840" s="73"/>
      <c r="AM840" s="73"/>
      <c r="AN840" s="73"/>
      <c r="AO840" s="73"/>
      <c r="AP840" s="73"/>
      <c r="AQ840" s="73"/>
      <c r="AR840" s="73"/>
      <c r="AS840" s="73"/>
      <c r="AT840" s="73"/>
      <c r="AU840" s="73"/>
    </row>
    <row r="841" ht="14.25" customHeight="1">
      <c r="A841" s="433"/>
      <c r="B841" s="438"/>
      <c r="C841" s="438"/>
      <c r="D841" s="438"/>
      <c r="E841" s="23"/>
      <c r="F841" s="438"/>
      <c r="G841" s="467"/>
      <c r="H841" s="23"/>
      <c r="I841" s="23"/>
      <c r="J841" s="439"/>
      <c r="K841" s="483"/>
      <c r="L841" s="438"/>
      <c r="M841" s="467"/>
      <c r="N841" s="23"/>
      <c r="O841" s="23"/>
      <c r="P841" s="23"/>
      <c r="Q841" s="23"/>
      <c r="R841" s="23"/>
      <c r="S841" s="23"/>
      <c r="T841" s="438"/>
      <c r="U841" s="467"/>
      <c r="V841" s="23"/>
      <c r="W841" s="23"/>
      <c r="X841" s="23"/>
      <c r="Y841" s="23"/>
      <c r="Z841" s="23"/>
      <c r="AA841" s="23"/>
      <c r="AB841" s="437"/>
      <c r="AC841" s="437"/>
      <c r="AD841" s="23"/>
      <c r="AE841" s="73"/>
      <c r="AF841" s="73"/>
      <c r="AG841" s="73"/>
      <c r="AH841" s="73"/>
      <c r="AI841" s="73"/>
      <c r="AJ841" s="73"/>
      <c r="AK841" s="73"/>
      <c r="AL841" s="73"/>
      <c r="AM841" s="73"/>
      <c r="AN841" s="73"/>
      <c r="AO841" s="73"/>
      <c r="AP841" s="73"/>
      <c r="AQ841" s="73"/>
      <c r="AR841" s="73"/>
      <c r="AS841" s="73"/>
      <c r="AT841" s="73"/>
      <c r="AU841" s="73"/>
    </row>
    <row r="842" ht="14.25" customHeight="1">
      <c r="A842" s="433"/>
      <c r="B842" s="438"/>
      <c r="C842" s="438"/>
      <c r="D842" s="438"/>
      <c r="E842" s="23"/>
      <c r="F842" s="438"/>
      <c r="G842" s="467"/>
      <c r="H842" s="23"/>
      <c r="I842" s="23"/>
      <c r="J842" s="439"/>
      <c r="K842" s="483"/>
      <c r="L842" s="438"/>
      <c r="M842" s="467"/>
      <c r="N842" s="23"/>
      <c r="O842" s="23"/>
      <c r="P842" s="23"/>
      <c r="Q842" s="23"/>
      <c r="R842" s="23"/>
      <c r="S842" s="23"/>
      <c r="T842" s="438"/>
      <c r="U842" s="467"/>
      <c r="V842" s="23"/>
      <c r="W842" s="23"/>
      <c r="X842" s="23"/>
      <c r="Y842" s="23"/>
      <c r="Z842" s="23"/>
      <c r="AA842" s="23"/>
      <c r="AB842" s="437"/>
      <c r="AC842" s="437"/>
      <c r="AD842" s="23"/>
      <c r="AE842" s="73"/>
      <c r="AF842" s="73"/>
      <c r="AG842" s="73"/>
      <c r="AH842" s="73"/>
      <c r="AI842" s="73"/>
      <c r="AJ842" s="73"/>
      <c r="AK842" s="73"/>
      <c r="AL842" s="73"/>
      <c r="AM842" s="73"/>
      <c r="AN842" s="73"/>
      <c r="AO842" s="73"/>
      <c r="AP842" s="73"/>
      <c r="AQ842" s="73"/>
      <c r="AR842" s="73"/>
      <c r="AS842" s="73"/>
      <c r="AT842" s="73"/>
      <c r="AU842" s="73"/>
    </row>
    <row r="843" ht="14.25" customHeight="1">
      <c r="A843" s="433"/>
      <c r="B843" s="438"/>
      <c r="C843" s="438"/>
      <c r="D843" s="438"/>
      <c r="E843" s="23"/>
      <c r="F843" s="438"/>
      <c r="G843" s="467"/>
      <c r="H843" s="23"/>
      <c r="I843" s="23"/>
      <c r="J843" s="439"/>
      <c r="K843" s="483"/>
      <c r="L843" s="438"/>
      <c r="M843" s="467"/>
      <c r="N843" s="23"/>
      <c r="O843" s="23"/>
      <c r="P843" s="23"/>
      <c r="Q843" s="23"/>
      <c r="R843" s="23"/>
      <c r="S843" s="23"/>
      <c r="T843" s="438"/>
      <c r="U843" s="467"/>
      <c r="V843" s="23"/>
      <c r="W843" s="23"/>
      <c r="X843" s="23"/>
      <c r="Y843" s="23"/>
      <c r="Z843" s="23"/>
      <c r="AA843" s="23"/>
      <c r="AB843" s="437"/>
      <c r="AC843" s="437"/>
      <c r="AD843" s="23"/>
      <c r="AE843" s="73"/>
      <c r="AF843" s="73"/>
      <c r="AG843" s="73"/>
      <c r="AH843" s="73"/>
      <c r="AI843" s="73"/>
      <c r="AJ843" s="73"/>
      <c r="AK843" s="73"/>
      <c r="AL843" s="73"/>
      <c r="AM843" s="73"/>
      <c r="AN843" s="73"/>
      <c r="AO843" s="73"/>
      <c r="AP843" s="73"/>
      <c r="AQ843" s="73"/>
      <c r="AR843" s="73"/>
      <c r="AS843" s="73"/>
      <c r="AT843" s="73"/>
      <c r="AU843" s="73"/>
    </row>
    <row r="844" ht="14.25" customHeight="1">
      <c r="A844" s="433"/>
      <c r="B844" s="438"/>
      <c r="C844" s="438"/>
      <c r="D844" s="438"/>
      <c r="E844" s="23"/>
      <c r="F844" s="438"/>
      <c r="G844" s="467"/>
      <c r="H844" s="23"/>
      <c r="I844" s="23"/>
      <c r="J844" s="439"/>
      <c r="K844" s="483"/>
      <c r="L844" s="438"/>
      <c r="M844" s="467"/>
      <c r="N844" s="23"/>
      <c r="O844" s="23"/>
      <c r="P844" s="23"/>
      <c r="Q844" s="23"/>
      <c r="R844" s="23"/>
      <c r="S844" s="23"/>
      <c r="T844" s="438"/>
      <c r="U844" s="467"/>
      <c r="V844" s="23"/>
      <c r="W844" s="23"/>
      <c r="X844" s="23"/>
      <c r="Y844" s="23"/>
      <c r="Z844" s="23"/>
      <c r="AA844" s="23"/>
      <c r="AB844" s="437"/>
      <c r="AC844" s="437"/>
      <c r="AD844" s="23"/>
      <c r="AE844" s="73"/>
      <c r="AF844" s="73"/>
      <c r="AG844" s="73"/>
      <c r="AH844" s="73"/>
      <c r="AI844" s="73"/>
      <c r="AJ844" s="73"/>
      <c r="AK844" s="73"/>
      <c r="AL844" s="73"/>
      <c r="AM844" s="73"/>
      <c r="AN844" s="73"/>
      <c r="AO844" s="73"/>
      <c r="AP844" s="73"/>
      <c r="AQ844" s="73"/>
      <c r="AR844" s="73"/>
      <c r="AS844" s="73"/>
      <c r="AT844" s="73"/>
      <c r="AU844" s="73"/>
    </row>
    <row r="845" ht="14.25" customHeight="1">
      <c r="A845" s="433"/>
      <c r="B845" s="438"/>
      <c r="C845" s="438"/>
      <c r="D845" s="438"/>
      <c r="E845" s="23"/>
      <c r="F845" s="438"/>
      <c r="G845" s="467"/>
      <c r="H845" s="23"/>
      <c r="I845" s="23"/>
      <c r="J845" s="439"/>
      <c r="K845" s="483"/>
      <c r="L845" s="438"/>
      <c r="M845" s="467"/>
      <c r="N845" s="23"/>
      <c r="O845" s="23"/>
      <c r="P845" s="23"/>
      <c r="Q845" s="23"/>
      <c r="R845" s="23"/>
      <c r="S845" s="23"/>
      <c r="T845" s="438"/>
      <c r="U845" s="467"/>
      <c r="V845" s="23"/>
      <c r="W845" s="23"/>
      <c r="X845" s="23"/>
      <c r="Y845" s="23"/>
      <c r="Z845" s="23"/>
      <c r="AA845" s="23"/>
      <c r="AB845" s="437"/>
      <c r="AC845" s="437"/>
      <c r="AD845" s="23"/>
      <c r="AE845" s="73"/>
      <c r="AF845" s="73"/>
      <c r="AG845" s="73"/>
      <c r="AH845" s="73"/>
      <c r="AI845" s="73"/>
      <c r="AJ845" s="73"/>
      <c r="AK845" s="73"/>
      <c r="AL845" s="73"/>
      <c r="AM845" s="73"/>
      <c r="AN845" s="73"/>
      <c r="AO845" s="73"/>
      <c r="AP845" s="73"/>
      <c r="AQ845" s="73"/>
      <c r="AR845" s="73"/>
      <c r="AS845" s="73"/>
      <c r="AT845" s="73"/>
      <c r="AU845" s="73"/>
    </row>
    <row r="846" ht="14.25" customHeight="1">
      <c r="A846" s="433"/>
      <c r="B846" s="438"/>
      <c r="C846" s="438"/>
      <c r="D846" s="438"/>
      <c r="E846" s="23"/>
      <c r="F846" s="438"/>
      <c r="G846" s="467"/>
      <c r="H846" s="23"/>
      <c r="I846" s="23"/>
      <c r="J846" s="439"/>
      <c r="K846" s="483"/>
      <c r="L846" s="438"/>
      <c r="M846" s="467"/>
      <c r="N846" s="23"/>
      <c r="O846" s="23"/>
      <c r="P846" s="23"/>
      <c r="Q846" s="23"/>
      <c r="R846" s="23"/>
      <c r="S846" s="23"/>
      <c r="T846" s="438"/>
      <c r="U846" s="467"/>
      <c r="V846" s="23"/>
      <c r="W846" s="23"/>
      <c r="X846" s="23"/>
      <c r="Y846" s="23"/>
      <c r="Z846" s="23"/>
      <c r="AA846" s="23"/>
      <c r="AB846" s="437"/>
      <c r="AC846" s="437"/>
      <c r="AD846" s="23"/>
      <c r="AE846" s="73"/>
      <c r="AF846" s="73"/>
      <c r="AG846" s="73"/>
      <c r="AH846" s="73"/>
      <c r="AI846" s="73"/>
      <c r="AJ846" s="73"/>
      <c r="AK846" s="73"/>
      <c r="AL846" s="73"/>
      <c r="AM846" s="73"/>
      <c r="AN846" s="73"/>
      <c r="AO846" s="73"/>
      <c r="AP846" s="73"/>
      <c r="AQ846" s="73"/>
      <c r="AR846" s="73"/>
      <c r="AS846" s="73"/>
      <c r="AT846" s="73"/>
      <c r="AU846" s="73"/>
    </row>
    <row r="847" ht="14.25" customHeight="1">
      <c r="A847" s="433"/>
      <c r="B847" s="438"/>
      <c r="C847" s="438"/>
      <c r="D847" s="438"/>
      <c r="E847" s="23"/>
      <c r="F847" s="438"/>
      <c r="G847" s="467"/>
      <c r="H847" s="23"/>
      <c r="I847" s="23"/>
      <c r="J847" s="439"/>
      <c r="K847" s="483"/>
      <c r="L847" s="438"/>
      <c r="M847" s="467"/>
      <c r="N847" s="23"/>
      <c r="O847" s="23"/>
      <c r="P847" s="23"/>
      <c r="Q847" s="23"/>
      <c r="R847" s="23"/>
      <c r="S847" s="23"/>
      <c r="T847" s="438"/>
      <c r="U847" s="467"/>
      <c r="V847" s="23"/>
      <c r="W847" s="23"/>
      <c r="X847" s="23"/>
      <c r="Y847" s="23"/>
      <c r="Z847" s="23"/>
      <c r="AA847" s="23"/>
      <c r="AB847" s="437"/>
      <c r="AC847" s="437"/>
      <c r="AD847" s="23"/>
      <c r="AE847" s="73"/>
      <c r="AF847" s="73"/>
      <c r="AG847" s="73"/>
      <c r="AH847" s="73"/>
      <c r="AI847" s="73"/>
      <c r="AJ847" s="73"/>
      <c r="AK847" s="73"/>
      <c r="AL847" s="73"/>
      <c r="AM847" s="73"/>
      <c r="AN847" s="73"/>
      <c r="AO847" s="73"/>
      <c r="AP847" s="73"/>
      <c r="AQ847" s="73"/>
      <c r="AR847" s="73"/>
      <c r="AS847" s="73"/>
      <c r="AT847" s="73"/>
      <c r="AU847" s="73"/>
    </row>
    <row r="848" ht="14.25" customHeight="1">
      <c r="A848" s="433"/>
      <c r="B848" s="438"/>
      <c r="C848" s="438"/>
      <c r="D848" s="438"/>
      <c r="E848" s="23"/>
      <c r="F848" s="438"/>
      <c r="G848" s="467"/>
      <c r="H848" s="23"/>
      <c r="I848" s="23"/>
      <c r="J848" s="439"/>
      <c r="K848" s="483"/>
      <c r="L848" s="438"/>
      <c r="M848" s="467"/>
      <c r="N848" s="23"/>
      <c r="O848" s="23"/>
      <c r="P848" s="23"/>
      <c r="Q848" s="23"/>
      <c r="R848" s="23"/>
      <c r="S848" s="23"/>
      <c r="T848" s="438"/>
      <c r="U848" s="467"/>
      <c r="V848" s="23"/>
      <c r="W848" s="23"/>
      <c r="X848" s="23"/>
      <c r="Y848" s="23"/>
      <c r="Z848" s="23"/>
      <c r="AA848" s="23"/>
      <c r="AB848" s="437"/>
      <c r="AC848" s="437"/>
      <c r="AD848" s="23"/>
      <c r="AE848" s="73"/>
      <c r="AF848" s="73"/>
      <c r="AG848" s="73"/>
      <c r="AH848" s="73"/>
      <c r="AI848" s="73"/>
      <c r="AJ848" s="73"/>
      <c r="AK848" s="73"/>
      <c r="AL848" s="73"/>
      <c r="AM848" s="73"/>
      <c r="AN848" s="73"/>
      <c r="AO848" s="73"/>
      <c r="AP848" s="73"/>
      <c r="AQ848" s="73"/>
      <c r="AR848" s="73"/>
      <c r="AS848" s="73"/>
      <c r="AT848" s="73"/>
      <c r="AU848" s="73"/>
    </row>
    <row r="849" ht="14.25" customHeight="1">
      <c r="A849" s="433"/>
      <c r="B849" s="438"/>
      <c r="C849" s="438"/>
      <c r="D849" s="438"/>
      <c r="E849" s="23"/>
      <c r="F849" s="438"/>
      <c r="G849" s="467"/>
      <c r="H849" s="23"/>
      <c r="I849" s="23"/>
      <c r="J849" s="439"/>
      <c r="K849" s="483"/>
      <c r="L849" s="438"/>
      <c r="M849" s="467"/>
      <c r="N849" s="23"/>
      <c r="O849" s="23"/>
      <c r="P849" s="23"/>
      <c r="Q849" s="23"/>
      <c r="R849" s="23"/>
      <c r="S849" s="23"/>
      <c r="T849" s="438"/>
      <c r="U849" s="467"/>
      <c r="V849" s="23"/>
      <c r="W849" s="23"/>
      <c r="X849" s="23"/>
      <c r="Y849" s="23"/>
      <c r="Z849" s="23"/>
      <c r="AA849" s="23"/>
      <c r="AB849" s="437"/>
      <c r="AC849" s="437"/>
      <c r="AD849" s="23"/>
      <c r="AE849" s="73"/>
      <c r="AF849" s="73"/>
      <c r="AG849" s="73"/>
      <c r="AH849" s="73"/>
      <c r="AI849" s="73"/>
      <c r="AJ849" s="73"/>
      <c r="AK849" s="73"/>
      <c r="AL849" s="73"/>
      <c r="AM849" s="73"/>
      <c r="AN849" s="73"/>
      <c r="AO849" s="73"/>
      <c r="AP849" s="73"/>
      <c r="AQ849" s="73"/>
      <c r="AR849" s="73"/>
      <c r="AS849" s="73"/>
      <c r="AT849" s="73"/>
      <c r="AU849" s="73"/>
    </row>
    <row r="850" ht="14.25" customHeight="1">
      <c r="A850" s="433"/>
      <c r="B850" s="438"/>
      <c r="C850" s="438"/>
      <c r="D850" s="438"/>
      <c r="E850" s="23"/>
      <c r="F850" s="438"/>
      <c r="G850" s="467"/>
      <c r="H850" s="23"/>
      <c r="I850" s="23"/>
      <c r="J850" s="439"/>
      <c r="K850" s="483"/>
      <c r="L850" s="438"/>
      <c r="M850" s="467"/>
      <c r="N850" s="23"/>
      <c r="O850" s="23"/>
      <c r="P850" s="23"/>
      <c r="Q850" s="23"/>
      <c r="R850" s="23"/>
      <c r="S850" s="23"/>
      <c r="T850" s="438"/>
      <c r="U850" s="467"/>
      <c r="V850" s="23"/>
      <c r="W850" s="23"/>
      <c r="X850" s="23"/>
      <c r="Y850" s="23"/>
      <c r="Z850" s="23"/>
      <c r="AA850" s="23"/>
      <c r="AB850" s="437"/>
      <c r="AC850" s="437"/>
      <c r="AD850" s="23"/>
      <c r="AE850" s="73"/>
      <c r="AF850" s="73"/>
      <c r="AG850" s="73"/>
      <c r="AH850" s="73"/>
      <c r="AI850" s="73"/>
      <c r="AJ850" s="73"/>
      <c r="AK850" s="73"/>
      <c r="AL850" s="73"/>
      <c r="AM850" s="73"/>
      <c r="AN850" s="73"/>
      <c r="AO850" s="73"/>
      <c r="AP850" s="73"/>
      <c r="AQ850" s="73"/>
      <c r="AR850" s="73"/>
      <c r="AS850" s="73"/>
      <c r="AT850" s="73"/>
      <c r="AU850" s="73"/>
    </row>
    <row r="851" ht="14.25" customHeight="1">
      <c r="A851" s="433"/>
      <c r="B851" s="438"/>
      <c r="C851" s="438"/>
      <c r="D851" s="438"/>
      <c r="E851" s="23"/>
      <c r="F851" s="438"/>
      <c r="G851" s="467"/>
      <c r="H851" s="23"/>
      <c r="I851" s="23"/>
      <c r="J851" s="439"/>
      <c r="K851" s="483"/>
      <c r="L851" s="438"/>
      <c r="M851" s="467"/>
      <c r="N851" s="23"/>
      <c r="O851" s="23"/>
      <c r="P851" s="23"/>
      <c r="Q851" s="23"/>
      <c r="R851" s="23"/>
      <c r="S851" s="23"/>
      <c r="T851" s="438"/>
      <c r="U851" s="467"/>
      <c r="V851" s="23"/>
      <c r="W851" s="23"/>
      <c r="X851" s="23"/>
      <c r="Y851" s="23"/>
      <c r="Z851" s="23"/>
      <c r="AA851" s="23"/>
      <c r="AB851" s="437"/>
      <c r="AC851" s="437"/>
      <c r="AD851" s="23"/>
      <c r="AE851" s="73"/>
      <c r="AF851" s="73"/>
      <c r="AG851" s="73"/>
      <c r="AH851" s="73"/>
      <c r="AI851" s="73"/>
      <c r="AJ851" s="73"/>
      <c r="AK851" s="73"/>
      <c r="AL851" s="73"/>
      <c r="AM851" s="73"/>
      <c r="AN851" s="73"/>
      <c r="AO851" s="73"/>
      <c r="AP851" s="73"/>
      <c r="AQ851" s="73"/>
      <c r="AR851" s="73"/>
      <c r="AS851" s="73"/>
      <c r="AT851" s="73"/>
      <c r="AU851" s="73"/>
    </row>
    <row r="852" ht="14.25" customHeight="1">
      <c r="A852" s="433"/>
      <c r="B852" s="438"/>
      <c r="C852" s="438"/>
      <c r="D852" s="438"/>
      <c r="E852" s="23"/>
      <c r="F852" s="438"/>
      <c r="G852" s="467"/>
      <c r="H852" s="23"/>
      <c r="I852" s="23"/>
      <c r="J852" s="439"/>
      <c r="K852" s="483"/>
      <c r="L852" s="438"/>
      <c r="M852" s="467"/>
      <c r="N852" s="23"/>
      <c r="O852" s="23"/>
      <c r="P852" s="23"/>
      <c r="Q852" s="23"/>
      <c r="R852" s="23"/>
      <c r="S852" s="23"/>
      <c r="T852" s="438"/>
      <c r="U852" s="467"/>
      <c r="V852" s="23"/>
      <c r="W852" s="23"/>
      <c r="X852" s="23"/>
      <c r="Y852" s="23"/>
      <c r="Z852" s="23"/>
      <c r="AA852" s="23"/>
      <c r="AB852" s="437"/>
      <c r="AC852" s="437"/>
      <c r="AD852" s="23"/>
      <c r="AE852" s="73"/>
      <c r="AF852" s="73"/>
      <c r="AG852" s="73"/>
      <c r="AH852" s="73"/>
      <c r="AI852" s="73"/>
      <c r="AJ852" s="73"/>
      <c r="AK852" s="73"/>
      <c r="AL852" s="73"/>
      <c r="AM852" s="73"/>
      <c r="AN852" s="73"/>
      <c r="AO852" s="73"/>
      <c r="AP852" s="73"/>
      <c r="AQ852" s="73"/>
      <c r="AR852" s="73"/>
      <c r="AS852" s="73"/>
      <c r="AT852" s="73"/>
      <c r="AU852" s="73"/>
    </row>
    <row r="853" ht="14.25" customHeight="1">
      <c r="A853" s="433"/>
      <c r="B853" s="438"/>
      <c r="C853" s="438"/>
      <c r="D853" s="438"/>
      <c r="E853" s="23"/>
      <c r="F853" s="438"/>
      <c r="G853" s="467"/>
      <c r="H853" s="23"/>
      <c r="I853" s="23"/>
      <c r="J853" s="439"/>
      <c r="K853" s="483"/>
      <c r="L853" s="438"/>
      <c r="M853" s="467"/>
      <c r="N853" s="23"/>
      <c r="O853" s="23"/>
      <c r="P853" s="23"/>
      <c r="Q853" s="23"/>
      <c r="R853" s="23"/>
      <c r="S853" s="23"/>
      <c r="T853" s="438"/>
      <c r="U853" s="467"/>
      <c r="V853" s="23"/>
      <c r="W853" s="23"/>
      <c r="X853" s="23"/>
      <c r="Y853" s="23"/>
      <c r="Z853" s="23"/>
      <c r="AA853" s="23"/>
      <c r="AB853" s="437"/>
      <c r="AC853" s="437"/>
      <c r="AD853" s="23"/>
      <c r="AE853" s="73"/>
      <c r="AF853" s="73"/>
      <c r="AG853" s="73"/>
      <c r="AH853" s="73"/>
      <c r="AI853" s="73"/>
      <c r="AJ853" s="73"/>
      <c r="AK853" s="73"/>
      <c r="AL853" s="73"/>
      <c r="AM853" s="73"/>
      <c r="AN853" s="73"/>
      <c r="AO853" s="73"/>
      <c r="AP853" s="73"/>
      <c r="AQ853" s="73"/>
      <c r="AR853" s="73"/>
      <c r="AS853" s="73"/>
      <c r="AT853" s="73"/>
      <c r="AU853" s="73"/>
    </row>
    <row r="854" ht="14.25" customHeight="1">
      <c r="A854" s="433"/>
      <c r="B854" s="438"/>
      <c r="C854" s="438"/>
      <c r="D854" s="438"/>
      <c r="E854" s="23"/>
      <c r="F854" s="438"/>
      <c r="G854" s="467"/>
      <c r="H854" s="23"/>
      <c r="I854" s="23"/>
      <c r="J854" s="439"/>
      <c r="K854" s="483"/>
      <c r="L854" s="438"/>
      <c r="M854" s="467"/>
      <c r="N854" s="23"/>
      <c r="O854" s="23"/>
      <c r="P854" s="23"/>
      <c r="Q854" s="23"/>
      <c r="R854" s="23"/>
      <c r="S854" s="23"/>
      <c r="T854" s="438"/>
      <c r="U854" s="467"/>
      <c r="V854" s="23"/>
      <c r="W854" s="23"/>
      <c r="X854" s="23"/>
      <c r="Y854" s="23"/>
      <c r="Z854" s="23"/>
      <c r="AA854" s="23"/>
      <c r="AB854" s="437"/>
      <c r="AC854" s="437"/>
      <c r="AD854" s="23"/>
      <c r="AE854" s="73"/>
      <c r="AF854" s="73"/>
      <c r="AG854" s="73"/>
      <c r="AH854" s="73"/>
      <c r="AI854" s="73"/>
      <c r="AJ854" s="73"/>
      <c r="AK854" s="73"/>
      <c r="AL854" s="73"/>
      <c r="AM854" s="73"/>
      <c r="AN854" s="73"/>
      <c r="AO854" s="73"/>
      <c r="AP854" s="73"/>
      <c r="AQ854" s="73"/>
      <c r="AR854" s="73"/>
      <c r="AS854" s="73"/>
      <c r="AT854" s="73"/>
      <c r="AU854" s="73"/>
    </row>
    <row r="855" ht="14.25" customHeight="1">
      <c r="A855" s="433"/>
      <c r="B855" s="438"/>
      <c r="C855" s="438"/>
      <c r="D855" s="438"/>
      <c r="E855" s="23"/>
      <c r="F855" s="438"/>
      <c r="G855" s="467"/>
      <c r="H855" s="23"/>
      <c r="I855" s="23"/>
      <c r="J855" s="439"/>
      <c r="K855" s="483"/>
      <c r="L855" s="438"/>
      <c r="M855" s="467"/>
      <c r="N855" s="23"/>
      <c r="O855" s="23"/>
      <c r="P855" s="23"/>
      <c r="Q855" s="23"/>
      <c r="R855" s="23"/>
      <c r="S855" s="23"/>
      <c r="T855" s="438"/>
      <c r="U855" s="467"/>
      <c r="V855" s="23"/>
      <c r="W855" s="23"/>
      <c r="X855" s="23"/>
      <c r="Y855" s="23"/>
      <c r="Z855" s="23"/>
      <c r="AA855" s="23"/>
      <c r="AB855" s="437"/>
      <c r="AC855" s="437"/>
      <c r="AD855" s="23"/>
      <c r="AE855" s="73"/>
      <c r="AF855" s="73"/>
      <c r="AG855" s="73"/>
      <c r="AH855" s="73"/>
      <c r="AI855" s="73"/>
      <c r="AJ855" s="73"/>
      <c r="AK855" s="73"/>
      <c r="AL855" s="73"/>
      <c r="AM855" s="73"/>
      <c r="AN855" s="73"/>
      <c r="AO855" s="73"/>
      <c r="AP855" s="73"/>
      <c r="AQ855" s="73"/>
      <c r="AR855" s="73"/>
      <c r="AS855" s="73"/>
      <c r="AT855" s="73"/>
      <c r="AU855" s="73"/>
    </row>
    <row r="856" ht="14.25" customHeight="1">
      <c r="A856" s="433"/>
      <c r="B856" s="438"/>
      <c r="C856" s="438"/>
      <c r="D856" s="438"/>
      <c r="E856" s="23"/>
      <c r="F856" s="438"/>
      <c r="G856" s="467"/>
      <c r="H856" s="23"/>
      <c r="I856" s="23"/>
      <c r="J856" s="439"/>
      <c r="K856" s="483"/>
      <c r="L856" s="438"/>
      <c r="M856" s="467"/>
      <c r="N856" s="23"/>
      <c r="O856" s="23"/>
      <c r="P856" s="23"/>
      <c r="Q856" s="23"/>
      <c r="R856" s="23"/>
      <c r="S856" s="23"/>
      <c r="T856" s="438"/>
      <c r="U856" s="467"/>
      <c r="V856" s="23"/>
      <c r="W856" s="23"/>
      <c r="X856" s="23"/>
      <c r="Y856" s="23"/>
      <c r="Z856" s="23"/>
      <c r="AA856" s="23"/>
      <c r="AB856" s="437"/>
      <c r="AC856" s="437"/>
      <c r="AD856" s="23"/>
      <c r="AE856" s="73"/>
      <c r="AF856" s="73"/>
      <c r="AG856" s="73"/>
      <c r="AH856" s="73"/>
      <c r="AI856" s="73"/>
      <c r="AJ856" s="73"/>
      <c r="AK856" s="73"/>
      <c r="AL856" s="73"/>
      <c r="AM856" s="73"/>
      <c r="AN856" s="73"/>
      <c r="AO856" s="73"/>
      <c r="AP856" s="73"/>
      <c r="AQ856" s="73"/>
      <c r="AR856" s="73"/>
      <c r="AS856" s="73"/>
      <c r="AT856" s="73"/>
      <c r="AU856" s="73"/>
    </row>
    <row r="857" ht="14.25" customHeight="1">
      <c r="A857" s="433"/>
      <c r="B857" s="438"/>
      <c r="C857" s="438"/>
      <c r="D857" s="438"/>
      <c r="E857" s="23"/>
      <c r="F857" s="438"/>
      <c r="G857" s="467"/>
      <c r="H857" s="23"/>
      <c r="I857" s="23"/>
      <c r="J857" s="439"/>
      <c r="K857" s="483"/>
      <c r="L857" s="438"/>
      <c r="M857" s="467"/>
      <c r="N857" s="23"/>
      <c r="O857" s="23"/>
      <c r="P857" s="23"/>
      <c r="Q857" s="23"/>
      <c r="R857" s="23"/>
      <c r="S857" s="23"/>
      <c r="T857" s="438"/>
      <c r="U857" s="467"/>
      <c r="V857" s="23"/>
      <c r="W857" s="23"/>
      <c r="X857" s="23"/>
      <c r="Y857" s="23"/>
      <c r="Z857" s="23"/>
      <c r="AA857" s="23"/>
      <c r="AB857" s="437"/>
      <c r="AC857" s="437"/>
      <c r="AD857" s="23"/>
      <c r="AE857" s="73"/>
      <c r="AF857" s="73"/>
      <c r="AG857" s="73"/>
      <c r="AH857" s="73"/>
      <c r="AI857" s="73"/>
      <c r="AJ857" s="73"/>
      <c r="AK857" s="73"/>
      <c r="AL857" s="73"/>
      <c r="AM857" s="73"/>
      <c r="AN857" s="73"/>
      <c r="AO857" s="73"/>
      <c r="AP857" s="73"/>
      <c r="AQ857" s="73"/>
      <c r="AR857" s="73"/>
      <c r="AS857" s="73"/>
      <c r="AT857" s="73"/>
      <c r="AU857" s="73"/>
    </row>
    <row r="858" ht="14.25" customHeight="1">
      <c r="A858" s="433"/>
      <c r="B858" s="438"/>
      <c r="C858" s="438"/>
      <c r="D858" s="438"/>
      <c r="E858" s="23"/>
      <c r="F858" s="438"/>
      <c r="G858" s="467"/>
      <c r="H858" s="23"/>
      <c r="I858" s="23"/>
      <c r="J858" s="439"/>
      <c r="K858" s="483"/>
      <c r="L858" s="438"/>
      <c r="M858" s="467"/>
      <c r="N858" s="23"/>
      <c r="O858" s="23"/>
      <c r="P858" s="23"/>
      <c r="Q858" s="23"/>
      <c r="R858" s="23"/>
      <c r="S858" s="23"/>
      <c r="T858" s="438"/>
      <c r="U858" s="467"/>
      <c r="V858" s="23"/>
      <c r="W858" s="23"/>
      <c r="X858" s="23"/>
      <c r="Y858" s="23"/>
      <c r="Z858" s="23"/>
      <c r="AA858" s="23"/>
      <c r="AB858" s="437"/>
      <c r="AC858" s="437"/>
      <c r="AD858" s="23"/>
      <c r="AE858" s="73"/>
      <c r="AF858" s="73"/>
      <c r="AG858" s="73"/>
      <c r="AH858" s="73"/>
      <c r="AI858" s="73"/>
      <c r="AJ858" s="73"/>
      <c r="AK858" s="73"/>
      <c r="AL858" s="73"/>
      <c r="AM858" s="73"/>
      <c r="AN858" s="73"/>
      <c r="AO858" s="73"/>
      <c r="AP858" s="73"/>
      <c r="AQ858" s="73"/>
      <c r="AR858" s="73"/>
      <c r="AS858" s="73"/>
      <c r="AT858" s="73"/>
      <c r="AU858" s="73"/>
    </row>
    <row r="859" ht="14.25" customHeight="1">
      <c r="A859" s="433"/>
      <c r="B859" s="438"/>
      <c r="C859" s="438"/>
      <c r="D859" s="438"/>
      <c r="E859" s="23"/>
      <c r="F859" s="438"/>
      <c r="G859" s="467"/>
      <c r="H859" s="23"/>
      <c r="I859" s="23"/>
      <c r="J859" s="439"/>
      <c r="K859" s="483"/>
      <c r="L859" s="438"/>
      <c r="M859" s="467"/>
      <c r="N859" s="23"/>
      <c r="O859" s="23"/>
      <c r="P859" s="23"/>
      <c r="Q859" s="23"/>
      <c r="R859" s="23"/>
      <c r="S859" s="23"/>
      <c r="T859" s="438"/>
      <c r="U859" s="467"/>
      <c r="V859" s="23"/>
      <c r="W859" s="23"/>
      <c r="X859" s="23"/>
      <c r="Y859" s="23"/>
      <c r="Z859" s="23"/>
      <c r="AA859" s="23"/>
      <c r="AB859" s="437"/>
      <c r="AC859" s="437"/>
      <c r="AD859" s="23"/>
      <c r="AE859" s="73"/>
      <c r="AF859" s="73"/>
      <c r="AG859" s="73"/>
      <c r="AH859" s="73"/>
      <c r="AI859" s="73"/>
      <c r="AJ859" s="73"/>
      <c r="AK859" s="73"/>
      <c r="AL859" s="73"/>
      <c r="AM859" s="73"/>
      <c r="AN859" s="73"/>
      <c r="AO859" s="73"/>
      <c r="AP859" s="73"/>
      <c r="AQ859" s="73"/>
      <c r="AR859" s="73"/>
      <c r="AS859" s="73"/>
      <c r="AT859" s="73"/>
      <c r="AU859" s="73"/>
    </row>
    <row r="860" ht="14.25" customHeight="1">
      <c r="A860" s="433"/>
      <c r="B860" s="438"/>
      <c r="C860" s="438"/>
      <c r="D860" s="438"/>
      <c r="E860" s="23"/>
      <c r="F860" s="438"/>
      <c r="G860" s="467"/>
      <c r="H860" s="23"/>
      <c r="I860" s="23"/>
      <c r="J860" s="439"/>
      <c r="K860" s="483"/>
      <c r="L860" s="438"/>
      <c r="M860" s="467"/>
      <c r="N860" s="23"/>
      <c r="O860" s="23"/>
      <c r="P860" s="23"/>
      <c r="Q860" s="23"/>
      <c r="R860" s="23"/>
      <c r="S860" s="23"/>
      <c r="T860" s="438"/>
      <c r="U860" s="467"/>
      <c r="V860" s="23"/>
      <c r="W860" s="23"/>
      <c r="X860" s="23"/>
      <c r="Y860" s="23"/>
      <c r="Z860" s="23"/>
      <c r="AA860" s="23"/>
      <c r="AB860" s="437"/>
      <c r="AC860" s="437"/>
      <c r="AD860" s="23"/>
      <c r="AE860" s="73"/>
      <c r="AF860" s="73"/>
      <c r="AG860" s="73"/>
      <c r="AH860" s="73"/>
      <c r="AI860" s="73"/>
      <c r="AJ860" s="73"/>
      <c r="AK860" s="73"/>
      <c r="AL860" s="73"/>
      <c r="AM860" s="73"/>
      <c r="AN860" s="73"/>
      <c r="AO860" s="73"/>
      <c r="AP860" s="73"/>
      <c r="AQ860" s="73"/>
      <c r="AR860" s="73"/>
      <c r="AS860" s="73"/>
      <c r="AT860" s="73"/>
      <c r="AU860" s="73"/>
    </row>
    <row r="861" ht="14.25" customHeight="1">
      <c r="A861" s="433"/>
      <c r="B861" s="438"/>
      <c r="C861" s="438"/>
      <c r="D861" s="438"/>
      <c r="E861" s="23"/>
      <c r="F861" s="438"/>
      <c r="G861" s="467"/>
      <c r="H861" s="23"/>
      <c r="I861" s="23"/>
      <c r="J861" s="439"/>
      <c r="K861" s="483"/>
      <c r="L861" s="438"/>
      <c r="M861" s="467"/>
      <c r="N861" s="23"/>
      <c r="O861" s="23"/>
      <c r="P861" s="23"/>
      <c r="Q861" s="23"/>
      <c r="R861" s="23"/>
      <c r="S861" s="23"/>
      <c r="T861" s="438"/>
      <c r="U861" s="467"/>
      <c r="V861" s="23"/>
      <c r="W861" s="23"/>
      <c r="X861" s="23"/>
      <c r="Y861" s="23"/>
      <c r="Z861" s="23"/>
      <c r="AA861" s="23"/>
      <c r="AB861" s="437"/>
      <c r="AC861" s="437"/>
      <c r="AD861" s="23"/>
      <c r="AE861" s="73"/>
      <c r="AF861" s="73"/>
      <c r="AG861" s="73"/>
      <c r="AH861" s="73"/>
      <c r="AI861" s="73"/>
      <c r="AJ861" s="73"/>
      <c r="AK861" s="73"/>
      <c r="AL861" s="73"/>
      <c r="AM861" s="73"/>
      <c r="AN861" s="73"/>
      <c r="AO861" s="73"/>
      <c r="AP861" s="73"/>
      <c r="AQ861" s="73"/>
      <c r="AR861" s="73"/>
      <c r="AS861" s="73"/>
      <c r="AT861" s="73"/>
      <c r="AU861" s="73"/>
    </row>
    <row r="862" ht="14.25" customHeight="1">
      <c r="A862" s="433"/>
      <c r="B862" s="438"/>
      <c r="C862" s="438"/>
      <c r="D862" s="438"/>
      <c r="E862" s="23"/>
      <c r="F862" s="438"/>
      <c r="G862" s="467"/>
      <c r="H862" s="23"/>
      <c r="I862" s="23"/>
      <c r="J862" s="439"/>
      <c r="K862" s="483"/>
      <c r="L862" s="438"/>
      <c r="M862" s="467"/>
      <c r="N862" s="23"/>
      <c r="O862" s="23"/>
      <c r="P862" s="23"/>
      <c r="Q862" s="23"/>
      <c r="R862" s="23"/>
      <c r="S862" s="23"/>
      <c r="T862" s="438"/>
      <c r="U862" s="467"/>
      <c r="V862" s="23"/>
      <c r="W862" s="23"/>
      <c r="X862" s="23"/>
      <c r="Y862" s="23"/>
      <c r="Z862" s="23"/>
      <c r="AA862" s="23"/>
      <c r="AB862" s="437"/>
      <c r="AC862" s="437"/>
      <c r="AD862" s="23"/>
      <c r="AE862" s="73"/>
      <c r="AF862" s="73"/>
      <c r="AG862" s="73"/>
      <c r="AH862" s="73"/>
      <c r="AI862" s="73"/>
      <c r="AJ862" s="73"/>
      <c r="AK862" s="73"/>
      <c r="AL862" s="73"/>
      <c r="AM862" s="73"/>
      <c r="AN862" s="73"/>
      <c r="AO862" s="73"/>
      <c r="AP862" s="73"/>
      <c r="AQ862" s="73"/>
      <c r="AR862" s="73"/>
      <c r="AS862" s="73"/>
      <c r="AT862" s="73"/>
      <c r="AU862" s="73"/>
    </row>
    <row r="863" ht="14.25" customHeight="1">
      <c r="A863" s="433"/>
      <c r="B863" s="438"/>
      <c r="C863" s="438"/>
      <c r="D863" s="438"/>
      <c r="E863" s="23"/>
      <c r="F863" s="438"/>
      <c r="G863" s="467"/>
      <c r="H863" s="23"/>
      <c r="I863" s="23"/>
      <c r="J863" s="439"/>
      <c r="K863" s="483"/>
      <c r="L863" s="438"/>
      <c r="M863" s="467"/>
      <c r="N863" s="23"/>
      <c r="O863" s="23"/>
      <c r="P863" s="23"/>
      <c r="Q863" s="23"/>
      <c r="R863" s="23"/>
      <c r="S863" s="23"/>
      <c r="T863" s="438"/>
      <c r="U863" s="467"/>
      <c r="V863" s="23"/>
      <c r="W863" s="23"/>
      <c r="X863" s="23"/>
      <c r="Y863" s="23"/>
      <c r="Z863" s="23"/>
      <c r="AA863" s="23"/>
      <c r="AB863" s="437"/>
      <c r="AC863" s="437"/>
      <c r="AD863" s="23"/>
      <c r="AE863" s="73"/>
      <c r="AF863" s="73"/>
      <c r="AG863" s="73"/>
      <c r="AH863" s="73"/>
      <c r="AI863" s="73"/>
      <c r="AJ863" s="73"/>
      <c r="AK863" s="73"/>
      <c r="AL863" s="73"/>
      <c r="AM863" s="73"/>
      <c r="AN863" s="73"/>
      <c r="AO863" s="73"/>
      <c r="AP863" s="73"/>
      <c r="AQ863" s="73"/>
      <c r="AR863" s="73"/>
      <c r="AS863" s="73"/>
      <c r="AT863" s="73"/>
      <c r="AU863" s="73"/>
    </row>
    <row r="864" ht="14.25" customHeight="1">
      <c r="A864" s="433"/>
      <c r="B864" s="438"/>
      <c r="C864" s="438"/>
      <c r="D864" s="438"/>
      <c r="E864" s="23"/>
      <c r="F864" s="438"/>
      <c r="G864" s="467"/>
      <c r="H864" s="23"/>
      <c r="I864" s="23"/>
      <c r="J864" s="439"/>
      <c r="K864" s="483"/>
      <c r="L864" s="438"/>
      <c r="M864" s="467"/>
      <c r="N864" s="23"/>
      <c r="O864" s="23"/>
      <c r="P864" s="23"/>
      <c r="Q864" s="23"/>
      <c r="R864" s="23"/>
      <c r="S864" s="23"/>
      <c r="T864" s="438"/>
      <c r="U864" s="467"/>
      <c r="V864" s="23"/>
      <c r="W864" s="23"/>
      <c r="X864" s="23"/>
      <c r="Y864" s="23"/>
      <c r="Z864" s="23"/>
      <c r="AA864" s="23"/>
      <c r="AB864" s="437"/>
      <c r="AC864" s="437"/>
      <c r="AD864" s="23"/>
      <c r="AE864" s="73"/>
      <c r="AF864" s="73"/>
      <c r="AG864" s="73"/>
      <c r="AH864" s="73"/>
      <c r="AI864" s="73"/>
      <c r="AJ864" s="73"/>
      <c r="AK864" s="73"/>
      <c r="AL864" s="73"/>
      <c r="AM864" s="73"/>
      <c r="AN864" s="73"/>
      <c r="AO864" s="73"/>
      <c r="AP864" s="73"/>
      <c r="AQ864" s="73"/>
      <c r="AR864" s="73"/>
      <c r="AS864" s="73"/>
      <c r="AT864" s="73"/>
      <c r="AU864" s="73"/>
    </row>
    <row r="865" ht="14.25" customHeight="1">
      <c r="A865" s="433"/>
      <c r="B865" s="438"/>
      <c r="C865" s="438"/>
      <c r="D865" s="438"/>
      <c r="E865" s="23"/>
      <c r="F865" s="438"/>
      <c r="G865" s="467"/>
      <c r="H865" s="23"/>
      <c r="I865" s="23"/>
      <c r="J865" s="439"/>
      <c r="K865" s="483"/>
      <c r="L865" s="438"/>
      <c r="M865" s="467"/>
      <c r="N865" s="23"/>
      <c r="O865" s="23"/>
      <c r="P865" s="23"/>
      <c r="Q865" s="23"/>
      <c r="R865" s="23"/>
      <c r="S865" s="23"/>
      <c r="T865" s="438"/>
      <c r="U865" s="467"/>
      <c r="V865" s="23"/>
      <c r="W865" s="23"/>
      <c r="X865" s="23"/>
      <c r="Y865" s="23"/>
      <c r="Z865" s="23"/>
      <c r="AA865" s="23"/>
      <c r="AB865" s="437"/>
      <c r="AC865" s="437"/>
      <c r="AD865" s="23"/>
      <c r="AE865" s="73"/>
      <c r="AF865" s="73"/>
      <c r="AG865" s="73"/>
      <c r="AH865" s="73"/>
      <c r="AI865" s="73"/>
      <c r="AJ865" s="73"/>
      <c r="AK865" s="73"/>
      <c r="AL865" s="73"/>
      <c r="AM865" s="73"/>
      <c r="AN865" s="73"/>
      <c r="AO865" s="73"/>
      <c r="AP865" s="73"/>
      <c r="AQ865" s="73"/>
      <c r="AR865" s="73"/>
      <c r="AS865" s="73"/>
      <c r="AT865" s="73"/>
      <c r="AU865" s="73"/>
    </row>
    <row r="866" ht="14.25" customHeight="1">
      <c r="A866" s="433"/>
      <c r="B866" s="438"/>
      <c r="C866" s="438"/>
      <c r="D866" s="438"/>
      <c r="E866" s="23"/>
      <c r="F866" s="438"/>
      <c r="G866" s="467"/>
      <c r="H866" s="23"/>
      <c r="I866" s="23"/>
      <c r="J866" s="439"/>
      <c r="K866" s="483"/>
      <c r="L866" s="438"/>
      <c r="M866" s="467"/>
      <c r="N866" s="23"/>
      <c r="O866" s="23"/>
      <c r="P866" s="23"/>
      <c r="Q866" s="23"/>
      <c r="R866" s="23"/>
      <c r="S866" s="23"/>
      <c r="T866" s="438"/>
      <c r="U866" s="467"/>
      <c r="V866" s="23"/>
      <c r="W866" s="23"/>
      <c r="X866" s="23"/>
      <c r="Y866" s="23"/>
      <c r="Z866" s="23"/>
      <c r="AA866" s="23"/>
      <c r="AB866" s="437"/>
      <c r="AC866" s="437"/>
      <c r="AD866" s="23"/>
      <c r="AE866" s="73"/>
      <c r="AF866" s="73"/>
      <c r="AG866" s="73"/>
      <c r="AH866" s="73"/>
      <c r="AI866" s="73"/>
      <c r="AJ866" s="73"/>
      <c r="AK866" s="73"/>
      <c r="AL866" s="73"/>
      <c r="AM866" s="73"/>
      <c r="AN866" s="73"/>
      <c r="AO866" s="73"/>
      <c r="AP866" s="73"/>
      <c r="AQ866" s="73"/>
      <c r="AR866" s="73"/>
      <c r="AS866" s="73"/>
      <c r="AT866" s="73"/>
      <c r="AU866" s="73"/>
    </row>
    <row r="867" ht="14.25" customHeight="1">
      <c r="A867" s="433"/>
      <c r="B867" s="438"/>
      <c r="C867" s="438"/>
      <c r="D867" s="438"/>
      <c r="E867" s="23"/>
      <c r="F867" s="438"/>
      <c r="G867" s="467"/>
      <c r="H867" s="23"/>
      <c r="I867" s="23"/>
      <c r="J867" s="439"/>
      <c r="K867" s="483"/>
      <c r="L867" s="438"/>
      <c r="M867" s="467"/>
      <c r="N867" s="23"/>
      <c r="O867" s="23"/>
      <c r="P867" s="23"/>
      <c r="Q867" s="23"/>
      <c r="R867" s="23"/>
      <c r="S867" s="23"/>
      <c r="T867" s="438"/>
      <c r="U867" s="467"/>
      <c r="V867" s="23"/>
      <c r="W867" s="23"/>
      <c r="X867" s="23"/>
      <c r="Y867" s="23"/>
      <c r="Z867" s="23"/>
      <c r="AA867" s="23"/>
      <c r="AB867" s="437"/>
      <c r="AC867" s="437"/>
      <c r="AD867" s="23"/>
      <c r="AE867" s="73"/>
      <c r="AF867" s="73"/>
      <c r="AG867" s="73"/>
      <c r="AH867" s="73"/>
      <c r="AI867" s="73"/>
      <c r="AJ867" s="73"/>
      <c r="AK867" s="73"/>
      <c r="AL867" s="73"/>
      <c r="AM867" s="73"/>
      <c r="AN867" s="73"/>
      <c r="AO867" s="73"/>
      <c r="AP867" s="73"/>
      <c r="AQ867" s="73"/>
      <c r="AR867" s="73"/>
      <c r="AS867" s="73"/>
      <c r="AT867" s="73"/>
      <c r="AU867" s="73"/>
    </row>
    <row r="868" ht="14.25" customHeight="1">
      <c r="A868" s="433"/>
      <c r="B868" s="438"/>
      <c r="C868" s="438"/>
      <c r="D868" s="438"/>
      <c r="E868" s="23"/>
      <c r="F868" s="438"/>
      <c r="G868" s="467"/>
      <c r="H868" s="23"/>
      <c r="I868" s="23"/>
      <c r="J868" s="439"/>
      <c r="K868" s="483"/>
      <c r="L868" s="438"/>
      <c r="M868" s="467"/>
      <c r="N868" s="23"/>
      <c r="O868" s="23"/>
      <c r="P868" s="23"/>
      <c r="Q868" s="23"/>
      <c r="R868" s="23"/>
      <c r="S868" s="23"/>
      <c r="T868" s="438"/>
      <c r="U868" s="467"/>
      <c r="V868" s="23"/>
      <c r="W868" s="23"/>
      <c r="X868" s="23"/>
      <c r="Y868" s="23"/>
      <c r="Z868" s="23"/>
      <c r="AA868" s="23"/>
      <c r="AB868" s="437"/>
      <c r="AC868" s="437"/>
      <c r="AD868" s="23"/>
      <c r="AE868" s="73"/>
      <c r="AF868" s="73"/>
      <c r="AG868" s="73"/>
      <c r="AH868" s="73"/>
      <c r="AI868" s="73"/>
      <c r="AJ868" s="73"/>
      <c r="AK868" s="73"/>
      <c r="AL868" s="73"/>
      <c r="AM868" s="73"/>
      <c r="AN868" s="73"/>
      <c r="AO868" s="73"/>
      <c r="AP868" s="73"/>
      <c r="AQ868" s="73"/>
      <c r="AR868" s="73"/>
      <c r="AS868" s="73"/>
      <c r="AT868" s="73"/>
      <c r="AU868" s="73"/>
    </row>
    <row r="869" ht="14.25" customHeight="1">
      <c r="A869" s="433"/>
      <c r="B869" s="438"/>
      <c r="C869" s="438"/>
      <c r="D869" s="438"/>
      <c r="E869" s="23"/>
      <c r="F869" s="438"/>
      <c r="G869" s="467"/>
      <c r="H869" s="23"/>
      <c r="I869" s="23"/>
      <c r="J869" s="439"/>
      <c r="K869" s="483"/>
      <c r="L869" s="438"/>
      <c r="M869" s="467"/>
      <c r="N869" s="23"/>
      <c r="O869" s="23"/>
      <c r="P869" s="23"/>
      <c r="Q869" s="23"/>
      <c r="R869" s="23"/>
      <c r="S869" s="23"/>
      <c r="T869" s="438"/>
      <c r="U869" s="467"/>
      <c r="V869" s="23"/>
      <c r="W869" s="23"/>
      <c r="X869" s="23"/>
      <c r="Y869" s="23"/>
      <c r="Z869" s="23"/>
      <c r="AA869" s="23"/>
      <c r="AB869" s="437"/>
      <c r="AC869" s="437"/>
      <c r="AD869" s="23"/>
      <c r="AE869" s="73"/>
      <c r="AF869" s="73"/>
      <c r="AG869" s="73"/>
      <c r="AH869" s="73"/>
      <c r="AI869" s="73"/>
      <c r="AJ869" s="73"/>
      <c r="AK869" s="73"/>
      <c r="AL869" s="73"/>
      <c r="AM869" s="73"/>
      <c r="AN869" s="73"/>
      <c r="AO869" s="73"/>
      <c r="AP869" s="73"/>
      <c r="AQ869" s="73"/>
      <c r="AR869" s="73"/>
      <c r="AS869" s="73"/>
      <c r="AT869" s="73"/>
      <c r="AU869" s="73"/>
    </row>
    <row r="870" ht="14.25" customHeight="1">
      <c r="A870" s="433"/>
      <c r="B870" s="438"/>
      <c r="C870" s="438"/>
      <c r="D870" s="438"/>
      <c r="E870" s="23"/>
      <c r="F870" s="438"/>
      <c r="G870" s="467"/>
      <c r="H870" s="23"/>
      <c r="I870" s="23"/>
      <c r="J870" s="439"/>
      <c r="K870" s="483"/>
      <c r="L870" s="438"/>
      <c r="M870" s="467"/>
      <c r="N870" s="23"/>
      <c r="O870" s="23"/>
      <c r="P870" s="23"/>
      <c r="Q870" s="23"/>
      <c r="R870" s="23"/>
      <c r="S870" s="23"/>
      <c r="T870" s="438"/>
      <c r="U870" s="467"/>
      <c r="V870" s="23"/>
      <c r="W870" s="23"/>
      <c r="X870" s="23"/>
      <c r="Y870" s="23"/>
      <c r="Z870" s="23"/>
      <c r="AA870" s="23"/>
      <c r="AB870" s="437"/>
      <c r="AC870" s="437"/>
      <c r="AD870" s="23"/>
      <c r="AE870" s="73"/>
      <c r="AF870" s="73"/>
      <c r="AG870" s="73"/>
      <c r="AH870" s="73"/>
      <c r="AI870" s="73"/>
      <c r="AJ870" s="73"/>
      <c r="AK870" s="73"/>
      <c r="AL870" s="73"/>
      <c r="AM870" s="73"/>
      <c r="AN870" s="73"/>
      <c r="AO870" s="73"/>
      <c r="AP870" s="73"/>
      <c r="AQ870" s="73"/>
      <c r="AR870" s="73"/>
      <c r="AS870" s="73"/>
      <c r="AT870" s="73"/>
      <c r="AU870" s="73"/>
    </row>
    <row r="871" ht="14.25" customHeight="1">
      <c r="A871" s="433"/>
      <c r="B871" s="438"/>
      <c r="C871" s="438"/>
      <c r="D871" s="438"/>
      <c r="E871" s="23"/>
      <c r="F871" s="438"/>
      <c r="G871" s="467"/>
      <c r="H871" s="23"/>
      <c r="I871" s="23"/>
      <c r="J871" s="439"/>
      <c r="K871" s="483"/>
      <c r="L871" s="438"/>
      <c r="M871" s="467"/>
      <c r="N871" s="23"/>
      <c r="O871" s="23"/>
      <c r="P871" s="23"/>
      <c r="Q871" s="23"/>
      <c r="R871" s="23"/>
      <c r="S871" s="23"/>
      <c r="T871" s="438"/>
      <c r="U871" s="467"/>
      <c r="V871" s="23"/>
      <c r="W871" s="23"/>
      <c r="X871" s="23"/>
      <c r="Y871" s="23"/>
      <c r="Z871" s="23"/>
      <c r="AA871" s="23"/>
      <c r="AB871" s="437"/>
      <c r="AC871" s="437"/>
      <c r="AD871" s="23"/>
      <c r="AE871" s="73"/>
      <c r="AF871" s="73"/>
      <c r="AG871" s="73"/>
      <c r="AH871" s="73"/>
      <c r="AI871" s="73"/>
      <c r="AJ871" s="73"/>
      <c r="AK871" s="73"/>
      <c r="AL871" s="73"/>
      <c r="AM871" s="73"/>
      <c r="AN871" s="73"/>
      <c r="AO871" s="73"/>
      <c r="AP871" s="73"/>
      <c r="AQ871" s="73"/>
      <c r="AR871" s="73"/>
      <c r="AS871" s="73"/>
      <c r="AT871" s="73"/>
      <c r="AU871" s="73"/>
    </row>
    <row r="872" ht="14.25" customHeight="1">
      <c r="A872" s="433"/>
      <c r="B872" s="438"/>
      <c r="C872" s="438"/>
      <c r="D872" s="438"/>
      <c r="E872" s="23"/>
      <c r="F872" s="438"/>
      <c r="G872" s="467"/>
      <c r="H872" s="23"/>
      <c r="I872" s="23"/>
      <c r="J872" s="439"/>
      <c r="K872" s="483"/>
      <c r="L872" s="438"/>
      <c r="M872" s="467"/>
      <c r="N872" s="23"/>
      <c r="O872" s="23"/>
      <c r="P872" s="23"/>
      <c r="Q872" s="23"/>
      <c r="R872" s="23"/>
      <c r="S872" s="23"/>
      <c r="T872" s="438"/>
      <c r="U872" s="467"/>
      <c r="V872" s="23"/>
      <c r="W872" s="23"/>
      <c r="X872" s="23"/>
      <c r="Y872" s="23"/>
      <c r="Z872" s="23"/>
      <c r="AA872" s="23"/>
      <c r="AB872" s="437"/>
      <c r="AC872" s="437"/>
      <c r="AD872" s="23"/>
      <c r="AE872" s="73"/>
      <c r="AF872" s="73"/>
      <c r="AG872" s="73"/>
      <c r="AH872" s="73"/>
      <c r="AI872" s="73"/>
      <c r="AJ872" s="73"/>
      <c r="AK872" s="73"/>
      <c r="AL872" s="73"/>
      <c r="AM872" s="73"/>
      <c r="AN872" s="73"/>
      <c r="AO872" s="73"/>
      <c r="AP872" s="73"/>
      <c r="AQ872" s="73"/>
      <c r="AR872" s="73"/>
      <c r="AS872" s="73"/>
      <c r="AT872" s="73"/>
      <c r="AU872" s="73"/>
    </row>
    <row r="873" ht="14.25" customHeight="1">
      <c r="A873" s="433"/>
      <c r="B873" s="438"/>
      <c r="C873" s="438"/>
      <c r="D873" s="438"/>
      <c r="E873" s="23"/>
      <c r="F873" s="438"/>
      <c r="G873" s="467"/>
      <c r="H873" s="23"/>
      <c r="I873" s="23"/>
      <c r="J873" s="439"/>
      <c r="K873" s="483"/>
      <c r="L873" s="438"/>
      <c r="M873" s="467"/>
      <c r="N873" s="23"/>
      <c r="O873" s="23"/>
      <c r="P873" s="23"/>
      <c r="Q873" s="23"/>
      <c r="R873" s="23"/>
      <c r="S873" s="23"/>
      <c r="T873" s="438"/>
      <c r="U873" s="467"/>
      <c r="V873" s="23"/>
      <c r="W873" s="23"/>
      <c r="X873" s="23"/>
      <c r="Y873" s="23"/>
      <c r="Z873" s="23"/>
      <c r="AA873" s="23"/>
      <c r="AB873" s="437"/>
      <c r="AC873" s="437"/>
      <c r="AD873" s="23"/>
      <c r="AE873" s="73"/>
      <c r="AF873" s="73"/>
      <c r="AG873" s="73"/>
      <c r="AH873" s="73"/>
      <c r="AI873" s="73"/>
      <c r="AJ873" s="73"/>
      <c r="AK873" s="73"/>
      <c r="AL873" s="73"/>
      <c r="AM873" s="73"/>
      <c r="AN873" s="73"/>
      <c r="AO873" s="73"/>
      <c r="AP873" s="73"/>
      <c r="AQ873" s="73"/>
      <c r="AR873" s="73"/>
      <c r="AS873" s="73"/>
      <c r="AT873" s="73"/>
      <c r="AU873" s="73"/>
    </row>
    <row r="874" ht="14.25" customHeight="1">
      <c r="A874" s="433"/>
      <c r="B874" s="438"/>
      <c r="C874" s="438"/>
      <c r="D874" s="438"/>
      <c r="E874" s="23"/>
      <c r="F874" s="438"/>
      <c r="G874" s="467"/>
      <c r="H874" s="23"/>
      <c r="I874" s="23"/>
      <c r="J874" s="439"/>
      <c r="K874" s="483"/>
      <c r="L874" s="438"/>
      <c r="M874" s="467"/>
      <c r="N874" s="23"/>
      <c r="O874" s="23"/>
      <c r="P874" s="23"/>
      <c r="Q874" s="23"/>
      <c r="R874" s="23"/>
      <c r="S874" s="23"/>
      <c r="T874" s="438"/>
      <c r="U874" s="467"/>
      <c r="V874" s="23"/>
      <c r="W874" s="23"/>
      <c r="X874" s="23"/>
      <c r="Y874" s="23"/>
      <c r="Z874" s="23"/>
      <c r="AA874" s="23"/>
      <c r="AB874" s="437"/>
      <c r="AC874" s="437"/>
      <c r="AD874" s="23"/>
      <c r="AE874" s="73"/>
      <c r="AF874" s="73"/>
      <c r="AG874" s="73"/>
      <c r="AH874" s="73"/>
      <c r="AI874" s="73"/>
      <c r="AJ874" s="73"/>
      <c r="AK874" s="73"/>
      <c r="AL874" s="73"/>
      <c r="AM874" s="73"/>
      <c r="AN874" s="73"/>
      <c r="AO874" s="73"/>
      <c r="AP874" s="73"/>
      <c r="AQ874" s="73"/>
      <c r="AR874" s="73"/>
      <c r="AS874" s="73"/>
      <c r="AT874" s="73"/>
      <c r="AU874" s="73"/>
    </row>
    <row r="875" ht="14.25" customHeight="1">
      <c r="A875" s="433"/>
      <c r="B875" s="438"/>
      <c r="C875" s="438"/>
      <c r="D875" s="438"/>
      <c r="E875" s="23"/>
      <c r="F875" s="438"/>
      <c r="G875" s="467"/>
      <c r="H875" s="23"/>
      <c r="I875" s="23"/>
      <c r="J875" s="439"/>
      <c r="K875" s="483"/>
      <c r="L875" s="438"/>
      <c r="M875" s="467"/>
      <c r="N875" s="23"/>
      <c r="O875" s="23"/>
      <c r="P875" s="23"/>
      <c r="Q875" s="23"/>
      <c r="R875" s="23"/>
      <c r="S875" s="23"/>
      <c r="T875" s="438"/>
      <c r="U875" s="467"/>
      <c r="V875" s="23"/>
      <c r="W875" s="23"/>
      <c r="X875" s="23"/>
      <c r="Y875" s="23"/>
      <c r="Z875" s="23"/>
      <c r="AA875" s="23"/>
      <c r="AB875" s="437"/>
      <c r="AC875" s="437"/>
      <c r="AD875" s="23"/>
      <c r="AE875" s="73"/>
      <c r="AF875" s="73"/>
      <c r="AG875" s="73"/>
      <c r="AH875" s="73"/>
      <c r="AI875" s="73"/>
      <c r="AJ875" s="73"/>
      <c r="AK875" s="73"/>
      <c r="AL875" s="73"/>
      <c r="AM875" s="73"/>
      <c r="AN875" s="73"/>
      <c r="AO875" s="73"/>
      <c r="AP875" s="73"/>
      <c r="AQ875" s="73"/>
      <c r="AR875" s="73"/>
      <c r="AS875" s="73"/>
      <c r="AT875" s="73"/>
      <c r="AU875" s="73"/>
    </row>
    <row r="876" ht="14.25" customHeight="1">
      <c r="A876" s="433"/>
      <c r="B876" s="438"/>
      <c r="C876" s="438"/>
      <c r="D876" s="438"/>
      <c r="E876" s="23"/>
      <c r="F876" s="438"/>
      <c r="G876" s="467"/>
      <c r="H876" s="23"/>
      <c r="I876" s="23"/>
      <c r="J876" s="439"/>
      <c r="K876" s="483"/>
      <c r="L876" s="438"/>
      <c r="M876" s="467"/>
      <c r="N876" s="23"/>
      <c r="O876" s="23"/>
      <c r="P876" s="23"/>
      <c r="Q876" s="23"/>
      <c r="R876" s="23"/>
      <c r="S876" s="23"/>
      <c r="T876" s="438"/>
      <c r="U876" s="467"/>
      <c r="V876" s="23"/>
      <c r="W876" s="23"/>
      <c r="X876" s="23"/>
      <c r="Y876" s="23"/>
      <c r="Z876" s="23"/>
      <c r="AA876" s="23"/>
      <c r="AB876" s="437"/>
      <c r="AC876" s="437"/>
      <c r="AD876" s="23"/>
      <c r="AE876" s="73"/>
      <c r="AF876" s="73"/>
      <c r="AG876" s="73"/>
      <c r="AH876" s="73"/>
      <c r="AI876" s="73"/>
      <c r="AJ876" s="73"/>
      <c r="AK876" s="73"/>
      <c r="AL876" s="73"/>
      <c r="AM876" s="73"/>
      <c r="AN876" s="73"/>
      <c r="AO876" s="73"/>
      <c r="AP876" s="73"/>
      <c r="AQ876" s="73"/>
      <c r="AR876" s="73"/>
      <c r="AS876" s="73"/>
      <c r="AT876" s="73"/>
      <c r="AU876" s="73"/>
    </row>
    <row r="877" ht="14.25" customHeight="1">
      <c r="A877" s="433"/>
      <c r="B877" s="438"/>
      <c r="C877" s="438"/>
      <c r="D877" s="438"/>
      <c r="E877" s="23"/>
      <c r="F877" s="438"/>
      <c r="G877" s="467"/>
      <c r="H877" s="23"/>
      <c r="I877" s="23"/>
      <c r="J877" s="439"/>
      <c r="K877" s="483"/>
      <c r="L877" s="438"/>
      <c r="M877" s="467"/>
      <c r="N877" s="23"/>
      <c r="O877" s="23"/>
      <c r="P877" s="23"/>
      <c r="Q877" s="23"/>
      <c r="R877" s="23"/>
      <c r="S877" s="23"/>
      <c r="T877" s="438"/>
      <c r="U877" s="467"/>
      <c r="V877" s="23"/>
      <c r="W877" s="23"/>
      <c r="X877" s="23"/>
      <c r="Y877" s="23"/>
      <c r="Z877" s="23"/>
      <c r="AA877" s="23"/>
      <c r="AB877" s="437"/>
      <c r="AC877" s="437"/>
      <c r="AD877" s="23"/>
      <c r="AE877" s="73"/>
      <c r="AF877" s="73"/>
      <c r="AG877" s="73"/>
      <c r="AH877" s="73"/>
      <c r="AI877" s="73"/>
      <c r="AJ877" s="73"/>
      <c r="AK877" s="73"/>
      <c r="AL877" s="73"/>
      <c r="AM877" s="73"/>
      <c r="AN877" s="73"/>
      <c r="AO877" s="73"/>
      <c r="AP877" s="73"/>
      <c r="AQ877" s="73"/>
      <c r="AR877" s="73"/>
      <c r="AS877" s="73"/>
      <c r="AT877" s="73"/>
      <c r="AU877" s="73"/>
    </row>
    <row r="878" ht="14.25" customHeight="1">
      <c r="A878" s="433"/>
      <c r="B878" s="438"/>
      <c r="C878" s="438"/>
      <c r="D878" s="438"/>
      <c r="E878" s="23"/>
      <c r="F878" s="438"/>
      <c r="G878" s="467"/>
      <c r="H878" s="23"/>
      <c r="I878" s="23"/>
      <c r="J878" s="439"/>
      <c r="K878" s="483"/>
      <c r="L878" s="438"/>
      <c r="M878" s="467"/>
      <c r="N878" s="23"/>
      <c r="O878" s="23"/>
      <c r="P878" s="23"/>
      <c r="Q878" s="23"/>
      <c r="R878" s="23"/>
      <c r="S878" s="23"/>
      <c r="T878" s="438"/>
      <c r="U878" s="467"/>
      <c r="V878" s="23"/>
      <c r="W878" s="23"/>
      <c r="X878" s="23"/>
      <c r="Y878" s="23"/>
      <c r="Z878" s="23"/>
      <c r="AA878" s="23"/>
      <c r="AB878" s="437"/>
      <c r="AC878" s="437"/>
      <c r="AD878" s="23"/>
      <c r="AE878" s="73"/>
      <c r="AF878" s="73"/>
      <c r="AG878" s="73"/>
      <c r="AH878" s="73"/>
      <c r="AI878" s="73"/>
      <c r="AJ878" s="73"/>
      <c r="AK878" s="73"/>
      <c r="AL878" s="73"/>
      <c r="AM878" s="73"/>
      <c r="AN878" s="73"/>
      <c r="AO878" s="73"/>
      <c r="AP878" s="73"/>
      <c r="AQ878" s="73"/>
      <c r="AR878" s="73"/>
      <c r="AS878" s="73"/>
      <c r="AT878" s="73"/>
      <c r="AU878" s="73"/>
    </row>
    <row r="879" ht="14.25" customHeight="1">
      <c r="A879" s="433"/>
      <c r="B879" s="438"/>
      <c r="C879" s="438"/>
      <c r="D879" s="438"/>
      <c r="E879" s="23"/>
      <c r="F879" s="438"/>
      <c r="G879" s="467"/>
      <c r="H879" s="23"/>
      <c r="I879" s="23"/>
      <c r="J879" s="439"/>
      <c r="K879" s="483"/>
      <c r="L879" s="438"/>
      <c r="M879" s="467"/>
      <c r="N879" s="23"/>
      <c r="O879" s="23"/>
      <c r="P879" s="23"/>
      <c r="Q879" s="23"/>
      <c r="R879" s="23"/>
      <c r="S879" s="23"/>
      <c r="T879" s="438"/>
      <c r="U879" s="467"/>
      <c r="V879" s="23"/>
      <c r="W879" s="23"/>
      <c r="X879" s="23"/>
      <c r="Y879" s="23"/>
      <c r="Z879" s="23"/>
      <c r="AA879" s="23"/>
      <c r="AB879" s="437"/>
      <c r="AC879" s="437"/>
      <c r="AD879" s="23"/>
      <c r="AE879" s="73"/>
      <c r="AF879" s="73"/>
      <c r="AG879" s="73"/>
      <c r="AH879" s="73"/>
      <c r="AI879" s="73"/>
      <c r="AJ879" s="73"/>
      <c r="AK879" s="73"/>
      <c r="AL879" s="73"/>
      <c r="AM879" s="73"/>
      <c r="AN879" s="73"/>
      <c r="AO879" s="73"/>
      <c r="AP879" s="73"/>
      <c r="AQ879" s="73"/>
      <c r="AR879" s="73"/>
      <c r="AS879" s="73"/>
      <c r="AT879" s="73"/>
      <c r="AU879" s="73"/>
    </row>
    <row r="880" ht="14.25" customHeight="1">
      <c r="A880" s="433"/>
      <c r="B880" s="438"/>
      <c r="C880" s="438"/>
      <c r="D880" s="438"/>
      <c r="E880" s="23"/>
      <c r="F880" s="438"/>
      <c r="G880" s="467"/>
      <c r="H880" s="23"/>
      <c r="I880" s="23"/>
      <c r="J880" s="439"/>
      <c r="K880" s="483"/>
      <c r="L880" s="438"/>
      <c r="M880" s="467"/>
      <c r="N880" s="23"/>
      <c r="O880" s="23"/>
      <c r="P880" s="23"/>
      <c r="Q880" s="23"/>
      <c r="R880" s="23"/>
      <c r="S880" s="23"/>
      <c r="T880" s="438"/>
      <c r="U880" s="467"/>
      <c r="V880" s="23"/>
      <c r="W880" s="23"/>
      <c r="X880" s="23"/>
      <c r="Y880" s="23"/>
      <c r="Z880" s="23"/>
      <c r="AA880" s="23"/>
      <c r="AB880" s="437"/>
      <c r="AC880" s="437"/>
      <c r="AD880" s="23"/>
      <c r="AE880" s="73"/>
      <c r="AF880" s="73"/>
      <c r="AG880" s="73"/>
      <c r="AH880" s="73"/>
      <c r="AI880" s="73"/>
      <c r="AJ880" s="73"/>
      <c r="AK880" s="73"/>
      <c r="AL880" s="73"/>
      <c r="AM880" s="73"/>
      <c r="AN880" s="73"/>
      <c r="AO880" s="73"/>
      <c r="AP880" s="73"/>
      <c r="AQ880" s="73"/>
      <c r="AR880" s="73"/>
      <c r="AS880" s="73"/>
      <c r="AT880" s="73"/>
      <c r="AU880" s="73"/>
    </row>
    <row r="881" ht="14.25" customHeight="1">
      <c r="A881" s="433"/>
      <c r="B881" s="438"/>
      <c r="C881" s="438"/>
      <c r="D881" s="438"/>
      <c r="E881" s="23"/>
      <c r="F881" s="438"/>
      <c r="G881" s="467"/>
      <c r="H881" s="23"/>
      <c r="I881" s="23"/>
      <c r="J881" s="439"/>
      <c r="K881" s="483"/>
      <c r="L881" s="438"/>
      <c r="M881" s="467"/>
      <c r="N881" s="23"/>
      <c r="O881" s="23"/>
      <c r="P881" s="23"/>
      <c r="Q881" s="23"/>
      <c r="R881" s="23"/>
      <c r="S881" s="23"/>
      <c r="T881" s="438"/>
      <c r="U881" s="467"/>
      <c r="V881" s="23"/>
      <c r="W881" s="23"/>
      <c r="X881" s="23"/>
      <c r="Y881" s="23"/>
      <c r="Z881" s="23"/>
      <c r="AA881" s="23"/>
      <c r="AB881" s="437"/>
      <c r="AC881" s="437"/>
      <c r="AD881" s="23"/>
      <c r="AE881" s="73"/>
      <c r="AF881" s="73"/>
      <c r="AG881" s="73"/>
      <c r="AH881" s="73"/>
      <c r="AI881" s="73"/>
      <c r="AJ881" s="73"/>
      <c r="AK881" s="73"/>
      <c r="AL881" s="73"/>
      <c r="AM881" s="73"/>
      <c r="AN881" s="73"/>
      <c r="AO881" s="73"/>
      <c r="AP881" s="73"/>
      <c r="AQ881" s="73"/>
      <c r="AR881" s="73"/>
      <c r="AS881" s="73"/>
      <c r="AT881" s="73"/>
      <c r="AU881" s="73"/>
    </row>
    <row r="882" ht="14.25" customHeight="1">
      <c r="A882" s="433"/>
      <c r="B882" s="438"/>
      <c r="C882" s="438"/>
      <c r="D882" s="438"/>
      <c r="E882" s="23"/>
      <c r="F882" s="438"/>
      <c r="G882" s="467"/>
      <c r="H882" s="23"/>
      <c r="I882" s="23"/>
      <c r="J882" s="439"/>
      <c r="K882" s="483"/>
      <c r="L882" s="438"/>
      <c r="M882" s="467"/>
      <c r="N882" s="23"/>
      <c r="O882" s="23"/>
      <c r="P882" s="23"/>
      <c r="Q882" s="23"/>
      <c r="R882" s="23"/>
      <c r="S882" s="23"/>
      <c r="T882" s="438"/>
      <c r="U882" s="467"/>
      <c r="V882" s="23"/>
      <c r="W882" s="23"/>
      <c r="X882" s="23"/>
      <c r="Y882" s="23"/>
      <c r="Z882" s="23"/>
      <c r="AA882" s="23"/>
      <c r="AB882" s="437"/>
      <c r="AC882" s="437"/>
      <c r="AD882" s="23"/>
      <c r="AE882" s="73"/>
      <c r="AF882" s="73"/>
      <c r="AG882" s="73"/>
      <c r="AH882" s="73"/>
      <c r="AI882" s="73"/>
      <c r="AJ882" s="73"/>
      <c r="AK882" s="73"/>
      <c r="AL882" s="73"/>
      <c r="AM882" s="73"/>
      <c r="AN882" s="73"/>
      <c r="AO882" s="73"/>
      <c r="AP882" s="73"/>
      <c r="AQ882" s="73"/>
      <c r="AR882" s="73"/>
      <c r="AS882" s="73"/>
      <c r="AT882" s="73"/>
      <c r="AU882" s="73"/>
    </row>
    <row r="883" ht="14.25" customHeight="1">
      <c r="A883" s="433"/>
      <c r="B883" s="438"/>
      <c r="C883" s="438"/>
      <c r="D883" s="438"/>
      <c r="E883" s="23"/>
      <c r="F883" s="438"/>
      <c r="G883" s="467"/>
      <c r="H883" s="23"/>
      <c r="I883" s="23"/>
      <c r="J883" s="439"/>
      <c r="K883" s="483"/>
      <c r="L883" s="438"/>
      <c r="M883" s="467"/>
      <c r="N883" s="23"/>
      <c r="O883" s="23"/>
      <c r="P883" s="23"/>
      <c r="Q883" s="23"/>
      <c r="R883" s="23"/>
      <c r="S883" s="23"/>
      <c r="T883" s="438"/>
      <c r="U883" s="467"/>
      <c r="V883" s="23"/>
      <c r="W883" s="23"/>
      <c r="X883" s="23"/>
      <c r="Y883" s="23"/>
      <c r="Z883" s="23"/>
      <c r="AA883" s="23"/>
      <c r="AB883" s="437"/>
      <c r="AC883" s="437"/>
      <c r="AD883" s="23"/>
      <c r="AE883" s="73"/>
      <c r="AF883" s="73"/>
      <c r="AG883" s="73"/>
      <c r="AH883" s="73"/>
      <c r="AI883" s="73"/>
      <c r="AJ883" s="73"/>
      <c r="AK883" s="73"/>
      <c r="AL883" s="73"/>
      <c r="AM883" s="73"/>
      <c r="AN883" s="73"/>
      <c r="AO883" s="73"/>
      <c r="AP883" s="73"/>
      <c r="AQ883" s="73"/>
      <c r="AR883" s="73"/>
      <c r="AS883" s="73"/>
      <c r="AT883" s="73"/>
      <c r="AU883" s="73"/>
    </row>
    <row r="884" ht="14.25" customHeight="1">
      <c r="A884" s="433"/>
      <c r="B884" s="438"/>
      <c r="C884" s="438"/>
      <c r="D884" s="438"/>
      <c r="E884" s="23"/>
      <c r="F884" s="438"/>
      <c r="G884" s="467"/>
      <c r="H884" s="23"/>
      <c r="I884" s="23"/>
      <c r="J884" s="439"/>
      <c r="K884" s="483"/>
      <c r="L884" s="438"/>
      <c r="M884" s="467"/>
      <c r="N884" s="23"/>
      <c r="O884" s="23"/>
      <c r="P884" s="23"/>
      <c r="Q884" s="23"/>
      <c r="R884" s="23"/>
      <c r="S884" s="23"/>
      <c r="T884" s="438"/>
      <c r="U884" s="467"/>
      <c r="V884" s="23"/>
      <c r="W884" s="23"/>
      <c r="X884" s="23"/>
      <c r="Y884" s="23"/>
      <c r="Z884" s="23"/>
      <c r="AA884" s="23"/>
      <c r="AB884" s="437"/>
      <c r="AC884" s="437"/>
      <c r="AD884" s="23"/>
      <c r="AE884" s="73"/>
      <c r="AF884" s="73"/>
      <c r="AG884" s="73"/>
      <c r="AH884" s="73"/>
      <c r="AI884" s="73"/>
      <c r="AJ884" s="73"/>
      <c r="AK884" s="73"/>
      <c r="AL884" s="73"/>
      <c r="AM884" s="73"/>
      <c r="AN884" s="73"/>
      <c r="AO884" s="73"/>
      <c r="AP884" s="73"/>
      <c r="AQ884" s="73"/>
      <c r="AR884" s="73"/>
      <c r="AS884" s="73"/>
      <c r="AT884" s="73"/>
      <c r="AU884" s="73"/>
    </row>
    <row r="885" ht="14.25" customHeight="1">
      <c r="A885" s="433"/>
      <c r="B885" s="438"/>
      <c r="C885" s="438"/>
      <c r="D885" s="438"/>
      <c r="E885" s="23"/>
      <c r="F885" s="438"/>
      <c r="G885" s="467"/>
      <c r="H885" s="23"/>
      <c r="I885" s="23"/>
      <c r="J885" s="439"/>
      <c r="K885" s="483"/>
      <c r="L885" s="438"/>
      <c r="M885" s="467"/>
      <c r="N885" s="23"/>
      <c r="O885" s="23"/>
      <c r="P885" s="23"/>
      <c r="Q885" s="23"/>
      <c r="R885" s="23"/>
      <c r="S885" s="23"/>
      <c r="T885" s="438"/>
      <c r="U885" s="467"/>
      <c r="V885" s="23"/>
      <c r="W885" s="23"/>
      <c r="X885" s="23"/>
      <c r="Y885" s="23"/>
      <c r="Z885" s="23"/>
      <c r="AA885" s="23"/>
      <c r="AB885" s="437"/>
      <c r="AC885" s="437"/>
      <c r="AD885" s="23"/>
      <c r="AE885" s="73"/>
      <c r="AF885" s="73"/>
      <c r="AG885" s="73"/>
      <c r="AH885" s="73"/>
      <c r="AI885" s="73"/>
      <c r="AJ885" s="73"/>
      <c r="AK885" s="73"/>
      <c r="AL885" s="73"/>
      <c r="AM885" s="73"/>
      <c r="AN885" s="73"/>
      <c r="AO885" s="73"/>
      <c r="AP885" s="73"/>
      <c r="AQ885" s="73"/>
      <c r="AR885" s="73"/>
      <c r="AS885" s="73"/>
      <c r="AT885" s="73"/>
      <c r="AU885" s="73"/>
    </row>
    <row r="886" ht="14.25" customHeight="1">
      <c r="A886" s="433"/>
      <c r="B886" s="438"/>
      <c r="C886" s="438"/>
      <c r="D886" s="438"/>
      <c r="E886" s="23"/>
      <c r="F886" s="438"/>
      <c r="G886" s="467"/>
      <c r="H886" s="23"/>
      <c r="I886" s="23"/>
      <c r="J886" s="439"/>
      <c r="K886" s="483"/>
      <c r="L886" s="438"/>
      <c r="M886" s="467"/>
      <c r="N886" s="23"/>
      <c r="O886" s="23"/>
      <c r="P886" s="23"/>
      <c r="Q886" s="23"/>
      <c r="R886" s="23"/>
      <c r="S886" s="23"/>
      <c r="T886" s="438"/>
      <c r="U886" s="467"/>
      <c r="V886" s="23"/>
      <c r="W886" s="23"/>
      <c r="X886" s="23"/>
      <c r="Y886" s="23"/>
      <c r="Z886" s="23"/>
      <c r="AA886" s="23"/>
      <c r="AB886" s="437"/>
      <c r="AC886" s="437"/>
      <c r="AD886" s="23"/>
      <c r="AE886" s="73"/>
      <c r="AF886" s="73"/>
      <c r="AG886" s="73"/>
      <c r="AH886" s="73"/>
      <c r="AI886" s="73"/>
      <c r="AJ886" s="73"/>
      <c r="AK886" s="73"/>
      <c r="AL886" s="73"/>
      <c r="AM886" s="73"/>
      <c r="AN886" s="73"/>
      <c r="AO886" s="73"/>
      <c r="AP886" s="73"/>
      <c r="AQ886" s="73"/>
      <c r="AR886" s="73"/>
      <c r="AS886" s="73"/>
      <c r="AT886" s="73"/>
      <c r="AU886" s="73"/>
    </row>
    <row r="887" ht="14.25" customHeight="1">
      <c r="A887" s="433"/>
      <c r="B887" s="438"/>
      <c r="C887" s="438"/>
      <c r="D887" s="438"/>
      <c r="E887" s="23"/>
      <c r="F887" s="438"/>
      <c r="G887" s="467"/>
      <c r="H887" s="23"/>
      <c r="I887" s="23"/>
      <c r="J887" s="439"/>
      <c r="K887" s="483"/>
      <c r="L887" s="438"/>
      <c r="M887" s="467"/>
      <c r="N887" s="23"/>
      <c r="O887" s="23"/>
      <c r="P887" s="23"/>
      <c r="Q887" s="23"/>
      <c r="R887" s="23"/>
      <c r="S887" s="23"/>
      <c r="T887" s="438"/>
      <c r="U887" s="467"/>
      <c r="V887" s="23"/>
      <c r="W887" s="23"/>
      <c r="X887" s="23"/>
      <c r="Y887" s="23"/>
      <c r="Z887" s="23"/>
      <c r="AA887" s="23"/>
      <c r="AB887" s="437"/>
      <c r="AC887" s="437"/>
      <c r="AD887" s="23"/>
      <c r="AE887" s="73"/>
      <c r="AF887" s="73"/>
      <c r="AG887" s="73"/>
      <c r="AH887" s="73"/>
      <c r="AI887" s="73"/>
      <c r="AJ887" s="73"/>
      <c r="AK887" s="73"/>
      <c r="AL887" s="73"/>
      <c r="AM887" s="73"/>
      <c r="AN887" s="73"/>
      <c r="AO887" s="73"/>
      <c r="AP887" s="73"/>
      <c r="AQ887" s="73"/>
      <c r="AR887" s="73"/>
      <c r="AS887" s="73"/>
      <c r="AT887" s="73"/>
      <c r="AU887" s="73"/>
    </row>
    <row r="888" ht="14.25" customHeight="1">
      <c r="A888" s="433"/>
      <c r="B888" s="438"/>
      <c r="C888" s="438"/>
      <c r="D888" s="438"/>
      <c r="E888" s="23"/>
      <c r="F888" s="438"/>
      <c r="G888" s="467"/>
      <c r="H888" s="23"/>
      <c r="I888" s="23"/>
      <c r="J888" s="439"/>
      <c r="K888" s="483"/>
      <c r="L888" s="438"/>
      <c r="M888" s="467"/>
      <c r="N888" s="23"/>
      <c r="O888" s="23"/>
      <c r="P888" s="23"/>
      <c r="Q888" s="23"/>
      <c r="R888" s="23"/>
      <c r="S888" s="23"/>
      <c r="T888" s="438"/>
      <c r="U888" s="467"/>
      <c r="V888" s="23"/>
      <c r="W888" s="23"/>
      <c r="X888" s="23"/>
      <c r="Y888" s="23"/>
      <c r="Z888" s="23"/>
      <c r="AA888" s="23"/>
      <c r="AB888" s="437"/>
      <c r="AC888" s="437"/>
      <c r="AD888" s="23"/>
      <c r="AE888" s="73"/>
      <c r="AF888" s="73"/>
      <c r="AG888" s="73"/>
      <c r="AH888" s="73"/>
      <c r="AI888" s="73"/>
      <c r="AJ888" s="73"/>
      <c r="AK888" s="73"/>
      <c r="AL888" s="73"/>
      <c r="AM888" s="73"/>
      <c r="AN888" s="73"/>
      <c r="AO888" s="73"/>
      <c r="AP888" s="73"/>
      <c r="AQ888" s="73"/>
      <c r="AR888" s="73"/>
      <c r="AS888" s="73"/>
      <c r="AT888" s="73"/>
      <c r="AU888" s="73"/>
    </row>
    <row r="889" ht="14.25" customHeight="1">
      <c r="A889" s="433"/>
      <c r="B889" s="438"/>
      <c r="C889" s="438"/>
      <c r="D889" s="438"/>
      <c r="E889" s="23"/>
      <c r="F889" s="438"/>
      <c r="G889" s="467"/>
      <c r="H889" s="23"/>
      <c r="I889" s="23"/>
      <c r="J889" s="439"/>
      <c r="K889" s="483"/>
      <c r="L889" s="438"/>
      <c r="M889" s="467"/>
      <c r="N889" s="23"/>
      <c r="O889" s="23"/>
      <c r="P889" s="23"/>
      <c r="Q889" s="23"/>
      <c r="R889" s="23"/>
      <c r="S889" s="23"/>
      <c r="T889" s="438"/>
      <c r="U889" s="467"/>
      <c r="V889" s="23"/>
      <c r="W889" s="23"/>
      <c r="X889" s="23"/>
      <c r="Y889" s="23"/>
      <c r="Z889" s="23"/>
      <c r="AA889" s="23"/>
      <c r="AB889" s="437"/>
      <c r="AC889" s="437"/>
      <c r="AD889" s="23"/>
      <c r="AE889" s="73"/>
      <c r="AF889" s="73"/>
      <c r="AG889" s="73"/>
      <c r="AH889" s="73"/>
      <c r="AI889" s="73"/>
      <c r="AJ889" s="73"/>
      <c r="AK889" s="73"/>
      <c r="AL889" s="73"/>
      <c r="AM889" s="73"/>
      <c r="AN889" s="73"/>
      <c r="AO889" s="73"/>
      <c r="AP889" s="73"/>
      <c r="AQ889" s="73"/>
      <c r="AR889" s="73"/>
      <c r="AS889" s="73"/>
      <c r="AT889" s="73"/>
      <c r="AU889" s="73"/>
    </row>
    <row r="890" ht="14.25" customHeight="1">
      <c r="A890" s="433"/>
      <c r="B890" s="438"/>
      <c r="C890" s="438"/>
      <c r="D890" s="438"/>
      <c r="E890" s="23"/>
      <c r="F890" s="438"/>
      <c r="G890" s="467"/>
      <c r="H890" s="23"/>
      <c r="I890" s="23"/>
      <c r="J890" s="439"/>
      <c r="K890" s="483"/>
      <c r="L890" s="438"/>
      <c r="M890" s="467"/>
      <c r="N890" s="23"/>
      <c r="O890" s="23"/>
      <c r="P890" s="23"/>
      <c r="Q890" s="23"/>
      <c r="R890" s="23"/>
      <c r="S890" s="23"/>
      <c r="T890" s="438"/>
      <c r="U890" s="467"/>
      <c r="V890" s="23"/>
      <c r="W890" s="23"/>
      <c r="X890" s="23"/>
      <c r="Y890" s="23"/>
      <c r="Z890" s="23"/>
      <c r="AA890" s="23"/>
      <c r="AB890" s="437"/>
      <c r="AC890" s="437"/>
      <c r="AD890" s="23"/>
      <c r="AE890" s="73"/>
      <c r="AF890" s="73"/>
      <c r="AG890" s="73"/>
      <c r="AH890" s="73"/>
      <c r="AI890" s="73"/>
      <c r="AJ890" s="73"/>
      <c r="AK890" s="73"/>
      <c r="AL890" s="73"/>
      <c r="AM890" s="73"/>
      <c r="AN890" s="73"/>
      <c r="AO890" s="73"/>
      <c r="AP890" s="73"/>
      <c r="AQ890" s="73"/>
      <c r="AR890" s="73"/>
      <c r="AS890" s="73"/>
      <c r="AT890" s="73"/>
      <c r="AU890" s="73"/>
    </row>
    <row r="891" ht="14.25" customHeight="1">
      <c r="A891" s="433"/>
      <c r="B891" s="438"/>
      <c r="C891" s="438"/>
      <c r="D891" s="438"/>
      <c r="E891" s="23"/>
      <c r="F891" s="438"/>
      <c r="G891" s="467"/>
      <c r="H891" s="23"/>
      <c r="I891" s="23"/>
      <c r="J891" s="439"/>
      <c r="K891" s="483"/>
      <c r="L891" s="438"/>
      <c r="M891" s="467"/>
      <c r="N891" s="23"/>
      <c r="O891" s="23"/>
      <c r="P891" s="23"/>
      <c r="Q891" s="23"/>
      <c r="R891" s="23"/>
      <c r="S891" s="23"/>
      <c r="T891" s="438"/>
      <c r="U891" s="467"/>
      <c r="V891" s="23"/>
      <c r="W891" s="23"/>
      <c r="X891" s="23"/>
      <c r="Y891" s="23"/>
      <c r="Z891" s="23"/>
      <c r="AA891" s="23"/>
      <c r="AB891" s="437"/>
      <c r="AC891" s="437"/>
      <c r="AD891" s="23"/>
      <c r="AE891" s="73"/>
      <c r="AF891" s="73"/>
      <c r="AG891" s="73"/>
      <c r="AH891" s="73"/>
      <c r="AI891" s="73"/>
      <c r="AJ891" s="73"/>
      <c r="AK891" s="73"/>
      <c r="AL891" s="73"/>
      <c r="AM891" s="73"/>
      <c r="AN891" s="73"/>
      <c r="AO891" s="73"/>
      <c r="AP891" s="73"/>
      <c r="AQ891" s="73"/>
      <c r="AR891" s="73"/>
      <c r="AS891" s="73"/>
      <c r="AT891" s="73"/>
      <c r="AU891" s="73"/>
    </row>
    <row r="892" ht="14.25" customHeight="1">
      <c r="A892" s="433"/>
      <c r="B892" s="438"/>
      <c r="C892" s="438"/>
      <c r="D892" s="438"/>
      <c r="E892" s="23"/>
      <c r="F892" s="438"/>
      <c r="G892" s="467"/>
      <c r="H892" s="23"/>
      <c r="I892" s="23"/>
      <c r="J892" s="439"/>
      <c r="K892" s="483"/>
      <c r="L892" s="438"/>
      <c r="M892" s="467"/>
      <c r="N892" s="23"/>
      <c r="O892" s="23"/>
      <c r="P892" s="23"/>
      <c r="Q892" s="23"/>
      <c r="R892" s="23"/>
      <c r="S892" s="23"/>
      <c r="T892" s="438"/>
      <c r="U892" s="467"/>
      <c r="V892" s="23"/>
      <c r="W892" s="23"/>
      <c r="X892" s="23"/>
      <c r="Y892" s="23"/>
      <c r="Z892" s="23"/>
      <c r="AA892" s="23"/>
      <c r="AB892" s="437"/>
      <c r="AC892" s="437"/>
      <c r="AD892" s="23"/>
      <c r="AE892" s="73"/>
      <c r="AF892" s="73"/>
      <c r="AG892" s="73"/>
      <c r="AH892" s="73"/>
      <c r="AI892" s="73"/>
      <c r="AJ892" s="73"/>
      <c r="AK892" s="73"/>
      <c r="AL892" s="73"/>
      <c r="AM892" s="73"/>
      <c r="AN892" s="73"/>
      <c r="AO892" s="73"/>
      <c r="AP892" s="73"/>
      <c r="AQ892" s="73"/>
      <c r="AR892" s="73"/>
      <c r="AS892" s="73"/>
      <c r="AT892" s="73"/>
      <c r="AU892" s="73"/>
    </row>
    <row r="893" ht="14.25" customHeight="1">
      <c r="A893" s="433"/>
      <c r="B893" s="438"/>
      <c r="C893" s="438"/>
      <c r="D893" s="438"/>
      <c r="E893" s="23"/>
      <c r="F893" s="438"/>
      <c r="G893" s="467"/>
      <c r="H893" s="23"/>
      <c r="I893" s="23"/>
      <c r="J893" s="439"/>
      <c r="K893" s="483"/>
      <c r="L893" s="438"/>
      <c r="M893" s="467"/>
      <c r="N893" s="23"/>
      <c r="O893" s="23"/>
      <c r="P893" s="23"/>
      <c r="Q893" s="23"/>
      <c r="R893" s="23"/>
      <c r="S893" s="23"/>
      <c r="T893" s="438"/>
      <c r="U893" s="467"/>
      <c r="V893" s="23"/>
      <c r="W893" s="23"/>
      <c r="X893" s="23"/>
      <c r="Y893" s="23"/>
      <c r="Z893" s="23"/>
      <c r="AA893" s="23"/>
      <c r="AB893" s="437"/>
      <c r="AC893" s="437"/>
      <c r="AD893" s="23"/>
      <c r="AE893" s="73"/>
      <c r="AF893" s="73"/>
      <c r="AG893" s="73"/>
      <c r="AH893" s="73"/>
      <c r="AI893" s="73"/>
      <c r="AJ893" s="73"/>
      <c r="AK893" s="73"/>
      <c r="AL893" s="73"/>
      <c r="AM893" s="73"/>
      <c r="AN893" s="73"/>
      <c r="AO893" s="73"/>
      <c r="AP893" s="73"/>
      <c r="AQ893" s="73"/>
      <c r="AR893" s="73"/>
      <c r="AS893" s="73"/>
      <c r="AT893" s="73"/>
      <c r="AU893" s="73"/>
    </row>
    <row r="894" ht="14.25" customHeight="1">
      <c r="A894" s="433"/>
      <c r="B894" s="438"/>
      <c r="C894" s="438"/>
      <c r="D894" s="438"/>
      <c r="E894" s="23"/>
      <c r="F894" s="438"/>
      <c r="G894" s="467"/>
      <c r="H894" s="23"/>
      <c r="I894" s="23"/>
      <c r="J894" s="439"/>
      <c r="K894" s="483"/>
      <c r="L894" s="438"/>
      <c r="M894" s="467"/>
      <c r="N894" s="23"/>
      <c r="O894" s="23"/>
      <c r="P894" s="23"/>
      <c r="Q894" s="23"/>
      <c r="R894" s="23"/>
      <c r="S894" s="23"/>
      <c r="T894" s="438"/>
      <c r="U894" s="467"/>
      <c r="V894" s="23"/>
      <c r="W894" s="23"/>
      <c r="X894" s="23"/>
      <c r="Y894" s="23"/>
      <c r="Z894" s="23"/>
      <c r="AA894" s="23"/>
      <c r="AB894" s="437"/>
      <c r="AC894" s="437"/>
      <c r="AD894" s="23"/>
      <c r="AE894" s="73"/>
      <c r="AF894" s="73"/>
      <c r="AG894" s="73"/>
      <c r="AH894" s="73"/>
      <c r="AI894" s="73"/>
      <c r="AJ894" s="73"/>
      <c r="AK894" s="73"/>
      <c r="AL894" s="73"/>
      <c r="AM894" s="73"/>
      <c r="AN894" s="73"/>
      <c r="AO894" s="73"/>
      <c r="AP894" s="73"/>
      <c r="AQ894" s="73"/>
      <c r="AR894" s="73"/>
      <c r="AS894" s="73"/>
      <c r="AT894" s="73"/>
      <c r="AU894" s="73"/>
    </row>
    <row r="895" ht="14.25" customHeight="1">
      <c r="A895" s="433"/>
      <c r="B895" s="438"/>
      <c r="C895" s="438"/>
      <c r="D895" s="438"/>
      <c r="E895" s="23"/>
      <c r="F895" s="438"/>
      <c r="G895" s="467"/>
      <c r="H895" s="23"/>
      <c r="I895" s="23"/>
      <c r="J895" s="439"/>
      <c r="K895" s="483"/>
      <c r="L895" s="438"/>
      <c r="M895" s="467"/>
      <c r="N895" s="23"/>
      <c r="O895" s="23"/>
      <c r="P895" s="23"/>
      <c r="Q895" s="23"/>
      <c r="R895" s="23"/>
      <c r="S895" s="23"/>
      <c r="T895" s="438"/>
      <c r="U895" s="467"/>
      <c r="V895" s="23"/>
      <c r="W895" s="23"/>
      <c r="X895" s="23"/>
      <c r="Y895" s="23"/>
      <c r="Z895" s="23"/>
      <c r="AA895" s="23"/>
      <c r="AB895" s="437"/>
      <c r="AC895" s="437"/>
      <c r="AD895" s="23"/>
      <c r="AE895" s="73"/>
      <c r="AF895" s="73"/>
      <c r="AG895" s="73"/>
      <c r="AH895" s="73"/>
      <c r="AI895" s="73"/>
      <c r="AJ895" s="73"/>
      <c r="AK895" s="73"/>
      <c r="AL895" s="73"/>
      <c r="AM895" s="73"/>
      <c r="AN895" s="73"/>
      <c r="AO895" s="73"/>
      <c r="AP895" s="73"/>
      <c r="AQ895" s="73"/>
      <c r="AR895" s="73"/>
      <c r="AS895" s="73"/>
      <c r="AT895" s="73"/>
      <c r="AU895" s="73"/>
    </row>
    <row r="896" ht="14.25" customHeight="1">
      <c r="A896" s="433"/>
      <c r="B896" s="438"/>
      <c r="C896" s="438"/>
      <c r="D896" s="438"/>
      <c r="E896" s="23"/>
      <c r="F896" s="438"/>
      <c r="G896" s="467"/>
      <c r="H896" s="23"/>
      <c r="I896" s="23"/>
      <c r="J896" s="439"/>
      <c r="K896" s="483"/>
      <c r="L896" s="438"/>
      <c r="M896" s="467"/>
      <c r="N896" s="23"/>
      <c r="O896" s="23"/>
      <c r="P896" s="23"/>
      <c r="Q896" s="23"/>
      <c r="R896" s="23"/>
      <c r="S896" s="23"/>
      <c r="T896" s="438"/>
      <c r="U896" s="467"/>
      <c r="V896" s="23"/>
      <c r="W896" s="23"/>
      <c r="X896" s="23"/>
      <c r="Y896" s="23"/>
      <c r="Z896" s="23"/>
      <c r="AA896" s="23"/>
      <c r="AB896" s="437"/>
      <c r="AC896" s="437"/>
      <c r="AD896" s="23"/>
      <c r="AE896" s="73"/>
      <c r="AF896" s="73"/>
      <c r="AG896" s="73"/>
      <c r="AH896" s="73"/>
      <c r="AI896" s="73"/>
      <c r="AJ896" s="73"/>
      <c r="AK896" s="73"/>
      <c r="AL896" s="73"/>
      <c r="AM896" s="73"/>
      <c r="AN896" s="73"/>
      <c r="AO896" s="73"/>
      <c r="AP896" s="73"/>
      <c r="AQ896" s="73"/>
      <c r="AR896" s="73"/>
      <c r="AS896" s="73"/>
      <c r="AT896" s="73"/>
      <c r="AU896" s="73"/>
    </row>
    <row r="897" ht="14.25" customHeight="1">
      <c r="A897" s="433"/>
      <c r="B897" s="438"/>
      <c r="C897" s="438"/>
      <c r="D897" s="438"/>
      <c r="E897" s="23"/>
      <c r="F897" s="438"/>
      <c r="G897" s="467"/>
      <c r="H897" s="23"/>
      <c r="I897" s="23"/>
      <c r="J897" s="439"/>
      <c r="K897" s="483"/>
      <c r="L897" s="438"/>
      <c r="M897" s="467"/>
      <c r="N897" s="23"/>
      <c r="O897" s="23"/>
      <c r="P897" s="23"/>
      <c r="Q897" s="23"/>
      <c r="R897" s="23"/>
      <c r="S897" s="23"/>
      <c r="T897" s="438"/>
      <c r="U897" s="467"/>
      <c r="V897" s="23"/>
      <c r="W897" s="23"/>
      <c r="X897" s="23"/>
      <c r="Y897" s="23"/>
      <c r="Z897" s="23"/>
      <c r="AA897" s="23"/>
      <c r="AB897" s="437"/>
      <c r="AC897" s="437"/>
      <c r="AD897" s="23"/>
      <c r="AE897" s="73"/>
      <c r="AF897" s="73"/>
      <c r="AG897" s="73"/>
      <c r="AH897" s="73"/>
      <c r="AI897" s="73"/>
      <c r="AJ897" s="73"/>
      <c r="AK897" s="73"/>
      <c r="AL897" s="73"/>
      <c r="AM897" s="73"/>
      <c r="AN897" s="73"/>
      <c r="AO897" s="73"/>
      <c r="AP897" s="73"/>
      <c r="AQ897" s="73"/>
      <c r="AR897" s="73"/>
      <c r="AS897" s="73"/>
      <c r="AT897" s="73"/>
      <c r="AU897" s="73"/>
    </row>
    <row r="898" ht="14.25" customHeight="1">
      <c r="A898" s="433"/>
      <c r="B898" s="438"/>
      <c r="C898" s="438"/>
      <c r="D898" s="438"/>
      <c r="E898" s="23"/>
      <c r="F898" s="438"/>
      <c r="G898" s="467"/>
      <c r="H898" s="23"/>
      <c r="I898" s="23"/>
      <c r="J898" s="439"/>
      <c r="K898" s="483"/>
      <c r="L898" s="438"/>
      <c r="M898" s="467"/>
      <c r="N898" s="23"/>
      <c r="O898" s="23"/>
      <c r="P898" s="23"/>
      <c r="Q898" s="23"/>
      <c r="R898" s="23"/>
      <c r="S898" s="23"/>
      <c r="T898" s="438"/>
      <c r="U898" s="467"/>
      <c r="V898" s="23"/>
      <c r="W898" s="23"/>
      <c r="X898" s="23"/>
      <c r="Y898" s="23"/>
      <c r="Z898" s="23"/>
      <c r="AA898" s="23"/>
      <c r="AB898" s="437"/>
      <c r="AC898" s="437"/>
      <c r="AD898" s="23"/>
      <c r="AE898" s="73"/>
      <c r="AF898" s="73"/>
      <c r="AG898" s="73"/>
      <c r="AH898" s="73"/>
      <c r="AI898" s="73"/>
      <c r="AJ898" s="73"/>
      <c r="AK898" s="73"/>
      <c r="AL898" s="73"/>
      <c r="AM898" s="73"/>
      <c r="AN898" s="73"/>
      <c r="AO898" s="73"/>
      <c r="AP898" s="73"/>
      <c r="AQ898" s="73"/>
      <c r="AR898" s="73"/>
      <c r="AS898" s="73"/>
      <c r="AT898" s="73"/>
      <c r="AU898" s="73"/>
    </row>
    <row r="899" ht="14.25" customHeight="1">
      <c r="A899" s="433"/>
      <c r="B899" s="438"/>
      <c r="C899" s="438"/>
      <c r="D899" s="438"/>
      <c r="E899" s="23"/>
      <c r="F899" s="438"/>
      <c r="G899" s="467"/>
      <c r="H899" s="23"/>
      <c r="I899" s="23"/>
      <c r="J899" s="439"/>
      <c r="K899" s="483"/>
      <c r="L899" s="438"/>
      <c r="M899" s="467"/>
      <c r="N899" s="23"/>
      <c r="O899" s="23"/>
      <c r="P899" s="23"/>
      <c r="Q899" s="23"/>
      <c r="R899" s="23"/>
      <c r="S899" s="23"/>
      <c r="T899" s="438"/>
      <c r="U899" s="467"/>
      <c r="V899" s="23"/>
      <c r="W899" s="23"/>
      <c r="X899" s="23"/>
      <c r="Y899" s="23"/>
      <c r="Z899" s="23"/>
      <c r="AA899" s="23"/>
      <c r="AB899" s="437"/>
      <c r="AC899" s="437"/>
      <c r="AD899" s="23"/>
      <c r="AE899" s="73"/>
      <c r="AF899" s="73"/>
      <c r="AG899" s="73"/>
      <c r="AH899" s="73"/>
      <c r="AI899" s="73"/>
      <c r="AJ899" s="73"/>
      <c r="AK899" s="73"/>
      <c r="AL899" s="73"/>
      <c r="AM899" s="73"/>
      <c r="AN899" s="73"/>
      <c r="AO899" s="73"/>
      <c r="AP899" s="73"/>
      <c r="AQ899" s="73"/>
      <c r="AR899" s="73"/>
      <c r="AS899" s="73"/>
      <c r="AT899" s="73"/>
      <c r="AU899" s="73"/>
    </row>
    <row r="900" ht="14.25" customHeight="1">
      <c r="A900" s="433"/>
      <c r="B900" s="438"/>
      <c r="C900" s="438"/>
      <c r="D900" s="438"/>
      <c r="E900" s="23"/>
      <c r="F900" s="438"/>
      <c r="G900" s="467"/>
      <c r="H900" s="23"/>
      <c r="I900" s="23"/>
      <c r="J900" s="439"/>
      <c r="K900" s="483"/>
      <c r="L900" s="438"/>
      <c r="M900" s="467"/>
      <c r="N900" s="23"/>
      <c r="O900" s="23"/>
      <c r="P900" s="23"/>
      <c r="Q900" s="23"/>
      <c r="R900" s="23"/>
      <c r="S900" s="23"/>
      <c r="T900" s="438"/>
      <c r="U900" s="467"/>
      <c r="V900" s="23"/>
      <c r="W900" s="23"/>
      <c r="X900" s="23"/>
      <c r="Y900" s="23"/>
      <c r="Z900" s="23"/>
      <c r="AA900" s="23"/>
      <c r="AB900" s="437"/>
      <c r="AC900" s="437"/>
      <c r="AD900" s="23"/>
      <c r="AE900" s="73"/>
      <c r="AF900" s="73"/>
      <c r="AG900" s="73"/>
      <c r="AH900" s="73"/>
      <c r="AI900" s="73"/>
      <c r="AJ900" s="73"/>
      <c r="AK900" s="73"/>
      <c r="AL900" s="73"/>
      <c r="AM900" s="73"/>
      <c r="AN900" s="73"/>
      <c r="AO900" s="73"/>
      <c r="AP900" s="73"/>
      <c r="AQ900" s="73"/>
      <c r="AR900" s="73"/>
      <c r="AS900" s="73"/>
      <c r="AT900" s="73"/>
      <c r="AU900" s="73"/>
    </row>
    <row r="901" ht="14.25" customHeight="1">
      <c r="A901" s="433"/>
      <c r="B901" s="438"/>
      <c r="C901" s="438"/>
      <c r="D901" s="438"/>
      <c r="E901" s="23"/>
      <c r="F901" s="438"/>
      <c r="G901" s="467"/>
      <c r="H901" s="23"/>
      <c r="I901" s="23"/>
      <c r="J901" s="439"/>
      <c r="K901" s="483"/>
      <c r="L901" s="438"/>
      <c r="M901" s="467"/>
      <c r="N901" s="23"/>
      <c r="O901" s="23"/>
      <c r="P901" s="23"/>
      <c r="Q901" s="23"/>
      <c r="R901" s="23"/>
      <c r="S901" s="23"/>
      <c r="T901" s="438"/>
      <c r="U901" s="467"/>
      <c r="V901" s="23"/>
      <c r="W901" s="23"/>
      <c r="X901" s="23"/>
      <c r="Y901" s="23"/>
      <c r="Z901" s="23"/>
      <c r="AA901" s="23"/>
      <c r="AB901" s="437"/>
      <c r="AC901" s="437"/>
      <c r="AD901" s="23"/>
      <c r="AE901" s="73"/>
      <c r="AF901" s="73"/>
      <c r="AG901" s="73"/>
      <c r="AH901" s="73"/>
      <c r="AI901" s="73"/>
      <c r="AJ901" s="73"/>
      <c r="AK901" s="73"/>
      <c r="AL901" s="73"/>
      <c r="AM901" s="73"/>
      <c r="AN901" s="73"/>
      <c r="AO901" s="73"/>
      <c r="AP901" s="73"/>
      <c r="AQ901" s="73"/>
      <c r="AR901" s="73"/>
      <c r="AS901" s="73"/>
      <c r="AT901" s="73"/>
      <c r="AU901" s="73"/>
    </row>
    <row r="902" ht="14.25" customHeight="1">
      <c r="A902" s="433"/>
      <c r="B902" s="438"/>
      <c r="C902" s="438"/>
      <c r="D902" s="438"/>
      <c r="E902" s="23"/>
      <c r="F902" s="438"/>
      <c r="G902" s="467"/>
      <c r="H902" s="23"/>
      <c r="I902" s="23"/>
      <c r="J902" s="439"/>
      <c r="K902" s="483"/>
      <c r="L902" s="438"/>
      <c r="M902" s="467"/>
      <c r="N902" s="23"/>
      <c r="O902" s="23"/>
      <c r="P902" s="23"/>
      <c r="Q902" s="23"/>
      <c r="R902" s="23"/>
      <c r="S902" s="23"/>
      <c r="T902" s="438"/>
      <c r="U902" s="467"/>
      <c r="V902" s="23"/>
      <c r="W902" s="23"/>
      <c r="X902" s="23"/>
      <c r="Y902" s="23"/>
      <c r="Z902" s="23"/>
      <c r="AA902" s="23"/>
      <c r="AB902" s="437"/>
      <c r="AC902" s="437"/>
      <c r="AD902" s="23"/>
      <c r="AE902" s="73"/>
      <c r="AF902" s="73"/>
      <c r="AG902" s="73"/>
      <c r="AH902" s="73"/>
      <c r="AI902" s="73"/>
      <c r="AJ902" s="73"/>
      <c r="AK902" s="73"/>
      <c r="AL902" s="73"/>
      <c r="AM902" s="73"/>
      <c r="AN902" s="73"/>
      <c r="AO902" s="73"/>
      <c r="AP902" s="73"/>
      <c r="AQ902" s="73"/>
      <c r="AR902" s="73"/>
      <c r="AS902" s="73"/>
      <c r="AT902" s="73"/>
      <c r="AU902" s="73"/>
    </row>
    <row r="903" ht="14.25" customHeight="1">
      <c r="A903" s="433"/>
      <c r="B903" s="438"/>
      <c r="C903" s="438"/>
      <c r="D903" s="438"/>
      <c r="E903" s="23"/>
      <c r="F903" s="438"/>
      <c r="G903" s="467"/>
      <c r="H903" s="23"/>
      <c r="I903" s="23"/>
      <c r="J903" s="439"/>
      <c r="K903" s="483"/>
      <c r="L903" s="438"/>
      <c r="M903" s="467"/>
      <c r="N903" s="23"/>
      <c r="O903" s="23"/>
      <c r="P903" s="23"/>
      <c r="Q903" s="23"/>
      <c r="R903" s="23"/>
      <c r="S903" s="23"/>
      <c r="T903" s="438"/>
      <c r="U903" s="467"/>
      <c r="V903" s="23"/>
      <c r="W903" s="23"/>
      <c r="X903" s="23"/>
      <c r="Y903" s="23"/>
      <c r="Z903" s="23"/>
      <c r="AA903" s="23"/>
      <c r="AB903" s="437"/>
      <c r="AC903" s="437"/>
      <c r="AD903" s="23"/>
      <c r="AE903" s="73"/>
      <c r="AF903" s="73"/>
      <c r="AG903" s="73"/>
      <c r="AH903" s="73"/>
      <c r="AI903" s="73"/>
      <c r="AJ903" s="73"/>
      <c r="AK903" s="73"/>
      <c r="AL903" s="73"/>
      <c r="AM903" s="73"/>
      <c r="AN903" s="73"/>
      <c r="AO903" s="73"/>
      <c r="AP903" s="73"/>
      <c r="AQ903" s="73"/>
      <c r="AR903" s="73"/>
      <c r="AS903" s="73"/>
      <c r="AT903" s="73"/>
      <c r="AU903" s="73"/>
    </row>
    <row r="904" ht="14.25" customHeight="1">
      <c r="A904" s="433"/>
      <c r="B904" s="438"/>
      <c r="C904" s="438"/>
      <c r="D904" s="438"/>
      <c r="E904" s="23"/>
      <c r="F904" s="438"/>
      <c r="G904" s="467"/>
      <c r="H904" s="23"/>
      <c r="I904" s="23"/>
      <c r="J904" s="439"/>
      <c r="K904" s="483"/>
      <c r="L904" s="438"/>
      <c r="M904" s="467"/>
      <c r="N904" s="23"/>
      <c r="O904" s="23"/>
      <c r="P904" s="23"/>
      <c r="Q904" s="23"/>
      <c r="R904" s="23"/>
      <c r="S904" s="23"/>
      <c r="T904" s="438"/>
      <c r="U904" s="467"/>
      <c r="V904" s="23"/>
      <c r="W904" s="23"/>
      <c r="X904" s="23"/>
      <c r="Y904" s="23"/>
      <c r="Z904" s="23"/>
      <c r="AA904" s="23"/>
      <c r="AB904" s="437"/>
      <c r="AC904" s="437"/>
      <c r="AD904" s="23"/>
      <c r="AE904" s="73"/>
      <c r="AF904" s="73"/>
      <c r="AG904" s="73"/>
      <c r="AH904" s="73"/>
      <c r="AI904" s="73"/>
      <c r="AJ904" s="73"/>
      <c r="AK904" s="73"/>
      <c r="AL904" s="73"/>
      <c r="AM904" s="73"/>
      <c r="AN904" s="73"/>
      <c r="AO904" s="73"/>
      <c r="AP904" s="73"/>
      <c r="AQ904" s="73"/>
      <c r="AR904" s="73"/>
      <c r="AS904" s="73"/>
      <c r="AT904" s="73"/>
      <c r="AU904" s="73"/>
    </row>
    <row r="905" ht="14.25" customHeight="1">
      <c r="A905" s="433"/>
      <c r="B905" s="438"/>
      <c r="C905" s="438"/>
      <c r="D905" s="438"/>
      <c r="E905" s="23"/>
      <c r="F905" s="438"/>
      <c r="G905" s="467"/>
      <c r="H905" s="23"/>
      <c r="I905" s="23"/>
      <c r="J905" s="439"/>
      <c r="K905" s="483"/>
      <c r="L905" s="438"/>
      <c r="M905" s="467"/>
      <c r="N905" s="23"/>
      <c r="O905" s="23"/>
      <c r="P905" s="23"/>
      <c r="Q905" s="23"/>
      <c r="R905" s="23"/>
      <c r="S905" s="23"/>
      <c r="T905" s="438"/>
      <c r="U905" s="467"/>
      <c r="V905" s="23"/>
      <c r="W905" s="23"/>
      <c r="X905" s="23"/>
      <c r="Y905" s="23"/>
      <c r="Z905" s="23"/>
      <c r="AA905" s="23"/>
      <c r="AB905" s="437"/>
      <c r="AC905" s="437"/>
      <c r="AD905" s="23"/>
      <c r="AE905" s="73"/>
      <c r="AF905" s="73"/>
      <c r="AG905" s="73"/>
      <c r="AH905" s="73"/>
      <c r="AI905" s="73"/>
      <c r="AJ905" s="73"/>
      <c r="AK905" s="73"/>
      <c r="AL905" s="73"/>
      <c r="AM905" s="73"/>
      <c r="AN905" s="73"/>
      <c r="AO905" s="73"/>
      <c r="AP905" s="73"/>
      <c r="AQ905" s="73"/>
      <c r="AR905" s="73"/>
      <c r="AS905" s="73"/>
      <c r="AT905" s="73"/>
      <c r="AU905" s="73"/>
    </row>
    <row r="906" ht="14.25" customHeight="1">
      <c r="A906" s="433"/>
      <c r="B906" s="438"/>
      <c r="C906" s="438"/>
      <c r="D906" s="438"/>
      <c r="E906" s="23"/>
      <c r="F906" s="438"/>
      <c r="G906" s="467"/>
      <c r="H906" s="23"/>
      <c r="I906" s="23"/>
      <c r="J906" s="439"/>
      <c r="K906" s="483"/>
      <c r="L906" s="438"/>
      <c r="M906" s="467"/>
      <c r="N906" s="23"/>
      <c r="O906" s="23"/>
      <c r="P906" s="23"/>
      <c r="Q906" s="23"/>
      <c r="R906" s="23"/>
      <c r="S906" s="23"/>
      <c r="T906" s="438"/>
      <c r="U906" s="467"/>
      <c r="V906" s="23"/>
      <c r="W906" s="23"/>
      <c r="X906" s="23"/>
      <c r="Y906" s="23"/>
      <c r="Z906" s="23"/>
      <c r="AA906" s="23"/>
      <c r="AB906" s="437"/>
      <c r="AC906" s="437"/>
      <c r="AD906" s="23"/>
      <c r="AE906" s="73"/>
      <c r="AF906" s="73"/>
      <c r="AG906" s="73"/>
      <c r="AH906" s="73"/>
      <c r="AI906" s="73"/>
      <c r="AJ906" s="73"/>
      <c r="AK906" s="73"/>
      <c r="AL906" s="73"/>
      <c r="AM906" s="73"/>
      <c r="AN906" s="73"/>
      <c r="AO906" s="73"/>
      <c r="AP906" s="73"/>
      <c r="AQ906" s="73"/>
      <c r="AR906" s="73"/>
      <c r="AS906" s="73"/>
      <c r="AT906" s="73"/>
      <c r="AU906" s="73"/>
    </row>
    <row r="907" ht="14.25" customHeight="1">
      <c r="A907" s="433"/>
      <c r="B907" s="438"/>
      <c r="C907" s="438"/>
      <c r="D907" s="438"/>
      <c r="E907" s="23"/>
      <c r="F907" s="438"/>
      <c r="G907" s="467"/>
      <c r="H907" s="23"/>
      <c r="I907" s="23"/>
      <c r="J907" s="439"/>
      <c r="K907" s="483"/>
      <c r="L907" s="438"/>
      <c r="M907" s="467"/>
      <c r="N907" s="23"/>
      <c r="O907" s="23"/>
      <c r="P907" s="23"/>
      <c r="Q907" s="23"/>
      <c r="R907" s="23"/>
      <c r="S907" s="23"/>
      <c r="T907" s="438"/>
      <c r="U907" s="467"/>
      <c r="V907" s="23"/>
      <c r="W907" s="23"/>
      <c r="X907" s="23"/>
      <c r="Y907" s="23"/>
      <c r="Z907" s="23"/>
      <c r="AA907" s="23"/>
      <c r="AB907" s="437"/>
      <c r="AC907" s="437"/>
      <c r="AD907" s="23"/>
      <c r="AE907" s="73"/>
      <c r="AF907" s="73"/>
      <c r="AG907" s="73"/>
      <c r="AH907" s="73"/>
      <c r="AI907" s="73"/>
      <c r="AJ907" s="73"/>
      <c r="AK907" s="73"/>
      <c r="AL907" s="73"/>
      <c r="AM907" s="73"/>
      <c r="AN907" s="73"/>
      <c r="AO907" s="73"/>
      <c r="AP907" s="73"/>
      <c r="AQ907" s="73"/>
      <c r="AR907" s="73"/>
      <c r="AS907" s="73"/>
      <c r="AT907" s="73"/>
      <c r="AU907" s="73"/>
    </row>
    <row r="908" ht="14.25" customHeight="1">
      <c r="A908" s="433"/>
      <c r="B908" s="438"/>
      <c r="C908" s="438"/>
      <c r="D908" s="438"/>
      <c r="E908" s="23"/>
      <c r="F908" s="438"/>
      <c r="G908" s="467"/>
      <c r="H908" s="23"/>
      <c r="I908" s="23"/>
      <c r="J908" s="439"/>
      <c r="K908" s="483"/>
      <c r="L908" s="438"/>
      <c r="M908" s="467"/>
      <c r="N908" s="23"/>
      <c r="O908" s="23"/>
      <c r="P908" s="23"/>
      <c r="Q908" s="23"/>
      <c r="R908" s="23"/>
      <c r="S908" s="23"/>
      <c r="T908" s="438"/>
      <c r="U908" s="467"/>
      <c r="V908" s="23"/>
      <c r="W908" s="23"/>
      <c r="X908" s="23"/>
      <c r="Y908" s="23"/>
      <c r="Z908" s="23"/>
      <c r="AA908" s="23"/>
      <c r="AB908" s="437"/>
      <c r="AC908" s="437"/>
      <c r="AD908" s="23"/>
      <c r="AE908" s="73"/>
      <c r="AF908" s="73"/>
      <c r="AG908" s="73"/>
      <c r="AH908" s="73"/>
      <c r="AI908" s="73"/>
      <c r="AJ908" s="73"/>
      <c r="AK908" s="73"/>
      <c r="AL908" s="73"/>
      <c r="AM908" s="73"/>
      <c r="AN908" s="73"/>
      <c r="AO908" s="73"/>
      <c r="AP908" s="73"/>
      <c r="AQ908" s="73"/>
      <c r="AR908" s="73"/>
      <c r="AS908" s="73"/>
      <c r="AT908" s="73"/>
      <c r="AU908" s="73"/>
    </row>
    <row r="909" ht="14.25" customHeight="1">
      <c r="A909" s="433"/>
      <c r="B909" s="438"/>
      <c r="C909" s="438"/>
      <c r="D909" s="438"/>
      <c r="E909" s="23"/>
      <c r="F909" s="438"/>
      <c r="G909" s="467"/>
      <c r="H909" s="23"/>
      <c r="I909" s="23"/>
      <c r="J909" s="439"/>
      <c r="K909" s="483"/>
      <c r="L909" s="438"/>
      <c r="M909" s="467"/>
      <c r="N909" s="23"/>
      <c r="O909" s="23"/>
      <c r="P909" s="23"/>
      <c r="Q909" s="23"/>
      <c r="R909" s="23"/>
      <c r="S909" s="23"/>
      <c r="T909" s="438"/>
      <c r="U909" s="467"/>
      <c r="V909" s="23"/>
      <c r="W909" s="23"/>
      <c r="X909" s="23"/>
      <c r="Y909" s="23"/>
      <c r="Z909" s="23"/>
      <c r="AA909" s="23"/>
      <c r="AB909" s="437"/>
      <c r="AC909" s="437"/>
      <c r="AD909" s="23"/>
      <c r="AE909" s="73"/>
      <c r="AF909" s="73"/>
      <c r="AG909" s="73"/>
      <c r="AH909" s="73"/>
      <c r="AI909" s="73"/>
      <c r="AJ909" s="73"/>
      <c r="AK909" s="73"/>
      <c r="AL909" s="73"/>
      <c r="AM909" s="73"/>
      <c r="AN909" s="73"/>
      <c r="AO909" s="73"/>
      <c r="AP909" s="73"/>
      <c r="AQ909" s="73"/>
      <c r="AR909" s="73"/>
      <c r="AS909" s="73"/>
      <c r="AT909" s="73"/>
      <c r="AU909" s="73"/>
    </row>
    <row r="910" ht="14.25" customHeight="1">
      <c r="A910" s="433"/>
      <c r="B910" s="438"/>
      <c r="C910" s="438"/>
      <c r="D910" s="438"/>
      <c r="E910" s="23"/>
      <c r="F910" s="438"/>
      <c r="G910" s="467"/>
      <c r="H910" s="23"/>
      <c r="I910" s="23"/>
      <c r="J910" s="439"/>
      <c r="K910" s="483"/>
      <c r="L910" s="438"/>
      <c r="M910" s="467"/>
      <c r="N910" s="23"/>
      <c r="O910" s="23"/>
      <c r="P910" s="23"/>
      <c r="Q910" s="23"/>
      <c r="R910" s="23"/>
      <c r="S910" s="23"/>
      <c r="T910" s="438"/>
      <c r="U910" s="467"/>
      <c r="V910" s="23"/>
      <c r="W910" s="23"/>
      <c r="X910" s="23"/>
      <c r="Y910" s="23"/>
      <c r="Z910" s="23"/>
      <c r="AA910" s="23"/>
      <c r="AB910" s="437"/>
      <c r="AC910" s="437"/>
      <c r="AD910" s="23"/>
      <c r="AE910" s="73"/>
      <c r="AF910" s="73"/>
      <c r="AG910" s="73"/>
      <c r="AH910" s="73"/>
      <c r="AI910" s="73"/>
      <c r="AJ910" s="73"/>
      <c r="AK910" s="73"/>
      <c r="AL910" s="73"/>
      <c r="AM910" s="73"/>
      <c r="AN910" s="73"/>
      <c r="AO910" s="73"/>
      <c r="AP910" s="73"/>
      <c r="AQ910" s="73"/>
      <c r="AR910" s="73"/>
      <c r="AS910" s="73"/>
      <c r="AT910" s="73"/>
      <c r="AU910" s="73"/>
    </row>
    <row r="911" ht="14.25" customHeight="1">
      <c r="A911" s="433"/>
      <c r="B911" s="438"/>
      <c r="C911" s="438"/>
      <c r="D911" s="438"/>
      <c r="E911" s="23"/>
      <c r="F911" s="438"/>
      <c r="G911" s="467"/>
      <c r="H911" s="23"/>
      <c r="I911" s="23"/>
      <c r="J911" s="439"/>
      <c r="K911" s="483"/>
      <c r="L911" s="438"/>
      <c r="M911" s="467"/>
      <c r="N911" s="23"/>
      <c r="O911" s="23"/>
      <c r="P911" s="23"/>
      <c r="Q911" s="23"/>
      <c r="R911" s="23"/>
      <c r="S911" s="23"/>
      <c r="T911" s="438"/>
      <c r="U911" s="467"/>
      <c r="V911" s="23"/>
      <c r="W911" s="23"/>
      <c r="X911" s="23"/>
      <c r="Y911" s="23"/>
      <c r="Z911" s="23"/>
      <c r="AA911" s="23"/>
      <c r="AB911" s="437"/>
      <c r="AC911" s="437"/>
      <c r="AD911" s="23"/>
      <c r="AE911" s="73"/>
      <c r="AF911" s="73"/>
      <c r="AG911" s="73"/>
      <c r="AH911" s="73"/>
      <c r="AI911" s="73"/>
      <c r="AJ911" s="73"/>
      <c r="AK911" s="73"/>
      <c r="AL911" s="73"/>
      <c r="AM911" s="73"/>
      <c r="AN911" s="73"/>
      <c r="AO911" s="73"/>
      <c r="AP911" s="73"/>
      <c r="AQ911" s="73"/>
      <c r="AR911" s="73"/>
      <c r="AS911" s="73"/>
      <c r="AT911" s="73"/>
      <c r="AU911" s="73"/>
    </row>
    <row r="912" ht="14.25" customHeight="1">
      <c r="A912" s="433"/>
      <c r="B912" s="438"/>
      <c r="C912" s="438"/>
      <c r="D912" s="438"/>
      <c r="E912" s="23"/>
      <c r="F912" s="438"/>
      <c r="G912" s="467"/>
      <c r="H912" s="23"/>
      <c r="I912" s="23"/>
      <c r="J912" s="439"/>
      <c r="K912" s="483"/>
      <c r="L912" s="438"/>
      <c r="M912" s="467"/>
      <c r="N912" s="23"/>
      <c r="O912" s="23"/>
      <c r="P912" s="23"/>
      <c r="Q912" s="23"/>
      <c r="R912" s="23"/>
      <c r="S912" s="23"/>
      <c r="T912" s="438"/>
      <c r="U912" s="467"/>
      <c r="V912" s="23"/>
      <c r="W912" s="23"/>
      <c r="X912" s="23"/>
      <c r="Y912" s="23"/>
      <c r="Z912" s="23"/>
      <c r="AA912" s="23"/>
      <c r="AB912" s="437"/>
      <c r="AC912" s="437"/>
      <c r="AD912" s="23"/>
      <c r="AE912" s="73"/>
      <c r="AF912" s="73"/>
      <c r="AG912" s="73"/>
      <c r="AH912" s="73"/>
      <c r="AI912" s="73"/>
      <c r="AJ912" s="73"/>
      <c r="AK912" s="73"/>
      <c r="AL912" s="73"/>
      <c r="AM912" s="73"/>
      <c r="AN912" s="73"/>
      <c r="AO912" s="73"/>
      <c r="AP912" s="73"/>
      <c r="AQ912" s="73"/>
      <c r="AR912" s="73"/>
      <c r="AS912" s="73"/>
      <c r="AT912" s="73"/>
      <c r="AU912" s="73"/>
    </row>
    <row r="913" ht="14.25" customHeight="1">
      <c r="A913" s="433"/>
      <c r="B913" s="438"/>
      <c r="C913" s="438"/>
      <c r="D913" s="438"/>
      <c r="E913" s="23"/>
      <c r="F913" s="438"/>
      <c r="G913" s="467"/>
      <c r="H913" s="23"/>
      <c r="I913" s="23"/>
      <c r="J913" s="439"/>
      <c r="K913" s="483"/>
      <c r="L913" s="438"/>
      <c r="M913" s="467"/>
      <c r="N913" s="23"/>
      <c r="O913" s="23"/>
      <c r="P913" s="23"/>
      <c r="Q913" s="23"/>
      <c r="R913" s="23"/>
      <c r="S913" s="23"/>
      <c r="T913" s="438"/>
      <c r="U913" s="467"/>
      <c r="V913" s="23"/>
      <c r="W913" s="23"/>
      <c r="X913" s="23"/>
      <c r="Y913" s="23"/>
      <c r="Z913" s="23"/>
      <c r="AA913" s="23"/>
      <c r="AB913" s="437"/>
      <c r="AC913" s="437"/>
      <c r="AD913" s="23"/>
      <c r="AE913" s="73"/>
      <c r="AF913" s="73"/>
      <c r="AG913" s="73"/>
      <c r="AH913" s="73"/>
      <c r="AI913" s="73"/>
      <c r="AJ913" s="73"/>
      <c r="AK913" s="73"/>
      <c r="AL913" s="73"/>
      <c r="AM913" s="73"/>
      <c r="AN913" s="73"/>
      <c r="AO913" s="73"/>
      <c r="AP913" s="73"/>
      <c r="AQ913" s="73"/>
      <c r="AR913" s="73"/>
      <c r="AS913" s="73"/>
      <c r="AT913" s="73"/>
      <c r="AU913" s="73"/>
    </row>
    <row r="914" ht="14.25" customHeight="1">
      <c r="A914" s="433"/>
      <c r="B914" s="438"/>
      <c r="C914" s="438"/>
      <c r="D914" s="438"/>
      <c r="E914" s="23"/>
      <c r="F914" s="438"/>
      <c r="G914" s="467"/>
      <c r="H914" s="23"/>
      <c r="I914" s="23"/>
      <c r="J914" s="439"/>
      <c r="K914" s="483"/>
      <c r="L914" s="438"/>
      <c r="M914" s="467"/>
      <c r="N914" s="23"/>
      <c r="O914" s="23"/>
      <c r="P914" s="23"/>
      <c r="Q914" s="23"/>
      <c r="R914" s="23"/>
      <c r="S914" s="23"/>
      <c r="T914" s="438"/>
      <c r="U914" s="467"/>
      <c r="V914" s="23"/>
      <c r="W914" s="23"/>
      <c r="X914" s="23"/>
      <c r="Y914" s="23"/>
      <c r="Z914" s="23"/>
      <c r="AA914" s="23"/>
      <c r="AB914" s="437"/>
      <c r="AC914" s="437"/>
      <c r="AD914" s="23"/>
      <c r="AE914" s="73"/>
      <c r="AF914" s="73"/>
      <c r="AG914" s="73"/>
      <c r="AH914" s="73"/>
      <c r="AI914" s="73"/>
      <c r="AJ914" s="73"/>
      <c r="AK914" s="73"/>
      <c r="AL914" s="73"/>
      <c r="AM914" s="73"/>
      <c r="AN914" s="73"/>
      <c r="AO914" s="73"/>
      <c r="AP914" s="73"/>
      <c r="AQ914" s="73"/>
      <c r="AR914" s="73"/>
      <c r="AS914" s="73"/>
      <c r="AT914" s="73"/>
      <c r="AU914" s="73"/>
    </row>
    <row r="915" ht="14.25" customHeight="1">
      <c r="A915" s="433"/>
      <c r="B915" s="438"/>
      <c r="C915" s="438"/>
      <c r="D915" s="438"/>
      <c r="E915" s="23"/>
      <c r="F915" s="438"/>
      <c r="G915" s="467"/>
      <c r="H915" s="23"/>
      <c r="I915" s="23"/>
      <c r="J915" s="439"/>
      <c r="K915" s="483"/>
      <c r="L915" s="438"/>
      <c r="M915" s="467"/>
      <c r="N915" s="23"/>
      <c r="O915" s="23"/>
      <c r="P915" s="23"/>
      <c r="Q915" s="23"/>
      <c r="R915" s="23"/>
      <c r="S915" s="23"/>
      <c r="T915" s="438"/>
      <c r="U915" s="467"/>
      <c r="V915" s="23"/>
      <c r="W915" s="23"/>
      <c r="X915" s="23"/>
      <c r="Y915" s="23"/>
      <c r="Z915" s="23"/>
      <c r="AA915" s="23"/>
      <c r="AB915" s="437"/>
      <c r="AC915" s="437"/>
      <c r="AD915" s="23"/>
      <c r="AE915" s="73"/>
      <c r="AF915" s="73"/>
      <c r="AG915" s="73"/>
      <c r="AH915" s="73"/>
      <c r="AI915" s="73"/>
      <c r="AJ915" s="73"/>
      <c r="AK915" s="73"/>
      <c r="AL915" s="73"/>
      <c r="AM915" s="73"/>
      <c r="AN915" s="73"/>
      <c r="AO915" s="73"/>
      <c r="AP915" s="73"/>
      <c r="AQ915" s="73"/>
      <c r="AR915" s="73"/>
      <c r="AS915" s="73"/>
      <c r="AT915" s="73"/>
      <c r="AU915" s="73"/>
    </row>
    <row r="916" ht="14.25" customHeight="1">
      <c r="A916" s="433"/>
      <c r="B916" s="438"/>
      <c r="C916" s="438"/>
      <c r="D916" s="438"/>
      <c r="E916" s="23"/>
      <c r="F916" s="438"/>
      <c r="G916" s="467"/>
      <c r="H916" s="23"/>
      <c r="I916" s="23"/>
      <c r="J916" s="439"/>
      <c r="K916" s="483"/>
      <c r="L916" s="438"/>
      <c r="M916" s="467"/>
      <c r="N916" s="23"/>
      <c r="O916" s="23"/>
      <c r="P916" s="23"/>
      <c r="Q916" s="23"/>
      <c r="R916" s="23"/>
      <c r="S916" s="23"/>
      <c r="T916" s="438"/>
      <c r="U916" s="467"/>
      <c r="V916" s="23"/>
      <c r="W916" s="23"/>
      <c r="X916" s="23"/>
      <c r="Y916" s="23"/>
      <c r="Z916" s="23"/>
      <c r="AA916" s="23"/>
      <c r="AB916" s="437"/>
      <c r="AC916" s="437"/>
      <c r="AD916" s="23"/>
      <c r="AE916" s="73"/>
      <c r="AF916" s="73"/>
      <c r="AG916" s="73"/>
      <c r="AH916" s="73"/>
      <c r="AI916" s="73"/>
      <c r="AJ916" s="73"/>
      <c r="AK916" s="73"/>
      <c r="AL916" s="73"/>
      <c r="AM916" s="73"/>
      <c r="AN916" s="73"/>
      <c r="AO916" s="73"/>
      <c r="AP916" s="73"/>
      <c r="AQ916" s="73"/>
      <c r="AR916" s="73"/>
      <c r="AS916" s="73"/>
      <c r="AT916" s="73"/>
      <c r="AU916" s="73"/>
    </row>
    <row r="917" ht="14.25" customHeight="1">
      <c r="A917" s="433"/>
      <c r="B917" s="438"/>
      <c r="C917" s="438"/>
      <c r="D917" s="438"/>
      <c r="E917" s="23"/>
      <c r="F917" s="438"/>
      <c r="G917" s="467"/>
      <c r="H917" s="23"/>
      <c r="I917" s="23"/>
      <c r="J917" s="439"/>
      <c r="K917" s="483"/>
      <c r="L917" s="438"/>
      <c r="M917" s="467"/>
      <c r="N917" s="23"/>
      <c r="O917" s="23"/>
      <c r="P917" s="23"/>
      <c r="Q917" s="23"/>
      <c r="R917" s="23"/>
      <c r="S917" s="23"/>
      <c r="T917" s="438"/>
      <c r="U917" s="467"/>
      <c r="V917" s="23"/>
      <c r="W917" s="23"/>
      <c r="X917" s="23"/>
      <c r="Y917" s="23"/>
      <c r="Z917" s="23"/>
      <c r="AA917" s="23"/>
      <c r="AB917" s="437"/>
      <c r="AC917" s="437"/>
      <c r="AD917" s="23"/>
      <c r="AE917" s="73"/>
      <c r="AF917" s="73"/>
      <c r="AG917" s="73"/>
      <c r="AH917" s="73"/>
      <c r="AI917" s="73"/>
      <c r="AJ917" s="73"/>
      <c r="AK917" s="73"/>
      <c r="AL917" s="73"/>
      <c r="AM917" s="73"/>
      <c r="AN917" s="73"/>
      <c r="AO917" s="73"/>
      <c r="AP917" s="73"/>
      <c r="AQ917" s="73"/>
      <c r="AR917" s="73"/>
      <c r="AS917" s="73"/>
      <c r="AT917" s="73"/>
      <c r="AU917" s="73"/>
    </row>
    <row r="918" ht="14.25" customHeight="1">
      <c r="A918" s="433"/>
      <c r="B918" s="438"/>
      <c r="C918" s="438"/>
      <c r="D918" s="438"/>
      <c r="E918" s="23"/>
      <c r="F918" s="438"/>
      <c r="G918" s="467"/>
      <c r="H918" s="23"/>
      <c r="I918" s="23"/>
      <c r="J918" s="439"/>
      <c r="K918" s="483"/>
      <c r="L918" s="438"/>
      <c r="M918" s="467"/>
      <c r="N918" s="23"/>
      <c r="O918" s="23"/>
      <c r="P918" s="23"/>
      <c r="Q918" s="23"/>
      <c r="R918" s="23"/>
      <c r="S918" s="23"/>
      <c r="T918" s="438"/>
      <c r="U918" s="467"/>
      <c r="V918" s="23"/>
      <c r="W918" s="23"/>
      <c r="X918" s="23"/>
      <c r="Y918" s="23"/>
      <c r="Z918" s="23"/>
      <c r="AA918" s="23"/>
      <c r="AB918" s="437"/>
      <c r="AC918" s="437"/>
      <c r="AD918" s="23"/>
      <c r="AE918" s="73"/>
      <c r="AF918" s="73"/>
      <c r="AG918" s="73"/>
      <c r="AH918" s="73"/>
      <c r="AI918" s="73"/>
      <c r="AJ918" s="73"/>
      <c r="AK918" s="73"/>
      <c r="AL918" s="73"/>
      <c r="AM918" s="73"/>
      <c r="AN918" s="73"/>
      <c r="AO918" s="73"/>
      <c r="AP918" s="73"/>
      <c r="AQ918" s="73"/>
      <c r="AR918" s="73"/>
      <c r="AS918" s="73"/>
      <c r="AT918" s="73"/>
      <c r="AU918" s="73"/>
    </row>
    <row r="919" ht="14.25" customHeight="1">
      <c r="A919" s="433"/>
      <c r="B919" s="438"/>
      <c r="C919" s="438"/>
      <c r="D919" s="438"/>
      <c r="E919" s="23"/>
      <c r="F919" s="438"/>
      <c r="G919" s="467"/>
      <c r="H919" s="23"/>
      <c r="I919" s="23"/>
      <c r="J919" s="439"/>
      <c r="K919" s="483"/>
      <c r="L919" s="438"/>
      <c r="M919" s="467"/>
      <c r="N919" s="23"/>
      <c r="O919" s="23"/>
      <c r="P919" s="23"/>
      <c r="Q919" s="23"/>
      <c r="R919" s="23"/>
      <c r="S919" s="23"/>
      <c r="T919" s="438"/>
      <c r="U919" s="467"/>
      <c r="V919" s="23"/>
      <c r="W919" s="23"/>
      <c r="X919" s="23"/>
      <c r="Y919" s="23"/>
      <c r="Z919" s="23"/>
      <c r="AA919" s="23"/>
      <c r="AB919" s="437"/>
      <c r="AC919" s="437"/>
      <c r="AD919" s="23"/>
      <c r="AE919" s="73"/>
      <c r="AF919" s="73"/>
      <c r="AG919" s="73"/>
      <c r="AH919" s="73"/>
      <c r="AI919" s="73"/>
      <c r="AJ919" s="73"/>
      <c r="AK919" s="73"/>
      <c r="AL919" s="73"/>
      <c r="AM919" s="73"/>
      <c r="AN919" s="73"/>
      <c r="AO919" s="73"/>
      <c r="AP919" s="73"/>
      <c r="AQ919" s="73"/>
      <c r="AR919" s="73"/>
      <c r="AS919" s="73"/>
      <c r="AT919" s="73"/>
      <c r="AU919" s="73"/>
    </row>
    <row r="920" ht="14.25" customHeight="1">
      <c r="A920" s="433"/>
      <c r="B920" s="438"/>
      <c r="C920" s="438"/>
      <c r="D920" s="438"/>
      <c r="E920" s="23"/>
      <c r="F920" s="438"/>
      <c r="G920" s="467"/>
      <c r="H920" s="23"/>
      <c r="I920" s="23"/>
      <c r="J920" s="439"/>
      <c r="K920" s="483"/>
      <c r="L920" s="438"/>
      <c r="M920" s="467"/>
      <c r="N920" s="23"/>
      <c r="O920" s="23"/>
      <c r="P920" s="23"/>
      <c r="Q920" s="23"/>
      <c r="R920" s="23"/>
      <c r="S920" s="23"/>
      <c r="T920" s="438"/>
      <c r="U920" s="467"/>
      <c r="V920" s="23"/>
      <c r="W920" s="23"/>
      <c r="X920" s="23"/>
      <c r="Y920" s="23"/>
      <c r="Z920" s="23"/>
      <c r="AA920" s="23"/>
      <c r="AB920" s="437"/>
      <c r="AC920" s="437"/>
      <c r="AD920" s="23"/>
      <c r="AE920" s="73"/>
      <c r="AF920" s="73"/>
      <c r="AG920" s="73"/>
      <c r="AH920" s="73"/>
      <c r="AI920" s="73"/>
      <c r="AJ920" s="73"/>
      <c r="AK920" s="73"/>
      <c r="AL920" s="73"/>
      <c r="AM920" s="73"/>
      <c r="AN920" s="73"/>
      <c r="AO920" s="73"/>
      <c r="AP920" s="73"/>
      <c r="AQ920" s="73"/>
      <c r="AR920" s="73"/>
      <c r="AS920" s="73"/>
      <c r="AT920" s="73"/>
      <c r="AU920" s="73"/>
    </row>
    <row r="921" ht="14.25" customHeight="1">
      <c r="A921" s="433"/>
      <c r="B921" s="438"/>
      <c r="C921" s="438"/>
      <c r="D921" s="438"/>
      <c r="E921" s="23"/>
      <c r="F921" s="438"/>
      <c r="G921" s="467"/>
      <c r="H921" s="23"/>
      <c r="I921" s="23"/>
      <c r="J921" s="439"/>
      <c r="K921" s="483"/>
      <c r="L921" s="438"/>
      <c r="M921" s="467"/>
      <c r="N921" s="23"/>
      <c r="O921" s="23"/>
      <c r="P921" s="23"/>
      <c r="Q921" s="23"/>
      <c r="R921" s="23"/>
      <c r="S921" s="23"/>
      <c r="T921" s="438"/>
      <c r="U921" s="467"/>
      <c r="V921" s="23"/>
      <c r="W921" s="23"/>
      <c r="X921" s="23"/>
      <c r="Y921" s="23"/>
      <c r="Z921" s="23"/>
      <c r="AA921" s="23"/>
      <c r="AB921" s="437"/>
      <c r="AC921" s="437"/>
      <c r="AD921" s="23"/>
      <c r="AE921" s="73"/>
      <c r="AF921" s="73"/>
      <c r="AG921" s="73"/>
      <c r="AH921" s="73"/>
      <c r="AI921" s="73"/>
      <c r="AJ921" s="73"/>
      <c r="AK921" s="73"/>
      <c r="AL921" s="73"/>
      <c r="AM921" s="73"/>
      <c r="AN921" s="73"/>
      <c r="AO921" s="73"/>
      <c r="AP921" s="73"/>
      <c r="AQ921" s="73"/>
      <c r="AR921" s="73"/>
      <c r="AS921" s="73"/>
      <c r="AT921" s="73"/>
      <c r="AU921" s="73"/>
    </row>
    <row r="922" ht="14.25" customHeight="1">
      <c r="A922" s="433"/>
      <c r="B922" s="438"/>
      <c r="C922" s="438"/>
      <c r="D922" s="438"/>
      <c r="E922" s="23"/>
      <c r="F922" s="438"/>
      <c r="G922" s="467"/>
      <c r="H922" s="23"/>
      <c r="I922" s="23"/>
      <c r="J922" s="439"/>
      <c r="K922" s="483"/>
      <c r="L922" s="438"/>
      <c r="M922" s="467"/>
      <c r="N922" s="23"/>
      <c r="O922" s="23"/>
      <c r="P922" s="23"/>
      <c r="Q922" s="23"/>
      <c r="R922" s="23"/>
      <c r="S922" s="23"/>
      <c r="T922" s="438"/>
      <c r="U922" s="467"/>
      <c r="V922" s="23"/>
      <c r="W922" s="23"/>
      <c r="X922" s="23"/>
      <c r="Y922" s="23"/>
      <c r="Z922" s="23"/>
      <c r="AA922" s="23"/>
      <c r="AB922" s="437"/>
      <c r="AC922" s="437"/>
      <c r="AD922" s="23"/>
      <c r="AE922" s="73"/>
      <c r="AF922" s="73"/>
      <c r="AG922" s="73"/>
      <c r="AH922" s="73"/>
      <c r="AI922" s="73"/>
      <c r="AJ922" s="73"/>
      <c r="AK922" s="73"/>
      <c r="AL922" s="73"/>
      <c r="AM922" s="73"/>
      <c r="AN922" s="73"/>
      <c r="AO922" s="73"/>
      <c r="AP922" s="73"/>
      <c r="AQ922" s="73"/>
      <c r="AR922" s="73"/>
      <c r="AS922" s="73"/>
      <c r="AT922" s="73"/>
      <c r="AU922" s="73"/>
    </row>
    <row r="923" ht="14.25" customHeight="1">
      <c r="A923" s="433"/>
      <c r="B923" s="438"/>
      <c r="C923" s="438"/>
      <c r="D923" s="438"/>
      <c r="E923" s="23"/>
      <c r="F923" s="438"/>
      <c r="G923" s="467"/>
      <c r="H923" s="23"/>
      <c r="I923" s="23"/>
      <c r="J923" s="439"/>
      <c r="K923" s="483"/>
      <c r="L923" s="438"/>
      <c r="M923" s="467"/>
      <c r="N923" s="23"/>
      <c r="O923" s="23"/>
      <c r="P923" s="23"/>
      <c r="Q923" s="23"/>
      <c r="R923" s="23"/>
      <c r="S923" s="23"/>
      <c r="T923" s="438"/>
      <c r="U923" s="467"/>
      <c r="V923" s="23"/>
      <c r="W923" s="23"/>
      <c r="X923" s="23"/>
      <c r="Y923" s="23"/>
      <c r="Z923" s="23"/>
      <c r="AA923" s="23"/>
      <c r="AB923" s="437"/>
      <c r="AC923" s="437"/>
      <c r="AD923" s="23"/>
      <c r="AE923" s="73"/>
      <c r="AF923" s="73"/>
      <c r="AG923" s="73"/>
      <c r="AH923" s="73"/>
      <c r="AI923" s="73"/>
      <c r="AJ923" s="73"/>
      <c r="AK923" s="73"/>
      <c r="AL923" s="73"/>
      <c r="AM923" s="73"/>
      <c r="AN923" s="73"/>
      <c r="AO923" s="73"/>
      <c r="AP923" s="73"/>
      <c r="AQ923" s="73"/>
      <c r="AR923" s="73"/>
      <c r="AS923" s="73"/>
      <c r="AT923" s="73"/>
      <c r="AU923" s="73"/>
    </row>
    <row r="924" ht="14.25" customHeight="1">
      <c r="A924" s="433"/>
      <c r="B924" s="438"/>
      <c r="C924" s="438"/>
      <c r="D924" s="438"/>
      <c r="E924" s="23"/>
      <c r="F924" s="438"/>
      <c r="G924" s="467"/>
      <c r="H924" s="23"/>
      <c r="I924" s="23"/>
      <c r="J924" s="439"/>
      <c r="K924" s="483"/>
      <c r="L924" s="438"/>
      <c r="M924" s="467"/>
      <c r="N924" s="23"/>
      <c r="O924" s="23"/>
      <c r="P924" s="23"/>
      <c r="Q924" s="23"/>
      <c r="R924" s="23"/>
      <c r="S924" s="23"/>
      <c r="T924" s="438"/>
      <c r="U924" s="467"/>
      <c r="V924" s="23"/>
      <c r="W924" s="23"/>
      <c r="X924" s="23"/>
      <c r="Y924" s="23"/>
      <c r="Z924" s="23"/>
      <c r="AA924" s="23"/>
      <c r="AB924" s="437"/>
      <c r="AC924" s="437"/>
      <c r="AD924" s="23"/>
      <c r="AE924" s="73"/>
      <c r="AF924" s="73"/>
      <c r="AG924" s="73"/>
      <c r="AH924" s="73"/>
      <c r="AI924" s="73"/>
      <c r="AJ924" s="73"/>
      <c r="AK924" s="73"/>
      <c r="AL924" s="73"/>
      <c r="AM924" s="73"/>
      <c r="AN924" s="73"/>
      <c r="AO924" s="73"/>
      <c r="AP924" s="73"/>
      <c r="AQ924" s="73"/>
      <c r="AR924" s="73"/>
      <c r="AS924" s="73"/>
      <c r="AT924" s="73"/>
      <c r="AU924" s="73"/>
    </row>
    <row r="925" ht="14.25" customHeight="1">
      <c r="A925" s="433"/>
      <c r="B925" s="438"/>
      <c r="C925" s="438"/>
      <c r="D925" s="438"/>
      <c r="E925" s="23"/>
      <c r="F925" s="438"/>
      <c r="G925" s="467"/>
      <c r="H925" s="23"/>
      <c r="I925" s="23"/>
      <c r="J925" s="439"/>
      <c r="K925" s="483"/>
      <c r="L925" s="438"/>
      <c r="M925" s="467"/>
      <c r="N925" s="23"/>
      <c r="O925" s="23"/>
      <c r="P925" s="23"/>
      <c r="Q925" s="23"/>
      <c r="R925" s="23"/>
      <c r="S925" s="23"/>
      <c r="T925" s="438"/>
      <c r="U925" s="467"/>
      <c r="V925" s="23"/>
      <c r="W925" s="23"/>
      <c r="X925" s="23"/>
      <c r="Y925" s="23"/>
      <c r="Z925" s="23"/>
      <c r="AA925" s="23"/>
      <c r="AB925" s="437"/>
      <c r="AC925" s="437"/>
      <c r="AD925" s="23"/>
      <c r="AE925" s="73"/>
      <c r="AF925" s="73"/>
      <c r="AG925" s="73"/>
      <c r="AH925" s="73"/>
      <c r="AI925" s="73"/>
      <c r="AJ925" s="73"/>
      <c r="AK925" s="73"/>
      <c r="AL925" s="73"/>
      <c r="AM925" s="73"/>
      <c r="AN925" s="73"/>
      <c r="AO925" s="73"/>
      <c r="AP925" s="73"/>
      <c r="AQ925" s="73"/>
      <c r="AR925" s="73"/>
      <c r="AS925" s="73"/>
      <c r="AT925" s="73"/>
      <c r="AU925" s="73"/>
    </row>
    <row r="926" ht="14.25" customHeight="1">
      <c r="A926" s="433"/>
      <c r="B926" s="438"/>
      <c r="C926" s="438"/>
      <c r="D926" s="438"/>
      <c r="E926" s="23"/>
      <c r="F926" s="438"/>
      <c r="G926" s="467"/>
      <c r="H926" s="23"/>
      <c r="I926" s="23"/>
      <c r="J926" s="439"/>
      <c r="K926" s="483"/>
      <c r="L926" s="438"/>
      <c r="M926" s="467"/>
      <c r="N926" s="23"/>
      <c r="O926" s="23"/>
      <c r="P926" s="23"/>
      <c r="Q926" s="23"/>
      <c r="R926" s="23"/>
      <c r="S926" s="23"/>
      <c r="T926" s="438"/>
      <c r="U926" s="467"/>
      <c r="V926" s="23"/>
      <c r="W926" s="23"/>
      <c r="X926" s="23"/>
      <c r="Y926" s="23"/>
      <c r="Z926" s="23"/>
      <c r="AA926" s="23"/>
      <c r="AB926" s="437"/>
      <c r="AC926" s="437"/>
      <c r="AD926" s="23"/>
      <c r="AE926" s="73"/>
      <c r="AF926" s="73"/>
      <c r="AG926" s="73"/>
      <c r="AH926" s="73"/>
      <c r="AI926" s="73"/>
      <c r="AJ926" s="73"/>
      <c r="AK926" s="73"/>
      <c r="AL926" s="73"/>
      <c r="AM926" s="73"/>
      <c r="AN926" s="73"/>
      <c r="AO926" s="73"/>
      <c r="AP926" s="73"/>
      <c r="AQ926" s="73"/>
      <c r="AR926" s="73"/>
      <c r="AS926" s="73"/>
      <c r="AT926" s="73"/>
      <c r="AU926" s="73"/>
    </row>
    <row r="927" ht="14.25" customHeight="1">
      <c r="A927" s="433"/>
      <c r="B927" s="438"/>
      <c r="C927" s="438"/>
      <c r="D927" s="438"/>
      <c r="E927" s="23"/>
      <c r="F927" s="438"/>
      <c r="G927" s="467"/>
      <c r="H927" s="23"/>
      <c r="I927" s="23"/>
      <c r="J927" s="439"/>
      <c r="K927" s="483"/>
      <c r="L927" s="438"/>
      <c r="M927" s="467"/>
      <c r="N927" s="23"/>
      <c r="O927" s="23"/>
      <c r="P927" s="23"/>
      <c r="Q927" s="23"/>
      <c r="R927" s="23"/>
      <c r="S927" s="23"/>
      <c r="T927" s="438"/>
      <c r="U927" s="467"/>
      <c r="V927" s="23"/>
      <c r="W927" s="23"/>
      <c r="X927" s="23"/>
      <c r="Y927" s="23"/>
      <c r="Z927" s="23"/>
      <c r="AA927" s="23"/>
      <c r="AB927" s="437"/>
      <c r="AC927" s="437"/>
      <c r="AD927" s="23"/>
      <c r="AE927" s="73"/>
      <c r="AF927" s="73"/>
      <c r="AG927" s="73"/>
      <c r="AH927" s="73"/>
      <c r="AI927" s="73"/>
      <c r="AJ927" s="73"/>
      <c r="AK927" s="73"/>
      <c r="AL927" s="73"/>
      <c r="AM927" s="73"/>
      <c r="AN927" s="73"/>
      <c r="AO927" s="73"/>
      <c r="AP927" s="73"/>
      <c r="AQ927" s="73"/>
      <c r="AR927" s="73"/>
      <c r="AS927" s="73"/>
      <c r="AT927" s="73"/>
      <c r="AU927" s="73"/>
    </row>
    <row r="928" ht="14.25" customHeight="1">
      <c r="A928" s="433"/>
      <c r="B928" s="438"/>
      <c r="C928" s="438"/>
      <c r="D928" s="438"/>
      <c r="E928" s="23"/>
      <c r="F928" s="438"/>
      <c r="G928" s="467"/>
      <c r="H928" s="23"/>
      <c r="I928" s="23"/>
      <c r="J928" s="439"/>
      <c r="K928" s="483"/>
      <c r="L928" s="438"/>
      <c r="M928" s="467"/>
      <c r="N928" s="23"/>
      <c r="O928" s="23"/>
      <c r="P928" s="23"/>
      <c r="Q928" s="23"/>
      <c r="R928" s="23"/>
      <c r="S928" s="23"/>
      <c r="T928" s="438"/>
      <c r="U928" s="467"/>
      <c r="V928" s="23"/>
      <c r="W928" s="23"/>
      <c r="X928" s="23"/>
      <c r="Y928" s="23"/>
      <c r="Z928" s="23"/>
      <c r="AA928" s="23"/>
      <c r="AB928" s="437"/>
      <c r="AC928" s="437"/>
      <c r="AD928" s="23"/>
      <c r="AE928" s="73"/>
      <c r="AF928" s="73"/>
      <c r="AG928" s="73"/>
      <c r="AH928" s="73"/>
      <c r="AI928" s="73"/>
      <c r="AJ928" s="73"/>
      <c r="AK928" s="73"/>
      <c r="AL928" s="73"/>
      <c r="AM928" s="73"/>
      <c r="AN928" s="73"/>
      <c r="AO928" s="73"/>
      <c r="AP928" s="73"/>
      <c r="AQ928" s="73"/>
      <c r="AR928" s="73"/>
      <c r="AS928" s="73"/>
      <c r="AT928" s="73"/>
      <c r="AU928" s="73"/>
    </row>
    <row r="929" ht="14.25" customHeight="1">
      <c r="A929" s="433"/>
      <c r="B929" s="438"/>
      <c r="C929" s="438"/>
      <c r="D929" s="438"/>
      <c r="E929" s="23"/>
      <c r="F929" s="438"/>
      <c r="G929" s="467"/>
      <c r="H929" s="23"/>
      <c r="I929" s="23"/>
      <c r="J929" s="439"/>
      <c r="K929" s="483"/>
      <c r="L929" s="438"/>
      <c r="M929" s="467"/>
      <c r="N929" s="23"/>
      <c r="O929" s="23"/>
      <c r="P929" s="23"/>
      <c r="Q929" s="23"/>
      <c r="R929" s="23"/>
      <c r="S929" s="23"/>
      <c r="T929" s="438"/>
      <c r="U929" s="467"/>
      <c r="V929" s="23"/>
      <c r="W929" s="23"/>
      <c r="X929" s="23"/>
      <c r="Y929" s="23"/>
      <c r="Z929" s="23"/>
      <c r="AA929" s="23"/>
      <c r="AB929" s="437"/>
      <c r="AC929" s="437"/>
      <c r="AD929" s="23"/>
      <c r="AE929" s="73"/>
      <c r="AF929" s="73"/>
      <c r="AG929" s="73"/>
      <c r="AH929" s="73"/>
      <c r="AI929" s="73"/>
      <c r="AJ929" s="73"/>
      <c r="AK929" s="73"/>
      <c r="AL929" s="73"/>
      <c r="AM929" s="73"/>
      <c r="AN929" s="73"/>
      <c r="AO929" s="73"/>
      <c r="AP929" s="73"/>
      <c r="AQ929" s="73"/>
      <c r="AR929" s="73"/>
      <c r="AS929" s="73"/>
      <c r="AT929" s="73"/>
      <c r="AU929" s="73"/>
    </row>
    <row r="930" ht="14.25" customHeight="1">
      <c r="A930" s="433"/>
      <c r="B930" s="438"/>
      <c r="C930" s="438"/>
      <c r="D930" s="438"/>
      <c r="E930" s="23"/>
      <c r="F930" s="438"/>
      <c r="G930" s="467"/>
      <c r="H930" s="23"/>
      <c r="I930" s="23"/>
      <c r="J930" s="439"/>
      <c r="K930" s="483"/>
      <c r="L930" s="438"/>
      <c r="M930" s="467"/>
      <c r="N930" s="23"/>
      <c r="O930" s="23"/>
      <c r="P930" s="23"/>
      <c r="Q930" s="23"/>
      <c r="R930" s="23"/>
      <c r="S930" s="23"/>
      <c r="T930" s="438"/>
      <c r="U930" s="467"/>
      <c r="V930" s="23"/>
      <c r="W930" s="23"/>
      <c r="X930" s="23"/>
      <c r="Y930" s="23"/>
      <c r="Z930" s="23"/>
      <c r="AA930" s="23"/>
      <c r="AB930" s="437"/>
      <c r="AC930" s="437"/>
      <c r="AD930" s="23"/>
      <c r="AE930" s="73"/>
      <c r="AF930" s="73"/>
      <c r="AG930" s="73"/>
      <c r="AH930" s="73"/>
      <c r="AI930" s="73"/>
      <c r="AJ930" s="73"/>
      <c r="AK930" s="73"/>
      <c r="AL930" s="73"/>
      <c r="AM930" s="73"/>
      <c r="AN930" s="73"/>
      <c r="AO930" s="73"/>
      <c r="AP930" s="73"/>
      <c r="AQ930" s="73"/>
      <c r="AR930" s="73"/>
      <c r="AS930" s="73"/>
      <c r="AT930" s="73"/>
      <c r="AU930" s="73"/>
    </row>
    <row r="931" ht="14.25" customHeight="1">
      <c r="A931" s="433"/>
      <c r="B931" s="438"/>
      <c r="C931" s="438"/>
      <c r="D931" s="438"/>
      <c r="E931" s="23"/>
      <c r="F931" s="438"/>
      <c r="G931" s="467"/>
      <c r="H931" s="23"/>
      <c r="I931" s="23"/>
      <c r="J931" s="439"/>
      <c r="K931" s="483"/>
      <c r="L931" s="438"/>
      <c r="M931" s="467"/>
      <c r="N931" s="23"/>
      <c r="O931" s="23"/>
      <c r="P931" s="23"/>
      <c r="Q931" s="23"/>
      <c r="R931" s="23"/>
      <c r="S931" s="23"/>
      <c r="T931" s="438"/>
      <c r="U931" s="467"/>
      <c r="V931" s="23"/>
      <c r="W931" s="23"/>
      <c r="X931" s="23"/>
      <c r="Y931" s="23"/>
      <c r="Z931" s="23"/>
      <c r="AA931" s="23"/>
      <c r="AB931" s="437"/>
      <c r="AC931" s="437"/>
      <c r="AD931" s="23"/>
      <c r="AE931" s="73"/>
      <c r="AF931" s="73"/>
      <c r="AG931" s="73"/>
      <c r="AH931" s="73"/>
      <c r="AI931" s="73"/>
      <c r="AJ931" s="73"/>
      <c r="AK931" s="73"/>
      <c r="AL931" s="73"/>
      <c r="AM931" s="73"/>
      <c r="AN931" s="73"/>
      <c r="AO931" s="73"/>
      <c r="AP931" s="73"/>
      <c r="AQ931" s="73"/>
      <c r="AR931" s="73"/>
      <c r="AS931" s="73"/>
      <c r="AT931" s="73"/>
      <c r="AU931" s="73"/>
    </row>
    <row r="932" ht="14.25" customHeight="1">
      <c r="A932" s="433"/>
      <c r="B932" s="438"/>
      <c r="C932" s="438"/>
      <c r="D932" s="438"/>
      <c r="E932" s="23"/>
      <c r="F932" s="438"/>
      <c r="G932" s="467"/>
      <c r="H932" s="23"/>
      <c r="I932" s="23"/>
      <c r="J932" s="439"/>
      <c r="K932" s="483"/>
      <c r="L932" s="438"/>
      <c r="M932" s="467"/>
      <c r="N932" s="23"/>
      <c r="O932" s="23"/>
      <c r="P932" s="23"/>
      <c r="Q932" s="23"/>
      <c r="R932" s="23"/>
      <c r="S932" s="23"/>
      <c r="T932" s="438"/>
      <c r="U932" s="467"/>
      <c r="V932" s="23"/>
      <c r="W932" s="23"/>
      <c r="X932" s="23"/>
      <c r="Y932" s="23"/>
      <c r="Z932" s="23"/>
      <c r="AA932" s="23"/>
      <c r="AB932" s="437"/>
      <c r="AC932" s="437"/>
      <c r="AD932" s="23"/>
      <c r="AE932" s="73"/>
      <c r="AF932" s="73"/>
      <c r="AG932" s="73"/>
      <c r="AH932" s="73"/>
      <c r="AI932" s="73"/>
      <c r="AJ932" s="73"/>
      <c r="AK932" s="73"/>
      <c r="AL932" s="73"/>
      <c r="AM932" s="73"/>
      <c r="AN932" s="73"/>
      <c r="AO932" s="73"/>
      <c r="AP932" s="73"/>
      <c r="AQ932" s="73"/>
      <c r="AR932" s="73"/>
      <c r="AS932" s="73"/>
      <c r="AT932" s="73"/>
      <c r="AU932" s="73"/>
    </row>
    <row r="933" ht="14.25" customHeight="1">
      <c r="A933" s="433"/>
      <c r="B933" s="438"/>
      <c r="C933" s="438"/>
      <c r="D933" s="438"/>
      <c r="E933" s="23"/>
      <c r="F933" s="438"/>
      <c r="G933" s="467"/>
      <c r="H933" s="23"/>
      <c r="I933" s="23"/>
      <c r="J933" s="439"/>
      <c r="K933" s="483"/>
      <c r="L933" s="438"/>
      <c r="M933" s="467"/>
      <c r="N933" s="23"/>
      <c r="O933" s="23"/>
      <c r="P933" s="23"/>
      <c r="Q933" s="23"/>
      <c r="R933" s="23"/>
      <c r="S933" s="23"/>
      <c r="T933" s="438"/>
      <c r="U933" s="467"/>
      <c r="V933" s="23"/>
      <c r="W933" s="23"/>
      <c r="X933" s="23"/>
      <c r="Y933" s="23"/>
      <c r="Z933" s="23"/>
      <c r="AA933" s="23"/>
      <c r="AB933" s="437"/>
      <c r="AC933" s="437"/>
      <c r="AD933" s="23"/>
      <c r="AE933" s="73"/>
      <c r="AF933" s="73"/>
      <c r="AG933" s="73"/>
      <c r="AH933" s="73"/>
      <c r="AI933" s="73"/>
      <c r="AJ933" s="73"/>
      <c r="AK933" s="73"/>
      <c r="AL933" s="73"/>
      <c r="AM933" s="73"/>
      <c r="AN933" s="73"/>
      <c r="AO933" s="73"/>
      <c r="AP933" s="73"/>
      <c r="AQ933" s="73"/>
      <c r="AR933" s="73"/>
      <c r="AS933" s="73"/>
      <c r="AT933" s="73"/>
      <c r="AU933" s="73"/>
    </row>
    <row r="934" ht="14.25" customHeight="1">
      <c r="A934" s="433"/>
      <c r="B934" s="438"/>
      <c r="C934" s="438"/>
      <c r="D934" s="438"/>
      <c r="E934" s="23"/>
      <c r="F934" s="438"/>
      <c r="G934" s="467"/>
      <c r="H934" s="23"/>
      <c r="I934" s="23"/>
      <c r="J934" s="439"/>
      <c r="K934" s="483"/>
      <c r="L934" s="438"/>
      <c r="M934" s="467"/>
      <c r="N934" s="23"/>
      <c r="O934" s="23"/>
      <c r="P934" s="23"/>
      <c r="Q934" s="23"/>
      <c r="R934" s="23"/>
      <c r="S934" s="23"/>
      <c r="T934" s="438"/>
      <c r="U934" s="467"/>
      <c r="V934" s="23"/>
      <c r="W934" s="23"/>
      <c r="X934" s="23"/>
      <c r="Y934" s="23"/>
      <c r="Z934" s="23"/>
      <c r="AA934" s="23"/>
      <c r="AB934" s="437"/>
      <c r="AC934" s="437"/>
      <c r="AD934" s="23"/>
      <c r="AE934" s="73"/>
      <c r="AF934" s="73"/>
      <c r="AG934" s="73"/>
      <c r="AH934" s="73"/>
      <c r="AI934" s="73"/>
      <c r="AJ934" s="73"/>
      <c r="AK934" s="73"/>
      <c r="AL934" s="73"/>
      <c r="AM934" s="73"/>
      <c r="AN934" s="73"/>
      <c r="AO934" s="73"/>
      <c r="AP934" s="73"/>
      <c r="AQ934" s="73"/>
      <c r="AR934" s="73"/>
      <c r="AS934" s="73"/>
      <c r="AT934" s="73"/>
      <c r="AU934" s="73"/>
    </row>
    <row r="935" ht="14.25" customHeight="1">
      <c r="A935" s="433"/>
      <c r="B935" s="438"/>
      <c r="C935" s="438"/>
      <c r="D935" s="438"/>
      <c r="E935" s="23"/>
      <c r="F935" s="438"/>
      <c r="G935" s="467"/>
      <c r="H935" s="23"/>
      <c r="I935" s="23"/>
      <c r="J935" s="439"/>
      <c r="K935" s="483"/>
      <c r="L935" s="438"/>
      <c r="M935" s="467"/>
      <c r="N935" s="23"/>
      <c r="O935" s="23"/>
      <c r="P935" s="23"/>
      <c r="Q935" s="23"/>
      <c r="R935" s="23"/>
      <c r="S935" s="23"/>
      <c r="T935" s="438"/>
      <c r="U935" s="467"/>
      <c r="V935" s="23"/>
      <c r="W935" s="23"/>
      <c r="X935" s="23"/>
      <c r="Y935" s="23"/>
      <c r="Z935" s="23"/>
      <c r="AA935" s="23"/>
      <c r="AB935" s="437"/>
      <c r="AC935" s="437"/>
      <c r="AD935" s="23"/>
      <c r="AE935" s="73"/>
      <c r="AF935" s="73"/>
      <c r="AG935" s="73"/>
      <c r="AH935" s="73"/>
      <c r="AI935" s="73"/>
      <c r="AJ935" s="73"/>
      <c r="AK935" s="73"/>
      <c r="AL935" s="73"/>
      <c r="AM935" s="73"/>
      <c r="AN935" s="73"/>
      <c r="AO935" s="73"/>
      <c r="AP935" s="73"/>
      <c r="AQ935" s="73"/>
      <c r="AR935" s="73"/>
      <c r="AS935" s="73"/>
      <c r="AT935" s="73"/>
      <c r="AU935" s="73"/>
    </row>
    <row r="936" ht="14.25" customHeight="1">
      <c r="A936" s="433"/>
      <c r="B936" s="438"/>
      <c r="C936" s="438"/>
      <c r="D936" s="438"/>
      <c r="E936" s="23"/>
      <c r="F936" s="438"/>
      <c r="G936" s="467"/>
      <c r="H936" s="23"/>
      <c r="I936" s="23"/>
      <c r="J936" s="439"/>
      <c r="K936" s="483"/>
      <c r="L936" s="438"/>
      <c r="M936" s="467"/>
      <c r="N936" s="23"/>
      <c r="O936" s="23"/>
      <c r="P936" s="23"/>
      <c r="Q936" s="23"/>
      <c r="R936" s="23"/>
      <c r="S936" s="23"/>
      <c r="T936" s="438"/>
      <c r="U936" s="467"/>
      <c r="V936" s="23"/>
      <c r="W936" s="23"/>
      <c r="X936" s="23"/>
      <c r="Y936" s="23"/>
      <c r="Z936" s="23"/>
      <c r="AA936" s="23"/>
      <c r="AB936" s="437"/>
      <c r="AC936" s="437"/>
      <c r="AD936" s="23"/>
      <c r="AE936" s="73"/>
      <c r="AF936" s="73"/>
      <c r="AG936" s="73"/>
      <c r="AH936" s="73"/>
      <c r="AI936" s="73"/>
      <c r="AJ936" s="73"/>
      <c r="AK936" s="73"/>
      <c r="AL936" s="73"/>
      <c r="AM936" s="73"/>
      <c r="AN936" s="73"/>
      <c r="AO936" s="73"/>
      <c r="AP936" s="73"/>
      <c r="AQ936" s="73"/>
      <c r="AR936" s="73"/>
      <c r="AS936" s="73"/>
      <c r="AT936" s="73"/>
      <c r="AU936" s="73"/>
    </row>
    <row r="937" ht="14.25" customHeight="1">
      <c r="A937" s="433"/>
      <c r="B937" s="438"/>
      <c r="C937" s="438"/>
      <c r="D937" s="438"/>
      <c r="E937" s="23"/>
      <c r="F937" s="438"/>
      <c r="G937" s="467"/>
      <c r="H937" s="23"/>
      <c r="I937" s="23"/>
      <c r="J937" s="439"/>
      <c r="K937" s="483"/>
      <c r="L937" s="438"/>
      <c r="M937" s="467"/>
      <c r="N937" s="23"/>
      <c r="O937" s="23"/>
      <c r="P937" s="23"/>
      <c r="Q937" s="23"/>
      <c r="R937" s="23"/>
      <c r="S937" s="23"/>
      <c r="T937" s="438"/>
      <c r="U937" s="467"/>
      <c r="V937" s="23"/>
      <c r="W937" s="23"/>
      <c r="X937" s="23"/>
      <c r="Y937" s="23"/>
      <c r="Z937" s="23"/>
      <c r="AA937" s="23"/>
      <c r="AB937" s="437"/>
      <c r="AC937" s="437"/>
      <c r="AD937" s="23"/>
      <c r="AE937" s="73"/>
      <c r="AF937" s="73"/>
      <c r="AG937" s="73"/>
      <c r="AH937" s="73"/>
      <c r="AI937" s="73"/>
      <c r="AJ937" s="73"/>
      <c r="AK937" s="73"/>
      <c r="AL937" s="73"/>
      <c r="AM937" s="73"/>
      <c r="AN937" s="73"/>
      <c r="AO937" s="73"/>
      <c r="AP937" s="73"/>
      <c r="AQ937" s="73"/>
      <c r="AR937" s="73"/>
      <c r="AS937" s="73"/>
      <c r="AT937" s="73"/>
      <c r="AU937" s="73"/>
    </row>
    <row r="938" ht="14.25" customHeight="1">
      <c r="A938" s="433"/>
      <c r="B938" s="438"/>
      <c r="C938" s="438"/>
      <c r="D938" s="438"/>
      <c r="E938" s="23"/>
      <c r="F938" s="438"/>
      <c r="G938" s="467"/>
      <c r="H938" s="23"/>
      <c r="I938" s="23"/>
      <c r="J938" s="439"/>
      <c r="K938" s="483"/>
      <c r="L938" s="438"/>
      <c r="M938" s="467"/>
      <c r="N938" s="23"/>
      <c r="O938" s="23"/>
      <c r="P938" s="23"/>
      <c r="Q938" s="23"/>
      <c r="R938" s="23"/>
      <c r="S938" s="23"/>
      <c r="T938" s="438"/>
      <c r="U938" s="467"/>
      <c r="V938" s="23"/>
      <c r="W938" s="23"/>
      <c r="X938" s="23"/>
      <c r="Y938" s="23"/>
      <c r="Z938" s="23"/>
      <c r="AA938" s="23"/>
      <c r="AB938" s="437"/>
      <c r="AC938" s="437"/>
      <c r="AD938" s="23"/>
      <c r="AE938" s="73"/>
      <c r="AF938" s="73"/>
      <c r="AG938" s="73"/>
      <c r="AH938" s="73"/>
      <c r="AI938" s="73"/>
      <c r="AJ938" s="73"/>
      <c r="AK938" s="73"/>
      <c r="AL938" s="73"/>
      <c r="AM938" s="73"/>
      <c r="AN938" s="73"/>
      <c r="AO938" s="73"/>
      <c r="AP938" s="73"/>
      <c r="AQ938" s="73"/>
      <c r="AR938" s="73"/>
      <c r="AS938" s="73"/>
      <c r="AT938" s="73"/>
      <c r="AU938" s="73"/>
    </row>
    <row r="939" ht="14.25" customHeight="1">
      <c r="A939" s="433"/>
      <c r="B939" s="438"/>
      <c r="C939" s="438"/>
      <c r="D939" s="438"/>
      <c r="E939" s="23"/>
      <c r="F939" s="438"/>
      <c r="G939" s="467"/>
      <c r="H939" s="23"/>
      <c r="I939" s="23"/>
      <c r="J939" s="439"/>
      <c r="K939" s="483"/>
      <c r="L939" s="438"/>
      <c r="M939" s="467"/>
      <c r="N939" s="23"/>
      <c r="O939" s="23"/>
      <c r="P939" s="23"/>
      <c r="Q939" s="23"/>
      <c r="R939" s="23"/>
      <c r="S939" s="23"/>
      <c r="T939" s="438"/>
      <c r="U939" s="467"/>
      <c r="V939" s="23"/>
      <c r="W939" s="23"/>
      <c r="X939" s="23"/>
      <c r="Y939" s="23"/>
      <c r="Z939" s="23"/>
      <c r="AA939" s="23"/>
      <c r="AB939" s="437"/>
      <c r="AC939" s="437"/>
      <c r="AD939" s="23"/>
      <c r="AE939" s="73"/>
      <c r="AF939" s="73"/>
      <c r="AG939" s="73"/>
      <c r="AH939" s="73"/>
      <c r="AI939" s="73"/>
      <c r="AJ939" s="73"/>
      <c r="AK939" s="73"/>
      <c r="AL939" s="73"/>
      <c r="AM939" s="73"/>
      <c r="AN939" s="73"/>
      <c r="AO939" s="73"/>
      <c r="AP939" s="73"/>
      <c r="AQ939" s="73"/>
      <c r="AR939" s="73"/>
      <c r="AS939" s="73"/>
      <c r="AT939" s="73"/>
      <c r="AU939" s="73"/>
    </row>
    <row r="940" ht="14.25" customHeight="1">
      <c r="A940" s="433"/>
      <c r="B940" s="438"/>
      <c r="C940" s="438"/>
      <c r="D940" s="438"/>
      <c r="E940" s="23"/>
      <c r="F940" s="438"/>
      <c r="G940" s="467"/>
      <c r="H940" s="23"/>
      <c r="I940" s="23"/>
      <c r="J940" s="439"/>
      <c r="K940" s="483"/>
      <c r="L940" s="438"/>
      <c r="M940" s="467"/>
      <c r="N940" s="23"/>
      <c r="O940" s="23"/>
      <c r="P940" s="23"/>
      <c r="Q940" s="23"/>
      <c r="R940" s="23"/>
      <c r="S940" s="23"/>
      <c r="T940" s="438"/>
      <c r="U940" s="467"/>
      <c r="V940" s="23"/>
      <c r="W940" s="23"/>
      <c r="X940" s="23"/>
      <c r="Y940" s="23"/>
      <c r="Z940" s="23"/>
      <c r="AA940" s="23"/>
      <c r="AB940" s="437"/>
      <c r="AC940" s="437"/>
      <c r="AD940" s="23"/>
      <c r="AE940" s="73"/>
      <c r="AF940" s="73"/>
      <c r="AG940" s="73"/>
      <c r="AH940" s="73"/>
      <c r="AI940" s="73"/>
      <c r="AJ940" s="73"/>
      <c r="AK940" s="73"/>
      <c r="AL940" s="73"/>
      <c r="AM940" s="73"/>
      <c r="AN940" s="73"/>
      <c r="AO940" s="73"/>
      <c r="AP940" s="73"/>
      <c r="AQ940" s="73"/>
      <c r="AR940" s="73"/>
      <c r="AS940" s="73"/>
      <c r="AT940" s="73"/>
      <c r="AU940" s="73"/>
    </row>
    <row r="941" ht="14.25" customHeight="1">
      <c r="A941" s="433"/>
      <c r="B941" s="438"/>
      <c r="C941" s="438"/>
      <c r="D941" s="438"/>
      <c r="E941" s="23"/>
      <c r="F941" s="438"/>
      <c r="G941" s="467"/>
      <c r="H941" s="23"/>
      <c r="I941" s="23"/>
      <c r="J941" s="439"/>
      <c r="K941" s="483"/>
      <c r="L941" s="438"/>
      <c r="M941" s="467"/>
      <c r="N941" s="23"/>
      <c r="O941" s="23"/>
      <c r="P941" s="23"/>
      <c r="Q941" s="23"/>
      <c r="R941" s="23"/>
      <c r="S941" s="23"/>
      <c r="T941" s="438"/>
      <c r="U941" s="467"/>
      <c r="V941" s="23"/>
      <c r="W941" s="23"/>
      <c r="X941" s="23"/>
      <c r="Y941" s="23"/>
      <c r="Z941" s="23"/>
      <c r="AA941" s="23"/>
      <c r="AB941" s="437"/>
      <c r="AC941" s="437"/>
      <c r="AD941" s="23"/>
      <c r="AE941" s="73"/>
      <c r="AF941" s="73"/>
      <c r="AG941" s="73"/>
      <c r="AH941" s="73"/>
      <c r="AI941" s="73"/>
      <c r="AJ941" s="73"/>
      <c r="AK941" s="73"/>
      <c r="AL941" s="73"/>
      <c r="AM941" s="73"/>
      <c r="AN941" s="73"/>
      <c r="AO941" s="73"/>
      <c r="AP941" s="73"/>
      <c r="AQ941" s="73"/>
      <c r="AR941" s="73"/>
      <c r="AS941" s="73"/>
      <c r="AT941" s="73"/>
      <c r="AU941" s="73"/>
    </row>
    <row r="942" ht="14.25" customHeight="1">
      <c r="A942" s="433"/>
      <c r="B942" s="438"/>
      <c r="C942" s="438"/>
      <c r="D942" s="438"/>
      <c r="E942" s="23"/>
      <c r="F942" s="438"/>
      <c r="G942" s="467"/>
      <c r="H942" s="23"/>
      <c r="I942" s="23"/>
      <c r="J942" s="439"/>
      <c r="K942" s="483"/>
      <c r="L942" s="438"/>
      <c r="M942" s="467"/>
      <c r="N942" s="23"/>
      <c r="O942" s="23"/>
      <c r="P942" s="23"/>
      <c r="Q942" s="23"/>
      <c r="R942" s="23"/>
      <c r="S942" s="23"/>
      <c r="T942" s="438"/>
      <c r="U942" s="467"/>
      <c r="V942" s="23"/>
      <c r="W942" s="23"/>
      <c r="X942" s="23"/>
      <c r="Y942" s="23"/>
      <c r="Z942" s="23"/>
      <c r="AA942" s="23"/>
      <c r="AB942" s="437"/>
      <c r="AC942" s="437"/>
      <c r="AD942" s="23"/>
      <c r="AE942" s="73"/>
      <c r="AF942" s="73"/>
      <c r="AG942" s="73"/>
      <c r="AH942" s="73"/>
      <c r="AI942" s="73"/>
      <c r="AJ942" s="73"/>
      <c r="AK942" s="73"/>
      <c r="AL942" s="73"/>
      <c r="AM942" s="73"/>
      <c r="AN942" s="73"/>
      <c r="AO942" s="73"/>
      <c r="AP942" s="73"/>
      <c r="AQ942" s="73"/>
      <c r="AR942" s="73"/>
      <c r="AS942" s="73"/>
      <c r="AT942" s="73"/>
      <c r="AU942" s="73"/>
    </row>
    <row r="943" ht="14.25" customHeight="1">
      <c r="A943" s="433"/>
      <c r="B943" s="438"/>
      <c r="C943" s="438"/>
      <c r="D943" s="438"/>
      <c r="E943" s="23"/>
      <c r="F943" s="438"/>
      <c r="G943" s="467"/>
      <c r="H943" s="23"/>
      <c r="I943" s="23"/>
      <c r="J943" s="439"/>
      <c r="K943" s="483"/>
      <c r="L943" s="438"/>
      <c r="M943" s="467"/>
      <c r="N943" s="23"/>
      <c r="O943" s="23"/>
      <c r="P943" s="23"/>
      <c r="Q943" s="23"/>
      <c r="R943" s="23"/>
      <c r="S943" s="23"/>
      <c r="T943" s="438"/>
      <c r="U943" s="467"/>
      <c r="V943" s="23"/>
      <c r="W943" s="23"/>
      <c r="X943" s="23"/>
      <c r="Y943" s="23"/>
      <c r="Z943" s="23"/>
      <c r="AA943" s="23"/>
      <c r="AB943" s="437"/>
      <c r="AC943" s="437"/>
      <c r="AD943" s="23"/>
      <c r="AE943" s="73"/>
      <c r="AF943" s="73"/>
      <c r="AG943" s="73"/>
      <c r="AH943" s="73"/>
      <c r="AI943" s="73"/>
      <c r="AJ943" s="73"/>
      <c r="AK943" s="73"/>
      <c r="AL943" s="73"/>
      <c r="AM943" s="73"/>
      <c r="AN943" s="73"/>
      <c r="AO943" s="73"/>
      <c r="AP943" s="73"/>
      <c r="AQ943" s="73"/>
      <c r="AR943" s="73"/>
      <c r="AS943" s="73"/>
      <c r="AT943" s="73"/>
      <c r="AU943" s="73"/>
    </row>
    <row r="944" ht="14.25" customHeight="1">
      <c r="A944" s="433"/>
      <c r="B944" s="438"/>
      <c r="C944" s="438"/>
      <c r="D944" s="438"/>
      <c r="E944" s="23"/>
      <c r="F944" s="438"/>
      <c r="G944" s="467"/>
      <c r="H944" s="23"/>
      <c r="I944" s="23"/>
      <c r="J944" s="439"/>
      <c r="K944" s="483"/>
      <c r="L944" s="438"/>
      <c r="M944" s="467"/>
      <c r="N944" s="23"/>
      <c r="O944" s="23"/>
      <c r="P944" s="23"/>
      <c r="Q944" s="23"/>
      <c r="R944" s="23"/>
      <c r="S944" s="23"/>
      <c r="T944" s="438"/>
      <c r="U944" s="467"/>
      <c r="V944" s="23"/>
      <c r="W944" s="23"/>
      <c r="X944" s="23"/>
      <c r="Y944" s="23"/>
      <c r="Z944" s="23"/>
      <c r="AA944" s="23"/>
      <c r="AB944" s="437"/>
      <c r="AC944" s="437"/>
      <c r="AD944" s="23"/>
      <c r="AE944" s="73"/>
      <c r="AF944" s="73"/>
      <c r="AG944" s="73"/>
      <c r="AH944" s="73"/>
      <c r="AI944" s="73"/>
      <c r="AJ944" s="73"/>
      <c r="AK944" s="73"/>
      <c r="AL944" s="73"/>
      <c r="AM944" s="73"/>
      <c r="AN944" s="73"/>
      <c r="AO944" s="73"/>
      <c r="AP944" s="73"/>
      <c r="AQ944" s="73"/>
      <c r="AR944" s="73"/>
      <c r="AS944" s="73"/>
      <c r="AT944" s="73"/>
      <c r="AU944" s="73"/>
    </row>
    <row r="945" ht="14.25" customHeight="1">
      <c r="A945" s="433"/>
      <c r="B945" s="438"/>
      <c r="C945" s="438"/>
      <c r="D945" s="438"/>
      <c r="E945" s="23"/>
      <c r="F945" s="438"/>
      <c r="G945" s="467"/>
      <c r="H945" s="23"/>
      <c r="I945" s="23"/>
      <c r="J945" s="439"/>
      <c r="K945" s="483"/>
      <c r="L945" s="438"/>
      <c r="M945" s="467"/>
      <c r="N945" s="23"/>
      <c r="O945" s="23"/>
      <c r="P945" s="23"/>
      <c r="Q945" s="23"/>
      <c r="R945" s="23"/>
      <c r="S945" s="23"/>
      <c r="T945" s="438"/>
      <c r="U945" s="467"/>
      <c r="V945" s="23"/>
      <c r="W945" s="23"/>
      <c r="X945" s="23"/>
      <c r="Y945" s="23"/>
      <c r="Z945" s="23"/>
      <c r="AA945" s="23"/>
      <c r="AB945" s="437"/>
      <c r="AC945" s="437"/>
      <c r="AD945" s="23"/>
      <c r="AE945" s="73"/>
      <c r="AF945" s="73"/>
      <c r="AG945" s="73"/>
      <c r="AH945" s="73"/>
      <c r="AI945" s="73"/>
      <c r="AJ945" s="73"/>
      <c r="AK945" s="73"/>
      <c r="AL945" s="73"/>
      <c r="AM945" s="73"/>
      <c r="AN945" s="73"/>
      <c r="AO945" s="73"/>
      <c r="AP945" s="73"/>
      <c r="AQ945" s="73"/>
      <c r="AR945" s="73"/>
      <c r="AS945" s="73"/>
      <c r="AT945" s="73"/>
      <c r="AU945" s="73"/>
    </row>
    <row r="946" ht="14.25" customHeight="1">
      <c r="A946" s="433"/>
      <c r="B946" s="438"/>
      <c r="C946" s="438"/>
      <c r="D946" s="438"/>
      <c r="E946" s="23"/>
      <c r="F946" s="438"/>
      <c r="G946" s="467"/>
      <c r="H946" s="23"/>
      <c r="I946" s="23"/>
      <c r="J946" s="439"/>
      <c r="K946" s="483"/>
      <c r="L946" s="438"/>
      <c r="M946" s="467"/>
      <c r="N946" s="23"/>
      <c r="O946" s="23"/>
      <c r="P946" s="23"/>
      <c r="Q946" s="23"/>
      <c r="R946" s="23"/>
      <c r="S946" s="23"/>
      <c r="T946" s="438"/>
      <c r="U946" s="467"/>
      <c r="V946" s="23"/>
      <c r="W946" s="23"/>
      <c r="X946" s="23"/>
      <c r="Y946" s="23"/>
      <c r="Z946" s="23"/>
      <c r="AA946" s="23"/>
      <c r="AB946" s="437"/>
      <c r="AC946" s="437"/>
      <c r="AD946" s="23"/>
      <c r="AE946" s="73"/>
      <c r="AF946" s="73"/>
      <c r="AG946" s="73"/>
      <c r="AH946" s="73"/>
      <c r="AI946" s="73"/>
      <c r="AJ946" s="73"/>
      <c r="AK946" s="73"/>
      <c r="AL946" s="73"/>
      <c r="AM946" s="73"/>
      <c r="AN946" s="73"/>
      <c r="AO946" s="73"/>
      <c r="AP946" s="73"/>
      <c r="AQ946" s="73"/>
      <c r="AR946" s="73"/>
      <c r="AS946" s="73"/>
      <c r="AT946" s="73"/>
      <c r="AU946" s="73"/>
    </row>
    <row r="947" ht="14.25" customHeight="1">
      <c r="A947" s="433"/>
      <c r="B947" s="438"/>
      <c r="C947" s="438"/>
      <c r="D947" s="438"/>
      <c r="E947" s="23"/>
      <c r="F947" s="438"/>
      <c r="G947" s="467"/>
      <c r="H947" s="23"/>
      <c r="I947" s="23"/>
      <c r="J947" s="439"/>
      <c r="K947" s="483"/>
      <c r="L947" s="438"/>
      <c r="M947" s="467"/>
      <c r="N947" s="23"/>
      <c r="O947" s="23"/>
      <c r="P947" s="23"/>
      <c r="Q947" s="23"/>
      <c r="R947" s="23"/>
      <c r="S947" s="23"/>
      <c r="T947" s="438"/>
      <c r="U947" s="467"/>
      <c r="V947" s="23"/>
      <c r="W947" s="23"/>
      <c r="X947" s="23"/>
      <c r="Y947" s="23"/>
      <c r="Z947" s="23"/>
      <c r="AA947" s="23"/>
      <c r="AB947" s="437"/>
      <c r="AC947" s="437"/>
      <c r="AD947" s="23"/>
      <c r="AE947" s="73"/>
      <c r="AF947" s="73"/>
      <c r="AG947" s="73"/>
      <c r="AH947" s="73"/>
      <c r="AI947" s="73"/>
      <c r="AJ947" s="73"/>
      <c r="AK947" s="73"/>
      <c r="AL947" s="73"/>
      <c r="AM947" s="73"/>
      <c r="AN947" s="73"/>
      <c r="AO947" s="73"/>
      <c r="AP947" s="73"/>
      <c r="AQ947" s="73"/>
      <c r="AR947" s="73"/>
      <c r="AS947" s="73"/>
      <c r="AT947" s="73"/>
      <c r="AU947" s="73"/>
    </row>
    <row r="948" ht="14.25" customHeight="1">
      <c r="A948" s="433"/>
      <c r="B948" s="438"/>
      <c r="C948" s="438"/>
      <c r="D948" s="438"/>
      <c r="E948" s="23"/>
      <c r="F948" s="438"/>
      <c r="G948" s="467"/>
      <c r="H948" s="23"/>
      <c r="I948" s="23"/>
      <c r="J948" s="439"/>
      <c r="K948" s="483"/>
      <c r="L948" s="438"/>
      <c r="M948" s="467"/>
      <c r="N948" s="23"/>
      <c r="O948" s="23"/>
      <c r="P948" s="23"/>
      <c r="Q948" s="23"/>
      <c r="R948" s="23"/>
      <c r="S948" s="23"/>
      <c r="T948" s="438"/>
      <c r="U948" s="467"/>
      <c r="V948" s="23"/>
      <c r="W948" s="23"/>
      <c r="X948" s="23"/>
      <c r="Y948" s="23"/>
      <c r="Z948" s="23"/>
      <c r="AA948" s="23"/>
      <c r="AB948" s="437"/>
      <c r="AC948" s="437"/>
      <c r="AD948" s="23"/>
      <c r="AE948" s="73"/>
      <c r="AF948" s="73"/>
      <c r="AG948" s="73"/>
      <c r="AH948" s="73"/>
      <c r="AI948" s="73"/>
      <c r="AJ948" s="73"/>
      <c r="AK948" s="73"/>
      <c r="AL948" s="73"/>
      <c r="AM948" s="73"/>
      <c r="AN948" s="73"/>
      <c r="AO948" s="73"/>
      <c r="AP948" s="73"/>
      <c r="AQ948" s="73"/>
      <c r="AR948" s="73"/>
      <c r="AS948" s="73"/>
      <c r="AT948" s="73"/>
      <c r="AU948" s="73"/>
    </row>
    <row r="949" ht="14.25" customHeight="1">
      <c r="A949" s="433"/>
      <c r="B949" s="438"/>
      <c r="C949" s="438"/>
      <c r="D949" s="438"/>
      <c r="E949" s="23"/>
      <c r="F949" s="438"/>
      <c r="G949" s="467"/>
      <c r="H949" s="23"/>
      <c r="I949" s="23"/>
      <c r="J949" s="439"/>
      <c r="K949" s="483"/>
      <c r="L949" s="438"/>
      <c r="M949" s="467"/>
      <c r="N949" s="23"/>
      <c r="O949" s="23"/>
      <c r="P949" s="23"/>
      <c r="Q949" s="23"/>
      <c r="R949" s="23"/>
      <c r="S949" s="23"/>
      <c r="T949" s="438"/>
      <c r="U949" s="467"/>
      <c r="V949" s="23"/>
      <c r="W949" s="23"/>
      <c r="X949" s="23"/>
      <c r="Y949" s="23"/>
      <c r="Z949" s="23"/>
      <c r="AA949" s="23"/>
      <c r="AB949" s="437"/>
      <c r="AC949" s="437"/>
      <c r="AD949" s="23"/>
      <c r="AE949" s="73"/>
      <c r="AF949" s="73"/>
      <c r="AG949" s="73"/>
      <c r="AH949" s="73"/>
      <c r="AI949" s="73"/>
      <c r="AJ949" s="73"/>
      <c r="AK949" s="73"/>
      <c r="AL949" s="73"/>
      <c r="AM949" s="73"/>
      <c r="AN949" s="73"/>
      <c r="AO949" s="73"/>
      <c r="AP949" s="73"/>
      <c r="AQ949" s="73"/>
      <c r="AR949" s="73"/>
      <c r="AS949" s="73"/>
      <c r="AT949" s="73"/>
      <c r="AU949" s="73"/>
    </row>
    <row r="950" ht="14.25" customHeight="1">
      <c r="A950" s="433"/>
      <c r="B950" s="438"/>
      <c r="C950" s="438"/>
      <c r="D950" s="438"/>
      <c r="E950" s="23"/>
      <c r="F950" s="438"/>
      <c r="G950" s="467"/>
      <c r="H950" s="23"/>
      <c r="I950" s="23"/>
      <c r="J950" s="439"/>
      <c r="K950" s="483"/>
      <c r="L950" s="438"/>
      <c r="M950" s="467"/>
      <c r="N950" s="23"/>
      <c r="O950" s="23"/>
      <c r="P950" s="23"/>
      <c r="Q950" s="23"/>
      <c r="R950" s="23"/>
      <c r="S950" s="23"/>
      <c r="T950" s="438"/>
      <c r="U950" s="467"/>
      <c r="V950" s="23"/>
      <c r="W950" s="23"/>
      <c r="X950" s="23"/>
      <c r="Y950" s="23"/>
      <c r="Z950" s="23"/>
      <c r="AA950" s="23"/>
      <c r="AB950" s="437"/>
      <c r="AC950" s="437"/>
      <c r="AD950" s="23"/>
      <c r="AE950" s="73"/>
      <c r="AF950" s="73"/>
      <c r="AG950" s="73"/>
      <c r="AH950" s="73"/>
      <c r="AI950" s="73"/>
      <c r="AJ950" s="73"/>
      <c r="AK950" s="73"/>
      <c r="AL950" s="73"/>
      <c r="AM950" s="73"/>
      <c r="AN950" s="73"/>
      <c r="AO950" s="73"/>
      <c r="AP950" s="73"/>
      <c r="AQ950" s="73"/>
      <c r="AR950" s="73"/>
      <c r="AS950" s="73"/>
      <c r="AT950" s="73"/>
      <c r="AU950" s="73"/>
    </row>
    <row r="951" ht="14.25" customHeight="1">
      <c r="A951" s="433"/>
      <c r="B951" s="438"/>
      <c r="C951" s="438"/>
      <c r="D951" s="438"/>
      <c r="E951" s="23"/>
      <c r="F951" s="438"/>
      <c r="G951" s="467"/>
      <c r="H951" s="23"/>
      <c r="I951" s="23"/>
      <c r="J951" s="439"/>
      <c r="K951" s="483"/>
      <c r="L951" s="438"/>
      <c r="M951" s="467"/>
      <c r="N951" s="23"/>
      <c r="O951" s="23"/>
      <c r="P951" s="23"/>
      <c r="Q951" s="23"/>
      <c r="R951" s="23"/>
      <c r="S951" s="23"/>
      <c r="T951" s="438"/>
      <c r="U951" s="467"/>
      <c r="V951" s="23"/>
      <c r="W951" s="23"/>
      <c r="X951" s="23"/>
      <c r="Y951" s="23"/>
      <c r="Z951" s="23"/>
      <c r="AA951" s="23"/>
      <c r="AB951" s="437"/>
      <c r="AC951" s="437"/>
      <c r="AD951" s="23"/>
      <c r="AE951" s="73"/>
      <c r="AF951" s="73"/>
      <c r="AG951" s="73"/>
      <c r="AH951" s="73"/>
      <c r="AI951" s="73"/>
      <c r="AJ951" s="73"/>
      <c r="AK951" s="73"/>
      <c r="AL951" s="73"/>
      <c r="AM951" s="73"/>
      <c r="AN951" s="73"/>
      <c r="AO951" s="73"/>
      <c r="AP951" s="73"/>
      <c r="AQ951" s="73"/>
      <c r="AR951" s="73"/>
      <c r="AS951" s="73"/>
      <c r="AT951" s="73"/>
      <c r="AU951" s="73"/>
    </row>
    <row r="952" ht="14.25" customHeight="1">
      <c r="A952" s="433"/>
      <c r="B952" s="438"/>
      <c r="C952" s="438"/>
      <c r="D952" s="438"/>
      <c r="E952" s="23"/>
      <c r="F952" s="438"/>
      <c r="G952" s="467"/>
      <c r="H952" s="23"/>
      <c r="I952" s="23"/>
      <c r="J952" s="439"/>
      <c r="K952" s="483"/>
      <c r="L952" s="438"/>
      <c r="M952" s="467"/>
      <c r="N952" s="23"/>
      <c r="O952" s="23"/>
      <c r="P952" s="23"/>
      <c r="Q952" s="23"/>
      <c r="R952" s="23"/>
      <c r="S952" s="23"/>
      <c r="T952" s="438"/>
      <c r="U952" s="467"/>
      <c r="V952" s="23"/>
      <c r="W952" s="23"/>
      <c r="X952" s="23"/>
      <c r="Y952" s="23"/>
      <c r="Z952" s="23"/>
      <c r="AA952" s="23"/>
      <c r="AB952" s="437"/>
      <c r="AC952" s="437"/>
      <c r="AD952" s="23"/>
      <c r="AE952" s="73"/>
      <c r="AF952" s="73"/>
      <c r="AG952" s="73"/>
      <c r="AH952" s="73"/>
      <c r="AI952" s="73"/>
      <c r="AJ952" s="73"/>
      <c r="AK952" s="73"/>
      <c r="AL952" s="73"/>
      <c r="AM952" s="73"/>
      <c r="AN952" s="73"/>
      <c r="AO952" s="73"/>
      <c r="AP952" s="73"/>
      <c r="AQ952" s="73"/>
      <c r="AR952" s="73"/>
      <c r="AS952" s="73"/>
      <c r="AT952" s="73"/>
      <c r="AU952" s="73"/>
    </row>
    <row r="953" ht="14.25" customHeight="1">
      <c r="A953" s="433"/>
      <c r="B953" s="438"/>
      <c r="C953" s="438"/>
      <c r="D953" s="438"/>
      <c r="E953" s="23"/>
      <c r="F953" s="438"/>
      <c r="G953" s="467"/>
      <c r="H953" s="23"/>
      <c r="I953" s="23"/>
      <c r="J953" s="439"/>
      <c r="K953" s="483"/>
      <c r="L953" s="438"/>
      <c r="M953" s="467"/>
      <c r="N953" s="23"/>
      <c r="O953" s="23"/>
      <c r="P953" s="23"/>
      <c r="Q953" s="23"/>
      <c r="R953" s="23"/>
      <c r="S953" s="23"/>
      <c r="T953" s="438"/>
      <c r="U953" s="467"/>
      <c r="V953" s="23"/>
      <c r="W953" s="23"/>
      <c r="X953" s="23"/>
      <c r="Y953" s="23"/>
      <c r="Z953" s="23"/>
      <c r="AA953" s="23"/>
      <c r="AB953" s="437"/>
      <c r="AC953" s="437"/>
      <c r="AD953" s="23"/>
      <c r="AE953" s="73"/>
      <c r="AF953" s="73"/>
      <c r="AG953" s="73"/>
      <c r="AH953" s="73"/>
      <c r="AI953" s="73"/>
      <c r="AJ953" s="73"/>
      <c r="AK953" s="73"/>
      <c r="AL953" s="73"/>
      <c r="AM953" s="73"/>
      <c r="AN953" s="73"/>
      <c r="AO953" s="73"/>
      <c r="AP953" s="73"/>
      <c r="AQ953" s="73"/>
      <c r="AR953" s="73"/>
      <c r="AS953" s="73"/>
      <c r="AT953" s="73"/>
      <c r="AU953" s="73"/>
    </row>
    <row r="954" ht="14.25" customHeight="1">
      <c r="A954" s="433"/>
      <c r="B954" s="438"/>
      <c r="C954" s="438"/>
      <c r="D954" s="438"/>
      <c r="E954" s="23"/>
      <c r="F954" s="438"/>
      <c r="G954" s="467"/>
      <c r="H954" s="23"/>
      <c r="I954" s="23"/>
      <c r="J954" s="439"/>
      <c r="K954" s="483"/>
      <c r="L954" s="438"/>
      <c r="M954" s="467"/>
      <c r="N954" s="23"/>
      <c r="O954" s="23"/>
      <c r="P954" s="23"/>
      <c r="Q954" s="23"/>
      <c r="R954" s="23"/>
      <c r="S954" s="23"/>
      <c r="T954" s="438"/>
      <c r="U954" s="467"/>
      <c r="V954" s="23"/>
      <c r="W954" s="23"/>
      <c r="X954" s="23"/>
      <c r="Y954" s="23"/>
      <c r="Z954" s="23"/>
      <c r="AA954" s="23"/>
      <c r="AB954" s="437"/>
      <c r="AC954" s="437"/>
      <c r="AD954" s="23"/>
      <c r="AE954" s="73"/>
      <c r="AF954" s="73"/>
      <c r="AG954" s="73"/>
      <c r="AH954" s="73"/>
      <c r="AI954" s="73"/>
      <c r="AJ954" s="73"/>
      <c r="AK954" s="73"/>
      <c r="AL954" s="73"/>
      <c r="AM954" s="73"/>
      <c r="AN954" s="73"/>
      <c r="AO954" s="73"/>
      <c r="AP954" s="73"/>
      <c r="AQ954" s="73"/>
      <c r="AR954" s="73"/>
      <c r="AS954" s="73"/>
      <c r="AT954" s="73"/>
      <c r="AU954" s="73"/>
    </row>
    <row r="955" ht="14.25" customHeight="1">
      <c r="A955" s="433"/>
      <c r="B955" s="438"/>
      <c r="C955" s="438"/>
      <c r="D955" s="438"/>
      <c r="E955" s="23"/>
      <c r="F955" s="438"/>
      <c r="G955" s="467"/>
      <c r="H955" s="23"/>
      <c r="I955" s="23"/>
      <c r="J955" s="439"/>
      <c r="K955" s="483"/>
      <c r="L955" s="438"/>
      <c r="M955" s="467"/>
      <c r="N955" s="23"/>
      <c r="O955" s="23"/>
      <c r="P955" s="23"/>
      <c r="Q955" s="23"/>
      <c r="R955" s="23"/>
      <c r="S955" s="23"/>
      <c r="T955" s="438"/>
      <c r="U955" s="467"/>
      <c r="V955" s="23"/>
      <c r="W955" s="23"/>
      <c r="X955" s="23"/>
      <c r="Y955" s="23"/>
      <c r="Z955" s="23"/>
      <c r="AA955" s="23"/>
      <c r="AB955" s="437"/>
      <c r="AC955" s="437"/>
      <c r="AD955" s="23"/>
      <c r="AE955" s="73"/>
      <c r="AF955" s="73"/>
      <c r="AG955" s="73"/>
      <c r="AH955" s="73"/>
      <c r="AI955" s="73"/>
      <c r="AJ955" s="73"/>
      <c r="AK955" s="73"/>
      <c r="AL955" s="73"/>
      <c r="AM955" s="73"/>
      <c r="AN955" s="73"/>
      <c r="AO955" s="73"/>
      <c r="AP955" s="73"/>
      <c r="AQ955" s="73"/>
      <c r="AR955" s="73"/>
      <c r="AS955" s="73"/>
      <c r="AT955" s="73"/>
      <c r="AU955" s="73"/>
    </row>
    <row r="956" ht="14.25" customHeight="1">
      <c r="A956" s="433"/>
      <c r="B956" s="438"/>
      <c r="C956" s="438"/>
      <c r="D956" s="438"/>
      <c r="E956" s="23"/>
      <c r="F956" s="438"/>
      <c r="G956" s="467"/>
      <c r="H956" s="23"/>
      <c r="I956" s="23"/>
      <c r="J956" s="439"/>
      <c r="K956" s="483"/>
      <c r="L956" s="438"/>
      <c r="M956" s="467"/>
      <c r="N956" s="23"/>
      <c r="O956" s="23"/>
      <c r="P956" s="23"/>
      <c r="Q956" s="23"/>
      <c r="R956" s="23"/>
      <c r="S956" s="23"/>
      <c r="T956" s="438"/>
      <c r="U956" s="467"/>
      <c r="V956" s="23"/>
      <c r="W956" s="23"/>
      <c r="X956" s="23"/>
      <c r="Y956" s="23"/>
      <c r="Z956" s="23"/>
      <c r="AA956" s="23"/>
      <c r="AB956" s="437"/>
      <c r="AC956" s="437"/>
      <c r="AD956" s="23"/>
      <c r="AE956" s="73"/>
      <c r="AF956" s="73"/>
      <c r="AG956" s="73"/>
      <c r="AH956" s="73"/>
      <c r="AI956" s="73"/>
      <c r="AJ956" s="73"/>
      <c r="AK956" s="73"/>
      <c r="AL956" s="73"/>
      <c r="AM956" s="73"/>
      <c r="AN956" s="73"/>
      <c r="AO956" s="73"/>
      <c r="AP956" s="73"/>
      <c r="AQ956" s="73"/>
      <c r="AR956" s="73"/>
      <c r="AS956" s="73"/>
      <c r="AT956" s="73"/>
      <c r="AU956" s="73"/>
    </row>
    <row r="957" ht="14.25" customHeight="1">
      <c r="A957" s="433"/>
      <c r="B957" s="438"/>
      <c r="C957" s="438"/>
      <c r="D957" s="438"/>
      <c r="E957" s="23"/>
      <c r="F957" s="438"/>
      <c r="G957" s="467"/>
      <c r="H957" s="23"/>
      <c r="I957" s="23"/>
      <c r="J957" s="439"/>
      <c r="K957" s="483"/>
      <c r="L957" s="438"/>
      <c r="M957" s="467"/>
      <c r="N957" s="23"/>
      <c r="O957" s="23"/>
      <c r="P957" s="23"/>
      <c r="Q957" s="23"/>
      <c r="R957" s="23"/>
      <c r="S957" s="23"/>
      <c r="T957" s="438"/>
      <c r="U957" s="467"/>
      <c r="V957" s="23"/>
      <c r="W957" s="23"/>
      <c r="X957" s="23"/>
      <c r="Y957" s="23"/>
      <c r="Z957" s="23"/>
      <c r="AA957" s="23"/>
      <c r="AB957" s="437"/>
      <c r="AC957" s="437"/>
      <c r="AD957" s="23"/>
      <c r="AE957" s="73"/>
      <c r="AF957" s="73"/>
      <c r="AG957" s="73"/>
      <c r="AH957" s="73"/>
      <c r="AI957" s="73"/>
      <c r="AJ957" s="73"/>
      <c r="AK957" s="73"/>
      <c r="AL957" s="73"/>
      <c r="AM957" s="73"/>
      <c r="AN957" s="73"/>
      <c r="AO957" s="73"/>
      <c r="AP957" s="73"/>
      <c r="AQ957" s="73"/>
      <c r="AR957" s="73"/>
      <c r="AS957" s="73"/>
      <c r="AT957" s="73"/>
      <c r="AU957" s="73"/>
    </row>
    <row r="958" ht="14.25" customHeight="1">
      <c r="A958" s="433"/>
      <c r="B958" s="438"/>
      <c r="C958" s="438"/>
      <c r="D958" s="438"/>
      <c r="E958" s="23"/>
      <c r="F958" s="438"/>
      <c r="G958" s="467"/>
      <c r="H958" s="23"/>
      <c r="I958" s="23"/>
      <c r="J958" s="439"/>
      <c r="K958" s="483"/>
      <c r="L958" s="438"/>
      <c r="M958" s="467"/>
      <c r="N958" s="23"/>
      <c r="O958" s="23"/>
      <c r="P958" s="23"/>
      <c r="Q958" s="23"/>
      <c r="R958" s="23"/>
      <c r="S958" s="23"/>
      <c r="T958" s="438"/>
      <c r="U958" s="467"/>
      <c r="V958" s="23"/>
      <c r="W958" s="23"/>
      <c r="X958" s="23"/>
      <c r="Y958" s="23"/>
      <c r="Z958" s="23"/>
      <c r="AA958" s="23"/>
      <c r="AB958" s="437"/>
      <c r="AC958" s="437"/>
      <c r="AD958" s="23"/>
      <c r="AE958" s="73"/>
      <c r="AF958" s="73"/>
      <c r="AG958" s="73"/>
      <c r="AH958" s="73"/>
      <c r="AI958" s="73"/>
      <c r="AJ958" s="73"/>
      <c r="AK958" s="73"/>
      <c r="AL958" s="73"/>
      <c r="AM958" s="73"/>
      <c r="AN958" s="73"/>
      <c r="AO958" s="73"/>
      <c r="AP958" s="73"/>
      <c r="AQ958" s="73"/>
      <c r="AR958" s="73"/>
      <c r="AS958" s="73"/>
      <c r="AT958" s="73"/>
      <c r="AU958" s="73"/>
    </row>
    <row r="959" ht="14.25" customHeight="1">
      <c r="A959" s="433"/>
      <c r="B959" s="438"/>
      <c r="C959" s="438"/>
      <c r="D959" s="438"/>
      <c r="E959" s="23"/>
      <c r="F959" s="438"/>
      <c r="G959" s="467"/>
      <c r="H959" s="23"/>
      <c r="I959" s="23"/>
      <c r="J959" s="439"/>
      <c r="K959" s="483"/>
      <c r="L959" s="438"/>
      <c r="M959" s="467"/>
      <c r="N959" s="23"/>
      <c r="O959" s="23"/>
      <c r="P959" s="23"/>
      <c r="Q959" s="23"/>
      <c r="R959" s="23"/>
      <c r="S959" s="23"/>
      <c r="T959" s="438"/>
      <c r="U959" s="467"/>
      <c r="V959" s="23"/>
      <c r="W959" s="23"/>
      <c r="X959" s="23"/>
      <c r="Y959" s="23"/>
      <c r="Z959" s="23"/>
      <c r="AA959" s="23"/>
      <c r="AB959" s="437"/>
      <c r="AC959" s="437"/>
      <c r="AD959" s="23"/>
      <c r="AE959" s="73"/>
      <c r="AF959" s="73"/>
      <c r="AG959" s="73"/>
      <c r="AH959" s="73"/>
      <c r="AI959" s="73"/>
      <c r="AJ959" s="73"/>
      <c r="AK959" s="73"/>
      <c r="AL959" s="73"/>
      <c r="AM959" s="73"/>
      <c r="AN959" s="73"/>
      <c r="AO959" s="73"/>
      <c r="AP959" s="73"/>
      <c r="AQ959" s="73"/>
      <c r="AR959" s="73"/>
      <c r="AS959" s="73"/>
      <c r="AT959" s="73"/>
      <c r="AU959" s="73"/>
    </row>
    <row r="960" ht="14.25" customHeight="1">
      <c r="A960" s="433"/>
      <c r="B960" s="438"/>
      <c r="C960" s="438"/>
      <c r="D960" s="438"/>
      <c r="E960" s="23"/>
      <c r="F960" s="438"/>
      <c r="G960" s="467"/>
      <c r="H960" s="23"/>
      <c r="I960" s="23"/>
      <c r="J960" s="439"/>
      <c r="K960" s="483"/>
      <c r="L960" s="438"/>
      <c r="M960" s="467"/>
      <c r="N960" s="23"/>
      <c r="O960" s="23"/>
      <c r="P960" s="23"/>
      <c r="Q960" s="23"/>
      <c r="R960" s="23"/>
      <c r="S960" s="23"/>
      <c r="T960" s="438"/>
      <c r="U960" s="467"/>
      <c r="V960" s="23"/>
      <c r="W960" s="23"/>
      <c r="X960" s="23"/>
      <c r="Y960" s="23"/>
      <c r="Z960" s="23"/>
      <c r="AA960" s="23"/>
      <c r="AB960" s="437"/>
      <c r="AC960" s="437"/>
      <c r="AD960" s="23"/>
      <c r="AE960" s="73"/>
      <c r="AF960" s="73"/>
      <c r="AG960" s="73"/>
      <c r="AH960" s="73"/>
      <c r="AI960" s="73"/>
      <c r="AJ960" s="73"/>
      <c r="AK960" s="73"/>
      <c r="AL960" s="73"/>
      <c r="AM960" s="73"/>
      <c r="AN960" s="73"/>
      <c r="AO960" s="73"/>
      <c r="AP960" s="73"/>
      <c r="AQ960" s="73"/>
      <c r="AR960" s="73"/>
      <c r="AS960" s="73"/>
      <c r="AT960" s="73"/>
      <c r="AU960" s="73"/>
    </row>
    <row r="961" ht="14.25" customHeight="1">
      <c r="A961" s="433"/>
      <c r="B961" s="438"/>
      <c r="C961" s="438"/>
      <c r="D961" s="438"/>
      <c r="E961" s="23"/>
      <c r="F961" s="438"/>
      <c r="G961" s="467"/>
      <c r="H961" s="23"/>
      <c r="I961" s="23"/>
      <c r="J961" s="439"/>
      <c r="K961" s="483"/>
      <c r="L961" s="438"/>
      <c r="M961" s="467"/>
      <c r="N961" s="23"/>
      <c r="O961" s="23"/>
      <c r="P961" s="23"/>
      <c r="Q961" s="23"/>
      <c r="R961" s="23"/>
      <c r="S961" s="23"/>
      <c r="T961" s="438"/>
      <c r="U961" s="467"/>
      <c r="V961" s="23"/>
      <c r="W961" s="23"/>
      <c r="X961" s="23"/>
      <c r="Y961" s="23"/>
      <c r="Z961" s="23"/>
      <c r="AA961" s="23"/>
      <c r="AB961" s="437"/>
      <c r="AC961" s="437"/>
      <c r="AD961" s="23"/>
      <c r="AE961" s="73"/>
      <c r="AF961" s="73"/>
      <c r="AG961" s="73"/>
      <c r="AH961" s="73"/>
      <c r="AI961" s="73"/>
      <c r="AJ961" s="73"/>
      <c r="AK961" s="73"/>
      <c r="AL961" s="73"/>
      <c r="AM961" s="73"/>
      <c r="AN961" s="73"/>
      <c r="AO961" s="73"/>
      <c r="AP961" s="73"/>
      <c r="AQ961" s="73"/>
      <c r="AR961" s="73"/>
      <c r="AS961" s="73"/>
      <c r="AT961" s="73"/>
      <c r="AU961" s="73"/>
    </row>
    <row r="962" ht="14.25" customHeight="1">
      <c r="A962" s="433"/>
      <c r="B962" s="438"/>
      <c r="C962" s="438"/>
      <c r="D962" s="438"/>
      <c r="E962" s="23"/>
      <c r="F962" s="438"/>
      <c r="G962" s="467"/>
      <c r="H962" s="23"/>
      <c r="I962" s="23"/>
      <c r="J962" s="439"/>
      <c r="K962" s="483"/>
      <c r="L962" s="438"/>
      <c r="M962" s="467"/>
      <c r="N962" s="23"/>
      <c r="O962" s="23"/>
      <c r="P962" s="23"/>
      <c r="Q962" s="23"/>
      <c r="R962" s="23"/>
      <c r="S962" s="23"/>
      <c r="T962" s="438"/>
      <c r="U962" s="467"/>
      <c r="V962" s="23"/>
      <c r="W962" s="23"/>
      <c r="X962" s="23"/>
      <c r="Y962" s="23"/>
      <c r="Z962" s="23"/>
      <c r="AA962" s="23"/>
      <c r="AB962" s="437"/>
      <c r="AC962" s="437"/>
      <c r="AD962" s="23"/>
      <c r="AE962" s="73"/>
      <c r="AF962" s="73"/>
      <c r="AG962" s="73"/>
      <c r="AH962" s="73"/>
      <c r="AI962" s="73"/>
      <c r="AJ962" s="73"/>
      <c r="AK962" s="73"/>
      <c r="AL962" s="73"/>
      <c r="AM962" s="73"/>
      <c r="AN962" s="73"/>
      <c r="AO962" s="73"/>
      <c r="AP962" s="73"/>
      <c r="AQ962" s="73"/>
      <c r="AR962" s="73"/>
      <c r="AS962" s="73"/>
      <c r="AT962" s="73"/>
      <c r="AU962" s="73"/>
    </row>
    <row r="963" ht="14.25" customHeight="1">
      <c r="A963" s="433"/>
      <c r="B963" s="438"/>
      <c r="C963" s="438"/>
      <c r="D963" s="438"/>
      <c r="E963" s="23"/>
      <c r="F963" s="438"/>
      <c r="G963" s="467"/>
      <c r="H963" s="23"/>
      <c r="I963" s="23"/>
      <c r="J963" s="439"/>
      <c r="K963" s="483"/>
      <c r="L963" s="438"/>
      <c r="M963" s="467"/>
      <c r="N963" s="23"/>
      <c r="O963" s="23"/>
      <c r="P963" s="23"/>
      <c r="Q963" s="23"/>
      <c r="R963" s="23"/>
      <c r="S963" s="23"/>
      <c r="T963" s="438"/>
      <c r="U963" s="467"/>
      <c r="V963" s="23"/>
      <c r="W963" s="23"/>
      <c r="X963" s="23"/>
      <c r="Y963" s="23"/>
      <c r="Z963" s="23"/>
      <c r="AA963" s="23"/>
      <c r="AB963" s="437"/>
      <c r="AC963" s="437"/>
      <c r="AD963" s="23"/>
      <c r="AE963" s="73"/>
      <c r="AF963" s="73"/>
      <c r="AG963" s="73"/>
      <c r="AH963" s="73"/>
      <c r="AI963" s="73"/>
      <c r="AJ963" s="73"/>
      <c r="AK963" s="73"/>
      <c r="AL963" s="73"/>
      <c r="AM963" s="73"/>
      <c r="AN963" s="73"/>
      <c r="AO963" s="73"/>
      <c r="AP963" s="73"/>
      <c r="AQ963" s="73"/>
      <c r="AR963" s="73"/>
      <c r="AS963" s="73"/>
      <c r="AT963" s="73"/>
      <c r="AU963" s="73"/>
    </row>
    <row r="964" ht="14.25" customHeight="1">
      <c r="A964" s="433"/>
      <c r="B964" s="438"/>
      <c r="C964" s="438"/>
      <c r="D964" s="438"/>
      <c r="E964" s="23"/>
      <c r="F964" s="438"/>
      <c r="G964" s="467"/>
      <c r="H964" s="23"/>
      <c r="I964" s="23"/>
      <c r="J964" s="439"/>
      <c r="K964" s="483"/>
      <c r="L964" s="438"/>
      <c r="M964" s="467"/>
      <c r="N964" s="23"/>
      <c r="O964" s="23"/>
      <c r="P964" s="23"/>
      <c r="Q964" s="23"/>
      <c r="R964" s="23"/>
      <c r="S964" s="23"/>
      <c r="T964" s="438"/>
      <c r="U964" s="467"/>
      <c r="V964" s="23"/>
      <c r="W964" s="23"/>
      <c r="X964" s="23"/>
      <c r="Y964" s="23"/>
      <c r="Z964" s="23"/>
      <c r="AA964" s="23"/>
      <c r="AB964" s="437"/>
      <c r="AC964" s="437"/>
      <c r="AD964" s="23"/>
      <c r="AE964" s="73"/>
      <c r="AF964" s="73"/>
      <c r="AG964" s="73"/>
      <c r="AH964" s="73"/>
      <c r="AI964" s="73"/>
      <c r="AJ964" s="73"/>
      <c r="AK964" s="73"/>
      <c r="AL964" s="73"/>
      <c r="AM964" s="73"/>
      <c r="AN964" s="73"/>
      <c r="AO964" s="73"/>
      <c r="AP964" s="73"/>
      <c r="AQ964" s="73"/>
      <c r="AR964" s="73"/>
      <c r="AS964" s="73"/>
      <c r="AT964" s="73"/>
      <c r="AU964" s="73"/>
    </row>
    <row r="965" ht="14.25" customHeight="1">
      <c r="A965" s="433"/>
      <c r="B965" s="438"/>
      <c r="C965" s="438"/>
      <c r="D965" s="438"/>
      <c r="E965" s="23"/>
      <c r="F965" s="438"/>
      <c r="G965" s="467"/>
      <c r="H965" s="23"/>
      <c r="I965" s="23"/>
      <c r="J965" s="439"/>
      <c r="K965" s="483"/>
      <c r="L965" s="438"/>
      <c r="M965" s="467"/>
      <c r="N965" s="23"/>
      <c r="O965" s="23"/>
      <c r="P965" s="23"/>
      <c r="Q965" s="23"/>
      <c r="R965" s="23"/>
      <c r="S965" s="23"/>
      <c r="T965" s="438"/>
      <c r="U965" s="467"/>
      <c r="V965" s="23"/>
      <c r="W965" s="23"/>
      <c r="X965" s="23"/>
      <c r="Y965" s="23"/>
      <c r="Z965" s="23"/>
      <c r="AA965" s="23"/>
      <c r="AB965" s="437"/>
      <c r="AC965" s="437"/>
      <c r="AD965" s="23"/>
      <c r="AE965" s="73"/>
      <c r="AF965" s="73"/>
      <c r="AG965" s="73"/>
      <c r="AH965" s="73"/>
      <c r="AI965" s="73"/>
      <c r="AJ965" s="73"/>
      <c r="AK965" s="73"/>
      <c r="AL965" s="73"/>
      <c r="AM965" s="73"/>
      <c r="AN965" s="73"/>
      <c r="AO965" s="73"/>
      <c r="AP965" s="73"/>
      <c r="AQ965" s="73"/>
      <c r="AR965" s="73"/>
      <c r="AS965" s="73"/>
      <c r="AT965" s="73"/>
      <c r="AU965" s="73"/>
    </row>
    <row r="966" ht="14.25" customHeight="1">
      <c r="A966" s="433"/>
      <c r="B966" s="438"/>
      <c r="C966" s="438"/>
      <c r="D966" s="438"/>
      <c r="E966" s="23"/>
      <c r="F966" s="438"/>
      <c r="G966" s="467"/>
      <c r="H966" s="23"/>
      <c r="I966" s="23"/>
      <c r="J966" s="439"/>
      <c r="K966" s="483"/>
      <c r="L966" s="438"/>
      <c r="M966" s="467"/>
      <c r="N966" s="23"/>
      <c r="O966" s="23"/>
      <c r="P966" s="23"/>
      <c r="Q966" s="23"/>
      <c r="R966" s="23"/>
      <c r="S966" s="23"/>
      <c r="T966" s="438"/>
      <c r="U966" s="467"/>
      <c r="V966" s="23"/>
      <c r="W966" s="23"/>
      <c r="X966" s="23"/>
      <c r="Y966" s="23"/>
      <c r="Z966" s="23"/>
      <c r="AA966" s="23"/>
      <c r="AB966" s="437"/>
      <c r="AC966" s="437"/>
      <c r="AD966" s="23"/>
      <c r="AE966" s="73"/>
      <c r="AF966" s="73"/>
      <c r="AG966" s="73"/>
      <c r="AH966" s="73"/>
      <c r="AI966" s="73"/>
      <c r="AJ966" s="73"/>
      <c r="AK966" s="73"/>
      <c r="AL966" s="73"/>
      <c r="AM966" s="73"/>
      <c r="AN966" s="73"/>
      <c r="AO966" s="73"/>
      <c r="AP966" s="73"/>
      <c r="AQ966" s="73"/>
      <c r="AR966" s="73"/>
      <c r="AS966" s="73"/>
      <c r="AT966" s="73"/>
      <c r="AU966" s="73"/>
    </row>
    <row r="967" ht="14.25" customHeight="1">
      <c r="A967" s="433"/>
      <c r="B967" s="438"/>
      <c r="C967" s="438"/>
      <c r="D967" s="438"/>
      <c r="E967" s="23"/>
      <c r="F967" s="438"/>
      <c r="G967" s="467"/>
      <c r="H967" s="23"/>
      <c r="I967" s="23"/>
      <c r="J967" s="439"/>
      <c r="K967" s="483"/>
      <c r="L967" s="438"/>
      <c r="M967" s="467"/>
      <c r="N967" s="23"/>
      <c r="O967" s="23"/>
      <c r="P967" s="23"/>
      <c r="Q967" s="23"/>
      <c r="R967" s="23"/>
      <c r="S967" s="23"/>
      <c r="T967" s="438"/>
      <c r="U967" s="467"/>
      <c r="V967" s="23"/>
      <c r="W967" s="23"/>
      <c r="X967" s="23"/>
      <c r="Y967" s="23"/>
      <c r="Z967" s="23"/>
      <c r="AA967" s="23"/>
      <c r="AB967" s="437"/>
      <c r="AC967" s="437"/>
      <c r="AD967" s="23"/>
      <c r="AE967" s="73"/>
      <c r="AF967" s="73"/>
      <c r="AG967" s="73"/>
      <c r="AH967" s="73"/>
      <c r="AI967" s="73"/>
      <c r="AJ967" s="73"/>
      <c r="AK967" s="73"/>
      <c r="AL967" s="73"/>
      <c r="AM967" s="73"/>
      <c r="AN967" s="73"/>
      <c r="AO967" s="73"/>
      <c r="AP967" s="73"/>
      <c r="AQ967" s="73"/>
      <c r="AR967" s="73"/>
      <c r="AS967" s="73"/>
      <c r="AT967" s="73"/>
      <c r="AU967" s="73"/>
    </row>
    <row r="968" ht="14.25" customHeight="1">
      <c r="A968" s="433"/>
      <c r="B968" s="438"/>
      <c r="C968" s="438"/>
      <c r="D968" s="438"/>
      <c r="E968" s="23"/>
      <c r="F968" s="438"/>
      <c r="G968" s="467"/>
      <c r="H968" s="23"/>
      <c r="I968" s="23"/>
      <c r="J968" s="439"/>
      <c r="K968" s="483"/>
      <c r="L968" s="438"/>
      <c r="M968" s="467"/>
      <c r="N968" s="23"/>
      <c r="O968" s="23"/>
      <c r="P968" s="23"/>
      <c r="Q968" s="23"/>
      <c r="R968" s="23"/>
      <c r="S968" s="23"/>
      <c r="T968" s="438"/>
      <c r="U968" s="467"/>
      <c r="V968" s="23"/>
      <c r="W968" s="23"/>
      <c r="X968" s="23"/>
      <c r="Y968" s="23"/>
      <c r="Z968" s="23"/>
      <c r="AA968" s="23"/>
      <c r="AB968" s="437"/>
      <c r="AC968" s="437"/>
      <c r="AD968" s="23"/>
      <c r="AE968" s="73"/>
      <c r="AF968" s="73"/>
      <c r="AG968" s="73"/>
      <c r="AH968" s="73"/>
      <c r="AI968" s="73"/>
      <c r="AJ968" s="73"/>
      <c r="AK968" s="73"/>
      <c r="AL968" s="73"/>
      <c r="AM968" s="73"/>
      <c r="AN968" s="73"/>
      <c r="AO968" s="73"/>
      <c r="AP968" s="73"/>
      <c r="AQ968" s="73"/>
      <c r="AR968" s="73"/>
      <c r="AS968" s="73"/>
      <c r="AT968" s="73"/>
      <c r="AU968" s="73"/>
    </row>
    <row r="969" ht="14.25" customHeight="1">
      <c r="A969" s="433"/>
      <c r="B969" s="438"/>
      <c r="C969" s="438"/>
      <c r="D969" s="438"/>
      <c r="E969" s="23"/>
      <c r="F969" s="438"/>
      <c r="G969" s="467"/>
      <c r="H969" s="23"/>
      <c r="I969" s="23"/>
      <c r="J969" s="439"/>
      <c r="K969" s="483"/>
      <c r="L969" s="438"/>
      <c r="M969" s="467"/>
      <c r="N969" s="23"/>
      <c r="O969" s="23"/>
      <c r="P969" s="23"/>
      <c r="Q969" s="23"/>
      <c r="R969" s="23"/>
      <c r="S969" s="23"/>
      <c r="T969" s="438"/>
      <c r="U969" s="467"/>
      <c r="V969" s="23"/>
      <c r="W969" s="23"/>
      <c r="X969" s="23"/>
      <c r="Y969" s="23"/>
      <c r="Z969" s="23"/>
      <c r="AA969" s="23"/>
      <c r="AB969" s="437"/>
      <c r="AC969" s="437"/>
      <c r="AD969" s="23"/>
      <c r="AE969" s="73"/>
      <c r="AF969" s="73"/>
      <c r="AG969" s="73"/>
      <c r="AH969" s="73"/>
      <c r="AI969" s="73"/>
      <c r="AJ969" s="73"/>
      <c r="AK969" s="73"/>
      <c r="AL969" s="73"/>
      <c r="AM969" s="73"/>
      <c r="AN969" s="73"/>
      <c r="AO969" s="73"/>
      <c r="AP969" s="73"/>
      <c r="AQ969" s="73"/>
      <c r="AR969" s="73"/>
      <c r="AS969" s="73"/>
      <c r="AT969" s="73"/>
      <c r="AU969" s="73"/>
    </row>
    <row r="970" ht="14.25" customHeight="1">
      <c r="A970" s="433"/>
      <c r="B970" s="438"/>
      <c r="C970" s="438"/>
      <c r="D970" s="438"/>
      <c r="E970" s="23"/>
      <c r="F970" s="438"/>
      <c r="G970" s="467"/>
      <c r="H970" s="23"/>
      <c r="I970" s="23"/>
      <c r="J970" s="439"/>
      <c r="K970" s="483"/>
      <c r="L970" s="438"/>
      <c r="M970" s="467"/>
      <c r="N970" s="23"/>
      <c r="O970" s="23"/>
      <c r="P970" s="23"/>
      <c r="Q970" s="23"/>
      <c r="R970" s="23"/>
      <c r="S970" s="23"/>
      <c r="T970" s="438"/>
      <c r="U970" s="467"/>
      <c r="V970" s="23"/>
      <c r="W970" s="23"/>
      <c r="X970" s="23"/>
      <c r="Y970" s="23"/>
      <c r="Z970" s="23"/>
      <c r="AA970" s="23"/>
      <c r="AB970" s="437"/>
      <c r="AC970" s="437"/>
      <c r="AD970" s="23"/>
      <c r="AE970" s="73"/>
      <c r="AF970" s="73"/>
      <c r="AG970" s="73"/>
      <c r="AH970" s="73"/>
      <c r="AI970" s="73"/>
      <c r="AJ970" s="73"/>
      <c r="AK970" s="73"/>
      <c r="AL970" s="73"/>
      <c r="AM970" s="73"/>
      <c r="AN970" s="73"/>
      <c r="AO970" s="73"/>
      <c r="AP970" s="73"/>
      <c r="AQ970" s="73"/>
      <c r="AR970" s="73"/>
      <c r="AS970" s="73"/>
      <c r="AT970" s="73"/>
      <c r="AU970" s="73"/>
    </row>
    <row r="971" ht="14.25" customHeight="1">
      <c r="A971" s="433"/>
      <c r="B971" s="438"/>
      <c r="C971" s="438"/>
      <c r="D971" s="438"/>
      <c r="E971" s="23"/>
      <c r="F971" s="438"/>
      <c r="G971" s="467"/>
      <c r="H971" s="23"/>
      <c r="I971" s="23"/>
      <c r="J971" s="439"/>
      <c r="K971" s="483"/>
      <c r="L971" s="438"/>
      <c r="M971" s="467"/>
      <c r="N971" s="23"/>
      <c r="O971" s="23"/>
      <c r="P971" s="23"/>
      <c r="Q971" s="23"/>
      <c r="R971" s="23"/>
      <c r="S971" s="23"/>
      <c r="T971" s="438"/>
      <c r="U971" s="467"/>
      <c r="V971" s="23"/>
      <c r="W971" s="23"/>
      <c r="X971" s="23"/>
      <c r="Y971" s="23"/>
      <c r="Z971" s="23"/>
      <c r="AA971" s="23"/>
      <c r="AB971" s="437"/>
      <c r="AC971" s="437"/>
      <c r="AD971" s="23"/>
      <c r="AE971" s="73"/>
      <c r="AF971" s="73"/>
      <c r="AG971" s="73"/>
      <c r="AH971" s="73"/>
      <c r="AI971" s="73"/>
      <c r="AJ971" s="73"/>
      <c r="AK971" s="73"/>
      <c r="AL971" s="73"/>
      <c r="AM971" s="73"/>
      <c r="AN971" s="73"/>
      <c r="AO971" s="73"/>
      <c r="AP971" s="73"/>
      <c r="AQ971" s="73"/>
      <c r="AR971" s="73"/>
      <c r="AS971" s="73"/>
      <c r="AT971" s="73"/>
      <c r="AU971" s="73"/>
    </row>
    <row r="972" ht="14.25" customHeight="1">
      <c r="A972" s="433"/>
      <c r="B972" s="438"/>
      <c r="C972" s="438"/>
      <c r="D972" s="438"/>
      <c r="E972" s="23"/>
      <c r="F972" s="438"/>
      <c r="G972" s="467"/>
      <c r="H972" s="23"/>
      <c r="I972" s="23"/>
      <c r="J972" s="439"/>
      <c r="K972" s="483"/>
      <c r="L972" s="438"/>
      <c r="M972" s="467"/>
      <c r="N972" s="23"/>
      <c r="O972" s="23"/>
      <c r="P972" s="23"/>
      <c r="Q972" s="23"/>
      <c r="R972" s="23"/>
      <c r="S972" s="23"/>
      <c r="T972" s="438"/>
      <c r="U972" s="467"/>
      <c r="V972" s="23"/>
      <c r="W972" s="23"/>
      <c r="X972" s="23"/>
      <c r="Y972" s="23"/>
      <c r="Z972" s="23"/>
      <c r="AA972" s="23"/>
      <c r="AB972" s="437"/>
      <c r="AC972" s="437"/>
      <c r="AD972" s="23"/>
      <c r="AE972" s="73"/>
      <c r="AF972" s="73"/>
      <c r="AG972" s="73"/>
      <c r="AH972" s="73"/>
      <c r="AI972" s="73"/>
      <c r="AJ972" s="73"/>
      <c r="AK972" s="73"/>
      <c r="AL972" s="73"/>
      <c r="AM972" s="73"/>
      <c r="AN972" s="73"/>
      <c r="AO972" s="73"/>
      <c r="AP972" s="73"/>
      <c r="AQ972" s="73"/>
      <c r="AR972" s="73"/>
      <c r="AS972" s="73"/>
      <c r="AT972" s="73"/>
      <c r="AU972" s="73"/>
    </row>
    <row r="973" ht="14.25" customHeight="1">
      <c r="A973" s="433"/>
      <c r="B973" s="438"/>
      <c r="C973" s="438"/>
      <c r="D973" s="438"/>
      <c r="E973" s="23"/>
      <c r="F973" s="438"/>
      <c r="G973" s="467"/>
      <c r="H973" s="23"/>
      <c r="I973" s="23"/>
      <c r="J973" s="439"/>
      <c r="K973" s="483"/>
      <c r="L973" s="438"/>
      <c r="M973" s="467"/>
      <c r="N973" s="23"/>
      <c r="O973" s="23"/>
      <c r="P973" s="23"/>
      <c r="Q973" s="23"/>
      <c r="R973" s="23"/>
      <c r="S973" s="23"/>
      <c r="T973" s="438"/>
      <c r="U973" s="467"/>
      <c r="V973" s="23"/>
      <c r="W973" s="23"/>
      <c r="X973" s="23"/>
      <c r="Y973" s="23"/>
      <c r="Z973" s="23"/>
      <c r="AA973" s="23"/>
      <c r="AB973" s="437"/>
      <c r="AC973" s="437"/>
      <c r="AD973" s="23"/>
      <c r="AE973" s="73"/>
      <c r="AF973" s="73"/>
      <c r="AG973" s="73"/>
      <c r="AH973" s="73"/>
      <c r="AI973" s="73"/>
      <c r="AJ973" s="73"/>
      <c r="AK973" s="73"/>
      <c r="AL973" s="73"/>
      <c r="AM973" s="73"/>
      <c r="AN973" s="73"/>
      <c r="AO973" s="73"/>
      <c r="AP973" s="73"/>
      <c r="AQ973" s="73"/>
      <c r="AR973" s="73"/>
      <c r="AS973" s="73"/>
      <c r="AT973" s="73"/>
      <c r="AU973" s="73"/>
    </row>
    <row r="974" ht="14.25" customHeight="1">
      <c r="A974" s="433"/>
      <c r="B974" s="438"/>
      <c r="C974" s="438"/>
      <c r="D974" s="438"/>
      <c r="E974" s="23"/>
      <c r="F974" s="438"/>
      <c r="G974" s="467"/>
      <c r="H974" s="23"/>
      <c r="I974" s="23"/>
      <c r="J974" s="439"/>
      <c r="K974" s="483"/>
      <c r="L974" s="438"/>
      <c r="M974" s="467"/>
      <c r="N974" s="23"/>
      <c r="O974" s="23"/>
      <c r="P974" s="23"/>
      <c r="Q974" s="23"/>
      <c r="R974" s="23"/>
      <c r="S974" s="23"/>
      <c r="T974" s="438"/>
      <c r="U974" s="467"/>
      <c r="V974" s="23"/>
      <c r="W974" s="23"/>
      <c r="X974" s="23"/>
      <c r="Y974" s="23"/>
      <c r="Z974" s="23"/>
      <c r="AA974" s="23"/>
      <c r="AB974" s="437"/>
      <c r="AC974" s="437"/>
      <c r="AD974" s="23"/>
      <c r="AE974" s="73"/>
      <c r="AF974" s="73"/>
      <c r="AG974" s="73"/>
      <c r="AH974" s="73"/>
      <c r="AI974" s="73"/>
      <c r="AJ974" s="73"/>
      <c r="AK974" s="73"/>
      <c r="AL974" s="73"/>
      <c r="AM974" s="73"/>
      <c r="AN974" s="73"/>
      <c r="AO974" s="73"/>
      <c r="AP974" s="73"/>
      <c r="AQ974" s="73"/>
      <c r="AR974" s="73"/>
      <c r="AS974" s="73"/>
      <c r="AT974" s="73"/>
      <c r="AU974" s="73"/>
    </row>
    <row r="975" ht="14.25" customHeight="1">
      <c r="A975" s="433"/>
      <c r="B975" s="438"/>
      <c r="C975" s="438"/>
      <c r="D975" s="438"/>
      <c r="E975" s="23"/>
      <c r="F975" s="438"/>
      <c r="G975" s="467"/>
      <c r="H975" s="23"/>
      <c r="I975" s="23"/>
      <c r="J975" s="439"/>
      <c r="K975" s="483"/>
      <c r="L975" s="438"/>
      <c r="M975" s="467"/>
      <c r="N975" s="23"/>
      <c r="O975" s="23"/>
      <c r="P975" s="23"/>
      <c r="Q975" s="23"/>
      <c r="R975" s="23"/>
      <c r="S975" s="23"/>
      <c r="T975" s="438"/>
      <c r="U975" s="467"/>
      <c r="V975" s="23"/>
      <c r="W975" s="23"/>
      <c r="X975" s="23"/>
      <c r="Y975" s="23"/>
      <c r="Z975" s="23"/>
      <c r="AA975" s="23"/>
      <c r="AB975" s="437"/>
      <c r="AC975" s="437"/>
      <c r="AD975" s="23"/>
      <c r="AE975" s="73"/>
      <c r="AF975" s="73"/>
      <c r="AG975" s="73"/>
      <c r="AH975" s="73"/>
      <c r="AI975" s="73"/>
      <c r="AJ975" s="73"/>
      <c r="AK975" s="73"/>
      <c r="AL975" s="73"/>
      <c r="AM975" s="73"/>
      <c r="AN975" s="73"/>
      <c r="AO975" s="73"/>
      <c r="AP975" s="73"/>
      <c r="AQ975" s="73"/>
      <c r="AR975" s="73"/>
      <c r="AS975" s="73"/>
      <c r="AT975" s="73"/>
      <c r="AU975" s="73"/>
    </row>
    <row r="976" ht="14.25" customHeight="1">
      <c r="A976" s="433"/>
      <c r="B976" s="438"/>
      <c r="C976" s="438"/>
      <c r="D976" s="438"/>
      <c r="E976" s="23"/>
      <c r="F976" s="438"/>
      <c r="G976" s="467"/>
      <c r="H976" s="23"/>
      <c r="I976" s="23"/>
      <c r="J976" s="439"/>
      <c r="K976" s="483"/>
      <c r="L976" s="438"/>
      <c r="M976" s="467"/>
      <c r="N976" s="23"/>
      <c r="O976" s="23"/>
      <c r="P976" s="23"/>
      <c r="Q976" s="23"/>
      <c r="R976" s="23"/>
      <c r="S976" s="23"/>
      <c r="T976" s="438"/>
      <c r="U976" s="467"/>
      <c r="V976" s="23"/>
      <c r="W976" s="23"/>
      <c r="X976" s="23"/>
      <c r="Y976" s="23"/>
      <c r="Z976" s="23"/>
      <c r="AA976" s="23"/>
      <c r="AB976" s="437"/>
      <c r="AC976" s="437"/>
      <c r="AD976" s="23"/>
      <c r="AE976" s="73"/>
      <c r="AF976" s="73"/>
      <c r="AG976" s="73"/>
      <c r="AH976" s="73"/>
      <c r="AI976" s="73"/>
      <c r="AJ976" s="73"/>
      <c r="AK976" s="73"/>
      <c r="AL976" s="73"/>
      <c r="AM976" s="73"/>
      <c r="AN976" s="73"/>
      <c r="AO976" s="73"/>
      <c r="AP976" s="73"/>
      <c r="AQ976" s="73"/>
      <c r="AR976" s="73"/>
      <c r="AS976" s="73"/>
      <c r="AT976" s="73"/>
      <c r="AU976" s="73"/>
    </row>
    <row r="977" ht="14.25" customHeight="1">
      <c r="A977" s="433"/>
      <c r="B977" s="438"/>
      <c r="C977" s="438"/>
      <c r="D977" s="438"/>
      <c r="E977" s="23"/>
      <c r="F977" s="438"/>
      <c r="G977" s="467"/>
      <c r="H977" s="23"/>
      <c r="I977" s="23"/>
      <c r="J977" s="439"/>
      <c r="K977" s="483"/>
      <c r="L977" s="438"/>
      <c r="M977" s="467"/>
      <c r="N977" s="23"/>
      <c r="O977" s="23"/>
      <c r="P977" s="23"/>
      <c r="Q977" s="23"/>
      <c r="R977" s="23"/>
      <c r="S977" s="23"/>
      <c r="T977" s="438"/>
      <c r="U977" s="467"/>
      <c r="V977" s="23"/>
      <c r="W977" s="23"/>
      <c r="X977" s="23"/>
      <c r="Y977" s="23"/>
      <c r="Z977" s="23"/>
      <c r="AA977" s="23"/>
      <c r="AB977" s="437"/>
      <c r="AC977" s="437"/>
      <c r="AD977" s="23"/>
      <c r="AE977" s="73"/>
      <c r="AF977" s="73"/>
      <c r="AG977" s="73"/>
      <c r="AH977" s="73"/>
      <c r="AI977" s="73"/>
      <c r="AJ977" s="73"/>
      <c r="AK977" s="73"/>
      <c r="AL977" s="73"/>
      <c r="AM977" s="73"/>
      <c r="AN977" s="73"/>
      <c r="AO977" s="73"/>
      <c r="AP977" s="73"/>
      <c r="AQ977" s="73"/>
      <c r="AR977" s="73"/>
      <c r="AS977" s="73"/>
      <c r="AT977" s="73"/>
      <c r="AU977" s="73"/>
    </row>
    <row r="978" ht="14.25" customHeight="1">
      <c r="A978" s="433"/>
      <c r="B978" s="438"/>
      <c r="C978" s="438"/>
      <c r="D978" s="438"/>
      <c r="E978" s="23"/>
      <c r="F978" s="438"/>
      <c r="G978" s="467"/>
      <c r="H978" s="23"/>
      <c r="I978" s="23"/>
      <c r="J978" s="439"/>
      <c r="K978" s="483"/>
      <c r="L978" s="438"/>
      <c r="M978" s="467"/>
      <c r="N978" s="23"/>
      <c r="O978" s="23"/>
      <c r="P978" s="23"/>
      <c r="Q978" s="23"/>
      <c r="R978" s="23"/>
      <c r="S978" s="23"/>
      <c r="T978" s="438"/>
      <c r="U978" s="467"/>
      <c r="V978" s="23"/>
      <c r="W978" s="23"/>
      <c r="X978" s="23"/>
      <c r="Y978" s="23"/>
      <c r="Z978" s="23"/>
      <c r="AA978" s="23"/>
      <c r="AB978" s="437"/>
      <c r="AC978" s="437"/>
      <c r="AD978" s="23"/>
      <c r="AE978" s="73"/>
      <c r="AF978" s="73"/>
      <c r="AG978" s="73"/>
      <c r="AH978" s="73"/>
      <c r="AI978" s="73"/>
      <c r="AJ978" s="73"/>
      <c r="AK978" s="73"/>
      <c r="AL978" s="73"/>
      <c r="AM978" s="73"/>
      <c r="AN978" s="73"/>
      <c r="AO978" s="73"/>
      <c r="AP978" s="73"/>
      <c r="AQ978" s="73"/>
      <c r="AR978" s="73"/>
      <c r="AS978" s="73"/>
      <c r="AT978" s="73"/>
      <c r="AU978" s="73"/>
    </row>
    <row r="979" ht="14.25" customHeight="1">
      <c r="A979" s="433"/>
      <c r="B979" s="438"/>
      <c r="C979" s="438"/>
      <c r="D979" s="438"/>
      <c r="E979" s="23"/>
      <c r="F979" s="438"/>
      <c r="G979" s="467"/>
      <c r="H979" s="23"/>
      <c r="I979" s="23"/>
      <c r="J979" s="439"/>
      <c r="K979" s="483"/>
      <c r="L979" s="438"/>
      <c r="M979" s="467"/>
      <c r="N979" s="23"/>
      <c r="O979" s="23"/>
      <c r="P979" s="23"/>
      <c r="Q979" s="23"/>
      <c r="R979" s="23"/>
      <c r="S979" s="23"/>
      <c r="T979" s="438"/>
      <c r="U979" s="467"/>
      <c r="V979" s="23"/>
      <c r="W979" s="23"/>
      <c r="X979" s="23"/>
      <c r="Y979" s="23"/>
      <c r="Z979" s="23"/>
      <c r="AA979" s="23"/>
      <c r="AB979" s="437"/>
      <c r="AC979" s="437"/>
      <c r="AD979" s="23"/>
      <c r="AE979" s="73"/>
      <c r="AF979" s="73"/>
      <c r="AG979" s="73"/>
      <c r="AH979" s="73"/>
      <c r="AI979" s="73"/>
      <c r="AJ979" s="73"/>
      <c r="AK979" s="73"/>
      <c r="AL979" s="73"/>
      <c r="AM979" s="73"/>
      <c r="AN979" s="73"/>
      <c r="AO979" s="73"/>
      <c r="AP979" s="73"/>
      <c r="AQ979" s="73"/>
      <c r="AR979" s="73"/>
      <c r="AS979" s="73"/>
      <c r="AT979" s="73"/>
      <c r="AU979" s="73"/>
    </row>
    <row r="980" ht="14.25" customHeight="1">
      <c r="A980" s="433"/>
      <c r="B980" s="438"/>
      <c r="C980" s="438"/>
      <c r="D980" s="438"/>
      <c r="E980" s="23"/>
      <c r="F980" s="438"/>
      <c r="G980" s="467"/>
      <c r="H980" s="23"/>
      <c r="I980" s="23"/>
      <c r="J980" s="439"/>
      <c r="K980" s="483"/>
      <c r="L980" s="438"/>
      <c r="M980" s="467"/>
      <c r="N980" s="23"/>
      <c r="O980" s="23"/>
      <c r="P980" s="23"/>
      <c r="Q980" s="23"/>
      <c r="R980" s="23"/>
      <c r="S980" s="23"/>
      <c r="T980" s="438"/>
      <c r="U980" s="467"/>
      <c r="V980" s="23"/>
      <c r="W980" s="23"/>
      <c r="X980" s="23"/>
      <c r="Y980" s="23"/>
      <c r="Z980" s="23"/>
      <c r="AA980" s="23"/>
      <c r="AB980" s="437"/>
      <c r="AC980" s="437"/>
      <c r="AD980" s="23"/>
      <c r="AE980" s="73"/>
      <c r="AF980" s="73"/>
      <c r="AG980" s="73"/>
      <c r="AH980" s="73"/>
      <c r="AI980" s="73"/>
      <c r="AJ980" s="73"/>
      <c r="AK980" s="73"/>
      <c r="AL980" s="73"/>
      <c r="AM980" s="73"/>
      <c r="AN980" s="73"/>
      <c r="AO980" s="73"/>
      <c r="AP980" s="73"/>
      <c r="AQ980" s="73"/>
      <c r="AR980" s="73"/>
      <c r="AS980" s="73"/>
      <c r="AT980" s="73"/>
      <c r="AU980" s="73"/>
    </row>
    <row r="981" ht="14.25" customHeight="1">
      <c r="A981" s="433"/>
      <c r="B981" s="438"/>
      <c r="C981" s="438"/>
      <c r="D981" s="438"/>
      <c r="E981" s="23"/>
      <c r="F981" s="438"/>
      <c r="G981" s="467"/>
      <c r="H981" s="23"/>
      <c r="I981" s="23"/>
      <c r="J981" s="439"/>
      <c r="K981" s="483"/>
      <c r="L981" s="438"/>
      <c r="M981" s="467"/>
      <c r="N981" s="23"/>
      <c r="O981" s="23"/>
      <c r="P981" s="23"/>
      <c r="Q981" s="23"/>
      <c r="R981" s="23"/>
      <c r="S981" s="23"/>
      <c r="T981" s="438"/>
      <c r="U981" s="467"/>
      <c r="V981" s="23"/>
      <c r="W981" s="23"/>
      <c r="X981" s="23"/>
      <c r="Y981" s="23"/>
      <c r="Z981" s="23"/>
      <c r="AA981" s="23"/>
      <c r="AB981" s="437"/>
      <c r="AC981" s="437"/>
      <c r="AD981" s="23"/>
      <c r="AE981" s="73"/>
      <c r="AF981" s="73"/>
      <c r="AG981" s="73"/>
      <c r="AH981" s="73"/>
      <c r="AI981" s="73"/>
      <c r="AJ981" s="73"/>
      <c r="AK981" s="73"/>
      <c r="AL981" s="73"/>
      <c r="AM981" s="73"/>
      <c r="AN981" s="73"/>
      <c r="AO981" s="73"/>
      <c r="AP981" s="73"/>
      <c r="AQ981" s="73"/>
      <c r="AR981" s="73"/>
      <c r="AS981" s="73"/>
      <c r="AT981" s="73"/>
      <c r="AU981" s="73"/>
    </row>
    <row r="982" ht="14.25" customHeight="1">
      <c r="A982" s="433"/>
      <c r="B982" s="438"/>
      <c r="C982" s="438"/>
      <c r="D982" s="438"/>
      <c r="E982" s="23"/>
      <c r="F982" s="438"/>
      <c r="G982" s="467"/>
      <c r="H982" s="23"/>
      <c r="I982" s="23"/>
      <c r="J982" s="439"/>
      <c r="K982" s="483"/>
      <c r="L982" s="438"/>
      <c r="M982" s="467"/>
      <c r="N982" s="23"/>
      <c r="O982" s="23"/>
      <c r="P982" s="23"/>
      <c r="Q982" s="23"/>
      <c r="R982" s="23"/>
      <c r="S982" s="23"/>
      <c r="T982" s="438"/>
      <c r="U982" s="467"/>
      <c r="V982" s="23"/>
      <c r="W982" s="23"/>
      <c r="X982" s="23"/>
      <c r="Y982" s="23"/>
      <c r="Z982" s="23"/>
      <c r="AA982" s="23"/>
      <c r="AB982" s="437"/>
      <c r="AC982" s="437"/>
      <c r="AD982" s="23"/>
      <c r="AE982" s="73"/>
      <c r="AF982" s="73"/>
      <c r="AG982" s="73"/>
      <c r="AH982" s="73"/>
      <c r="AI982" s="73"/>
      <c r="AJ982" s="73"/>
      <c r="AK982" s="73"/>
      <c r="AL982" s="73"/>
      <c r="AM982" s="73"/>
      <c r="AN982" s="73"/>
      <c r="AO982" s="73"/>
      <c r="AP982" s="73"/>
      <c r="AQ982" s="73"/>
      <c r="AR982" s="73"/>
      <c r="AS982" s="73"/>
      <c r="AT982" s="73"/>
      <c r="AU982" s="73"/>
    </row>
    <row r="983" ht="14.25" customHeight="1">
      <c r="A983" s="433"/>
      <c r="B983" s="438"/>
      <c r="C983" s="438"/>
      <c r="D983" s="438"/>
      <c r="E983" s="23"/>
      <c r="F983" s="438"/>
      <c r="G983" s="467"/>
      <c r="H983" s="23"/>
      <c r="I983" s="23"/>
      <c r="J983" s="439"/>
      <c r="K983" s="483"/>
      <c r="L983" s="438"/>
      <c r="M983" s="467"/>
      <c r="N983" s="23"/>
      <c r="O983" s="23"/>
      <c r="P983" s="23"/>
      <c r="Q983" s="23"/>
      <c r="R983" s="23"/>
      <c r="S983" s="23"/>
      <c r="T983" s="438"/>
      <c r="U983" s="467"/>
      <c r="V983" s="23"/>
      <c r="W983" s="23"/>
      <c r="X983" s="23"/>
      <c r="Y983" s="23"/>
      <c r="Z983" s="23"/>
      <c r="AA983" s="23"/>
      <c r="AB983" s="437"/>
      <c r="AC983" s="437"/>
      <c r="AD983" s="23"/>
      <c r="AE983" s="73"/>
      <c r="AF983" s="73"/>
      <c r="AG983" s="73"/>
      <c r="AH983" s="73"/>
      <c r="AI983" s="73"/>
      <c r="AJ983" s="73"/>
      <c r="AK983" s="73"/>
      <c r="AL983" s="73"/>
      <c r="AM983" s="73"/>
      <c r="AN983" s="73"/>
      <c r="AO983" s="73"/>
      <c r="AP983" s="73"/>
      <c r="AQ983" s="73"/>
      <c r="AR983" s="73"/>
      <c r="AS983" s="73"/>
      <c r="AT983" s="73"/>
      <c r="AU983" s="73"/>
    </row>
    <row r="984" ht="14.25" customHeight="1">
      <c r="A984" s="433"/>
      <c r="B984" s="438"/>
      <c r="C984" s="438"/>
      <c r="D984" s="438"/>
      <c r="E984" s="23"/>
      <c r="F984" s="438"/>
      <c r="G984" s="467"/>
      <c r="H984" s="23"/>
      <c r="I984" s="23"/>
      <c r="J984" s="439"/>
      <c r="K984" s="483"/>
      <c r="L984" s="438"/>
      <c r="M984" s="467"/>
      <c r="N984" s="23"/>
      <c r="O984" s="23"/>
      <c r="P984" s="23"/>
      <c r="Q984" s="23"/>
      <c r="R984" s="23"/>
      <c r="S984" s="23"/>
      <c r="T984" s="438"/>
      <c r="U984" s="467"/>
      <c r="V984" s="23"/>
      <c r="W984" s="23"/>
      <c r="X984" s="23"/>
      <c r="Y984" s="23"/>
      <c r="Z984" s="23"/>
      <c r="AA984" s="23"/>
      <c r="AB984" s="437"/>
      <c r="AC984" s="437"/>
      <c r="AD984" s="23"/>
      <c r="AE984" s="73"/>
      <c r="AF984" s="73"/>
      <c r="AG984" s="73"/>
      <c r="AH984" s="73"/>
      <c r="AI984" s="73"/>
      <c r="AJ984" s="73"/>
      <c r="AK984" s="73"/>
      <c r="AL984" s="73"/>
      <c r="AM984" s="73"/>
      <c r="AN984" s="73"/>
      <c r="AO984" s="73"/>
      <c r="AP984" s="73"/>
      <c r="AQ984" s="73"/>
      <c r="AR984" s="73"/>
      <c r="AS984" s="73"/>
      <c r="AT984" s="73"/>
      <c r="AU984" s="73"/>
    </row>
    <row r="985" ht="14.25" customHeight="1">
      <c r="A985" s="433"/>
      <c r="B985" s="438"/>
      <c r="C985" s="438"/>
      <c r="D985" s="438"/>
      <c r="E985" s="23"/>
      <c r="F985" s="438"/>
      <c r="G985" s="467"/>
      <c r="H985" s="23"/>
      <c r="I985" s="23"/>
      <c r="J985" s="439"/>
      <c r="K985" s="483"/>
      <c r="L985" s="438"/>
      <c r="M985" s="467"/>
      <c r="N985" s="23"/>
      <c r="O985" s="23"/>
      <c r="P985" s="23"/>
      <c r="Q985" s="23"/>
      <c r="R985" s="23"/>
      <c r="S985" s="23"/>
      <c r="T985" s="438"/>
      <c r="U985" s="467"/>
      <c r="V985" s="23"/>
      <c r="W985" s="23"/>
      <c r="X985" s="23"/>
      <c r="Y985" s="23"/>
      <c r="Z985" s="23"/>
      <c r="AA985" s="23"/>
      <c r="AB985" s="437"/>
      <c r="AC985" s="437"/>
      <c r="AD985" s="23"/>
      <c r="AE985" s="73"/>
      <c r="AF985" s="73"/>
      <c r="AG985" s="73"/>
      <c r="AH985" s="73"/>
      <c r="AI985" s="73"/>
      <c r="AJ985" s="73"/>
      <c r="AK985" s="73"/>
      <c r="AL985" s="73"/>
      <c r="AM985" s="73"/>
      <c r="AN985" s="73"/>
      <c r="AO985" s="73"/>
      <c r="AP985" s="73"/>
      <c r="AQ985" s="73"/>
      <c r="AR985" s="73"/>
      <c r="AS985" s="73"/>
      <c r="AT985" s="73"/>
      <c r="AU985" s="73"/>
    </row>
    <row r="986" ht="14.25" customHeight="1">
      <c r="A986" s="433"/>
      <c r="B986" s="438"/>
      <c r="C986" s="438"/>
      <c r="D986" s="438"/>
      <c r="E986" s="23"/>
      <c r="F986" s="438"/>
      <c r="G986" s="467"/>
      <c r="H986" s="23"/>
      <c r="I986" s="23"/>
      <c r="J986" s="439"/>
      <c r="K986" s="483"/>
      <c r="L986" s="438"/>
      <c r="M986" s="467"/>
      <c r="N986" s="23"/>
      <c r="O986" s="23"/>
      <c r="P986" s="23"/>
      <c r="Q986" s="23"/>
      <c r="R986" s="23"/>
      <c r="S986" s="23"/>
      <c r="T986" s="438"/>
      <c r="U986" s="467"/>
      <c r="V986" s="23"/>
      <c r="W986" s="23"/>
      <c r="X986" s="23"/>
      <c r="Y986" s="23"/>
      <c r="Z986" s="23"/>
      <c r="AA986" s="23"/>
      <c r="AB986" s="437"/>
      <c r="AC986" s="437"/>
      <c r="AD986" s="23"/>
      <c r="AE986" s="73"/>
      <c r="AF986" s="73"/>
      <c r="AG986" s="73"/>
      <c r="AH986" s="73"/>
      <c r="AI986" s="73"/>
      <c r="AJ986" s="73"/>
      <c r="AK986" s="73"/>
      <c r="AL986" s="73"/>
      <c r="AM986" s="73"/>
      <c r="AN986" s="73"/>
      <c r="AO986" s="73"/>
      <c r="AP986" s="73"/>
      <c r="AQ986" s="73"/>
      <c r="AR986" s="73"/>
      <c r="AS986" s="73"/>
      <c r="AT986" s="73"/>
      <c r="AU986" s="73"/>
    </row>
    <row r="987" ht="14.25" customHeight="1">
      <c r="A987" s="433"/>
      <c r="B987" s="438"/>
      <c r="C987" s="438"/>
      <c r="D987" s="438"/>
      <c r="E987" s="23"/>
      <c r="F987" s="438"/>
      <c r="G987" s="467"/>
      <c r="H987" s="23"/>
      <c r="I987" s="23"/>
      <c r="J987" s="439"/>
      <c r="K987" s="483"/>
      <c r="L987" s="438"/>
      <c r="M987" s="467"/>
      <c r="N987" s="23"/>
      <c r="O987" s="23"/>
      <c r="P987" s="23"/>
      <c r="Q987" s="23"/>
      <c r="R987" s="23"/>
      <c r="S987" s="23"/>
      <c r="T987" s="438"/>
      <c r="U987" s="467"/>
      <c r="V987" s="23"/>
      <c r="W987" s="23"/>
      <c r="X987" s="23"/>
      <c r="Y987" s="23"/>
      <c r="Z987" s="23"/>
      <c r="AA987" s="23"/>
      <c r="AB987" s="437"/>
      <c r="AC987" s="437"/>
      <c r="AD987" s="23"/>
      <c r="AE987" s="73"/>
      <c r="AF987" s="73"/>
      <c r="AG987" s="73"/>
      <c r="AH987" s="73"/>
      <c r="AI987" s="73"/>
      <c r="AJ987" s="73"/>
      <c r="AK987" s="73"/>
      <c r="AL987" s="73"/>
      <c r="AM987" s="73"/>
      <c r="AN987" s="73"/>
      <c r="AO987" s="73"/>
      <c r="AP987" s="73"/>
      <c r="AQ987" s="73"/>
      <c r="AR987" s="73"/>
      <c r="AS987" s="73"/>
      <c r="AT987" s="73"/>
      <c r="AU987" s="73"/>
    </row>
    <row r="988" ht="14.25" customHeight="1">
      <c r="A988" s="433"/>
      <c r="B988" s="438"/>
      <c r="C988" s="438"/>
      <c r="D988" s="438"/>
      <c r="E988" s="23"/>
      <c r="F988" s="438"/>
      <c r="G988" s="467"/>
      <c r="H988" s="23"/>
      <c r="I988" s="23"/>
      <c r="J988" s="439"/>
      <c r="K988" s="483"/>
      <c r="L988" s="438"/>
      <c r="M988" s="467"/>
      <c r="N988" s="23"/>
      <c r="O988" s="23"/>
      <c r="P988" s="23"/>
      <c r="Q988" s="23"/>
      <c r="R988" s="23"/>
      <c r="S988" s="23"/>
      <c r="T988" s="438"/>
      <c r="U988" s="467"/>
      <c r="V988" s="23"/>
      <c r="W988" s="23"/>
      <c r="X988" s="23"/>
      <c r="Y988" s="23"/>
      <c r="Z988" s="23"/>
      <c r="AA988" s="23"/>
      <c r="AB988" s="437"/>
      <c r="AC988" s="437"/>
      <c r="AD988" s="23"/>
      <c r="AE988" s="73"/>
      <c r="AF988" s="73"/>
      <c r="AG988" s="73"/>
      <c r="AH988" s="73"/>
      <c r="AI988" s="73"/>
      <c r="AJ988" s="73"/>
      <c r="AK988" s="73"/>
      <c r="AL988" s="73"/>
      <c r="AM988" s="73"/>
      <c r="AN988" s="73"/>
      <c r="AO988" s="73"/>
      <c r="AP988" s="73"/>
      <c r="AQ988" s="73"/>
      <c r="AR988" s="73"/>
      <c r="AS988" s="73"/>
      <c r="AT988" s="73"/>
      <c r="AU988" s="73"/>
    </row>
    <row r="989" ht="14.25" customHeight="1">
      <c r="A989" s="433"/>
      <c r="B989" s="438"/>
      <c r="C989" s="438"/>
      <c r="D989" s="438"/>
      <c r="E989" s="23"/>
      <c r="F989" s="438"/>
      <c r="G989" s="467"/>
      <c r="H989" s="23"/>
      <c r="I989" s="23"/>
      <c r="J989" s="439"/>
      <c r="K989" s="483"/>
      <c r="L989" s="438"/>
      <c r="M989" s="467"/>
      <c r="N989" s="23"/>
      <c r="O989" s="23"/>
      <c r="P989" s="23"/>
      <c r="Q989" s="23"/>
      <c r="R989" s="23"/>
      <c r="S989" s="23"/>
      <c r="T989" s="438"/>
      <c r="U989" s="467"/>
      <c r="V989" s="23"/>
      <c r="W989" s="23"/>
      <c r="X989" s="23"/>
      <c r="Y989" s="23"/>
      <c r="Z989" s="23"/>
      <c r="AA989" s="23"/>
      <c r="AB989" s="437"/>
      <c r="AC989" s="437"/>
      <c r="AD989" s="23"/>
      <c r="AE989" s="73"/>
      <c r="AF989" s="73"/>
      <c r="AG989" s="73"/>
      <c r="AH989" s="73"/>
      <c r="AI989" s="73"/>
      <c r="AJ989" s="73"/>
      <c r="AK989" s="73"/>
      <c r="AL989" s="73"/>
      <c r="AM989" s="73"/>
      <c r="AN989" s="73"/>
      <c r="AO989" s="73"/>
      <c r="AP989" s="73"/>
      <c r="AQ989" s="73"/>
      <c r="AR989" s="73"/>
      <c r="AS989" s="73"/>
      <c r="AT989" s="73"/>
      <c r="AU989" s="73"/>
    </row>
    <row r="990" ht="14.25" customHeight="1">
      <c r="A990" s="433"/>
      <c r="B990" s="438"/>
      <c r="C990" s="438"/>
      <c r="D990" s="438"/>
      <c r="E990" s="23"/>
      <c r="F990" s="438"/>
      <c r="G990" s="467"/>
      <c r="H990" s="23"/>
      <c r="I990" s="23"/>
      <c r="J990" s="439"/>
      <c r="K990" s="483"/>
      <c r="L990" s="438"/>
      <c r="M990" s="467"/>
      <c r="N990" s="23"/>
      <c r="O990" s="23"/>
      <c r="P990" s="23"/>
      <c r="Q990" s="23"/>
      <c r="R990" s="23"/>
      <c r="S990" s="23"/>
      <c r="T990" s="438"/>
      <c r="U990" s="467"/>
      <c r="V990" s="23"/>
      <c r="W990" s="23"/>
      <c r="X990" s="23"/>
      <c r="Y990" s="23"/>
      <c r="Z990" s="23"/>
      <c r="AA990" s="23"/>
      <c r="AB990" s="437"/>
      <c r="AC990" s="437"/>
      <c r="AD990" s="23"/>
      <c r="AE990" s="73"/>
      <c r="AF990" s="73"/>
      <c r="AG990" s="73"/>
      <c r="AH990" s="73"/>
      <c r="AI990" s="73"/>
      <c r="AJ990" s="73"/>
      <c r="AK990" s="73"/>
      <c r="AL990" s="73"/>
      <c r="AM990" s="73"/>
      <c r="AN990" s="73"/>
      <c r="AO990" s="73"/>
      <c r="AP990" s="73"/>
      <c r="AQ990" s="73"/>
      <c r="AR990" s="73"/>
      <c r="AS990" s="73"/>
      <c r="AT990" s="73"/>
      <c r="AU990" s="73"/>
    </row>
    <row r="991" ht="14.25" customHeight="1">
      <c r="A991" s="433"/>
      <c r="B991" s="438"/>
      <c r="C991" s="438"/>
      <c r="D991" s="438"/>
      <c r="E991" s="23"/>
      <c r="F991" s="438"/>
      <c r="G991" s="467"/>
      <c r="H991" s="23"/>
      <c r="I991" s="23"/>
      <c r="J991" s="439"/>
      <c r="K991" s="483"/>
      <c r="L991" s="438"/>
      <c r="M991" s="467"/>
      <c r="N991" s="23"/>
      <c r="O991" s="23"/>
      <c r="P991" s="23"/>
      <c r="Q991" s="23"/>
      <c r="R991" s="23"/>
      <c r="S991" s="23"/>
      <c r="T991" s="438"/>
      <c r="U991" s="467"/>
      <c r="V991" s="23"/>
      <c r="W991" s="23"/>
      <c r="X991" s="23"/>
      <c r="Y991" s="23"/>
      <c r="Z991" s="23"/>
      <c r="AA991" s="23"/>
      <c r="AB991" s="437"/>
      <c r="AC991" s="437"/>
      <c r="AD991" s="23"/>
      <c r="AE991" s="73"/>
      <c r="AF991" s="73"/>
      <c r="AG991" s="73"/>
      <c r="AH991" s="73"/>
      <c r="AI991" s="73"/>
      <c r="AJ991" s="73"/>
      <c r="AK991" s="73"/>
      <c r="AL991" s="73"/>
      <c r="AM991" s="73"/>
      <c r="AN991" s="73"/>
      <c r="AO991" s="73"/>
      <c r="AP991" s="73"/>
      <c r="AQ991" s="73"/>
      <c r="AR991" s="73"/>
      <c r="AS991" s="73"/>
      <c r="AT991" s="73"/>
      <c r="AU991" s="73"/>
    </row>
    <row r="992" ht="14.25" customHeight="1">
      <c r="A992" s="433"/>
      <c r="B992" s="438"/>
      <c r="C992" s="438"/>
      <c r="D992" s="438"/>
      <c r="E992" s="23"/>
      <c r="F992" s="438"/>
      <c r="G992" s="467"/>
      <c r="H992" s="23"/>
      <c r="I992" s="23"/>
      <c r="J992" s="439"/>
      <c r="K992" s="483"/>
      <c r="L992" s="438"/>
      <c r="M992" s="467"/>
      <c r="N992" s="23"/>
      <c r="O992" s="23"/>
      <c r="P992" s="23"/>
      <c r="Q992" s="23"/>
      <c r="R992" s="23"/>
      <c r="S992" s="23"/>
      <c r="T992" s="438"/>
      <c r="U992" s="467"/>
      <c r="V992" s="23"/>
      <c r="W992" s="23"/>
      <c r="X992" s="23"/>
      <c r="Y992" s="23"/>
      <c r="Z992" s="23"/>
      <c r="AA992" s="23"/>
      <c r="AB992" s="437"/>
      <c r="AC992" s="437"/>
      <c r="AD992" s="23"/>
      <c r="AE992" s="73"/>
      <c r="AF992" s="73"/>
      <c r="AG992" s="73"/>
      <c r="AH992" s="73"/>
      <c r="AI992" s="73"/>
      <c r="AJ992" s="73"/>
      <c r="AK992" s="73"/>
      <c r="AL992" s="73"/>
      <c r="AM992" s="73"/>
      <c r="AN992" s="73"/>
      <c r="AO992" s="73"/>
      <c r="AP992" s="73"/>
      <c r="AQ992" s="73"/>
      <c r="AR992" s="73"/>
      <c r="AS992" s="73"/>
      <c r="AT992" s="73"/>
      <c r="AU992" s="73"/>
    </row>
    <row r="993" ht="14.25" customHeight="1">
      <c r="A993" s="433"/>
      <c r="B993" s="438"/>
      <c r="C993" s="438"/>
      <c r="D993" s="438"/>
      <c r="E993" s="23"/>
      <c r="F993" s="438"/>
      <c r="G993" s="467"/>
      <c r="H993" s="23"/>
      <c r="I993" s="23"/>
      <c r="J993" s="439"/>
      <c r="K993" s="483"/>
      <c r="L993" s="438"/>
      <c r="M993" s="467"/>
      <c r="N993" s="23"/>
      <c r="O993" s="23"/>
      <c r="P993" s="23"/>
      <c r="Q993" s="23"/>
      <c r="R993" s="23"/>
      <c r="S993" s="23"/>
      <c r="T993" s="438"/>
      <c r="U993" s="467"/>
      <c r="V993" s="23"/>
      <c r="W993" s="23"/>
      <c r="X993" s="23"/>
      <c r="Y993" s="23"/>
      <c r="Z993" s="23"/>
      <c r="AA993" s="23"/>
      <c r="AB993" s="437"/>
      <c r="AC993" s="437"/>
      <c r="AD993" s="23"/>
      <c r="AE993" s="73"/>
      <c r="AF993" s="73"/>
      <c r="AG993" s="73"/>
      <c r="AH993" s="73"/>
      <c r="AI993" s="73"/>
      <c r="AJ993" s="73"/>
      <c r="AK993" s="73"/>
      <c r="AL993" s="73"/>
      <c r="AM993" s="73"/>
      <c r="AN993" s="73"/>
      <c r="AO993" s="73"/>
      <c r="AP993" s="73"/>
      <c r="AQ993" s="73"/>
      <c r="AR993" s="73"/>
      <c r="AS993" s="73"/>
      <c r="AT993" s="73"/>
      <c r="AU993" s="73"/>
    </row>
    <row r="994" ht="14.25" customHeight="1">
      <c r="A994" s="433"/>
      <c r="B994" s="438"/>
      <c r="C994" s="438"/>
      <c r="D994" s="438"/>
      <c r="E994" s="23"/>
      <c r="F994" s="438"/>
      <c r="G994" s="467"/>
      <c r="H994" s="23"/>
      <c r="I994" s="23"/>
      <c r="J994" s="439"/>
      <c r="K994" s="483"/>
      <c r="L994" s="438"/>
      <c r="M994" s="467"/>
      <c r="N994" s="23"/>
      <c r="O994" s="23"/>
      <c r="P994" s="23"/>
      <c r="Q994" s="23"/>
      <c r="R994" s="23"/>
      <c r="S994" s="23"/>
      <c r="T994" s="438"/>
      <c r="U994" s="467"/>
      <c r="V994" s="23"/>
      <c r="W994" s="23"/>
      <c r="X994" s="23"/>
      <c r="Y994" s="23"/>
      <c r="Z994" s="23"/>
      <c r="AA994" s="23"/>
      <c r="AB994" s="437"/>
      <c r="AC994" s="437"/>
      <c r="AD994" s="23"/>
      <c r="AE994" s="73"/>
      <c r="AF994" s="73"/>
      <c r="AG994" s="73"/>
      <c r="AH994" s="73"/>
      <c r="AI994" s="73"/>
      <c r="AJ994" s="73"/>
      <c r="AK994" s="73"/>
      <c r="AL994" s="73"/>
      <c r="AM994" s="73"/>
      <c r="AN994" s="73"/>
      <c r="AO994" s="73"/>
      <c r="AP994" s="73"/>
      <c r="AQ994" s="73"/>
      <c r="AR994" s="73"/>
      <c r="AS994" s="73"/>
      <c r="AT994" s="73"/>
      <c r="AU994" s="73"/>
    </row>
    <row r="995" ht="14.25" customHeight="1">
      <c r="A995" s="433"/>
      <c r="B995" s="438"/>
      <c r="C995" s="438"/>
      <c r="D995" s="438"/>
      <c r="E995" s="23"/>
      <c r="F995" s="438"/>
      <c r="G995" s="467"/>
      <c r="H995" s="23"/>
      <c r="I995" s="23"/>
      <c r="J995" s="439"/>
      <c r="K995" s="483"/>
      <c r="L995" s="438"/>
      <c r="M995" s="467"/>
      <c r="N995" s="23"/>
      <c r="O995" s="23"/>
      <c r="P995" s="23"/>
      <c r="Q995" s="23"/>
      <c r="R995" s="23"/>
      <c r="S995" s="23"/>
      <c r="T995" s="438"/>
      <c r="U995" s="467"/>
      <c r="V995" s="23"/>
      <c r="W995" s="23"/>
      <c r="X995" s="23"/>
      <c r="Y995" s="23"/>
      <c r="Z995" s="23"/>
      <c r="AA995" s="23"/>
      <c r="AB995" s="437"/>
      <c r="AC995" s="437"/>
      <c r="AD995" s="23"/>
      <c r="AE995" s="73"/>
      <c r="AF995" s="73"/>
      <c r="AG995" s="73"/>
      <c r="AH995" s="73"/>
      <c r="AI995" s="73"/>
      <c r="AJ995" s="73"/>
      <c r="AK995" s="73"/>
      <c r="AL995" s="73"/>
      <c r="AM995" s="73"/>
      <c r="AN995" s="73"/>
      <c r="AO995" s="73"/>
      <c r="AP995" s="73"/>
      <c r="AQ995" s="73"/>
      <c r="AR995" s="73"/>
      <c r="AS995" s="73"/>
      <c r="AT995" s="73"/>
      <c r="AU995" s="73"/>
    </row>
    <row r="996" ht="14.25" customHeight="1">
      <c r="A996" s="433"/>
      <c r="B996" s="438"/>
      <c r="C996" s="438"/>
      <c r="D996" s="438"/>
      <c r="E996" s="23"/>
      <c r="F996" s="438"/>
      <c r="G996" s="467"/>
      <c r="H996" s="23"/>
      <c r="I996" s="23"/>
      <c r="J996" s="439"/>
      <c r="K996" s="483"/>
      <c r="L996" s="438"/>
      <c r="M996" s="467"/>
      <c r="N996" s="23"/>
      <c r="O996" s="23"/>
      <c r="P996" s="23"/>
      <c r="Q996" s="23"/>
      <c r="R996" s="23"/>
      <c r="S996" s="23"/>
      <c r="T996" s="438"/>
      <c r="U996" s="467"/>
      <c r="V996" s="23"/>
      <c r="W996" s="23"/>
      <c r="X996" s="23"/>
      <c r="Y996" s="23"/>
      <c r="Z996" s="23"/>
      <c r="AA996" s="23"/>
      <c r="AB996" s="437"/>
      <c r="AC996" s="437"/>
      <c r="AD996" s="23"/>
      <c r="AE996" s="73"/>
      <c r="AF996" s="73"/>
      <c r="AG996" s="73"/>
      <c r="AH996" s="73"/>
      <c r="AI996" s="73"/>
      <c r="AJ996" s="73"/>
      <c r="AK996" s="73"/>
      <c r="AL996" s="73"/>
      <c r="AM996" s="73"/>
      <c r="AN996" s="73"/>
      <c r="AO996" s="73"/>
      <c r="AP996" s="73"/>
      <c r="AQ996" s="73"/>
      <c r="AR996" s="73"/>
      <c r="AS996" s="73"/>
      <c r="AT996" s="73"/>
      <c r="AU996" s="73"/>
    </row>
    <row r="997" ht="14.25" customHeight="1">
      <c r="A997" s="433"/>
      <c r="B997" s="438"/>
      <c r="C997" s="438"/>
      <c r="D997" s="438"/>
      <c r="E997" s="23"/>
      <c r="F997" s="438"/>
      <c r="G997" s="467"/>
      <c r="H997" s="23"/>
      <c r="I997" s="23"/>
      <c r="J997" s="439"/>
      <c r="K997" s="483"/>
      <c r="L997" s="438"/>
      <c r="M997" s="467"/>
      <c r="N997" s="23"/>
      <c r="O997" s="23"/>
      <c r="P997" s="23"/>
      <c r="Q997" s="23"/>
      <c r="R997" s="23"/>
      <c r="S997" s="23"/>
      <c r="T997" s="438"/>
      <c r="U997" s="467"/>
      <c r="V997" s="23"/>
      <c r="W997" s="23"/>
      <c r="X997" s="23"/>
      <c r="Y997" s="23"/>
      <c r="Z997" s="23"/>
      <c r="AA997" s="23"/>
      <c r="AB997" s="437"/>
      <c r="AC997" s="437"/>
      <c r="AD997" s="23"/>
      <c r="AE997" s="73"/>
      <c r="AF997" s="73"/>
      <c r="AG997" s="73"/>
      <c r="AH997" s="73"/>
      <c r="AI997" s="73"/>
      <c r="AJ997" s="73"/>
      <c r="AK997" s="73"/>
      <c r="AL997" s="73"/>
      <c r="AM997" s="73"/>
      <c r="AN997" s="73"/>
      <c r="AO997" s="73"/>
      <c r="AP997" s="73"/>
      <c r="AQ997" s="73"/>
      <c r="AR997" s="73"/>
      <c r="AS997" s="73"/>
      <c r="AT997" s="73"/>
      <c r="AU997" s="73"/>
    </row>
    <row r="998" ht="14.25" customHeight="1">
      <c r="A998" s="433"/>
      <c r="B998" s="438"/>
      <c r="C998" s="438"/>
      <c r="D998" s="438"/>
      <c r="E998" s="23"/>
      <c r="F998" s="438"/>
      <c r="G998" s="467"/>
      <c r="H998" s="23"/>
      <c r="I998" s="23"/>
      <c r="J998" s="439"/>
      <c r="K998" s="483"/>
      <c r="L998" s="438"/>
      <c r="M998" s="467"/>
      <c r="N998" s="23"/>
      <c r="O998" s="23"/>
      <c r="P998" s="23"/>
      <c r="Q998" s="23"/>
      <c r="R998" s="23"/>
      <c r="S998" s="23"/>
      <c r="T998" s="438"/>
      <c r="U998" s="467"/>
      <c r="V998" s="23"/>
      <c r="W998" s="23"/>
      <c r="X998" s="23"/>
      <c r="Y998" s="23"/>
      <c r="Z998" s="23"/>
      <c r="AA998" s="23"/>
      <c r="AB998" s="437"/>
      <c r="AC998" s="437"/>
      <c r="AD998" s="23"/>
      <c r="AE998" s="73"/>
      <c r="AF998" s="73"/>
      <c r="AG998" s="73"/>
      <c r="AH998" s="73"/>
      <c r="AI998" s="73"/>
      <c r="AJ998" s="73"/>
      <c r="AK998" s="73"/>
      <c r="AL998" s="73"/>
      <c r="AM998" s="73"/>
      <c r="AN998" s="73"/>
      <c r="AO998" s="73"/>
      <c r="AP998" s="73"/>
      <c r="AQ998" s="73"/>
      <c r="AR998" s="73"/>
      <c r="AS998" s="73"/>
      <c r="AT998" s="73"/>
      <c r="AU998" s="73"/>
    </row>
    <row r="999" ht="14.25" customHeight="1">
      <c r="A999" s="433"/>
      <c r="B999" s="438"/>
      <c r="C999" s="438"/>
      <c r="D999" s="438"/>
      <c r="E999" s="23"/>
      <c r="F999" s="438"/>
      <c r="G999" s="467"/>
      <c r="H999" s="23"/>
      <c r="I999" s="23"/>
      <c r="J999" s="439"/>
      <c r="K999" s="483"/>
      <c r="L999" s="438"/>
      <c r="M999" s="467"/>
      <c r="N999" s="23"/>
      <c r="O999" s="23"/>
      <c r="P999" s="23"/>
      <c r="Q999" s="23"/>
      <c r="R999" s="23"/>
      <c r="S999" s="23"/>
      <c r="T999" s="438"/>
      <c r="U999" s="467"/>
      <c r="V999" s="23"/>
      <c r="W999" s="23"/>
      <c r="X999" s="23"/>
      <c r="Y999" s="23"/>
      <c r="Z999" s="23"/>
      <c r="AA999" s="23"/>
      <c r="AB999" s="437"/>
      <c r="AC999" s="437"/>
      <c r="AD999" s="23"/>
      <c r="AE999" s="73"/>
      <c r="AF999" s="73"/>
      <c r="AG999" s="73"/>
      <c r="AH999" s="73"/>
      <c r="AI999" s="73"/>
      <c r="AJ999" s="73"/>
      <c r="AK999" s="73"/>
      <c r="AL999" s="73"/>
      <c r="AM999" s="73"/>
      <c r="AN999" s="73"/>
      <c r="AO999" s="73"/>
      <c r="AP999" s="73"/>
      <c r="AQ999" s="73"/>
      <c r="AR999" s="73"/>
      <c r="AS999" s="73"/>
      <c r="AT999" s="73"/>
      <c r="AU999" s="73"/>
    </row>
    <row r="1000" ht="14.25" customHeight="1">
      <c r="A1000" s="433"/>
      <c r="B1000" s="438"/>
      <c r="C1000" s="438"/>
      <c r="D1000" s="438"/>
      <c r="E1000" s="23"/>
      <c r="F1000" s="438"/>
      <c r="G1000" s="467"/>
      <c r="H1000" s="23"/>
      <c r="I1000" s="23"/>
      <c r="J1000" s="439"/>
      <c r="K1000" s="483"/>
      <c r="L1000" s="438"/>
      <c r="M1000" s="467"/>
      <c r="N1000" s="23"/>
      <c r="O1000" s="23"/>
      <c r="P1000" s="23"/>
      <c r="Q1000" s="23"/>
      <c r="R1000" s="23"/>
      <c r="S1000" s="23"/>
      <c r="T1000" s="438"/>
      <c r="U1000" s="467"/>
      <c r="V1000" s="23"/>
      <c r="W1000" s="23"/>
      <c r="X1000" s="23"/>
      <c r="Y1000" s="23"/>
      <c r="Z1000" s="23"/>
      <c r="AA1000" s="23"/>
      <c r="AB1000" s="437"/>
      <c r="AC1000" s="437"/>
      <c r="AD1000" s="23"/>
      <c r="AE1000" s="73"/>
      <c r="AF1000" s="73"/>
      <c r="AG1000" s="73"/>
      <c r="AH1000" s="73"/>
      <c r="AI1000" s="73"/>
      <c r="AJ1000" s="73"/>
      <c r="AK1000" s="73"/>
      <c r="AL1000" s="73"/>
      <c r="AM1000" s="73"/>
      <c r="AN1000" s="73"/>
      <c r="AO1000" s="73"/>
      <c r="AP1000" s="73"/>
      <c r="AQ1000" s="73"/>
      <c r="AR1000" s="73"/>
      <c r="AS1000" s="73"/>
      <c r="AT1000" s="73"/>
      <c r="AU1000" s="73"/>
    </row>
  </sheetData>
  <autoFilter ref="$A$1:$AU$1000"/>
  <conditionalFormatting sqref="B1:AC1000">
    <cfRule type="containsText" dxfId="27" priority="1" operator="containsText" text="FALTA">
      <formula>NOT(ISERROR(SEARCH(("FALTA"),(B1))))</formula>
    </cfRule>
  </conditionalFormatting>
  <conditionalFormatting sqref="B1:AC1000">
    <cfRule type="containsText" dxfId="3" priority="2" operator="containsText" text="ASUETO">
      <formula>NOT(ISERROR(SEARCH(("ASUETO"),(B1))))</formula>
    </cfRule>
  </conditionalFormatting>
  <conditionalFormatting sqref="B1:AC1000">
    <cfRule type="containsText" dxfId="44" priority="3" operator="containsText" text="VACACIONES">
      <formula>NOT(ISERROR(SEARCH(("VACACIONES"),(B1))))</formula>
    </cfRule>
  </conditionalFormatting>
  <conditionalFormatting sqref="B1:AC1000">
    <cfRule type="containsText" dxfId="45" priority="4" operator="containsText" text="HOME OFFICE">
      <formula>NOT(ISERROR(SEARCH(("HOME OFFICE"),(B1))))</formula>
    </cfRule>
  </conditionalFormatting>
  <conditionalFormatting sqref="B1:AC1000">
    <cfRule type="containsText" dxfId="28" priority="5" operator="containsText" text="DESCANSO">
      <formula>NOT(ISERROR(SEARCH(("DESCANSO"),(B1))))</formula>
    </cfRule>
  </conditionalFormatting>
  <conditionalFormatting sqref="B1:AC1000">
    <cfRule type="containsText" dxfId="27" priority="6" operator="containsText" text="SALIDA">
      <formula>NOT(ISERROR(SEARCH(("SALIDA"),(B1))))</formula>
    </cfRule>
  </conditionalFormatting>
  <conditionalFormatting sqref="B1:AC1000">
    <cfRule type="containsText" dxfId="46" priority="7" operator="containsText" text="CUMPLEAÑOS">
      <formula>NOT(ISERROR(SEARCH(("CUMPLEAÑOS"),(B1))))</formula>
    </cfRule>
  </conditionalFormatting>
  <conditionalFormatting sqref="B1:AC1000">
    <cfRule type="containsText" dxfId="2" priority="8" operator="containsText" text="SUSPENDIDO">
      <formula>NOT(ISERROR(SEARCH(("SUSPENDIDO"),(B1))))</formula>
    </cfRule>
  </conditionalFormatting>
  <conditionalFormatting sqref="B1:AC1000">
    <cfRule type="containsText" dxfId="0" priority="9" operator="containsText" text="LLEGO">
      <formula>NOT(ISERROR(SEARCH(("LLEGO"),(B1))))</formula>
    </cfRule>
  </conditionalFormatting>
  <conditionalFormatting sqref="B1:AC1000">
    <cfRule type="containsText" dxfId="47" priority="10" operator="containsText" text="ENTREVISTA">
      <formula>NOT(ISERROR(SEARCH(("ENTREVISTA"),(B1))))</formula>
    </cfRule>
  </conditionalFormatting>
  <conditionalFormatting sqref="B1:AC1000">
    <cfRule type="containsText" dxfId="47" priority="11" operator="containsText" text="ENTREVISTA">
      <formula>NOT(ISERROR(SEARCH(("ENTREVISTA"),(B1))))</formula>
    </cfRule>
  </conditionalFormatting>
  <conditionalFormatting sqref="E1:AC1000">
    <cfRule type="containsText" dxfId="48" priority="12" operator="containsText" text="PERMISO">
      <formula>NOT(ISERROR(SEARCH(("PERMISO"),(E1))))</formula>
    </cfRule>
  </conditionalFormatting>
  <conditionalFormatting sqref="B1:AC1000">
    <cfRule type="containsText" dxfId="47" priority="13" operator="containsText" text="ENTREVISTA">
      <formula>NOT(ISERROR(SEARCH(("ENTREVISTA"),(B1))))</formula>
    </cfRule>
  </conditionalFormatting>
  <conditionalFormatting sqref="B1:AC1000">
    <cfRule type="containsText" dxfId="24" priority="14" operator="containsText" text="OFICINA">
      <formula>NOT(ISERROR(SEARCH(("OFICINA"),(B1))))</formula>
    </cfRule>
  </conditionalFormatting>
  <conditionalFormatting sqref="B1:AC1000">
    <cfRule type="containsText" dxfId="1" priority="15" operator="containsText" text="BAJA">
      <formula>NOT(ISERROR(SEARCH(("BAJA"),(B1))))</formula>
    </cfRule>
  </conditionalFormatting>
  <conditionalFormatting sqref="B1:AC1000">
    <cfRule type="containsText" dxfId="49" priority="16" operator="containsText" text="RUTA">
      <formula>NOT(ISERROR(SEARCH(("RUTA"),(B1))))</formula>
    </cfRule>
  </conditionalFormatting>
  <conditionalFormatting sqref="B1:AC1000">
    <cfRule type="containsText" dxfId="50" priority="17" operator="containsText" text="SIN RUTA">
      <formula>NOT(ISERROR(SEARCH(("SIN RUTA"),(B1))))</formula>
    </cfRule>
  </conditionalFormatting>
  <conditionalFormatting sqref="R1:R1000">
    <cfRule type="containsText" dxfId="48" priority="18" operator="containsText" text="PERMISO">
      <formula>NOT(ISERROR(SEARCH(("PERMISO"),(R1))))</formula>
    </cfRule>
  </conditionalFormatting>
  <conditionalFormatting sqref="R1:R1000">
    <cfRule type="containsText" dxfId="49" priority="19" operator="containsText" text="RUTA">
      <formula>NOT(ISERROR(SEARCH(("RUTA"),(R1))))</formula>
    </cfRule>
  </conditionalFormatting>
  <conditionalFormatting sqref="R1:R1000">
    <cfRule type="containsText" dxfId="51" priority="20" operator="containsText" text="DESCANSO">
      <formula>NOT(ISERROR(SEARCH(("DESCANSO"),(R1))))</formula>
    </cfRule>
  </conditionalFormatting>
  <conditionalFormatting sqref="R1:R1000">
    <cfRule type="containsText" dxfId="52" priority="21" operator="containsText" text="FALTA">
      <formula>NOT(ISERROR(SEARCH(("FALTA"),(R1))))</formula>
    </cfRule>
  </conditionalFormatting>
  <conditionalFormatting sqref="R1:R1000">
    <cfRule type="containsText" dxfId="1" priority="22" operator="containsText" text="BAJA">
      <formula>NOT(ISERROR(SEARCH(("BAJA"),(R1))))</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29"/>
    <col customWidth="1" min="3" max="3" width="27.29"/>
    <col customWidth="1" min="4" max="4" width="17.71"/>
    <col customWidth="1" min="5" max="5" width="35.57"/>
    <col customWidth="1" min="6" max="6" width="19.43"/>
    <col customWidth="1" min="7" max="7" width="9.86"/>
    <col customWidth="1" min="8" max="8" width="26.29"/>
    <col customWidth="1" min="9" max="9" width="52.14"/>
  </cols>
  <sheetData>
    <row r="1">
      <c r="A1" s="246" t="s">
        <v>13570</v>
      </c>
      <c r="B1" s="486" t="s">
        <v>13571</v>
      </c>
      <c r="C1" s="246" t="s">
        <v>13572</v>
      </c>
      <c r="D1" s="246" t="s">
        <v>2484</v>
      </c>
      <c r="E1" s="246" t="s">
        <v>9431</v>
      </c>
      <c r="F1" s="247" t="s">
        <v>2488</v>
      </c>
      <c r="G1" s="487" t="s">
        <v>13573</v>
      </c>
      <c r="H1" s="247" t="s">
        <v>13574</v>
      </c>
      <c r="I1" s="488"/>
      <c r="J1" s="247" t="s">
        <v>13575</v>
      </c>
      <c r="K1" s="489"/>
      <c r="L1" s="489"/>
      <c r="M1" s="489"/>
      <c r="N1" s="489"/>
      <c r="O1" s="489"/>
      <c r="P1" s="489"/>
      <c r="Q1" s="489"/>
      <c r="R1" s="489"/>
      <c r="S1" s="489"/>
      <c r="T1" s="489"/>
      <c r="U1" s="489"/>
      <c r="V1" s="489"/>
      <c r="W1" s="489"/>
      <c r="X1" s="489"/>
      <c r="Y1" s="489"/>
      <c r="Z1" s="489"/>
      <c r="AA1" s="489"/>
      <c r="AB1" s="489"/>
    </row>
    <row r="2">
      <c r="A2" s="385" t="s">
        <v>68</v>
      </c>
      <c r="B2" s="490">
        <v>45957.0</v>
      </c>
      <c r="C2" s="385" t="s">
        <v>13576</v>
      </c>
      <c r="D2" s="385">
        <v>8.62667083407323E14</v>
      </c>
      <c r="E2" s="385" t="s">
        <v>2772</v>
      </c>
      <c r="F2" s="385" t="s">
        <v>68</v>
      </c>
      <c r="G2" s="491" t="s">
        <v>68</v>
      </c>
      <c r="H2" s="385" t="s">
        <v>13577</v>
      </c>
      <c r="I2" s="492"/>
      <c r="J2" s="437"/>
      <c r="K2" s="437"/>
      <c r="L2" s="437"/>
      <c r="M2" s="437"/>
      <c r="N2" s="437"/>
      <c r="O2" s="437"/>
      <c r="P2" s="437"/>
      <c r="Q2" s="437"/>
      <c r="R2" s="437"/>
      <c r="S2" s="437"/>
      <c r="T2" s="437"/>
      <c r="U2" s="437"/>
      <c r="V2" s="437"/>
      <c r="W2" s="437"/>
      <c r="X2" s="437"/>
      <c r="Y2" s="437"/>
      <c r="Z2" s="437"/>
      <c r="AA2" s="437"/>
      <c r="AB2" s="437"/>
    </row>
    <row r="3">
      <c r="A3" s="385" t="s">
        <v>68</v>
      </c>
      <c r="B3" s="490">
        <v>45967.0</v>
      </c>
      <c r="C3" s="385" t="s">
        <v>13576</v>
      </c>
      <c r="D3" s="385">
        <v>8.62667083523392E14</v>
      </c>
      <c r="E3" s="385" t="s">
        <v>13578</v>
      </c>
      <c r="F3" s="385" t="s">
        <v>13579</v>
      </c>
      <c r="G3" s="491">
        <f t="shared" ref="G3:G12" si="1">450+56</f>
        <v>506</v>
      </c>
      <c r="H3" s="385" t="s">
        <v>13580</v>
      </c>
      <c r="I3" s="492"/>
      <c r="J3" s="437"/>
      <c r="K3" s="437"/>
      <c r="L3" s="437"/>
      <c r="M3" s="437"/>
      <c r="N3" s="437"/>
      <c r="O3" s="437"/>
      <c r="P3" s="437"/>
      <c r="Q3" s="437"/>
      <c r="R3" s="437"/>
      <c r="S3" s="437"/>
      <c r="T3" s="437"/>
      <c r="U3" s="437"/>
      <c r="V3" s="437"/>
      <c r="W3" s="437"/>
      <c r="X3" s="437"/>
      <c r="Y3" s="437"/>
      <c r="Z3" s="437"/>
      <c r="AA3" s="437"/>
      <c r="AB3" s="437"/>
    </row>
    <row r="4">
      <c r="A4" s="385" t="s">
        <v>68</v>
      </c>
      <c r="B4" s="490">
        <v>45967.0</v>
      </c>
      <c r="C4" s="385" t="s">
        <v>13576</v>
      </c>
      <c r="D4" s="385">
        <v>8.62667083595838E14</v>
      </c>
      <c r="E4" s="385" t="s">
        <v>13578</v>
      </c>
      <c r="F4" s="385" t="s">
        <v>13579</v>
      </c>
      <c r="G4" s="491">
        <f t="shared" si="1"/>
        <v>506</v>
      </c>
      <c r="H4" s="385" t="s">
        <v>13580</v>
      </c>
      <c r="I4" s="492"/>
      <c r="J4" s="437"/>
      <c r="K4" s="437"/>
      <c r="L4" s="437"/>
      <c r="M4" s="437"/>
      <c r="N4" s="437"/>
      <c r="O4" s="437"/>
      <c r="P4" s="437"/>
      <c r="Q4" s="437"/>
      <c r="R4" s="437"/>
      <c r="S4" s="437"/>
      <c r="T4" s="437"/>
      <c r="U4" s="437"/>
      <c r="V4" s="437"/>
      <c r="W4" s="437"/>
      <c r="X4" s="437"/>
      <c r="Y4" s="437"/>
      <c r="Z4" s="437"/>
      <c r="AA4" s="437"/>
      <c r="AB4" s="437"/>
    </row>
    <row r="5">
      <c r="A5" s="385" t="s">
        <v>68</v>
      </c>
      <c r="B5" s="490">
        <v>45967.0</v>
      </c>
      <c r="C5" s="385" t="s">
        <v>13576</v>
      </c>
      <c r="D5" s="385">
        <v>8.62667083608946E14</v>
      </c>
      <c r="E5" s="385" t="s">
        <v>13578</v>
      </c>
      <c r="F5" s="385" t="s">
        <v>13579</v>
      </c>
      <c r="G5" s="491">
        <f t="shared" si="1"/>
        <v>506</v>
      </c>
      <c r="H5" s="385" t="s">
        <v>13580</v>
      </c>
      <c r="I5" s="492"/>
      <c r="J5" s="437"/>
      <c r="K5" s="437"/>
      <c r="L5" s="437"/>
      <c r="M5" s="437"/>
      <c r="N5" s="437"/>
      <c r="O5" s="437"/>
      <c r="P5" s="437"/>
      <c r="Q5" s="437"/>
      <c r="R5" s="437"/>
      <c r="S5" s="437"/>
      <c r="T5" s="437"/>
      <c r="U5" s="437"/>
      <c r="V5" s="437"/>
      <c r="W5" s="437"/>
      <c r="X5" s="437"/>
      <c r="Y5" s="437"/>
      <c r="Z5" s="437"/>
      <c r="AA5" s="437"/>
      <c r="AB5" s="437"/>
    </row>
    <row r="6">
      <c r="A6" s="385" t="s">
        <v>68</v>
      </c>
      <c r="B6" s="490">
        <v>45967.0</v>
      </c>
      <c r="C6" s="385" t="s">
        <v>13576</v>
      </c>
      <c r="D6" s="385">
        <v>8.62667083595002E14</v>
      </c>
      <c r="E6" s="385" t="s">
        <v>13578</v>
      </c>
      <c r="F6" s="385" t="s">
        <v>13579</v>
      </c>
      <c r="G6" s="491">
        <f t="shared" si="1"/>
        <v>506</v>
      </c>
      <c r="H6" s="385" t="s">
        <v>13580</v>
      </c>
      <c r="I6" s="492"/>
      <c r="J6" s="437"/>
      <c r="K6" s="437"/>
      <c r="L6" s="437"/>
      <c r="M6" s="437"/>
      <c r="N6" s="437"/>
      <c r="O6" s="437"/>
      <c r="P6" s="437"/>
      <c r="Q6" s="437"/>
      <c r="R6" s="437"/>
      <c r="S6" s="437"/>
      <c r="T6" s="437"/>
      <c r="U6" s="437"/>
      <c r="V6" s="437"/>
      <c r="W6" s="437"/>
      <c r="X6" s="437"/>
      <c r="Y6" s="437"/>
      <c r="Z6" s="437"/>
      <c r="AA6" s="437"/>
      <c r="AB6" s="437"/>
    </row>
    <row r="7">
      <c r="A7" s="385" t="s">
        <v>68</v>
      </c>
      <c r="B7" s="490">
        <v>45967.0</v>
      </c>
      <c r="C7" s="385" t="s">
        <v>13576</v>
      </c>
      <c r="D7" s="385">
        <v>8.61768078166972E14</v>
      </c>
      <c r="E7" s="385" t="s">
        <v>13578</v>
      </c>
      <c r="F7" s="385" t="s">
        <v>13579</v>
      </c>
      <c r="G7" s="491">
        <f t="shared" si="1"/>
        <v>506</v>
      </c>
      <c r="H7" s="385" t="s">
        <v>13580</v>
      </c>
      <c r="I7" s="492"/>
      <c r="J7" s="437"/>
      <c r="K7" s="437"/>
      <c r="L7" s="437"/>
      <c r="M7" s="437"/>
      <c r="N7" s="437"/>
      <c r="O7" s="437"/>
      <c r="P7" s="437"/>
      <c r="Q7" s="437"/>
      <c r="R7" s="437"/>
      <c r="S7" s="437"/>
      <c r="T7" s="437"/>
      <c r="U7" s="437"/>
      <c r="V7" s="437"/>
      <c r="W7" s="437"/>
      <c r="X7" s="437"/>
      <c r="Y7" s="437"/>
      <c r="Z7" s="437"/>
      <c r="AA7" s="437"/>
      <c r="AB7" s="437"/>
    </row>
    <row r="8">
      <c r="A8" s="385" t="s">
        <v>68</v>
      </c>
      <c r="B8" s="490">
        <v>45967.0</v>
      </c>
      <c r="C8" s="385" t="s">
        <v>13576</v>
      </c>
      <c r="D8" s="385">
        <v>8.62667083595507E14</v>
      </c>
      <c r="E8" s="385" t="s">
        <v>13578</v>
      </c>
      <c r="F8" s="385" t="s">
        <v>13579</v>
      </c>
      <c r="G8" s="491">
        <f t="shared" si="1"/>
        <v>506</v>
      </c>
      <c r="H8" s="385" t="s">
        <v>13580</v>
      </c>
      <c r="I8" s="492"/>
      <c r="J8" s="437"/>
      <c r="K8" s="437"/>
      <c r="L8" s="437"/>
      <c r="M8" s="437"/>
      <c r="N8" s="437"/>
      <c r="O8" s="437"/>
      <c r="P8" s="437"/>
      <c r="Q8" s="437"/>
      <c r="R8" s="437"/>
      <c r="S8" s="437"/>
      <c r="T8" s="437"/>
      <c r="U8" s="437"/>
      <c r="V8" s="437"/>
      <c r="W8" s="437"/>
      <c r="X8" s="437"/>
      <c r="Y8" s="437"/>
      <c r="Z8" s="437"/>
      <c r="AA8" s="437"/>
      <c r="AB8" s="437"/>
    </row>
    <row r="9">
      <c r="A9" s="385" t="s">
        <v>68</v>
      </c>
      <c r="B9" s="490">
        <v>45967.0</v>
      </c>
      <c r="C9" s="385" t="s">
        <v>13576</v>
      </c>
      <c r="D9" s="385">
        <v>8.6266708939218E14</v>
      </c>
      <c r="E9" s="385" t="s">
        <v>13578</v>
      </c>
      <c r="F9" s="385" t="s">
        <v>13579</v>
      </c>
      <c r="G9" s="491">
        <f t="shared" si="1"/>
        <v>506</v>
      </c>
      <c r="H9" s="385" t="s">
        <v>13580</v>
      </c>
      <c r="I9" s="492"/>
      <c r="J9" s="437"/>
      <c r="K9" s="437"/>
      <c r="L9" s="437"/>
      <c r="M9" s="437"/>
      <c r="N9" s="437"/>
      <c r="O9" s="437"/>
      <c r="P9" s="437"/>
      <c r="Q9" s="437"/>
      <c r="R9" s="437"/>
      <c r="S9" s="437"/>
      <c r="T9" s="437"/>
      <c r="U9" s="437"/>
      <c r="V9" s="437"/>
      <c r="W9" s="437"/>
      <c r="X9" s="437"/>
      <c r="Y9" s="437"/>
      <c r="Z9" s="437"/>
      <c r="AA9" s="437"/>
      <c r="AB9" s="437"/>
    </row>
    <row r="10">
      <c r="A10" s="385" t="s">
        <v>68</v>
      </c>
      <c r="B10" s="490">
        <v>45967.0</v>
      </c>
      <c r="C10" s="385" t="s">
        <v>13576</v>
      </c>
      <c r="D10" s="385">
        <v>8.62667089269412E14</v>
      </c>
      <c r="E10" s="385" t="s">
        <v>13578</v>
      </c>
      <c r="F10" s="385" t="s">
        <v>13579</v>
      </c>
      <c r="G10" s="491">
        <f t="shared" si="1"/>
        <v>506</v>
      </c>
      <c r="H10" s="385" t="s">
        <v>13580</v>
      </c>
      <c r="I10" s="492"/>
      <c r="J10" s="437"/>
      <c r="K10" s="437"/>
      <c r="L10" s="437"/>
      <c r="M10" s="437"/>
      <c r="N10" s="437"/>
      <c r="O10" s="437"/>
      <c r="P10" s="437"/>
      <c r="Q10" s="437"/>
      <c r="R10" s="437"/>
      <c r="S10" s="437"/>
      <c r="T10" s="437"/>
      <c r="U10" s="437"/>
      <c r="V10" s="437"/>
      <c r="W10" s="437"/>
      <c r="X10" s="437"/>
      <c r="Y10" s="437"/>
      <c r="Z10" s="437"/>
      <c r="AA10" s="437"/>
      <c r="AB10" s="437"/>
    </row>
    <row r="11">
      <c r="A11" s="385" t="s">
        <v>68</v>
      </c>
      <c r="B11" s="490">
        <v>45967.0</v>
      </c>
      <c r="C11" s="385" t="s">
        <v>13576</v>
      </c>
      <c r="D11" s="385">
        <v>8.62667089216892E14</v>
      </c>
      <c r="E11" s="385" t="s">
        <v>13578</v>
      </c>
      <c r="F11" s="385" t="s">
        <v>13579</v>
      </c>
      <c r="G11" s="491">
        <f t="shared" si="1"/>
        <v>506</v>
      </c>
      <c r="H11" s="385" t="s">
        <v>13580</v>
      </c>
      <c r="I11" s="492"/>
      <c r="J11" s="437"/>
      <c r="K11" s="437"/>
      <c r="L11" s="437"/>
      <c r="M11" s="437"/>
      <c r="N11" s="437"/>
      <c r="O11" s="437"/>
      <c r="P11" s="437"/>
      <c r="Q11" s="437"/>
      <c r="R11" s="437"/>
      <c r="S11" s="437"/>
      <c r="T11" s="437"/>
      <c r="U11" s="437"/>
      <c r="V11" s="437"/>
      <c r="W11" s="437"/>
      <c r="X11" s="437"/>
      <c r="Y11" s="437"/>
      <c r="Z11" s="437"/>
      <c r="AA11" s="437"/>
      <c r="AB11" s="437"/>
    </row>
    <row r="12">
      <c r="A12" s="385" t="s">
        <v>68</v>
      </c>
      <c r="B12" s="490">
        <v>45967.0</v>
      </c>
      <c r="C12" s="385" t="s">
        <v>13576</v>
      </c>
      <c r="D12" s="385">
        <v>8.62667089259173E14</v>
      </c>
      <c r="E12" s="385" t="s">
        <v>13578</v>
      </c>
      <c r="F12" s="385" t="s">
        <v>13579</v>
      </c>
      <c r="G12" s="491">
        <f t="shared" si="1"/>
        <v>506</v>
      </c>
      <c r="H12" s="385" t="s">
        <v>13580</v>
      </c>
      <c r="I12" s="493"/>
      <c r="J12" s="437"/>
      <c r="K12" s="437"/>
      <c r="L12" s="437"/>
      <c r="M12" s="437"/>
      <c r="N12" s="437"/>
      <c r="O12" s="437"/>
      <c r="P12" s="437"/>
      <c r="Q12" s="437"/>
      <c r="R12" s="437"/>
      <c r="S12" s="437"/>
      <c r="T12" s="437"/>
      <c r="U12" s="437"/>
      <c r="V12" s="437"/>
      <c r="W12" s="437"/>
      <c r="X12" s="437"/>
      <c r="Y12" s="437"/>
      <c r="Z12" s="437"/>
      <c r="AA12" s="437"/>
      <c r="AB12" s="437"/>
    </row>
    <row r="13">
      <c r="A13" s="385" t="s">
        <v>68</v>
      </c>
      <c r="B13" s="494">
        <v>45965.0</v>
      </c>
      <c r="C13" s="385" t="s">
        <v>13576</v>
      </c>
      <c r="D13" s="385">
        <v>8.6266708935791E14</v>
      </c>
      <c r="E13" s="385" t="s">
        <v>2772</v>
      </c>
      <c r="F13" s="385" t="s">
        <v>68</v>
      </c>
      <c r="G13" s="491" t="s">
        <v>68</v>
      </c>
      <c r="H13" s="385" t="s">
        <v>68</v>
      </c>
      <c r="I13" s="492"/>
      <c r="J13" s="437"/>
      <c r="K13" s="437"/>
      <c r="L13" s="437"/>
      <c r="M13" s="437"/>
      <c r="N13" s="437"/>
      <c r="O13" s="437"/>
      <c r="P13" s="437"/>
      <c r="Q13" s="437"/>
      <c r="R13" s="437"/>
      <c r="S13" s="437"/>
      <c r="T13" s="437"/>
      <c r="U13" s="437"/>
      <c r="V13" s="437"/>
      <c r="W13" s="437"/>
      <c r="X13" s="437"/>
      <c r="Y13" s="437"/>
      <c r="Z13" s="437"/>
      <c r="AA13" s="437"/>
      <c r="AB13" s="437"/>
    </row>
    <row r="14">
      <c r="A14" s="385" t="s">
        <v>68</v>
      </c>
      <c r="B14" s="494">
        <v>45965.0</v>
      </c>
      <c r="C14" s="385" t="s">
        <v>13576</v>
      </c>
      <c r="D14" s="385">
        <v>8.6266708129497E14</v>
      </c>
      <c r="E14" s="385" t="s">
        <v>2772</v>
      </c>
      <c r="F14" s="385" t="s">
        <v>68</v>
      </c>
      <c r="G14" s="491" t="s">
        <v>68</v>
      </c>
      <c r="H14" s="385" t="s">
        <v>68</v>
      </c>
      <c r="I14" s="492"/>
      <c r="J14" s="437"/>
      <c r="K14" s="437"/>
      <c r="L14" s="437"/>
      <c r="M14" s="437"/>
      <c r="N14" s="437"/>
      <c r="O14" s="437"/>
      <c r="P14" s="437"/>
      <c r="Q14" s="437"/>
      <c r="R14" s="437"/>
      <c r="S14" s="437"/>
      <c r="T14" s="437"/>
      <c r="U14" s="437"/>
      <c r="V14" s="437"/>
      <c r="W14" s="437"/>
      <c r="X14" s="437"/>
      <c r="Y14" s="437"/>
      <c r="Z14" s="437"/>
      <c r="AA14" s="437"/>
      <c r="AB14" s="437"/>
    </row>
    <row r="15">
      <c r="A15" s="385" t="s">
        <v>68</v>
      </c>
      <c r="B15" s="494">
        <v>45966.0</v>
      </c>
      <c r="C15" s="385" t="s">
        <v>13576</v>
      </c>
      <c r="D15" s="385">
        <v>8.62667089224599E14</v>
      </c>
      <c r="E15" s="385" t="s">
        <v>2772</v>
      </c>
      <c r="F15" s="385" t="s">
        <v>68</v>
      </c>
      <c r="G15" s="491" t="s">
        <v>68</v>
      </c>
      <c r="H15" s="385" t="s">
        <v>68</v>
      </c>
      <c r="I15" s="492"/>
      <c r="J15" s="437"/>
      <c r="K15" s="437"/>
      <c r="L15" s="437"/>
      <c r="M15" s="437"/>
      <c r="N15" s="437"/>
      <c r="O15" s="437"/>
      <c r="P15" s="437"/>
      <c r="Q15" s="437"/>
      <c r="R15" s="437"/>
      <c r="S15" s="437"/>
      <c r="T15" s="437"/>
      <c r="U15" s="437"/>
      <c r="V15" s="437"/>
      <c r="W15" s="437"/>
      <c r="X15" s="437"/>
      <c r="Y15" s="437"/>
      <c r="Z15" s="437"/>
      <c r="AA15" s="437"/>
      <c r="AB15" s="437"/>
    </row>
    <row r="16">
      <c r="A16" s="385" t="s">
        <v>68</v>
      </c>
      <c r="B16" s="494">
        <v>45965.0</v>
      </c>
      <c r="C16" s="385" t="s">
        <v>13576</v>
      </c>
      <c r="D16" s="385">
        <v>8.62667089213717E14</v>
      </c>
      <c r="E16" s="385" t="s">
        <v>2772</v>
      </c>
      <c r="F16" s="385" t="s">
        <v>68</v>
      </c>
      <c r="G16" s="491" t="s">
        <v>68</v>
      </c>
      <c r="H16" s="385" t="s">
        <v>68</v>
      </c>
      <c r="I16" s="492"/>
      <c r="J16" s="437"/>
      <c r="K16" s="437"/>
      <c r="L16" s="437"/>
      <c r="M16" s="437"/>
      <c r="N16" s="437"/>
      <c r="O16" s="437"/>
      <c r="P16" s="437"/>
      <c r="Q16" s="437"/>
      <c r="R16" s="437"/>
      <c r="S16" s="437"/>
      <c r="T16" s="437"/>
      <c r="U16" s="437"/>
      <c r="V16" s="437"/>
      <c r="W16" s="437"/>
      <c r="X16" s="437"/>
      <c r="Y16" s="437"/>
      <c r="Z16" s="437"/>
      <c r="AA16" s="437"/>
      <c r="AB16" s="437"/>
    </row>
    <row r="17">
      <c r="A17" s="385" t="s">
        <v>68</v>
      </c>
      <c r="B17" s="494">
        <v>45967.0</v>
      </c>
      <c r="C17" s="385" t="s">
        <v>13576</v>
      </c>
      <c r="D17" s="385">
        <v>8.62667089235892E14</v>
      </c>
      <c r="E17" s="385" t="s">
        <v>2772</v>
      </c>
      <c r="F17" s="385" t="s">
        <v>68</v>
      </c>
      <c r="G17" s="491" t="s">
        <v>68</v>
      </c>
      <c r="H17" s="385" t="s">
        <v>68</v>
      </c>
      <c r="I17" s="492"/>
      <c r="J17" s="437"/>
      <c r="K17" s="437"/>
      <c r="L17" s="437"/>
      <c r="M17" s="437"/>
      <c r="N17" s="437"/>
      <c r="O17" s="437"/>
      <c r="P17" s="437"/>
      <c r="Q17" s="437"/>
      <c r="R17" s="437"/>
      <c r="S17" s="437"/>
      <c r="T17" s="437"/>
      <c r="U17" s="437"/>
      <c r="V17" s="437"/>
      <c r="W17" s="437"/>
      <c r="X17" s="437"/>
      <c r="Y17" s="437"/>
      <c r="Z17" s="437"/>
      <c r="AA17" s="437"/>
      <c r="AB17" s="437"/>
    </row>
    <row r="18">
      <c r="A18" s="385" t="s">
        <v>68</v>
      </c>
      <c r="B18" s="490">
        <v>45967.0</v>
      </c>
      <c r="C18" s="385" t="s">
        <v>13576</v>
      </c>
      <c r="D18" s="385">
        <v>8.62667089222932E14</v>
      </c>
      <c r="E18" s="385" t="s">
        <v>13581</v>
      </c>
      <c r="F18" s="385" t="s">
        <v>13579</v>
      </c>
      <c r="G18" s="491">
        <v>449.0</v>
      </c>
      <c r="H18" s="385" t="s">
        <v>13580</v>
      </c>
      <c r="I18" s="492"/>
      <c r="J18" s="437"/>
      <c r="K18" s="437"/>
      <c r="L18" s="437"/>
      <c r="M18" s="437"/>
      <c r="N18" s="437"/>
      <c r="O18" s="437"/>
      <c r="P18" s="437"/>
      <c r="Q18" s="437"/>
      <c r="R18" s="437"/>
      <c r="S18" s="437"/>
      <c r="T18" s="437"/>
      <c r="U18" s="437"/>
      <c r="V18" s="437"/>
      <c r="W18" s="437"/>
      <c r="X18" s="437"/>
      <c r="Y18" s="437"/>
      <c r="Z18" s="437"/>
      <c r="AA18" s="437"/>
      <c r="AB18" s="437"/>
    </row>
    <row r="19">
      <c r="A19" s="385" t="s">
        <v>68</v>
      </c>
      <c r="B19" s="490">
        <v>45968.0</v>
      </c>
      <c r="C19" s="385" t="s">
        <v>13576</v>
      </c>
      <c r="D19" s="385">
        <v>8.62667089269404E14</v>
      </c>
      <c r="E19" s="385" t="s">
        <v>2772</v>
      </c>
      <c r="F19" s="385" t="s">
        <v>68</v>
      </c>
      <c r="G19" s="491" t="s">
        <v>68</v>
      </c>
      <c r="H19" s="385" t="s">
        <v>68</v>
      </c>
      <c r="I19" s="492"/>
      <c r="J19" s="437"/>
      <c r="K19" s="437"/>
      <c r="L19" s="437"/>
      <c r="M19" s="437"/>
      <c r="N19" s="437"/>
      <c r="O19" s="437"/>
      <c r="P19" s="437"/>
      <c r="Q19" s="437"/>
      <c r="R19" s="437"/>
      <c r="S19" s="437"/>
      <c r="T19" s="437"/>
      <c r="U19" s="437"/>
      <c r="V19" s="437"/>
      <c r="W19" s="437"/>
      <c r="X19" s="437"/>
      <c r="Y19" s="437"/>
      <c r="Z19" s="437"/>
      <c r="AA19" s="437"/>
      <c r="AB19" s="437"/>
    </row>
    <row r="20">
      <c r="A20" s="385" t="s">
        <v>68</v>
      </c>
      <c r="B20" s="490">
        <v>45968.0</v>
      </c>
      <c r="C20" s="385" t="s">
        <v>13576</v>
      </c>
      <c r="D20" s="385">
        <v>8.62667089233038E14</v>
      </c>
      <c r="E20" s="385" t="s">
        <v>2772</v>
      </c>
      <c r="F20" s="385" t="s">
        <v>68</v>
      </c>
      <c r="G20" s="491" t="s">
        <v>68</v>
      </c>
      <c r="H20" s="385" t="s">
        <v>68</v>
      </c>
      <c r="I20" s="492"/>
      <c r="J20" s="437"/>
      <c r="K20" s="437"/>
      <c r="L20" s="437"/>
      <c r="M20" s="437"/>
      <c r="N20" s="437"/>
      <c r="O20" s="437"/>
      <c r="P20" s="437"/>
      <c r="Q20" s="437"/>
      <c r="R20" s="437"/>
      <c r="S20" s="437"/>
      <c r="T20" s="437"/>
      <c r="U20" s="437"/>
      <c r="V20" s="437"/>
      <c r="W20" s="437"/>
      <c r="X20" s="437"/>
      <c r="Y20" s="437"/>
      <c r="Z20" s="437"/>
      <c r="AA20" s="437"/>
      <c r="AB20" s="437"/>
    </row>
    <row r="21">
      <c r="A21" s="385" t="s">
        <v>68</v>
      </c>
      <c r="B21" s="490">
        <v>45968.0</v>
      </c>
      <c r="C21" s="385" t="s">
        <v>13576</v>
      </c>
      <c r="D21" s="385">
        <v>8.62667089280591E14</v>
      </c>
      <c r="E21" s="385" t="s">
        <v>2772</v>
      </c>
      <c r="F21" s="385" t="s">
        <v>68</v>
      </c>
      <c r="G21" s="491" t="s">
        <v>68</v>
      </c>
      <c r="H21" s="385" t="s">
        <v>68</v>
      </c>
      <c r="I21" s="492"/>
      <c r="J21" s="437"/>
      <c r="K21" s="437"/>
      <c r="L21" s="437"/>
      <c r="M21" s="437"/>
      <c r="N21" s="437"/>
      <c r="O21" s="437"/>
      <c r="P21" s="437"/>
      <c r="Q21" s="437"/>
      <c r="R21" s="437"/>
      <c r="S21" s="437"/>
      <c r="T21" s="437"/>
      <c r="U21" s="437"/>
      <c r="V21" s="437"/>
      <c r="W21" s="437"/>
      <c r="X21" s="437"/>
      <c r="Y21" s="437"/>
      <c r="Z21" s="437"/>
      <c r="AA21" s="437"/>
      <c r="AB21" s="437"/>
    </row>
    <row r="22">
      <c r="A22" s="385" t="s">
        <v>68</v>
      </c>
      <c r="B22" s="490">
        <v>45968.0</v>
      </c>
      <c r="C22" s="385" t="s">
        <v>13576</v>
      </c>
      <c r="D22" s="385">
        <v>8.62667089235876E14</v>
      </c>
      <c r="E22" s="385" t="s">
        <v>2772</v>
      </c>
      <c r="F22" s="385" t="s">
        <v>68</v>
      </c>
      <c r="G22" s="491" t="s">
        <v>68</v>
      </c>
      <c r="H22" s="385" t="s">
        <v>68</v>
      </c>
      <c r="I22" s="492"/>
      <c r="J22" s="437"/>
      <c r="K22" s="437"/>
      <c r="L22" s="437"/>
      <c r="M22" s="437"/>
      <c r="N22" s="437"/>
      <c r="O22" s="437"/>
      <c r="P22" s="437"/>
      <c r="Q22" s="437"/>
      <c r="R22" s="437"/>
      <c r="S22" s="437"/>
      <c r="T22" s="437"/>
      <c r="U22" s="437"/>
      <c r="V22" s="437"/>
      <c r="W22" s="437"/>
      <c r="X22" s="437"/>
      <c r="Y22" s="437"/>
      <c r="Z22" s="437"/>
      <c r="AA22" s="437"/>
      <c r="AB22" s="437"/>
    </row>
    <row r="23">
      <c r="A23" s="385" t="s">
        <v>68</v>
      </c>
      <c r="B23" s="490">
        <v>45968.0</v>
      </c>
      <c r="C23" s="385" t="s">
        <v>13576</v>
      </c>
      <c r="D23" s="385">
        <v>8.62667089216918E14</v>
      </c>
      <c r="E23" s="385" t="s">
        <v>2772</v>
      </c>
      <c r="F23" s="385" t="s">
        <v>68</v>
      </c>
      <c r="G23" s="491" t="s">
        <v>68</v>
      </c>
      <c r="H23" s="385" t="s">
        <v>68</v>
      </c>
      <c r="I23" s="492"/>
      <c r="J23" s="437"/>
      <c r="K23" s="437"/>
      <c r="L23" s="437"/>
      <c r="M23" s="437"/>
      <c r="N23" s="437"/>
      <c r="O23" s="437"/>
      <c r="P23" s="437"/>
      <c r="Q23" s="437"/>
      <c r="R23" s="437"/>
      <c r="S23" s="437"/>
      <c r="T23" s="437"/>
      <c r="U23" s="437"/>
      <c r="V23" s="437"/>
      <c r="W23" s="437"/>
      <c r="X23" s="437"/>
      <c r="Y23" s="437"/>
      <c r="Z23" s="437"/>
      <c r="AA23" s="437"/>
      <c r="AB23" s="437"/>
    </row>
    <row r="24">
      <c r="A24" s="385" t="s">
        <v>68</v>
      </c>
      <c r="B24" s="490">
        <v>45968.0</v>
      </c>
      <c r="C24" s="385" t="s">
        <v>13576</v>
      </c>
      <c r="D24" s="385">
        <v>8.62667081110341E14</v>
      </c>
      <c r="E24" s="385" t="s">
        <v>2772</v>
      </c>
      <c r="F24" s="385" t="s">
        <v>68</v>
      </c>
      <c r="G24" s="491" t="s">
        <v>68</v>
      </c>
      <c r="H24" s="385" t="s">
        <v>68</v>
      </c>
      <c r="I24" s="492"/>
      <c r="J24" s="437"/>
      <c r="K24" s="437"/>
      <c r="L24" s="437"/>
      <c r="M24" s="437"/>
      <c r="N24" s="437"/>
      <c r="O24" s="437"/>
      <c r="P24" s="437"/>
      <c r="Q24" s="437"/>
      <c r="R24" s="437"/>
      <c r="S24" s="437"/>
      <c r="T24" s="437"/>
      <c r="U24" s="437"/>
      <c r="V24" s="437"/>
      <c r="W24" s="437"/>
      <c r="X24" s="437"/>
      <c r="Y24" s="437"/>
      <c r="Z24" s="437"/>
      <c r="AA24" s="437"/>
      <c r="AB24" s="437"/>
    </row>
    <row r="25">
      <c r="A25" s="385" t="s">
        <v>68</v>
      </c>
      <c r="B25" s="490">
        <v>45968.0</v>
      </c>
      <c r="C25" s="385" t="s">
        <v>13576</v>
      </c>
      <c r="D25" s="385">
        <v>8.62667089216942E14</v>
      </c>
      <c r="E25" s="385" t="s">
        <v>2772</v>
      </c>
      <c r="F25" s="385" t="s">
        <v>68</v>
      </c>
      <c r="G25" s="491" t="s">
        <v>68</v>
      </c>
      <c r="H25" s="385" t="s">
        <v>68</v>
      </c>
      <c r="I25" s="492"/>
      <c r="J25" s="437"/>
      <c r="K25" s="437"/>
      <c r="L25" s="437"/>
      <c r="M25" s="437"/>
      <c r="N25" s="437"/>
      <c r="O25" s="437"/>
      <c r="P25" s="437"/>
      <c r="Q25" s="437"/>
      <c r="R25" s="437"/>
      <c r="S25" s="437"/>
      <c r="T25" s="437"/>
      <c r="U25" s="437"/>
      <c r="V25" s="437"/>
      <c r="W25" s="437"/>
      <c r="X25" s="437"/>
      <c r="Y25" s="437"/>
      <c r="Z25" s="437"/>
      <c r="AA25" s="437"/>
      <c r="AB25" s="437"/>
    </row>
    <row r="26">
      <c r="A26" s="385" t="s">
        <v>68</v>
      </c>
      <c r="B26" s="490">
        <v>45968.0</v>
      </c>
      <c r="C26" s="385" t="s">
        <v>13576</v>
      </c>
      <c r="D26" s="385">
        <v>8.62667089224573E14</v>
      </c>
      <c r="E26" s="385" t="s">
        <v>2772</v>
      </c>
      <c r="F26" s="385" t="s">
        <v>68</v>
      </c>
      <c r="G26" s="491" t="s">
        <v>68</v>
      </c>
      <c r="H26" s="385" t="s">
        <v>68</v>
      </c>
      <c r="I26" s="492"/>
      <c r="J26" s="437"/>
      <c r="K26" s="437"/>
      <c r="L26" s="437"/>
      <c r="M26" s="437"/>
      <c r="N26" s="437"/>
      <c r="O26" s="437"/>
      <c r="P26" s="437"/>
      <c r="Q26" s="437"/>
      <c r="R26" s="437"/>
      <c r="S26" s="437"/>
      <c r="T26" s="437"/>
      <c r="U26" s="437"/>
      <c r="V26" s="437"/>
      <c r="W26" s="437"/>
      <c r="X26" s="437"/>
      <c r="Y26" s="437"/>
      <c r="Z26" s="437"/>
      <c r="AA26" s="437"/>
      <c r="AB26" s="437"/>
    </row>
    <row r="27">
      <c r="A27" s="385" t="s">
        <v>68</v>
      </c>
      <c r="B27" s="490">
        <v>45968.0</v>
      </c>
      <c r="C27" s="385" t="s">
        <v>13576</v>
      </c>
      <c r="D27" s="385">
        <v>8.62667089269396E14</v>
      </c>
      <c r="E27" s="385" t="s">
        <v>2772</v>
      </c>
      <c r="F27" s="385" t="s">
        <v>68</v>
      </c>
      <c r="G27" s="491" t="s">
        <v>68</v>
      </c>
      <c r="H27" s="385" t="s">
        <v>68</v>
      </c>
      <c r="I27" s="492"/>
      <c r="J27" s="437"/>
      <c r="K27" s="437"/>
      <c r="L27" s="437"/>
      <c r="M27" s="437"/>
      <c r="N27" s="437"/>
      <c r="O27" s="437"/>
      <c r="P27" s="437"/>
      <c r="Q27" s="437"/>
      <c r="R27" s="437"/>
      <c r="S27" s="437"/>
      <c r="T27" s="437"/>
      <c r="U27" s="437"/>
      <c r="V27" s="437"/>
      <c r="W27" s="437"/>
      <c r="X27" s="437"/>
      <c r="Y27" s="437"/>
      <c r="Z27" s="437"/>
      <c r="AA27" s="437"/>
      <c r="AB27" s="437"/>
    </row>
    <row r="28">
      <c r="A28" s="385" t="s">
        <v>68</v>
      </c>
      <c r="B28" s="490">
        <v>45968.0</v>
      </c>
      <c r="C28" s="385" t="s">
        <v>13576</v>
      </c>
      <c r="D28" s="385">
        <v>8.62667089291002E14</v>
      </c>
      <c r="E28" s="385" t="s">
        <v>2772</v>
      </c>
      <c r="F28" s="385" t="s">
        <v>68</v>
      </c>
      <c r="G28" s="491" t="s">
        <v>68</v>
      </c>
      <c r="H28" s="385" t="s">
        <v>68</v>
      </c>
      <c r="I28" s="492"/>
      <c r="J28" s="437"/>
      <c r="K28" s="437"/>
      <c r="L28" s="437"/>
      <c r="M28" s="437"/>
      <c r="N28" s="437"/>
      <c r="O28" s="437"/>
      <c r="P28" s="437"/>
      <c r="Q28" s="437"/>
      <c r="R28" s="437"/>
      <c r="S28" s="437"/>
      <c r="T28" s="437"/>
      <c r="U28" s="437"/>
      <c r="V28" s="437"/>
      <c r="W28" s="437"/>
      <c r="X28" s="437"/>
      <c r="Y28" s="437"/>
      <c r="Z28" s="437"/>
      <c r="AA28" s="437"/>
      <c r="AB28" s="437"/>
    </row>
    <row r="29">
      <c r="A29" s="385" t="s">
        <v>68</v>
      </c>
      <c r="B29" s="490">
        <v>45968.0</v>
      </c>
      <c r="C29" s="385" t="s">
        <v>13576</v>
      </c>
      <c r="D29" s="385">
        <v>8.62667089233392E14</v>
      </c>
      <c r="E29" s="385" t="s">
        <v>2772</v>
      </c>
      <c r="F29" s="385" t="s">
        <v>68</v>
      </c>
      <c r="G29" s="491" t="s">
        <v>68</v>
      </c>
      <c r="H29" s="385" t="s">
        <v>68</v>
      </c>
      <c r="I29" s="492"/>
      <c r="J29" s="437"/>
      <c r="K29" s="437"/>
      <c r="L29" s="437"/>
      <c r="M29" s="437"/>
      <c r="N29" s="437"/>
      <c r="O29" s="437"/>
      <c r="P29" s="437"/>
      <c r="Q29" s="437"/>
      <c r="R29" s="437"/>
      <c r="S29" s="437"/>
      <c r="T29" s="437"/>
      <c r="U29" s="437"/>
      <c r="V29" s="437"/>
      <c r="W29" s="437"/>
      <c r="X29" s="437"/>
      <c r="Y29" s="437"/>
      <c r="Z29" s="437"/>
      <c r="AA29" s="437"/>
      <c r="AB29" s="437"/>
    </row>
    <row r="30">
      <c r="A30" s="385" t="s">
        <v>68</v>
      </c>
      <c r="B30" s="490">
        <v>45968.0</v>
      </c>
      <c r="C30" s="385" t="s">
        <v>13576</v>
      </c>
      <c r="D30" s="385">
        <v>8.62667089393931E14</v>
      </c>
      <c r="E30" s="385" t="s">
        <v>2772</v>
      </c>
      <c r="F30" s="385" t="s">
        <v>68</v>
      </c>
      <c r="G30" s="491" t="s">
        <v>68</v>
      </c>
      <c r="H30" s="385" t="s">
        <v>68</v>
      </c>
      <c r="I30" s="492"/>
      <c r="J30" s="437"/>
      <c r="K30" s="437"/>
      <c r="L30" s="437"/>
      <c r="M30" s="437"/>
      <c r="N30" s="437"/>
      <c r="O30" s="437"/>
      <c r="P30" s="437"/>
      <c r="Q30" s="437"/>
      <c r="R30" s="437"/>
      <c r="S30" s="437"/>
      <c r="T30" s="437"/>
      <c r="U30" s="437"/>
      <c r="V30" s="437"/>
      <c r="W30" s="437"/>
      <c r="X30" s="437"/>
      <c r="Y30" s="437"/>
      <c r="Z30" s="437"/>
      <c r="AA30" s="437"/>
      <c r="AB30" s="437"/>
    </row>
    <row r="31">
      <c r="A31" s="385" t="s">
        <v>68</v>
      </c>
      <c r="B31" s="490">
        <v>45968.0</v>
      </c>
      <c r="C31" s="385" t="s">
        <v>13576</v>
      </c>
      <c r="D31" s="385">
        <v>8.62667089398468E14</v>
      </c>
      <c r="E31" s="385" t="s">
        <v>2772</v>
      </c>
      <c r="F31" s="385" t="s">
        <v>68</v>
      </c>
      <c r="G31" s="491" t="s">
        <v>68</v>
      </c>
      <c r="H31" s="385" t="s">
        <v>68</v>
      </c>
      <c r="I31" s="492"/>
      <c r="J31" s="437"/>
      <c r="K31" s="437"/>
      <c r="L31" s="437"/>
      <c r="M31" s="437"/>
      <c r="N31" s="437"/>
      <c r="O31" s="437"/>
      <c r="P31" s="437"/>
      <c r="Q31" s="437"/>
      <c r="R31" s="437"/>
      <c r="S31" s="437"/>
      <c r="T31" s="437"/>
      <c r="U31" s="437"/>
      <c r="V31" s="437"/>
      <c r="W31" s="437"/>
      <c r="X31" s="437"/>
      <c r="Y31" s="437"/>
      <c r="Z31" s="437"/>
      <c r="AA31" s="437"/>
      <c r="AB31" s="437"/>
    </row>
    <row r="32">
      <c r="A32" s="385" t="s">
        <v>68</v>
      </c>
      <c r="B32" s="490">
        <v>45968.0</v>
      </c>
      <c r="C32" s="385" t="s">
        <v>13576</v>
      </c>
      <c r="D32" s="385">
        <v>8.62667089386703E14</v>
      </c>
      <c r="E32" s="385" t="s">
        <v>2772</v>
      </c>
      <c r="F32" s="385" t="s">
        <v>68</v>
      </c>
      <c r="G32" s="491" t="s">
        <v>68</v>
      </c>
      <c r="H32" s="385" t="s">
        <v>68</v>
      </c>
      <c r="I32" s="492"/>
      <c r="J32" s="437"/>
      <c r="K32" s="437"/>
      <c r="L32" s="437"/>
      <c r="M32" s="437"/>
      <c r="N32" s="437"/>
      <c r="O32" s="437"/>
      <c r="P32" s="437"/>
      <c r="Q32" s="437"/>
      <c r="R32" s="437"/>
      <c r="S32" s="437"/>
      <c r="T32" s="437"/>
      <c r="U32" s="437"/>
      <c r="V32" s="437"/>
      <c r="W32" s="437"/>
      <c r="X32" s="437"/>
      <c r="Y32" s="437"/>
      <c r="Z32" s="437"/>
      <c r="AA32" s="437"/>
      <c r="AB32" s="437"/>
    </row>
    <row r="33">
      <c r="A33" s="385" t="s">
        <v>68</v>
      </c>
      <c r="B33" s="490">
        <v>45968.0</v>
      </c>
      <c r="C33" s="385" t="s">
        <v>13576</v>
      </c>
      <c r="D33" s="385">
        <v>8.62667089373453E14</v>
      </c>
      <c r="E33" s="385" t="s">
        <v>2772</v>
      </c>
      <c r="F33" s="385" t="s">
        <v>68</v>
      </c>
      <c r="G33" s="491" t="s">
        <v>68</v>
      </c>
      <c r="H33" s="385" t="s">
        <v>68</v>
      </c>
      <c r="I33" s="492"/>
      <c r="J33" s="437"/>
      <c r="K33" s="437"/>
      <c r="L33" s="437"/>
      <c r="M33" s="437"/>
      <c r="N33" s="437"/>
      <c r="O33" s="437"/>
      <c r="P33" s="437"/>
      <c r="Q33" s="437"/>
      <c r="R33" s="437"/>
      <c r="S33" s="437"/>
      <c r="T33" s="437"/>
      <c r="U33" s="437"/>
      <c r="V33" s="437"/>
      <c r="W33" s="437"/>
      <c r="X33" s="437"/>
      <c r="Y33" s="437"/>
      <c r="Z33" s="437"/>
      <c r="AA33" s="437"/>
      <c r="AB33" s="437"/>
    </row>
    <row r="34">
      <c r="A34" s="385" t="s">
        <v>68</v>
      </c>
      <c r="B34" s="490">
        <v>45968.0</v>
      </c>
      <c r="C34" s="385" t="s">
        <v>13576</v>
      </c>
      <c r="D34" s="385">
        <v>8.6266708935908E14</v>
      </c>
      <c r="E34" s="385" t="s">
        <v>2772</v>
      </c>
      <c r="F34" s="385" t="s">
        <v>68</v>
      </c>
      <c r="G34" s="491" t="s">
        <v>68</v>
      </c>
      <c r="H34" s="385" t="s">
        <v>68</v>
      </c>
      <c r="I34" s="492"/>
      <c r="J34" s="437"/>
      <c r="K34" s="437"/>
      <c r="L34" s="437"/>
      <c r="M34" s="437"/>
      <c r="N34" s="437"/>
      <c r="O34" s="437"/>
      <c r="P34" s="437"/>
      <c r="Q34" s="437"/>
      <c r="R34" s="437"/>
      <c r="S34" s="437"/>
      <c r="T34" s="437"/>
      <c r="U34" s="437"/>
      <c r="V34" s="437"/>
      <c r="W34" s="437"/>
      <c r="X34" s="437"/>
      <c r="Y34" s="437"/>
      <c r="Z34" s="437"/>
      <c r="AA34" s="437"/>
      <c r="AB34" s="437"/>
    </row>
    <row r="35">
      <c r="A35" s="385" t="s">
        <v>68</v>
      </c>
      <c r="B35" s="490">
        <v>45968.0</v>
      </c>
      <c r="C35" s="385" t="s">
        <v>13576</v>
      </c>
      <c r="D35" s="385">
        <v>8.62667089384252E14</v>
      </c>
      <c r="E35" s="385" t="s">
        <v>2772</v>
      </c>
      <c r="F35" s="385" t="s">
        <v>68</v>
      </c>
      <c r="G35" s="491" t="s">
        <v>68</v>
      </c>
      <c r="H35" s="385" t="s">
        <v>68</v>
      </c>
      <c r="I35" s="492"/>
      <c r="J35" s="437"/>
      <c r="K35" s="437"/>
      <c r="L35" s="437"/>
      <c r="M35" s="437"/>
      <c r="N35" s="437"/>
      <c r="O35" s="437"/>
      <c r="P35" s="437"/>
      <c r="Q35" s="437"/>
      <c r="R35" s="437"/>
      <c r="S35" s="437"/>
      <c r="T35" s="437"/>
      <c r="U35" s="437"/>
      <c r="V35" s="437"/>
      <c r="W35" s="437"/>
      <c r="X35" s="437"/>
      <c r="Y35" s="437"/>
      <c r="Z35" s="437"/>
      <c r="AA35" s="437"/>
      <c r="AB35" s="437"/>
    </row>
    <row r="36">
      <c r="A36" s="385" t="s">
        <v>68</v>
      </c>
      <c r="B36" s="490">
        <v>45968.0</v>
      </c>
      <c r="C36" s="385" t="s">
        <v>13576</v>
      </c>
      <c r="D36" s="385">
        <v>8.62667089213881E14</v>
      </c>
      <c r="E36" s="385" t="s">
        <v>2772</v>
      </c>
      <c r="F36" s="385" t="s">
        <v>68</v>
      </c>
      <c r="G36" s="491" t="s">
        <v>68</v>
      </c>
      <c r="H36" s="385" t="s">
        <v>68</v>
      </c>
      <c r="I36" s="492"/>
      <c r="J36" s="437"/>
      <c r="K36" s="437"/>
      <c r="L36" s="437"/>
      <c r="M36" s="437"/>
      <c r="N36" s="437"/>
      <c r="O36" s="437"/>
      <c r="P36" s="437"/>
      <c r="Q36" s="437"/>
      <c r="R36" s="437"/>
      <c r="S36" s="437"/>
      <c r="T36" s="437"/>
      <c r="U36" s="437"/>
      <c r="V36" s="437"/>
      <c r="W36" s="437"/>
      <c r="X36" s="437"/>
      <c r="Y36" s="437"/>
      <c r="Z36" s="437"/>
      <c r="AA36" s="437"/>
      <c r="AB36" s="437"/>
    </row>
    <row r="37">
      <c r="A37" s="385" t="s">
        <v>68</v>
      </c>
      <c r="B37" s="490">
        <v>45968.0</v>
      </c>
      <c r="C37" s="385" t="s">
        <v>13576</v>
      </c>
      <c r="D37" s="385">
        <v>8.62667089269289E14</v>
      </c>
      <c r="E37" s="385" t="s">
        <v>2772</v>
      </c>
      <c r="F37" s="385" t="s">
        <v>68</v>
      </c>
      <c r="G37" s="491" t="s">
        <v>68</v>
      </c>
      <c r="H37" s="385" t="s">
        <v>68</v>
      </c>
      <c r="I37" s="492"/>
      <c r="J37" s="437"/>
      <c r="K37" s="437"/>
      <c r="L37" s="437"/>
      <c r="M37" s="437"/>
      <c r="N37" s="437"/>
      <c r="O37" s="437"/>
      <c r="P37" s="437"/>
      <c r="Q37" s="437"/>
      <c r="R37" s="437"/>
      <c r="S37" s="437"/>
      <c r="T37" s="437"/>
      <c r="U37" s="437"/>
      <c r="V37" s="437"/>
      <c r="W37" s="437"/>
      <c r="X37" s="437"/>
      <c r="Y37" s="437"/>
      <c r="Z37" s="437"/>
      <c r="AA37" s="437"/>
      <c r="AB37" s="437"/>
    </row>
    <row r="38">
      <c r="A38" s="385" t="s">
        <v>68</v>
      </c>
      <c r="B38" s="490">
        <v>45968.0</v>
      </c>
      <c r="C38" s="385" t="s">
        <v>13576</v>
      </c>
      <c r="D38" s="385">
        <v>8.62667089234127E14</v>
      </c>
      <c r="E38" s="385" t="s">
        <v>2772</v>
      </c>
      <c r="F38" s="385" t="s">
        <v>68</v>
      </c>
      <c r="G38" s="491" t="s">
        <v>68</v>
      </c>
      <c r="H38" s="385" t="s">
        <v>68</v>
      </c>
      <c r="I38" s="492"/>
      <c r="J38" s="437"/>
      <c r="K38" s="437"/>
      <c r="L38" s="437"/>
      <c r="M38" s="437"/>
      <c r="N38" s="437"/>
      <c r="O38" s="437"/>
      <c r="P38" s="437"/>
      <c r="Q38" s="437"/>
      <c r="R38" s="437"/>
      <c r="S38" s="437"/>
      <c r="T38" s="437"/>
      <c r="U38" s="437"/>
      <c r="V38" s="437"/>
      <c r="W38" s="437"/>
      <c r="X38" s="437"/>
      <c r="Y38" s="437"/>
      <c r="Z38" s="437"/>
      <c r="AA38" s="437"/>
      <c r="AB38" s="437"/>
    </row>
    <row r="39">
      <c r="A39" s="385" t="s">
        <v>68</v>
      </c>
      <c r="B39" s="490">
        <v>45968.0</v>
      </c>
      <c r="C39" s="385" t="s">
        <v>13576</v>
      </c>
      <c r="D39" s="385">
        <v>8.62667089390929E14</v>
      </c>
      <c r="E39" s="385" t="s">
        <v>2772</v>
      </c>
      <c r="F39" s="385" t="s">
        <v>68</v>
      </c>
      <c r="G39" s="491" t="s">
        <v>68</v>
      </c>
      <c r="H39" s="385" t="s">
        <v>68</v>
      </c>
      <c r="I39" s="492"/>
      <c r="J39" s="437"/>
      <c r="K39" s="437"/>
      <c r="L39" s="437"/>
      <c r="M39" s="437"/>
      <c r="N39" s="437"/>
      <c r="O39" s="437"/>
      <c r="P39" s="437"/>
      <c r="Q39" s="437"/>
      <c r="R39" s="437"/>
      <c r="S39" s="437"/>
      <c r="T39" s="437"/>
      <c r="U39" s="437"/>
      <c r="V39" s="437"/>
      <c r="W39" s="437"/>
      <c r="X39" s="437"/>
      <c r="Y39" s="437"/>
      <c r="Z39" s="437"/>
      <c r="AA39" s="437"/>
      <c r="AB39" s="437"/>
    </row>
    <row r="40">
      <c r="A40" s="385" t="s">
        <v>68</v>
      </c>
      <c r="B40" s="490">
        <v>45968.0</v>
      </c>
      <c r="C40" s="385" t="s">
        <v>13576</v>
      </c>
      <c r="D40" s="385">
        <v>8.6266708268167E14</v>
      </c>
      <c r="E40" s="385" t="s">
        <v>2772</v>
      </c>
      <c r="F40" s="385" t="s">
        <v>68</v>
      </c>
      <c r="G40" s="491" t="s">
        <v>68</v>
      </c>
      <c r="H40" s="385" t="s">
        <v>68</v>
      </c>
      <c r="I40" s="492"/>
      <c r="J40" s="437"/>
      <c r="K40" s="437"/>
      <c r="L40" s="437"/>
      <c r="M40" s="437"/>
      <c r="N40" s="437"/>
      <c r="O40" s="437"/>
      <c r="P40" s="437"/>
      <c r="Q40" s="437"/>
      <c r="R40" s="437"/>
      <c r="S40" s="437"/>
      <c r="T40" s="437"/>
      <c r="U40" s="437"/>
      <c r="V40" s="437"/>
      <c r="W40" s="437"/>
      <c r="X40" s="437"/>
      <c r="Y40" s="437"/>
      <c r="Z40" s="437"/>
      <c r="AA40" s="437"/>
      <c r="AB40" s="437"/>
    </row>
    <row r="41">
      <c r="A41" s="385" t="s">
        <v>68</v>
      </c>
      <c r="B41" s="490">
        <v>45968.0</v>
      </c>
      <c r="C41" s="385" t="s">
        <v>13576</v>
      </c>
      <c r="D41" s="385">
        <v>8.62667089372646E14</v>
      </c>
      <c r="E41" s="385" t="s">
        <v>2772</v>
      </c>
      <c r="F41" s="385" t="s">
        <v>68</v>
      </c>
      <c r="G41" s="491" t="s">
        <v>68</v>
      </c>
      <c r="H41" s="385" t="s">
        <v>68</v>
      </c>
      <c r="I41" s="492"/>
      <c r="J41" s="437"/>
      <c r="K41" s="437"/>
      <c r="L41" s="437"/>
      <c r="M41" s="437"/>
      <c r="N41" s="437"/>
      <c r="O41" s="437"/>
      <c r="P41" s="437"/>
      <c r="Q41" s="437"/>
      <c r="R41" s="437"/>
      <c r="S41" s="437"/>
      <c r="T41" s="437"/>
      <c r="U41" s="437"/>
      <c r="V41" s="437"/>
      <c r="W41" s="437"/>
      <c r="X41" s="437"/>
      <c r="Y41" s="437"/>
      <c r="Z41" s="437"/>
      <c r="AA41" s="437"/>
      <c r="AB41" s="437"/>
    </row>
    <row r="42">
      <c r="A42" s="385" t="s">
        <v>68</v>
      </c>
      <c r="B42" s="490">
        <v>45968.0</v>
      </c>
      <c r="C42" s="385" t="s">
        <v>13576</v>
      </c>
      <c r="D42" s="385">
        <v>8.62667089246964E14</v>
      </c>
      <c r="E42" s="385" t="s">
        <v>2772</v>
      </c>
      <c r="F42" s="385" t="s">
        <v>68</v>
      </c>
      <c r="G42" s="491" t="s">
        <v>68</v>
      </c>
      <c r="H42" s="385" t="s">
        <v>68</v>
      </c>
      <c r="I42" s="492"/>
      <c r="J42" s="437"/>
      <c r="K42" s="437"/>
      <c r="L42" s="437"/>
      <c r="M42" s="437"/>
      <c r="N42" s="437"/>
      <c r="O42" s="437"/>
      <c r="P42" s="437"/>
      <c r="Q42" s="437"/>
      <c r="R42" s="437"/>
      <c r="S42" s="437"/>
      <c r="T42" s="437"/>
      <c r="U42" s="437"/>
      <c r="V42" s="437"/>
      <c r="W42" s="437"/>
      <c r="X42" s="437"/>
      <c r="Y42" s="437"/>
      <c r="Z42" s="437"/>
      <c r="AA42" s="437"/>
      <c r="AB42" s="437"/>
    </row>
    <row r="43">
      <c r="A43" s="385" t="s">
        <v>68</v>
      </c>
      <c r="B43" s="490">
        <v>45968.0</v>
      </c>
      <c r="C43" s="385" t="s">
        <v>13576</v>
      </c>
      <c r="D43" s="385">
        <v>8.62667089259074E14</v>
      </c>
      <c r="E43" s="385" t="s">
        <v>2772</v>
      </c>
      <c r="F43" s="385" t="s">
        <v>68</v>
      </c>
      <c r="G43" s="491" t="s">
        <v>68</v>
      </c>
      <c r="H43" s="385" t="s">
        <v>68</v>
      </c>
      <c r="I43" s="492"/>
      <c r="J43" s="437"/>
      <c r="K43" s="437"/>
      <c r="L43" s="437"/>
      <c r="M43" s="437"/>
      <c r="N43" s="437"/>
      <c r="O43" s="437"/>
      <c r="P43" s="437"/>
      <c r="Q43" s="437"/>
      <c r="R43" s="437"/>
      <c r="S43" s="437"/>
      <c r="T43" s="437"/>
      <c r="U43" s="437"/>
      <c r="V43" s="437"/>
      <c r="W43" s="437"/>
      <c r="X43" s="437"/>
      <c r="Y43" s="437"/>
      <c r="Z43" s="437"/>
      <c r="AA43" s="437"/>
      <c r="AB43" s="437"/>
    </row>
    <row r="44">
      <c r="A44" s="385" t="s">
        <v>68</v>
      </c>
      <c r="B44" s="490">
        <v>45968.0</v>
      </c>
      <c r="C44" s="385" t="s">
        <v>13576</v>
      </c>
      <c r="D44" s="385">
        <v>8.62667089259132E14</v>
      </c>
      <c r="E44" s="385" t="s">
        <v>2772</v>
      </c>
      <c r="F44" s="385" t="s">
        <v>68</v>
      </c>
      <c r="G44" s="491" t="s">
        <v>68</v>
      </c>
      <c r="H44" s="385" t="s">
        <v>68</v>
      </c>
      <c r="I44" s="492"/>
      <c r="J44" s="437"/>
      <c r="K44" s="437"/>
      <c r="L44" s="437"/>
      <c r="M44" s="437"/>
      <c r="N44" s="437"/>
      <c r="O44" s="437"/>
      <c r="P44" s="437"/>
      <c r="Q44" s="437"/>
      <c r="R44" s="437"/>
      <c r="S44" s="437"/>
      <c r="T44" s="437"/>
      <c r="U44" s="437"/>
      <c r="V44" s="437"/>
      <c r="W44" s="437"/>
      <c r="X44" s="437"/>
      <c r="Y44" s="437"/>
      <c r="Z44" s="437"/>
      <c r="AA44" s="437"/>
      <c r="AB44" s="437"/>
    </row>
    <row r="45">
      <c r="A45" s="385" t="s">
        <v>68</v>
      </c>
      <c r="B45" s="490">
        <v>45968.0</v>
      </c>
      <c r="C45" s="385" t="s">
        <v>13576</v>
      </c>
      <c r="D45" s="385">
        <v>8.62667089283058E14</v>
      </c>
      <c r="E45" s="385" t="s">
        <v>2772</v>
      </c>
      <c r="F45" s="385" t="s">
        <v>68</v>
      </c>
      <c r="G45" s="491" t="s">
        <v>68</v>
      </c>
      <c r="H45" s="385" t="s">
        <v>68</v>
      </c>
      <c r="I45" s="492"/>
      <c r="J45" s="437"/>
      <c r="K45" s="437"/>
      <c r="L45" s="437"/>
      <c r="M45" s="437"/>
      <c r="N45" s="437"/>
      <c r="O45" s="437"/>
      <c r="P45" s="437"/>
      <c r="Q45" s="437"/>
      <c r="R45" s="437"/>
      <c r="S45" s="437"/>
      <c r="T45" s="437"/>
      <c r="U45" s="437"/>
      <c r="V45" s="437"/>
      <c r="W45" s="437"/>
      <c r="X45" s="437"/>
      <c r="Y45" s="437"/>
      <c r="Z45" s="437"/>
      <c r="AA45" s="437"/>
      <c r="AB45" s="437"/>
    </row>
    <row r="46">
      <c r="A46" s="385" t="s">
        <v>68</v>
      </c>
      <c r="B46" s="490">
        <v>45968.0</v>
      </c>
      <c r="C46" s="385" t="s">
        <v>13576</v>
      </c>
      <c r="D46" s="385">
        <v>8.62667089280633E14</v>
      </c>
      <c r="E46" s="385" t="s">
        <v>2772</v>
      </c>
      <c r="F46" s="385" t="s">
        <v>68</v>
      </c>
      <c r="G46" s="491" t="s">
        <v>68</v>
      </c>
      <c r="H46" s="385" t="s">
        <v>68</v>
      </c>
      <c r="I46" s="492"/>
      <c r="J46" s="437"/>
      <c r="K46" s="437"/>
      <c r="L46" s="437"/>
      <c r="M46" s="437"/>
      <c r="N46" s="437"/>
      <c r="O46" s="437"/>
      <c r="P46" s="437"/>
      <c r="Q46" s="437"/>
      <c r="R46" s="437"/>
      <c r="S46" s="437"/>
      <c r="T46" s="437"/>
      <c r="U46" s="437"/>
      <c r="V46" s="437"/>
      <c r="W46" s="437"/>
      <c r="X46" s="437"/>
      <c r="Y46" s="437"/>
      <c r="Z46" s="437"/>
      <c r="AA46" s="437"/>
      <c r="AB46" s="437"/>
    </row>
    <row r="47">
      <c r="A47" s="385" t="s">
        <v>68</v>
      </c>
      <c r="B47" s="495">
        <v>45985.0</v>
      </c>
      <c r="C47" s="385" t="s">
        <v>13576</v>
      </c>
      <c r="D47" s="385">
        <v>8.62667089384203E14</v>
      </c>
      <c r="E47" s="385" t="s">
        <v>2772</v>
      </c>
      <c r="F47" s="385" t="s">
        <v>68</v>
      </c>
      <c r="G47" s="491" t="s">
        <v>68</v>
      </c>
      <c r="H47" s="385" t="s">
        <v>68</v>
      </c>
      <c r="I47" s="492"/>
      <c r="J47" s="437"/>
      <c r="K47" s="437"/>
      <c r="L47" s="437"/>
      <c r="M47" s="437"/>
      <c r="N47" s="437"/>
      <c r="O47" s="437"/>
      <c r="P47" s="437"/>
      <c r="Q47" s="437"/>
      <c r="R47" s="437"/>
      <c r="S47" s="437"/>
      <c r="T47" s="437"/>
      <c r="U47" s="437"/>
      <c r="V47" s="437"/>
      <c r="W47" s="437"/>
      <c r="X47" s="437"/>
      <c r="Y47" s="437"/>
      <c r="Z47" s="437"/>
      <c r="AA47" s="437"/>
      <c r="AB47" s="437"/>
    </row>
    <row r="48">
      <c r="A48" s="385" t="s">
        <v>68</v>
      </c>
      <c r="B48" s="495">
        <v>45985.0</v>
      </c>
      <c r="C48" s="385" t="s">
        <v>13576</v>
      </c>
      <c r="D48" s="385">
        <v>8.62667089222593E14</v>
      </c>
      <c r="E48" s="385" t="s">
        <v>2772</v>
      </c>
      <c r="F48" s="385" t="s">
        <v>68</v>
      </c>
      <c r="G48" s="491" t="s">
        <v>68</v>
      </c>
      <c r="H48" s="385" t="s">
        <v>68</v>
      </c>
      <c r="I48" s="492"/>
      <c r="J48" s="437"/>
      <c r="K48" s="437"/>
      <c r="L48" s="437"/>
      <c r="M48" s="437"/>
      <c r="N48" s="437"/>
      <c r="O48" s="437"/>
      <c r="P48" s="437"/>
      <c r="Q48" s="437"/>
      <c r="R48" s="437"/>
      <c r="S48" s="437"/>
      <c r="T48" s="437"/>
      <c r="U48" s="437"/>
      <c r="V48" s="437"/>
      <c r="W48" s="437"/>
      <c r="X48" s="437"/>
      <c r="Y48" s="437"/>
      <c r="Z48" s="437"/>
      <c r="AA48" s="437"/>
      <c r="AB48" s="437"/>
    </row>
    <row r="49">
      <c r="A49" s="385" t="s">
        <v>68</v>
      </c>
      <c r="B49" s="495">
        <v>45981.0</v>
      </c>
      <c r="C49" s="385" t="s">
        <v>13576</v>
      </c>
      <c r="D49" s="385">
        <v>8.62667089302783E14</v>
      </c>
      <c r="E49" s="385" t="s">
        <v>13581</v>
      </c>
      <c r="F49" s="385" t="s">
        <v>13579</v>
      </c>
      <c r="G49" s="491">
        <v>449.0</v>
      </c>
      <c r="H49" s="385" t="s">
        <v>13580</v>
      </c>
      <c r="I49" s="492"/>
      <c r="J49" s="437"/>
      <c r="K49" s="437"/>
      <c r="L49" s="437"/>
      <c r="M49" s="437"/>
      <c r="N49" s="437"/>
      <c r="O49" s="437"/>
      <c r="P49" s="437"/>
      <c r="Q49" s="437"/>
      <c r="R49" s="437"/>
      <c r="S49" s="437"/>
      <c r="T49" s="437"/>
      <c r="U49" s="437"/>
      <c r="V49" s="437"/>
      <c r="W49" s="437"/>
      <c r="X49" s="437"/>
      <c r="Y49" s="437"/>
      <c r="Z49" s="437"/>
      <c r="AA49" s="437"/>
      <c r="AB49" s="437"/>
    </row>
    <row r="50">
      <c r="A50" s="385" t="s">
        <v>68</v>
      </c>
      <c r="B50" s="495">
        <v>45981.0</v>
      </c>
      <c r="C50" s="385" t="s">
        <v>13576</v>
      </c>
      <c r="D50" s="385">
        <v>8.62667089385853E14</v>
      </c>
      <c r="E50" s="385" t="s">
        <v>13581</v>
      </c>
      <c r="F50" s="385" t="s">
        <v>13579</v>
      </c>
      <c r="G50" s="491">
        <v>449.0</v>
      </c>
      <c r="H50" s="385" t="s">
        <v>13580</v>
      </c>
      <c r="I50" s="492"/>
      <c r="J50" s="437"/>
      <c r="K50" s="437"/>
      <c r="L50" s="437"/>
      <c r="M50" s="437"/>
      <c r="N50" s="437"/>
      <c r="O50" s="437"/>
      <c r="P50" s="437"/>
      <c r="Q50" s="437"/>
      <c r="R50" s="437"/>
      <c r="S50" s="437"/>
      <c r="T50" s="437"/>
      <c r="U50" s="437"/>
      <c r="V50" s="437"/>
      <c r="W50" s="437"/>
      <c r="X50" s="437"/>
      <c r="Y50" s="437"/>
      <c r="Z50" s="437"/>
      <c r="AA50" s="437"/>
      <c r="AB50" s="437"/>
    </row>
    <row r="51">
      <c r="A51" s="385" t="s">
        <v>68</v>
      </c>
      <c r="B51" s="495">
        <v>45981.0</v>
      </c>
      <c r="C51" s="385" t="s">
        <v>13576</v>
      </c>
      <c r="D51" s="385">
        <v>8.62667089259462E14</v>
      </c>
      <c r="E51" s="385" t="s">
        <v>13581</v>
      </c>
      <c r="F51" s="385" t="s">
        <v>13579</v>
      </c>
      <c r="G51" s="491">
        <v>449.0</v>
      </c>
      <c r="H51" s="385" t="s">
        <v>13580</v>
      </c>
      <c r="I51" s="492"/>
      <c r="J51" s="437"/>
      <c r="K51" s="437"/>
      <c r="L51" s="437"/>
      <c r="M51" s="437"/>
      <c r="N51" s="437"/>
      <c r="O51" s="437"/>
      <c r="P51" s="437"/>
      <c r="Q51" s="437"/>
      <c r="R51" s="437"/>
      <c r="S51" s="437"/>
      <c r="T51" s="437"/>
      <c r="U51" s="437"/>
      <c r="V51" s="437"/>
      <c r="W51" s="437"/>
      <c r="X51" s="437"/>
      <c r="Y51" s="437"/>
      <c r="Z51" s="437"/>
      <c r="AA51" s="437"/>
      <c r="AB51" s="437"/>
    </row>
    <row r="52">
      <c r="A52" s="385" t="s">
        <v>68</v>
      </c>
      <c r="B52" s="495">
        <v>45981.0</v>
      </c>
      <c r="C52" s="385" t="s">
        <v>13576</v>
      </c>
      <c r="D52" s="385">
        <v>8.62667089268612E14</v>
      </c>
      <c r="E52" s="385" t="s">
        <v>13581</v>
      </c>
      <c r="F52" s="385" t="s">
        <v>13579</v>
      </c>
      <c r="G52" s="491">
        <v>449.0</v>
      </c>
      <c r="H52" s="385" t="s">
        <v>13580</v>
      </c>
      <c r="I52" s="492"/>
      <c r="J52" s="437"/>
      <c r="K52" s="437"/>
      <c r="L52" s="437"/>
      <c r="M52" s="437"/>
      <c r="N52" s="437"/>
      <c r="O52" s="437"/>
      <c r="P52" s="437"/>
      <c r="Q52" s="437"/>
      <c r="R52" s="437"/>
      <c r="S52" s="437"/>
      <c r="T52" s="437"/>
      <c r="U52" s="437"/>
      <c r="V52" s="437"/>
      <c r="W52" s="437"/>
      <c r="X52" s="437"/>
      <c r="Y52" s="437"/>
      <c r="Z52" s="437"/>
      <c r="AA52" s="437"/>
      <c r="AB52" s="437"/>
    </row>
    <row r="53">
      <c r="A53" s="385" t="s">
        <v>68</v>
      </c>
      <c r="B53" s="495">
        <v>45985.0</v>
      </c>
      <c r="C53" s="385" t="s">
        <v>13576</v>
      </c>
      <c r="D53" s="385">
        <v>8.62667089398237E14</v>
      </c>
      <c r="E53" s="385" t="s">
        <v>2772</v>
      </c>
      <c r="F53" s="385" t="s">
        <v>68</v>
      </c>
      <c r="G53" s="491" t="s">
        <v>68</v>
      </c>
      <c r="H53" s="385" t="s">
        <v>68</v>
      </c>
      <c r="I53" s="492"/>
      <c r="J53" s="437"/>
      <c r="K53" s="437"/>
      <c r="L53" s="437"/>
      <c r="M53" s="437"/>
      <c r="N53" s="437"/>
      <c r="O53" s="437"/>
      <c r="P53" s="437"/>
      <c r="Q53" s="437"/>
      <c r="R53" s="437"/>
      <c r="S53" s="437"/>
      <c r="T53" s="437"/>
      <c r="U53" s="437"/>
      <c r="V53" s="437"/>
      <c r="W53" s="437"/>
      <c r="X53" s="437"/>
      <c r="Y53" s="437"/>
      <c r="Z53" s="437"/>
      <c r="AA53" s="437"/>
      <c r="AB53" s="437"/>
    </row>
    <row r="54">
      <c r="A54" s="385" t="s">
        <v>68</v>
      </c>
      <c r="B54" s="495">
        <v>45985.0</v>
      </c>
      <c r="C54" s="385" t="s">
        <v>13576</v>
      </c>
      <c r="D54" s="385">
        <v>8.62667089236734E14</v>
      </c>
      <c r="E54" s="385" t="s">
        <v>2772</v>
      </c>
      <c r="F54" s="385" t="s">
        <v>68</v>
      </c>
      <c r="G54" s="491" t="s">
        <v>68</v>
      </c>
      <c r="H54" s="385" t="s">
        <v>68</v>
      </c>
      <c r="I54" s="492"/>
      <c r="J54" s="437"/>
      <c r="K54" s="437"/>
      <c r="L54" s="437"/>
      <c r="M54" s="437"/>
      <c r="N54" s="437"/>
      <c r="O54" s="437"/>
      <c r="P54" s="437"/>
      <c r="Q54" s="437"/>
      <c r="R54" s="437"/>
      <c r="S54" s="437"/>
      <c r="T54" s="437"/>
      <c r="U54" s="437"/>
      <c r="V54" s="437"/>
      <c r="W54" s="437"/>
      <c r="X54" s="437"/>
      <c r="Y54" s="437"/>
      <c r="Z54" s="437"/>
      <c r="AA54" s="437"/>
      <c r="AB54" s="437"/>
    </row>
    <row r="55">
      <c r="A55" s="385" t="s">
        <v>68</v>
      </c>
      <c r="B55" s="495">
        <v>45981.0</v>
      </c>
      <c r="C55" s="385" t="s">
        <v>13576</v>
      </c>
      <c r="D55" s="385">
        <v>8.92667089223039E14</v>
      </c>
      <c r="E55" s="385" t="s">
        <v>13581</v>
      </c>
      <c r="F55" s="385" t="s">
        <v>13579</v>
      </c>
      <c r="G55" s="491">
        <v>449.0</v>
      </c>
      <c r="H55" s="385" t="s">
        <v>13580</v>
      </c>
      <c r="I55" s="492"/>
      <c r="J55" s="437"/>
      <c r="K55" s="437"/>
      <c r="L55" s="437"/>
      <c r="M55" s="437"/>
      <c r="N55" s="437"/>
      <c r="O55" s="437"/>
      <c r="P55" s="437"/>
      <c r="Q55" s="437"/>
      <c r="R55" s="437"/>
      <c r="S55" s="437"/>
      <c r="T55" s="437"/>
      <c r="U55" s="437"/>
      <c r="V55" s="437"/>
      <c r="W55" s="437"/>
      <c r="X55" s="437"/>
      <c r="Y55" s="437"/>
      <c r="Z55" s="437"/>
      <c r="AA55" s="437"/>
      <c r="AB55" s="437"/>
    </row>
    <row r="56">
      <c r="A56" s="385" t="s">
        <v>68</v>
      </c>
      <c r="B56" s="495">
        <v>45981.0</v>
      </c>
      <c r="C56" s="385" t="s">
        <v>13576</v>
      </c>
      <c r="D56" s="385">
        <v>8.62667089247145E14</v>
      </c>
      <c r="E56" s="385" t="s">
        <v>13581</v>
      </c>
      <c r="F56" s="385" t="s">
        <v>13579</v>
      </c>
      <c r="G56" s="491">
        <v>449.0</v>
      </c>
      <c r="H56" s="385" t="s">
        <v>13580</v>
      </c>
      <c r="I56" s="492"/>
      <c r="J56" s="437"/>
      <c r="K56" s="437"/>
      <c r="L56" s="437"/>
      <c r="M56" s="437"/>
      <c r="N56" s="437"/>
      <c r="O56" s="437"/>
      <c r="P56" s="437"/>
      <c r="Q56" s="437"/>
      <c r="R56" s="437"/>
      <c r="S56" s="437"/>
      <c r="T56" s="437"/>
      <c r="U56" s="437"/>
      <c r="V56" s="437"/>
      <c r="W56" s="437"/>
      <c r="X56" s="437"/>
      <c r="Y56" s="437"/>
      <c r="Z56" s="437"/>
      <c r="AA56" s="437"/>
      <c r="AB56" s="437"/>
    </row>
    <row r="57">
      <c r="A57" s="385" t="s">
        <v>68</v>
      </c>
      <c r="B57" s="495">
        <v>45985.0</v>
      </c>
      <c r="C57" s="385" t="s">
        <v>13576</v>
      </c>
      <c r="D57" s="385">
        <v>8.62667089231529E14</v>
      </c>
      <c r="E57" s="385" t="s">
        <v>2772</v>
      </c>
      <c r="F57" s="385" t="s">
        <v>68</v>
      </c>
      <c r="G57" s="491" t="s">
        <v>68</v>
      </c>
      <c r="H57" s="385" t="s">
        <v>68</v>
      </c>
      <c r="I57" s="492"/>
      <c r="J57" s="437"/>
      <c r="K57" s="437"/>
      <c r="L57" s="437"/>
      <c r="M57" s="437"/>
      <c r="N57" s="437"/>
      <c r="O57" s="437"/>
      <c r="P57" s="437"/>
      <c r="Q57" s="437"/>
      <c r="R57" s="437"/>
      <c r="S57" s="437"/>
      <c r="T57" s="437"/>
      <c r="U57" s="437"/>
      <c r="V57" s="437"/>
      <c r="W57" s="437"/>
      <c r="X57" s="437"/>
      <c r="Y57" s="437"/>
      <c r="Z57" s="437"/>
      <c r="AA57" s="437"/>
      <c r="AB57" s="437"/>
    </row>
    <row r="58">
      <c r="A58" s="385" t="s">
        <v>68</v>
      </c>
      <c r="B58" s="495">
        <v>45985.0</v>
      </c>
      <c r="C58" s="385" t="s">
        <v>13576</v>
      </c>
      <c r="D58" s="385">
        <v>8.62667089247038E14</v>
      </c>
      <c r="E58" s="385" t="s">
        <v>2772</v>
      </c>
      <c r="F58" s="385" t="s">
        <v>68</v>
      </c>
      <c r="G58" s="491" t="s">
        <v>68</v>
      </c>
      <c r="H58" s="385" t="s">
        <v>68</v>
      </c>
      <c r="I58" s="492"/>
      <c r="J58" s="437"/>
      <c r="K58" s="437"/>
      <c r="L58" s="437"/>
      <c r="M58" s="437"/>
      <c r="N58" s="437"/>
      <c r="O58" s="437"/>
      <c r="P58" s="437"/>
      <c r="Q58" s="437"/>
      <c r="R58" s="437"/>
      <c r="S58" s="437"/>
      <c r="T58" s="437"/>
      <c r="U58" s="437"/>
      <c r="V58" s="437"/>
      <c r="W58" s="437"/>
      <c r="X58" s="437"/>
      <c r="Y58" s="437"/>
      <c r="Z58" s="437"/>
      <c r="AA58" s="437"/>
      <c r="AB58" s="437"/>
    </row>
    <row r="59">
      <c r="A59" s="385" t="s">
        <v>68</v>
      </c>
      <c r="B59" s="495">
        <v>45985.0</v>
      </c>
      <c r="C59" s="385" t="s">
        <v>13576</v>
      </c>
      <c r="D59" s="385">
        <v>8.62667089231198E14</v>
      </c>
      <c r="E59" s="385" t="s">
        <v>2772</v>
      </c>
      <c r="F59" s="385" t="s">
        <v>68</v>
      </c>
      <c r="G59" s="491" t="s">
        <v>68</v>
      </c>
      <c r="H59" s="385" t="s">
        <v>68</v>
      </c>
      <c r="I59" s="492"/>
      <c r="J59" s="437"/>
      <c r="K59" s="437"/>
      <c r="L59" s="437"/>
      <c r="M59" s="437"/>
      <c r="N59" s="437"/>
      <c r="O59" s="437"/>
      <c r="P59" s="437"/>
      <c r="Q59" s="437"/>
      <c r="R59" s="437"/>
      <c r="S59" s="437"/>
      <c r="T59" s="437"/>
      <c r="U59" s="437"/>
      <c r="V59" s="437"/>
      <c r="W59" s="437"/>
      <c r="X59" s="437"/>
      <c r="Y59" s="437"/>
      <c r="Z59" s="437"/>
      <c r="AA59" s="437"/>
      <c r="AB59" s="437"/>
    </row>
    <row r="60">
      <c r="A60" s="385" t="s">
        <v>68</v>
      </c>
      <c r="B60" s="495">
        <v>45985.0</v>
      </c>
      <c r="C60" s="385" t="s">
        <v>13576</v>
      </c>
      <c r="D60" s="385">
        <v>8.62667089398435E14</v>
      </c>
      <c r="E60" s="385" t="s">
        <v>2772</v>
      </c>
      <c r="F60" s="385" t="s">
        <v>68</v>
      </c>
      <c r="G60" s="491" t="s">
        <v>68</v>
      </c>
      <c r="H60" s="385" t="s">
        <v>68</v>
      </c>
      <c r="I60" s="492"/>
      <c r="J60" s="437"/>
      <c r="K60" s="437"/>
      <c r="L60" s="437"/>
      <c r="M60" s="437"/>
      <c r="N60" s="437"/>
      <c r="O60" s="437"/>
      <c r="P60" s="437"/>
      <c r="Q60" s="437"/>
      <c r="R60" s="437"/>
      <c r="S60" s="437"/>
      <c r="T60" s="437"/>
      <c r="U60" s="437"/>
      <c r="V60" s="437"/>
      <c r="W60" s="437"/>
      <c r="X60" s="437"/>
      <c r="Y60" s="437"/>
      <c r="Z60" s="437"/>
      <c r="AA60" s="437"/>
      <c r="AB60" s="437"/>
    </row>
    <row r="61">
      <c r="A61" s="385" t="s">
        <v>68</v>
      </c>
      <c r="B61" s="495">
        <v>45985.0</v>
      </c>
      <c r="C61" s="385" t="s">
        <v>13576</v>
      </c>
      <c r="D61" s="385">
        <v>8.62667089364593E14</v>
      </c>
      <c r="E61" s="385" t="s">
        <v>2772</v>
      </c>
      <c r="F61" s="385" t="s">
        <v>68</v>
      </c>
      <c r="G61" s="491" t="s">
        <v>68</v>
      </c>
      <c r="H61" s="385" t="s">
        <v>68</v>
      </c>
      <c r="I61" s="492"/>
      <c r="J61" s="437"/>
      <c r="K61" s="437"/>
      <c r="L61" s="437"/>
      <c r="M61" s="437"/>
      <c r="N61" s="437"/>
      <c r="O61" s="437"/>
      <c r="P61" s="437"/>
      <c r="Q61" s="437"/>
      <c r="R61" s="437"/>
      <c r="S61" s="437"/>
      <c r="T61" s="437"/>
      <c r="U61" s="437"/>
      <c r="V61" s="437"/>
      <c r="W61" s="437"/>
      <c r="X61" s="437"/>
      <c r="Y61" s="437"/>
      <c r="Z61" s="437"/>
      <c r="AA61" s="437"/>
      <c r="AB61" s="437"/>
    </row>
    <row r="62">
      <c r="A62" s="385" t="s">
        <v>68</v>
      </c>
      <c r="B62" s="495">
        <v>45985.0</v>
      </c>
      <c r="C62" s="385" t="s">
        <v>13576</v>
      </c>
      <c r="D62" s="385">
        <v>8.62667089231685E14</v>
      </c>
      <c r="E62" s="385" t="s">
        <v>2772</v>
      </c>
      <c r="F62" s="385" t="s">
        <v>68</v>
      </c>
      <c r="G62" s="491" t="s">
        <v>68</v>
      </c>
      <c r="H62" s="385" t="s">
        <v>68</v>
      </c>
      <c r="I62" s="492"/>
      <c r="J62" s="437"/>
      <c r="K62" s="437"/>
      <c r="L62" s="437"/>
      <c r="M62" s="437"/>
      <c r="N62" s="437"/>
      <c r="O62" s="437"/>
      <c r="P62" s="437"/>
      <c r="Q62" s="437"/>
      <c r="R62" s="437"/>
      <c r="S62" s="437"/>
      <c r="T62" s="437"/>
      <c r="U62" s="437"/>
      <c r="V62" s="437"/>
      <c r="W62" s="437"/>
      <c r="X62" s="437"/>
      <c r="Y62" s="437"/>
      <c r="Z62" s="437"/>
      <c r="AA62" s="437"/>
      <c r="AB62" s="437"/>
    </row>
    <row r="63">
      <c r="A63" s="385" t="s">
        <v>68</v>
      </c>
      <c r="B63" s="495">
        <v>45985.0</v>
      </c>
      <c r="C63" s="385" t="s">
        <v>13576</v>
      </c>
      <c r="D63" s="385">
        <v>8.6266708923137E14</v>
      </c>
      <c r="E63" s="385" t="s">
        <v>2772</v>
      </c>
      <c r="F63" s="385" t="s">
        <v>68</v>
      </c>
      <c r="G63" s="491" t="s">
        <v>68</v>
      </c>
      <c r="H63" s="385" t="s">
        <v>68</v>
      </c>
      <c r="I63" s="492"/>
      <c r="J63" s="437"/>
      <c r="K63" s="437"/>
      <c r="L63" s="437"/>
      <c r="M63" s="437"/>
      <c r="N63" s="437"/>
      <c r="O63" s="437"/>
      <c r="P63" s="437"/>
      <c r="Q63" s="437"/>
      <c r="R63" s="437"/>
      <c r="S63" s="437"/>
      <c r="T63" s="437"/>
      <c r="U63" s="437"/>
      <c r="V63" s="437"/>
      <c r="W63" s="437"/>
      <c r="X63" s="437"/>
      <c r="Y63" s="437"/>
      <c r="Z63" s="437"/>
      <c r="AA63" s="437"/>
      <c r="AB63" s="437"/>
    </row>
    <row r="64">
      <c r="A64" s="385" t="s">
        <v>68</v>
      </c>
      <c r="B64" s="495">
        <v>45985.0</v>
      </c>
      <c r="C64" s="385" t="s">
        <v>13576</v>
      </c>
      <c r="D64" s="385">
        <v>8.62667089278538E14</v>
      </c>
      <c r="E64" s="385" t="s">
        <v>2772</v>
      </c>
      <c r="F64" s="385" t="s">
        <v>68</v>
      </c>
      <c r="G64" s="491" t="s">
        <v>68</v>
      </c>
      <c r="H64" s="385" t="s">
        <v>68</v>
      </c>
      <c r="I64" s="492"/>
      <c r="J64" s="437"/>
      <c r="K64" s="437"/>
      <c r="L64" s="437"/>
      <c r="M64" s="437"/>
      <c r="N64" s="437"/>
      <c r="O64" s="437"/>
      <c r="P64" s="437"/>
      <c r="Q64" s="437"/>
      <c r="R64" s="437"/>
      <c r="S64" s="437"/>
      <c r="T64" s="437"/>
      <c r="U64" s="437"/>
      <c r="V64" s="437"/>
      <c r="W64" s="437"/>
      <c r="X64" s="437"/>
      <c r="Y64" s="437"/>
      <c r="Z64" s="437"/>
      <c r="AA64" s="437"/>
      <c r="AB64" s="437"/>
    </row>
    <row r="65">
      <c r="A65" s="385" t="s">
        <v>68</v>
      </c>
      <c r="B65" s="495">
        <v>45981.0</v>
      </c>
      <c r="C65" s="385" t="s">
        <v>13576</v>
      </c>
      <c r="D65" s="385">
        <v>8.62667089223476E14</v>
      </c>
      <c r="E65" s="385" t="s">
        <v>13581</v>
      </c>
      <c r="F65" s="385" t="s">
        <v>13579</v>
      </c>
      <c r="G65" s="491">
        <v>449.0</v>
      </c>
      <c r="H65" s="385" t="s">
        <v>13580</v>
      </c>
      <c r="I65" s="492"/>
      <c r="J65" s="437"/>
      <c r="K65" s="437"/>
      <c r="L65" s="437"/>
      <c r="M65" s="437"/>
      <c r="N65" s="437"/>
      <c r="O65" s="437"/>
      <c r="P65" s="437"/>
      <c r="Q65" s="437"/>
      <c r="R65" s="437"/>
      <c r="S65" s="437"/>
      <c r="T65" s="437"/>
      <c r="U65" s="437"/>
      <c r="V65" s="437"/>
      <c r="W65" s="437"/>
      <c r="X65" s="437"/>
      <c r="Y65" s="437"/>
      <c r="Z65" s="437"/>
      <c r="AA65" s="437"/>
      <c r="AB65" s="437"/>
    </row>
    <row r="66">
      <c r="A66" s="385" t="s">
        <v>68</v>
      </c>
      <c r="B66" s="495">
        <v>45981.0</v>
      </c>
      <c r="C66" s="385" t="s">
        <v>13576</v>
      </c>
      <c r="D66" s="385">
        <v>8.6266708929752E14</v>
      </c>
      <c r="E66" s="385" t="s">
        <v>13581</v>
      </c>
      <c r="F66" s="385" t="s">
        <v>13579</v>
      </c>
      <c r="G66" s="491">
        <v>449.0</v>
      </c>
      <c r="H66" s="385" t="s">
        <v>13580</v>
      </c>
      <c r="I66" s="492"/>
      <c r="J66" s="437"/>
      <c r="K66" s="437"/>
      <c r="L66" s="437"/>
      <c r="M66" s="437"/>
      <c r="N66" s="437"/>
      <c r="O66" s="437"/>
      <c r="P66" s="437"/>
      <c r="Q66" s="437"/>
      <c r="R66" s="437"/>
      <c r="S66" s="437"/>
      <c r="T66" s="437"/>
      <c r="U66" s="437"/>
      <c r="V66" s="437"/>
      <c r="W66" s="437"/>
      <c r="X66" s="437"/>
      <c r="Y66" s="437"/>
      <c r="Z66" s="437"/>
      <c r="AA66" s="437"/>
      <c r="AB66" s="437"/>
    </row>
    <row r="67">
      <c r="A67" s="385" t="s">
        <v>68</v>
      </c>
      <c r="B67" s="495">
        <v>45981.0</v>
      </c>
      <c r="C67" s="385" t="s">
        <v>13576</v>
      </c>
      <c r="D67" s="385">
        <v>8.62667089259157E14</v>
      </c>
      <c r="E67" s="385" t="s">
        <v>13581</v>
      </c>
      <c r="F67" s="385" t="s">
        <v>13579</v>
      </c>
      <c r="G67" s="491">
        <v>449.0</v>
      </c>
      <c r="H67" s="385" t="s">
        <v>13580</v>
      </c>
      <c r="I67" s="492"/>
      <c r="J67" s="437"/>
      <c r="K67" s="437"/>
      <c r="L67" s="437"/>
      <c r="M67" s="437"/>
      <c r="N67" s="437"/>
      <c r="O67" s="437"/>
      <c r="P67" s="437"/>
      <c r="Q67" s="437"/>
      <c r="R67" s="437"/>
      <c r="S67" s="437"/>
      <c r="T67" s="437"/>
      <c r="U67" s="437"/>
      <c r="V67" s="437"/>
      <c r="W67" s="437"/>
      <c r="X67" s="437"/>
      <c r="Y67" s="437"/>
      <c r="Z67" s="437"/>
      <c r="AA67" s="437"/>
      <c r="AB67" s="437"/>
    </row>
    <row r="68">
      <c r="A68" s="385" t="s">
        <v>68</v>
      </c>
      <c r="B68" s="495">
        <v>45981.0</v>
      </c>
      <c r="C68" s="385" t="s">
        <v>13576</v>
      </c>
      <c r="D68" s="385">
        <v>8.62667089269305E14</v>
      </c>
      <c r="E68" s="385" t="s">
        <v>13581</v>
      </c>
      <c r="F68" s="385" t="s">
        <v>13579</v>
      </c>
      <c r="G68" s="491">
        <v>449.0</v>
      </c>
      <c r="H68" s="385" t="s">
        <v>13580</v>
      </c>
      <c r="I68" s="492"/>
      <c r="J68" s="437"/>
      <c r="K68" s="437"/>
      <c r="L68" s="437"/>
      <c r="M68" s="437"/>
      <c r="N68" s="437"/>
      <c r="O68" s="437"/>
      <c r="P68" s="437"/>
      <c r="Q68" s="437"/>
      <c r="R68" s="437"/>
      <c r="S68" s="437"/>
      <c r="T68" s="437"/>
      <c r="U68" s="437"/>
      <c r="V68" s="437"/>
      <c r="W68" s="437"/>
      <c r="X68" s="437"/>
      <c r="Y68" s="437"/>
      <c r="Z68" s="437"/>
      <c r="AA68" s="437"/>
      <c r="AB68" s="437"/>
    </row>
    <row r="69">
      <c r="A69" s="385" t="s">
        <v>68</v>
      </c>
      <c r="B69" s="495">
        <v>45980.0</v>
      </c>
      <c r="C69" s="385" t="s">
        <v>13576</v>
      </c>
      <c r="D69" s="385">
        <v>8.62667089326097E14</v>
      </c>
      <c r="E69" s="385" t="s">
        <v>7814</v>
      </c>
      <c r="F69" s="385" t="s">
        <v>13582</v>
      </c>
      <c r="G69" s="491" t="s">
        <v>68</v>
      </c>
      <c r="H69" s="385" t="s">
        <v>2518</v>
      </c>
      <c r="I69" s="492"/>
      <c r="J69" s="437"/>
      <c r="K69" s="437"/>
      <c r="L69" s="437"/>
      <c r="M69" s="437"/>
      <c r="N69" s="437"/>
      <c r="O69" s="437"/>
      <c r="P69" s="437"/>
      <c r="Q69" s="437"/>
      <c r="R69" s="437"/>
      <c r="S69" s="437"/>
      <c r="T69" s="437"/>
      <c r="U69" s="437"/>
      <c r="V69" s="437"/>
      <c r="W69" s="437"/>
      <c r="X69" s="437"/>
      <c r="Y69" s="437"/>
      <c r="Z69" s="437"/>
      <c r="AA69" s="437"/>
      <c r="AB69" s="437"/>
    </row>
    <row r="70">
      <c r="A70" s="385" t="s">
        <v>68</v>
      </c>
      <c r="B70" s="495">
        <v>45980.0</v>
      </c>
      <c r="C70" s="385" t="s">
        <v>13576</v>
      </c>
      <c r="D70" s="385">
        <v>8.62667089233012E14</v>
      </c>
      <c r="E70" s="385" t="s">
        <v>7814</v>
      </c>
      <c r="F70" s="385" t="s">
        <v>13582</v>
      </c>
      <c r="G70" s="491" t="s">
        <v>68</v>
      </c>
      <c r="H70" s="385" t="s">
        <v>2518</v>
      </c>
      <c r="I70" s="492"/>
      <c r="J70" s="437"/>
      <c r="K70" s="437"/>
      <c r="L70" s="437"/>
      <c r="M70" s="437"/>
      <c r="N70" s="437"/>
      <c r="O70" s="437"/>
      <c r="P70" s="437"/>
      <c r="Q70" s="437"/>
      <c r="R70" s="437"/>
      <c r="S70" s="437"/>
      <c r="T70" s="437"/>
      <c r="U70" s="437"/>
      <c r="V70" s="437"/>
      <c r="W70" s="437"/>
      <c r="X70" s="437"/>
      <c r="Y70" s="437"/>
      <c r="Z70" s="437"/>
      <c r="AA70" s="437"/>
      <c r="AB70" s="437"/>
    </row>
    <row r="71">
      <c r="A71" s="385" t="s">
        <v>68</v>
      </c>
      <c r="B71" s="495">
        <v>45980.0</v>
      </c>
      <c r="C71" s="385" t="s">
        <v>13576</v>
      </c>
      <c r="D71" s="385">
        <v>8.6266708924245E14</v>
      </c>
      <c r="E71" s="385" t="s">
        <v>7814</v>
      </c>
      <c r="F71" s="385" t="s">
        <v>13582</v>
      </c>
      <c r="G71" s="491" t="s">
        <v>68</v>
      </c>
      <c r="H71" s="385" t="s">
        <v>2518</v>
      </c>
      <c r="I71" s="492"/>
      <c r="J71" s="437"/>
      <c r="K71" s="437"/>
      <c r="L71" s="437"/>
      <c r="M71" s="437"/>
      <c r="N71" s="437"/>
      <c r="O71" s="437"/>
      <c r="P71" s="437"/>
      <c r="Q71" s="437"/>
      <c r="R71" s="437"/>
      <c r="S71" s="437"/>
      <c r="T71" s="437"/>
      <c r="U71" s="437"/>
      <c r="V71" s="437"/>
      <c r="W71" s="437"/>
      <c r="X71" s="437"/>
      <c r="Y71" s="437"/>
      <c r="Z71" s="437"/>
      <c r="AA71" s="437"/>
      <c r="AB71" s="437"/>
    </row>
    <row r="72">
      <c r="A72" s="385" t="s">
        <v>68</v>
      </c>
      <c r="B72" s="495">
        <v>45980.0</v>
      </c>
      <c r="C72" s="385" t="s">
        <v>13576</v>
      </c>
      <c r="D72" s="385">
        <v>8.62667089245404E14</v>
      </c>
      <c r="E72" s="385" t="s">
        <v>7814</v>
      </c>
      <c r="F72" s="385" t="s">
        <v>13582</v>
      </c>
      <c r="G72" s="491" t="s">
        <v>68</v>
      </c>
      <c r="H72" s="385" t="s">
        <v>2518</v>
      </c>
      <c r="I72" s="492"/>
      <c r="J72" s="437"/>
      <c r="K72" s="437"/>
      <c r="L72" s="437"/>
      <c r="M72" s="437"/>
      <c r="N72" s="437"/>
      <c r="O72" s="437"/>
      <c r="P72" s="437"/>
      <c r="Q72" s="437"/>
      <c r="R72" s="437"/>
      <c r="S72" s="437"/>
      <c r="T72" s="437"/>
      <c r="U72" s="437"/>
      <c r="V72" s="437"/>
      <c r="W72" s="437"/>
      <c r="X72" s="437"/>
      <c r="Y72" s="437"/>
      <c r="Z72" s="437"/>
      <c r="AA72" s="437"/>
      <c r="AB72" s="437"/>
    </row>
    <row r="73">
      <c r="A73" s="385" t="s">
        <v>68</v>
      </c>
      <c r="B73" s="495">
        <v>45987.0</v>
      </c>
      <c r="C73" s="385" t="s">
        <v>13576</v>
      </c>
      <c r="D73" s="385">
        <v>8.62667089199528E14</v>
      </c>
      <c r="E73" s="385" t="s">
        <v>2772</v>
      </c>
      <c r="F73" s="385" t="s">
        <v>68</v>
      </c>
      <c r="G73" s="491" t="s">
        <v>68</v>
      </c>
      <c r="H73" s="385" t="s">
        <v>68</v>
      </c>
      <c r="I73" s="492"/>
      <c r="J73" s="437"/>
      <c r="K73" s="437"/>
      <c r="L73" s="437"/>
      <c r="M73" s="437"/>
      <c r="N73" s="437"/>
      <c r="O73" s="437"/>
      <c r="P73" s="437"/>
      <c r="Q73" s="437"/>
      <c r="R73" s="437"/>
      <c r="S73" s="437"/>
      <c r="T73" s="437"/>
      <c r="U73" s="437"/>
      <c r="V73" s="437"/>
      <c r="W73" s="437"/>
      <c r="X73" s="437"/>
      <c r="Y73" s="437"/>
      <c r="Z73" s="437"/>
      <c r="AA73" s="437"/>
      <c r="AB73" s="437"/>
    </row>
    <row r="74">
      <c r="A74" s="385" t="s">
        <v>68</v>
      </c>
      <c r="B74" s="495">
        <v>45987.0</v>
      </c>
      <c r="C74" s="385" t="s">
        <v>13576</v>
      </c>
      <c r="D74" s="385">
        <v>8.62667089246907E14</v>
      </c>
      <c r="E74" s="385" t="s">
        <v>2772</v>
      </c>
      <c r="F74" s="385" t="s">
        <v>68</v>
      </c>
      <c r="G74" s="491" t="s">
        <v>68</v>
      </c>
      <c r="H74" s="385" t="s">
        <v>68</v>
      </c>
      <c r="I74" s="492"/>
      <c r="J74" s="437"/>
      <c r="K74" s="437"/>
      <c r="L74" s="437"/>
      <c r="M74" s="437"/>
      <c r="N74" s="437"/>
      <c r="O74" s="437"/>
      <c r="P74" s="437"/>
      <c r="Q74" s="437"/>
      <c r="R74" s="437"/>
      <c r="S74" s="437"/>
      <c r="T74" s="437"/>
      <c r="U74" s="437"/>
      <c r="V74" s="437"/>
      <c r="W74" s="437"/>
      <c r="X74" s="437"/>
      <c r="Y74" s="437"/>
      <c r="Z74" s="437"/>
      <c r="AA74" s="437"/>
      <c r="AB74" s="437"/>
    </row>
    <row r="75">
      <c r="A75" s="385" t="s">
        <v>68</v>
      </c>
      <c r="B75" s="495">
        <v>45987.0</v>
      </c>
      <c r="C75" s="385" t="s">
        <v>13576</v>
      </c>
      <c r="D75" s="385">
        <v>8.62667089373388E14</v>
      </c>
      <c r="E75" s="385" t="s">
        <v>2772</v>
      </c>
      <c r="F75" s="385" t="s">
        <v>68</v>
      </c>
      <c r="G75" s="491" t="s">
        <v>68</v>
      </c>
      <c r="H75" s="385" t="s">
        <v>68</v>
      </c>
      <c r="I75" s="492"/>
      <c r="J75" s="437"/>
      <c r="K75" s="437"/>
      <c r="L75" s="437"/>
      <c r="M75" s="437"/>
      <c r="N75" s="437"/>
      <c r="O75" s="437"/>
      <c r="P75" s="437"/>
      <c r="Q75" s="437"/>
      <c r="R75" s="437"/>
      <c r="S75" s="437"/>
      <c r="T75" s="437"/>
      <c r="U75" s="437"/>
      <c r="V75" s="437"/>
      <c r="W75" s="437"/>
      <c r="X75" s="437"/>
      <c r="Y75" s="437"/>
      <c r="Z75" s="437"/>
      <c r="AA75" s="437"/>
      <c r="AB75" s="437"/>
    </row>
    <row r="76">
      <c r="A76" s="385" t="s">
        <v>68</v>
      </c>
      <c r="B76" s="495">
        <v>45987.0</v>
      </c>
      <c r="C76" s="385" t="s">
        <v>13576</v>
      </c>
      <c r="D76" s="385">
        <v>8.62667089224409E14</v>
      </c>
      <c r="E76" s="385" t="s">
        <v>2772</v>
      </c>
      <c r="F76" s="385" t="s">
        <v>68</v>
      </c>
      <c r="G76" s="491" t="s">
        <v>68</v>
      </c>
      <c r="H76" s="385" t="s">
        <v>68</v>
      </c>
      <c r="I76" s="492"/>
      <c r="J76" s="437"/>
      <c r="K76" s="437"/>
      <c r="L76" s="437"/>
      <c r="M76" s="437"/>
      <c r="N76" s="437"/>
      <c r="O76" s="437"/>
      <c r="P76" s="437"/>
      <c r="Q76" s="437"/>
      <c r="R76" s="437"/>
      <c r="S76" s="437"/>
      <c r="T76" s="437"/>
      <c r="U76" s="437"/>
      <c r="V76" s="437"/>
      <c r="W76" s="437"/>
      <c r="X76" s="437"/>
      <c r="Y76" s="437"/>
      <c r="Z76" s="437"/>
      <c r="AA76" s="437"/>
      <c r="AB76" s="437"/>
    </row>
    <row r="77">
      <c r="A77" s="385" t="s">
        <v>68</v>
      </c>
      <c r="B77" s="495">
        <v>45987.0</v>
      </c>
      <c r="C77" s="385" t="s">
        <v>13576</v>
      </c>
      <c r="D77" s="385">
        <v>8.62667089254513E14</v>
      </c>
      <c r="E77" s="385" t="s">
        <v>2772</v>
      </c>
      <c r="F77" s="385" t="s">
        <v>68</v>
      </c>
      <c r="G77" s="491" t="s">
        <v>68</v>
      </c>
      <c r="H77" s="385" t="s">
        <v>68</v>
      </c>
      <c r="I77" s="492"/>
      <c r="J77" s="437"/>
      <c r="K77" s="437"/>
      <c r="L77" s="437"/>
      <c r="M77" s="437"/>
      <c r="N77" s="437"/>
      <c r="O77" s="437"/>
      <c r="P77" s="437"/>
      <c r="Q77" s="437"/>
      <c r="R77" s="437"/>
      <c r="S77" s="437"/>
      <c r="T77" s="437"/>
      <c r="U77" s="437"/>
      <c r="V77" s="437"/>
      <c r="W77" s="437"/>
      <c r="X77" s="437"/>
      <c r="Y77" s="437"/>
      <c r="Z77" s="437"/>
      <c r="AA77" s="437"/>
      <c r="AB77" s="437"/>
    </row>
    <row r="78">
      <c r="A78" s="385" t="s">
        <v>68</v>
      </c>
      <c r="B78" s="495">
        <v>45987.0</v>
      </c>
      <c r="C78" s="385" t="s">
        <v>13576</v>
      </c>
      <c r="D78" s="385">
        <v>8.62667089247061E14</v>
      </c>
      <c r="E78" s="385" t="s">
        <v>2772</v>
      </c>
      <c r="F78" s="385" t="s">
        <v>68</v>
      </c>
      <c r="G78" s="491" t="s">
        <v>68</v>
      </c>
      <c r="H78" s="385" t="s">
        <v>68</v>
      </c>
      <c r="I78" s="492"/>
      <c r="J78" s="437"/>
      <c r="K78" s="437"/>
      <c r="L78" s="437"/>
      <c r="M78" s="437"/>
      <c r="N78" s="437"/>
      <c r="O78" s="437"/>
      <c r="P78" s="437"/>
      <c r="Q78" s="437"/>
      <c r="R78" s="437"/>
      <c r="S78" s="437"/>
      <c r="T78" s="437"/>
      <c r="U78" s="437"/>
      <c r="V78" s="437"/>
      <c r="W78" s="437"/>
      <c r="X78" s="437"/>
      <c r="Y78" s="437"/>
      <c r="Z78" s="437"/>
      <c r="AA78" s="437"/>
      <c r="AB78" s="437"/>
    </row>
    <row r="79">
      <c r="A79" s="385" t="s">
        <v>68</v>
      </c>
      <c r="B79" s="495">
        <v>45987.0</v>
      </c>
      <c r="C79" s="385" t="s">
        <v>13576</v>
      </c>
      <c r="D79" s="385">
        <v>8.62667089282357E14</v>
      </c>
      <c r="E79" s="385" t="s">
        <v>2772</v>
      </c>
      <c r="F79" s="385" t="s">
        <v>68</v>
      </c>
      <c r="G79" s="491" t="s">
        <v>68</v>
      </c>
      <c r="H79" s="385" t="s">
        <v>68</v>
      </c>
      <c r="I79" s="492"/>
      <c r="J79" s="437"/>
      <c r="K79" s="437"/>
      <c r="L79" s="437"/>
      <c r="M79" s="437"/>
      <c r="N79" s="437"/>
      <c r="O79" s="437"/>
      <c r="P79" s="437"/>
      <c r="Q79" s="437"/>
      <c r="R79" s="437"/>
      <c r="S79" s="437"/>
      <c r="T79" s="437"/>
      <c r="U79" s="437"/>
      <c r="V79" s="437"/>
      <c r="W79" s="437"/>
      <c r="X79" s="437"/>
      <c r="Y79" s="437"/>
      <c r="Z79" s="437"/>
      <c r="AA79" s="437"/>
      <c r="AB79" s="437"/>
    </row>
    <row r="80">
      <c r="A80" s="385" t="s">
        <v>68</v>
      </c>
      <c r="B80" s="495">
        <v>45987.0</v>
      </c>
      <c r="C80" s="385" t="s">
        <v>13576</v>
      </c>
      <c r="D80" s="385">
        <v>8.62667089341989E14</v>
      </c>
      <c r="E80" s="385" t="s">
        <v>2772</v>
      </c>
      <c r="F80" s="385" t="s">
        <v>68</v>
      </c>
      <c r="G80" s="491" t="s">
        <v>68</v>
      </c>
      <c r="H80" s="385" t="s">
        <v>68</v>
      </c>
      <c r="I80" s="492"/>
      <c r="J80" s="437"/>
      <c r="K80" s="437"/>
      <c r="L80" s="437"/>
      <c r="M80" s="437"/>
      <c r="N80" s="437"/>
      <c r="O80" s="437"/>
      <c r="P80" s="437"/>
      <c r="Q80" s="437"/>
      <c r="R80" s="437"/>
      <c r="S80" s="437"/>
      <c r="T80" s="437"/>
      <c r="U80" s="437"/>
      <c r="V80" s="437"/>
      <c r="W80" s="437"/>
      <c r="X80" s="437"/>
      <c r="Y80" s="437"/>
      <c r="Z80" s="437"/>
      <c r="AA80" s="437"/>
      <c r="AB80" s="437"/>
    </row>
    <row r="81">
      <c r="A81" s="385" t="s">
        <v>68</v>
      </c>
      <c r="B81" s="495">
        <v>45986.0</v>
      </c>
      <c r="C81" s="385" t="s">
        <v>13576</v>
      </c>
      <c r="D81" s="385">
        <v>8.62667089246949E14</v>
      </c>
      <c r="E81" s="385" t="s">
        <v>9239</v>
      </c>
      <c r="F81" s="385" t="s">
        <v>13579</v>
      </c>
      <c r="G81" s="491">
        <v>429.0</v>
      </c>
      <c r="H81" s="385" t="s">
        <v>2518</v>
      </c>
      <c r="I81" s="492"/>
      <c r="J81" s="437"/>
      <c r="K81" s="437"/>
      <c r="L81" s="437"/>
      <c r="M81" s="437"/>
      <c r="N81" s="437"/>
      <c r="O81" s="437"/>
      <c r="P81" s="437"/>
      <c r="Q81" s="437"/>
      <c r="R81" s="437"/>
      <c r="S81" s="437"/>
      <c r="T81" s="437"/>
      <c r="U81" s="437"/>
      <c r="V81" s="437"/>
      <c r="W81" s="437"/>
      <c r="X81" s="437"/>
      <c r="Y81" s="437"/>
      <c r="Z81" s="437"/>
      <c r="AA81" s="437"/>
      <c r="AB81" s="437"/>
    </row>
    <row r="82">
      <c r="A82" s="385" t="s">
        <v>68</v>
      </c>
      <c r="B82" s="495">
        <v>45986.0</v>
      </c>
      <c r="C82" s="385" t="s">
        <v>13576</v>
      </c>
      <c r="D82" s="385">
        <v>8.62667089373412E14</v>
      </c>
      <c r="E82" s="385" t="s">
        <v>9239</v>
      </c>
      <c r="F82" s="385" t="s">
        <v>13579</v>
      </c>
      <c r="G82" s="491">
        <v>429.0</v>
      </c>
      <c r="H82" s="385" t="s">
        <v>2518</v>
      </c>
      <c r="I82" s="492"/>
      <c r="J82" s="437"/>
      <c r="K82" s="437"/>
      <c r="L82" s="437"/>
      <c r="M82" s="437"/>
      <c r="N82" s="437"/>
      <c r="O82" s="437"/>
      <c r="P82" s="437"/>
      <c r="Q82" s="437"/>
      <c r="R82" s="437"/>
      <c r="S82" s="437"/>
      <c r="T82" s="437"/>
      <c r="U82" s="437"/>
      <c r="V82" s="437"/>
      <c r="W82" s="437"/>
      <c r="X82" s="437"/>
      <c r="Y82" s="437"/>
      <c r="Z82" s="437"/>
      <c r="AA82" s="437"/>
      <c r="AB82" s="437"/>
    </row>
    <row r="83">
      <c r="A83" s="385" t="s">
        <v>68</v>
      </c>
      <c r="B83" s="495">
        <v>45986.0</v>
      </c>
      <c r="C83" s="385" t="s">
        <v>13576</v>
      </c>
      <c r="D83" s="385">
        <v>8.62667089199841E14</v>
      </c>
      <c r="E83" s="385" t="s">
        <v>9239</v>
      </c>
      <c r="F83" s="385" t="s">
        <v>13579</v>
      </c>
      <c r="G83" s="491">
        <v>429.0</v>
      </c>
      <c r="H83" s="385" t="s">
        <v>2518</v>
      </c>
      <c r="I83" s="492"/>
      <c r="J83" s="437"/>
      <c r="K83" s="437"/>
      <c r="L83" s="437"/>
      <c r="M83" s="437"/>
      <c r="N83" s="437"/>
      <c r="O83" s="437"/>
      <c r="P83" s="437"/>
      <c r="Q83" s="437"/>
      <c r="R83" s="437"/>
      <c r="S83" s="437"/>
      <c r="T83" s="437"/>
      <c r="U83" s="437"/>
      <c r="V83" s="437"/>
      <c r="W83" s="437"/>
      <c r="X83" s="437"/>
      <c r="Y83" s="437"/>
      <c r="Z83" s="437"/>
      <c r="AA83" s="437"/>
      <c r="AB83" s="437"/>
    </row>
    <row r="84">
      <c r="A84" s="385" t="s">
        <v>68</v>
      </c>
      <c r="B84" s="495">
        <v>45986.0</v>
      </c>
      <c r="C84" s="385" t="s">
        <v>13576</v>
      </c>
      <c r="D84" s="385">
        <v>8.626670892243E14</v>
      </c>
      <c r="E84" s="385" t="s">
        <v>9239</v>
      </c>
      <c r="F84" s="385" t="s">
        <v>13579</v>
      </c>
      <c r="G84" s="491">
        <v>429.0</v>
      </c>
      <c r="H84" s="385" t="s">
        <v>2518</v>
      </c>
      <c r="I84" s="492"/>
      <c r="J84" s="437"/>
      <c r="K84" s="437"/>
      <c r="L84" s="437"/>
      <c r="M84" s="437"/>
      <c r="N84" s="437"/>
      <c r="O84" s="437"/>
      <c r="P84" s="437"/>
      <c r="Q84" s="437"/>
      <c r="R84" s="437"/>
      <c r="S84" s="437"/>
      <c r="T84" s="437"/>
      <c r="U84" s="437"/>
      <c r="V84" s="437"/>
      <c r="W84" s="437"/>
      <c r="X84" s="437"/>
      <c r="Y84" s="437"/>
      <c r="Z84" s="437"/>
      <c r="AA84" s="437"/>
      <c r="AB84" s="437"/>
    </row>
    <row r="85">
      <c r="A85" s="385" t="s">
        <v>68</v>
      </c>
      <c r="B85" s="495">
        <v>45985.0</v>
      </c>
      <c r="C85" s="385" t="s">
        <v>13576</v>
      </c>
      <c r="D85" s="385">
        <v>8.62667089376936E14</v>
      </c>
      <c r="E85" s="385" t="s">
        <v>9435</v>
      </c>
      <c r="F85" s="385" t="s">
        <v>13583</v>
      </c>
      <c r="G85" s="491" t="s">
        <v>68</v>
      </c>
      <c r="H85" s="385" t="s">
        <v>68</v>
      </c>
      <c r="I85" s="492"/>
      <c r="J85" s="437"/>
      <c r="K85" s="437"/>
      <c r="L85" s="437"/>
      <c r="M85" s="437"/>
      <c r="N85" s="437"/>
      <c r="O85" s="437"/>
      <c r="P85" s="437"/>
      <c r="Q85" s="437"/>
      <c r="R85" s="437"/>
      <c r="S85" s="437"/>
      <c r="T85" s="437"/>
      <c r="U85" s="437"/>
      <c r="V85" s="437"/>
      <c r="W85" s="437"/>
      <c r="X85" s="437"/>
      <c r="Y85" s="437"/>
      <c r="Z85" s="437"/>
      <c r="AA85" s="437"/>
      <c r="AB85" s="437"/>
    </row>
    <row r="86">
      <c r="A86" s="385" t="s">
        <v>68</v>
      </c>
      <c r="B86" s="495">
        <v>45982.0</v>
      </c>
      <c r="C86" s="385" t="s">
        <v>13576</v>
      </c>
      <c r="D86" s="385">
        <v>8.62667089231222E14</v>
      </c>
      <c r="E86" s="385" t="s">
        <v>2772</v>
      </c>
      <c r="F86" s="385" t="s">
        <v>68</v>
      </c>
      <c r="G86" s="491" t="s">
        <v>68</v>
      </c>
      <c r="H86" s="385" t="s">
        <v>68</v>
      </c>
      <c r="I86" s="492"/>
      <c r="J86" s="437"/>
      <c r="K86" s="437"/>
      <c r="L86" s="437"/>
      <c r="M86" s="437"/>
      <c r="N86" s="437"/>
      <c r="O86" s="437"/>
      <c r="P86" s="437"/>
      <c r="Q86" s="437"/>
      <c r="R86" s="437"/>
      <c r="S86" s="437"/>
      <c r="T86" s="437"/>
      <c r="U86" s="437"/>
      <c r="V86" s="437"/>
      <c r="W86" s="437"/>
      <c r="X86" s="437"/>
      <c r="Y86" s="437"/>
      <c r="Z86" s="437"/>
      <c r="AA86" s="437"/>
      <c r="AB86" s="437"/>
    </row>
    <row r="87">
      <c r="A87" s="385" t="s">
        <v>68</v>
      </c>
      <c r="B87" s="495">
        <v>45985.0</v>
      </c>
      <c r="C87" s="385" t="s">
        <v>13576</v>
      </c>
      <c r="D87" s="385">
        <v>8.62667089257805E14</v>
      </c>
      <c r="E87" s="385" t="s">
        <v>2772</v>
      </c>
      <c r="F87" s="385" t="s">
        <v>68</v>
      </c>
      <c r="G87" s="491" t="s">
        <v>68</v>
      </c>
      <c r="H87" s="385" t="s">
        <v>68</v>
      </c>
      <c r="I87" s="492"/>
      <c r="J87" s="437"/>
      <c r="K87" s="437"/>
      <c r="L87" s="437"/>
      <c r="M87" s="437"/>
      <c r="N87" s="437"/>
      <c r="O87" s="437"/>
      <c r="P87" s="437"/>
      <c r="Q87" s="437"/>
      <c r="R87" s="437"/>
      <c r="S87" s="437"/>
      <c r="T87" s="437"/>
      <c r="U87" s="437"/>
      <c r="V87" s="437"/>
      <c r="W87" s="437"/>
      <c r="X87" s="437"/>
      <c r="Y87" s="437"/>
      <c r="Z87" s="437"/>
      <c r="AA87" s="437"/>
      <c r="AB87" s="437"/>
    </row>
    <row r="88">
      <c r="A88" s="385" t="s">
        <v>68</v>
      </c>
      <c r="B88" s="495">
        <v>45985.0</v>
      </c>
      <c r="C88" s="385" t="s">
        <v>13576</v>
      </c>
      <c r="D88" s="385">
        <v>8.62667089213972E14</v>
      </c>
      <c r="E88" s="385" t="s">
        <v>2772</v>
      </c>
      <c r="F88" s="385" t="s">
        <v>68</v>
      </c>
      <c r="G88" s="491" t="s">
        <v>68</v>
      </c>
      <c r="H88" s="385" t="s">
        <v>68</v>
      </c>
      <c r="I88" s="492"/>
      <c r="J88" s="437"/>
      <c r="K88" s="437"/>
      <c r="L88" s="437"/>
      <c r="M88" s="437"/>
      <c r="N88" s="437"/>
      <c r="O88" s="437"/>
      <c r="P88" s="437"/>
      <c r="Q88" s="437"/>
      <c r="R88" s="437"/>
      <c r="S88" s="437"/>
      <c r="T88" s="437"/>
      <c r="U88" s="437"/>
      <c r="V88" s="437"/>
      <c r="W88" s="437"/>
      <c r="X88" s="437"/>
      <c r="Y88" s="437"/>
      <c r="Z88" s="437"/>
      <c r="AA88" s="437"/>
      <c r="AB88" s="437"/>
    </row>
    <row r="89">
      <c r="A89" s="385" t="s">
        <v>68</v>
      </c>
      <c r="B89" s="495">
        <v>45982.0</v>
      </c>
      <c r="C89" s="385" t="s">
        <v>13576</v>
      </c>
      <c r="D89" s="385">
        <v>8.62667089231321E14</v>
      </c>
      <c r="E89" s="385" t="s">
        <v>9239</v>
      </c>
      <c r="F89" s="385" t="s">
        <v>13579</v>
      </c>
      <c r="G89" s="491">
        <v>429.0</v>
      </c>
      <c r="H89" s="385" t="s">
        <v>13580</v>
      </c>
      <c r="I89" s="492"/>
      <c r="J89" s="437"/>
      <c r="K89" s="437"/>
      <c r="L89" s="437"/>
      <c r="M89" s="437"/>
      <c r="N89" s="437"/>
      <c r="O89" s="437"/>
      <c r="P89" s="437"/>
      <c r="Q89" s="437"/>
      <c r="R89" s="437"/>
      <c r="S89" s="437"/>
      <c r="T89" s="437"/>
      <c r="U89" s="437"/>
      <c r="V89" s="437"/>
      <c r="W89" s="437"/>
      <c r="X89" s="437"/>
      <c r="Y89" s="437"/>
      <c r="Z89" s="437"/>
      <c r="AA89" s="437"/>
      <c r="AB89" s="437"/>
    </row>
    <row r="90">
      <c r="A90" s="385" t="s">
        <v>68</v>
      </c>
      <c r="B90" s="495">
        <v>45982.0</v>
      </c>
      <c r="C90" s="385" t="s">
        <v>13576</v>
      </c>
      <c r="D90" s="385">
        <v>8.62667089396876E14</v>
      </c>
      <c r="E90" s="385" t="s">
        <v>2772</v>
      </c>
      <c r="F90" s="385" t="s">
        <v>68</v>
      </c>
      <c r="G90" s="491" t="s">
        <v>68</v>
      </c>
      <c r="H90" s="385" t="s">
        <v>68</v>
      </c>
      <c r="I90" s="492"/>
      <c r="J90" s="437"/>
      <c r="K90" s="437"/>
      <c r="L90" s="437"/>
      <c r="M90" s="437"/>
      <c r="N90" s="437"/>
      <c r="O90" s="437"/>
      <c r="P90" s="437"/>
      <c r="Q90" s="437"/>
      <c r="R90" s="437"/>
      <c r="S90" s="437"/>
      <c r="T90" s="437"/>
      <c r="U90" s="437"/>
      <c r="V90" s="437"/>
      <c r="W90" s="437"/>
      <c r="X90" s="437"/>
      <c r="Y90" s="437"/>
      <c r="Z90" s="437"/>
      <c r="AA90" s="437"/>
      <c r="AB90" s="437"/>
    </row>
    <row r="91">
      <c r="A91" s="385" t="s">
        <v>68</v>
      </c>
      <c r="B91" s="495">
        <v>45985.0</v>
      </c>
      <c r="C91" s="385" t="s">
        <v>13576</v>
      </c>
      <c r="D91" s="385">
        <v>8.62667089231404E14</v>
      </c>
      <c r="E91" s="385" t="s">
        <v>2772</v>
      </c>
      <c r="F91" s="385" t="s">
        <v>68</v>
      </c>
      <c r="G91" s="491" t="s">
        <v>68</v>
      </c>
      <c r="H91" s="385" t="s">
        <v>68</v>
      </c>
      <c r="I91" s="492"/>
      <c r="J91" s="437"/>
      <c r="K91" s="437"/>
      <c r="L91" s="437"/>
      <c r="M91" s="437"/>
      <c r="N91" s="437"/>
      <c r="O91" s="437"/>
      <c r="P91" s="437"/>
      <c r="Q91" s="437"/>
      <c r="R91" s="437"/>
      <c r="S91" s="437"/>
      <c r="T91" s="437"/>
      <c r="U91" s="437"/>
      <c r="V91" s="437"/>
      <c r="W91" s="437"/>
      <c r="X91" s="437"/>
      <c r="Y91" s="437"/>
      <c r="Z91" s="437"/>
      <c r="AA91" s="437"/>
      <c r="AB91" s="437"/>
    </row>
    <row r="92">
      <c r="A92" s="385" t="s">
        <v>68</v>
      </c>
      <c r="B92" s="495">
        <v>45985.0</v>
      </c>
      <c r="C92" s="385" t="s">
        <v>13576</v>
      </c>
      <c r="D92" s="385">
        <v>8.62667089372703E14</v>
      </c>
      <c r="E92" s="385" t="s">
        <v>2772</v>
      </c>
      <c r="F92" s="385" t="s">
        <v>68</v>
      </c>
      <c r="G92" s="491" t="s">
        <v>68</v>
      </c>
      <c r="H92" s="385" t="s">
        <v>68</v>
      </c>
      <c r="I92" s="492"/>
      <c r="J92" s="437"/>
      <c r="K92" s="437"/>
      <c r="L92" s="437"/>
      <c r="M92" s="437"/>
      <c r="N92" s="437"/>
      <c r="O92" s="437"/>
      <c r="P92" s="437"/>
      <c r="Q92" s="437"/>
      <c r="R92" s="437"/>
      <c r="S92" s="437"/>
      <c r="T92" s="437"/>
      <c r="U92" s="437"/>
      <c r="V92" s="437"/>
      <c r="W92" s="437"/>
      <c r="X92" s="437"/>
      <c r="Y92" s="437"/>
      <c r="Z92" s="437"/>
      <c r="AA92" s="437"/>
      <c r="AB92" s="437"/>
    </row>
    <row r="93">
      <c r="A93" s="385" t="s">
        <v>68</v>
      </c>
      <c r="B93" s="385" t="s">
        <v>68</v>
      </c>
      <c r="C93" s="385" t="s">
        <v>13576</v>
      </c>
      <c r="D93" s="385">
        <v>8.62667089396801E14</v>
      </c>
      <c r="E93" s="385" t="s">
        <v>68</v>
      </c>
      <c r="F93" s="385" t="s">
        <v>68</v>
      </c>
      <c r="G93" s="491" t="s">
        <v>68</v>
      </c>
      <c r="H93" s="385" t="s">
        <v>68</v>
      </c>
      <c r="I93" s="492"/>
      <c r="J93" s="437"/>
      <c r="K93" s="437"/>
      <c r="L93" s="437"/>
      <c r="M93" s="437"/>
      <c r="N93" s="437"/>
      <c r="O93" s="437"/>
      <c r="P93" s="437"/>
      <c r="Q93" s="437"/>
      <c r="R93" s="437"/>
      <c r="S93" s="437"/>
      <c r="T93" s="437"/>
      <c r="U93" s="437"/>
      <c r="V93" s="437"/>
      <c r="W93" s="437"/>
      <c r="X93" s="437"/>
      <c r="Y93" s="437"/>
      <c r="Z93" s="437"/>
      <c r="AA93" s="437"/>
      <c r="AB93" s="437"/>
    </row>
    <row r="94">
      <c r="A94" s="385" t="s">
        <v>68</v>
      </c>
      <c r="B94" s="495">
        <v>45986.0</v>
      </c>
      <c r="C94" s="385" t="s">
        <v>13576</v>
      </c>
      <c r="D94" s="385">
        <v>8.62667089234291E14</v>
      </c>
      <c r="E94" s="385" t="s">
        <v>9239</v>
      </c>
      <c r="F94" s="385" t="s">
        <v>13579</v>
      </c>
      <c r="G94" s="491">
        <v>429.0</v>
      </c>
      <c r="H94" s="385" t="s">
        <v>13580</v>
      </c>
      <c r="I94" s="492"/>
      <c r="J94" s="437"/>
      <c r="K94" s="437"/>
      <c r="L94" s="437"/>
      <c r="M94" s="437"/>
      <c r="N94" s="437"/>
      <c r="O94" s="437"/>
      <c r="P94" s="437"/>
      <c r="Q94" s="437"/>
      <c r="R94" s="437"/>
      <c r="S94" s="437"/>
      <c r="T94" s="437"/>
      <c r="U94" s="437"/>
      <c r="V94" s="437"/>
      <c r="W94" s="437"/>
      <c r="X94" s="437"/>
      <c r="Y94" s="437"/>
      <c r="Z94" s="437"/>
      <c r="AA94" s="437"/>
      <c r="AB94" s="437"/>
    </row>
    <row r="95">
      <c r="A95" s="385" t="s">
        <v>68</v>
      </c>
      <c r="B95" s="495">
        <v>45972.0</v>
      </c>
      <c r="C95" s="385" t="s">
        <v>13576</v>
      </c>
      <c r="D95" s="385">
        <v>8.62667089231289E14</v>
      </c>
      <c r="E95" s="385" t="s">
        <v>2772</v>
      </c>
      <c r="F95" s="385" t="s">
        <v>68</v>
      </c>
      <c r="G95" s="491" t="s">
        <v>68</v>
      </c>
      <c r="H95" s="385" t="s">
        <v>68</v>
      </c>
      <c r="I95" s="492"/>
      <c r="J95" s="437"/>
      <c r="K95" s="437"/>
      <c r="L95" s="437"/>
      <c r="M95" s="437"/>
      <c r="N95" s="437"/>
      <c r="O95" s="437"/>
      <c r="P95" s="437"/>
      <c r="Q95" s="437"/>
      <c r="R95" s="437"/>
      <c r="S95" s="437"/>
      <c r="T95" s="437"/>
      <c r="U95" s="437"/>
      <c r="V95" s="437"/>
      <c r="W95" s="437"/>
      <c r="X95" s="437"/>
      <c r="Y95" s="437"/>
      <c r="Z95" s="437"/>
      <c r="AA95" s="437"/>
      <c r="AB95" s="437"/>
    </row>
    <row r="96">
      <c r="A96" s="385" t="s">
        <v>68</v>
      </c>
      <c r="B96" s="495">
        <v>45972.0</v>
      </c>
      <c r="C96" s="385" t="s">
        <v>13576</v>
      </c>
      <c r="D96" s="385">
        <v>8.62667089212636E14</v>
      </c>
      <c r="E96" s="385" t="s">
        <v>2772</v>
      </c>
      <c r="F96" s="385" t="s">
        <v>68</v>
      </c>
      <c r="G96" s="491" t="s">
        <v>68</v>
      </c>
      <c r="H96" s="385" t="s">
        <v>68</v>
      </c>
      <c r="I96" s="492"/>
      <c r="J96" s="437"/>
      <c r="K96" s="437"/>
      <c r="L96" s="437"/>
      <c r="M96" s="437"/>
      <c r="N96" s="437"/>
      <c r="O96" s="437"/>
      <c r="P96" s="437"/>
      <c r="Q96" s="437"/>
      <c r="R96" s="437"/>
      <c r="S96" s="437"/>
      <c r="T96" s="437"/>
      <c r="U96" s="437"/>
      <c r="V96" s="437"/>
      <c r="W96" s="437"/>
      <c r="X96" s="437"/>
      <c r="Y96" s="437"/>
      <c r="Z96" s="437"/>
      <c r="AA96" s="437"/>
      <c r="AB96" s="437"/>
    </row>
    <row r="97">
      <c r="A97" s="385" t="s">
        <v>68</v>
      </c>
      <c r="B97" s="490">
        <v>45972.0</v>
      </c>
      <c r="C97" s="385" t="s">
        <v>13576</v>
      </c>
      <c r="D97" s="385">
        <v>8.62667089231289E14</v>
      </c>
      <c r="E97" s="385" t="s">
        <v>2772</v>
      </c>
      <c r="F97" s="385" t="s">
        <v>68</v>
      </c>
      <c r="G97" s="491" t="s">
        <v>68</v>
      </c>
      <c r="H97" s="385" t="s">
        <v>68</v>
      </c>
      <c r="I97" s="492"/>
      <c r="J97" s="437"/>
      <c r="K97" s="437"/>
      <c r="L97" s="437"/>
      <c r="M97" s="437"/>
      <c r="N97" s="437"/>
      <c r="O97" s="437"/>
      <c r="P97" s="437"/>
      <c r="Q97" s="437"/>
      <c r="R97" s="437"/>
      <c r="S97" s="437"/>
      <c r="T97" s="437"/>
      <c r="U97" s="437"/>
      <c r="V97" s="437"/>
      <c r="W97" s="437"/>
      <c r="X97" s="437"/>
      <c r="Y97" s="437"/>
      <c r="Z97" s="437"/>
      <c r="AA97" s="437"/>
      <c r="AB97" s="437"/>
    </row>
    <row r="98">
      <c r="A98" s="385" t="s">
        <v>68</v>
      </c>
      <c r="B98" s="490">
        <v>45972.0</v>
      </c>
      <c r="C98" s="385" t="s">
        <v>13576</v>
      </c>
      <c r="D98" s="385">
        <v>8.62667089212636E14</v>
      </c>
      <c r="E98" s="385" t="s">
        <v>2772</v>
      </c>
      <c r="F98" s="385" t="s">
        <v>68</v>
      </c>
      <c r="G98" s="491" t="s">
        <v>68</v>
      </c>
      <c r="H98" s="385" t="s">
        <v>68</v>
      </c>
      <c r="I98" s="492"/>
      <c r="J98" s="437"/>
      <c r="K98" s="437"/>
      <c r="L98" s="437"/>
      <c r="M98" s="437"/>
      <c r="N98" s="437"/>
      <c r="O98" s="437"/>
      <c r="P98" s="437"/>
      <c r="Q98" s="437"/>
      <c r="R98" s="437"/>
      <c r="S98" s="437"/>
      <c r="T98" s="437"/>
      <c r="U98" s="437"/>
      <c r="V98" s="437"/>
      <c r="W98" s="437"/>
      <c r="X98" s="437"/>
      <c r="Y98" s="437"/>
      <c r="Z98" s="437"/>
      <c r="AA98" s="437"/>
      <c r="AB98" s="437"/>
    </row>
    <row r="99">
      <c r="A99" s="385" t="s">
        <v>68</v>
      </c>
      <c r="B99" s="495">
        <v>45980.0</v>
      </c>
      <c r="C99" s="385" t="s">
        <v>13576</v>
      </c>
      <c r="D99" s="385">
        <v>8.62667089393998E14</v>
      </c>
      <c r="E99" s="385" t="s">
        <v>7814</v>
      </c>
      <c r="F99" s="385" t="s">
        <v>13582</v>
      </c>
      <c r="G99" s="491">
        <v>350.0</v>
      </c>
      <c r="H99" s="385" t="s">
        <v>2518</v>
      </c>
      <c r="I99" s="492"/>
      <c r="J99" s="437"/>
      <c r="K99" s="437"/>
      <c r="L99" s="437"/>
      <c r="M99" s="437"/>
      <c r="N99" s="437"/>
      <c r="O99" s="437"/>
      <c r="P99" s="437"/>
      <c r="Q99" s="437"/>
      <c r="R99" s="437"/>
      <c r="S99" s="437"/>
      <c r="T99" s="437"/>
      <c r="U99" s="437"/>
      <c r="V99" s="437"/>
      <c r="W99" s="437"/>
      <c r="X99" s="437"/>
      <c r="Y99" s="437"/>
      <c r="Z99" s="437"/>
      <c r="AA99" s="437"/>
      <c r="AB99" s="437"/>
    </row>
    <row r="100">
      <c r="A100" s="385" t="s">
        <v>68</v>
      </c>
      <c r="B100" s="495">
        <v>45980.0</v>
      </c>
      <c r="C100" s="385" t="s">
        <v>13576</v>
      </c>
      <c r="D100" s="385">
        <v>8.62667089302809E14</v>
      </c>
      <c r="E100" s="385" t="s">
        <v>7814</v>
      </c>
      <c r="F100" s="385" t="s">
        <v>13582</v>
      </c>
      <c r="G100" s="491">
        <v>350.0</v>
      </c>
      <c r="H100" s="385" t="s">
        <v>2518</v>
      </c>
      <c r="I100" s="492"/>
      <c r="J100" s="437"/>
      <c r="K100" s="437"/>
      <c r="L100" s="437"/>
      <c r="M100" s="437"/>
      <c r="N100" s="437"/>
      <c r="O100" s="437"/>
      <c r="P100" s="437"/>
      <c r="Q100" s="437"/>
      <c r="R100" s="437"/>
      <c r="S100" s="437"/>
      <c r="T100" s="437"/>
      <c r="U100" s="437"/>
      <c r="V100" s="437"/>
      <c r="W100" s="437"/>
      <c r="X100" s="437"/>
      <c r="Y100" s="437"/>
      <c r="Z100" s="437"/>
      <c r="AA100" s="437"/>
      <c r="AB100" s="437"/>
    </row>
    <row r="101">
      <c r="A101" s="385" t="s">
        <v>68</v>
      </c>
      <c r="B101" s="495">
        <v>45982.0</v>
      </c>
      <c r="C101" s="385" t="s">
        <v>13576</v>
      </c>
      <c r="D101" s="385">
        <v>8.62667089352044E14</v>
      </c>
      <c r="E101" s="385" t="s">
        <v>2772</v>
      </c>
      <c r="F101" s="385" t="s">
        <v>68</v>
      </c>
      <c r="G101" s="491" t="s">
        <v>68</v>
      </c>
      <c r="H101" s="385" t="s">
        <v>68</v>
      </c>
      <c r="I101" s="492"/>
      <c r="J101" s="437"/>
      <c r="K101" s="437"/>
      <c r="L101" s="437"/>
      <c r="M101" s="437"/>
      <c r="N101" s="437"/>
      <c r="O101" s="437"/>
      <c r="P101" s="437"/>
      <c r="Q101" s="437"/>
      <c r="R101" s="437"/>
      <c r="S101" s="437"/>
      <c r="T101" s="437"/>
      <c r="U101" s="437"/>
      <c r="V101" s="437"/>
      <c r="W101" s="437"/>
      <c r="X101" s="437"/>
      <c r="Y101" s="437"/>
      <c r="Z101" s="437"/>
      <c r="AA101" s="437"/>
      <c r="AB101" s="437"/>
    </row>
    <row r="102">
      <c r="A102" s="385" t="s">
        <v>68</v>
      </c>
      <c r="B102" s="495">
        <v>45979.0</v>
      </c>
      <c r="C102" s="385" t="s">
        <v>13576</v>
      </c>
      <c r="D102" s="385">
        <v>8.62667089224342E14</v>
      </c>
      <c r="E102" s="385" t="s">
        <v>9239</v>
      </c>
      <c r="F102" s="385" t="s">
        <v>13579</v>
      </c>
      <c r="G102" s="491" t="s">
        <v>68</v>
      </c>
      <c r="H102" s="385" t="s">
        <v>68</v>
      </c>
      <c r="I102" s="496" t="s">
        <v>13584</v>
      </c>
      <c r="J102" s="437"/>
      <c r="K102" s="437"/>
      <c r="L102" s="437"/>
      <c r="M102" s="437"/>
      <c r="N102" s="437"/>
      <c r="O102" s="437"/>
      <c r="P102" s="437"/>
      <c r="Q102" s="437"/>
      <c r="R102" s="437"/>
      <c r="S102" s="437"/>
      <c r="T102" s="437"/>
      <c r="U102" s="437"/>
      <c r="V102" s="437"/>
      <c r="W102" s="437"/>
      <c r="X102" s="437"/>
      <c r="Y102" s="437"/>
      <c r="Z102" s="437"/>
      <c r="AA102" s="437"/>
      <c r="AB102" s="437"/>
    </row>
    <row r="103">
      <c r="A103" s="385" t="s">
        <v>68</v>
      </c>
      <c r="B103" s="495">
        <v>45979.0</v>
      </c>
      <c r="C103" s="385" t="s">
        <v>13576</v>
      </c>
      <c r="D103" s="385">
        <v>8.62667089302866E14</v>
      </c>
      <c r="E103" s="385" t="s">
        <v>2772</v>
      </c>
      <c r="F103" s="385" t="s">
        <v>68</v>
      </c>
      <c r="G103" s="491" t="s">
        <v>68</v>
      </c>
      <c r="H103" s="385" t="s">
        <v>68</v>
      </c>
      <c r="I103" s="492"/>
      <c r="J103" s="437"/>
      <c r="K103" s="437"/>
      <c r="L103" s="437"/>
      <c r="M103" s="437"/>
      <c r="N103" s="437"/>
      <c r="O103" s="437"/>
      <c r="P103" s="437"/>
      <c r="Q103" s="437"/>
      <c r="R103" s="437"/>
      <c r="S103" s="437"/>
      <c r="T103" s="437"/>
      <c r="U103" s="437"/>
      <c r="V103" s="437"/>
      <c r="W103" s="437"/>
      <c r="X103" s="437"/>
      <c r="Y103" s="437"/>
      <c r="Z103" s="437"/>
      <c r="AA103" s="437"/>
      <c r="AB103" s="437"/>
    </row>
    <row r="104">
      <c r="A104" s="385" t="s">
        <v>68</v>
      </c>
      <c r="B104" s="495">
        <v>45982.0</v>
      </c>
      <c r="C104" s="385" t="s">
        <v>13576</v>
      </c>
      <c r="D104" s="385">
        <v>8.62667089379559E14</v>
      </c>
      <c r="E104" s="385" t="s">
        <v>2772</v>
      </c>
      <c r="F104" s="385" t="s">
        <v>68</v>
      </c>
      <c r="G104" s="491" t="s">
        <v>68</v>
      </c>
      <c r="H104" s="385" t="s">
        <v>68</v>
      </c>
      <c r="I104" s="492"/>
      <c r="J104" s="437"/>
      <c r="K104" s="437"/>
      <c r="L104" s="437"/>
      <c r="M104" s="437"/>
      <c r="N104" s="437"/>
      <c r="O104" s="437"/>
      <c r="P104" s="437"/>
      <c r="Q104" s="437"/>
      <c r="R104" s="437"/>
      <c r="S104" s="437"/>
      <c r="T104" s="437"/>
      <c r="U104" s="437"/>
      <c r="V104" s="437"/>
      <c r="W104" s="437"/>
      <c r="X104" s="437"/>
      <c r="Y104" s="437"/>
      <c r="Z104" s="437"/>
      <c r="AA104" s="437"/>
      <c r="AB104" s="437"/>
    </row>
    <row r="105">
      <c r="A105" s="385" t="s">
        <v>68</v>
      </c>
      <c r="B105" s="495">
        <v>45980.0</v>
      </c>
      <c r="C105" s="385" t="s">
        <v>13576</v>
      </c>
      <c r="D105" s="385">
        <v>8.62667089240769E14</v>
      </c>
      <c r="E105" s="385" t="s">
        <v>7814</v>
      </c>
      <c r="F105" s="385" t="s">
        <v>13582</v>
      </c>
      <c r="G105" s="491">
        <v>350.0</v>
      </c>
      <c r="H105" s="385" t="s">
        <v>2518</v>
      </c>
      <c r="I105" s="492"/>
      <c r="J105" s="437"/>
      <c r="K105" s="437"/>
      <c r="L105" s="437"/>
      <c r="M105" s="437"/>
      <c r="N105" s="437"/>
      <c r="O105" s="437"/>
      <c r="P105" s="437"/>
      <c r="Q105" s="437"/>
      <c r="R105" s="437"/>
      <c r="S105" s="437"/>
      <c r="T105" s="437"/>
      <c r="U105" s="437"/>
      <c r="V105" s="437"/>
      <c r="W105" s="437"/>
      <c r="X105" s="437"/>
      <c r="Y105" s="437"/>
      <c r="Z105" s="437"/>
      <c r="AA105" s="437"/>
      <c r="AB105" s="437"/>
    </row>
    <row r="106">
      <c r="A106" s="385" t="s">
        <v>68</v>
      </c>
      <c r="B106" s="495">
        <v>45980.0</v>
      </c>
      <c r="C106" s="385" t="s">
        <v>13576</v>
      </c>
      <c r="D106" s="385">
        <v>8.62667089390465E14</v>
      </c>
      <c r="E106" s="385" t="s">
        <v>7814</v>
      </c>
      <c r="F106" s="385" t="s">
        <v>13582</v>
      </c>
      <c r="G106" s="491">
        <v>350.0</v>
      </c>
      <c r="H106" s="385" t="s">
        <v>2518</v>
      </c>
      <c r="I106" s="492"/>
      <c r="J106" s="437"/>
      <c r="K106" s="437"/>
      <c r="L106" s="437"/>
      <c r="M106" s="437"/>
      <c r="N106" s="437"/>
      <c r="O106" s="437"/>
      <c r="P106" s="437"/>
      <c r="Q106" s="437"/>
      <c r="R106" s="437"/>
      <c r="S106" s="437"/>
      <c r="T106" s="437"/>
      <c r="U106" s="437"/>
      <c r="V106" s="437"/>
      <c r="W106" s="437"/>
      <c r="X106" s="437"/>
      <c r="Y106" s="437"/>
      <c r="Z106" s="437"/>
      <c r="AA106" s="437"/>
      <c r="AB106" s="437"/>
    </row>
    <row r="107">
      <c r="A107" s="385" t="s">
        <v>68</v>
      </c>
      <c r="B107" s="495">
        <v>45980.0</v>
      </c>
      <c r="C107" s="385" t="s">
        <v>13576</v>
      </c>
      <c r="D107" s="385">
        <v>8.62667089231248E14</v>
      </c>
      <c r="E107" s="385" t="s">
        <v>7814</v>
      </c>
      <c r="F107" s="385" t="s">
        <v>13582</v>
      </c>
      <c r="G107" s="491">
        <v>350.0</v>
      </c>
      <c r="H107" s="385" t="s">
        <v>2518</v>
      </c>
      <c r="I107" s="492"/>
      <c r="J107" s="437"/>
      <c r="K107" s="437"/>
      <c r="L107" s="437"/>
      <c r="M107" s="437"/>
      <c r="N107" s="437"/>
      <c r="O107" s="437"/>
      <c r="P107" s="437"/>
      <c r="Q107" s="437"/>
      <c r="R107" s="437"/>
      <c r="S107" s="437"/>
      <c r="T107" s="437"/>
      <c r="U107" s="437"/>
      <c r="V107" s="437"/>
      <c r="W107" s="437"/>
      <c r="X107" s="437"/>
      <c r="Y107" s="437"/>
      <c r="Z107" s="437"/>
      <c r="AA107" s="437"/>
      <c r="AB107" s="437"/>
    </row>
    <row r="108">
      <c r="A108" s="385" t="s">
        <v>68</v>
      </c>
      <c r="B108" s="495">
        <v>45980.0</v>
      </c>
      <c r="C108" s="385" t="s">
        <v>13576</v>
      </c>
      <c r="D108" s="385">
        <v>8.6266708924702E14</v>
      </c>
      <c r="E108" s="385" t="s">
        <v>7814</v>
      </c>
      <c r="F108" s="385" t="s">
        <v>13582</v>
      </c>
      <c r="G108" s="491">
        <v>350.0</v>
      </c>
      <c r="H108" s="385" t="s">
        <v>2518</v>
      </c>
      <c r="I108" s="492"/>
      <c r="J108" s="437"/>
      <c r="K108" s="437"/>
      <c r="L108" s="437"/>
      <c r="M108" s="437"/>
      <c r="N108" s="437"/>
      <c r="O108" s="437"/>
      <c r="P108" s="437"/>
      <c r="Q108" s="437"/>
      <c r="R108" s="437"/>
      <c r="S108" s="437"/>
      <c r="T108" s="437"/>
      <c r="U108" s="437"/>
      <c r="V108" s="437"/>
      <c r="W108" s="437"/>
      <c r="X108" s="437"/>
      <c r="Y108" s="437"/>
      <c r="Z108" s="437"/>
      <c r="AA108" s="437"/>
      <c r="AB108" s="437"/>
    </row>
    <row r="109">
      <c r="A109" s="385" t="s">
        <v>68</v>
      </c>
      <c r="B109" s="490">
        <v>45972.0</v>
      </c>
      <c r="C109" s="385" t="s">
        <v>13576</v>
      </c>
      <c r="D109" s="385">
        <v>8.62667089202926E14</v>
      </c>
      <c r="E109" s="385" t="s">
        <v>2772</v>
      </c>
      <c r="F109" s="385" t="s">
        <v>68</v>
      </c>
      <c r="G109" s="491" t="s">
        <v>68</v>
      </c>
      <c r="H109" s="385" t="s">
        <v>68</v>
      </c>
      <c r="I109" s="492"/>
      <c r="J109" s="437"/>
      <c r="K109" s="437"/>
      <c r="L109" s="437"/>
      <c r="M109" s="437"/>
      <c r="N109" s="437"/>
      <c r="O109" s="437"/>
      <c r="P109" s="437"/>
      <c r="Q109" s="437"/>
      <c r="R109" s="437"/>
      <c r="S109" s="437"/>
      <c r="T109" s="437"/>
      <c r="U109" s="437"/>
      <c r="V109" s="437"/>
      <c r="W109" s="437"/>
      <c r="X109" s="437"/>
      <c r="Y109" s="437"/>
      <c r="Z109" s="437"/>
      <c r="AA109" s="437"/>
      <c r="AB109" s="437"/>
    </row>
    <row r="110">
      <c r="A110" s="385" t="s">
        <v>68</v>
      </c>
      <c r="B110" s="490">
        <v>45972.0</v>
      </c>
      <c r="C110" s="385" t="s">
        <v>13576</v>
      </c>
      <c r="D110" s="385">
        <v>8.62667089231297E14</v>
      </c>
      <c r="E110" s="385" t="s">
        <v>2772</v>
      </c>
      <c r="F110" s="385" t="s">
        <v>68</v>
      </c>
      <c r="G110" s="491" t="s">
        <v>68</v>
      </c>
      <c r="H110" s="385" t="s">
        <v>68</v>
      </c>
      <c r="I110" s="492"/>
      <c r="J110" s="437"/>
      <c r="K110" s="437"/>
      <c r="L110" s="437"/>
      <c r="M110" s="437"/>
      <c r="N110" s="437"/>
      <c r="O110" s="437"/>
      <c r="P110" s="437"/>
      <c r="Q110" s="437"/>
      <c r="R110" s="437"/>
      <c r="S110" s="437"/>
      <c r="T110" s="437"/>
      <c r="U110" s="437"/>
      <c r="V110" s="437"/>
      <c r="W110" s="437"/>
      <c r="X110" s="437"/>
      <c r="Y110" s="437"/>
      <c r="Z110" s="437"/>
      <c r="AA110" s="437"/>
      <c r="AB110" s="437"/>
    </row>
    <row r="111">
      <c r="A111" s="385" t="s">
        <v>68</v>
      </c>
      <c r="B111" s="490">
        <v>45972.0</v>
      </c>
      <c r="C111" s="385" t="s">
        <v>13576</v>
      </c>
      <c r="D111" s="385">
        <v>8.62667089231354E14</v>
      </c>
      <c r="E111" s="385" t="s">
        <v>2772</v>
      </c>
      <c r="F111" s="385" t="s">
        <v>68</v>
      </c>
      <c r="G111" s="491" t="s">
        <v>68</v>
      </c>
      <c r="H111" s="385" t="s">
        <v>68</v>
      </c>
      <c r="I111" s="492"/>
      <c r="J111" s="437"/>
      <c r="K111" s="437"/>
      <c r="L111" s="437"/>
      <c r="M111" s="437"/>
      <c r="N111" s="437"/>
      <c r="O111" s="437"/>
      <c r="P111" s="437"/>
      <c r="Q111" s="437"/>
      <c r="R111" s="437"/>
      <c r="S111" s="437"/>
      <c r="T111" s="437"/>
      <c r="U111" s="437"/>
      <c r="V111" s="437"/>
      <c r="W111" s="437"/>
      <c r="X111" s="437"/>
      <c r="Y111" s="437"/>
      <c r="Z111" s="437"/>
      <c r="AA111" s="437"/>
      <c r="AB111" s="437"/>
    </row>
    <row r="112">
      <c r="A112" s="385" t="s">
        <v>68</v>
      </c>
      <c r="B112" s="490">
        <v>45972.0</v>
      </c>
      <c r="C112" s="385" t="s">
        <v>13576</v>
      </c>
      <c r="D112" s="385">
        <v>8.62667089217379E14</v>
      </c>
      <c r="E112" s="385" t="s">
        <v>2772</v>
      </c>
      <c r="F112" s="385" t="s">
        <v>68</v>
      </c>
      <c r="G112" s="491" t="s">
        <v>68</v>
      </c>
      <c r="H112" s="385" t="s">
        <v>68</v>
      </c>
      <c r="I112" s="492"/>
      <c r="J112" s="437"/>
      <c r="K112" s="437"/>
      <c r="L112" s="437"/>
      <c r="M112" s="437"/>
      <c r="N112" s="437"/>
      <c r="O112" s="437"/>
      <c r="P112" s="437"/>
      <c r="Q112" s="437"/>
      <c r="R112" s="437"/>
      <c r="S112" s="437"/>
      <c r="T112" s="437"/>
      <c r="U112" s="437"/>
      <c r="V112" s="437"/>
      <c r="W112" s="437"/>
      <c r="X112" s="437"/>
      <c r="Y112" s="437"/>
      <c r="Z112" s="437"/>
      <c r="AA112" s="437"/>
      <c r="AB112" s="437"/>
    </row>
    <row r="113">
      <c r="A113" s="385" t="s">
        <v>68</v>
      </c>
      <c r="B113" s="495">
        <v>45982.0</v>
      </c>
      <c r="C113" s="385" t="s">
        <v>13576</v>
      </c>
      <c r="D113" s="385">
        <v>8.62667089231214E14</v>
      </c>
      <c r="E113" s="385" t="s">
        <v>2772</v>
      </c>
      <c r="F113" s="385" t="s">
        <v>68</v>
      </c>
      <c r="G113" s="491" t="s">
        <v>68</v>
      </c>
      <c r="H113" s="385" t="s">
        <v>68</v>
      </c>
      <c r="I113" s="492"/>
      <c r="J113" s="437"/>
      <c r="K113" s="437"/>
      <c r="L113" s="437"/>
      <c r="M113" s="437"/>
      <c r="N113" s="437"/>
      <c r="O113" s="437"/>
      <c r="P113" s="437"/>
      <c r="Q113" s="437"/>
      <c r="R113" s="437"/>
      <c r="S113" s="437"/>
      <c r="T113" s="437"/>
      <c r="U113" s="437"/>
      <c r="V113" s="437"/>
      <c r="W113" s="437"/>
      <c r="X113" s="437"/>
      <c r="Y113" s="437"/>
      <c r="Z113" s="437"/>
      <c r="AA113" s="437"/>
      <c r="AB113" s="437"/>
    </row>
    <row r="114">
      <c r="A114" s="385" t="s">
        <v>68</v>
      </c>
      <c r="B114" s="495">
        <v>45979.0</v>
      </c>
      <c r="C114" s="385" t="s">
        <v>13576</v>
      </c>
      <c r="D114" s="385">
        <v>8.62667089364692E14</v>
      </c>
      <c r="E114" s="385" t="s">
        <v>2772</v>
      </c>
      <c r="F114" s="385" t="s">
        <v>68</v>
      </c>
      <c r="G114" s="491" t="s">
        <v>68</v>
      </c>
      <c r="H114" s="385" t="s">
        <v>68</v>
      </c>
      <c r="I114" s="492"/>
      <c r="J114" s="437"/>
      <c r="K114" s="437"/>
      <c r="L114" s="437"/>
      <c r="M114" s="437"/>
      <c r="N114" s="437"/>
      <c r="O114" s="437"/>
      <c r="P114" s="437"/>
      <c r="Q114" s="437"/>
      <c r="R114" s="437"/>
      <c r="S114" s="437"/>
      <c r="T114" s="437"/>
      <c r="U114" s="437"/>
      <c r="V114" s="437"/>
      <c r="W114" s="437"/>
      <c r="X114" s="437"/>
      <c r="Y114" s="437"/>
      <c r="Z114" s="437"/>
      <c r="AA114" s="437"/>
      <c r="AB114" s="437"/>
    </row>
    <row r="115">
      <c r="A115" s="385" t="s">
        <v>68</v>
      </c>
      <c r="B115" s="495">
        <v>45985.0</v>
      </c>
      <c r="C115" s="385" t="s">
        <v>13576</v>
      </c>
      <c r="D115" s="385">
        <v>8.62667089398419E14</v>
      </c>
      <c r="E115" s="385" t="s">
        <v>2772</v>
      </c>
      <c r="F115" s="385" t="s">
        <v>68</v>
      </c>
      <c r="G115" s="491" t="s">
        <v>68</v>
      </c>
      <c r="H115" s="385" t="s">
        <v>68</v>
      </c>
      <c r="I115" s="492"/>
      <c r="J115" s="437"/>
      <c r="K115" s="437"/>
      <c r="L115" s="437"/>
      <c r="M115" s="437"/>
      <c r="N115" s="437"/>
      <c r="O115" s="437"/>
      <c r="P115" s="437"/>
      <c r="Q115" s="437"/>
      <c r="R115" s="437"/>
      <c r="S115" s="437"/>
      <c r="T115" s="437"/>
      <c r="U115" s="437"/>
      <c r="V115" s="437"/>
      <c r="W115" s="437"/>
      <c r="X115" s="437"/>
      <c r="Y115" s="437"/>
      <c r="Z115" s="437"/>
      <c r="AA115" s="437"/>
      <c r="AB115" s="437"/>
    </row>
    <row r="116">
      <c r="A116" s="385" t="s">
        <v>68</v>
      </c>
      <c r="B116" s="495">
        <v>45985.0</v>
      </c>
      <c r="C116" s="385" t="s">
        <v>13576</v>
      </c>
      <c r="D116" s="385">
        <v>8.62667089275427E14</v>
      </c>
      <c r="E116" s="385" t="s">
        <v>2772</v>
      </c>
      <c r="F116" s="385" t="s">
        <v>68</v>
      </c>
      <c r="G116" s="491" t="s">
        <v>68</v>
      </c>
      <c r="H116" s="385" t="s">
        <v>68</v>
      </c>
      <c r="I116" s="492"/>
      <c r="J116" s="437"/>
      <c r="K116" s="437"/>
      <c r="L116" s="437"/>
      <c r="M116" s="437"/>
      <c r="N116" s="437"/>
      <c r="O116" s="437"/>
      <c r="P116" s="437"/>
      <c r="Q116" s="437"/>
      <c r="R116" s="437"/>
      <c r="S116" s="437"/>
      <c r="T116" s="437"/>
      <c r="U116" s="437"/>
      <c r="V116" s="437"/>
      <c r="W116" s="437"/>
      <c r="X116" s="437"/>
      <c r="Y116" s="437"/>
      <c r="Z116" s="437"/>
      <c r="AA116" s="437"/>
      <c r="AB116" s="437"/>
    </row>
    <row r="117">
      <c r="A117" s="385" t="s">
        <v>68</v>
      </c>
      <c r="B117" s="495">
        <v>45985.0</v>
      </c>
      <c r="C117" s="385" t="s">
        <v>13576</v>
      </c>
      <c r="D117" s="385">
        <v>8.62667089247186E14</v>
      </c>
      <c r="E117" s="385" t="s">
        <v>2772</v>
      </c>
      <c r="F117" s="385" t="s">
        <v>68</v>
      </c>
      <c r="G117" s="491" t="s">
        <v>68</v>
      </c>
      <c r="H117" s="385" t="s">
        <v>68</v>
      </c>
      <c r="I117" s="492"/>
      <c r="J117" s="437"/>
      <c r="K117" s="437"/>
      <c r="L117" s="437"/>
      <c r="M117" s="437"/>
      <c r="N117" s="437"/>
      <c r="O117" s="437"/>
      <c r="P117" s="437"/>
      <c r="Q117" s="437"/>
      <c r="R117" s="437"/>
      <c r="S117" s="437"/>
      <c r="T117" s="437"/>
      <c r="U117" s="437"/>
      <c r="V117" s="437"/>
      <c r="W117" s="437"/>
      <c r="X117" s="437"/>
      <c r="Y117" s="437"/>
      <c r="Z117" s="437"/>
      <c r="AA117" s="437"/>
      <c r="AB117" s="437"/>
    </row>
    <row r="118">
      <c r="A118" s="385" t="s">
        <v>68</v>
      </c>
      <c r="B118" s="495">
        <v>45985.0</v>
      </c>
      <c r="C118" s="385" t="s">
        <v>13576</v>
      </c>
      <c r="D118" s="385">
        <v>8.62667089234515E14</v>
      </c>
      <c r="E118" s="385" t="s">
        <v>2772</v>
      </c>
      <c r="F118" s="385" t="s">
        <v>68</v>
      </c>
      <c r="G118" s="491" t="s">
        <v>68</v>
      </c>
      <c r="H118" s="385" t="s">
        <v>68</v>
      </c>
      <c r="I118" s="492"/>
      <c r="J118" s="437"/>
      <c r="K118" s="437"/>
      <c r="L118" s="437"/>
      <c r="M118" s="437"/>
      <c r="N118" s="437"/>
      <c r="O118" s="437"/>
      <c r="P118" s="437"/>
      <c r="Q118" s="437"/>
      <c r="R118" s="437"/>
      <c r="S118" s="437"/>
      <c r="T118" s="437"/>
      <c r="U118" s="437"/>
      <c r="V118" s="437"/>
      <c r="W118" s="437"/>
      <c r="X118" s="437"/>
      <c r="Y118" s="437"/>
      <c r="Z118" s="437"/>
      <c r="AA118" s="437"/>
      <c r="AB118" s="437"/>
    </row>
    <row r="119">
      <c r="A119" s="385" t="s">
        <v>68</v>
      </c>
      <c r="B119" s="495">
        <v>45982.0</v>
      </c>
      <c r="C119" s="385" t="s">
        <v>13576</v>
      </c>
      <c r="D119" s="385">
        <v>8.62667089224292E14</v>
      </c>
      <c r="E119" s="385" t="s">
        <v>9239</v>
      </c>
      <c r="F119" s="385" t="s">
        <v>13579</v>
      </c>
      <c r="G119" s="491">
        <v>429.0</v>
      </c>
      <c r="H119" s="385" t="s">
        <v>13580</v>
      </c>
      <c r="I119" s="492"/>
      <c r="J119" s="437"/>
      <c r="K119" s="437"/>
      <c r="L119" s="437"/>
      <c r="M119" s="437"/>
      <c r="N119" s="437"/>
      <c r="O119" s="437"/>
      <c r="P119" s="437"/>
      <c r="Q119" s="437"/>
      <c r="R119" s="437"/>
      <c r="S119" s="437"/>
      <c r="T119" s="437"/>
      <c r="U119" s="437"/>
      <c r="V119" s="437"/>
      <c r="W119" s="437"/>
      <c r="X119" s="437"/>
      <c r="Y119" s="437"/>
      <c r="Z119" s="437"/>
      <c r="AA119" s="437"/>
      <c r="AB119" s="437"/>
    </row>
    <row r="120">
      <c r="A120" s="385" t="s">
        <v>68</v>
      </c>
      <c r="B120" s="495">
        <v>45982.0</v>
      </c>
      <c r="C120" s="385" t="s">
        <v>13576</v>
      </c>
      <c r="D120" s="385">
        <v>8.62667089213964E14</v>
      </c>
      <c r="E120" s="385" t="s">
        <v>9239</v>
      </c>
      <c r="F120" s="385" t="s">
        <v>13579</v>
      </c>
      <c r="G120" s="491">
        <v>429.0</v>
      </c>
      <c r="H120" s="385" t="s">
        <v>13580</v>
      </c>
      <c r="I120" s="492"/>
      <c r="J120" s="437"/>
      <c r="K120" s="437"/>
      <c r="L120" s="437"/>
      <c r="M120" s="437"/>
      <c r="N120" s="437"/>
      <c r="O120" s="437"/>
      <c r="P120" s="437"/>
      <c r="Q120" s="437"/>
      <c r="R120" s="437"/>
      <c r="S120" s="437"/>
      <c r="T120" s="437"/>
      <c r="U120" s="437"/>
      <c r="V120" s="437"/>
      <c r="W120" s="437"/>
      <c r="X120" s="437"/>
      <c r="Y120" s="437"/>
      <c r="Z120" s="437"/>
      <c r="AA120" s="437"/>
      <c r="AB120" s="437"/>
    </row>
    <row r="121">
      <c r="A121" s="385" t="s">
        <v>68</v>
      </c>
      <c r="B121" s="495">
        <v>45979.0</v>
      </c>
      <c r="C121" s="385" t="s">
        <v>13576</v>
      </c>
      <c r="D121" s="385">
        <v>8.62667089267721E14</v>
      </c>
      <c r="E121" s="385" t="s">
        <v>2772</v>
      </c>
      <c r="F121" s="385" t="s">
        <v>68</v>
      </c>
      <c r="G121" s="491" t="s">
        <v>68</v>
      </c>
      <c r="H121" s="385" t="s">
        <v>68</v>
      </c>
      <c r="I121" s="492"/>
      <c r="J121" s="437"/>
      <c r="K121" s="437"/>
      <c r="L121" s="437"/>
      <c r="M121" s="437"/>
      <c r="N121" s="437"/>
      <c r="O121" s="437"/>
      <c r="P121" s="437"/>
      <c r="Q121" s="437"/>
      <c r="R121" s="437"/>
      <c r="S121" s="437"/>
      <c r="T121" s="437"/>
      <c r="U121" s="437"/>
      <c r="V121" s="437"/>
      <c r="W121" s="437"/>
      <c r="X121" s="437"/>
      <c r="Y121" s="437"/>
      <c r="Z121" s="437"/>
      <c r="AA121" s="437"/>
      <c r="AB121" s="437"/>
    </row>
    <row r="122">
      <c r="A122" s="385" t="s">
        <v>68</v>
      </c>
      <c r="B122" s="495">
        <v>45982.0</v>
      </c>
      <c r="C122" s="385" t="s">
        <v>13576</v>
      </c>
      <c r="D122" s="385">
        <v>8.62667089393139E14</v>
      </c>
      <c r="E122" s="385" t="s">
        <v>2772</v>
      </c>
      <c r="F122" s="385" t="s">
        <v>68</v>
      </c>
      <c r="G122" s="491" t="s">
        <v>68</v>
      </c>
      <c r="H122" s="385" t="s">
        <v>68</v>
      </c>
      <c r="I122" s="492"/>
      <c r="J122" s="437"/>
      <c r="K122" s="437"/>
      <c r="L122" s="437"/>
      <c r="M122" s="437"/>
      <c r="N122" s="437"/>
      <c r="O122" s="437"/>
      <c r="P122" s="437"/>
      <c r="Q122" s="437"/>
      <c r="R122" s="437"/>
      <c r="S122" s="437"/>
      <c r="T122" s="437"/>
      <c r="U122" s="437"/>
      <c r="V122" s="437"/>
      <c r="W122" s="437"/>
      <c r="X122" s="437"/>
      <c r="Y122" s="437"/>
      <c r="Z122" s="437"/>
      <c r="AA122" s="437"/>
      <c r="AB122" s="437"/>
    </row>
    <row r="123">
      <c r="A123" s="385" t="s">
        <v>68</v>
      </c>
      <c r="B123" s="490">
        <v>45971.0</v>
      </c>
      <c r="C123" s="385" t="s">
        <v>13576</v>
      </c>
      <c r="D123" s="385">
        <v>8.62667089374097E14</v>
      </c>
      <c r="E123" s="385" t="s">
        <v>2772</v>
      </c>
      <c r="F123" s="385" t="s">
        <v>68</v>
      </c>
      <c r="G123" s="491" t="s">
        <v>68</v>
      </c>
      <c r="H123" s="385" t="s">
        <v>68</v>
      </c>
      <c r="I123" s="492"/>
      <c r="J123" s="437"/>
      <c r="K123" s="437"/>
      <c r="L123" s="437"/>
      <c r="M123" s="437"/>
      <c r="N123" s="437"/>
      <c r="O123" s="437"/>
      <c r="P123" s="437"/>
      <c r="Q123" s="437"/>
      <c r="R123" s="437"/>
      <c r="S123" s="437"/>
      <c r="T123" s="437"/>
      <c r="U123" s="437"/>
      <c r="V123" s="437"/>
      <c r="W123" s="437"/>
      <c r="X123" s="437"/>
      <c r="Y123" s="437"/>
      <c r="Z123" s="437"/>
      <c r="AA123" s="437"/>
      <c r="AB123" s="437"/>
    </row>
    <row r="124">
      <c r="A124" s="385" t="s">
        <v>68</v>
      </c>
      <c r="B124" s="490">
        <v>45971.0</v>
      </c>
      <c r="C124" s="385" t="s">
        <v>13576</v>
      </c>
      <c r="D124" s="385">
        <v>8.6266708924716E14</v>
      </c>
      <c r="E124" s="385" t="s">
        <v>2772</v>
      </c>
      <c r="F124" s="385" t="s">
        <v>68</v>
      </c>
      <c r="G124" s="491" t="s">
        <v>68</v>
      </c>
      <c r="H124" s="385" t="s">
        <v>68</v>
      </c>
      <c r="I124" s="492"/>
      <c r="J124" s="437"/>
      <c r="K124" s="437"/>
      <c r="L124" s="437"/>
      <c r="M124" s="437"/>
      <c r="N124" s="437"/>
      <c r="O124" s="437"/>
      <c r="P124" s="437"/>
      <c r="Q124" s="437"/>
      <c r="R124" s="437"/>
      <c r="S124" s="437"/>
      <c r="T124" s="437"/>
      <c r="U124" s="437"/>
      <c r="V124" s="437"/>
      <c r="W124" s="437"/>
      <c r="X124" s="437"/>
      <c r="Y124" s="437"/>
      <c r="Z124" s="437"/>
      <c r="AA124" s="437"/>
      <c r="AB124" s="437"/>
    </row>
    <row r="125">
      <c r="A125" s="385" t="s">
        <v>68</v>
      </c>
      <c r="B125" s="490">
        <v>45971.0</v>
      </c>
      <c r="C125" s="385" t="s">
        <v>13576</v>
      </c>
      <c r="D125" s="385">
        <v>8.626670893795E14</v>
      </c>
      <c r="E125" s="385" t="s">
        <v>2772</v>
      </c>
      <c r="F125" s="385" t="s">
        <v>68</v>
      </c>
      <c r="G125" s="491" t="s">
        <v>68</v>
      </c>
      <c r="H125" s="385" t="s">
        <v>68</v>
      </c>
      <c r="I125" s="492"/>
      <c r="J125" s="437"/>
      <c r="K125" s="437"/>
      <c r="L125" s="437"/>
      <c r="M125" s="437"/>
      <c r="N125" s="437"/>
      <c r="O125" s="437"/>
      <c r="P125" s="437"/>
      <c r="Q125" s="437"/>
      <c r="R125" s="437"/>
      <c r="S125" s="437"/>
      <c r="T125" s="437"/>
      <c r="U125" s="437"/>
      <c r="V125" s="437"/>
      <c r="W125" s="437"/>
      <c r="X125" s="437"/>
      <c r="Y125" s="437"/>
      <c r="Z125" s="437"/>
      <c r="AA125" s="437"/>
      <c r="AB125" s="437"/>
    </row>
    <row r="126">
      <c r="A126" s="385" t="s">
        <v>68</v>
      </c>
      <c r="B126" s="490">
        <v>45971.0</v>
      </c>
      <c r="C126" s="385" t="s">
        <v>13576</v>
      </c>
      <c r="D126" s="385">
        <v>8.62667089364502E14</v>
      </c>
      <c r="E126" s="385" t="s">
        <v>2772</v>
      </c>
      <c r="F126" s="385" t="s">
        <v>68</v>
      </c>
      <c r="G126" s="491" t="s">
        <v>68</v>
      </c>
      <c r="H126" s="385" t="s">
        <v>68</v>
      </c>
      <c r="I126" s="492"/>
      <c r="J126" s="437"/>
      <c r="K126" s="437"/>
      <c r="L126" s="437"/>
      <c r="M126" s="437"/>
      <c r="N126" s="437"/>
      <c r="O126" s="437"/>
      <c r="P126" s="437"/>
      <c r="Q126" s="437"/>
      <c r="R126" s="437"/>
      <c r="S126" s="437"/>
      <c r="T126" s="437"/>
      <c r="U126" s="437"/>
      <c r="V126" s="437"/>
      <c r="W126" s="437"/>
      <c r="X126" s="437"/>
      <c r="Y126" s="437"/>
      <c r="Z126" s="437"/>
      <c r="AA126" s="437"/>
      <c r="AB126" s="437"/>
    </row>
    <row r="127">
      <c r="A127" s="385" t="s">
        <v>68</v>
      </c>
      <c r="B127" s="490">
        <v>45971.0</v>
      </c>
      <c r="C127" s="385" t="s">
        <v>13576</v>
      </c>
      <c r="D127" s="385">
        <v>8.62667089225042E14</v>
      </c>
      <c r="E127" s="385" t="s">
        <v>2772</v>
      </c>
      <c r="F127" s="385" t="s">
        <v>68</v>
      </c>
      <c r="G127" s="491" t="s">
        <v>68</v>
      </c>
      <c r="H127" s="385" t="s">
        <v>68</v>
      </c>
      <c r="I127" s="492"/>
      <c r="J127" s="437"/>
      <c r="K127" s="437"/>
      <c r="L127" s="437"/>
      <c r="M127" s="437"/>
      <c r="N127" s="437"/>
      <c r="O127" s="437"/>
      <c r="P127" s="437"/>
      <c r="Q127" s="437"/>
      <c r="R127" s="437"/>
      <c r="S127" s="437"/>
      <c r="T127" s="437"/>
      <c r="U127" s="437"/>
      <c r="V127" s="437"/>
      <c r="W127" s="437"/>
      <c r="X127" s="437"/>
      <c r="Y127" s="437"/>
      <c r="Z127" s="437"/>
      <c r="AA127" s="437"/>
      <c r="AB127" s="437"/>
    </row>
    <row r="128">
      <c r="A128" s="385" t="s">
        <v>68</v>
      </c>
      <c r="B128" s="490">
        <v>45971.0</v>
      </c>
      <c r="C128" s="385" t="s">
        <v>13576</v>
      </c>
      <c r="D128" s="385">
        <v>8.6266708939671E14</v>
      </c>
      <c r="E128" s="385" t="s">
        <v>2772</v>
      </c>
      <c r="F128" s="385" t="s">
        <v>68</v>
      </c>
      <c r="G128" s="491" t="s">
        <v>68</v>
      </c>
      <c r="H128" s="385" t="s">
        <v>68</v>
      </c>
      <c r="I128" s="492"/>
      <c r="J128" s="437"/>
      <c r="K128" s="437"/>
      <c r="L128" s="437"/>
      <c r="M128" s="437"/>
      <c r="N128" s="437"/>
      <c r="O128" s="437"/>
      <c r="P128" s="437"/>
      <c r="Q128" s="437"/>
      <c r="R128" s="437"/>
      <c r="S128" s="437"/>
      <c r="T128" s="437"/>
      <c r="U128" s="437"/>
      <c r="V128" s="437"/>
      <c r="W128" s="437"/>
      <c r="X128" s="437"/>
      <c r="Y128" s="437"/>
      <c r="Z128" s="437"/>
      <c r="AA128" s="437"/>
      <c r="AB128" s="437"/>
    </row>
    <row r="129">
      <c r="A129" s="385" t="s">
        <v>68</v>
      </c>
      <c r="B129" s="490">
        <v>45971.0</v>
      </c>
      <c r="C129" s="385" t="s">
        <v>13576</v>
      </c>
      <c r="D129" s="385">
        <v>8.62667089302874E14</v>
      </c>
      <c r="E129" s="385" t="s">
        <v>2772</v>
      </c>
      <c r="F129" s="385" t="s">
        <v>68</v>
      </c>
      <c r="G129" s="491" t="s">
        <v>68</v>
      </c>
      <c r="H129" s="385" t="s">
        <v>68</v>
      </c>
      <c r="I129" s="492"/>
      <c r="J129" s="437"/>
      <c r="K129" s="437"/>
      <c r="L129" s="437"/>
      <c r="M129" s="437"/>
      <c r="N129" s="437"/>
      <c r="O129" s="437"/>
      <c r="P129" s="437"/>
      <c r="Q129" s="437"/>
      <c r="R129" s="437"/>
      <c r="S129" s="437"/>
      <c r="T129" s="437"/>
      <c r="U129" s="437"/>
      <c r="V129" s="437"/>
      <c r="W129" s="437"/>
      <c r="X129" s="437"/>
      <c r="Y129" s="437"/>
      <c r="Z129" s="437"/>
      <c r="AA129" s="437"/>
      <c r="AB129" s="437"/>
    </row>
    <row r="130">
      <c r="A130" s="385" t="s">
        <v>68</v>
      </c>
      <c r="B130" s="490">
        <v>45971.0</v>
      </c>
      <c r="C130" s="385" t="s">
        <v>13576</v>
      </c>
      <c r="D130" s="385">
        <v>8.62667089247004E14</v>
      </c>
      <c r="E130" s="385" t="s">
        <v>2772</v>
      </c>
      <c r="F130" s="385" t="s">
        <v>68</v>
      </c>
      <c r="G130" s="491" t="s">
        <v>68</v>
      </c>
      <c r="H130" s="385" t="s">
        <v>68</v>
      </c>
      <c r="I130" s="492"/>
      <c r="J130" s="437"/>
      <c r="K130" s="437"/>
      <c r="L130" s="437"/>
      <c r="M130" s="437"/>
      <c r="N130" s="437"/>
      <c r="O130" s="437"/>
      <c r="P130" s="437"/>
      <c r="Q130" s="437"/>
      <c r="R130" s="437"/>
      <c r="S130" s="437"/>
      <c r="T130" s="437"/>
      <c r="U130" s="437"/>
      <c r="V130" s="437"/>
      <c r="W130" s="437"/>
      <c r="X130" s="437"/>
      <c r="Y130" s="437"/>
      <c r="Z130" s="437"/>
      <c r="AA130" s="437"/>
      <c r="AB130" s="437"/>
    </row>
    <row r="131">
      <c r="A131" s="385" t="s">
        <v>68</v>
      </c>
      <c r="B131" s="490">
        <v>45986.0</v>
      </c>
      <c r="C131" s="385" t="s">
        <v>13576</v>
      </c>
      <c r="D131" s="385">
        <v>8.62667089372661E14</v>
      </c>
      <c r="E131" s="385" t="s">
        <v>7814</v>
      </c>
      <c r="F131" s="385" t="s">
        <v>13579</v>
      </c>
      <c r="G131" s="491">
        <v>350.0</v>
      </c>
      <c r="H131" s="385" t="s">
        <v>2518</v>
      </c>
      <c r="I131" s="492"/>
      <c r="J131" s="437"/>
      <c r="K131" s="437"/>
      <c r="L131" s="437"/>
      <c r="M131" s="437"/>
      <c r="N131" s="437"/>
      <c r="O131" s="437"/>
      <c r="P131" s="437"/>
      <c r="Q131" s="437"/>
      <c r="R131" s="437"/>
      <c r="S131" s="437"/>
      <c r="T131" s="437"/>
      <c r="U131" s="437"/>
      <c r="V131" s="437"/>
      <c r="W131" s="437"/>
      <c r="X131" s="437"/>
      <c r="Y131" s="437"/>
      <c r="Z131" s="437"/>
      <c r="AA131" s="437"/>
      <c r="AB131" s="437"/>
    </row>
    <row r="132">
      <c r="A132" s="385" t="s">
        <v>68</v>
      </c>
      <c r="B132" s="490">
        <v>45986.0</v>
      </c>
      <c r="C132" s="385" t="s">
        <v>13576</v>
      </c>
      <c r="D132" s="385">
        <v>8.62667089298403E14</v>
      </c>
      <c r="E132" s="385" t="s">
        <v>7814</v>
      </c>
      <c r="F132" s="385" t="s">
        <v>13579</v>
      </c>
      <c r="G132" s="491">
        <v>350.0</v>
      </c>
      <c r="H132" s="385" t="s">
        <v>2518</v>
      </c>
      <c r="I132" s="492"/>
      <c r="J132" s="437"/>
      <c r="K132" s="437"/>
      <c r="L132" s="437"/>
      <c r="M132" s="437"/>
      <c r="N132" s="437"/>
      <c r="O132" s="437"/>
      <c r="P132" s="437"/>
      <c r="Q132" s="437"/>
      <c r="R132" s="437"/>
      <c r="S132" s="437"/>
      <c r="T132" s="437"/>
      <c r="U132" s="437"/>
      <c r="V132" s="437"/>
      <c r="W132" s="437"/>
      <c r="X132" s="437"/>
      <c r="Y132" s="437"/>
      <c r="Z132" s="437"/>
      <c r="AA132" s="437"/>
      <c r="AB132" s="437"/>
    </row>
    <row r="133">
      <c r="A133" s="385" t="s">
        <v>68</v>
      </c>
      <c r="B133" s="490">
        <v>45986.0</v>
      </c>
      <c r="C133" s="385" t="s">
        <v>13576</v>
      </c>
      <c r="D133" s="385">
        <v>8.62667089394012E14</v>
      </c>
      <c r="E133" s="385" t="s">
        <v>7814</v>
      </c>
      <c r="F133" s="385" t="s">
        <v>13579</v>
      </c>
      <c r="G133" s="491">
        <v>350.0</v>
      </c>
      <c r="H133" s="385" t="s">
        <v>2518</v>
      </c>
      <c r="I133" s="492"/>
      <c r="J133" s="437"/>
      <c r="K133" s="437"/>
      <c r="L133" s="437"/>
      <c r="M133" s="437"/>
      <c r="N133" s="437"/>
      <c r="O133" s="437"/>
      <c r="P133" s="437"/>
      <c r="Q133" s="437"/>
      <c r="R133" s="437"/>
      <c r="S133" s="437"/>
      <c r="T133" s="437"/>
      <c r="U133" s="437"/>
      <c r="V133" s="437"/>
      <c r="W133" s="437"/>
      <c r="X133" s="437"/>
      <c r="Y133" s="437"/>
      <c r="Z133" s="437"/>
      <c r="AA133" s="437"/>
      <c r="AB133" s="437"/>
    </row>
    <row r="134">
      <c r="A134" s="385" t="s">
        <v>68</v>
      </c>
      <c r="B134" s="490">
        <v>45986.0</v>
      </c>
      <c r="C134" s="385" t="s">
        <v>13576</v>
      </c>
      <c r="D134" s="385">
        <v>8.62667089398427E14</v>
      </c>
      <c r="E134" s="385" t="s">
        <v>7814</v>
      </c>
      <c r="F134" s="385" t="s">
        <v>13579</v>
      </c>
      <c r="G134" s="491">
        <v>350.0</v>
      </c>
      <c r="H134" s="385" t="s">
        <v>2518</v>
      </c>
      <c r="I134" s="492"/>
      <c r="J134" s="437"/>
      <c r="K134" s="437"/>
      <c r="L134" s="437"/>
      <c r="M134" s="437"/>
      <c r="N134" s="437"/>
      <c r="O134" s="437"/>
      <c r="P134" s="437"/>
      <c r="Q134" s="437"/>
      <c r="R134" s="437"/>
      <c r="S134" s="437"/>
      <c r="T134" s="437"/>
      <c r="U134" s="437"/>
      <c r="V134" s="437"/>
      <c r="W134" s="437"/>
      <c r="X134" s="437"/>
      <c r="Y134" s="437"/>
      <c r="Z134" s="437"/>
      <c r="AA134" s="437"/>
      <c r="AB134" s="437"/>
    </row>
    <row r="135">
      <c r="A135" s="385" t="s">
        <v>68</v>
      </c>
      <c r="B135" s="490">
        <v>45986.0</v>
      </c>
      <c r="C135" s="385" t="s">
        <v>13576</v>
      </c>
      <c r="D135" s="385">
        <v>8.62667089224359E14</v>
      </c>
      <c r="E135" s="385" t="s">
        <v>7814</v>
      </c>
      <c r="F135" s="385" t="s">
        <v>13579</v>
      </c>
      <c r="G135" s="491">
        <v>350.0</v>
      </c>
      <c r="H135" s="385" t="s">
        <v>2518</v>
      </c>
      <c r="I135" s="492"/>
      <c r="J135" s="437"/>
      <c r="K135" s="437"/>
      <c r="L135" s="437"/>
      <c r="M135" s="437"/>
      <c r="N135" s="437"/>
      <c r="O135" s="437"/>
      <c r="P135" s="437"/>
      <c r="Q135" s="437"/>
      <c r="R135" s="437"/>
      <c r="S135" s="437"/>
      <c r="T135" s="437"/>
      <c r="U135" s="437"/>
      <c r="V135" s="437"/>
      <c r="W135" s="437"/>
      <c r="X135" s="437"/>
      <c r="Y135" s="437"/>
      <c r="Z135" s="437"/>
      <c r="AA135" s="437"/>
      <c r="AB135" s="437"/>
    </row>
    <row r="136">
      <c r="A136" s="385" t="s">
        <v>68</v>
      </c>
      <c r="B136" s="490">
        <v>45986.0</v>
      </c>
      <c r="C136" s="385" t="s">
        <v>13576</v>
      </c>
      <c r="D136" s="385">
        <v>8.62667089379583E14</v>
      </c>
      <c r="E136" s="385" t="s">
        <v>7814</v>
      </c>
      <c r="F136" s="385" t="s">
        <v>13579</v>
      </c>
      <c r="G136" s="491">
        <v>350.0</v>
      </c>
      <c r="H136" s="385" t="s">
        <v>2518</v>
      </c>
      <c r="I136" s="492"/>
      <c r="J136" s="437"/>
      <c r="K136" s="437"/>
      <c r="L136" s="437"/>
      <c r="M136" s="437"/>
      <c r="N136" s="437"/>
      <c r="O136" s="437"/>
      <c r="P136" s="437"/>
      <c r="Q136" s="437"/>
      <c r="R136" s="437"/>
      <c r="S136" s="437"/>
      <c r="T136" s="437"/>
      <c r="U136" s="437"/>
      <c r="V136" s="437"/>
      <c r="W136" s="437"/>
      <c r="X136" s="437"/>
      <c r="Y136" s="437"/>
      <c r="Z136" s="437"/>
      <c r="AA136" s="437"/>
      <c r="AB136" s="437"/>
    </row>
    <row r="137">
      <c r="A137" s="385" t="s">
        <v>68</v>
      </c>
      <c r="B137" s="490">
        <v>45986.0</v>
      </c>
      <c r="C137" s="385" t="s">
        <v>13576</v>
      </c>
      <c r="D137" s="385">
        <v>8.62667089355302E14</v>
      </c>
      <c r="E137" s="385" t="s">
        <v>7814</v>
      </c>
      <c r="F137" s="385" t="s">
        <v>13579</v>
      </c>
      <c r="G137" s="491">
        <v>350.0</v>
      </c>
      <c r="H137" s="385" t="s">
        <v>2518</v>
      </c>
      <c r="I137" s="492"/>
      <c r="J137" s="437"/>
      <c r="K137" s="437"/>
      <c r="L137" s="437"/>
      <c r="M137" s="437"/>
      <c r="N137" s="437"/>
      <c r="O137" s="437"/>
      <c r="P137" s="437"/>
      <c r="Q137" s="437"/>
      <c r="R137" s="437"/>
      <c r="S137" s="437"/>
      <c r="T137" s="437"/>
      <c r="U137" s="437"/>
      <c r="V137" s="437"/>
      <c r="W137" s="437"/>
      <c r="X137" s="437"/>
      <c r="Y137" s="437"/>
      <c r="Z137" s="437"/>
      <c r="AA137" s="437"/>
      <c r="AB137" s="437"/>
    </row>
    <row r="138">
      <c r="A138" s="385" t="s">
        <v>68</v>
      </c>
      <c r="B138" s="490">
        <v>45986.0</v>
      </c>
      <c r="C138" s="385" t="s">
        <v>13576</v>
      </c>
      <c r="D138" s="385">
        <v>8.62667089216751E14</v>
      </c>
      <c r="E138" s="385" t="s">
        <v>7814</v>
      </c>
      <c r="F138" s="385" t="s">
        <v>13579</v>
      </c>
      <c r="G138" s="491">
        <v>350.0</v>
      </c>
      <c r="H138" s="385" t="s">
        <v>2518</v>
      </c>
      <c r="I138" s="492"/>
      <c r="J138" s="437"/>
      <c r="K138" s="437"/>
      <c r="L138" s="437"/>
      <c r="M138" s="437"/>
      <c r="N138" s="437"/>
      <c r="O138" s="437"/>
      <c r="P138" s="437"/>
      <c r="Q138" s="437"/>
      <c r="R138" s="437"/>
      <c r="S138" s="437"/>
      <c r="T138" s="437"/>
      <c r="U138" s="437"/>
      <c r="V138" s="437"/>
      <c r="W138" s="437"/>
      <c r="X138" s="437"/>
      <c r="Y138" s="437"/>
      <c r="Z138" s="437"/>
      <c r="AA138" s="437"/>
      <c r="AB138" s="437"/>
    </row>
    <row r="139">
      <c r="A139" s="385" t="s">
        <v>68</v>
      </c>
      <c r="B139" s="490">
        <v>45986.0</v>
      </c>
      <c r="C139" s="385" t="s">
        <v>13576</v>
      </c>
      <c r="D139" s="385">
        <v>8.62667089268554E14</v>
      </c>
      <c r="E139" s="385" t="s">
        <v>7814</v>
      </c>
      <c r="F139" s="385" t="s">
        <v>13579</v>
      </c>
      <c r="G139" s="491">
        <v>350.0</v>
      </c>
      <c r="H139" s="385" t="s">
        <v>2518</v>
      </c>
      <c r="I139" s="492"/>
      <c r="J139" s="437"/>
      <c r="K139" s="437"/>
      <c r="L139" s="437"/>
      <c r="M139" s="437"/>
      <c r="N139" s="437"/>
      <c r="O139" s="437"/>
      <c r="P139" s="437"/>
      <c r="Q139" s="437"/>
      <c r="R139" s="437"/>
      <c r="S139" s="437"/>
      <c r="T139" s="437"/>
      <c r="U139" s="437"/>
      <c r="V139" s="437"/>
      <c r="W139" s="437"/>
      <c r="X139" s="437"/>
      <c r="Y139" s="437"/>
      <c r="Z139" s="437"/>
      <c r="AA139" s="437"/>
      <c r="AB139" s="437"/>
    </row>
    <row r="140">
      <c r="A140" s="385" t="s">
        <v>68</v>
      </c>
      <c r="B140" s="490">
        <v>45986.0</v>
      </c>
      <c r="C140" s="385" t="s">
        <v>13576</v>
      </c>
      <c r="D140" s="385">
        <v>8.62667089213923E14</v>
      </c>
      <c r="E140" s="385" t="s">
        <v>7814</v>
      </c>
      <c r="F140" s="385" t="s">
        <v>13579</v>
      </c>
      <c r="G140" s="491">
        <v>350.0</v>
      </c>
      <c r="H140" s="385" t="s">
        <v>2518</v>
      </c>
      <c r="I140" s="492"/>
      <c r="J140" s="437"/>
      <c r="K140" s="437"/>
      <c r="L140" s="437"/>
      <c r="M140" s="437"/>
      <c r="N140" s="437"/>
      <c r="O140" s="437"/>
      <c r="P140" s="437"/>
      <c r="Q140" s="437"/>
      <c r="R140" s="437"/>
      <c r="S140" s="437"/>
      <c r="T140" s="437"/>
      <c r="U140" s="437"/>
      <c r="V140" s="437"/>
      <c r="W140" s="437"/>
      <c r="X140" s="437"/>
      <c r="Y140" s="437"/>
      <c r="Z140" s="437"/>
      <c r="AA140" s="437"/>
      <c r="AB140" s="437"/>
    </row>
    <row r="141">
      <c r="A141" s="385" t="s">
        <v>68</v>
      </c>
      <c r="B141" s="490">
        <v>45986.0</v>
      </c>
      <c r="C141" s="385" t="s">
        <v>13576</v>
      </c>
      <c r="D141" s="385">
        <v>8.62667089372554E14</v>
      </c>
      <c r="E141" s="385" t="s">
        <v>7814</v>
      </c>
      <c r="F141" s="385" t="s">
        <v>13579</v>
      </c>
      <c r="G141" s="491">
        <v>350.0</v>
      </c>
      <c r="H141" s="385" t="s">
        <v>2518</v>
      </c>
      <c r="I141" s="492"/>
      <c r="J141" s="437"/>
      <c r="K141" s="437"/>
      <c r="L141" s="437"/>
      <c r="M141" s="437"/>
      <c r="N141" s="437"/>
      <c r="O141" s="437"/>
      <c r="P141" s="437"/>
      <c r="Q141" s="437"/>
      <c r="R141" s="437"/>
      <c r="S141" s="437"/>
      <c r="T141" s="437"/>
      <c r="U141" s="437"/>
      <c r="V141" s="437"/>
      <c r="W141" s="437"/>
      <c r="X141" s="437"/>
      <c r="Y141" s="437"/>
      <c r="Z141" s="437"/>
      <c r="AA141" s="437"/>
      <c r="AB141" s="437"/>
    </row>
    <row r="142">
      <c r="A142" s="385" t="s">
        <v>68</v>
      </c>
      <c r="B142" s="490">
        <v>45986.0</v>
      </c>
      <c r="C142" s="385" t="s">
        <v>13576</v>
      </c>
      <c r="D142" s="385">
        <v>8.62667089251444E14</v>
      </c>
      <c r="E142" s="385" t="s">
        <v>7814</v>
      </c>
      <c r="F142" s="385" t="s">
        <v>13579</v>
      </c>
      <c r="G142" s="491">
        <v>350.0</v>
      </c>
      <c r="H142" s="385" t="s">
        <v>2518</v>
      </c>
      <c r="I142" s="492"/>
      <c r="J142" s="437"/>
      <c r="K142" s="437"/>
      <c r="L142" s="437"/>
      <c r="M142" s="437"/>
      <c r="N142" s="437"/>
      <c r="O142" s="437"/>
      <c r="P142" s="437"/>
      <c r="Q142" s="437"/>
      <c r="R142" s="437"/>
      <c r="S142" s="437"/>
      <c r="T142" s="437"/>
      <c r="U142" s="437"/>
      <c r="V142" s="437"/>
      <c r="W142" s="437"/>
      <c r="X142" s="437"/>
      <c r="Y142" s="437"/>
      <c r="Z142" s="437"/>
      <c r="AA142" s="437"/>
      <c r="AB142" s="437"/>
    </row>
    <row r="143">
      <c r="A143" s="385" t="s">
        <v>68</v>
      </c>
      <c r="B143" s="490">
        <v>45986.0</v>
      </c>
      <c r="C143" s="385" t="s">
        <v>13576</v>
      </c>
      <c r="D143" s="385">
        <v>8.62667089376902E14</v>
      </c>
      <c r="E143" s="385" t="s">
        <v>7814</v>
      </c>
      <c r="F143" s="385" t="s">
        <v>13579</v>
      </c>
      <c r="G143" s="491">
        <v>350.0</v>
      </c>
      <c r="H143" s="385" t="s">
        <v>2518</v>
      </c>
      <c r="I143" s="492"/>
      <c r="J143" s="437"/>
      <c r="K143" s="437"/>
      <c r="L143" s="437"/>
      <c r="M143" s="437"/>
      <c r="N143" s="437"/>
      <c r="O143" s="437"/>
      <c r="P143" s="437"/>
      <c r="Q143" s="437"/>
      <c r="R143" s="437"/>
      <c r="S143" s="437"/>
      <c r="T143" s="437"/>
      <c r="U143" s="437"/>
      <c r="V143" s="437"/>
      <c r="W143" s="437"/>
      <c r="X143" s="437"/>
      <c r="Y143" s="437"/>
      <c r="Z143" s="437"/>
      <c r="AA143" s="437"/>
      <c r="AB143" s="437"/>
    </row>
    <row r="144">
      <c r="A144" s="385" t="s">
        <v>68</v>
      </c>
      <c r="B144" s="490">
        <v>45986.0</v>
      </c>
      <c r="C144" s="385" t="s">
        <v>13576</v>
      </c>
      <c r="D144" s="385">
        <v>8.62667089231412E14</v>
      </c>
      <c r="E144" s="385" t="s">
        <v>7814</v>
      </c>
      <c r="F144" s="385" t="s">
        <v>13579</v>
      </c>
      <c r="G144" s="491">
        <v>350.0</v>
      </c>
      <c r="H144" s="385" t="s">
        <v>2518</v>
      </c>
      <c r="I144" s="492"/>
      <c r="J144" s="437"/>
      <c r="K144" s="437"/>
      <c r="L144" s="437"/>
      <c r="M144" s="437"/>
      <c r="N144" s="437"/>
      <c r="O144" s="437"/>
      <c r="P144" s="437"/>
      <c r="Q144" s="437"/>
      <c r="R144" s="437"/>
      <c r="S144" s="437"/>
      <c r="T144" s="437"/>
      <c r="U144" s="437"/>
      <c r="V144" s="437"/>
      <c r="W144" s="437"/>
      <c r="X144" s="437"/>
      <c r="Y144" s="437"/>
      <c r="Z144" s="437"/>
      <c r="AA144" s="437"/>
      <c r="AB144" s="437"/>
    </row>
    <row r="145">
      <c r="A145" s="385" t="s">
        <v>68</v>
      </c>
      <c r="B145" s="490">
        <v>45986.0</v>
      </c>
      <c r="C145" s="385" t="s">
        <v>13576</v>
      </c>
      <c r="D145" s="385">
        <v>8.62667089347705E14</v>
      </c>
      <c r="E145" s="385" t="s">
        <v>7814</v>
      </c>
      <c r="F145" s="385" t="s">
        <v>13579</v>
      </c>
      <c r="G145" s="491">
        <v>350.0</v>
      </c>
      <c r="H145" s="385" t="s">
        <v>2518</v>
      </c>
      <c r="I145" s="492"/>
      <c r="J145" s="437"/>
      <c r="K145" s="437"/>
      <c r="L145" s="437"/>
      <c r="M145" s="437"/>
      <c r="N145" s="437"/>
      <c r="O145" s="437"/>
      <c r="P145" s="437"/>
      <c r="Q145" s="437"/>
      <c r="R145" s="437"/>
      <c r="S145" s="437"/>
      <c r="T145" s="437"/>
      <c r="U145" s="437"/>
      <c r="V145" s="437"/>
      <c r="W145" s="437"/>
      <c r="X145" s="437"/>
      <c r="Y145" s="437"/>
      <c r="Z145" s="437"/>
      <c r="AA145" s="437"/>
      <c r="AB145" s="437"/>
    </row>
    <row r="146">
      <c r="A146" s="385" t="s">
        <v>68</v>
      </c>
      <c r="B146" s="490">
        <v>45986.0</v>
      </c>
      <c r="C146" s="385" t="s">
        <v>13576</v>
      </c>
      <c r="D146" s="385">
        <v>8.62667089247095E14</v>
      </c>
      <c r="E146" s="385" t="s">
        <v>7814</v>
      </c>
      <c r="F146" s="385" t="s">
        <v>13579</v>
      </c>
      <c r="G146" s="491">
        <v>350.0</v>
      </c>
      <c r="H146" s="385" t="s">
        <v>2518</v>
      </c>
      <c r="I146" s="492"/>
      <c r="J146" s="437"/>
      <c r="K146" s="437"/>
      <c r="L146" s="437"/>
      <c r="M146" s="437"/>
      <c r="N146" s="437"/>
      <c r="O146" s="437"/>
      <c r="P146" s="437"/>
      <c r="Q146" s="437"/>
      <c r="R146" s="437"/>
      <c r="S146" s="437"/>
      <c r="T146" s="437"/>
      <c r="U146" s="437"/>
      <c r="V146" s="437"/>
      <c r="W146" s="437"/>
      <c r="X146" s="437"/>
      <c r="Y146" s="437"/>
      <c r="Z146" s="437"/>
      <c r="AA146" s="437"/>
      <c r="AB146" s="437"/>
    </row>
    <row r="147">
      <c r="A147" s="385" t="s">
        <v>68</v>
      </c>
      <c r="B147" s="490">
        <v>45986.0</v>
      </c>
      <c r="C147" s="385" t="s">
        <v>13576</v>
      </c>
      <c r="D147" s="385">
        <v>8.62667089231305E14</v>
      </c>
      <c r="E147" s="385" t="s">
        <v>7814</v>
      </c>
      <c r="F147" s="385" t="s">
        <v>13579</v>
      </c>
      <c r="G147" s="491">
        <v>350.0</v>
      </c>
      <c r="H147" s="385" t="s">
        <v>2518</v>
      </c>
      <c r="I147" s="492"/>
      <c r="J147" s="437"/>
      <c r="K147" s="437"/>
      <c r="L147" s="437"/>
      <c r="M147" s="437"/>
      <c r="N147" s="437"/>
      <c r="O147" s="437"/>
      <c r="P147" s="437"/>
      <c r="Q147" s="437"/>
      <c r="R147" s="437"/>
      <c r="S147" s="437"/>
      <c r="T147" s="437"/>
      <c r="U147" s="437"/>
      <c r="V147" s="437"/>
      <c r="W147" s="437"/>
      <c r="X147" s="437"/>
      <c r="Y147" s="437"/>
      <c r="Z147" s="437"/>
      <c r="AA147" s="437"/>
      <c r="AB147" s="437"/>
    </row>
    <row r="148">
      <c r="A148" s="385" t="s">
        <v>68</v>
      </c>
      <c r="B148" s="490">
        <v>45986.0</v>
      </c>
      <c r="C148" s="385" t="s">
        <v>13576</v>
      </c>
      <c r="D148" s="385">
        <v>8.62667089384591E14</v>
      </c>
      <c r="E148" s="385" t="s">
        <v>7814</v>
      </c>
      <c r="F148" s="385" t="s">
        <v>13579</v>
      </c>
      <c r="G148" s="491">
        <v>350.0</v>
      </c>
      <c r="H148" s="385" t="s">
        <v>2518</v>
      </c>
      <c r="I148" s="492"/>
      <c r="J148" s="437"/>
      <c r="K148" s="437"/>
      <c r="L148" s="437"/>
      <c r="M148" s="437"/>
      <c r="N148" s="437"/>
      <c r="O148" s="437"/>
      <c r="P148" s="437"/>
      <c r="Q148" s="437"/>
      <c r="R148" s="437"/>
      <c r="S148" s="437"/>
      <c r="T148" s="437"/>
      <c r="U148" s="437"/>
      <c r="V148" s="437"/>
      <c r="W148" s="437"/>
      <c r="X148" s="437"/>
      <c r="Y148" s="437"/>
      <c r="Z148" s="437"/>
      <c r="AA148" s="437"/>
      <c r="AB148" s="437"/>
    </row>
    <row r="149">
      <c r="A149" s="385" t="s">
        <v>68</v>
      </c>
      <c r="B149" s="490">
        <v>45986.0</v>
      </c>
      <c r="C149" s="385" t="s">
        <v>13576</v>
      </c>
      <c r="D149" s="385">
        <v>8.62667089376928E14</v>
      </c>
      <c r="E149" s="385" t="s">
        <v>7814</v>
      </c>
      <c r="F149" s="385" t="s">
        <v>13579</v>
      </c>
      <c r="G149" s="491">
        <v>350.0</v>
      </c>
      <c r="H149" s="385" t="s">
        <v>2518</v>
      </c>
      <c r="I149" s="492"/>
      <c r="J149" s="437"/>
      <c r="K149" s="437"/>
      <c r="L149" s="437"/>
      <c r="M149" s="437"/>
      <c r="N149" s="437"/>
      <c r="O149" s="437"/>
      <c r="P149" s="437"/>
      <c r="Q149" s="437"/>
      <c r="R149" s="437"/>
      <c r="S149" s="437"/>
      <c r="T149" s="437"/>
      <c r="U149" s="437"/>
      <c r="V149" s="437"/>
      <c r="W149" s="437"/>
      <c r="X149" s="437"/>
      <c r="Y149" s="437"/>
      <c r="Z149" s="437"/>
      <c r="AA149" s="437"/>
      <c r="AB149" s="437"/>
    </row>
    <row r="150">
      <c r="A150" s="385" t="s">
        <v>68</v>
      </c>
      <c r="B150" s="490">
        <v>45986.0</v>
      </c>
      <c r="C150" s="385" t="s">
        <v>13576</v>
      </c>
      <c r="D150" s="385">
        <v>8.62667089351806E14</v>
      </c>
      <c r="E150" s="385" t="s">
        <v>7814</v>
      </c>
      <c r="F150" s="385" t="s">
        <v>13579</v>
      </c>
      <c r="G150" s="491">
        <v>350.0</v>
      </c>
      <c r="H150" s="385" t="s">
        <v>2518</v>
      </c>
      <c r="I150" s="492"/>
      <c r="J150" s="437"/>
      <c r="K150" s="437"/>
      <c r="L150" s="437"/>
      <c r="M150" s="437"/>
      <c r="N150" s="437"/>
      <c r="O150" s="437"/>
      <c r="P150" s="437"/>
      <c r="Q150" s="437"/>
      <c r="R150" s="437"/>
      <c r="S150" s="437"/>
      <c r="T150" s="437"/>
      <c r="U150" s="437"/>
      <c r="V150" s="437"/>
      <c r="W150" s="437"/>
      <c r="X150" s="437"/>
      <c r="Y150" s="437"/>
      <c r="Z150" s="437"/>
      <c r="AA150" s="437"/>
      <c r="AB150" s="437"/>
    </row>
    <row r="151">
      <c r="A151" s="385" t="s">
        <v>68</v>
      </c>
      <c r="B151" s="490">
        <v>45986.0</v>
      </c>
      <c r="C151" s="385" t="s">
        <v>13576</v>
      </c>
      <c r="D151" s="385">
        <v>8.62667089398518E14</v>
      </c>
      <c r="E151" s="385" t="s">
        <v>7814</v>
      </c>
      <c r="F151" s="385" t="s">
        <v>13579</v>
      </c>
      <c r="G151" s="491">
        <v>350.0</v>
      </c>
      <c r="H151" s="385" t="s">
        <v>2518</v>
      </c>
      <c r="I151" s="492"/>
      <c r="J151" s="437"/>
      <c r="K151" s="437"/>
      <c r="L151" s="437"/>
      <c r="M151" s="437"/>
      <c r="N151" s="437"/>
      <c r="O151" s="437"/>
      <c r="P151" s="437"/>
      <c r="Q151" s="437"/>
      <c r="R151" s="437"/>
      <c r="S151" s="437"/>
      <c r="T151" s="437"/>
      <c r="U151" s="437"/>
      <c r="V151" s="437"/>
      <c r="W151" s="437"/>
      <c r="X151" s="437"/>
      <c r="Y151" s="437"/>
      <c r="Z151" s="437"/>
      <c r="AA151" s="437"/>
      <c r="AB151" s="437"/>
    </row>
    <row r="152">
      <c r="A152" s="385" t="s">
        <v>68</v>
      </c>
      <c r="B152" s="490">
        <v>45986.0</v>
      </c>
      <c r="C152" s="385" t="s">
        <v>13576</v>
      </c>
      <c r="D152" s="385">
        <v>8.6266708939523E13</v>
      </c>
      <c r="E152" s="385" t="s">
        <v>7814</v>
      </c>
      <c r="F152" s="385" t="s">
        <v>13579</v>
      </c>
      <c r="G152" s="491">
        <v>350.0</v>
      </c>
      <c r="H152" s="385" t="s">
        <v>2518</v>
      </c>
      <c r="I152" s="492"/>
      <c r="J152" s="437"/>
      <c r="K152" s="437"/>
      <c r="L152" s="437"/>
      <c r="M152" s="437"/>
      <c r="N152" s="437"/>
      <c r="O152" s="437"/>
      <c r="P152" s="437"/>
      <c r="Q152" s="437"/>
      <c r="R152" s="437"/>
      <c r="S152" s="437"/>
      <c r="T152" s="437"/>
      <c r="U152" s="437"/>
      <c r="V152" s="437"/>
      <c r="W152" s="437"/>
      <c r="X152" s="437"/>
      <c r="Y152" s="437"/>
      <c r="Z152" s="437"/>
      <c r="AA152" s="437"/>
      <c r="AB152" s="437"/>
    </row>
    <row r="153">
      <c r="A153" s="385" t="s">
        <v>68</v>
      </c>
      <c r="B153" s="490">
        <v>45986.0</v>
      </c>
      <c r="C153" s="385" t="s">
        <v>13576</v>
      </c>
      <c r="D153" s="385">
        <v>8.62667089246824E14</v>
      </c>
      <c r="E153" s="385" t="s">
        <v>7814</v>
      </c>
      <c r="F153" s="385" t="s">
        <v>13579</v>
      </c>
      <c r="G153" s="491">
        <v>350.0</v>
      </c>
      <c r="H153" s="385" t="s">
        <v>2518</v>
      </c>
      <c r="I153" s="492"/>
      <c r="J153" s="437"/>
      <c r="K153" s="437"/>
      <c r="L153" s="437"/>
      <c r="M153" s="437"/>
      <c r="N153" s="437"/>
      <c r="O153" s="437"/>
      <c r="P153" s="437"/>
      <c r="Q153" s="437"/>
      <c r="R153" s="437"/>
      <c r="S153" s="437"/>
      <c r="T153" s="437"/>
      <c r="U153" s="437"/>
      <c r="V153" s="437"/>
      <c r="W153" s="437"/>
      <c r="X153" s="437"/>
      <c r="Y153" s="437"/>
      <c r="Z153" s="437"/>
      <c r="AA153" s="437"/>
      <c r="AB153" s="437"/>
    </row>
    <row r="154">
      <c r="A154" s="385" t="s">
        <v>68</v>
      </c>
      <c r="B154" s="490">
        <v>45986.0</v>
      </c>
      <c r="C154" s="385" t="s">
        <v>13576</v>
      </c>
      <c r="D154" s="385">
        <v>8.6266708923118E14</v>
      </c>
      <c r="E154" s="385" t="s">
        <v>7814</v>
      </c>
      <c r="F154" s="385" t="s">
        <v>13579</v>
      </c>
      <c r="G154" s="491">
        <v>350.0</v>
      </c>
      <c r="H154" s="385" t="s">
        <v>2518</v>
      </c>
      <c r="I154" s="492"/>
      <c r="J154" s="437"/>
      <c r="K154" s="437"/>
      <c r="L154" s="437"/>
      <c r="M154" s="437"/>
      <c r="N154" s="437"/>
      <c r="O154" s="437"/>
      <c r="P154" s="437"/>
      <c r="Q154" s="437"/>
      <c r="R154" s="437"/>
      <c r="S154" s="437"/>
      <c r="T154" s="437"/>
      <c r="U154" s="437"/>
      <c r="V154" s="437"/>
      <c r="W154" s="437"/>
      <c r="X154" s="437"/>
      <c r="Y154" s="437"/>
      <c r="Z154" s="437"/>
      <c r="AA154" s="437"/>
      <c r="AB154" s="437"/>
    </row>
    <row r="155">
      <c r="A155" s="385" t="s">
        <v>68</v>
      </c>
      <c r="B155" s="490">
        <v>45986.0</v>
      </c>
      <c r="C155" s="385" t="s">
        <v>13576</v>
      </c>
      <c r="D155" s="385">
        <v>8.62667089245461E14</v>
      </c>
      <c r="E155" s="385" t="s">
        <v>7814</v>
      </c>
      <c r="F155" s="385" t="s">
        <v>13579</v>
      </c>
      <c r="G155" s="491">
        <v>350.0</v>
      </c>
      <c r="H155" s="385" t="s">
        <v>2518</v>
      </c>
      <c r="I155" s="496" t="s">
        <v>13585</v>
      </c>
      <c r="J155" s="437"/>
      <c r="K155" s="437"/>
      <c r="L155" s="437"/>
      <c r="M155" s="437"/>
      <c r="N155" s="437"/>
      <c r="O155" s="437"/>
      <c r="P155" s="437"/>
      <c r="Q155" s="437"/>
      <c r="R155" s="437"/>
      <c r="S155" s="437"/>
      <c r="T155" s="437"/>
      <c r="U155" s="437"/>
      <c r="V155" s="437"/>
      <c r="W155" s="437"/>
      <c r="X155" s="437"/>
      <c r="Y155" s="437"/>
      <c r="Z155" s="437"/>
      <c r="AA155" s="437"/>
      <c r="AB155" s="437"/>
    </row>
    <row r="156">
      <c r="A156" s="385" t="s">
        <v>68</v>
      </c>
      <c r="B156" s="490">
        <v>45986.0</v>
      </c>
      <c r="C156" s="385" t="s">
        <v>13576</v>
      </c>
      <c r="D156" s="385">
        <v>8.62667089364684E14</v>
      </c>
      <c r="E156" s="385" t="s">
        <v>2772</v>
      </c>
      <c r="F156" s="385" t="s">
        <v>68</v>
      </c>
      <c r="G156" s="491" t="s">
        <v>68</v>
      </c>
      <c r="H156" s="385" t="s">
        <v>68</v>
      </c>
      <c r="I156" s="492"/>
      <c r="J156" s="437"/>
      <c r="K156" s="437"/>
      <c r="L156" s="437"/>
      <c r="M156" s="437"/>
      <c r="N156" s="437"/>
      <c r="O156" s="437"/>
      <c r="P156" s="437"/>
      <c r="Q156" s="437"/>
      <c r="R156" s="437"/>
      <c r="S156" s="437"/>
      <c r="T156" s="437"/>
      <c r="U156" s="437"/>
      <c r="V156" s="437"/>
      <c r="W156" s="437"/>
      <c r="X156" s="437"/>
      <c r="Y156" s="437"/>
      <c r="Z156" s="437"/>
      <c r="AA156" s="437"/>
      <c r="AB156" s="437"/>
    </row>
    <row r="157">
      <c r="A157" s="385" t="s">
        <v>68</v>
      </c>
      <c r="B157" s="495">
        <v>46020.0</v>
      </c>
      <c r="C157" s="385" t="s">
        <v>13576</v>
      </c>
      <c r="D157" s="385">
        <v>8.6266708935197E14</v>
      </c>
      <c r="E157" s="385" t="s">
        <v>2772</v>
      </c>
      <c r="F157" s="385" t="s">
        <v>68</v>
      </c>
      <c r="G157" s="491" t="s">
        <v>68</v>
      </c>
      <c r="H157" s="385" t="s">
        <v>68</v>
      </c>
      <c r="I157" s="492"/>
      <c r="J157" s="437"/>
      <c r="K157" s="437"/>
      <c r="L157" s="437"/>
      <c r="M157" s="437"/>
      <c r="N157" s="437"/>
      <c r="O157" s="437"/>
      <c r="P157" s="437"/>
      <c r="Q157" s="437"/>
      <c r="R157" s="437"/>
      <c r="S157" s="437"/>
      <c r="T157" s="437"/>
      <c r="U157" s="437"/>
      <c r="V157" s="437"/>
      <c r="W157" s="437"/>
      <c r="X157" s="437"/>
      <c r="Y157" s="437"/>
      <c r="Z157" s="437"/>
      <c r="AA157" s="437"/>
      <c r="AB157" s="437"/>
    </row>
    <row r="158">
      <c r="A158" s="385" t="s">
        <v>68</v>
      </c>
      <c r="B158" s="495">
        <v>46020.0</v>
      </c>
      <c r="C158" s="385" t="s">
        <v>13576</v>
      </c>
      <c r="D158" s="385">
        <v>8.62667089247103E14</v>
      </c>
      <c r="E158" s="385" t="s">
        <v>2772</v>
      </c>
      <c r="F158" s="385" t="s">
        <v>68</v>
      </c>
      <c r="G158" s="491" t="s">
        <v>68</v>
      </c>
      <c r="H158" s="385" t="s">
        <v>68</v>
      </c>
      <c r="I158" s="492"/>
      <c r="J158" s="437"/>
      <c r="K158" s="437"/>
      <c r="L158" s="437"/>
      <c r="M158" s="437"/>
      <c r="N158" s="437"/>
      <c r="O158" s="437"/>
      <c r="P158" s="437"/>
      <c r="Q158" s="437"/>
      <c r="R158" s="437"/>
      <c r="S158" s="437"/>
      <c r="T158" s="437"/>
      <c r="U158" s="437"/>
      <c r="V158" s="437"/>
      <c r="W158" s="437"/>
      <c r="X158" s="437"/>
      <c r="Y158" s="437"/>
      <c r="Z158" s="437"/>
      <c r="AA158" s="437"/>
      <c r="AB158" s="437"/>
    </row>
    <row r="159">
      <c r="A159" s="385" t="s">
        <v>68</v>
      </c>
      <c r="B159" s="495">
        <v>46020.0</v>
      </c>
      <c r="C159" s="385" t="s">
        <v>13576</v>
      </c>
      <c r="D159" s="385">
        <v>8.62667089373354E14</v>
      </c>
      <c r="E159" s="385" t="s">
        <v>2772</v>
      </c>
      <c r="F159" s="385" t="s">
        <v>68</v>
      </c>
      <c r="G159" s="491" t="s">
        <v>68</v>
      </c>
      <c r="H159" s="385" t="s">
        <v>68</v>
      </c>
      <c r="I159" s="492"/>
      <c r="J159" s="437"/>
      <c r="K159" s="437"/>
      <c r="L159" s="437"/>
      <c r="M159" s="437"/>
      <c r="N159" s="437"/>
      <c r="O159" s="437"/>
      <c r="P159" s="437"/>
      <c r="Q159" s="437"/>
      <c r="R159" s="437"/>
      <c r="S159" s="437"/>
      <c r="T159" s="437"/>
      <c r="U159" s="437"/>
      <c r="V159" s="437"/>
      <c r="W159" s="437"/>
      <c r="X159" s="437"/>
      <c r="Y159" s="437"/>
      <c r="Z159" s="437"/>
      <c r="AA159" s="437"/>
      <c r="AB159" s="437"/>
    </row>
    <row r="160">
      <c r="A160" s="385" t="s">
        <v>68</v>
      </c>
      <c r="B160" s="495">
        <v>46020.0</v>
      </c>
      <c r="C160" s="385" t="s">
        <v>13576</v>
      </c>
      <c r="D160" s="385">
        <v>8.62667089398351E14</v>
      </c>
      <c r="E160" s="385" t="s">
        <v>2772</v>
      </c>
      <c r="F160" s="385" t="s">
        <v>68</v>
      </c>
      <c r="G160" s="491" t="s">
        <v>68</v>
      </c>
      <c r="H160" s="385" t="s">
        <v>68</v>
      </c>
      <c r="I160" s="492"/>
      <c r="J160" s="437"/>
      <c r="K160" s="437"/>
      <c r="L160" s="437"/>
      <c r="M160" s="437"/>
      <c r="N160" s="437"/>
      <c r="O160" s="437"/>
      <c r="P160" s="437"/>
      <c r="Q160" s="437"/>
      <c r="R160" s="437"/>
      <c r="S160" s="437"/>
      <c r="T160" s="437"/>
      <c r="U160" s="437"/>
      <c r="V160" s="437"/>
      <c r="W160" s="437"/>
      <c r="X160" s="437"/>
      <c r="Y160" s="437"/>
      <c r="Z160" s="437"/>
      <c r="AA160" s="437"/>
      <c r="AB160" s="437"/>
    </row>
    <row r="161">
      <c r="A161" s="385" t="s">
        <v>68</v>
      </c>
      <c r="B161" s="495">
        <v>46020.0</v>
      </c>
      <c r="C161" s="385" t="s">
        <v>13576</v>
      </c>
      <c r="D161" s="385">
        <v>8.62667089231313E14</v>
      </c>
      <c r="E161" s="385" t="s">
        <v>2772</v>
      </c>
      <c r="F161" s="385" t="s">
        <v>68</v>
      </c>
      <c r="G161" s="491" t="s">
        <v>68</v>
      </c>
      <c r="H161" s="385" t="s">
        <v>68</v>
      </c>
      <c r="I161" s="492"/>
      <c r="J161" s="437"/>
      <c r="K161" s="437"/>
      <c r="L161" s="437"/>
      <c r="M161" s="437"/>
      <c r="N161" s="437"/>
      <c r="O161" s="437"/>
      <c r="P161" s="437"/>
      <c r="Q161" s="437"/>
      <c r="R161" s="437"/>
      <c r="S161" s="437"/>
      <c r="T161" s="437"/>
      <c r="U161" s="437"/>
      <c r="V161" s="437"/>
      <c r="W161" s="437"/>
      <c r="X161" s="437"/>
      <c r="Y161" s="437"/>
      <c r="Z161" s="437"/>
      <c r="AA161" s="437"/>
      <c r="AB161" s="437"/>
    </row>
    <row r="162">
      <c r="A162" s="385" t="s">
        <v>68</v>
      </c>
      <c r="B162" s="495">
        <v>46020.0</v>
      </c>
      <c r="C162" s="385" t="s">
        <v>13576</v>
      </c>
      <c r="D162" s="385">
        <v>8.62667089364601E14</v>
      </c>
      <c r="E162" s="385" t="s">
        <v>2772</v>
      </c>
      <c r="F162" s="385" t="s">
        <v>13586</v>
      </c>
      <c r="G162" s="491" t="s">
        <v>68</v>
      </c>
      <c r="H162" s="385">
        <v>8.11820742E9</v>
      </c>
      <c r="I162" s="497">
        <v>46122.0</v>
      </c>
      <c r="J162" s="437"/>
      <c r="K162" s="437"/>
      <c r="L162" s="437"/>
      <c r="M162" s="437"/>
      <c r="N162" s="437"/>
      <c r="O162" s="437"/>
      <c r="P162" s="437"/>
      <c r="Q162" s="437"/>
      <c r="R162" s="437"/>
      <c r="S162" s="437"/>
      <c r="T162" s="437"/>
      <c r="U162" s="437"/>
      <c r="V162" s="437"/>
      <c r="W162" s="437"/>
      <c r="X162" s="437"/>
      <c r="Y162" s="437"/>
      <c r="Z162" s="437"/>
      <c r="AA162" s="437"/>
      <c r="AB162" s="437"/>
    </row>
    <row r="163">
      <c r="A163" s="385" t="s">
        <v>68</v>
      </c>
      <c r="B163" s="495">
        <v>46020.0</v>
      </c>
      <c r="C163" s="385" t="s">
        <v>13576</v>
      </c>
      <c r="D163" s="385">
        <v>8.62667089247046E14</v>
      </c>
      <c r="E163" s="385" t="s">
        <v>2772</v>
      </c>
      <c r="F163" s="385" t="s">
        <v>68</v>
      </c>
      <c r="G163" s="491" t="s">
        <v>68</v>
      </c>
      <c r="H163" s="385" t="s">
        <v>68</v>
      </c>
      <c r="I163" s="492"/>
      <c r="J163" s="437"/>
      <c r="K163" s="437"/>
      <c r="L163" s="437"/>
      <c r="M163" s="437"/>
      <c r="N163" s="437"/>
      <c r="O163" s="437"/>
      <c r="P163" s="437"/>
      <c r="Q163" s="437"/>
      <c r="R163" s="437"/>
      <c r="S163" s="437"/>
      <c r="T163" s="437"/>
      <c r="U163" s="437"/>
      <c r="V163" s="437"/>
      <c r="W163" s="437"/>
      <c r="X163" s="437"/>
      <c r="Y163" s="437"/>
      <c r="Z163" s="437"/>
      <c r="AA163" s="437"/>
      <c r="AB163" s="437"/>
    </row>
    <row r="164">
      <c r="A164" s="385" t="s">
        <v>68</v>
      </c>
      <c r="B164" s="495">
        <v>46020.0</v>
      </c>
      <c r="C164" s="385" t="s">
        <v>13576</v>
      </c>
      <c r="D164" s="385">
        <v>8.62667089364544E14</v>
      </c>
      <c r="E164" s="385" t="s">
        <v>2772</v>
      </c>
      <c r="F164" s="385" t="s">
        <v>68</v>
      </c>
      <c r="G164" s="491" t="s">
        <v>68</v>
      </c>
      <c r="H164" s="385" t="s">
        <v>68</v>
      </c>
      <c r="I164" s="492"/>
      <c r="J164" s="437"/>
      <c r="K164" s="437"/>
      <c r="L164" s="437"/>
      <c r="M164" s="437"/>
      <c r="N164" s="437"/>
      <c r="O164" s="437"/>
      <c r="P164" s="437"/>
      <c r="Q164" s="437"/>
      <c r="R164" s="437"/>
      <c r="S164" s="437"/>
      <c r="T164" s="437"/>
      <c r="U164" s="437"/>
      <c r="V164" s="437"/>
      <c r="W164" s="437"/>
      <c r="X164" s="437"/>
      <c r="Y164" s="437"/>
      <c r="Z164" s="437"/>
      <c r="AA164" s="437"/>
      <c r="AB164" s="437"/>
    </row>
    <row r="165">
      <c r="A165" s="385" t="s">
        <v>68</v>
      </c>
      <c r="B165" s="495">
        <v>46020.0</v>
      </c>
      <c r="C165" s="385" t="s">
        <v>13576</v>
      </c>
      <c r="D165" s="385">
        <v>8.62667089364627E14</v>
      </c>
      <c r="E165" s="385" t="s">
        <v>2772</v>
      </c>
      <c r="F165" s="385" t="s">
        <v>68</v>
      </c>
      <c r="G165" s="491" t="s">
        <v>68</v>
      </c>
      <c r="H165" s="385" t="s">
        <v>68</v>
      </c>
      <c r="I165" s="492"/>
      <c r="J165" s="437"/>
      <c r="K165" s="437"/>
      <c r="L165" s="437"/>
      <c r="M165" s="437"/>
      <c r="N165" s="437"/>
      <c r="O165" s="437"/>
      <c r="P165" s="437"/>
      <c r="Q165" s="437"/>
      <c r="R165" s="437"/>
      <c r="S165" s="437"/>
      <c r="T165" s="437"/>
      <c r="U165" s="437"/>
      <c r="V165" s="437"/>
      <c r="W165" s="437"/>
      <c r="X165" s="437"/>
      <c r="Y165" s="437"/>
      <c r="Z165" s="437"/>
      <c r="AA165" s="437"/>
      <c r="AB165" s="437"/>
    </row>
    <row r="166">
      <c r="A166" s="385" t="s">
        <v>68</v>
      </c>
      <c r="B166" s="495">
        <v>46020.0</v>
      </c>
      <c r="C166" s="385" t="s">
        <v>13576</v>
      </c>
      <c r="D166" s="385">
        <v>8.62667089247137E14</v>
      </c>
      <c r="E166" s="385" t="s">
        <v>2772</v>
      </c>
      <c r="F166" s="385" t="s">
        <v>68</v>
      </c>
      <c r="G166" s="491" t="s">
        <v>68</v>
      </c>
      <c r="H166" s="385" t="s">
        <v>68</v>
      </c>
      <c r="I166" s="492"/>
      <c r="J166" s="437"/>
      <c r="K166" s="437"/>
      <c r="L166" s="437"/>
      <c r="M166" s="437"/>
      <c r="N166" s="437"/>
      <c r="O166" s="437"/>
      <c r="P166" s="437"/>
      <c r="Q166" s="437"/>
      <c r="R166" s="437"/>
      <c r="S166" s="437"/>
      <c r="T166" s="437"/>
      <c r="U166" s="437"/>
      <c r="V166" s="437"/>
      <c r="W166" s="437"/>
      <c r="X166" s="437"/>
      <c r="Y166" s="437"/>
      <c r="Z166" s="437"/>
      <c r="AA166" s="437"/>
      <c r="AB166" s="437"/>
    </row>
    <row r="167">
      <c r="A167" s="385" t="s">
        <v>68</v>
      </c>
      <c r="B167" s="495">
        <v>46014.0</v>
      </c>
      <c r="C167" s="385" t="s">
        <v>13576</v>
      </c>
      <c r="D167" s="385">
        <v>8.62667089264546E14</v>
      </c>
      <c r="E167" s="385" t="s">
        <v>13581</v>
      </c>
      <c r="F167" s="385" t="s">
        <v>13579</v>
      </c>
      <c r="G167" s="491">
        <v>449.0</v>
      </c>
      <c r="H167" s="385" t="s">
        <v>13580</v>
      </c>
      <c r="I167" s="492"/>
      <c r="J167" s="437"/>
      <c r="K167" s="437"/>
      <c r="L167" s="437"/>
      <c r="M167" s="437"/>
      <c r="N167" s="437"/>
      <c r="O167" s="437"/>
      <c r="P167" s="437"/>
      <c r="Q167" s="437"/>
      <c r="R167" s="437"/>
      <c r="S167" s="437"/>
      <c r="T167" s="437"/>
      <c r="U167" s="437"/>
      <c r="V167" s="437"/>
      <c r="W167" s="437"/>
      <c r="X167" s="437"/>
      <c r="Y167" s="437"/>
      <c r="Z167" s="437"/>
      <c r="AA167" s="437"/>
      <c r="AB167" s="437"/>
    </row>
    <row r="168">
      <c r="A168" s="385" t="s">
        <v>68</v>
      </c>
      <c r="B168" s="495">
        <v>46014.0</v>
      </c>
      <c r="C168" s="385" t="s">
        <v>13576</v>
      </c>
      <c r="D168" s="385">
        <v>8.62667089231347E14</v>
      </c>
      <c r="E168" s="385" t="s">
        <v>13581</v>
      </c>
      <c r="F168" s="385" t="s">
        <v>13579</v>
      </c>
      <c r="G168" s="491">
        <v>449.0</v>
      </c>
      <c r="H168" s="385" t="s">
        <v>13580</v>
      </c>
      <c r="I168" s="492"/>
      <c r="J168" s="437"/>
      <c r="K168" s="437"/>
      <c r="L168" s="437"/>
      <c r="M168" s="437"/>
      <c r="N168" s="437"/>
      <c r="O168" s="437"/>
      <c r="P168" s="437"/>
      <c r="Q168" s="437"/>
      <c r="R168" s="437"/>
      <c r="S168" s="437"/>
      <c r="T168" s="437"/>
      <c r="U168" s="437"/>
      <c r="V168" s="437"/>
      <c r="W168" s="437"/>
      <c r="X168" s="437"/>
      <c r="Y168" s="437"/>
      <c r="Z168" s="437"/>
      <c r="AA168" s="437"/>
      <c r="AB168" s="437"/>
    </row>
    <row r="169">
      <c r="A169" s="385" t="s">
        <v>68</v>
      </c>
      <c r="B169" s="495">
        <v>46014.0</v>
      </c>
      <c r="C169" s="385" t="s">
        <v>13576</v>
      </c>
      <c r="D169" s="385">
        <v>8.62667089202991E14</v>
      </c>
      <c r="E169" s="385" t="s">
        <v>13581</v>
      </c>
      <c r="F169" s="385" t="s">
        <v>13579</v>
      </c>
      <c r="G169" s="491">
        <v>449.0</v>
      </c>
      <c r="H169" s="385" t="s">
        <v>13580</v>
      </c>
      <c r="I169" s="492"/>
      <c r="J169" s="437"/>
      <c r="K169" s="437"/>
      <c r="L169" s="437"/>
      <c r="M169" s="437"/>
      <c r="N169" s="437"/>
      <c r="O169" s="437"/>
      <c r="P169" s="437"/>
      <c r="Q169" s="437"/>
      <c r="R169" s="437"/>
      <c r="S169" s="437"/>
      <c r="T169" s="437"/>
      <c r="U169" s="437"/>
      <c r="V169" s="437"/>
      <c r="W169" s="437"/>
      <c r="X169" s="437"/>
      <c r="Y169" s="437"/>
      <c r="Z169" s="437"/>
      <c r="AA169" s="437"/>
      <c r="AB169" s="437"/>
    </row>
    <row r="170">
      <c r="A170" s="385" t="s">
        <v>68</v>
      </c>
      <c r="B170" s="495">
        <v>46014.0</v>
      </c>
      <c r="C170" s="385" t="s">
        <v>13576</v>
      </c>
      <c r="D170" s="385">
        <v>8.62667089351822E14</v>
      </c>
      <c r="E170" s="385" t="s">
        <v>13581</v>
      </c>
      <c r="F170" s="385" t="s">
        <v>13579</v>
      </c>
      <c r="G170" s="491">
        <v>449.0</v>
      </c>
      <c r="H170" s="385" t="s">
        <v>13580</v>
      </c>
      <c r="I170" s="492"/>
      <c r="J170" s="437"/>
      <c r="K170" s="437"/>
      <c r="L170" s="437"/>
      <c r="M170" s="437"/>
      <c r="N170" s="437"/>
      <c r="O170" s="437"/>
      <c r="P170" s="437"/>
      <c r="Q170" s="437"/>
      <c r="R170" s="437"/>
      <c r="S170" s="437"/>
      <c r="T170" s="437"/>
      <c r="U170" s="437"/>
      <c r="V170" s="437"/>
      <c r="W170" s="437"/>
      <c r="X170" s="437"/>
      <c r="Y170" s="437"/>
      <c r="Z170" s="437"/>
      <c r="AA170" s="437"/>
      <c r="AB170" s="437"/>
    </row>
    <row r="171">
      <c r="A171" s="385" t="s">
        <v>68</v>
      </c>
      <c r="B171" s="385" t="s">
        <v>68</v>
      </c>
      <c r="C171" s="385" t="s">
        <v>13576</v>
      </c>
      <c r="D171" s="385">
        <v>8.6266708939685E14</v>
      </c>
      <c r="E171" s="385" t="s">
        <v>68</v>
      </c>
      <c r="F171" s="385" t="s">
        <v>68</v>
      </c>
      <c r="G171" s="491" t="s">
        <v>68</v>
      </c>
      <c r="H171" s="385" t="s">
        <v>68</v>
      </c>
      <c r="I171" s="492"/>
      <c r="J171" s="437"/>
      <c r="K171" s="437"/>
      <c r="L171" s="437"/>
      <c r="M171" s="437"/>
      <c r="N171" s="437"/>
      <c r="O171" s="437"/>
      <c r="P171" s="437"/>
      <c r="Q171" s="437"/>
      <c r="R171" s="437"/>
      <c r="S171" s="437"/>
      <c r="T171" s="437"/>
      <c r="U171" s="437"/>
      <c r="V171" s="437"/>
      <c r="W171" s="437"/>
      <c r="X171" s="437"/>
      <c r="Y171" s="437"/>
      <c r="Z171" s="437"/>
      <c r="AA171" s="437"/>
      <c r="AB171" s="437"/>
    </row>
    <row r="172">
      <c r="A172" s="385" t="s">
        <v>68</v>
      </c>
      <c r="B172" s="385" t="s">
        <v>68</v>
      </c>
      <c r="C172" s="385" t="s">
        <v>13576</v>
      </c>
      <c r="D172" s="385">
        <v>8.62667089211919E14</v>
      </c>
      <c r="E172" s="385" t="s">
        <v>68</v>
      </c>
      <c r="F172" s="385" t="s">
        <v>68</v>
      </c>
      <c r="G172" s="491" t="s">
        <v>68</v>
      </c>
      <c r="H172" s="385" t="s">
        <v>68</v>
      </c>
      <c r="I172" s="492"/>
      <c r="J172" s="437"/>
      <c r="K172" s="437"/>
      <c r="L172" s="437"/>
      <c r="M172" s="437"/>
      <c r="N172" s="437"/>
      <c r="O172" s="437"/>
      <c r="P172" s="437"/>
      <c r="Q172" s="437"/>
      <c r="R172" s="437"/>
      <c r="S172" s="437"/>
      <c r="T172" s="437"/>
      <c r="U172" s="437"/>
      <c r="V172" s="437"/>
      <c r="W172" s="437"/>
      <c r="X172" s="437"/>
      <c r="Y172" s="437"/>
      <c r="Z172" s="437"/>
      <c r="AA172" s="437"/>
      <c r="AB172" s="437"/>
    </row>
    <row r="173">
      <c r="A173" s="385" t="s">
        <v>68</v>
      </c>
      <c r="B173" s="495">
        <v>46020.0</v>
      </c>
      <c r="C173" s="385" t="s">
        <v>13576</v>
      </c>
      <c r="D173" s="385">
        <v>8.62667089231271E14</v>
      </c>
      <c r="E173" s="385" t="s">
        <v>2772</v>
      </c>
      <c r="F173" s="385" t="s">
        <v>68</v>
      </c>
      <c r="G173" s="491" t="s">
        <v>68</v>
      </c>
      <c r="H173" s="385" t="s">
        <v>68</v>
      </c>
      <c r="I173" s="492"/>
      <c r="J173" s="437"/>
      <c r="K173" s="437"/>
      <c r="L173" s="437"/>
      <c r="M173" s="437"/>
      <c r="N173" s="437"/>
      <c r="O173" s="437"/>
      <c r="P173" s="437"/>
      <c r="Q173" s="437"/>
      <c r="R173" s="437"/>
      <c r="S173" s="437"/>
      <c r="T173" s="437"/>
      <c r="U173" s="437"/>
      <c r="V173" s="437"/>
      <c r="W173" s="437"/>
      <c r="X173" s="437"/>
      <c r="Y173" s="437"/>
      <c r="Z173" s="437"/>
      <c r="AA173" s="437"/>
      <c r="AB173" s="437"/>
    </row>
    <row r="174">
      <c r="A174" s="385" t="s">
        <v>68</v>
      </c>
      <c r="B174" s="495">
        <v>46020.0</v>
      </c>
      <c r="C174" s="385" t="s">
        <v>13576</v>
      </c>
      <c r="D174" s="385">
        <v>8.62667089246766E14</v>
      </c>
      <c r="E174" s="385" t="s">
        <v>2772</v>
      </c>
      <c r="F174" s="385" t="s">
        <v>68</v>
      </c>
      <c r="G174" s="491" t="s">
        <v>68</v>
      </c>
      <c r="H174" s="385" t="s">
        <v>68</v>
      </c>
      <c r="I174" s="492"/>
      <c r="J174" s="437"/>
      <c r="K174" s="437"/>
      <c r="L174" s="437"/>
      <c r="M174" s="437"/>
      <c r="N174" s="437"/>
      <c r="O174" s="437"/>
      <c r="P174" s="437"/>
      <c r="Q174" s="437"/>
      <c r="R174" s="437"/>
      <c r="S174" s="437"/>
      <c r="T174" s="437"/>
      <c r="U174" s="437"/>
      <c r="V174" s="437"/>
      <c r="W174" s="437"/>
      <c r="X174" s="437"/>
      <c r="Y174" s="437"/>
      <c r="Z174" s="437"/>
      <c r="AA174" s="437"/>
      <c r="AB174" s="437"/>
    </row>
    <row r="175">
      <c r="A175" s="385" t="s">
        <v>68</v>
      </c>
      <c r="B175" s="385" t="s">
        <v>68</v>
      </c>
      <c r="C175" s="385" t="s">
        <v>13576</v>
      </c>
      <c r="D175" s="385">
        <v>8.62667089390499E14</v>
      </c>
      <c r="E175" s="385" t="s">
        <v>68</v>
      </c>
      <c r="F175" s="385" t="s">
        <v>68</v>
      </c>
      <c r="G175" s="491" t="s">
        <v>68</v>
      </c>
      <c r="H175" s="385" t="s">
        <v>68</v>
      </c>
      <c r="I175" s="492"/>
      <c r="J175" s="437"/>
      <c r="K175" s="437"/>
      <c r="L175" s="437"/>
      <c r="M175" s="437"/>
      <c r="N175" s="437"/>
      <c r="O175" s="437"/>
      <c r="P175" s="437"/>
      <c r="Q175" s="437"/>
      <c r="R175" s="437"/>
      <c r="S175" s="437"/>
      <c r="T175" s="437"/>
      <c r="U175" s="437"/>
      <c r="V175" s="437"/>
      <c r="W175" s="437"/>
      <c r="X175" s="437"/>
      <c r="Y175" s="437"/>
      <c r="Z175" s="437"/>
      <c r="AA175" s="437"/>
      <c r="AB175" s="437"/>
    </row>
    <row r="176">
      <c r="A176" s="385" t="s">
        <v>68</v>
      </c>
      <c r="B176" s="385" t="s">
        <v>68</v>
      </c>
      <c r="C176" s="385" t="s">
        <v>13576</v>
      </c>
      <c r="D176" s="385">
        <v>8.62667089244902E14</v>
      </c>
      <c r="E176" s="385" t="s">
        <v>68</v>
      </c>
      <c r="F176" s="385" t="s">
        <v>68</v>
      </c>
      <c r="G176" s="491" t="s">
        <v>68</v>
      </c>
      <c r="H176" s="385" t="s">
        <v>68</v>
      </c>
      <c r="I176" s="492"/>
      <c r="J176" s="437"/>
      <c r="K176" s="437"/>
      <c r="L176" s="437"/>
      <c r="M176" s="437"/>
      <c r="N176" s="437"/>
      <c r="O176" s="437"/>
      <c r="P176" s="437"/>
      <c r="Q176" s="437"/>
      <c r="R176" s="437"/>
      <c r="S176" s="437"/>
      <c r="T176" s="437"/>
      <c r="U176" s="437"/>
      <c r="V176" s="437"/>
      <c r="W176" s="437"/>
      <c r="X176" s="437"/>
      <c r="Y176" s="437"/>
      <c r="Z176" s="437"/>
      <c r="AA176" s="437"/>
      <c r="AB176" s="437"/>
    </row>
    <row r="177">
      <c r="A177" s="385" t="s">
        <v>68</v>
      </c>
      <c r="B177" s="385" t="s">
        <v>68</v>
      </c>
      <c r="C177" s="385" t="s">
        <v>13576</v>
      </c>
      <c r="D177" s="385">
        <v>8.6266708937691E14</v>
      </c>
      <c r="E177" s="385" t="s">
        <v>68</v>
      </c>
      <c r="F177" s="385" t="s">
        <v>68</v>
      </c>
      <c r="G177" s="491" t="s">
        <v>68</v>
      </c>
      <c r="H177" s="385" t="s">
        <v>68</v>
      </c>
      <c r="I177" s="492"/>
      <c r="J177" s="437"/>
      <c r="K177" s="437"/>
      <c r="L177" s="437"/>
      <c r="M177" s="437"/>
      <c r="N177" s="437"/>
      <c r="O177" s="437"/>
      <c r="P177" s="437"/>
      <c r="Q177" s="437"/>
      <c r="R177" s="437"/>
      <c r="S177" s="437"/>
      <c r="T177" s="437"/>
      <c r="U177" s="437"/>
      <c r="V177" s="437"/>
      <c r="W177" s="437"/>
      <c r="X177" s="437"/>
      <c r="Y177" s="437"/>
      <c r="Z177" s="437"/>
      <c r="AA177" s="437"/>
      <c r="AB177" s="437"/>
    </row>
    <row r="178">
      <c r="A178" s="385" t="s">
        <v>68</v>
      </c>
      <c r="B178" s="385" t="s">
        <v>68</v>
      </c>
      <c r="C178" s="385" t="s">
        <v>13576</v>
      </c>
      <c r="D178" s="385">
        <v>8.62667089257813E14</v>
      </c>
      <c r="E178" s="385" t="s">
        <v>68</v>
      </c>
      <c r="F178" s="385" t="s">
        <v>68</v>
      </c>
      <c r="G178" s="491" t="s">
        <v>68</v>
      </c>
      <c r="H178" s="385" t="s">
        <v>68</v>
      </c>
      <c r="I178" s="492"/>
      <c r="J178" s="437"/>
      <c r="K178" s="437"/>
      <c r="L178" s="437"/>
      <c r="M178" s="437"/>
      <c r="N178" s="437"/>
      <c r="O178" s="437"/>
      <c r="P178" s="437"/>
      <c r="Q178" s="437"/>
      <c r="R178" s="437"/>
      <c r="S178" s="437"/>
      <c r="T178" s="437"/>
      <c r="U178" s="437"/>
      <c r="V178" s="437"/>
      <c r="W178" s="437"/>
      <c r="X178" s="437"/>
      <c r="Y178" s="437"/>
      <c r="Z178" s="437"/>
      <c r="AA178" s="437"/>
      <c r="AB178" s="437"/>
    </row>
    <row r="179">
      <c r="A179" s="385" t="s">
        <v>68</v>
      </c>
      <c r="B179" s="385" t="s">
        <v>68</v>
      </c>
      <c r="C179" s="385" t="s">
        <v>13576</v>
      </c>
      <c r="D179" s="385">
        <v>8.62667089231396E14</v>
      </c>
      <c r="E179" s="385" t="s">
        <v>68</v>
      </c>
      <c r="F179" s="385" t="s">
        <v>68</v>
      </c>
      <c r="G179" s="491" t="s">
        <v>68</v>
      </c>
      <c r="H179" s="385" t="s">
        <v>68</v>
      </c>
      <c r="I179" s="492"/>
      <c r="J179" s="437"/>
      <c r="K179" s="437"/>
      <c r="L179" s="437"/>
      <c r="M179" s="437"/>
      <c r="N179" s="437"/>
      <c r="O179" s="437"/>
      <c r="P179" s="437"/>
      <c r="Q179" s="437"/>
      <c r="R179" s="437"/>
      <c r="S179" s="437"/>
      <c r="T179" s="437"/>
      <c r="U179" s="437"/>
      <c r="V179" s="437"/>
      <c r="W179" s="437"/>
      <c r="X179" s="437"/>
      <c r="Y179" s="437"/>
      <c r="Z179" s="437"/>
      <c r="AA179" s="437"/>
      <c r="AB179" s="437"/>
    </row>
    <row r="180">
      <c r="A180" s="385" t="s">
        <v>68</v>
      </c>
      <c r="B180" s="385" t="s">
        <v>68</v>
      </c>
      <c r="C180" s="385" t="s">
        <v>13576</v>
      </c>
      <c r="D180" s="385">
        <v>8.62667089396868E14</v>
      </c>
      <c r="E180" s="385" t="s">
        <v>68</v>
      </c>
      <c r="F180" s="385" t="s">
        <v>68</v>
      </c>
      <c r="G180" s="491" t="s">
        <v>68</v>
      </c>
      <c r="H180" s="385" t="s">
        <v>68</v>
      </c>
      <c r="I180" s="492"/>
      <c r="J180" s="437"/>
      <c r="K180" s="437"/>
      <c r="L180" s="437"/>
      <c r="M180" s="437"/>
      <c r="N180" s="437"/>
      <c r="O180" s="437"/>
      <c r="P180" s="437"/>
      <c r="Q180" s="437"/>
      <c r="R180" s="437"/>
      <c r="S180" s="437"/>
      <c r="T180" s="437"/>
      <c r="U180" s="437"/>
      <c r="V180" s="437"/>
      <c r="W180" s="437"/>
      <c r="X180" s="437"/>
      <c r="Y180" s="437"/>
      <c r="Z180" s="437"/>
      <c r="AA180" s="437"/>
      <c r="AB180" s="437"/>
    </row>
    <row r="181">
      <c r="A181" s="385" t="s">
        <v>68</v>
      </c>
      <c r="B181" s="495">
        <v>46014.0</v>
      </c>
      <c r="C181" s="385" t="s">
        <v>13576</v>
      </c>
      <c r="D181" s="385">
        <v>8.62667089364635E14</v>
      </c>
      <c r="E181" s="385" t="s">
        <v>13581</v>
      </c>
      <c r="F181" s="385" t="s">
        <v>13579</v>
      </c>
      <c r="G181" s="491">
        <v>449.0</v>
      </c>
      <c r="H181" s="385" t="s">
        <v>13580</v>
      </c>
      <c r="I181" s="492"/>
      <c r="J181" s="437"/>
      <c r="K181" s="437"/>
      <c r="L181" s="437"/>
      <c r="M181" s="437"/>
      <c r="N181" s="437"/>
      <c r="O181" s="437"/>
      <c r="P181" s="437"/>
      <c r="Q181" s="437"/>
      <c r="R181" s="437"/>
      <c r="S181" s="437"/>
      <c r="T181" s="437"/>
      <c r="U181" s="437"/>
      <c r="V181" s="437"/>
      <c r="W181" s="437"/>
      <c r="X181" s="437"/>
      <c r="Y181" s="437"/>
      <c r="Z181" s="437"/>
      <c r="AA181" s="437"/>
      <c r="AB181" s="437"/>
    </row>
    <row r="182">
      <c r="A182" s="385" t="s">
        <v>68</v>
      </c>
      <c r="B182" s="495">
        <v>46014.0</v>
      </c>
      <c r="C182" s="385" t="s">
        <v>13576</v>
      </c>
      <c r="D182" s="385">
        <v>8.62667089231172E14</v>
      </c>
      <c r="E182" s="385" t="s">
        <v>13581</v>
      </c>
      <c r="F182" s="385" t="s">
        <v>13579</v>
      </c>
      <c r="G182" s="491">
        <v>449.0</v>
      </c>
      <c r="H182" s="385" t="s">
        <v>13580</v>
      </c>
      <c r="I182" s="492"/>
      <c r="J182" s="437"/>
      <c r="K182" s="437"/>
      <c r="L182" s="437"/>
      <c r="M182" s="437"/>
      <c r="N182" s="437"/>
      <c r="O182" s="437"/>
      <c r="P182" s="437"/>
      <c r="Q182" s="437"/>
      <c r="R182" s="437"/>
      <c r="S182" s="437"/>
      <c r="T182" s="437"/>
      <c r="U182" s="437"/>
      <c r="V182" s="437"/>
      <c r="W182" s="437"/>
      <c r="X182" s="437"/>
      <c r="Y182" s="437"/>
      <c r="Z182" s="437"/>
      <c r="AA182" s="437"/>
      <c r="AB182" s="437"/>
    </row>
    <row r="183">
      <c r="A183" s="385" t="s">
        <v>68</v>
      </c>
      <c r="B183" s="495">
        <v>46014.0</v>
      </c>
      <c r="C183" s="385" t="s">
        <v>13576</v>
      </c>
      <c r="D183" s="385">
        <v>8.62667089225844E14</v>
      </c>
      <c r="E183" s="385" t="s">
        <v>5348</v>
      </c>
      <c r="F183" s="385" t="s">
        <v>13579</v>
      </c>
      <c r="G183" s="491" t="s">
        <v>68</v>
      </c>
      <c r="H183" s="385" t="s">
        <v>68</v>
      </c>
      <c r="I183" s="496" t="s">
        <v>13587</v>
      </c>
      <c r="J183" s="494">
        <v>46029.0</v>
      </c>
      <c r="K183" s="437"/>
      <c r="L183" s="437"/>
      <c r="M183" s="437"/>
      <c r="N183" s="437"/>
      <c r="O183" s="437"/>
      <c r="P183" s="437"/>
      <c r="Q183" s="437"/>
      <c r="R183" s="437"/>
      <c r="S183" s="437"/>
      <c r="T183" s="437"/>
      <c r="U183" s="437"/>
      <c r="V183" s="437"/>
      <c r="W183" s="437"/>
      <c r="X183" s="437"/>
      <c r="Y183" s="437"/>
      <c r="Z183" s="437"/>
      <c r="AA183" s="437"/>
      <c r="AB183" s="437"/>
    </row>
    <row r="184">
      <c r="A184" s="385" t="s">
        <v>68</v>
      </c>
      <c r="B184" s="495">
        <v>46014.0</v>
      </c>
      <c r="C184" s="385" t="s">
        <v>13576</v>
      </c>
      <c r="D184" s="385">
        <v>8.62667089245198E14</v>
      </c>
      <c r="E184" s="385" t="s">
        <v>5348</v>
      </c>
      <c r="F184" s="385" t="s">
        <v>13579</v>
      </c>
      <c r="G184" s="491" t="s">
        <v>68</v>
      </c>
      <c r="H184" s="385" t="s">
        <v>68</v>
      </c>
      <c r="I184" s="496" t="s">
        <v>13587</v>
      </c>
      <c r="J184" s="437"/>
      <c r="K184" s="437"/>
      <c r="L184" s="437"/>
      <c r="M184" s="437"/>
      <c r="N184" s="437"/>
      <c r="O184" s="437"/>
      <c r="P184" s="437"/>
      <c r="Q184" s="437"/>
      <c r="R184" s="437"/>
      <c r="S184" s="437"/>
      <c r="T184" s="437"/>
      <c r="U184" s="437"/>
      <c r="V184" s="437"/>
      <c r="W184" s="437"/>
      <c r="X184" s="437"/>
      <c r="Y184" s="437"/>
      <c r="Z184" s="437"/>
      <c r="AA184" s="437"/>
      <c r="AB184" s="437"/>
    </row>
    <row r="185">
      <c r="A185" s="385" t="s">
        <v>68</v>
      </c>
      <c r="B185" s="495">
        <v>46014.0</v>
      </c>
      <c r="C185" s="385" t="s">
        <v>13576</v>
      </c>
      <c r="D185" s="385">
        <v>8.62667089224367E14</v>
      </c>
      <c r="E185" s="385" t="s">
        <v>5348</v>
      </c>
      <c r="F185" s="385" t="s">
        <v>13579</v>
      </c>
      <c r="G185" s="491" t="s">
        <v>68</v>
      </c>
      <c r="H185" s="385" t="s">
        <v>68</v>
      </c>
      <c r="I185" s="496" t="s">
        <v>13587</v>
      </c>
      <c r="J185" s="437"/>
      <c r="K185" s="437"/>
      <c r="L185" s="437"/>
      <c r="M185" s="437"/>
      <c r="N185" s="437"/>
      <c r="O185" s="437"/>
      <c r="P185" s="437"/>
      <c r="Q185" s="437"/>
      <c r="R185" s="437"/>
      <c r="S185" s="437"/>
      <c r="T185" s="437"/>
      <c r="U185" s="437"/>
      <c r="V185" s="437"/>
      <c r="W185" s="437"/>
      <c r="X185" s="437"/>
      <c r="Y185" s="437"/>
      <c r="Z185" s="437"/>
      <c r="AA185" s="437"/>
      <c r="AB185" s="437"/>
    </row>
    <row r="186">
      <c r="A186" s="385" t="s">
        <v>68</v>
      </c>
      <c r="B186" s="495">
        <v>46014.0</v>
      </c>
      <c r="C186" s="385" t="s">
        <v>13576</v>
      </c>
      <c r="D186" s="385">
        <v>8.62667089398278E14</v>
      </c>
      <c r="E186" s="385" t="s">
        <v>5348</v>
      </c>
      <c r="F186" s="385" t="s">
        <v>13579</v>
      </c>
      <c r="G186" s="491" t="s">
        <v>68</v>
      </c>
      <c r="H186" s="385" t="s">
        <v>68</v>
      </c>
      <c r="I186" s="496" t="s">
        <v>13587</v>
      </c>
      <c r="J186" s="437"/>
      <c r="K186" s="437"/>
      <c r="L186" s="437"/>
      <c r="M186" s="437"/>
      <c r="N186" s="437"/>
      <c r="O186" s="437"/>
      <c r="P186" s="437"/>
      <c r="Q186" s="437"/>
      <c r="R186" s="437"/>
      <c r="S186" s="437"/>
      <c r="T186" s="437"/>
      <c r="U186" s="437"/>
      <c r="V186" s="437"/>
      <c r="W186" s="437"/>
      <c r="X186" s="437"/>
      <c r="Y186" s="437"/>
      <c r="Z186" s="437"/>
      <c r="AA186" s="437"/>
      <c r="AB186" s="437"/>
    </row>
    <row r="187">
      <c r="A187" s="385" t="s">
        <v>68</v>
      </c>
      <c r="B187" s="385" t="s">
        <v>68</v>
      </c>
      <c r="C187" s="385" t="s">
        <v>13576</v>
      </c>
      <c r="D187" s="385">
        <v>8.62667089364643E14</v>
      </c>
      <c r="E187" s="385" t="s">
        <v>68</v>
      </c>
      <c r="F187" s="385" t="s">
        <v>68</v>
      </c>
      <c r="G187" s="491" t="s">
        <v>68</v>
      </c>
      <c r="H187" s="385" t="s">
        <v>68</v>
      </c>
      <c r="I187" s="492"/>
      <c r="J187" s="437"/>
      <c r="K187" s="437"/>
      <c r="L187" s="437"/>
      <c r="M187" s="437"/>
      <c r="N187" s="437"/>
      <c r="O187" s="437"/>
      <c r="P187" s="437"/>
      <c r="Q187" s="437"/>
      <c r="R187" s="437"/>
      <c r="S187" s="437"/>
      <c r="T187" s="437"/>
      <c r="U187" s="437"/>
      <c r="V187" s="437"/>
      <c r="W187" s="437"/>
      <c r="X187" s="437"/>
      <c r="Y187" s="437"/>
      <c r="Z187" s="437"/>
      <c r="AA187" s="437"/>
      <c r="AB187" s="437"/>
    </row>
    <row r="188">
      <c r="A188" s="385" t="s">
        <v>68</v>
      </c>
      <c r="B188" s="385" t="s">
        <v>68</v>
      </c>
      <c r="C188" s="385" t="s">
        <v>13576</v>
      </c>
      <c r="D188" s="385">
        <v>8.62667089254737E14</v>
      </c>
      <c r="E188" s="385" t="s">
        <v>68</v>
      </c>
      <c r="F188" s="385" t="s">
        <v>68</v>
      </c>
      <c r="G188" s="491" t="s">
        <v>68</v>
      </c>
      <c r="H188" s="385" t="s">
        <v>68</v>
      </c>
      <c r="I188" s="492"/>
      <c r="J188" s="437"/>
      <c r="K188" s="437"/>
      <c r="L188" s="437"/>
      <c r="M188" s="437"/>
      <c r="N188" s="437"/>
      <c r="O188" s="437"/>
      <c r="P188" s="437"/>
      <c r="Q188" s="437"/>
      <c r="R188" s="437"/>
      <c r="S188" s="437"/>
      <c r="T188" s="437"/>
      <c r="U188" s="437"/>
      <c r="V188" s="437"/>
      <c r="W188" s="437"/>
      <c r="X188" s="437"/>
      <c r="Y188" s="437"/>
      <c r="Z188" s="437"/>
      <c r="AA188" s="437"/>
      <c r="AB188" s="437"/>
    </row>
    <row r="189">
      <c r="A189" s="385" t="s">
        <v>68</v>
      </c>
      <c r="B189" s="495">
        <v>46014.0</v>
      </c>
      <c r="C189" s="385" t="s">
        <v>13576</v>
      </c>
      <c r="D189" s="385">
        <v>8.62667089251329E14</v>
      </c>
      <c r="E189" s="385" t="s">
        <v>13581</v>
      </c>
      <c r="F189" s="385" t="s">
        <v>13579</v>
      </c>
      <c r="G189" s="491">
        <v>449.0</v>
      </c>
      <c r="H189" s="385" t="s">
        <v>13580</v>
      </c>
      <c r="I189" s="492"/>
      <c r="J189" s="437"/>
      <c r="K189" s="437"/>
      <c r="L189" s="437"/>
      <c r="M189" s="437"/>
      <c r="N189" s="437"/>
      <c r="O189" s="437"/>
      <c r="P189" s="437"/>
      <c r="Q189" s="437"/>
      <c r="R189" s="437"/>
      <c r="S189" s="437"/>
      <c r="T189" s="437"/>
      <c r="U189" s="437"/>
      <c r="V189" s="437"/>
      <c r="W189" s="437"/>
      <c r="X189" s="437"/>
      <c r="Y189" s="437"/>
      <c r="Z189" s="437"/>
      <c r="AA189" s="437"/>
      <c r="AB189" s="437"/>
    </row>
    <row r="190">
      <c r="A190" s="385" t="s">
        <v>68</v>
      </c>
      <c r="B190" s="495">
        <v>46014.0</v>
      </c>
      <c r="C190" s="385" t="s">
        <v>13576</v>
      </c>
      <c r="D190" s="385">
        <v>8.62667089231081E14</v>
      </c>
      <c r="E190" s="385" t="s">
        <v>13581</v>
      </c>
      <c r="F190" s="385" t="s">
        <v>13579</v>
      </c>
      <c r="G190" s="491">
        <v>449.0</v>
      </c>
      <c r="H190" s="385" t="s">
        <v>13580</v>
      </c>
      <c r="I190" s="492"/>
      <c r="J190" s="437"/>
      <c r="K190" s="437"/>
      <c r="L190" s="437"/>
      <c r="M190" s="437"/>
      <c r="N190" s="437"/>
      <c r="O190" s="437"/>
      <c r="P190" s="437"/>
      <c r="Q190" s="437"/>
      <c r="R190" s="437"/>
      <c r="S190" s="437"/>
      <c r="T190" s="437"/>
      <c r="U190" s="437"/>
      <c r="V190" s="437"/>
      <c r="W190" s="437"/>
      <c r="X190" s="437"/>
      <c r="Y190" s="437"/>
      <c r="Z190" s="437"/>
      <c r="AA190" s="437"/>
      <c r="AB190" s="437"/>
    </row>
    <row r="191">
      <c r="A191" s="385" t="s">
        <v>68</v>
      </c>
      <c r="B191" s="495">
        <v>46014.0</v>
      </c>
      <c r="C191" s="385" t="s">
        <v>13576</v>
      </c>
      <c r="D191" s="385">
        <v>8.62667089245479E14</v>
      </c>
      <c r="E191" s="385" t="s">
        <v>5348</v>
      </c>
      <c r="F191" s="385" t="s">
        <v>13579</v>
      </c>
      <c r="G191" s="491" t="s">
        <v>68</v>
      </c>
      <c r="H191" s="385" t="s">
        <v>68</v>
      </c>
      <c r="I191" s="496" t="s">
        <v>13587</v>
      </c>
      <c r="J191" s="437"/>
      <c r="K191" s="437"/>
      <c r="L191" s="437"/>
      <c r="M191" s="437"/>
      <c r="N191" s="437"/>
      <c r="O191" s="437"/>
      <c r="P191" s="437"/>
      <c r="Q191" s="437"/>
      <c r="R191" s="437"/>
      <c r="S191" s="437"/>
      <c r="T191" s="437"/>
      <c r="U191" s="437"/>
      <c r="V191" s="437"/>
      <c r="W191" s="437"/>
      <c r="X191" s="437"/>
      <c r="Y191" s="437"/>
      <c r="Z191" s="437"/>
      <c r="AA191" s="437"/>
      <c r="AB191" s="437"/>
    </row>
    <row r="192">
      <c r="A192" s="385" t="s">
        <v>68</v>
      </c>
      <c r="B192" s="495">
        <v>46014.0</v>
      </c>
      <c r="C192" s="385" t="s">
        <v>13576</v>
      </c>
      <c r="D192" s="385">
        <v>8.62667089225711E14</v>
      </c>
      <c r="E192" s="385" t="s">
        <v>5348</v>
      </c>
      <c r="F192" s="385" t="s">
        <v>13579</v>
      </c>
      <c r="G192" s="491" t="s">
        <v>68</v>
      </c>
      <c r="H192" s="385" t="s">
        <v>68</v>
      </c>
      <c r="I192" s="496" t="s">
        <v>13587</v>
      </c>
      <c r="J192" s="437"/>
      <c r="K192" s="437"/>
      <c r="L192" s="437"/>
      <c r="M192" s="437"/>
      <c r="N192" s="437"/>
      <c r="O192" s="437"/>
      <c r="P192" s="437"/>
      <c r="Q192" s="437"/>
      <c r="R192" s="437"/>
      <c r="S192" s="437"/>
      <c r="T192" s="437"/>
      <c r="U192" s="437"/>
      <c r="V192" s="437"/>
      <c r="W192" s="437"/>
      <c r="X192" s="437"/>
      <c r="Y192" s="437"/>
      <c r="Z192" s="437"/>
      <c r="AA192" s="437"/>
      <c r="AB192" s="437"/>
    </row>
    <row r="193">
      <c r="A193" s="385" t="s">
        <v>68</v>
      </c>
      <c r="B193" s="495">
        <v>46014.0</v>
      </c>
      <c r="C193" s="385" t="s">
        <v>13576</v>
      </c>
      <c r="D193" s="385">
        <v>8.62667089393964E14</v>
      </c>
      <c r="E193" s="385" t="s">
        <v>5348</v>
      </c>
      <c r="F193" s="385" t="s">
        <v>13579</v>
      </c>
      <c r="G193" s="491" t="s">
        <v>68</v>
      </c>
      <c r="H193" s="385" t="s">
        <v>68</v>
      </c>
      <c r="I193" s="496" t="s">
        <v>13587</v>
      </c>
      <c r="J193" s="437"/>
      <c r="K193" s="437"/>
      <c r="L193" s="437"/>
      <c r="M193" s="437"/>
      <c r="N193" s="437"/>
      <c r="O193" s="437"/>
      <c r="P193" s="437"/>
      <c r="Q193" s="437"/>
      <c r="R193" s="437"/>
      <c r="S193" s="437"/>
      <c r="T193" s="437"/>
      <c r="U193" s="437"/>
      <c r="V193" s="437"/>
      <c r="W193" s="437"/>
      <c r="X193" s="437"/>
      <c r="Y193" s="437"/>
      <c r="Z193" s="437"/>
      <c r="AA193" s="437"/>
      <c r="AB193" s="437"/>
    </row>
    <row r="194">
      <c r="A194" s="385" t="s">
        <v>68</v>
      </c>
      <c r="B194" s="495">
        <v>46014.0</v>
      </c>
      <c r="C194" s="385" t="s">
        <v>13576</v>
      </c>
      <c r="D194" s="385">
        <v>8.62667089373446E14</v>
      </c>
      <c r="E194" s="385" t="s">
        <v>5348</v>
      </c>
      <c r="F194" s="385" t="s">
        <v>13579</v>
      </c>
      <c r="G194" s="491" t="s">
        <v>68</v>
      </c>
      <c r="H194" s="385" t="s">
        <v>68</v>
      </c>
      <c r="I194" s="496" t="s">
        <v>13587</v>
      </c>
      <c r="J194" s="437"/>
      <c r="K194" s="437"/>
      <c r="L194" s="437"/>
      <c r="M194" s="437"/>
      <c r="N194" s="437"/>
      <c r="O194" s="437"/>
      <c r="P194" s="437"/>
      <c r="Q194" s="437"/>
      <c r="R194" s="437"/>
      <c r="S194" s="437"/>
      <c r="T194" s="437"/>
      <c r="U194" s="437"/>
      <c r="V194" s="437"/>
      <c r="W194" s="437"/>
      <c r="X194" s="437"/>
      <c r="Y194" s="437"/>
      <c r="Z194" s="437"/>
      <c r="AA194" s="437"/>
      <c r="AB194" s="437"/>
    </row>
    <row r="195">
      <c r="A195" s="385" t="s">
        <v>68</v>
      </c>
      <c r="B195" s="495">
        <v>46009.0</v>
      </c>
      <c r="C195" s="385" t="s">
        <v>13576</v>
      </c>
      <c r="D195" s="385">
        <v>8.62667089236148E14</v>
      </c>
      <c r="E195" s="385" t="s">
        <v>7814</v>
      </c>
      <c r="F195" s="385" t="s">
        <v>13579</v>
      </c>
      <c r="G195" s="491">
        <f t="shared" ref="G195:G200" si="2">390*0.16+400</f>
        <v>462.4</v>
      </c>
      <c r="H195" s="385" t="s">
        <v>68</v>
      </c>
      <c r="I195" s="492"/>
      <c r="J195" s="437"/>
      <c r="K195" s="437"/>
      <c r="L195" s="437"/>
      <c r="M195" s="437"/>
      <c r="N195" s="437"/>
      <c r="O195" s="437"/>
      <c r="P195" s="437"/>
      <c r="Q195" s="437"/>
      <c r="R195" s="437"/>
      <c r="S195" s="437"/>
      <c r="T195" s="437"/>
      <c r="U195" s="437"/>
      <c r="V195" s="437"/>
      <c r="W195" s="437"/>
      <c r="X195" s="437"/>
      <c r="Y195" s="437"/>
      <c r="Z195" s="437"/>
      <c r="AA195" s="437"/>
      <c r="AB195" s="437"/>
    </row>
    <row r="196">
      <c r="A196" s="385" t="s">
        <v>68</v>
      </c>
      <c r="B196" s="495">
        <v>46009.0</v>
      </c>
      <c r="C196" s="385" t="s">
        <v>13576</v>
      </c>
      <c r="D196" s="385">
        <v>8.62667089315272E14</v>
      </c>
      <c r="E196" s="385" t="s">
        <v>7814</v>
      </c>
      <c r="F196" s="385" t="s">
        <v>13579</v>
      </c>
      <c r="G196" s="491">
        <f t="shared" si="2"/>
        <v>462.4</v>
      </c>
      <c r="H196" s="385" t="s">
        <v>68</v>
      </c>
      <c r="I196" s="492"/>
      <c r="J196" s="437"/>
      <c r="K196" s="437"/>
      <c r="L196" s="437"/>
      <c r="M196" s="437"/>
      <c r="N196" s="437"/>
      <c r="O196" s="437"/>
      <c r="P196" s="437"/>
      <c r="Q196" s="437"/>
      <c r="R196" s="437"/>
      <c r="S196" s="437"/>
      <c r="T196" s="437"/>
      <c r="U196" s="437"/>
      <c r="V196" s="437"/>
      <c r="W196" s="437"/>
      <c r="X196" s="437"/>
      <c r="Y196" s="437"/>
      <c r="Z196" s="437"/>
      <c r="AA196" s="437"/>
      <c r="AB196" s="437"/>
    </row>
    <row r="197">
      <c r="A197" s="385" t="s">
        <v>68</v>
      </c>
      <c r="B197" s="495">
        <v>46009.0</v>
      </c>
      <c r="C197" s="385" t="s">
        <v>13576</v>
      </c>
      <c r="D197" s="385">
        <v>8.62667089199635E14</v>
      </c>
      <c r="E197" s="385" t="s">
        <v>7814</v>
      </c>
      <c r="F197" s="385" t="s">
        <v>13579</v>
      </c>
      <c r="G197" s="491">
        <f t="shared" si="2"/>
        <v>462.4</v>
      </c>
      <c r="H197" s="385" t="s">
        <v>68</v>
      </c>
      <c r="I197" s="492"/>
      <c r="J197" s="437"/>
      <c r="K197" s="437"/>
      <c r="L197" s="437"/>
      <c r="M197" s="437"/>
      <c r="N197" s="437"/>
      <c r="O197" s="437"/>
      <c r="P197" s="437"/>
      <c r="Q197" s="437"/>
      <c r="R197" s="437"/>
      <c r="S197" s="437"/>
      <c r="T197" s="437"/>
      <c r="U197" s="437"/>
      <c r="V197" s="437"/>
      <c r="W197" s="437"/>
      <c r="X197" s="437"/>
      <c r="Y197" s="437"/>
      <c r="Z197" s="437"/>
      <c r="AA197" s="437"/>
      <c r="AB197" s="437"/>
    </row>
    <row r="198">
      <c r="A198" s="385" t="s">
        <v>68</v>
      </c>
      <c r="B198" s="495">
        <v>46009.0</v>
      </c>
      <c r="C198" s="385" t="s">
        <v>13576</v>
      </c>
      <c r="D198" s="385">
        <v>8.62667089268646E14</v>
      </c>
      <c r="E198" s="385" t="s">
        <v>7814</v>
      </c>
      <c r="F198" s="385" t="s">
        <v>13579</v>
      </c>
      <c r="G198" s="491">
        <f t="shared" si="2"/>
        <v>462.4</v>
      </c>
      <c r="H198" s="385" t="s">
        <v>68</v>
      </c>
      <c r="I198" s="492"/>
      <c r="J198" s="437"/>
      <c r="K198" s="437"/>
      <c r="L198" s="437"/>
      <c r="M198" s="437"/>
      <c r="N198" s="437"/>
      <c r="O198" s="437"/>
      <c r="P198" s="437"/>
      <c r="Q198" s="437"/>
      <c r="R198" s="437"/>
      <c r="S198" s="437"/>
      <c r="T198" s="437"/>
      <c r="U198" s="437"/>
      <c r="V198" s="437"/>
      <c r="W198" s="437"/>
      <c r="X198" s="437"/>
      <c r="Y198" s="437"/>
      <c r="Z198" s="437"/>
      <c r="AA198" s="437"/>
      <c r="AB198" s="437"/>
    </row>
    <row r="199">
      <c r="A199" s="385" t="s">
        <v>68</v>
      </c>
      <c r="B199" s="495">
        <v>46009.0</v>
      </c>
      <c r="C199" s="385" t="s">
        <v>13576</v>
      </c>
      <c r="D199" s="385">
        <v>8.62667089268653E14</v>
      </c>
      <c r="E199" s="385" t="s">
        <v>7814</v>
      </c>
      <c r="F199" s="385" t="s">
        <v>13579</v>
      </c>
      <c r="G199" s="491">
        <f t="shared" si="2"/>
        <v>462.4</v>
      </c>
      <c r="H199" s="385" t="s">
        <v>68</v>
      </c>
      <c r="I199" s="492"/>
      <c r="J199" s="437"/>
      <c r="K199" s="437"/>
      <c r="L199" s="437"/>
      <c r="M199" s="437"/>
      <c r="N199" s="437"/>
      <c r="O199" s="437"/>
      <c r="P199" s="437"/>
      <c r="Q199" s="437"/>
      <c r="R199" s="437"/>
      <c r="S199" s="437"/>
      <c r="T199" s="437"/>
      <c r="U199" s="437"/>
      <c r="V199" s="437"/>
      <c r="W199" s="437"/>
      <c r="X199" s="437"/>
      <c r="Y199" s="437"/>
      <c r="Z199" s="437"/>
      <c r="AA199" s="437"/>
      <c r="AB199" s="437"/>
    </row>
    <row r="200">
      <c r="A200" s="385" t="s">
        <v>68</v>
      </c>
      <c r="B200" s="495">
        <v>46009.0</v>
      </c>
      <c r="C200" s="385" t="s">
        <v>13576</v>
      </c>
      <c r="D200" s="385">
        <v>8.62667089247202E14</v>
      </c>
      <c r="E200" s="385" t="s">
        <v>7814</v>
      </c>
      <c r="F200" s="385" t="s">
        <v>13579</v>
      </c>
      <c r="G200" s="491">
        <f t="shared" si="2"/>
        <v>462.4</v>
      </c>
      <c r="H200" s="385" t="s">
        <v>68</v>
      </c>
      <c r="I200" s="492"/>
      <c r="J200" s="437"/>
      <c r="K200" s="437"/>
      <c r="L200" s="437"/>
      <c r="M200" s="437"/>
      <c r="N200" s="437"/>
      <c r="O200" s="437"/>
      <c r="P200" s="437"/>
      <c r="Q200" s="437"/>
      <c r="R200" s="437"/>
      <c r="S200" s="437"/>
      <c r="T200" s="437"/>
      <c r="U200" s="437"/>
      <c r="V200" s="437"/>
      <c r="W200" s="437"/>
      <c r="X200" s="437"/>
      <c r="Y200" s="437"/>
      <c r="Z200" s="437"/>
      <c r="AA200" s="437"/>
      <c r="AB200" s="437"/>
    </row>
    <row r="201">
      <c r="A201" s="385" t="s">
        <v>68</v>
      </c>
      <c r="B201" s="495">
        <v>46002.0</v>
      </c>
      <c r="C201" s="385" t="s">
        <v>13576</v>
      </c>
      <c r="D201" s="385">
        <v>8.62667089231479E14</v>
      </c>
      <c r="E201" s="385" t="s">
        <v>2772</v>
      </c>
      <c r="F201" s="385" t="s">
        <v>68</v>
      </c>
      <c r="G201" s="491" t="s">
        <v>68</v>
      </c>
      <c r="H201" s="385" t="s">
        <v>68</v>
      </c>
      <c r="I201" s="492"/>
      <c r="J201" s="437"/>
      <c r="K201" s="437"/>
      <c r="L201" s="437"/>
      <c r="M201" s="437"/>
      <c r="N201" s="437"/>
      <c r="O201" s="437"/>
      <c r="P201" s="437"/>
      <c r="Q201" s="437"/>
      <c r="R201" s="437"/>
      <c r="S201" s="437"/>
      <c r="T201" s="437"/>
      <c r="U201" s="437"/>
      <c r="V201" s="437"/>
      <c r="W201" s="437"/>
      <c r="X201" s="437"/>
      <c r="Y201" s="437"/>
      <c r="Z201" s="437"/>
      <c r="AA201" s="437"/>
      <c r="AB201" s="437"/>
    </row>
    <row r="202">
      <c r="A202" s="385" t="s">
        <v>68</v>
      </c>
      <c r="B202" s="495">
        <v>46002.0</v>
      </c>
      <c r="C202" s="385" t="s">
        <v>13576</v>
      </c>
      <c r="D202" s="385">
        <v>8.62667089372596E14</v>
      </c>
      <c r="E202" s="385" t="s">
        <v>2772</v>
      </c>
      <c r="F202" s="385" t="s">
        <v>68</v>
      </c>
      <c r="G202" s="491" t="s">
        <v>68</v>
      </c>
      <c r="H202" s="385" t="s">
        <v>68</v>
      </c>
      <c r="I202" s="492"/>
      <c r="J202" s="437"/>
      <c r="K202" s="437"/>
      <c r="L202" s="437"/>
      <c r="M202" s="437"/>
      <c r="N202" s="437"/>
      <c r="O202" s="437"/>
      <c r="P202" s="437"/>
      <c r="Q202" s="437"/>
      <c r="R202" s="437"/>
      <c r="S202" s="437"/>
      <c r="T202" s="437"/>
      <c r="U202" s="437"/>
      <c r="V202" s="437"/>
      <c r="W202" s="437"/>
      <c r="X202" s="437"/>
      <c r="Y202" s="437"/>
      <c r="Z202" s="437"/>
      <c r="AA202" s="437"/>
      <c r="AB202" s="437"/>
    </row>
    <row r="203">
      <c r="A203" s="385" t="s">
        <v>68</v>
      </c>
      <c r="B203" s="495">
        <v>46014.0</v>
      </c>
      <c r="C203" s="385" t="s">
        <v>13576</v>
      </c>
      <c r="D203" s="385">
        <v>8.62667089254471E14</v>
      </c>
      <c r="E203" s="385" t="s">
        <v>13581</v>
      </c>
      <c r="F203" s="385" t="s">
        <v>13579</v>
      </c>
      <c r="G203" s="491">
        <v>449.0</v>
      </c>
      <c r="H203" s="385" t="s">
        <v>13580</v>
      </c>
      <c r="I203" s="492"/>
      <c r="J203" s="437"/>
      <c r="K203" s="437"/>
      <c r="L203" s="437"/>
      <c r="M203" s="437"/>
      <c r="N203" s="437"/>
      <c r="O203" s="437"/>
      <c r="P203" s="437"/>
      <c r="Q203" s="437"/>
      <c r="R203" s="437"/>
      <c r="S203" s="437"/>
      <c r="T203" s="437"/>
      <c r="U203" s="437"/>
      <c r="V203" s="437"/>
      <c r="W203" s="437"/>
      <c r="X203" s="437"/>
      <c r="Y203" s="437"/>
      <c r="Z203" s="437"/>
      <c r="AA203" s="437"/>
      <c r="AB203" s="437"/>
    </row>
    <row r="204">
      <c r="A204" s="385" t="s">
        <v>68</v>
      </c>
      <c r="B204" s="495">
        <v>46014.0</v>
      </c>
      <c r="C204" s="385" t="s">
        <v>13576</v>
      </c>
      <c r="D204" s="385">
        <v>8.62667089234366E14</v>
      </c>
      <c r="E204" s="385" t="s">
        <v>13581</v>
      </c>
      <c r="F204" s="385" t="s">
        <v>13579</v>
      </c>
      <c r="G204" s="491">
        <v>449.0</v>
      </c>
      <c r="H204" s="385" t="s">
        <v>13580</v>
      </c>
      <c r="I204" s="492"/>
      <c r="J204" s="437"/>
      <c r="K204" s="437"/>
      <c r="L204" s="437"/>
      <c r="M204" s="437"/>
      <c r="N204" s="437"/>
      <c r="O204" s="437"/>
      <c r="P204" s="437"/>
      <c r="Q204" s="437"/>
      <c r="R204" s="437"/>
      <c r="S204" s="437"/>
      <c r="T204" s="437"/>
      <c r="U204" s="437"/>
      <c r="V204" s="437"/>
      <c r="W204" s="437"/>
      <c r="X204" s="437"/>
      <c r="Y204" s="437"/>
      <c r="Z204" s="437"/>
      <c r="AA204" s="437"/>
      <c r="AB204" s="437"/>
    </row>
    <row r="205">
      <c r="A205" s="385" t="s">
        <v>68</v>
      </c>
      <c r="B205" s="494">
        <v>46000.0</v>
      </c>
      <c r="C205" s="385" t="s">
        <v>13576</v>
      </c>
      <c r="D205" s="385">
        <v>8.62667089364783E14</v>
      </c>
      <c r="E205" s="385" t="s">
        <v>2772</v>
      </c>
      <c r="F205" s="385" t="s">
        <v>68</v>
      </c>
      <c r="G205" s="491" t="s">
        <v>68</v>
      </c>
      <c r="H205" s="385" t="s">
        <v>68</v>
      </c>
      <c r="I205" s="492"/>
      <c r="J205" s="437"/>
      <c r="K205" s="437"/>
      <c r="L205" s="437"/>
      <c r="M205" s="437"/>
      <c r="N205" s="437"/>
      <c r="O205" s="437"/>
      <c r="P205" s="437"/>
      <c r="Q205" s="437"/>
      <c r="R205" s="437"/>
      <c r="S205" s="437"/>
      <c r="T205" s="437"/>
      <c r="U205" s="437"/>
      <c r="V205" s="437"/>
      <c r="W205" s="437"/>
      <c r="X205" s="437"/>
      <c r="Y205" s="437"/>
      <c r="Z205" s="437"/>
      <c r="AA205" s="437"/>
      <c r="AB205" s="437"/>
    </row>
    <row r="206">
      <c r="A206" s="385" t="s">
        <v>68</v>
      </c>
      <c r="B206" s="494">
        <v>46000.0</v>
      </c>
      <c r="C206" s="385" t="s">
        <v>13576</v>
      </c>
      <c r="D206" s="385">
        <v>8.6266708923383E14</v>
      </c>
      <c r="E206" s="385" t="s">
        <v>2772</v>
      </c>
      <c r="F206" s="385" t="s">
        <v>68</v>
      </c>
      <c r="G206" s="491" t="s">
        <v>68</v>
      </c>
      <c r="H206" s="385" t="s">
        <v>68</v>
      </c>
      <c r="I206" s="492"/>
      <c r="J206" s="437"/>
      <c r="K206" s="437"/>
      <c r="L206" s="437"/>
      <c r="M206" s="437"/>
      <c r="N206" s="437"/>
      <c r="O206" s="437"/>
      <c r="P206" s="437"/>
      <c r="Q206" s="437"/>
      <c r="R206" s="437"/>
      <c r="S206" s="437"/>
      <c r="T206" s="437"/>
      <c r="U206" s="437"/>
      <c r="V206" s="437"/>
      <c r="W206" s="437"/>
      <c r="X206" s="437"/>
      <c r="Y206" s="437"/>
      <c r="Z206" s="437"/>
      <c r="AA206" s="437"/>
      <c r="AB206" s="437"/>
    </row>
    <row r="207">
      <c r="A207" s="385" t="s">
        <v>68</v>
      </c>
      <c r="B207" s="495">
        <v>46014.0</v>
      </c>
      <c r="C207" s="385" t="s">
        <v>13576</v>
      </c>
      <c r="D207" s="385">
        <v>8.62667089217361E14</v>
      </c>
      <c r="E207" s="385" t="s">
        <v>5348</v>
      </c>
      <c r="F207" s="385" t="s">
        <v>13579</v>
      </c>
      <c r="G207" s="491" t="s">
        <v>68</v>
      </c>
      <c r="H207" s="385" t="s">
        <v>68</v>
      </c>
      <c r="I207" s="496" t="s">
        <v>13587</v>
      </c>
      <c r="J207" s="437"/>
      <c r="K207" s="437"/>
      <c r="L207" s="437"/>
      <c r="M207" s="437"/>
      <c r="N207" s="437"/>
      <c r="O207" s="437"/>
      <c r="P207" s="437"/>
      <c r="Q207" s="437"/>
      <c r="R207" s="437"/>
      <c r="S207" s="437"/>
      <c r="T207" s="437"/>
      <c r="U207" s="437"/>
      <c r="V207" s="437"/>
      <c r="W207" s="437"/>
      <c r="X207" s="437"/>
      <c r="Y207" s="437"/>
      <c r="Z207" s="437"/>
      <c r="AA207" s="437"/>
      <c r="AB207" s="437"/>
    </row>
    <row r="208">
      <c r="A208" s="385" t="s">
        <v>68</v>
      </c>
      <c r="B208" s="495">
        <v>46014.0</v>
      </c>
      <c r="C208" s="385" t="s">
        <v>13576</v>
      </c>
      <c r="D208" s="385">
        <v>8.62667089224318E14</v>
      </c>
      <c r="E208" s="385" t="s">
        <v>5348</v>
      </c>
      <c r="F208" s="385" t="s">
        <v>13579</v>
      </c>
      <c r="G208" s="491" t="s">
        <v>68</v>
      </c>
      <c r="H208" s="385" t="s">
        <v>68</v>
      </c>
      <c r="I208" s="496" t="s">
        <v>13587</v>
      </c>
      <c r="J208" s="437"/>
      <c r="K208" s="437"/>
      <c r="L208" s="437"/>
      <c r="M208" s="437"/>
      <c r="N208" s="437"/>
      <c r="O208" s="437"/>
      <c r="P208" s="437"/>
      <c r="Q208" s="437"/>
      <c r="R208" s="437"/>
      <c r="S208" s="437"/>
      <c r="T208" s="437"/>
      <c r="U208" s="437"/>
      <c r="V208" s="437"/>
      <c r="W208" s="437"/>
      <c r="X208" s="437"/>
      <c r="Y208" s="437"/>
      <c r="Z208" s="437"/>
      <c r="AA208" s="437"/>
      <c r="AB208" s="437"/>
    </row>
    <row r="209">
      <c r="A209" s="385" t="s">
        <v>68</v>
      </c>
      <c r="B209" s="495">
        <v>46009.0</v>
      </c>
      <c r="C209" s="385" t="s">
        <v>13576</v>
      </c>
      <c r="D209" s="385">
        <v>8.6266708926857E14</v>
      </c>
      <c r="E209" s="385" t="s">
        <v>7814</v>
      </c>
      <c r="F209" s="385" t="s">
        <v>13579</v>
      </c>
      <c r="G209" s="491">
        <f t="shared" ref="G209:G212" si="3">390*0.16+400</f>
        <v>462.4</v>
      </c>
      <c r="H209" s="385" t="s">
        <v>68</v>
      </c>
      <c r="I209" s="492"/>
      <c r="J209" s="437"/>
      <c r="K209" s="437"/>
      <c r="L209" s="437"/>
      <c r="M209" s="437"/>
      <c r="N209" s="437"/>
      <c r="O209" s="437"/>
      <c r="P209" s="437"/>
      <c r="Q209" s="437"/>
      <c r="R209" s="437"/>
      <c r="S209" s="437"/>
      <c r="T209" s="437"/>
      <c r="U209" s="437"/>
      <c r="V209" s="437"/>
      <c r="W209" s="437"/>
      <c r="X209" s="437"/>
      <c r="Y209" s="437"/>
      <c r="Z209" s="437"/>
      <c r="AA209" s="437"/>
      <c r="AB209" s="437"/>
    </row>
    <row r="210">
      <c r="A210" s="385" t="s">
        <v>68</v>
      </c>
      <c r="B210" s="495">
        <v>46009.0</v>
      </c>
      <c r="C210" s="385" t="s">
        <v>13576</v>
      </c>
      <c r="D210" s="385">
        <v>8.62667089364528E14</v>
      </c>
      <c r="E210" s="385" t="s">
        <v>7814</v>
      </c>
      <c r="F210" s="385" t="s">
        <v>13579</v>
      </c>
      <c r="G210" s="491">
        <f t="shared" si="3"/>
        <v>462.4</v>
      </c>
      <c r="H210" s="385" t="s">
        <v>68</v>
      </c>
      <c r="I210" s="492"/>
      <c r="J210" s="437"/>
      <c r="K210" s="437"/>
      <c r="L210" s="437"/>
      <c r="M210" s="437"/>
      <c r="N210" s="437"/>
      <c r="O210" s="437"/>
      <c r="P210" s="437"/>
      <c r="Q210" s="437"/>
      <c r="R210" s="437"/>
      <c r="S210" s="437"/>
      <c r="T210" s="437"/>
      <c r="U210" s="437"/>
      <c r="V210" s="437"/>
      <c r="W210" s="437"/>
      <c r="X210" s="437"/>
      <c r="Y210" s="437"/>
      <c r="Z210" s="437"/>
      <c r="AA210" s="437"/>
      <c r="AB210" s="437"/>
    </row>
    <row r="211">
      <c r="A211" s="385" t="s">
        <v>68</v>
      </c>
      <c r="B211" s="495">
        <v>46009.0</v>
      </c>
      <c r="C211" s="385" t="s">
        <v>13576</v>
      </c>
      <c r="D211" s="385">
        <v>8.62667089240744E14</v>
      </c>
      <c r="E211" s="385" t="s">
        <v>7814</v>
      </c>
      <c r="F211" s="385" t="s">
        <v>13579</v>
      </c>
      <c r="G211" s="491">
        <f t="shared" si="3"/>
        <v>462.4</v>
      </c>
      <c r="H211" s="385" t="s">
        <v>68</v>
      </c>
      <c r="I211" s="492"/>
      <c r="J211" s="437"/>
      <c r="K211" s="437"/>
      <c r="L211" s="437"/>
      <c r="M211" s="437"/>
      <c r="N211" s="437"/>
      <c r="O211" s="437"/>
      <c r="P211" s="437"/>
      <c r="Q211" s="437"/>
      <c r="R211" s="437"/>
      <c r="S211" s="437"/>
      <c r="T211" s="437"/>
      <c r="U211" s="437"/>
      <c r="V211" s="437"/>
      <c r="W211" s="437"/>
      <c r="X211" s="437"/>
      <c r="Y211" s="437"/>
      <c r="Z211" s="437"/>
      <c r="AA211" s="437"/>
      <c r="AB211" s="437"/>
    </row>
    <row r="212">
      <c r="A212" s="385" t="s">
        <v>68</v>
      </c>
      <c r="B212" s="495">
        <v>46009.0</v>
      </c>
      <c r="C212" s="385" t="s">
        <v>13576</v>
      </c>
      <c r="D212" s="385">
        <v>8.62667089268828E14</v>
      </c>
      <c r="E212" s="385" t="s">
        <v>7814</v>
      </c>
      <c r="F212" s="385" t="s">
        <v>13579</v>
      </c>
      <c r="G212" s="491">
        <f t="shared" si="3"/>
        <v>462.4</v>
      </c>
      <c r="H212" s="385" t="s">
        <v>68</v>
      </c>
      <c r="I212" s="492"/>
      <c r="J212" s="437"/>
      <c r="K212" s="437"/>
      <c r="L212" s="437"/>
      <c r="M212" s="437"/>
      <c r="N212" s="437"/>
      <c r="O212" s="437"/>
      <c r="P212" s="437"/>
      <c r="Q212" s="437"/>
      <c r="R212" s="437"/>
      <c r="S212" s="437"/>
      <c r="T212" s="437"/>
      <c r="U212" s="437"/>
      <c r="V212" s="437"/>
      <c r="W212" s="437"/>
      <c r="X212" s="437"/>
      <c r="Y212" s="437"/>
      <c r="Z212" s="437"/>
      <c r="AA212" s="437"/>
      <c r="AB212" s="437"/>
    </row>
    <row r="213">
      <c r="A213" s="385" t="s">
        <v>68</v>
      </c>
      <c r="B213" s="494">
        <v>46000.0</v>
      </c>
      <c r="C213" s="385" t="s">
        <v>13576</v>
      </c>
      <c r="D213" s="385">
        <v>8.62667089385846E14</v>
      </c>
      <c r="E213" s="385" t="s">
        <v>2772</v>
      </c>
      <c r="F213" s="385" t="s">
        <v>68</v>
      </c>
      <c r="G213" s="491" t="s">
        <v>68</v>
      </c>
      <c r="H213" s="385" t="s">
        <v>68</v>
      </c>
      <c r="I213" s="492"/>
      <c r="J213" s="437"/>
      <c r="K213" s="437"/>
      <c r="L213" s="437"/>
      <c r="M213" s="437"/>
      <c r="N213" s="437"/>
      <c r="O213" s="437"/>
      <c r="P213" s="437"/>
      <c r="Q213" s="437"/>
      <c r="R213" s="437"/>
      <c r="S213" s="437"/>
      <c r="T213" s="437"/>
      <c r="U213" s="437"/>
      <c r="V213" s="437"/>
      <c r="W213" s="437"/>
      <c r="X213" s="437"/>
      <c r="Y213" s="437"/>
      <c r="Z213" s="437"/>
      <c r="AA213" s="437"/>
      <c r="AB213" s="437"/>
    </row>
    <row r="214">
      <c r="A214" s="385" t="s">
        <v>68</v>
      </c>
      <c r="B214" s="494">
        <v>46000.0</v>
      </c>
      <c r="C214" s="385" t="s">
        <v>13576</v>
      </c>
      <c r="D214" s="385">
        <v>8.62667089379542E14</v>
      </c>
      <c r="E214" s="385" t="s">
        <v>2772</v>
      </c>
      <c r="F214" s="385" t="s">
        <v>68</v>
      </c>
      <c r="G214" s="491" t="s">
        <v>68</v>
      </c>
      <c r="H214" s="385" t="s">
        <v>68</v>
      </c>
      <c r="I214" s="492"/>
      <c r="J214" s="437"/>
      <c r="K214" s="437"/>
      <c r="L214" s="437"/>
      <c r="M214" s="437"/>
      <c r="N214" s="437"/>
      <c r="O214" s="437"/>
      <c r="P214" s="437"/>
      <c r="Q214" s="437"/>
      <c r="R214" s="437"/>
      <c r="S214" s="437"/>
      <c r="T214" s="437"/>
      <c r="U214" s="437"/>
      <c r="V214" s="437"/>
      <c r="W214" s="437"/>
      <c r="X214" s="437"/>
      <c r="Y214" s="437"/>
      <c r="Z214" s="437"/>
      <c r="AA214" s="437"/>
      <c r="AB214" s="437"/>
    </row>
    <row r="215">
      <c r="A215" s="385" t="s">
        <v>68</v>
      </c>
      <c r="B215" s="494">
        <v>45996.0</v>
      </c>
      <c r="C215" s="385" t="s">
        <v>13576</v>
      </c>
      <c r="D215" s="385">
        <v>8.62667089247194E14</v>
      </c>
      <c r="E215" s="385" t="s">
        <v>2772</v>
      </c>
      <c r="F215" s="385" t="s">
        <v>68</v>
      </c>
      <c r="G215" s="491" t="s">
        <v>68</v>
      </c>
      <c r="H215" s="385" t="s">
        <v>68</v>
      </c>
      <c r="I215" s="492"/>
      <c r="J215" s="437"/>
      <c r="K215" s="437"/>
      <c r="L215" s="437"/>
      <c r="M215" s="437"/>
      <c r="N215" s="437"/>
      <c r="O215" s="437"/>
      <c r="P215" s="437"/>
      <c r="Q215" s="437"/>
      <c r="R215" s="437"/>
      <c r="S215" s="437"/>
      <c r="T215" s="437"/>
      <c r="U215" s="437"/>
      <c r="V215" s="437"/>
      <c r="W215" s="437"/>
      <c r="X215" s="437"/>
      <c r="Y215" s="437"/>
      <c r="Z215" s="437"/>
      <c r="AA215" s="437"/>
      <c r="AB215" s="437"/>
    </row>
    <row r="216">
      <c r="A216" s="385" t="s">
        <v>68</v>
      </c>
      <c r="B216" s="494">
        <v>45996.0</v>
      </c>
      <c r="C216" s="385" t="s">
        <v>13576</v>
      </c>
      <c r="D216" s="385">
        <v>8.62667089240603E14</v>
      </c>
      <c r="E216" s="385" t="s">
        <v>2772</v>
      </c>
      <c r="F216" s="385" t="s">
        <v>68</v>
      </c>
      <c r="G216" s="491" t="s">
        <v>68</v>
      </c>
      <c r="H216" s="385" t="s">
        <v>68</v>
      </c>
      <c r="I216" s="492"/>
      <c r="J216" s="437"/>
      <c r="K216" s="437"/>
      <c r="L216" s="437"/>
      <c r="M216" s="437"/>
      <c r="N216" s="437"/>
      <c r="O216" s="437"/>
      <c r="P216" s="437"/>
      <c r="Q216" s="437"/>
      <c r="R216" s="437"/>
      <c r="S216" s="437"/>
      <c r="T216" s="437"/>
      <c r="U216" s="437"/>
      <c r="V216" s="437"/>
      <c r="W216" s="437"/>
      <c r="X216" s="437"/>
      <c r="Y216" s="437"/>
      <c r="Z216" s="437"/>
      <c r="AA216" s="437"/>
      <c r="AB216" s="437"/>
    </row>
    <row r="217">
      <c r="A217" s="385" t="s">
        <v>68</v>
      </c>
      <c r="B217" s="494">
        <v>45996.0</v>
      </c>
      <c r="C217" s="385" t="s">
        <v>13576</v>
      </c>
      <c r="D217" s="385">
        <v>8.62667089225745E14</v>
      </c>
      <c r="E217" s="385" t="s">
        <v>2772</v>
      </c>
      <c r="F217" s="385" t="s">
        <v>68</v>
      </c>
      <c r="G217" s="491" t="s">
        <v>68</v>
      </c>
      <c r="H217" s="385" t="s">
        <v>68</v>
      </c>
      <c r="I217" s="492"/>
      <c r="J217" s="437"/>
      <c r="K217" s="437"/>
      <c r="L217" s="437"/>
      <c r="M217" s="437"/>
      <c r="N217" s="437"/>
      <c r="O217" s="437"/>
      <c r="P217" s="437"/>
      <c r="Q217" s="437"/>
      <c r="R217" s="437"/>
      <c r="S217" s="437"/>
      <c r="T217" s="437"/>
      <c r="U217" s="437"/>
      <c r="V217" s="437"/>
      <c r="W217" s="437"/>
      <c r="X217" s="437"/>
      <c r="Y217" s="437"/>
      <c r="Z217" s="437"/>
      <c r="AA217" s="437"/>
      <c r="AB217" s="437"/>
    </row>
    <row r="218">
      <c r="A218" s="385" t="s">
        <v>68</v>
      </c>
      <c r="B218" s="494">
        <v>45996.0</v>
      </c>
      <c r="C218" s="385" t="s">
        <v>13576</v>
      </c>
      <c r="D218" s="385">
        <v>8.6266708922562E14</v>
      </c>
      <c r="E218" s="385" t="s">
        <v>2772</v>
      </c>
      <c r="F218" s="385" t="s">
        <v>68</v>
      </c>
      <c r="G218" s="491" t="s">
        <v>68</v>
      </c>
      <c r="H218" s="385" t="s">
        <v>68</v>
      </c>
      <c r="I218" s="492"/>
      <c r="J218" s="437"/>
      <c r="K218" s="437"/>
      <c r="L218" s="437"/>
      <c r="M218" s="437"/>
      <c r="N218" s="437"/>
      <c r="O218" s="437"/>
      <c r="P218" s="437"/>
      <c r="Q218" s="437"/>
      <c r="R218" s="437"/>
      <c r="S218" s="437"/>
      <c r="T218" s="437"/>
      <c r="U218" s="437"/>
      <c r="V218" s="437"/>
      <c r="W218" s="437"/>
      <c r="X218" s="437"/>
      <c r="Y218" s="437"/>
      <c r="Z218" s="437"/>
      <c r="AA218" s="437"/>
      <c r="AB218" s="437"/>
    </row>
    <row r="219">
      <c r="A219" s="385" t="s">
        <v>68</v>
      </c>
      <c r="B219" s="494">
        <v>45996.0</v>
      </c>
      <c r="C219" s="385" t="s">
        <v>13576</v>
      </c>
      <c r="D219" s="385">
        <v>8.62667089390473E14</v>
      </c>
      <c r="E219" s="385" t="s">
        <v>2772</v>
      </c>
      <c r="F219" s="385" t="s">
        <v>68</v>
      </c>
      <c r="G219" s="491" t="s">
        <v>68</v>
      </c>
      <c r="H219" s="385" t="s">
        <v>68</v>
      </c>
      <c r="I219" s="492"/>
      <c r="J219" s="437"/>
      <c r="K219" s="437"/>
      <c r="L219" s="437"/>
      <c r="M219" s="437"/>
      <c r="N219" s="437"/>
      <c r="O219" s="437"/>
      <c r="P219" s="437"/>
      <c r="Q219" s="437"/>
      <c r="R219" s="437"/>
      <c r="S219" s="437"/>
      <c r="T219" s="437"/>
      <c r="U219" s="437"/>
      <c r="V219" s="437"/>
      <c r="W219" s="437"/>
      <c r="X219" s="437"/>
      <c r="Y219" s="437"/>
      <c r="Z219" s="437"/>
      <c r="AA219" s="437"/>
      <c r="AB219" s="437"/>
    </row>
    <row r="220">
      <c r="A220" s="385" t="s">
        <v>68</v>
      </c>
      <c r="B220" s="494">
        <v>45996.0</v>
      </c>
      <c r="C220" s="385" t="s">
        <v>13576</v>
      </c>
      <c r="D220" s="385">
        <v>8.62667089247079E14</v>
      </c>
      <c r="E220" s="385" t="s">
        <v>2772</v>
      </c>
      <c r="F220" s="385" t="s">
        <v>68</v>
      </c>
      <c r="G220" s="491" t="s">
        <v>68</v>
      </c>
      <c r="H220" s="385" t="s">
        <v>68</v>
      </c>
      <c r="I220" s="492"/>
      <c r="J220" s="437"/>
      <c r="K220" s="437"/>
      <c r="L220" s="437"/>
      <c r="M220" s="437"/>
      <c r="N220" s="437"/>
      <c r="O220" s="437"/>
      <c r="P220" s="437"/>
      <c r="Q220" s="437"/>
      <c r="R220" s="437"/>
      <c r="S220" s="437"/>
      <c r="T220" s="437"/>
      <c r="U220" s="437"/>
      <c r="V220" s="437"/>
      <c r="W220" s="437"/>
      <c r="X220" s="437"/>
      <c r="Y220" s="437"/>
      <c r="Z220" s="437"/>
      <c r="AA220" s="437"/>
      <c r="AB220" s="437"/>
    </row>
    <row r="221">
      <c r="A221" s="385" t="s">
        <v>68</v>
      </c>
      <c r="B221" s="495">
        <v>46002.0</v>
      </c>
      <c r="C221" s="385" t="s">
        <v>13576</v>
      </c>
      <c r="D221" s="385">
        <v>8.62667089209343E14</v>
      </c>
      <c r="E221" s="385" t="s">
        <v>2772</v>
      </c>
      <c r="F221" s="385" t="s">
        <v>68</v>
      </c>
      <c r="G221" s="491" t="s">
        <v>68</v>
      </c>
      <c r="H221" s="385" t="s">
        <v>68</v>
      </c>
      <c r="I221" s="492"/>
      <c r="J221" s="437"/>
      <c r="K221" s="437"/>
      <c r="L221" s="437"/>
      <c r="M221" s="437"/>
      <c r="N221" s="437"/>
      <c r="O221" s="437"/>
      <c r="P221" s="437"/>
      <c r="Q221" s="437"/>
      <c r="R221" s="437"/>
      <c r="S221" s="437"/>
      <c r="T221" s="437"/>
      <c r="U221" s="437"/>
      <c r="V221" s="437"/>
      <c r="W221" s="437"/>
      <c r="X221" s="437"/>
      <c r="Y221" s="437"/>
      <c r="Z221" s="437"/>
      <c r="AA221" s="437"/>
      <c r="AB221" s="437"/>
    </row>
    <row r="222">
      <c r="A222" s="385" t="s">
        <v>68</v>
      </c>
      <c r="B222" s="495">
        <v>46002.0</v>
      </c>
      <c r="C222" s="385" t="s">
        <v>13576</v>
      </c>
      <c r="D222" s="385">
        <v>8.62667089267713E14</v>
      </c>
      <c r="E222" s="385" t="s">
        <v>2772</v>
      </c>
      <c r="F222" s="385" t="s">
        <v>68</v>
      </c>
      <c r="G222" s="491" t="s">
        <v>68</v>
      </c>
      <c r="H222" s="385" t="s">
        <v>68</v>
      </c>
      <c r="I222" s="492"/>
      <c r="J222" s="437"/>
      <c r="K222" s="437"/>
      <c r="L222" s="437"/>
      <c r="M222" s="437"/>
      <c r="N222" s="437"/>
      <c r="O222" s="437"/>
      <c r="P222" s="437"/>
      <c r="Q222" s="437"/>
      <c r="R222" s="437"/>
      <c r="S222" s="437"/>
      <c r="T222" s="437"/>
      <c r="U222" s="437"/>
      <c r="V222" s="437"/>
      <c r="W222" s="437"/>
      <c r="X222" s="437"/>
      <c r="Y222" s="437"/>
      <c r="Z222" s="437"/>
      <c r="AA222" s="437"/>
      <c r="AB222" s="437"/>
    </row>
    <row r="223">
      <c r="A223" s="385" t="s">
        <v>68</v>
      </c>
      <c r="B223" s="494">
        <v>45996.0</v>
      </c>
      <c r="C223" s="385" t="s">
        <v>13576</v>
      </c>
      <c r="D223" s="385">
        <v>8.62667089254695E14</v>
      </c>
      <c r="E223" s="385" t="s">
        <v>2772</v>
      </c>
      <c r="F223" s="385" t="s">
        <v>68</v>
      </c>
      <c r="G223" s="491" t="s">
        <v>68</v>
      </c>
      <c r="H223" s="385" t="s">
        <v>68</v>
      </c>
      <c r="I223" s="492"/>
      <c r="J223" s="437"/>
      <c r="K223" s="437"/>
      <c r="L223" s="437"/>
      <c r="M223" s="437"/>
      <c r="N223" s="437"/>
      <c r="O223" s="437"/>
      <c r="P223" s="437"/>
      <c r="Q223" s="437"/>
      <c r="R223" s="437"/>
      <c r="S223" s="437"/>
      <c r="T223" s="437"/>
      <c r="U223" s="437"/>
      <c r="V223" s="437"/>
      <c r="W223" s="437"/>
      <c r="X223" s="437"/>
      <c r="Y223" s="437"/>
      <c r="Z223" s="437"/>
      <c r="AA223" s="437"/>
      <c r="AB223" s="437"/>
    </row>
    <row r="224">
      <c r="A224" s="385" t="s">
        <v>68</v>
      </c>
      <c r="B224" s="494">
        <v>45996.0</v>
      </c>
      <c r="C224" s="385" t="s">
        <v>13576</v>
      </c>
      <c r="D224" s="385">
        <v>8.62667089364767E14</v>
      </c>
      <c r="E224" s="385" t="s">
        <v>2772</v>
      </c>
      <c r="F224" s="385" t="s">
        <v>68</v>
      </c>
      <c r="G224" s="491" t="s">
        <v>68</v>
      </c>
      <c r="H224" s="385" t="s">
        <v>68</v>
      </c>
      <c r="I224" s="492"/>
      <c r="J224" s="437"/>
      <c r="K224" s="437"/>
      <c r="L224" s="437"/>
      <c r="M224" s="437"/>
      <c r="N224" s="437"/>
      <c r="O224" s="437"/>
      <c r="P224" s="437"/>
      <c r="Q224" s="437"/>
      <c r="R224" s="437"/>
      <c r="S224" s="437"/>
      <c r="T224" s="437"/>
      <c r="U224" s="437"/>
      <c r="V224" s="437"/>
      <c r="W224" s="437"/>
      <c r="X224" s="437"/>
      <c r="Y224" s="437"/>
      <c r="Z224" s="437"/>
      <c r="AA224" s="437"/>
      <c r="AB224" s="437"/>
    </row>
    <row r="225">
      <c r="A225" s="385" t="s">
        <v>68</v>
      </c>
      <c r="B225" s="495">
        <v>46002.0</v>
      </c>
      <c r="C225" s="385" t="s">
        <v>13576</v>
      </c>
      <c r="D225" s="385">
        <v>8.62667089264603E14</v>
      </c>
      <c r="E225" s="385" t="s">
        <v>2772</v>
      </c>
      <c r="F225" s="385" t="s">
        <v>68</v>
      </c>
      <c r="G225" s="491" t="s">
        <v>68</v>
      </c>
      <c r="H225" s="385" t="s">
        <v>68</v>
      </c>
      <c r="I225" s="492"/>
      <c r="J225" s="437"/>
      <c r="K225" s="437"/>
      <c r="L225" s="437"/>
      <c r="M225" s="437"/>
      <c r="N225" s="437"/>
      <c r="O225" s="437"/>
      <c r="P225" s="437"/>
      <c r="Q225" s="437"/>
      <c r="R225" s="437"/>
      <c r="S225" s="437"/>
      <c r="T225" s="437"/>
      <c r="U225" s="437"/>
      <c r="V225" s="437"/>
      <c r="W225" s="437"/>
      <c r="X225" s="437"/>
      <c r="Y225" s="437"/>
      <c r="Z225" s="437"/>
      <c r="AA225" s="437"/>
      <c r="AB225" s="437"/>
    </row>
    <row r="226">
      <c r="A226" s="385" t="s">
        <v>68</v>
      </c>
      <c r="B226" s="495">
        <v>46002.0</v>
      </c>
      <c r="C226" s="385" t="s">
        <v>13576</v>
      </c>
      <c r="D226" s="385">
        <v>8.62667089231388E14</v>
      </c>
      <c r="E226" s="385" t="s">
        <v>2772</v>
      </c>
      <c r="F226" s="385" t="s">
        <v>68</v>
      </c>
      <c r="G226" s="491" t="s">
        <v>68</v>
      </c>
      <c r="H226" s="385" t="s">
        <v>68</v>
      </c>
      <c r="I226" s="492"/>
      <c r="J226" s="437"/>
      <c r="K226" s="437"/>
      <c r="L226" s="437"/>
      <c r="M226" s="437"/>
      <c r="N226" s="437"/>
      <c r="O226" s="437"/>
      <c r="P226" s="437"/>
      <c r="Q226" s="437"/>
      <c r="R226" s="437"/>
      <c r="S226" s="437"/>
      <c r="T226" s="437"/>
      <c r="U226" s="437"/>
      <c r="V226" s="437"/>
      <c r="W226" s="437"/>
      <c r="X226" s="437"/>
      <c r="Y226" s="437"/>
      <c r="Z226" s="437"/>
      <c r="AA226" s="437"/>
      <c r="AB226" s="437"/>
    </row>
    <row r="227">
      <c r="A227" s="385" t="s">
        <v>68</v>
      </c>
      <c r="B227" s="495">
        <v>46002.0</v>
      </c>
      <c r="C227" s="385" t="s">
        <v>13576</v>
      </c>
      <c r="D227" s="385">
        <v>8.6266708926782E14</v>
      </c>
      <c r="E227" s="385" t="s">
        <v>2772</v>
      </c>
      <c r="F227" s="385" t="s">
        <v>68</v>
      </c>
      <c r="G227" s="491" t="s">
        <v>68</v>
      </c>
      <c r="H227" s="385" t="s">
        <v>68</v>
      </c>
      <c r="I227" s="492"/>
      <c r="J227" s="437"/>
      <c r="K227" s="437"/>
      <c r="L227" s="437"/>
      <c r="M227" s="437"/>
      <c r="N227" s="437"/>
      <c r="O227" s="437"/>
      <c r="P227" s="437"/>
      <c r="Q227" s="437"/>
      <c r="R227" s="437"/>
      <c r="S227" s="437"/>
      <c r="T227" s="437"/>
      <c r="U227" s="437"/>
      <c r="V227" s="437"/>
      <c r="W227" s="437"/>
      <c r="X227" s="437"/>
      <c r="Y227" s="437"/>
      <c r="Z227" s="437"/>
      <c r="AA227" s="437"/>
      <c r="AB227" s="437"/>
    </row>
    <row r="228">
      <c r="A228" s="385" t="s">
        <v>68</v>
      </c>
      <c r="B228" s="495">
        <v>46002.0</v>
      </c>
      <c r="C228" s="385" t="s">
        <v>13576</v>
      </c>
      <c r="D228" s="385">
        <v>8.62667089247012E14</v>
      </c>
      <c r="E228" s="385" t="s">
        <v>2772</v>
      </c>
      <c r="F228" s="385" t="s">
        <v>68</v>
      </c>
      <c r="G228" s="491" t="s">
        <v>68</v>
      </c>
      <c r="H228" s="385" t="s">
        <v>68</v>
      </c>
      <c r="I228" s="492"/>
      <c r="J228" s="437"/>
      <c r="K228" s="437"/>
      <c r="L228" s="437"/>
      <c r="M228" s="437"/>
      <c r="N228" s="437"/>
      <c r="O228" s="437"/>
      <c r="P228" s="437"/>
      <c r="Q228" s="437"/>
      <c r="R228" s="437"/>
      <c r="S228" s="437"/>
      <c r="T228" s="437"/>
      <c r="U228" s="437"/>
      <c r="V228" s="437"/>
      <c r="W228" s="437"/>
      <c r="X228" s="437"/>
      <c r="Y228" s="437"/>
      <c r="Z228" s="437"/>
      <c r="AA228" s="437"/>
      <c r="AB228" s="437"/>
    </row>
    <row r="229">
      <c r="A229" s="385" t="s">
        <v>68</v>
      </c>
      <c r="B229" s="494">
        <v>45996.0</v>
      </c>
      <c r="C229" s="385" t="s">
        <v>13576</v>
      </c>
      <c r="D229" s="385">
        <v>8.62667089264199E14</v>
      </c>
      <c r="E229" s="385" t="s">
        <v>2772</v>
      </c>
      <c r="F229" s="385" t="s">
        <v>68</v>
      </c>
      <c r="G229" s="491" t="s">
        <v>68</v>
      </c>
      <c r="H229" s="385" t="s">
        <v>68</v>
      </c>
      <c r="I229" s="492"/>
      <c r="J229" s="437"/>
      <c r="K229" s="437"/>
      <c r="L229" s="437"/>
      <c r="M229" s="437"/>
      <c r="N229" s="437"/>
      <c r="O229" s="437"/>
      <c r="P229" s="437"/>
      <c r="Q229" s="437"/>
      <c r="R229" s="437"/>
      <c r="S229" s="437"/>
      <c r="T229" s="437"/>
      <c r="U229" s="437"/>
      <c r="V229" s="437"/>
      <c r="W229" s="437"/>
      <c r="X229" s="437"/>
      <c r="Y229" s="437"/>
      <c r="Z229" s="437"/>
      <c r="AA229" s="437"/>
      <c r="AB229" s="437"/>
    </row>
    <row r="230">
      <c r="A230" s="385" t="s">
        <v>68</v>
      </c>
      <c r="B230" s="494">
        <v>45996.0</v>
      </c>
      <c r="C230" s="385" t="s">
        <v>13576</v>
      </c>
      <c r="D230" s="385">
        <v>8.62667089385903E14</v>
      </c>
      <c r="E230" s="385" t="s">
        <v>2772</v>
      </c>
      <c r="F230" s="385" t="s">
        <v>68</v>
      </c>
      <c r="G230" s="491" t="s">
        <v>68</v>
      </c>
      <c r="H230" s="385" t="s">
        <v>68</v>
      </c>
      <c r="I230" s="492"/>
      <c r="J230" s="437"/>
      <c r="K230" s="437"/>
      <c r="L230" s="437"/>
      <c r="M230" s="437"/>
      <c r="N230" s="437"/>
      <c r="O230" s="437"/>
      <c r="P230" s="437"/>
      <c r="Q230" s="437"/>
      <c r="R230" s="437"/>
      <c r="S230" s="437"/>
      <c r="T230" s="437"/>
      <c r="U230" s="437"/>
      <c r="V230" s="437"/>
      <c r="W230" s="437"/>
      <c r="X230" s="437"/>
      <c r="Y230" s="437"/>
      <c r="Z230" s="437"/>
      <c r="AA230" s="437"/>
      <c r="AB230" s="437"/>
    </row>
    <row r="231">
      <c r="A231" s="385" t="s">
        <v>68</v>
      </c>
      <c r="B231" s="494">
        <v>45996.0</v>
      </c>
      <c r="C231" s="385" t="s">
        <v>13576</v>
      </c>
      <c r="D231" s="385">
        <v>8.62667089245131E14</v>
      </c>
      <c r="E231" s="385" t="s">
        <v>2772</v>
      </c>
      <c r="F231" s="385" t="s">
        <v>68</v>
      </c>
      <c r="G231" s="491" t="s">
        <v>68</v>
      </c>
      <c r="H231" s="385" t="s">
        <v>68</v>
      </c>
      <c r="I231" s="492"/>
      <c r="J231" s="437"/>
      <c r="K231" s="437"/>
      <c r="L231" s="437"/>
      <c r="M231" s="437"/>
      <c r="N231" s="437"/>
      <c r="O231" s="437"/>
      <c r="P231" s="437"/>
      <c r="Q231" s="437"/>
      <c r="R231" s="437"/>
      <c r="S231" s="437"/>
      <c r="T231" s="437"/>
      <c r="U231" s="437"/>
      <c r="V231" s="437"/>
      <c r="W231" s="437"/>
      <c r="X231" s="437"/>
      <c r="Y231" s="437"/>
      <c r="Z231" s="437"/>
      <c r="AA231" s="437"/>
      <c r="AB231" s="437"/>
    </row>
    <row r="232">
      <c r="A232" s="385" t="s">
        <v>68</v>
      </c>
      <c r="B232" s="494">
        <v>45996.0</v>
      </c>
      <c r="C232" s="385" t="s">
        <v>13576</v>
      </c>
      <c r="D232" s="385">
        <v>8.62667089379526E14</v>
      </c>
      <c r="E232" s="385" t="s">
        <v>2772</v>
      </c>
      <c r="F232" s="385" t="s">
        <v>68</v>
      </c>
      <c r="G232" s="491" t="s">
        <v>68</v>
      </c>
      <c r="H232" s="385" t="s">
        <v>68</v>
      </c>
      <c r="I232" s="492"/>
      <c r="J232" s="437"/>
      <c r="K232" s="437"/>
      <c r="L232" s="437"/>
      <c r="M232" s="437"/>
      <c r="N232" s="437"/>
      <c r="O232" s="437"/>
      <c r="P232" s="437"/>
      <c r="Q232" s="437"/>
      <c r="R232" s="437"/>
      <c r="S232" s="437"/>
      <c r="T232" s="437"/>
      <c r="U232" s="437"/>
      <c r="V232" s="437"/>
      <c r="W232" s="437"/>
      <c r="X232" s="437"/>
      <c r="Y232" s="437"/>
      <c r="Z232" s="437"/>
      <c r="AA232" s="437"/>
      <c r="AB232" s="437"/>
    </row>
    <row r="233">
      <c r="A233" s="385" t="s">
        <v>68</v>
      </c>
      <c r="B233" s="494">
        <v>45993.0</v>
      </c>
      <c r="C233" s="385" t="s">
        <v>13576</v>
      </c>
      <c r="D233" s="385">
        <v>8.62667089351889E14</v>
      </c>
      <c r="E233" s="385" t="s">
        <v>7814</v>
      </c>
      <c r="F233" s="385" t="s">
        <v>13579</v>
      </c>
      <c r="G233" s="491">
        <v>350.0</v>
      </c>
      <c r="H233" s="385" t="s">
        <v>2518</v>
      </c>
      <c r="I233" s="496" t="s">
        <v>13585</v>
      </c>
      <c r="J233" s="437"/>
      <c r="K233" s="437"/>
      <c r="L233" s="437"/>
      <c r="M233" s="437"/>
      <c r="N233" s="437"/>
      <c r="O233" s="437"/>
      <c r="P233" s="437"/>
      <c r="Q233" s="437"/>
      <c r="R233" s="437"/>
      <c r="S233" s="437"/>
      <c r="T233" s="437"/>
      <c r="U233" s="437"/>
      <c r="V233" s="437"/>
      <c r="W233" s="437"/>
      <c r="X233" s="437"/>
      <c r="Y233" s="437"/>
      <c r="Z233" s="437"/>
      <c r="AA233" s="437"/>
      <c r="AB233" s="437"/>
    </row>
    <row r="234">
      <c r="A234" s="385" t="s">
        <v>68</v>
      </c>
      <c r="B234" s="494">
        <v>45993.0</v>
      </c>
      <c r="C234" s="385" t="s">
        <v>13576</v>
      </c>
      <c r="D234" s="385">
        <v>8.6266708923123E14</v>
      </c>
      <c r="E234" s="385" t="s">
        <v>7814</v>
      </c>
      <c r="F234" s="385" t="s">
        <v>13579</v>
      </c>
      <c r="G234" s="491">
        <v>350.0</v>
      </c>
      <c r="H234" s="385" t="s">
        <v>2518</v>
      </c>
      <c r="I234" s="496" t="s">
        <v>13585</v>
      </c>
      <c r="J234" s="437"/>
      <c r="K234" s="437"/>
      <c r="L234" s="437"/>
      <c r="M234" s="437"/>
      <c r="N234" s="437"/>
      <c r="O234" s="437"/>
      <c r="P234" s="437"/>
      <c r="Q234" s="437"/>
      <c r="R234" s="437"/>
      <c r="S234" s="437"/>
      <c r="T234" s="437"/>
      <c r="U234" s="437"/>
      <c r="V234" s="437"/>
      <c r="W234" s="437"/>
      <c r="X234" s="437"/>
      <c r="Y234" s="437"/>
      <c r="Z234" s="437"/>
      <c r="AA234" s="437"/>
      <c r="AB234" s="437"/>
    </row>
    <row r="235">
      <c r="A235" s="385" t="s">
        <v>68</v>
      </c>
      <c r="B235" s="494">
        <v>45993.0</v>
      </c>
      <c r="C235" s="385" t="s">
        <v>13576</v>
      </c>
      <c r="D235" s="385">
        <v>8.62667089372711E14</v>
      </c>
      <c r="E235" s="385" t="s">
        <v>7814</v>
      </c>
      <c r="F235" s="385" t="s">
        <v>13579</v>
      </c>
      <c r="G235" s="491">
        <v>350.0</v>
      </c>
      <c r="H235" s="385" t="s">
        <v>2518</v>
      </c>
      <c r="I235" s="496" t="s">
        <v>13585</v>
      </c>
      <c r="J235" s="437"/>
      <c r="K235" s="437"/>
      <c r="L235" s="437"/>
      <c r="M235" s="437"/>
      <c r="N235" s="437"/>
      <c r="O235" s="437"/>
      <c r="P235" s="437"/>
      <c r="Q235" s="437"/>
      <c r="R235" s="437"/>
      <c r="S235" s="437"/>
      <c r="T235" s="437"/>
      <c r="U235" s="437"/>
      <c r="V235" s="437"/>
      <c r="W235" s="437"/>
      <c r="X235" s="437"/>
      <c r="Y235" s="437"/>
      <c r="Z235" s="437"/>
      <c r="AA235" s="437"/>
      <c r="AB235" s="437"/>
    </row>
    <row r="236">
      <c r="A236" s="385" t="s">
        <v>68</v>
      </c>
      <c r="B236" s="494">
        <v>45993.0</v>
      </c>
      <c r="C236" s="385" t="s">
        <v>13576</v>
      </c>
      <c r="D236" s="385">
        <v>8.62667089351996E14</v>
      </c>
      <c r="E236" s="385" t="s">
        <v>7814</v>
      </c>
      <c r="F236" s="385" t="s">
        <v>13579</v>
      </c>
      <c r="G236" s="491">
        <v>350.0</v>
      </c>
      <c r="H236" s="385" t="s">
        <v>2518</v>
      </c>
      <c r="I236" s="496" t="s">
        <v>13585</v>
      </c>
      <c r="J236" s="437"/>
      <c r="K236" s="437"/>
      <c r="L236" s="437"/>
      <c r="M236" s="437"/>
      <c r="N236" s="437"/>
      <c r="O236" s="437"/>
      <c r="P236" s="437"/>
      <c r="Q236" s="437"/>
      <c r="R236" s="437"/>
      <c r="S236" s="437"/>
      <c r="T236" s="437"/>
      <c r="U236" s="437"/>
      <c r="V236" s="437"/>
      <c r="W236" s="437"/>
      <c r="X236" s="437"/>
      <c r="Y236" s="437"/>
      <c r="Z236" s="437"/>
      <c r="AA236" s="437"/>
      <c r="AB236" s="437"/>
    </row>
    <row r="237">
      <c r="A237" s="385" t="s">
        <v>68</v>
      </c>
      <c r="B237" s="494">
        <v>45993.0</v>
      </c>
      <c r="C237" s="385" t="s">
        <v>13576</v>
      </c>
      <c r="D237" s="385">
        <v>8.62667089278082E14</v>
      </c>
      <c r="E237" s="385" t="s">
        <v>7814</v>
      </c>
      <c r="F237" s="385" t="s">
        <v>13579</v>
      </c>
      <c r="G237" s="491">
        <v>350.0</v>
      </c>
      <c r="H237" s="385" t="s">
        <v>2518</v>
      </c>
      <c r="I237" s="496" t="s">
        <v>13585</v>
      </c>
      <c r="J237" s="437"/>
      <c r="K237" s="437"/>
      <c r="L237" s="437"/>
      <c r="M237" s="437"/>
      <c r="N237" s="437"/>
      <c r="O237" s="437"/>
      <c r="P237" s="437"/>
      <c r="Q237" s="437"/>
      <c r="R237" s="437"/>
      <c r="S237" s="437"/>
      <c r="T237" s="437"/>
      <c r="U237" s="437"/>
      <c r="V237" s="437"/>
      <c r="W237" s="437"/>
      <c r="X237" s="437"/>
      <c r="Y237" s="437"/>
      <c r="Z237" s="437"/>
      <c r="AA237" s="437"/>
      <c r="AB237" s="437"/>
    </row>
    <row r="238">
      <c r="A238" s="385" t="s">
        <v>68</v>
      </c>
      <c r="B238" s="494">
        <v>45993.0</v>
      </c>
      <c r="C238" s="385" t="s">
        <v>13576</v>
      </c>
      <c r="D238" s="385">
        <v>8.62667089213949E14</v>
      </c>
      <c r="E238" s="385" t="s">
        <v>7814</v>
      </c>
      <c r="F238" s="385" t="s">
        <v>13579</v>
      </c>
      <c r="G238" s="491">
        <v>350.0</v>
      </c>
      <c r="H238" s="385" t="s">
        <v>2518</v>
      </c>
      <c r="I238" s="496" t="s">
        <v>13585</v>
      </c>
      <c r="J238" s="437"/>
      <c r="K238" s="437"/>
      <c r="L238" s="437"/>
      <c r="M238" s="437"/>
      <c r="N238" s="437"/>
      <c r="O238" s="437"/>
      <c r="P238" s="437"/>
      <c r="Q238" s="437"/>
      <c r="R238" s="437"/>
      <c r="S238" s="437"/>
      <c r="T238" s="437"/>
      <c r="U238" s="437"/>
      <c r="V238" s="437"/>
      <c r="W238" s="437"/>
      <c r="X238" s="437"/>
      <c r="Y238" s="437"/>
      <c r="Z238" s="437"/>
      <c r="AA238" s="437"/>
      <c r="AB238" s="437"/>
    </row>
    <row r="239">
      <c r="A239" s="385" t="s">
        <v>68</v>
      </c>
      <c r="B239" s="494">
        <v>45993.0</v>
      </c>
      <c r="C239" s="385" t="s">
        <v>13576</v>
      </c>
      <c r="D239" s="385">
        <v>8.62667089349743E14</v>
      </c>
      <c r="E239" s="385" t="s">
        <v>7814</v>
      </c>
      <c r="F239" s="385" t="s">
        <v>13579</v>
      </c>
      <c r="G239" s="491">
        <v>350.0</v>
      </c>
      <c r="H239" s="385" t="s">
        <v>2518</v>
      </c>
      <c r="I239" s="496" t="s">
        <v>13585</v>
      </c>
      <c r="J239" s="437"/>
      <c r="K239" s="437"/>
      <c r="L239" s="437"/>
      <c r="M239" s="437"/>
      <c r="N239" s="437"/>
      <c r="O239" s="437"/>
      <c r="P239" s="437"/>
      <c r="Q239" s="437"/>
      <c r="R239" s="437"/>
      <c r="S239" s="437"/>
      <c r="T239" s="437"/>
      <c r="U239" s="437"/>
      <c r="V239" s="437"/>
      <c r="W239" s="437"/>
      <c r="X239" s="437"/>
      <c r="Y239" s="437"/>
      <c r="Z239" s="437"/>
      <c r="AA239" s="437"/>
      <c r="AB239" s="437"/>
    </row>
    <row r="240">
      <c r="A240" s="385" t="s">
        <v>68</v>
      </c>
      <c r="B240" s="494">
        <v>45993.0</v>
      </c>
      <c r="C240" s="385" t="s">
        <v>13576</v>
      </c>
      <c r="D240" s="385">
        <v>8.62667089277803E14</v>
      </c>
      <c r="E240" s="385" t="s">
        <v>7814</v>
      </c>
      <c r="F240" s="385" t="s">
        <v>13579</v>
      </c>
      <c r="G240" s="491">
        <v>350.0</v>
      </c>
      <c r="H240" s="385" t="s">
        <v>2518</v>
      </c>
      <c r="I240" s="496" t="s">
        <v>13585</v>
      </c>
      <c r="J240" s="437"/>
      <c r="K240" s="437"/>
      <c r="L240" s="437"/>
      <c r="M240" s="437"/>
      <c r="N240" s="437"/>
      <c r="O240" s="437"/>
      <c r="P240" s="437"/>
      <c r="Q240" s="437"/>
      <c r="R240" s="437"/>
      <c r="S240" s="437"/>
      <c r="T240" s="437"/>
      <c r="U240" s="437"/>
      <c r="V240" s="437"/>
      <c r="W240" s="437"/>
      <c r="X240" s="437"/>
      <c r="Y240" s="437"/>
      <c r="Z240" s="437"/>
      <c r="AA240" s="437"/>
      <c r="AB240" s="437"/>
    </row>
    <row r="241">
      <c r="A241" s="385" t="s">
        <v>68</v>
      </c>
      <c r="B241" s="494">
        <v>45993.0</v>
      </c>
      <c r="C241" s="385" t="s">
        <v>13576</v>
      </c>
      <c r="D241" s="385">
        <v>8.62667089315207E14</v>
      </c>
      <c r="E241" s="385" t="s">
        <v>7814</v>
      </c>
      <c r="F241" s="385" t="s">
        <v>13579</v>
      </c>
      <c r="G241" s="491">
        <v>350.0</v>
      </c>
      <c r="H241" s="385" t="s">
        <v>2518</v>
      </c>
      <c r="I241" s="496" t="s">
        <v>13585</v>
      </c>
      <c r="J241" s="437"/>
      <c r="K241" s="437"/>
      <c r="L241" s="437"/>
      <c r="M241" s="437"/>
      <c r="N241" s="437"/>
      <c r="O241" s="437"/>
      <c r="P241" s="437"/>
      <c r="Q241" s="437"/>
      <c r="R241" s="437"/>
      <c r="S241" s="437"/>
      <c r="T241" s="437"/>
      <c r="U241" s="437"/>
      <c r="V241" s="437"/>
      <c r="W241" s="437"/>
      <c r="X241" s="437"/>
      <c r="Y241" s="437"/>
      <c r="Z241" s="437"/>
      <c r="AA241" s="437"/>
      <c r="AB241" s="437"/>
    </row>
    <row r="242">
      <c r="A242" s="385" t="s">
        <v>68</v>
      </c>
      <c r="B242" s="494">
        <v>45993.0</v>
      </c>
      <c r="C242" s="385" t="s">
        <v>13576</v>
      </c>
      <c r="D242" s="385">
        <v>8.6266708938582E14</v>
      </c>
      <c r="E242" s="385" t="s">
        <v>7814</v>
      </c>
      <c r="F242" s="385" t="s">
        <v>13579</v>
      </c>
      <c r="G242" s="491">
        <v>350.0</v>
      </c>
      <c r="H242" s="385" t="s">
        <v>2518</v>
      </c>
      <c r="I242" s="496" t="s">
        <v>13585</v>
      </c>
      <c r="J242" s="437"/>
      <c r="K242" s="437"/>
      <c r="L242" s="437"/>
      <c r="M242" s="437"/>
      <c r="N242" s="437"/>
      <c r="O242" s="437"/>
      <c r="P242" s="437"/>
      <c r="Q242" s="437"/>
      <c r="R242" s="437"/>
      <c r="S242" s="437"/>
      <c r="T242" s="437"/>
      <c r="U242" s="437"/>
      <c r="V242" s="437"/>
      <c r="W242" s="437"/>
      <c r="X242" s="437"/>
      <c r="Y242" s="437"/>
      <c r="Z242" s="437"/>
      <c r="AA242" s="437"/>
      <c r="AB242" s="437"/>
    </row>
    <row r="243">
      <c r="A243" s="385" t="s">
        <v>68</v>
      </c>
      <c r="B243" s="494">
        <v>45996.0</v>
      </c>
      <c r="C243" s="385" t="s">
        <v>13576</v>
      </c>
      <c r="D243" s="385">
        <v>8.62667089258464E14</v>
      </c>
      <c r="E243" s="385" t="s">
        <v>2772</v>
      </c>
      <c r="F243" s="385" t="s">
        <v>68</v>
      </c>
      <c r="G243" s="491" t="s">
        <v>68</v>
      </c>
      <c r="H243" s="385" t="s">
        <v>68</v>
      </c>
      <c r="I243" s="492"/>
      <c r="J243" s="437"/>
      <c r="K243" s="437"/>
      <c r="L243" s="437"/>
      <c r="M243" s="437"/>
      <c r="N243" s="437"/>
      <c r="O243" s="437"/>
      <c r="P243" s="437"/>
      <c r="Q243" s="437"/>
      <c r="R243" s="437"/>
      <c r="S243" s="437"/>
      <c r="T243" s="437"/>
      <c r="U243" s="437"/>
      <c r="V243" s="437"/>
      <c r="W243" s="437"/>
      <c r="X243" s="437"/>
      <c r="Y243" s="437"/>
      <c r="Z243" s="437"/>
      <c r="AA243" s="437"/>
      <c r="AB243" s="437"/>
    </row>
    <row r="244">
      <c r="A244" s="385" t="s">
        <v>68</v>
      </c>
      <c r="B244" s="494">
        <v>45993.0</v>
      </c>
      <c r="C244" s="385" t="s">
        <v>13576</v>
      </c>
      <c r="D244" s="385">
        <v>8.62667089396793E14</v>
      </c>
      <c r="E244" s="385" t="s">
        <v>2772</v>
      </c>
      <c r="F244" s="385" t="s">
        <v>68</v>
      </c>
      <c r="G244" s="491" t="s">
        <v>68</v>
      </c>
      <c r="H244" s="385" t="s">
        <v>68</v>
      </c>
      <c r="I244" s="492"/>
      <c r="J244" s="437"/>
      <c r="K244" s="437"/>
      <c r="L244" s="437"/>
      <c r="M244" s="437"/>
      <c r="N244" s="437"/>
      <c r="O244" s="437"/>
      <c r="P244" s="437"/>
      <c r="Q244" s="437"/>
      <c r="R244" s="437"/>
      <c r="S244" s="437"/>
      <c r="T244" s="437"/>
      <c r="U244" s="437"/>
      <c r="V244" s="437"/>
      <c r="W244" s="437"/>
      <c r="X244" s="437"/>
      <c r="Y244" s="437"/>
      <c r="Z244" s="437"/>
      <c r="AA244" s="437"/>
      <c r="AB244" s="437"/>
    </row>
    <row r="245">
      <c r="A245" s="385" t="s">
        <v>68</v>
      </c>
      <c r="B245" s="494">
        <v>45996.0</v>
      </c>
      <c r="C245" s="385" t="s">
        <v>13576</v>
      </c>
      <c r="D245" s="385">
        <v>8.62667089246774E14</v>
      </c>
      <c r="E245" s="385" t="s">
        <v>2772</v>
      </c>
      <c r="F245" s="385" t="s">
        <v>68</v>
      </c>
      <c r="G245" s="491" t="s">
        <v>68</v>
      </c>
      <c r="H245" s="385" t="s">
        <v>68</v>
      </c>
      <c r="I245" s="492"/>
      <c r="J245" s="437"/>
      <c r="K245" s="437"/>
      <c r="L245" s="437"/>
      <c r="M245" s="437"/>
      <c r="N245" s="437"/>
      <c r="O245" s="437"/>
      <c r="P245" s="437"/>
      <c r="Q245" s="437"/>
      <c r="R245" s="437"/>
      <c r="S245" s="437"/>
      <c r="T245" s="437"/>
      <c r="U245" s="437"/>
      <c r="V245" s="437"/>
      <c r="W245" s="437"/>
      <c r="X245" s="437"/>
      <c r="Y245" s="437"/>
      <c r="Z245" s="437"/>
      <c r="AA245" s="437"/>
      <c r="AB245" s="437"/>
    </row>
    <row r="246">
      <c r="A246" s="385" t="s">
        <v>68</v>
      </c>
      <c r="B246" s="494">
        <v>45996.0</v>
      </c>
      <c r="C246" s="385" t="s">
        <v>13576</v>
      </c>
      <c r="D246" s="385">
        <v>8.62667089231628E14</v>
      </c>
      <c r="E246" s="385" t="s">
        <v>2772</v>
      </c>
      <c r="F246" s="385" t="s">
        <v>68</v>
      </c>
      <c r="G246" s="491" t="s">
        <v>68</v>
      </c>
      <c r="H246" s="385" t="s">
        <v>68</v>
      </c>
      <c r="I246" s="492"/>
      <c r="J246" s="437"/>
      <c r="K246" s="437"/>
      <c r="L246" s="437"/>
      <c r="M246" s="437"/>
      <c r="N246" s="437"/>
      <c r="O246" s="437"/>
      <c r="P246" s="437"/>
      <c r="Q246" s="437"/>
      <c r="R246" s="437"/>
      <c r="S246" s="437"/>
      <c r="T246" s="437"/>
      <c r="U246" s="437"/>
      <c r="V246" s="437"/>
      <c r="W246" s="437"/>
      <c r="X246" s="437"/>
      <c r="Y246" s="437"/>
      <c r="Z246" s="437"/>
      <c r="AA246" s="437"/>
      <c r="AB246" s="437"/>
    </row>
    <row r="247">
      <c r="A247" s="385" t="s">
        <v>68</v>
      </c>
      <c r="B247" s="490">
        <v>46029.0</v>
      </c>
      <c r="C247" s="385" t="s">
        <v>13576</v>
      </c>
      <c r="D247" s="385">
        <v>8.62667089370491E14</v>
      </c>
      <c r="E247" s="385" t="s">
        <v>5348</v>
      </c>
      <c r="F247" s="385" t="s">
        <v>13579</v>
      </c>
      <c r="G247" s="491">
        <v>429.0</v>
      </c>
      <c r="H247" s="385" t="s">
        <v>13580</v>
      </c>
      <c r="I247" s="496" t="s">
        <v>13588</v>
      </c>
      <c r="J247" s="437"/>
      <c r="K247" s="437"/>
      <c r="L247" s="437"/>
      <c r="M247" s="437"/>
      <c r="N247" s="437"/>
      <c r="O247" s="437"/>
      <c r="P247" s="437"/>
      <c r="Q247" s="437"/>
      <c r="R247" s="437"/>
      <c r="S247" s="437"/>
      <c r="T247" s="437"/>
      <c r="U247" s="437"/>
      <c r="V247" s="437"/>
      <c r="W247" s="437"/>
      <c r="X247" s="437"/>
      <c r="Y247" s="437"/>
      <c r="Z247" s="437"/>
      <c r="AA247" s="437"/>
      <c r="AB247" s="437"/>
    </row>
    <row r="248">
      <c r="A248" s="385" t="s">
        <v>68</v>
      </c>
      <c r="B248" s="490">
        <v>46029.0</v>
      </c>
      <c r="C248" s="385" t="s">
        <v>13576</v>
      </c>
      <c r="D248" s="385">
        <v>8.62667089370293E14</v>
      </c>
      <c r="E248" s="385" t="s">
        <v>5348</v>
      </c>
      <c r="F248" s="385" t="s">
        <v>13579</v>
      </c>
      <c r="G248" s="491">
        <v>429.0</v>
      </c>
      <c r="H248" s="385" t="s">
        <v>13580</v>
      </c>
      <c r="I248" s="496" t="s">
        <v>13588</v>
      </c>
      <c r="J248" s="437"/>
      <c r="K248" s="437"/>
      <c r="L248" s="437"/>
      <c r="M248" s="437"/>
      <c r="N248" s="437"/>
      <c r="O248" s="437"/>
      <c r="P248" s="437"/>
      <c r="Q248" s="437"/>
      <c r="R248" s="437"/>
      <c r="S248" s="437"/>
      <c r="T248" s="437"/>
      <c r="U248" s="437"/>
      <c r="V248" s="437"/>
      <c r="W248" s="437"/>
      <c r="X248" s="437"/>
      <c r="Y248" s="437"/>
      <c r="Z248" s="437"/>
      <c r="AA248" s="437"/>
      <c r="AB248" s="437"/>
    </row>
    <row r="249">
      <c r="A249" s="385" t="s">
        <v>68</v>
      </c>
      <c r="B249" s="490">
        <v>46029.0</v>
      </c>
      <c r="C249" s="385" t="s">
        <v>13576</v>
      </c>
      <c r="D249" s="385">
        <v>8.6266708930835E14</v>
      </c>
      <c r="E249" s="385" t="s">
        <v>5348</v>
      </c>
      <c r="F249" s="385" t="s">
        <v>13579</v>
      </c>
      <c r="G249" s="491">
        <v>429.0</v>
      </c>
      <c r="H249" s="385" t="s">
        <v>13580</v>
      </c>
      <c r="I249" s="496" t="s">
        <v>13588</v>
      </c>
      <c r="J249" s="437"/>
      <c r="K249" s="437"/>
      <c r="L249" s="437"/>
      <c r="M249" s="437"/>
      <c r="N249" s="437"/>
      <c r="O249" s="437"/>
      <c r="P249" s="437"/>
      <c r="Q249" s="437"/>
      <c r="R249" s="437"/>
      <c r="S249" s="437"/>
      <c r="T249" s="437"/>
      <c r="U249" s="437"/>
      <c r="V249" s="437"/>
      <c r="W249" s="437"/>
      <c r="X249" s="437"/>
      <c r="Y249" s="437"/>
      <c r="Z249" s="437"/>
      <c r="AA249" s="437"/>
      <c r="AB249" s="437"/>
    </row>
    <row r="250">
      <c r="A250" s="385" t="s">
        <v>68</v>
      </c>
      <c r="B250" s="490">
        <v>46029.0</v>
      </c>
      <c r="C250" s="385" t="s">
        <v>13576</v>
      </c>
      <c r="D250" s="385">
        <v>8.62667089254844E14</v>
      </c>
      <c r="E250" s="385" t="s">
        <v>5348</v>
      </c>
      <c r="F250" s="385" t="s">
        <v>13579</v>
      </c>
      <c r="G250" s="491">
        <v>429.0</v>
      </c>
      <c r="H250" s="385" t="s">
        <v>13580</v>
      </c>
      <c r="I250" s="496" t="s">
        <v>13588</v>
      </c>
      <c r="J250" s="437"/>
      <c r="K250" s="437"/>
      <c r="L250" s="437"/>
      <c r="M250" s="437"/>
      <c r="N250" s="437"/>
      <c r="O250" s="437"/>
      <c r="P250" s="437"/>
      <c r="Q250" s="437"/>
      <c r="R250" s="437"/>
      <c r="S250" s="437"/>
      <c r="T250" s="437"/>
      <c r="U250" s="437"/>
      <c r="V250" s="437"/>
      <c r="W250" s="437"/>
      <c r="X250" s="437"/>
      <c r="Y250" s="437"/>
      <c r="Z250" s="437"/>
      <c r="AA250" s="437"/>
      <c r="AB250" s="437"/>
    </row>
    <row r="251">
      <c r="A251" s="385" t="s">
        <v>68</v>
      </c>
      <c r="B251" s="490">
        <v>46029.0</v>
      </c>
      <c r="C251" s="385" t="s">
        <v>13576</v>
      </c>
      <c r="D251" s="385">
        <v>8.6266708921195E14</v>
      </c>
      <c r="E251" s="385" t="s">
        <v>5348</v>
      </c>
      <c r="F251" s="385" t="s">
        <v>13579</v>
      </c>
      <c r="G251" s="491">
        <v>429.0</v>
      </c>
      <c r="H251" s="385" t="s">
        <v>13580</v>
      </c>
      <c r="I251" s="496" t="s">
        <v>13588</v>
      </c>
      <c r="J251" s="437"/>
      <c r="K251" s="437"/>
      <c r="L251" s="437"/>
      <c r="M251" s="437"/>
      <c r="N251" s="437"/>
      <c r="O251" s="437"/>
      <c r="P251" s="437"/>
      <c r="Q251" s="437"/>
      <c r="R251" s="437"/>
      <c r="S251" s="437"/>
      <c r="T251" s="437"/>
      <c r="U251" s="437"/>
      <c r="V251" s="437"/>
      <c r="W251" s="437"/>
      <c r="X251" s="437"/>
      <c r="Y251" s="437"/>
      <c r="Z251" s="437"/>
      <c r="AA251" s="437"/>
      <c r="AB251" s="437"/>
    </row>
    <row r="252">
      <c r="A252" s="385" t="s">
        <v>68</v>
      </c>
      <c r="B252" s="490">
        <v>46029.0</v>
      </c>
      <c r="C252" s="385" t="s">
        <v>13576</v>
      </c>
      <c r="D252" s="385">
        <v>8.62667089359155E14</v>
      </c>
      <c r="E252" s="385" t="s">
        <v>5348</v>
      </c>
      <c r="F252" s="385" t="s">
        <v>13579</v>
      </c>
      <c r="G252" s="491">
        <v>429.0</v>
      </c>
      <c r="H252" s="385" t="s">
        <v>13580</v>
      </c>
      <c r="I252" s="496" t="s">
        <v>13588</v>
      </c>
      <c r="J252" s="437"/>
      <c r="K252" s="437"/>
      <c r="L252" s="437"/>
      <c r="M252" s="437"/>
      <c r="N252" s="437"/>
      <c r="O252" s="437"/>
      <c r="P252" s="437"/>
      <c r="Q252" s="437"/>
      <c r="R252" s="437"/>
      <c r="S252" s="437"/>
      <c r="T252" s="437"/>
      <c r="U252" s="437"/>
      <c r="V252" s="437"/>
      <c r="W252" s="437"/>
      <c r="X252" s="437"/>
      <c r="Y252" s="437"/>
      <c r="Z252" s="437"/>
      <c r="AA252" s="437"/>
      <c r="AB252" s="437"/>
    </row>
    <row r="253">
      <c r="A253" s="385" t="s">
        <v>68</v>
      </c>
      <c r="B253" s="490">
        <v>46029.0</v>
      </c>
      <c r="C253" s="385" t="s">
        <v>13576</v>
      </c>
      <c r="D253" s="385">
        <v>8.62667089235397E14</v>
      </c>
      <c r="E253" s="385" t="s">
        <v>5348</v>
      </c>
      <c r="F253" s="385" t="s">
        <v>13579</v>
      </c>
      <c r="G253" s="491">
        <v>429.0</v>
      </c>
      <c r="H253" s="385" t="s">
        <v>13580</v>
      </c>
      <c r="I253" s="496" t="s">
        <v>13588</v>
      </c>
      <c r="J253" s="437"/>
      <c r="K253" s="437"/>
      <c r="L253" s="437"/>
      <c r="M253" s="437"/>
      <c r="N253" s="437"/>
      <c r="O253" s="437"/>
      <c r="P253" s="437"/>
      <c r="Q253" s="437"/>
      <c r="R253" s="437"/>
      <c r="S253" s="437"/>
      <c r="T253" s="437"/>
      <c r="U253" s="437"/>
      <c r="V253" s="437"/>
      <c r="W253" s="437"/>
      <c r="X253" s="437"/>
      <c r="Y253" s="437"/>
      <c r="Z253" s="437"/>
      <c r="AA253" s="437"/>
      <c r="AB253" s="437"/>
    </row>
    <row r="254">
      <c r="A254" s="385" t="s">
        <v>68</v>
      </c>
      <c r="B254" s="490">
        <v>46029.0</v>
      </c>
      <c r="C254" s="385" t="s">
        <v>13576</v>
      </c>
      <c r="D254" s="385">
        <v>8.62667089390705E14</v>
      </c>
      <c r="E254" s="385" t="s">
        <v>5348</v>
      </c>
      <c r="F254" s="385" t="s">
        <v>13579</v>
      </c>
      <c r="G254" s="491">
        <v>429.0</v>
      </c>
      <c r="H254" s="385" t="s">
        <v>13580</v>
      </c>
      <c r="I254" s="496" t="s">
        <v>13588</v>
      </c>
      <c r="J254" s="437"/>
      <c r="K254" s="437"/>
      <c r="L254" s="437"/>
      <c r="M254" s="437"/>
      <c r="N254" s="437"/>
      <c r="O254" s="437"/>
      <c r="P254" s="437"/>
      <c r="Q254" s="437"/>
      <c r="R254" s="437"/>
      <c r="S254" s="437"/>
      <c r="T254" s="437"/>
      <c r="U254" s="437"/>
      <c r="V254" s="437"/>
      <c r="W254" s="437"/>
      <c r="X254" s="437"/>
      <c r="Y254" s="437"/>
      <c r="Z254" s="437"/>
      <c r="AA254" s="437"/>
      <c r="AB254" s="437"/>
    </row>
    <row r="255">
      <c r="A255" s="385" t="s">
        <v>68</v>
      </c>
      <c r="B255" s="490">
        <v>46029.0</v>
      </c>
      <c r="C255" s="385" t="s">
        <v>13576</v>
      </c>
      <c r="D255" s="385">
        <v>8.62667089313483E14</v>
      </c>
      <c r="E255" s="385" t="s">
        <v>5348</v>
      </c>
      <c r="F255" s="385" t="s">
        <v>13579</v>
      </c>
      <c r="G255" s="491">
        <v>429.0</v>
      </c>
      <c r="H255" s="385" t="s">
        <v>13580</v>
      </c>
      <c r="I255" s="496" t="s">
        <v>13588</v>
      </c>
      <c r="J255" s="437"/>
      <c r="K255" s="437"/>
      <c r="L255" s="437"/>
      <c r="M255" s="437"/>
      <c r="N255" s="437"/>
      <c r="O255" s="437"/>
      <c r="P255" s="437"/>
      <c r="Q255" s="437"/>
      <c r="R255" s="437"/>
      <c r="S255" s="437"/>
      <c r="T255" s="437"/>
      <c r="U255" s="437"/>
      <c r="V255" s="437"/>
      <c r="W255" s="437"/>
      <c r="X255" s="437"/>
      <c r="Y255" s="437"/>
      <c r="Z255" s="437"/>
      <c r="AA255" s="437"/>
      <c r="AB255" s="437"/>
    </row>
    <row r="256">
      <c r="A256" s="385" t="s">
        <v>68</v>
      </c>
      <c r="B256" s="490">
        <v>46029.0</v>
      </c>
      <c r="C256" s="385" t="s">
        <v>13576</v>
      </c>
      <c r="D256" s="385">
        <v>8.62667089382165E14</v>
      </c>
      <c r="E256" s="385" t="s">
        <v>5348</v>
      </c>
      <c r="F256" s="385" t="s">
        <v>13579</v>
      </c>
      <c r="G256" s="491">
        <v>429.0</v>
      </c>
      <c r="H256" s="385" t="s">
        <v>13580</v>
      </c>
      <c r="I256" s="496" t="s">
        <v>13588</v>
      </c>
      <c r="J256" s="437"/>
      <c r="K256" s="437"/>
      <c r="L256" s="437"/>
      <c r="M256" s="437"/>
      <c r="N256" s="437"/>
      <c r="O256" s="437"/>
      <c r="P256" s="437"/>
      <c r="Q256" s="437"/>
      <c r="R256" s="437"/>
      <c r="S256" s="437"/>
      <c r="T256" s="437"/>
      <c r="U256" s="437"/>
      <c r="V256" s="437"/>
      <c r="W256" s="437"/>
      <c r="X256" s="437"/>
      <c r="Y256" s="437"/>
      <c r="Z256" s="437"/>
      <c r="AA256" s="437"/>
      <c r="AB256" s="437"/>
    </row>
    <row r="257">
      <c r="A257" s="385" t="s">
        <v>68</v>
      </c>
      <c r="B257" s="490">
        <v>46030.0</v>
      </c>
      <c r="C257" s="385" t="s">
        <v>13576</v>
      </c>
      <c r="D257" s="385">
        <v>8.62667089382215E14</v>
      </c>
      <c r="E257" s="385" t="s">
        <v>2772</v>
      </c>
      <c r="F257" s="385" t="s">
        <v>68</v>
      </c>
      <c r="G257" s="491" t="s">
        <v>68</v>
      </c>
      <c r="H257" s="385" t="s">
        <v>68</v>
      </c>
      <c r="I257" s="492"/>
      <c r="J257" s="437"/>
      <c r="K257" s="437"/>
      <c r="L257" s="437"/>
      <c r="M257" s="437"/>
      <c r="N257" s="437"/>
      <c r="O257" s="437"/>
      <c r="P257" s="437"/>
      <c r="Q257" s="437"/>
      <c r="R257" s="437"/>
      <c r="S257" s="437"/>
      <c r="T257" s="437"/>
      <c r="U257" s="437"/>
      <c r="V257" s="437"/>
      <c r="W257" s="437"/>
      <c r="X257" s="437"/>
      <c r="Y257" s="437"/>
      <c r="Z257" s="437"/>
      <c r="AA257" s="437"/>
      <c r="AB257" s="437"/>
    </row>
    <row r="258">
      <c r="A258" s="385" t="s">
        <v>68</v>
      </c>
      <c r="B258" s="490">
        <v>46030.0</v>
      </c>
      <c r="C258" s="385" t="s">
        <v>13576</v>
      </c>
      <c r="D258" s="385">
        <v>8.62667089323193E14</v>
      </c>
      <c r="E258" s="385" t="s">
        <v>2772</v>
      </c>
      <c r="F258" s="385" t="s">
        <v>68</v>
      </c>
      <c r="G258" s="491" t="s">
        <v>68</v>
      </c>
      <c r="H258" s="385" t="s">
        <v>68</v>
      </c>
      <c r="I258" s="492"/>
      <c r="J258" s="437"/>
      <c r="K258" s="437"/>
      <c r="L258" s="437"/>
      <c r="M258" s="437"/>
      <c r="N258" s="437"/>
      <c r="O258" s="437"/>
      <c r="P258" s="437"/>
      <c r="Q258" s="437"/>
      <c r="R258" s="437"/>
      <c r="S258" s="437"/>
      <c r="T258" s="437"/>
      <c r="U258" s="437"/>
      <c r="V258" s="437"/>
      <c r="W258" s="437"/>
      <c r="X258" s="437"/>
      <c r="Y258" s="437"/>
      <c r="Z258" s="437"/>
      <c r="AA258" s="437"/>
      <c r="AB258" s="437"/>
    </row>
    <row r="259">
      <c r="A259" s="385" t="s">
        <v>68</v>
      </c>
      <c r="B259" s="490">
        <v>46030.0</v>
      </c>
      <c r="C259" s="385" t="s">
        <v>13576</v>
      </c>
      <c r="D259" s="385">
        <v>8.62667089297363E14</v>
      </c>
      <c r="E259" s="385" t="s">
        <v>2772</v>
      </c>
      <c r="F259" s="385" t="s">
        <v>68</v>
      </c>
      <c r="G259" s="491" t="s">
        <v>68</v>
      </c>
      <c r="H259" s="385" t="s">
        <v>68</v>
      </c>
      <c r="I259" s="492"/>
      <c r="J259" s="437"/>
      <c r="K259" s="437"/>
      <c r="L259" s="437"/>
      <c r="M259" s="437"/>
      <c r="N259" s="437"/>
      <c r="O259" s="437"/>
      <c r="P259" s="437"/>
      <c r="Q259" s="437"/>
      <c r="R259" s="437"/>
      <c r="S259" s="437"/>
      <c r="T259" s="437"/>
      <c r="U259" s="437"/>
      <c r="V259" s="437"/>
      <c r="W259" s="437"/>
      <c r="X259" s="437"/>
      <c r="Y259" s="437"/>
      <c r="Z259" s="437"/>
      <c r="AA259" s="437"/>
      <c r="AB259" s="437"/>
    </row>
    <row r="260">
      <c r="A260" s="385" t="s">
        <v>68</v>
      </c>
      <c r="B260" s="490">
        <v>46030.0</v>
      </c>
      <c r="C260" s="385" t="s">
        <v>13576</v>
      </c>
      <c r="D260" s="385">
        <v>8.62667089359072E14</v>
      </c>
      <c r="E260" s="385" t="s">
        <v>2772</v>
      </c>
      <c r="F260" s="385" t="s">
        <v>68</v>
      </c>
      <c r="G260" s="491" t="s">
        <v>68</v>
      </c>
      <c r="H260" s="385" t="s">
        <v>68</v>
      </c>
      <c r="I260" s="492"/>
      <c r="J260" s="437"/>
      <c r="K260" s="437"/>
      <c r="L260" s="437"/>
      <c r="M260" s="437"/>
      <c r="N260" s="437"/>
      <c r="O260" s="437"/>
      <c r="P260" s="437"/>
      <c r="Q260" s="437"/>
      <c r="R260" s="437"/>
      <c r="S260" s="437"/>
      <c r="T260" s="437"/>
      <c r="U260" s="437"/>
      <c r="V260" s="437"/>
      <c r="W260" s="437"/>
      <c r="X260" s="437"/>
      <c r="Y260" s="437"/>
      <c r="Z260" s="437"/>
      <c r="AA260" s="437"/>
      <c r="AB260" s="437"/>
    </row>
    <row r="261">
      <c r="A261" s="385" t="s">
        <v>68</v>
      </c>
      <c r="B261" s="490">
        <v>46030.0</v>
      </c>
      <c r="C261" s="385" t="s">
        <v>13576</v>
      </c>
      <c r="D261" s="385">
        <v>8.62667089243375E14</v>
      </c>
      <c r="E261" s="385" t="s">
        <v>2772</v>
      </c>
      <c r="F261" s="385" t="s">
        <v>10618</v>
      </c>
      <c r="G261" s="491" t="s">
        <v>68</v>
      </c>
      <c r="H261" s="385" t="s">
        <v>68</v>
      </c>
      <c r="I261" s="492"/>
      <c r="J261" s="437"/>
      <c r="K261" s="437"/>
      <c r="L261" s="437"/>
      <c r="M261" s="437"/>
      <c r="N261" s="437"/>
      <c r="O261" s="437"/>
      <c r="P261" s="437"/>
      <c r="Q261" s="437"/>
      <c r="R261" s="437"/>
      <c r="S261" s="437"/>
      <c r="T261" s="437"/>
      <c r="U261" s="437"/>
      <c r="V261" s="437"/>
      <c r="W261" s="437"/>
      <c r="X261" s="437"/>
      <c r="Y261" s="437"/>
      <c r="Z261" s="437"/>
      <c r="AA261" s="437"/>
      <c r="AB261" s="437"/>
    </row>
    <row r="262">
      <c r="A262" s="385" t="s">
        <v>68</v>
      </c>
      <c r="B262" s="490">
        <v>46030.0</v>
      </c>
      <c r="C262" s="385" t="s">
        <v>13576</v>
      </c>
      <c r="D262" s="385">
        <v>8.62667089352309E14</v>
      </c>
      <c r="E262" s="385" t="s">
        <v>2772</v>
      </c>
      <c r="F262" s="385" t="s">
        <v>68</v>
      </c>
      <c r="G262" s="491" t="s">
        <v>68</v>
      </c>
      <c r="H262" s="385" t="s">
        <v>68</v>
      </c>
      <c r="I262" s="492"/>
      <c r="J262" s="437"/>
      <c r="K262" s="437"/>
      <c r="L262" s="437"/>
      <c r="M262" s="437"/>
      <c r="N262" s="437"/>
      <c r="O262" s="437"/>
      <c r="P262" s="437"/>
      <c r="Q262" s="437"/>
      <c r="R262" s="437"/>
      <c r="S262" s="437"/>
      <c r="T262" s="437"/>
      <c r="U262" s="437"/>
      <c r="V262" s="437"/>
      <c r="W262" s="437"/>
      <c r="X262" s="437"/>
      <c r="Y262" s="437"/>
      <c r="Z262" s="437"/>
      <c r="AA262" s="437"/>
      <c r="AB262" s="437"/>
    </row>
    <row r="263">
      <c r="A263" s="385" t="s">
        <v>68</v>
      </c>
      <c r="B263" s="490">
        <v>46030.0</v>
      </c>
      <c r="C263" s="385" t="s">
        <v>13576</v>
      </c>
      <c r="D263" s="385">
        <v>8.62667089263159E14</v>
      </c>
      <c r="E263" s="385" t="s">
        <v>2772</v>
      </c>
      <c r="F263" s="385" t="s">
        <v>68</v>
      </c>
      <c r="G263" s="491" t="s">
        <v>68</v>
      </c>
      <c r="H263" s="385" t="s">
        <v>68</v>
      </c>
      <c r="I263" s="492"/>
      <c r="J263" s="437"/>
      <c r="K263" s="437"/>
      <c r="L263" s="437"/>
      <c r="M263" s="437"/>
      <c r="N263" s="437"/>
      <c r="O263" s="437"/>
      <c r="P263" s="437"/>
      <c r="Q263" s="437"/>
      <c r="R263" s="437"/>
      <c r="S263" s="437"/>
      <c r="T263" s="437"/>
      <c r="U263" s="437"/>
      <c r="V263" s="437"/>
      <c r="W263" s="437"/>
      <c r="X263" s="437"/>
      <c r="Y263" s="437"/>
      <c r="Z263" s="437"/>
      <c r="AA263" s="437"/>
      <c r="AB263" s="437"/>
    </row>
    <row r="264">
      <c r="A264" s="385" t="s">
        <v>68</v>
      </c>
      <c r="B264" s="490">
        <v>46030.0</v>
      </c>
      <c r="C264" s="385" t="s">
        <v>13576</v>
      </c>
      <c r="D264" s="385">
        <v>8.62667089254943E14</v>
      </c>
      <c r="E264" s="385" t="s">
        <v>2772</v>
      </c>
      <c r="F264" s="385" t="s">
        <v>68</v>
      </c>
      <c r="G264" s="491" t="s">
        <v>68</v>
      </c>
      <c r="H264" s="385" t="s">
        <v>68</v>
      </c>
      <c r="I264" s="492"/>
      <c r="J264" s="437"/>
      <c r="K264" s="437"/>
      <c r="L264" s="437"/>
      <c r="M264" s="437"/>
      <c r="N264" s="437"/>
      <c r="O264" s="437"/>
      <c r="P264" s="437"/>
      <c r="Q264" s="437"/>
      <c r="R264" s="437"/>
      <c r="S264" s="437"/>
      <c r="T264" s="437"/>
      <c r="U264" s="437"/>
      <c r="V264" s="437"/>
      <c r="W264" s="437"/>
      <c r="X264" s="437"/>
      <c r="Y264" s="437"/>
      <c r="Z264" s="437"/>
      <c r="AA264" s="437"/>
      <c r="AB264" s="437"/>
    </row>
    <row r="265">
      <c r="A265" s="385" t="s">
        <v>68</v>
      </c>
      <c r="B265" s="490">
        <v>46030.0</v>
      </c>
      <c r="C265" s="385" t="s">
        <v>13576</v>
      </c>
      <c r="D265" s="385">
        <v>8.62667089242849E14</v>
      </c>
      <c r="E265" s="385" t="s">
        <v>2772</v>
      </c>
      <c r="F265" s="385" t="s">
        <v>68</v>
      </c>
      <c r="G265" s="491" t="s">
        <v>68</v>
      </c>
      <c r="H265" s="385" t="s">
        <v>68</v>
      </c>
      <c r="I265" s="492"/>
      <c r="J265" s="437"/>
      <c r="K265" s="437"/>
      <c r="L265" s="437"/>
      <c r="M265" s="437"/>
      <c r="N265" s="437"/>
      <c r="O265" s="437"/>
      <c r="P265" s="437"/>
      <c r="Q265" s="437"/>
      <c r="R265" s="437"/>
      <c r="S265" s="437"/>
      <c r="T265" s="437"/>
      <c r="U265" s="437"/>
      <c r="V265" s="437"/>
      <c r="W265" s="437"/>
      <c r="X265" s="437"/>
      <c r="Y265" s="437"/>
      <c r="Z265" s="437"/>
      <c r="AA265" s="437"/>
      <c r="AB265" s="437"/>
    </row>
    <row r="266">
      <c r="A266" s="385" t="s">
        <v>68</v>
      </c>
      <c r="B266" s="490">
        <v>46030.0</v>
      </c>
      <c r="C266" s="385" t="s">
        <v>13576</v>
      </c>
      <c r="D266" s="385">
        <v>8.62667089393147E14</v>
      </c>
      <c r="E266" s="385" t="s">
        <v>2772</v>
      </c>
      <c r="F266" s="385" t="s">
        <v>68</v>
      </c>
      <c r="G266" s="491" t="s">
        <v>68</v>
      </c>
      <c r="H266" s="385" t="s">
        <v>68</v>
      </c>
      <c r="I266" s="492"/>
      <c r="J266" s="437"/>
      <c r="K266" s="437"/>
      <c r="L266" s="437"/>
      <c r="M266" s="437"/>
      <c r="N266" s="437"/>
      <c r="O266" s="437"/>
      <c r="P266" s="437"/>
      <c r="Q266" s="437"/>
      <c r="R266" s="437"/>
      <c r="S266" s="437"/>
      <c r="T266" s="437"/>
      <c r="U266" s="437"/>
      <c r="V266" s="437"/>
      <c r="W266" s="437"/>
      <c r="X266" s="437"/>
      <c r="Y266" s="437"/>
      <c r="Z266" s="437"/>
      <c r="AA266" s="437"/>
      <c r="AB266" s="437"/>
    </row>
    <row r="267">
      <c r="A267" s="385" t="s">
        <v>68</v>
      </c>
      <c r="B267" s="490">
        <v>46030.0</v>
      </c>
      <c r="C267" s="385" t="s">
        <v>13576</v>
      </c>
      <c r="D267" s="385">
        <v>8.62667089264629E14</v>
      </c>
      <c r="E267" s="385" t="s">
        <v>2772</v>
      </c>
      <c r="F267" s="385" t="s">
        <v>68</v>
      </c>
      <c r="G267" s="491" t="s">
        <v>68</v>
      </c>
      <c r="H267" s="385" t="s">
        <v>68</v>
      </c>
      <c r="I267" s="492"/>
      <c r="J267" s="437"/>
      <c r="K267" s="437"/>
      <c r="L267" s="437"/>
      <c r="M267" s="437"/>
      <c r="N267" s="437"/>
      <c r="O267" s="437"/>
      <c r="P267" s="437"/>
      <c r="Q267" s="437"/>
      <c r="R267" s="437"/>
      <c r="S267" s="437"/>
      <c r="T267" s="437"/>
      <c r="U267" s="437"/>
      <c r="V267" s="437"/>
      <c r="W267" s="437"/>
      <c r="X267" s="437"/>
      <c r="Y267" s="437"/>
      <c r="Z267" s="437"/>
      <c r="AA267" s="437"/>
      <c r="AB267" s="437"/>
    </row>
    <row r="268">
      <c r="A268" s="385" t="s">
        <v>68</v>
      </c>
      <c r="B268" s="490">
        <v>46030.0</v>
      </c>
      <c r="C268" s="385" t="s">
        <v>13576</v>
      </c>
      <c r="D268" s="385">
        <v>8.62667089264629E14</v>
      </c>
      <c r="E268" s="385" t="s">
        <v>2772</v>
      </c>
      <c r="F268" s="385" t="s">
        <v>68</v>
      </c>
      <c r="G268" s="491" t="s">
        <v>68</v>
      </c>
      <c r="H268" s="385" t="s">
        <v>68</v>
      </c>
      <c r="I268" s="492"/>
      <c r="J268" s="437"/>
      <c r="K268" s="437"/>
      <c r="L268" s="437"/>
      <c r="M268" s="437"/>
      <c r="N268" s="437"/>
      <c r="O268" s="437"/>
      <c r="P268" s="437"/>
      <c r="Q268" s="437"/>
      <c r="R268" s="437"/>
      <c r="S268" s="437"/>
      <c r="T268" s="437"/>
      <c r="U268" s="437"/>
      <c r="V268" s="437"/>
      <c r="W268" s="437"/>
      <c r="X268" s="437"/>
      <c r="Y268" s="437"/>
      <c r="Z268" s="437"/>
      <c r="AA268" s="437"/>
      <c r="AB268" s="437"/>
    </row>
    <row r="269">
      <c r="A269" s="385" t="s">
        <v>68</v>
      </c>
      <c r="B269" s="490">
        <v>46030.0</v>
      </c>
      <c r="C269" s="385" t="s">
        <v>13576</v>
      </c>
      <c r="D269" s="385">
        <v>8.62667089242856E14</v>
      </c>
      <c r="E269" s="385" t="s">
        <v>2772</v>
      </c>
      <c r="F269" s="385" t="s">
        <v>68</v>
      </c>
      <c r="G269" s="491" t="s">
        <v>68</v>
      </c>
      <c r="H269" s="385" t="s">
        <v>68</v>
      </c>
      <c r="I269" s="492"/>
      <c r="J269" s="437"/>
      <c r="K269" s="437"/>
      <c r="L269" s="437"/>
      <c r="M269" s="437"/>
      <c r="N269" s="437"/>
      <c r="O269" s="437"/>
      <c r="P269" s="437"/>
      <c r="Q269" s="437"/>
      <c r="R269" s="437"/>
      <c r="S269" s="437"/>
      <c r="T269" s="437"/>
      <c r="U269" s="437"/>
      <c r="V269" s="437"/>
      <c r="W269" s="437"/>
      <c r="X269" s="437"/>
      <c r="Y269" s="437"/>
      <c r="Z269" s="437"/>
      <c r="AA269" s="437"/>
      <c r="AB269" s="437"/>
    </row>
    <row r="270">
      <c r="A270" s="385" t="s">
        <v>68</v>
      </c>
      <c r="B270" s="490">
        <v>46034.0</v>
      </c>
      <c r="C270" s="385" t="s">
        <v>13576</v>
      </c>
      <c r="D270" s="385">
        <v>8.62667089200607E14</v>
      </c>
      <c r="E270" s="385" t="s">
        <v>5348</v>
      </c>
      <c r="F270" s="385" t="s">
        <v>13579</v>
      </c>
      <c r="G270" s="491">
        <v>429.0</v>
      </c>
      <c r="H270" s="385" t="s">
        <v>13580</v>
      </c>
      <c r="I270" s="496" t="s">
        <v>13589</v>
      </c>
      <c r="J270" s="437"/>
      <c r="K270" s="437"/>
      <c r="L270" s="437"/>
      <c r="M270" s="437"/>
      <c r="N270" s="437"/>
      <c r="O270" s="437"/>
      <c r="P270" s="437"/>
      <c r="Q270" s="437"/>
      <c r="R270" s="437"/>
      <c r="S270" s="437"/>
      <c r="T270" s="437"/>
      <c r="U270" s="437"/>
      <c r="V270" s="437"/>
      <c r="W270" s="437"/>
      <c r="X270" s="437"/>
      <c r="Y270" s="437"/>
      <c r="Z270" s="437"/>
      <c r="AA270" s="437"/>
      <c r="AB270" s="437"/>
    </row>
    <row r="271">
      <c r="A271" s="385" t="s">
        <v>68</v>
      </c>
      <c r="B271" s="490">
        <v>46034.0</v>
      </c>
      <c r="C271" s="385" t="s">
        <v>13576</v>
      </c>
      <c r="D271" s="385">
        <v>8.62667089390697E14</v>
      </c>
      <c r="E271" s="385" t="s">
        <v>5348</v>
      </c>
      <c r="F271" s="385" t="s">
        <v>13579</v>
      </c>
      <c r="G271" s="491">
        <v>429.0</v>
      </c>
      <c r="H271" s="385" t="s">
        <v>13580</v>
      </c>
      <c r="I271" s="496" t="s">
        <v>13589</v>
      </c>
      <c r="J271" s="437"/>
      <c r="K271" s="437"/>
      <c r="L271" s="437"/>
      <c r="M271" s="437"/>
      <c r="N271" s="437"/>
      <c r="O271" s="437"/>
      <c r="P271" s="437"/>
      <c r="Q271" s="437"/>
      <c r="R271" s="437"/>
      <c r="S271" s="437"/>
      <c r="T271" s="437"/>
      <c r="U271" s="437"/>
      <c r="V271" s="437"/>
      <c r="W271" s="437"/>
      <c r="X271" s="437"/>
      <c r="Y271" s="437"/>
      <c r="Z271" s="437"/>
      <c r="AA271" s="437"/>
      <c r="AB271" s="437"/>
    </row>
    <row r="272">
      <c r="A272" s="385" t="s">
        <v>68</v>
      </c>
      <c r="B272" s="490">
        <v>46034.0</v>
      </c>
      <c r="C272" s="385" t="s">
        <v>13576</v>
      </c>
      <c r="D272" s="385">
        <v>8.62667089253283E14</v>
      </c>
      <c r="E272" s="385" t="s">
        <v>5348</v>
      </c>
      <c r="F272" s="385" t="s">
        <v>13579</v>
      </c>
      <c r="G272" s="491">
        <v>429.0</v>
      </c>
      <c r="H272" s="385" t="s">
        <v>13580</v>
      </c>
      <c r="I272" s="496" t="s">
        <v>13589</v>
      </c>
      <c r="J272" s="437"/>
      <c r="K272" s="437"/>
      <c r="L272" s="437"/>
      <c r="M272" s="437"/>
      <c r="N272" s="437"/>
      <c r="O272" s="437"/>
      <c r="P272" s="437"/>
      <c r="Q272" s="437"/>
      <c r="R272" s="437"/>
      <c r="S272" s="437"/>
      <c r="T272" s="437"/>
      <c r="U272" s="437"/>
      <c r="V272" s="437"/>
      <c r="W272" s="437"/>
      <c r="X272" s="437"/>
      <c r="Y272" s="437"/>
      <c r="Z272" s="437"/>
      <c r="AA272" s="437"/>
      <c r="AB272" s="437"/>
    </row>
    <row r="273">
      <c r="A273" s="385" t="s">
        <v>68</v>
      </c>
      <c r="B273" s="490">
        <v>46034.0</v>
      </c>
      <c r="C273" s="385" t="s">
        <v>13576</v>
      </c>
      <c r="D273" s="385">
        <v>8.6266708935913E14</v>
      </c>
      <c r="E273" s="385" t="s">
        <v>5348</v>
      </c>
      <c r="F273" s="385" t="s">
        <v>13579</v>
      </c>
      <c r="G273" s="491">
        <v>429.0</v>
      </c>
      <c r="H273" s="385" t="s">
        <v>13580</v>
      </c>
      <c r="I273" s="496" t="s">
        <v>13589</v>
      </c>
      <c r="J273" s="437"/>
      <c r="K273" s="437"/>
      <c r="L273" s="437"/>
      <c r="M273" s="437"/>
      <c r="N273" s="437"/>
      <c r="O273" s="437"/>
      <c r="P273" s="437"/>
      <c r="Q273" s="437"/>
      <c r="R273" s="437"/>
      <c r="S273" s="437"/>
      <c r="T273" s="437"/>
      <c r="U273" s="437"/>
      <c r="V273" s="437"/>
      <c r="W273" s="437"/>
      <c r="X273" s="437"/>
      <c r="Y273" s="437"/>
      <c r="Z273" s="437"/>
      <c r="AA273" s="437"/>
      <c r="AB273" s="437"/>
    </row>
    <row r="274">
      <c r="A274" s="385" t="s">
        <v>68</v>
      </c>
      <c r="B274" s="490">
        <v>46034.0</v>
      </c>
      <c r="C274" s="385" t="s">
        <v>13576</v>
      </c>
      <c r="D274" s="385">
        <v>8.62667089313574E14</v>
      </c>
      <c r="E274" s="385" t="s">
        <v>5348</v>
      </c>
      <c r="F274" s="385" t="s">
        <v>13579</v>
      </c>
      <c r="G274" s="491">
        <v>429.0</v>
      </c>
      <c r="H274" s="385" t="s">
        <v>13580</v>
      </c>
      <c r="I274" s="496" t="s">
        <v>13589</v>
      </c>
      <c r="J274" s="437"/>
      <c r="K274" s="437"/>
      <c r="L274" s="437"/>
      <c r="M274" s="437"/>
      <c r="N274" s="437"/>
      <c r="O274" s="437"/>
      <c r="P274" s="437"/>
      <c r="Q274" s="437"/>
      <c r="R274" s="437"/>
      <c r="S274" s="437"/>
      <c r="T274" s="437"/>
      <c r="U274" s="437"/>
      <c r="V274" s="437"/>
      <c r="W274" s="437"/>
      <c r="X274" s="437"/>
      <c r="Y274" s="437"/>
      <c r="Z274" s="437"/>
      <c r="AA274" s="437"/>
      <c r="AB274" s="437"/>
    </row>
    <row r="275">
      <c r="A275" s="385" t="s">
        <v>68</v>
      </c>
      <c r="B275" s="490">
        <v>46034.0</v>
      </c>
      <c r="C275" s="385" t="s">
        <v>13576</v>
      </c>
      <c r="D275" s="385">
        <v>8.62667089263126E14</v>
      </c>
      <c r="E275" s="385" t="s">
        <v>5348</v>
      </c>
      <c r="F275" s="385" t="s">
        <v>13579</v>
      </c>
      <c r="G275" s="491">
        <v>429.0</v>
      </c>
      <c r="H275" s="385" t="s">
        <v>13580</v>
      </c>
      <c r="I275" s="496" t="s">
        <v>13589</v>
      </c>
      <c r="J275" s="437"/>
      <c r="K275" s="437"/>
      <c r="L275" s="437"/>
      <c r="M275" s="437"/>
      <c r="N275" s="437"/>
      <c r="O275" s="437"/>
      <c r="P275" s="437"/>
      <c r="Q275" s="437"/>
      <c r="R275" s="437"/>
      <c r="S275" s="437"/>
      <c r="T275" s="437"/>
      <c r="U275" s="437"/>
      <c r="V275" s="437"/>
      <c r="W275" s="437"/>
      <c r="X275" s="437"/>
      <c r="Y275" s="437"/>
      <c r="Z275" s="437"/>
      <c r="AA275" s="437"/>
      <c r="AB275" s="437"/>
    </row>
    <row r="276">
      <c r="A276" s="385" t="s">
        <v>68</v>
      </c>
      <c r="B276" s="490">
        <v>46034.0</v>
      </c>
      <c r="C276" s="385" t="s">
        <v>13576</v>
      </c>
      <c r="D276" s="385">
        <v>8.62667089219227E14</v>
      </c>
      <c r="E276" s="385" t="s">
        <v>5348</v>
      </c>
      <c r="F276" s="385" t="s">
        <v>13579</v>
      </c>
      <c r="G276" s="491">
        <v>429.0</v>
      </c>
      <c r="H276" s="385" t="s">
        <v>13580</v>
      </c>
      <c r="I276" s="496" t="s">
        <v>13589</v>
      </c>
      <c r="J276" s="437"/>
      <c r="K276" s="437"/>
      <c r="L276" s="437"/>
      <c r="M276" s="437"/>
      <c r="N276" s="437"/>
      <c r="O276" s="437"/>
      <c r="P276" s="437"/>
      <c r="Q276" s="437"/>
      <c r="R276" s="437"/>
      <c r="S276" s="437"/>
      <c r="T276" s="437"/>
      <c r="U276" s="437"/>
      <c r="V276" s="437"/>
      <c r="W276" s="437"/>
      <c r="X276" s="437"/>
      <c r="Y276" s="437"/>
      <c r="Z276" s="437"/>
      <c r="AA276" s="437"/>
      <c r="AB276" s="437"/>
    </row>
    <row r="277">
      <c r="A277" s="385" t="s">
        <v>68</v>
      </c>
      <c r="B277" s="490">
        <v>46034.0</v>
      </c>
      <c r="C277" s="385" t="s">
        <v>13576</v>
      </c>
      <c r="D277" s="385">
        <v>8.62667089211992E14</v>
      </c>
      <c r="E277" s="385" t="s">
        <v>5348</v>
      </c>
      <c r="F277" s="385" t="s">
        <v>13579</v>
      </c>
      <c r="G277" s="491">
        <v>429.0</v>
      </c>
      <c r="H277" s="385" t="s">
        <v>13580</v>
      </c>
      <c r="I277" s="496" t="s">
        <v>13589</v>
      </c>
      <c r="J277" s="437"/>
      <c r="K277" s="437"/>
      <c r="L277" s="437"/>
      <c r="M277" s="437"/>
      <c r="N277" s="437"/>
      <c r="O277" s="437"/>
      <c r="P277" s="437"/>
      <c r="Q277" s="437"/>
      <c r="R277" s="437"/>
      <c r="S277" s="437"/>
      <c r="T277" s="437"/>
      <c r="U277" s="437"/>
      <c r="V277" s="437"/>
      <c r="W277" s="437"/>
      <c r="X277" s="437"/>
      <c r="Y277" s="437"/>
      <c r="Z277" s="437"/>
      <c r="AA277" s="437"/>
      <c r="AB277" s="437"/>
    </row>
    <row r="278">
      <c r="A278" s="385" t="s">
        <v>68</v>
      </c>
      <c r="B278" s="490">
        <v>46034.0</v>
      </c>
      <c r="C278" s="385" t="s">
        <v>13576</v>
      </c>
      <c r="D278" s="385">
        <v>8.62667089219011E14</v>
      </c>
      <c r="E278" s="385" t="s">
        <v>5348</v>
      </c>
      <c r="F278" s="385" t="s">
        <v>13579</v>
      </c>
      <c r="G278" s="491">
        <v>429.0</v>
      </c>
      <c r="H278" s="385" t="s">
        <v>13580</v>
      </c>
      <c r="I278" s="496" t="s">
        <v>13589</v>
      </c>
      <c r="J278" s="437"/>
      <c r="K278" s="437"/>
      <c r="L278" s="437"/>
      <c r="M278" s="437"/>
      <c r="N278" s="437"/>
      <c r="O278" s="437"/>
      <c r="P278" s="437"/>
      <c r="Q278" s="437"/>
      <c r="R278" s="437"/>
      <c r="S278" s="437"/>
      <c r="T278" s="437"/>
      <c r="U278" s="437"/>
      <c r="V278" s="437"/>
      <c r="W278" s="437"/>
      <c r="X278" s="437"/>
      <c r="Y278" s="437"/>
      <c r="Z278" s="437"/>
      <c r="AA278" s="437"/>
      <c r="AB278" s="437"/>
    </row>
    <row r="279">
      <c r="A279" s="385" t="s">
        <v>68</v>
      </c>
      <c r="B279" s="490">
        <v>46034.0</v>
      </c>
      <c r="C279" s="385" t="s">
        <v>13576</v>
      </c>
      <c r="D279" s="385">
        <v>8.62667089269602E14</v>
      </c>
      <c r="E279" s="385" t="s">
        <v>5348</v>
      </c>
      <c r="F279" s="385" t="s">
        <v>13579</v>
      </c>
      <c r="G279" s="491">
        <v>429.0</v>
      </c>
      <c r="H279" s="385" t="s">
        <v>13580</v>
      </c>
      <c r="I279" s="496" t="s">
        <v>13589</v>
      </c>
      <c r="J279" s="437"/>
      <c r="K279" s="437"/>
      <c r="L279" s="437"/>
      <c r="M279" s="437"/>
      <c r="N279" s="437"/>
      <c r="O279" s="437"/>
      <c r="P279" s="437"/>
      <c r="Q279" s="437"/>
      <c r="R279" s="437"/>
      <c r="S279" s="437"/>
      <c r="T279" s="437"/>
      <c r="U279" s="437"/>
      <c r="V279" s="437"/>
      <c r="W279" s="437"/>
      <c r="X279" s="437"/>
      <c r="Y279" s="437"/>
      <c r="Z279" s="437"/>
      <c r="AA279" s="437"/>
      <c r="AB279" s="437"/>
    </row>
    <row r="280">
      <c r="A280" s="385" t="s">
        <v>68</v>
      </c>
      <c r="B280" s="490">
        <v>46034.0</v>
      </c>
      <c r="C280" s="385" t="s">
        <v>13576</v>
      </c>
      <c r="D280" s="385" t="s">
        <v>68</v>
      </c>
      <c r="E280" s="385" t="s">
        <v>9239</v>
      </c>
      <c r="F280" s="385" t="s">
        <v>13579</v>
      </c>
      <c r="G280" s="491" t="s">
        <v>68</v>
      </c>
      <c r="H280" s="385" t="s">
        <v>68</v>
      </c>
      <c r="I280" s="492"/>
      <c r="J280" s="437"/>
      <c r="K280" s="437"/>
      <c r="L280" s="437"/>
      <c r="M280" s="437"/>
      <c r="N280" s="437"/>
      <c r="O280" s="437"/>
      <c r="P280" s="437"/>
      <c r="Q280" s="437"/>
      <c r="R280" s="437"/>
      <c r="S280" s="437"/>
      <c r="T280" s="437"/>
      <c r="U280" s="437"/>
      <c r="V280" s="437"/>
      <c r="W280" s="437"/>
      <c r="X280" s="437"/>
      <c r="Y280" s="437"/>
      <c r="Z280" s="437"/>
      <c r="AA280" s="437"/>
      <c r="AB280" s="437"/>
    </row>
    <row r="281">
      <c r="A281" s="385" t="s">
        <v>68</v>
      </c>
      <c r="B281" s="490">
        <v>46034.0</v>
      </c>
      <c r="C281" s="385" t="s">
        <v>13576</v>
      </c>
      <c r="D281" s="385" t="s">
        <v>68</v>
      </c>
      <c r="E281" s="385" t="s">
        <v>9239</v>
      </c>
      <c r="F281" s="385" t="s">
        <v>13579</v>
      </c>
      <c r="G281" s="491" t="s">
        <v>68</v>
      </c>
      <c r="H281" s="385" t="s">
        <v>68</v>
      </c>
      <c r="I281" s="492"/>
      <c r="J281" s="437"/>
      <c r="K281" s="437"/>
      <c r="L281" s="437"/>
      <c r="M281" s="437"/>
      <c r="N281" s="437"/>
      <c r="O281" s="437"/>
      <c r="P281" s="437"/>
      <c r="Q281" s="437"/>
      <c r="R281" s="437"/>
      <c r="S281" s="437"/>
      <c r="T281" s="437"/>
      <c r="U281" s="437"/>
      <c r="V281" s="437"/>
      <c r="W281" s="437"/>
      <c r="X281" s="437"/>
      <c r="Y281" s="437"/>
      <c r="Z281" s="437"/>
      <c r="AA281" s="437"/>
      <c r="AB281" s="437"/>
    </row>
    <row r="282">
      <c r="A282" s="385" t="s">
        <v>68</v>
      </c>
      <c r="B282" s="490">
        <v>46034.0</v>
      </c>
      <c r="C282" s="385" t="s">
        <v>13576</v>
      </c>
      <c r="D282" s="385" t="s">
        <v>68</v>
      </c>
      <c r="E282" s="385" t="s">
        <v>9239</v>
      </c>
      <c r="F282" s="385" t="s">
        <v>13579</v>
      </c>
      <c r="G282" s="491" t="s">
        <v>68</v>
      </c>
      <c r="H282" s="385" t="s">
        <v>68</v>
      </c>
      <c r="I282" s="492"/>
      <c r="J282" s="437"/>
      <c r="K282" s="437"/>
      <c r="L282" s="437"/>
      <c r="M282" s="437"/>
      <c r="N282" s="437"/>
      <c r="O282" s="437"/>
      <c r="P282" s="437"/>
      <c r="Q282" s="437"/>
      <c r="R282" s="437"/>
      <c r="S282" s="437"/>
      <c r="T282" s="437"/>
      <c r="U282" s="437"/>
      <c r="V282" s="437"/>
      <c r="W282" s="437"/>
      <c r="X282" s="437"/>
      <c r="Y282" s="437"/>
      <c r="Z282" s="437"/>
      <c r="AA282" s="437"/>
      <c r="AB282" s="437"/>
    </row>
    <row r="283">
      <c r="A283" s="385" t="s">
        <v>68</v>
      </c>
      <c r="B283" s="490">
        <v>46034.0</v>
      </c>
      <c r="C283" s="385" t="s">
        <v>13576</v>
      </c>
      <c r="D283" s="385">
        <v>8.62667089382223E14</v>
      </c>
      <c r="E283" s="385" t="s">
        <v>7814</v>
      </c>
      <c r="F283" s="385" t="s">
        <v>13579</v>
      </c>
      <c r="G283" s="491">
        <f t="shared" ref="G283:G292" si="4">390*0.16+400</f>
        <v>462.4</v>
      </c>
      <c r="H283" s="385" t="s">
        <v>68</v>
      </c>
      <c r="I283" s="492"/>
      <c r="J283" s="437"/>
      <c r="K283" s="437"/>
      <c r="L283" s="437"/>
      <c r="M283" s="437"/>
      <c r="N283" s="437"/>
      <c r="O283" s="437"/>
      <c r="P283" s="437"/>
      <c r="Q283" s="437"/>
      <c r="R283" s="437"/>
      <c r="S283" s="437"/>
      <c r="T283" s="437"/>
      <c r="U283" s="437"/>
      <c r="V283" s="437"/>
      <c r="W283" s="437"/>
      <c r="X283" s="437"/>
      <c r="Y283" s="437"/>
      <c r="Z283" s="437"/>
      <c r="AA283" s="437"/>
      <c r="AB283" s="437"/>
    </row>
    <row r="284">
      <c r="A284" s="385" t="s">
        <v>68</v>
      </c>
      <c r="B284" s="490">
        <v>46034.0</v>
      </c>
      <c r="C284" s="385" t="s">
        <v>13576</v>
      </c>
      <c r="D284" s="385">
        <v>8.62667089200151E14</v>
      </c>
      <c r="E284" s="385" t="s">
        <v>7814</v>
      </c>
      <c r="F284" s="385" t="s">
        <v>13579</v>
      </c>
      <c r="G284" s="491">
        <f t="shared" si="4"/>
        <v>462.4</v>
      </c>
      <c r="H284" s="385" t="s">
        <v>68</v>
      </c>
      <c r="I284" s="492"/>
      <c r="J284" s="437"/>
      <c r="K284" s="437"/>
      <c r="L284" s="437"/>
      <c r="M284" s="437"/>
      <c r="N284" s="437"/>
      <c r="O284" s="437"/>
      <c r="P284" s="437"/>
      <c r="Q284" s="437"/>
      <c r="R284" s="437"/>
      <c r="S284" s="437"/>
      <c r="T284" s="437"/>
      <c r="U284" s="437"/>
      <c r="V284" s="437"/>
      <c r="W284" s="437"/>
      <c r="X284" s="437"/>
      <c r="Y284" s="437"/>
      <c r="Z284" s="437"/>
      <c r="AA284" s="437"/>
      <c r="AB284" s="437"/>
    </row>
    <row r="285">
      <c r="A285" s="385" t="s">
        <v>68</v>
      </c>
      <c r="B285" s="490">
        <v>46034.0</v>
      </c>
      <c r="C285" s="385" t="s">
        <v>13576</v>
      </c>
      <c r="D285" s="385">
        <v>8.6266708926452E14</v>
      </c>
      <c r="E285" s="385" t="s">
        <v>7814</v>
      </c>
      <c r="F285" s="385" t="s">
        <v>13579</v>
      </c>
      <c r="G285" s="491">
        <f t="shared" si="4"/>
        <v>462.4</v>
      </c>
      <c r="H285" s="385" t="s">
        <v>68</v>
      </c>
      <c r="I285" s="492"/>
      <c r="J285" s="437"/>
      <c r="K285" s="437"/>
      <c r="L285" s="437"/>
      <c r="M285" s="437"/>
      <c r="N285" s="437"/>
      <c r="O285" s="437"/>
      <c r="P285" s="437"/>
      <c r="Q285" s="437"/>
      <c r="R285" s="437"/>
      <c r="S285" s="437"/>
      <c r="T285" s="437"/>
      <c r="U285" s="437"/>
      <c r="V285" s="437"/>
      <c r="W285" s="437"/>
      <c r="X285" s="437"/>
      <c r="Y285" s="437"/>
      <c r="Z285" s="437"/>
      <c r="AA285" s="437"/>
      <c r="AB285" s="437"/>
    </row>
    <row r="286">
      <c r="A286" s="385" t="s">
        <v>68</v>
      </c>
      <c r="B286" s="490">
        <v>46034.0</v>
      </c>
      <c r="C286" s="385" t="s">
        <v>13576</v>
      </c>
      <c r="D286" s="385">
        <v>8.62667089242815E14</v>
      </c>
      <c r="E286" s="385" t="s">
        <v>7814</v>
      </c>
      <c r="F286" s="385" t="s">
        <v>13579</v>
      </c>
      <c r="G286" s="491">
        <f t="shared" si="4"/>
        <v>462.4</v>
      </c>
      <c r="H286" s="385" t="s">
        <v>68</v>
      </c>
      <c r="I286" s="492"/>
      <c r="J286" s="437"/>
      <c r="K286" s="437"/>
      <c r="L286" s="437"/>
      <c r="M286" s="437"/>
      <c r="N286" s="437"/>
      <c r="O286" s="437"/>
      <c r="P286" s="437"/>
      <c r="Q286" s="437"/>
      <c r="R286" s="437"/>
      <c r="S286" s="437"/>
      <c r="T286" s="437"/>
      <c r="U286" s="437"/>
      <c r="V286" s="437"/>
      <c r="W286" s="437"/>
      <c r="X286" s="437"/>
      <c r="Y286" s="437"/>
      <c r="Z286" s="437"/>
      <c r="AA286" s="437"/>
      <c r="AB286" s="437"/>
    </row>
    <row r="287">
      <c r="A287" s="385" t="s">
        <v>68</v>
      </c>
      <c r="B287" s="490">
        <v>46034.0</v>
      </c>
      <c r="C287" s="385" t="s">
        <v>13576</v>
      </c>
      <c r="D287" s="385">
        <v>8.6266708934372E14</v>
      </c>
      <c r="E287" s="385" t="s">
        <v>7814</v>
      </c>
      <c r="F287" s="385" t="s">
        <v>13579</v>
      </c>
      <c r="G287" s="491">
        <f t="shared" si="4"/>
        <v>462.4</v>
      </c>
      <c r="H287" s="385" t="s">
        <v>68</v>
      </c>
      <c r="I287" s="492"/>
      <c r="J287" s="437"/>
      <c r="K287" s="437"/>
      <c r="L287" s="437"/>
      <c r="M287" s="437"/>
      <c r="N287" s="437"/>
      <c r="O287" s="437"/>
      <c r="P287" s="437"/>
      <c r="Q287" s="437"/>
      <c r="R287" s="437"/>
      <c r="S287" s="437"/>
      <c r="T287" s="437"/>
      <c r="U287" s="437"/>
      <c r="V287" s="437"/>
      <c r="W287" s="437"/>
      <c r="X287" s="437"/>
      <c r="Y287" s="437"/>
      <c r="Z287" s="437"/>
      <c r="AA287" s="437"/>
      <c r="AB287" s="437"/>
    </row>
    <row r="288">
      <c r="A288" s="385" t="s">
        <v>68</v>
      </c>
      <c r="B288" s="490">
        <v>46034.0</v>
      </c>
      <c r="C288" s="385" t="s">
        <v>13576</v>
      </c>
      <c r="D288" s="385">
        <v>8.62667089224235E14</v>
      </c>
      <c r="E288" s="385" t="s">
        <v>7814</v>
      </c>
      <c r="F288" s="385" t="s">
        <v>13579</v>
      </c>
      <c r="G288" s="491">
        <f t="shared" si="4"/>
        <v>462.4</v>
      </c>
      <c r="H288" s="385" t="s">
        <v>68</v>
      </c>
      <c r="I288" s="492"/>
      <c r="J288" s="437"/>
      <c r="K288" s="437"/>
      <c r="L288" s="437"/>
      <c r="M288" s="437"/>
      <c r="N288" s="437"/>
      <c r="O288" s="437"/>
      <c r="P288" s="437"/>
      <c r="Q288" s="437"/>
      <c r="R288" s="437"/>
      <c r="S288" s="437"/>
      <c r="T288" s="437"/>
      <c r="U288" s="437"/>
      <c r="V288" s="437"/>
      <c r="W288" s="437"/>
      <c r="X288" s="437"/>
      <c r="Y288" s="437"/>
      <c r="Z288" s="437"/>
      <c r="AA288" s="437"/>
      <c r="AB288" s="437"/>
    </row>
    <row r="289">
      <c r="A289" s="385" t="s">
        <v>68</v>
      </c>
      <c r="B289" s="490">
        <v>46034.0</v>
      </c>
      <c r="C289" s="385" t="s">
        <v>13576</v>
      </c>
      <c r="D289" s="385">
        <v>8.62667089263043E14</v>
      </c>
      <c r="E289" s="385" t="s">
        <v>7814</v>
      </c>
      <c r="F289" s="385" t="s">
        <v>13579</v>
      </c>
      <c r="G289" s="491">
        <f t="shared" si="4"/>
        <v>462.4</v>
      </c>
      <c r="H289" s="385" t="s">
        <v>68</v>
      </c>
      <c r="I289" s="492"/>
      <c r="J289" s="437"/>
      <c r="K289" s="437"/>
      <c r="L289" s="437"/>
      <c r="M289" s="437"/>
      <c r="N289" s="437"/>
      <c r="O289" s="437"/>
      <c r="P289" s="437"/>
      <c r="Q289" s="437"/>
      <c r="R289" s="437"/>
      <c r="S289" s="437"/>
      <c r="T289" s="437"/>
      <c r="U289" s="437"/>
      <c r="V289" s="437"/>
      <c r="W289" s="437"/>
      <c r="X289" s="437"/>
      <c r="Y289" s="437"/>
      <c r="Z289" s="437"/>
      <c r="AA289" s="437"/>
      <c r="AB289" s="437"/>
    </row>
    <row r="290">
      <c r="A290" s="385" t="s">
        <v>68</v>
      </c>
      <c r="B290" s="490">
        <v>46034.0</v>
      </c>
      <c r="C290" s="385" t="s">
        <v>13576</v>
      </c>
      <c r="D290" s="385">
        <v>8.62667089382249E14</v>
      </c>
      <c r="E290" s="385" t="s">
        <v>7814</v>
      </c>
      <c r="F290" s="385" t="s">
        <v>13579</v>
      </c>
      <c r="G290" s="491">
        <f t="shared" si="4"/>
        <v>462.4</v>
      </c>
      <c r="H290" s="385" t="s">
        <v>68</v>
      </c>
      <c r="I290" s="492"/>
      <c r="J290" s="437"/>
      <c r="K290" s="437"/>
      <c r="L290" s="437"/>
      <c r="M290" s="437"/>
      <c r="N290" s="437"/>
      <c r="O290" s="437"/>
      <c r="P290" s="437"/>
      <c r="Q290" s="437"/>
      <c r="R290" s="437"/>
      <c r="S290" s="437"/>
      <c r="T290" s="437"/>
      <c r="U290" s="437"/>
      <c r="V290" s="437"/>
      <c r="W290" s="437"/>
      <c r="X290" s="437"/>
      <c r="Y290" s="437"/>
      <c r="Z290" s="437"/>
      <c r="AA290" s="437"/>
      <c r="AB290" s="437"/>
    </row>
    <row r="291">
      <c r="A291" s="385" t="s">
        <v>68</v>
      </c>
      <c r="B291" s="490">
        <v>46034.0</v>
      </c>
      <c r="C291" s="385" t="s">
        <v>13576</v>
      </c>
      <c r="D291" s="385">
        <v>8.62667089218989E14</v>
      </c>
      <c r="E291" s="385" t="s">
        <v>7814</v>
      </c>
      <c r="F291" s="385" t="s">
        <v>13579</v>
      </c>
      <c r="G291" s="491">
        <f t="shared" si="4"/>
        <v>462.4</v>
      </c>
      <c r="H291" s="385" t="s">
        <v>68</v>
      </c>
      <c r="I291" s="492"/>
      <c r="J291" s="437"/>
      <c r="K291" s="437"/>
      <c r="L291" s="437"/>
      <c r="M291" s="437"/>
      <c r="N291" s="437"/>
      <c r="O291" s="437"/>
      <c r="P291" s="437"/>
      <c r="Q291" s="437"/>
      <c r="R291" s="437"/>
      <c r="S291" s="437"/>
      <c r="T291" s="437"/>
      <c r="U291" s="437"/>
      <c r="V291" s="437"/>
      <c r="W291" s="437"/>
      <c r="X291" s="437"/>
      <c r="Y291" s="437"/>
      <c r="Z291" s="437"/>
      <c r="AA291" s="437"/>
      <c r="AB291" s="437"/>
    </row>
    <row r="292">
      <c r="A292" s="385" t="s">
        <v>68</v>
      </c>
      <c r="B292" s="490">
        <v>46034.0</v>
      </c>
      <c r="C292" s="385" t="s">
        <v>13576</v>
      </c>
      <c r="D292" s="385">
        <v>8.62667089370319E14</v>
      </c>
      <c r="E292" s="385" t="s">
        <v>7814</v>
      </c>
      <c r="F292" s="385" t="s">
        <v>13579</v>
      </c>
      <c r="G292" s="491">
        <f t="shared" si="4"/>
        <v>462.4</v>
      </c>
      <c r="H292" s="385" t="s">
        <v>68</v>
      </c>
      <c r="I292" s="492"/>
      <c r="J292" s="437"/>
      <c r="K292" s="437"/>
      <c r="L292" s="437"/>
      <c r="M292" s="437"/>
      <c r="N292" s="437"/>
      <c r="O292" s="437"/>
      <c r="P292" s="437"/>
      <c r="Q292" s="437"/>
      <c r="R292" s="437"/>
      <c r="S292" s="437"/>
      <c r="T292" s="437"/>
      <c r="U292" s="437"/>
      <c r="V292" s="437"/>
      <c r="W292" s="437"/>
      <c r="X292" s="437"/>
      <c r="Y292" s="437"/>
      <c r="Z292" s="437"/>
      <c r="AA292" s="437"/>
      <c r="AB292" s="437"/>
    </row>
    <row r="293">
      <c r="A293" s="385" t="s">
        <v>68</v>
      </c>
      <c r="B293" s="490">
        <v>46034.0</v>
      </c>
      <c r="C293" s="385" t="s">
        <v>13576</v>
      </c>
      <c r="D293" s="385">
        <v>8.62667089269636E14</v>
      </c>
      <c r="E293" s="385" t="s">
        <v>2772</v>
      </c>
      <c r="F293" s="385" t="s">
        <v>68</v>
      </c>
      <c r="G293" s="491" t="s">
        <v>68</v>
      </c>
      <c r="H293" s="385" t="s">
        <v>68</v>
      </c>
      <c r="I293" s="492"/>
      <c r="J293" s="437"/>
      <c r="K293" s="437"/>
      <c r="L293" s="437"/>
      <c r="M293" s="437"/>
      <c r="N293" s="437"/>
      <c r="O293" s="437"/>
      <c r="P293" s="437"/>
      <c r="Q293" s="437"/>
      <c r="R293" s="437"/>
      <c r="S293" s="437"/>
      <c r="T293" s="437"/>
      <c r="U293" s="437"/>
      <c r="V293" s="437"/>
      <c r="W293" s="437"/>
      <c r="X293" s="437"/>
      <c r="Y293" s="437"/>
      <c r="Z293" s="437"/>
      <c r="AA293" s="437"/>
      <c r="AB293" s="437"/>
    </row>
    <row r="294">
      <c r="A294" s="385" t="s">
        <v>68</v>
      </c>
      <c r="B294" s="490">
        <v>46034.0</v>
      </c>
      <c r="C294" s="385" t="s">
        <v>13576</v>
      </c>
      <c r="D294" s="385">
        <v>8.62667089257862E14</v>
      </c>
      <c r="E294" s="385" t="s">
        <v>2772</v>
      </c>
      <c r="F294" s="385" t="s">
        <v>68</v>
      </c>
      <c r="G294" s="491" t="s">
        <v>68</v>
      </c>
      <c r="H294" s="385" t="s">
        <v>68</v>
      </c>
      <c r="I294" s="492"/>
      <c r="J294" s="437"/>
      <c r="K294" s="437"/>
      <c r="L294" s="437"/>
      <c r="M294" s="437"/>
      <c r="N294" s="437"/>
      <c r="O294" s="437"/>
      <c r="P294" s="437"/>
      <c r="Q294" s="437"/>
      <c r="R294" s="437"/>
      <c r="S294" s="437"/>
      <c r="T294" s="437"/>
      <c r="U294" s="437"/>
      <c r="V294" s="437"/>
      <c r="W294" s="437"/>
      <c r="X294" s="437"/>
      <c r="Y294" s="437"/>
      <c r="Z294" s="437"/>
      <c r="AA294" s="437"/>
      <c r="AB294" s="437"/>
    </row>
    <row r="295">
      <c r="A295" s="385" t="s">
        <v>68</v>
      </c>
      <c r="B295" s="490">
        <v>46034.0</v>
      </c>
      <c r="C295" s="385" t="s">
        <v>13576</v>
      </c>
      <c r="D295" s="385">
        <v>8.6266708932486E14</v>
      </c>
      <c r="E295" s="385" t="s">
        <v>2772</v>
      </c>
      <c r="F295" s="385" t="s">
        <v>68</v>
      </c>
      <c r="G295" s="491" t="s">
        <v>68</v>
      </c>
      <c r="H295" s="385" t="s">
        <v>68</v>
      </c>
      <c r="I295" s="492"/>
      <c r="J295" s="437"/>
      <c r="K295" s="437"/>
      <c r="L295" s="437"/>
      <c r="M295" s="437"/>
      <c r="N295" s="437"/>
      <c r="O295" s="437"/>
      <c r="P295" s="437"/>
      <c r="Q295" s="437"/>
      <c r="R295" s="437"/>
      <c r="S295" s="437"/>
      <c r="T295" s="437"/>
      <c r="U295" s="437"/>
      <c r="V295" s="437"/>
      <c r="W295" s="437"/>
      <c r="X295" s="437"/>
      <c r="Y295" s="437"/>
      <c r="Z295" s="437"/>
      <c r="AA295" s="437"/>
      <c r="AB295" s="437"/>
    </row>
    <row r="296">
      <c r="A296" s="385" t="s">
        <v>68</v>
      </c>
      <c r="B296" s="490">
        <v>46034.0</v>
      </c>
      <c r="C296" s="385" t="s">
        <v>13576</v>
      </c>
      <c r="D296" s="385">
        <v>8.62667089224623E14</v>
      </c>
      <c r="E296" s="385" t="s">
        <v>2772</v>
      </c>
      <c r="F296" s="385" t="s">
        <v>68</v>
      </c>
      <c r="G296" s="491" t="s">
        <v>68</v>
      </c>
      <c r="H296" s="385" t="s">
        <v>68</v>
      </c>
      <c r="I296" s="492"/>
      <c r="J296" s="437"/>
      <c r="K296" s="437"/>
      <c r="L296" s="437"/>
      <c r="M296" s="437"/>
      <c r="N296" s="437"/>
      <c r="O296" s="437"/>
      <c r="P296" s="437"/>
      <c r="Q296" s="437"/>
      <c r="R296" s="437"/>
      <c r="S296" s="437"/>
      <c r="T296" s="437"/>
      <c r="U296" s="437"/>
      <c r="V296" s="437"/>
      <c r="W296" s="437"/>
      <c r="X296" s="437"/>
      <c r="Y296" s="437"/>
      <c r="Z296" s="437"/>
      <c r="AA296" s="437"/>
      <c r="AB296" s="437"/>
    </row>
    <row r="297">
      <c r="A297" s="385" t="s">
        <v>68</v>
      </c>
      <c r="B297" s="490">
        <v>46035.0</v>
      </c>
      <c r="C297" s="385" t="s">
        <v>13576</v>
      </c>
      <c r="D297" s="385">
        <v>8.62667089264181E14</v>
      </c>
      <c r="E297" s="385" t="s">
        <v>2772</v>
      </c>
      <c r="F297" s="385" t="s">
        <v>68</v>
      </c>
      <c r="G297" s="491" t="s">
        <v>68</v>
      </c>
      <c r="H297" s="385" t="s">
        <v>68</v>
      </c>
      <c r="I297" s="492"/>
      <c r="J297" s="437"/>
      <c r="K297" s="437"/>
      <c r="L297" s="437"/>
      <c r="M297" s="437"/>
      <c r="N297" s="437"/>
      <c r="O297" s="437"/>
      <c r="P297" s="437"/>
      <c r="Q297" s="437"/>
      <c r="R297" s="437"/>
      <c r="S297" s="437"/>
      <c r="T297" s="437"/>
      <c r="U297" s="437"/>
      <c r="V297" s="437"/>
      <c r="W297" s="437"/>
      <c r="X297" s="437"/>
      <c r="Y297" s="437"/>
      <c r="Z297" s="437"/>
      <c r="AA297" s="437"/>
      <c r="AB297" s="437"/>
    </row>
    <row r="298">
      <c r="A298" s="385" t="s">
        <v>68</v>
      </c>
      <c r="B298" s="490">
        <v>46035.0</v>
      </c>
      <c r="C298" s="385" t="s">
        <v>13576</v>
      </c>
      <c r="D298" s="385">
        <v>8.62667089325198E14</v>
      </c>
      <c r="E298" s="385" t="s">
        <v>2772</v>
      </c>
      <c r="F298" s="385" t="s">
        <v>68</v>
      </c>
      <c r="G298" s="491" t="s">
        <v>68</v>
      </c>
      <c r="H298" s="385" t="s">
        <v>68</v>
      </c>
      <c r="I298" s="492"/>
      <c r="J298" s="437"/>
      <c r="K298" s="437"/>
      <c r="L298" s="437"/>
      <c r="M298" s="437"/>
      <c r="N298" s="437"/>
      <c r="O298" s="437"/>
      <c r="P298" s="437"/>
      <c r="Q298" s="437"/>
      <c r="R298" s="437"/>
      <c r="S298" s="437"/>
      <c r="T298" s="437"/>
      <c r="U298" s="437"/>
      <c r="V298" s="437"/>
      <c r="W298" s="437"/>
      <c r="X298" s="437"/>
      <c r="Y298" s="437"/>
      <c r="Z298" s="437"/>
      <c r="AA298" s="437"/>
      <c r="AB298" s="437"/>
    </row>
    <row r="299">
      <c r="A299" s="385" t="s">
        <v>68</v>
      </c>
      <c r="B299" s="490">
        <v>46035.0</v>
      </c>
      <c r="C299" s="385" t="s">
        <v>13576</v>
      </c>
      <c r="D299" s="385">
        <v>8.62667089285806E14</v>
      </c>
      <c r="E299" s="385" t="s">
        <v>2772</v>
      </c>
      <c r="F299" s="385" t="s">
        <v>68</v>
      </c>
      <c r="G299" s="491" t="s">
        <v>68</v>
      </c>
      <c r="H299" s="385" t="s">
        <v>68</v>
      </c>
      <c r="I299" s="492"/>
      <c r="J299" s="437"/>
      <c r="K299" s="437"/>
      <c r="L299" s="437"/>
      <c r="M299" s="437"/>
      <c r="N299" s="437"/>
      <c r="O299" s="437"/>
      <c r="P299" s="437"/>
      <c r="Q299" s="437"/>
      <c r="R299" s="437"/>
      <c r="S299" s="437"/>
      <c r="T299" s="437"/>
      <c r="U299" s="437"/>
      <c r="V299" s="437"/>
      <c r="W299" s="437"/>
      <c r="X299" s="437"/>
      <c r="Y299" s="437"/>
      <c r="Z299" s="437"/>
      <c r="AA299" s="437"/>
      <c r="AB299" s="437"/>
    </row>
    <row r="300">
      <c r="A300" s="385" t="s">
        <v>68</v>
      </c>
      <c r="B300" s="490">
        <v>46035.0</v>
      </c>
      <c r="C300" s="385" t="s">
        <v>13576</v>
      </c>
      <c r="D300" s="385">
        <v>8.62667089359148E14</v>
      </c>
      <c r="E300" s="385" t="s">
        <v>2772</v>
      </c>
      <c r="F300" s="385" t="s">
        <v>68</v>
      </c>
      <c r="G300" s="491" t="s">
        <v>68</v>
      </c>
      <c r="H300" s="385" t="s">
        <v>68</v>
      </c>
      <c r="I300" s="492"/>
      <c r="J300" s="437"/>
      <c r="K300" s="437"/>
      <c r="L300" s="437"/>
      <c r="M300" s="437"/>
      <c r="N300" s="437"/>
      <c r="O300" s="437"/>
      <c r="P300" s="437"/>
      <c r="Q300" s="437"/>
      <c r="R300" s="437"/>
      <c r="S300" s="437"/>
      <c r="T300" s="437"/>
      <c r="U300" s="437"/>
      <c r="V300" s="437"/>
      <c r="W300" s="437"/>
      <c r="X300" s="437"/>
      <c r="Y300" s="437"/>
      <c r="Z300" s="437"/>
      <c r="AA300" s="437"/>
      <c r="AB300" s="437"/>
    </row>
    <row r="301">
      <c r="A301" s="385" t="s">
        <v>68</v>
      </c>
      <c r="B301" s="490">
        <v>46035.0</v>
      </c>
      <c r="C301" s="385" t="s">
        <v>13576</v>
      </c>
      <c r="D301" s="385">
        <v>8.62667089342664E14</v>
      </c>
      <c r="E301" s="385" t="s">
        <v>2772</v>
      </c>
      <c r="F301" s="385" t="s">
        <v>68</v>
      </c>
      <c r="G301" s="491" t="s">
        <v>68</v>
      </c>
      <c r="H301" s="385" t="s">
        <v>68</v>
      </c>
      <c r="I301" s="492"/>
      <c r="J301" s="437"/>
      <c r="K301" s="437"/>
      <c r="L301" s="437"/>
      <c r="M301" s="437"/>
      <c r="N301" s="437"/>
      <c r="O301" s="437"/>
      <c r="P301" s="437"/>
      <c r="Q301" s="437"/>
      <c r="R301" s="437"/>
      <c r="S301" s="437"/>
      <c r="T301" s="437"/>
      <c r="U301" s="437"/>
      <c r="V301" s="437"/>
      <c r="W301" s="437"/>
      <c r="X301" s="437"/>
      <c r="Y301" s="437"/>
      <c r="Z301" s="437"/>
      <c r="AA301" s="437"/>
      <c r="AB301" s="437"/>
    </row>
    <row r="302">
      <c r="A302" s="385" t="s">
        <v>68</v>
      </c>
      <c r="B302" s="490">
        <v>46036.0</v>
      </c>
      <c r="C302" s="385" t="s">
        <v>13576</v>
      </c>
      <c r="D302" s="385">
        <v>8.62667089286192E14</v>
      </c>
      <c r="E302" s="385" t="s">
        <v>2772</v>
      </c>
      <c r="F302" s="385" t="s">
        <v>68</v>
      </c>
      <c r="G302" s="491" t="s">
        <v>68</v>
      </c>
      <c r="H302" s="385" t="s">
        <v>68</v>
      </c>
      <c r="I302" s="492"/>
      <c r="J302" s="437"/>
      <c r="K302" s="437"/>
      <c r="L302" s="437"/>
      <c r="M302" s="437"/>
      <c r="N302" s="437"/>
      <c r="O302" s="437"/>
      <c r="P302" s="437"/>
      <c r="Q302" s="437"/>
      <c r="R302" s="437"/>
      <c r="S302" s="437"/>
      <c r="T302" s="437"/>
      <c r="U302" s="437"/>
      <c r="V302" s="437"/>
      <c r="W302" s="437"/>
      <c r="X302" s="437"/>
      <c r="Y302" s="437"/>
      <c r="Z302" s="437"/>
      <c r="AA302" s="437"/>
      <c r="AB302" s="437"/>
    </row>
    <row r="303">
      <c r="A303" s="385" t="s">
        <v>68</v>
      </c>
      <c r="B303" s="490">
        <v>46036.0</v>
      </c>
      <c r="C303" s="385" t="s">
        <v>13576</v>
      </c>
      <c r="D303" s="385">
        <v>8.62667089200193E14</v>
      </c>
      <c r="E303" s="385" t="s">
        <v>2772</v>
      </c>
      <c r="F303" s="385" t="s">
        <v>68</v>
      </c>
      <c r="G303" s="491" t="s">
        <v>68</v>
      </c>
      <c r="H303" s="385" t="s">
        <v>68</v>
      </c>
      <c r="I303" s="492"/>
      <c r="J303" s="437"/>
      <c r="K303" s="437"/>
      <c r="L303" s="437"/>
      <c r="M303" s="437"/>
      <c r="N303" s="437"/>
      <c r="O303" s="437"/>
      <c r="P303" s="437"/>
      <c r="Q303" s="437"/>
      <c r="R303" s="437"/>
      <c r="S303" s="437"/>
      <c r="T303" s="437"/>
      <c r="U303" s="437"/>
      <c r="V303" s="437"/>
      <c r="W303" s="437"/>
      <c r="X303" s="437"/>
      <c r="Y303" s="437"/>
      <c r="Z303" s="437"/>
      <c r="AA303" s="437"/>
      <c r="AB303" s="437"/>
    </row>
    <row r="304">
      <c r="A304" s="385" t="s">
        <v>68</v>
      </c>
      <c r="B304" s="490">
        <v>46036.0</v>
      </c>
      <c r="C304" s="385" t="s">
        <v>13576</v>
      </c>
      <c r="D304" s="385">
        <v>8.62667089243441E14</v>
      </c>
      <c r="E304" s="385" t="s">
        <v>2772</v>
      </c>
      <c r="F304" s="385" t="s">
        <v>68</v>
      </c>
      <c r="G304" s="491" t="s">
        <v>68</v>
      </c>
      <c r="H304" s="385" t="s">
        <v>68</v>
      </c>
      <c r="I304" s="492"/>
      <c r="J304" s="437"/>
      <c r="K304" s="437"/>
      <c r="L304" s="437"/>
      <c r="M304" s="437"/>
      <c r="N304" s="437"/>
      <c r="O304" s="437"/>
      <c r="P304" s="437"/>
      <c r="Q304" s="437"/>
      <c r="R304" s="437"/>
      <c r="S304" s="437"/>
      <c r="T304" s="437"/>
      <c r="U304" s="437"/>
      <c r="V304" s="437"/>
      <c r="W304" s="437"/>
      <c r="X304" s="437"/>
      <c r="Y304" s="437"/>
      <c r="Z304" s="437"/>
      <c r="AA304" s="437"/>
      <c r="AB304" s="437"/>
    </row>
    <row r="305">
      <c r="A305" s="385" t="s">
        <v>68</v>
      </c>
      <c r="B305" s="490">
        <v>46036.0</v>
      </c>
      <c r="C305" s="385" t="s">
        <v>13576</v>
      </c>
      <c r="D305" s="385">
        <v>8.62667089263134E14</v>
      </c>
      <c r="E305" s="385" t="s">
        <v>2772</v>
      </c>
      <c r="F305" s="385" t="s">
        <v>68</v>
      </c>
      <c r="G305" s="491" t="s">
        <v>68</v>
      </c>
      <c r="H305" s="385" t="s">
        <v>68</v>
      </c>
      <c r="I305" s="492"/>
      <c r="J305" s="437"/>
      <c r="K305" s="437"/>
      <c r="L305" s="437"/>
      <c r="M305" s="437"/>
      <c r="N305" s="437"/>
      <c r="O305" s="437"/>
      <c r="P305" s="437"/>
      <c r="Q305" s="437"/>
      <c r="R305" s="437"/>
      <c r="S305" s="437"/>
      <c r="T305" s="437"/>
      <c r="U305" s="437"/>
      <c r="V305" s="437"/>
      <c r="W305" s="437"/>
      <c r="X305" s="437"/>
      <c r="Y305" s="437"/>
      <c r="Z305" s="437"/>
      <c r="AA305" s="437"/>
      <c r="AB305" s="437"/>
    </row>
    <row r="306">
      <c r="A306" s="385" t="s">
        <v>68</v>
      </c>
      <c r="B306" s="490">
        <v>46036.0</v>
      </c>
      <c r="C306" s="385" t="s">
        <v>13576</v>
      </c>
      <c r="D306" s="385">
        <v>8.62667089352358E14</v>
      </c>
      <c r="E306" s="385" t="s">
        <v>2772</v>
      </c>
      <c r="F306" s="385" t="s">
        <v>68</v>
      </c>
      <c r="G306" s="491" t="s">
        <v>68</v>
      </c>
      <c r="H306" s="385" t="s">
        <v>68</v>
      </c>
      <c r="I306" s="492"/>
      <c r="J306" s="437"/>
      <c r="K306" s="437"/>
      <c r="L306" s="437"/>
      <c r="M306" s="437"/>
      <c r="N306" s="437"/>
      <c r="O306" s="437"/>
      <c r="P306" s="437"/>
      <c r="Q306" s="437"/>
      <c r="R306" s="437"/>
      <c r="S306" s="437"/>
      <c r="T306" s="437"/>
      <c r="U306" s="437"/>
      <c r="V306" s="437"/>
      <c r="W306" s="437"/>
      <c r="X306" s="437"/>
      <c r="Y306" s="437"/>
      <c r="Z306" s="437"/>
      <c r="AA306" s="437"/>
      <c r="AB306" s="437"/>
    </row>
    <row r="307">
      <c r="A307" s="385" t="s">
        <v>68</v>
      </c>
      <c r="B307" s="490">
        <v>46036.0</v>
      </c>
      <c r="C307" s="385" t="s">
        <v>13576</v>
      </c>
      <c r="D307" s="385">
        <v>8.6266708928578E14</v>
      </c>
      <c r="E307" s="385" t="s">
        <v>2772</v>
      </c>
      <c r="F307" s="385" t="s">
        <v>68</v>
      </c>
      <c r="G307" s="491" t="s">
        <v>68</v>
      </c>
      <c r="H307" s="385" t="s">
        <v>68</v>
      </c>
      <c r="I307" s="492"/>
      <c r="J307" s="437"/>
      <c r="K307" s="437"/>
      <c r="L307" s="437"/>
      <c r="M307" s="437"/>
      <c r="N307" s="437"/>
      <c r="O307" s="437"/>
      <c r="P307" s="437"/>
      <c r="Q307" s="437"/>
      <c r="R307" s="437"/>
      <c r="S307" s="437"/>
      <c r="T307" s="437"/>
      <c r="U307" s="437"/>
      <c r="V307" s="437"/>
      <c r="W307" s="437"/>
      <c r="X307" s="437"/>
      <c r="Y307" s="437"/>
      <c r="Z307" s="437"/>
      <c r="AA307" s="437"/>
      <c r="AB307" s="437"/>
    </row>
    <row r="308">
      <c r="A308" s="385" t="s">
        <v>68</v>
      </c>
      <c r="B308" s="490">
        <v>46036.0</v>
      </c>
      <c r="C308" s="385" t="s">
        <v>13576</v>
      </c>
      <c r="D308" s="385">
        <v>8.62667089240611E14</v>
      </c>
      <c r="E308" s="385" t="s">
        <v>2772</v>
      </c>
      <c r="F308" s="385" t="s">
        <v>68</v>
      </c>
      <c r="G308" s="491" t="s">
        <v>68</v>
      </c>
      <c r="H308" s="385" t="s">
        <v>68</v>
      </c>
      <c r="I308" s="492"/>
      <c r="J308" s="437"/>
      <c r="K308" s="437"/>
      <c r="L308" s="437"/>
      <c r="M308" s="437"/>
      <c r="N308" s="437"/>
      <c r="O308" s="437"/>
      <c r="P308" s="437"/>
      <c r="Q308" s="437"/>
      <c r="R308" s="437"/>
      <c r="S308" s="437"/>
      <c r="T308" s="437"/>
      <c r="U308" s="437"/>
      <c r="V308" s="437"/>
      <c r="W308" s="437"/>
      <c r="X308" s="437"/>
      <c r="Y308" s="437"/>
      <c r="Z308" s="437"/>
      <c r="AA308" s="437"/>
      <c r="AB308" s="437"/>
    </row>
    <row r="309">
      <c r="A309" s="385" t="s">
        <v>68</v>
      </c>
      <c r="B309" s="490">
        <v>46036.0</v>
      </c>
      <c r="C309" s="385" t="s">
        <v>13576</v>
      </c>
      <c r="D309" s="385">
        <v>8.62667089342946E14</v>
      </c>
      <c r="E309" s="385" t="s">
        <v>2772</v>
      </c>
      <c r="F309" s="385" t="s">
        <v>68</v>
      </c>
      <c r="G309" s="491" t="s">
        <v>68</v>
      </c>
      <c r="H309" s="385" t="s">
        <v>68</v>
      </c>
      <c r="I309" s="492"/>
      <c r="J309" s="437"/>
      <c r="K309" s="437"/>
      <c r="L309" s="437"/>
      <c r="M309" s="437"/>
      <c r="N309" s="437"/>
      <c r="O309" s="437"/>
      <c r="P309" s="437"/>
      <c r="Q309" s="437"/>
      <c r="R309" s="437"/>
      <c r="S309" s="437"/>
      <c r="T309" s="437"/>
      <c r="U309" s="437"/>
      <c r="V309" s="437"/>
      <c r="W309" s="437"/>
      <c r="X309" s="437"/>
      <c r="Y309" s="437"/>
      <c r="Z309" s="437"/>
      <c r="AA309" s="437"/>
      <c r="AB309" s="437"/>
    </row>
    <row r="310">
      <c r="A310" s="385" t="s">
        <v>68</v>
      </c>
      <c r="B310" s="490">
        <v>46036.0</v>
      </c>
      <c r="C310" s="385" t="s">
        <v>13576</v>
      </c>
      <c r="D310" s="385">
        <v>8.62667089219201E14</v>
      </c>
      <c r="E310" s="385" t="s">
        <v>2772</v>
      </c>
      <c r="F310" s="385" t="s">
        <v>68</v>
      </c>
      <c r="G310" s="491" t="s">
        <v>68</v>
      </c>
      <c r="H310" s="385" t="s">
        <v>68</v>
      </c>
      <c r="I310" s="492"/>
      <c r="J310" s="437"/>
      <c r="K310" s="437"/>
      <c r="L310" s="437"/>
      <c r="M310" s="437"/>
      <c r="N310" s="437"/>
      <c r="O310" s="437"/>
      <c r="P310" s="437"/>
      <c r="Q310" s="437"/>
      <c r="R310" s="437"/>
      <c r="S310" s="437"/>
      <c r="T310" s="437"/>
      <c r="U310" s="437"/>
      <c r="V310" s="437"/>
      <c r="W310" s="437"/>
      <c r="X310" s="437"/>
      <c r="Y310" s="437"/>
      <c r="Z310" s="437"/>
      <c r="AA310" s="437"/>
      <c r="AB310" s="437"/>
    </row>
    <row r="311">
      <c r="A311" s="385" t="s">
        <v>68</v>
      </c>
      <c r="B311" s="490">
        <v>46036.0</v>
      </c>
      <c r="C311" s="385" t="s">
        <v>13576</v>
      </c>
      <c r="D311" s="385">
        <v>8.62667089382207E14</v>
      </c>
      <c r="E311" s="385" t="s">
        <v>2772</v>
      </c>
      <c r="F311" s="385" t="s">
        <v>68</v>
      </c>
      <c r="G311" s="491" t="s">
        <v>68</v>
      </c>
      <c r="H311" s="385" t="s">
        <v>68</v>
      </c>
      <c r="I311" s="492"/>
      <c r="J311" s="437"/>
      <c r="K311" s="437"/>
      <c r="L311" s="437"/>
      <c r="M311" s="437"/>
      <c r="N311" s="437"/>
      <c r="O311" s="437"/>
      <c r="P311" s="437"/>
      <c r="Q311" s="437"/>
      <c r="R311" s="437"/>
      <c r="S311" s="437"/>
      <c r="T311" s="437"/>
      <c r="U311" s="437"/>
      <c r="V311" s="437"/>
      <c r="W311" s="437"/>
      <c r="X311" s="437"/>
      <c r="Y311" s="437"/>
      <c r="Z311" s="437"/>
      <c r="AA311" s="437"/>
      <c r="AB311" s="437"/>
    </row>
    <row r="312">
      <c r="A312" s="385" t="s">
        <v>68</v>
      </c>
      <c r="B312" s="490">
        <v>46036.0</v>
      </c>
      <c r="C312" s="385" t="s">
        <v>13576</v>
      </c>
      <c r="D312" s="385">
        <v>8.62667089219193E14</v>
      </c>
      <c r="E312" s="385" t="s">
        <v>2772</v>
      </c>
      <c r="F312" s="385" t="s">
        <v>68</v>
      </c>
      <c r="G312" s="491" t="s">
        <v>68</v>
      </c>
      <c r="H312" s="385" t="s">
        <v>68</v>
      </c>
      <c r="I312" s="492"/>
      <c r="J312" s="437"/>
      <c r="K312" s="437"/>
      <c r="L312" s="437"/>
      <c r="M312" s="437"/>
      <c r="N312" s="437"/>
      <c r="O312" s="437"/>
      <c r="P312" s="437"/>
      <c r="Q312" s="437"/>
      <c r="R312" s="437"/>
      <c r="S312" s="437"/>
      <c r="T312" s="437"/>
      <c r="U312" s="437"/>
      <c r="V312" s="437"/>
      <c r="W312" s="437"/>
      <c r="X312" s="437"/>
      <c r="Y312" s="437"/>
      <c r="Z312" s="437"/>
      <c r="AA312" s="437"/>
      <c r="AB312" s="437"/>
    </row>
    <row r="313">
      <c r="A313" s="385" t="s">
        <v>68</v>
      </c>
      <c r="B313" s="490">
        <v>46036.0</v>
      </c>
      <c r="C313" s="385" t="s">
        <v>13576</v>
      </c>
      <c r="D313" s="385">
        <v>8.62667089255163E14</v>
      </c>
      <c r="E313" s="385" t="s">
        <v>2772</v>
      </c>
      <c r="F313" s="385" t="s">
        <v>68</v>
      </c>
      <c r="G313" s="491" t="s">
        <v>68</v>
      </c>
      <c r="H313" s="385" t="s">
        <v>68</v>
      </c>
      <c r="I313" s="492"/>
      <c r="J313" s="437"/>
      <c r="K313" s="437"/>
      <c r="L313" s="437"/>
      <c r="M313" s="437"/>
      <c r="N313" s="437"/>
      <c r="O313" s="437"/>
      <c r="P313" s="437"/>
      <c r="Q313" s="437"/>
      <c r="R313" s="437"/>
      <c r="S313" s="437"/>
      <c r="T313" s="437"/>
      <c r="U313" s="437"/>
      <c r="V313" s="437"/>
      <c r="W313" s="437"/>
      <c r="X313" s="437"/>
      <c r="Y313" s="437"/>
      <c r="Z313" s="437"/>
      <c r="AA313" s="437"/>
      <c r="AB313" s="437"/>
    </row>
    <row r="314">
      <c r="A314" s="385" t="s">
        <v>68</v>
      </c>
      <c r="B314" s="490">
        <v>46036.0</v>
      </c>
      <c r="C314" s="385" t="s">
        <v>13576</v>
      </c>
      <c r="D314" s="385">
        <v>8.62667089342862E14</v>
      </c>
      <c r="E314" s="385" t="s">
        <v>2772</v>
      </c>
      <c r="F314" s="385" t="s">
        <v>68</v>
      </c>
      <c r="G314" s="491" t="s">
        <v>68</v>
      </c>
      <c r="H314" s="385" t="s">
        <v>68</v>
      </c>
      <c r="I314" s="492"/>
      <c r="J314" s="437"/>
      <c r="K314" s="437"/>
      <c r="L314" s="437"/>
      <c r="M314" s="437"/>
      <c r="N314" s="437"/>
      <c r="O314" s="437"/>
      <c r="P314" s="437"/>
      <c r="Q314" s="437"/>
      <c r="R314" s="437"/>
      <c r="S314" s="437"/>
      <c r="T314" s="437"/>
      <c r="U314" s="437"/>
      <c r="V314" s="437"/>
      <c r="W314" s="437"/>
      <c r="X314" s="437"/>
      <c r="Y314" s="437"/>
      <c r="Z314" s="437"/>
      <c r="AA314" s="437"/>
      <c r="AB314" s="437"/>
    </row>
    <row r="315">
      <c r="A315" s="385" t="s">
        <v>68</v>
      </c>
      <c r="B315" s="490">
        <v>46036.0</v>
      </c>
      <c r="C315" s="385" t="s">
        <v>13576</v>
      </c>
      <c r="D315" s="385">
        <v>8.6266708925787E14</v>
      </c>
      <c r="E315" s="385" t="s">
        <v>2772</v>
      </c>
      <c r="F315" s="385" t="s">
        <v>68</v>
      </c>
      <c r="G315" s="491" t="s">
        <v>68</v>
      </c>
      <c r="H315" s="385" t="s">
        <v>68</v>
      </c>
      <c r="I315" s="492"/>
      <c r="J315" s="437"/>
      <c r="K315" s="437"/>
      <c r="L315" s="437"/>
      <c r="M315" s="437"/>
      <c r="N315" s="437"/>
      <c r="O315" s="437"/>
      <c r="P315" s="437"/>
      <c r="Q315" s="437"/>
      <c r="R315" s="437"/>
      <c r="S315" s="437"/>
      <c r="T315" s="437"/>
      <c r="U315" s="437"/>
      <c r="V315" s="437"/>
      <c r="W315" s="437"/>
      <c r="X315" s="437"/>
      <c r="Y315" s="437"/>
      <c r="Z315" s="437"/>
      <c r="AA315" s="437"/>
      <c r="AB315" s="437"/>
    </row>
    <row r="316">
      <c r="A316" s="385" t="s">
        <v>68</v>
      </c>
      <c r="B316" s="490">
        <v>46036.0</v>
      </c>
      <c r="C316" s="385" t="s">
        <v>13576</v>
      </c>
      <c r="D316" s="385">
        <v>8.62667089370285E14</v>
      </c>
      <c r="E316" s="385" t="s">
        <v>2772</v>
      </c>
      <c r="F316" s="385" t="s">
        <v>68</v>
      </c>
      <c r="G316" s="491" t="s">
        <v>68</v>
      </c>
      <c r="H316" s="385" t="s">
        <v>68</v>
      </c>
      <c r="I316" s="492"/>
      <c r="J316" s="437"/>
      <c r="K316" s="437"/>
      <c r="L316" s="437"/>
      <c r="M316" s="437"/>
      <c r="N316" s="437"/>
      <c r="O316" s="437"/>
      <c r="P316" s="437"/>
      <c r="Q316" s="437"/>
      <c r="R316" s="437"/>
      <c r="S316" s="437"/>
      <c r="T316" s="437"/>
      <c r="U316" s="437"/>
      <c r="V316" s="437"/>
      <c r="W316" s="437"/>
      <c r="X316" s="437"/>
      <c r="Y316" s="437"/>
      <c r="Z316" s="437"/>
      <c r="AA316" s="437"/>
      <c r="AB316" s="437"/>
    </row>
    <row r="317">
      <c r="A317" s="385" t="s">
        <v>68</v>
      </c>
      <c r="B317" s="490">
        <v>46042.0</v>
      </c>
      <c r="C317" s="385" t="s">
        <v>13576</v>
      </c>
      <c r="D317" s="385">
        <v>8.62667089398344E14</v>
      </c>
      <c r="E317" s="385" t="s">
        <v>2772</v>
      </c>
      <c r="F317" s="385" t="s">
        <v>68</v>
      </c>
      <c r="G317" s="491" t="s">
        <v>68</v>
      </c>
      <c r="H317" s="385" t="s">
        <v>68</v>
      </c>
      <c r="I317" s="492"/>
      <c r="J317" s="437"/>
      <c r="K317" s="437"/>
      <c r="L317" s="437"/>
      <c r="M317" s="437"/>
      <c r="N317" s="437"/>
      <c r="O317" s="437"/>
      <c r="P317" s="437"/>
      <c r="Q317" s="437"/>
      <c r="R317" s="437"/>
      <c r="S317" s="437"/>
      <c r="T317" s="437"/>
      <c r="U317" s="437"/>
      <c r="V317" s="437"/>
      <c r="W317" s="437"/>
      <c r="X317" s="437"/>
      <c r="Y317" s="437"/>
      <c r="Z317" s="437"/>
      <c r="AA317" s="437"/>
      <c r="AB317" s="437"/>
    </row>
    <row r="318">
      <c r="A318" s="385" t="s">
        <v>68</v>
      </c>
      <c r="B318" s="490">
        <v>46042.0</v>
      </c>
      <c r="C318" s="385" t="s">
        <v>13576</v>
      </c>
      <c r="D318" s="385">
        <v>8.62667089255064E14</v>
      </c>
      <c r="E318" s="385" t="s">
        <v>2772</v>
      </c>
      <c r="F318" s="385" t="s">
        <v>68</v>
      </c>
      <c r="G318" s="491" t="s">
        <v>68</v>
      </c>
      <c r="H318" s="385" t="s">
        <v>68</v>
      </c>
      <c r="I318" s="492"/>
      <c r="J318" s="437"/>
      <c r="K318" s="437"/>
      <c r="L318" s="437"/>
      <c r="M318" s="437"/>
      <c r="N318" s="437"/>
      <c r="O318" s="437"/>
      <c r="P318" s="437"/>
      <c r="Q318" s="437"/>
      <c r="R318" s="437"/>
      <c r="S318" s="437"/>
      <c r="T318" s="437"/>
      <c r="U318" s="437"/>
      <c r="V318" s="437"/>
      <c r="W318" s="437"/>
      <c r="X318" s="437"/>
      <c r="Y318" s="437"/>
      <c r="Z318" s="437"/>
      <c r="AA318" s="437"/>
      <c r="AB318" s="437"/>
    </row>
    <row r="319">
      <c r="A319" s="385" t="s">
        <v>68</v>
      </c>
      <c r="B319" s="490">
        <v>46042.0</v>
      </c>
      <c r="C319" s="385" t="s">
        <v>13576</v>
      </c>
      <c r="D319" s="385">
        <v>8.62667089276904E14</v>
      </c>
      <c r="E319" s="385" t="s">
        <v>2772</v>
      </c>
      <c r="F319" s="385" t="s">
        <v>68</v>
      </c>
      <c r="G319" s="491" t="s">
        <v>68</v>
      </c>
      <c r="H319" s="385" t="s">
        <v>68</v>
      </c>
      <c r="I319" s="492"/>
      <c r="J319" s="437"/>
      <c r="K319" s="437"/>
      <c r="L319" s="437"/>
      <c r="M319" s="437"/>
      <c r="N319" s="437"/>
      <c r="O319" s="437"/>
      <c r="P319" s="437"/>
      <c r="Q319" s="437"/>
      <c r="R319" s="437"/>
      <c r="S319" s="437"/>
      <c r="T319" s="437"/>
      <c r="U319" s="437"/>
      <c r="V319" s="437"/>
      <c r="W319" s="437"/>
      <c r="X319" s="437"/>
      <c r="Y319" s="437"/>
      <c r="Z319" s="437"/>
      <c r="AA319" s="437"/>
      <c r="AB319" s="437"/>
    </row>
    <row r="320">
      <c r="A320" s="385" t="s">
        <v>68</v>
      </c>
      <c r="B320" s="490">
        <v>46042.0</v>
      </c>
      <c r="C320" s="385" t="s">
        <v>13576</v>
      </c>
      <c r="D320" s="385">
        <v>8.62667089253234E14</v>
      </c>
      <c r="E320" s="385" t="s">
        <v>2772</v>
      </c>
      <c r="F320" s="385" t="s">
        <v>68</v>
      </c>
      <c r="G320" s="491" t="s">
        <v>68</v>
      </c>
      <c r="H320" s="385" t="s">
        <v>68</v>
      </c>
      <c r="I320" s="492"/>
      <c r="J320" s="437"/>
      <c r="K320" s="437"/>
      <c r="L320" s="437"/>
      <c r="M320" s="437"/>
      <c r="N320" s="437"/>
      <c r="O320" s="437"/>
      <c r="P320" s="437"/>
      <c r="Q320" s="437"/>
      <c r="R320" s="437"/>
      <c r="S320" s="437"/>
      <c r="T320" s="437"/>
      <c r="U320" s="437"/>
      <c r="V320" s="437"/>
      <c r="W320" s="437"/>
      <c r="X320" s="437"/>
      <c r="Y320" s="437"/>
      <c r="Z320" s="437"/>
      <c r="AA320" s="437"/>
      <c r="AB320" s="437"/>
    </row>
    <row r="321">
      <c r="A321" s="385" t="s">
        <v>68</v>
      </c>
      <c r="B321" s="490">
        <v>46042.0</v>
      </c>
      <c r="C321" s="385" t="s">
        <v>13576</v>
      </c>
      <c r="D321" s="385">
        <v>8.62667089200516E14</v>
      </c>
      <c r="E321" s="385" t="s">
        <v>2772</v>
      </c>
      <c r="F321" s="385" t="s">
        <v>68</v>
      </c>
      <c r="G321" s="491" t="s">
        <v>68</v>
      </c>
      <c r="H321" s="385" t="s">
        <v>68</v>
      </c>
      <c r="I321" s="492"/>
      <c r="J321" s="437"/>
      <c r="K321" s="437"/>
      <c r="L321" s="437"/>
      <c r="M321" s="437"/>
      <c r="N321" s="437"/>
      <c r="O321" s="437"/>
      <c r="P321" s="437"/>
      <c r="Q321" s="437"/>
      <c r="R321" s="437"/>
      <c r="S321" s="437"/>
      <c r="T321" s="437"/>
      <c r="U321" s="437"/>
      <c r="V321" s="437"/>
      <c r="W321" s="437"/>
      <c r="X321" s="437"/>
      <c r="Y321" s="437"/>
      <c r="Z321" s="437"/>
      <c r="AA321" s="437"/>
      <c r="AB321" s="437"/>
    </row>
    <row r="322">
      <c r="A322" s="385" t="s">
        <v>68</v>
      </c>
      <c r="B322" s="494">
        <v>46048.0</v>
      </c>
      <c r="C322" s="385" t="s">
        <v>13576</v>
      </c>
      <c r="D322" s="385">
        <v>8.62667089393857E14</v>
      </c>
      <c r="E322" s="385" t="s">
        <v>2772</v>
      </c>
      <c r="F322" s="385" t="s">
        <v>10618</v>
      </c>
      <c r="G322" s="491" t="s">
        <v>68</v>
      </c>
      <c r="H322" s="385" t="s">
        <v>68</v>
      </c>
      <c r="I322" s="492"/>
      <c r="J322" s="437"/>
      <c r="K322" s="437"/>
      <c r="L322" s="437"/>
      <c r="M322" s="437"/>
      <c r="N322" s="437"/>
      <c r="O322" s="437"/>
      <c r="P322" s="437"/>
      <c r="Q322" s="437"/>
      <c r="R322" s="437"/>
      <c r="S322" s="437"/>
      <c r="T322" s="437"/>
      <c r="U322" s="437"/>
      <c r="V322" s="437"/>
      <c r="W322" s="437"/>
      <c r="X322" s="437"/>
      <c r="Y322" s="437"/>
      <c r="Z322" s="437"/>
      <c r="AA322" s="437"/>
      <c r="AB322" s="437"/>
    </row>
    <row r="323">
      <c r="A323" s="385" t="s">
        <v>68</v>
      </c>
      <c r="B323" s="494">
        <v>46048.0</v>
      </c>
      <c r="C323" s="385" t="s">
        <v>13576</v>
      </c>
      <c r="D323" s="385">
        <v>8.62667089393774E14</v>
      </c>
      <c r="E323" s="385" t="s">
        <v>2772</v>
      </c>
      <c r="F323" s="385" t="s">
        <v>68</v>
      </c>
      <c r="G323" s="491" t="s">
        <v>68</v>
      </c>
      <c r="H323" s="385" t="s">
        <v>68</v>
      </c>
      <c r="I323" s="492"/>
      <c r="J323" s="437"/>
      <c r="K323" s="437"/>
      <c r="L323" s="437"/>
      <c r="M323" s="437"/>
      <c r="N323" s="437"/>
      <c r="O323" s="437"/>
      <c r="P323" s="437"/>
      <c r="Q323" s="437"/>
      <c r="R323" s="437"/>
      <c r="S323" s="437"/>
      <c r="T323" s="437"/>
      <c r="U323" s="437"/>
      <c r="V323" s="437"/>
      <c r="W323" s="437"/>
      <c r="X323" s="437"/>
      <c r="Y323" s="437"/>
      <c r="Z323" s="437"/>
      <c r="AA323" s="437"/>
      <c r="AB323" s="437"/>
    </row>
    <row r="324">
      <c r="A324" s="385" t="s">
        <v>68</v>
      </c>
      <c r="B324" s="385" t="s">
        <v>68</v>
      </c>
      <c r="C324" s="385" t="s">
        <v>13576</v>
      </c>
      <c r="D324" s="385">
        <v>8.62667089223146E14</v>
      </c>
      <c r="E324" s="385" t="s">
        <v>2772</v>
      </c>
      <c r="F324" s="385" t="s">
        <v>68</v>
      </c>
      <c r="G324" s="491" t="s">
        <v>68</v>
      </c>
      <c r="H324" s="385" t="s">
        <v>68</v>
      </c>
      <c r="I324" s="492"/>
      <c r="J324" s="437"/>
      <c r="K324" s="437"/>
      <c r="L324" s="437"/>
      <c r="M324" s="437"/>
      <c r="N324" s="437"/>
      <c r="O324" s="437"/>
      <c r="P324" s="437"/>
      <c r="Q324" s="437"/>
      <c r="R324" s="437"/>
      <c r="S324" s="437"/>
      <c r="T324" s="437"/>
      <c r="U324" s="437"/>
      <c r="V324" s="437"/>
      <c r="W324" s="437"/>
      <c r="X324" s="437"/>
      <c r="Y324" s="437"/>
      <c r="Z324" s="437"/>
      <c r="AA324" s="437"/>
      <c r="AB324" s="437"/>
    </row>
    <row r="325">
      <c r="A325" s="385" t="s">
        <v>68</v>
      </c>
      <c r="B325" s="385" t="s">
        <v>68</v>
      </c>
      <c r="C325" s="385" t="s">
        <v>13576</v>
      </c>
      <c r="D325" s="385">
        <v>8.62667089199577E14</v>
      </c>
      <c r="E325" s="385" t="s">
        <v>2772</v>
      </c>
      <c r="F325" s="385" t="s">
        <v>68</v>
      </c>
      <c r="G325" s="491" t="s">
        <v>68</v>
      </c>
      <c r="H325" s="385" t="s">
        <v>68</v>
      </c>
      <c r="I325" s="492"/>
      <c r="J325" s="437"/>
      <c r="K325" s="437"/>
      <c r="L325" s="437"/>
      <c r="M325" s="437"/>
      <c r="N325" s="437"/>
      <c r="O325" s="437"/>
      <c r="P325" s="437"/>
      <c r="Q325" s="437"/>
      <c r="R325" s="437"/>
      <c r="S325" s="437"/>
      <c r="T325" s="437"/>
      <c r="U325" s="437"/>
      <c r="V325" s="437"/>
      <c r="W325" s="437"/>
      <c r="X325" s="437"/>
      <c r="Y325" s="437"/>
      <c r="Z325" s="437"/>
      <c r="AA325" s="437"/>
      <c r="AB325" s="437"/>
    </row>
    <row r="326">
      <c r="A326" s="385" t="s">
        <v>68</v>
      </c>
      <c r="B326" s="385" t="s">
        <v>68</v>
      </c>
      <c r="C326" s="385" t="s">
        <v>13576</v>
      </c>
      <c r="D326" s="385">
        <v>8.62667089370392E14</v>
      </c>
      <c r="E326" s="385" t="s">
        <v>2772</v>
      </c>
      <c r="F326" s="385" t="s">
        <v>68</v>
      </c>
      <c r="G326" s="491" t="s">
        <v>68</v>
      </c>
      <c r="H326" s="385" t="s">
        <v>68</v>
      </c>
      <c r="I326" s="492"/>
      <c r="J326" s="437"/>
      <c r="K326" s="437"/>
      <c r="L326" s="437"/>
      <c r="M326" s="437"/>
      <c r="N326" s="437"/>
      <c r="O326" s="437"/>
      <c r="P326" s="437"/>
      <c r="Q326" s="437"/>
      <c r="R326" s="437"/>
      <c r="S326" s="437"/>
      <c r="T326" s="437"/>
      <c r="U326" s="437"/>
      <c r="V326" s="437"/>
      <c r="W326" s="437"/>
      <c r="X326" s="437"/>
      <c r="Y326" s="437"/>
      <c r="Z326" s="437"/>
      <c r="AA326" s="437"/>
      <c r="AB326" s="437"/>
    </row>
    <row r="327">
      <c r="A327" s="385" t="s">
        <v>68</v>
      </c>
      <c r="B327" s="494">
        <v>46048.0</v>
      </c>
      <c r="C327" s="385" t="s">
        <v>13576</v>
      </c>
      <c r="D327" s="385">
        <v>8.62667089347549E14</v>
      </c>
      <c r="E327" s="385" t="s">
        <v>2772</v>
      </c>
      <c r="F327" s="385" t="s">
        <v>68</v>
      </c>
      <c r="G327" s="491" t="s">
        <v>68</v>
      </c>
      <c r="H327" s="385" t="s">
        <v>68</v>
      </c>
      <c r="I327" s="492"/>
      <c r="J327" s="437"/>
      <c r="K327" s="437"/>
      <c r="L327" s="437"/>
      <c r="M327" s="437"/>
      <c r="N327" s="437"/>
      <c r="O327" s="437"/>
      <c r="P327" s="437"/>
      <c r="Q327" s="437"/>
      <c r="R327" s="437"/>
      <c r="S327" s="437"/>
      <c r="T327" s="437"/>
      <c r="U327" s="437"/>
      <c r="V327" s="437"/>
      <c r="W327" s="437"/>
      <c r="X327" s="437"/>
      <c r="Y327" s="437"/>
      <c r="Z327" s="437"/>
      <c r="AA327" s="437"/>
      <c r="AB327" s="437"/>
    </row>
    <row r="328">
      <c r="A328" s="385" t="s">
        <v>68</v>
      </c>
      <c r="B328" s="385" t="s">
        <v>68</v>
      </c>
      <c r="C328" s="385" t="s">
        <v>13576</v>
      </c>
      <c r="D328" s="385">
        <v>8.62667089211E14</v>
      </c>
      <c r="E328" s="385" t="s">
        <v>2772</v>
      </c>
      <c r="F328" s="385" t="s">
        <v>68</v>
      </c>
      <c r="G328" s="491" t="s">
        <v>68</v>
      </c>
      <c r="H328" s="385" t="s">
        <v>68</v>
      </c>
      <c r="I328" s="492"/>
      <c r="J328" s="437"/>
      <c r="K328" s="437"/>
      <c r="L328" s="437"/>
      <c r="M328" s="437"/>
      <c r="N328" s="437"/>
      <c r="O328" s="437"/>
      <c r="P328" s="437"/>
      <c r="Q328" s="437"/>
      <c r="R328" s="437"/>
      <c r="S328" s="437"/>
      <c r="T328" s="437"/>
      <c r="U328" s="437"/>
      <c r="V328" s="437"/>
      <c r="W328" s="437"/>
      <c r="X328" s="437"/>
      <c r="Y328" s="437"/>
      <c r="Z328" s="437"/>
      <c r="AA328" s="437"/>
      <c r="AB328" s="437"/>
    </row>
    <row r="329">
      <c r="A329" s="385" t="s">
        <v>68</v>
      </c>
      <c r="B329" s="385" t="s">
        <v>68</v>
      </c>
      <c r="C329" s="385" t="s">
        <v>13576</v>
      </c>
      <c r="D329" s="385">
        <v>8.62667089245271E14</v>
      </c>
      <c r="E329" s="385" t="s">
        <v>2772</v>
      </c>
      <c r="F329" s="385" t="s">
        <v>68</v>
      </c>
      <c r="G329" s="491" t="s">
        <v>68</v>
      </c>
      <c r="H329" s="385" t="s">
        <v>68</v>
      </c>
      <c r="I329" s="492"/>
      <c r="J329" s="437"/>
      <c r="K329" s="437"/>
      <c r="L329" s="437"/>
      <c r="M329" s="437"/>
      <c r="N329" s="437"/>
      <c r="O329" s="437"/>
      <c r="P329" s="437"/>
      <c r="Q329" s="437"/>
      <c r="R329" s="437"/>
      <c r="S329" s="437"/>
      <c r="T329" s="437"/>
      <c r="U329" s="437"/>
      <c r="V329" s="437"/>
      <c r="W329" s="437"/>
      <c r="X329" s="437"/>
      <c r="Y329" s="437"/>
      <c r="Z329" s="437"/>
      <c r="AA329" s="437"/>
      <c r="AB329" s="437"/>
    </row>
    <row r="330">
      <c r="A330" s="385" t="s">
        <v>68</v>
      </c>
      <c r="B330" s="385" t="s">
        <v>68</v>
      </c>
      <c r="C330" s="385" t="s">
        <v>13576</v>
      </c>
      <c r="D330" s="385">
        <v>8.62667089366184E14</v>
      </c>
      <c r="E330" s="385" t="s">
        <v>2772</v>
      </c>
      <c r="F330" s="385" t="s">
        <v>68</v>
      </c>
      <c r="G330" s="491" t="s">
        <v>68</v>
      </c>
      <c r="H330" s="385" t="s">
        <v>68</v>
      </c>
      <c r="I330" s="492"/>
      <c r="J330" s="437"/>
      <c r="K330" s="437"/>
      <c r="L330" s="437"/>
      <c r="M330" s="437"/>
      <c r="N330" s="437"/>
      <c r="O330" s="437"/>
      <c r="P330" s="437"/>
      <c r="Q330" s="437"/>
      <c r="R330" s="437"/>
      <c r="S330" s="437"/>
      <c r="T330" s="437"/>
      <c r="U330" s="437"/>
      <c r="V330" s="437"/>
      <c r="W330" s="437"/>
      <c r="X330" s="437"/>
      <c r="Y330" s="437"/>
      <c r="Z330" s="437"/>
      <c r="AA330" s="437"/>
      <c r="AB330" s="437"/>
    </row>
    <row r="331">
      <c r="A331" s="385" t="s">
        <v>68</v>
      </c>
      <c r="B331" s="385" t="s">
        <v>68</v>
      </c>
      <c r="C331" s="385" t="s">
        <v>13576</v>
      </c>
      <c r="D331" s="385">
        <v>8.62667089210903E14</v>
      </c>
      <c r="E331" s="385" t="s">
        <v>2772</v>
      </c>
      <c r="F331" s="385" t="s">
        <v>68</v>
      </c>
      <c r="G331" s="491" t="s">
        <v>68</v>
      </c>
      <c r="H331" s="385" t="s">
        <v>68</v>
      </c>
      <c r="I331" s="492"/>
      <c r="J331" s="437"/>
      <c r="K331" s="437"/>
      <c r="L331" s="437"/>
      <c r="M331" s="437"/>
      <c r="N331" s="437"/>
      <c r="O331" s="437"/>
      <c r="P331" s="437"/>
      <c r="Q331" s="437"/>
      <c r="R331" s="437"/>
      <c r="S331" s="437"/>
      <c r="T331" s="437"/>
      <c r="U331" s="437"/>
      <c r="V331" s="437"/>
      <c r="W331" s="437"/>
      <c r="X331" s="437"/>
      <c r="Y331" s="437"/>
      <c r="Z331" s="437"/>
      <c r="AA331" s="437"/>
      <c r="AB331" s="437"/>
    </row>
    <row r="332">
      <c r="A332" s="385" t="s">
        <v>68</v>
      </c>
      <c r="B332" s="385" t="s">
        <v>68</v>
      </c>
      <c r="C332" s="385" t="s">
        <v>13576</v>
      </c>
      <c r="D332" s="385">
        <v>8.62667089245644E14</v>
      </c>
      <c r="E332" s="385" t="s">
        <v>2772</v>
      </c>
      <c r="F332" s="385" t="s">
        <v>68</v>
      </c>
      <c r="G332" s="491" t="s">
        <v>68</v>
      </c>
      <c r="H332" s="385" t="s">
        <v>68</v>
      </c>
      <c r="I332" s="492"/>
      <c r="J332" s="437"/>
      <c r="K332" s="437"/>
      <c r="L332" s="437"/>
      <c r="M332" s="437"/>
      <c r="N332" s="437"/>
      <c r="O332" s="437"/>
      <c r="P332" s="437"/>
      <c r="Q332" s="437"/>
      <c r="R332" s="437"/>
      <c r="S332" s="437"/>
      <c r="T332" s="437"/>
      <c r="U332" s="437"/>
      <c r="V332" s="437"/>
      <c r="W332" s="437"/>
      <c r="X332" s="437"/>
      <c r="Y332" s="437"/>
      <c r="Z332" s="437"/>
      <c r="AA332" s="437"/>
      <c r="AB332" s="437"/>
    </row>
    <row r="333">
      <c r="A333" s="385" t="s">
        <v>68</v>
      </c>
      <c r="B333" s="385" t="s">
        <v>68</v>
      </c>
      <c r="C333" s="385" t="s">
        <v>13576</v>
      </c>
      <c r="D333" s="385">
        <v>8.62667089312444E14</v>
      </c>
      <c r="E333" s="385" t="s">
        <v>2772</v>
      </c>
      <c r="F333" s="385" t="s">
        <v>68</v>
      </c>
      <c r="G333" s="491" t="s">
        <v>68</v>
      </c>
      <c r="H333" s="385" t="s">
        <v>68</v>
      </c>
      <c r="I333" s="492"/>
      <c r="J333" s="437"/>
      <c r="K333" s="437"/>
      <c r="L333" s="437"/>
      <c r="M333" s="437"/>
      <c r="N333" s="437"/>
      <c r="O333" s="437"/>
      <c r="P333" s="437"/>
      <c r="Q333" s="437"/>
      <c r="R333" s="437"/>
      <c r="S333" s="437"/>
      <c r="T333" s="437"/>
      <c r="U333" s="437"/>
      <c r="V333" s="437"/>
      <c r="W333" s="437"/>
      <c r="X333" s="437"/>
      <c r="Y333" s="437"/>
      <c r="Z333" s="437"/>
      <c r="AA333" s="437"/>
      <c r="AB333" s="437"/>
    </row>
    <row r="334">
      <c r="A334" s="385" t="s">
        <v>68</v>
      </c>
      <c r="B334" s="494">
        <v>46058.0</v>
      </c>
      <c r="C334" s="385" t="s">
        <v>13576</v>
      </c>
      <c r="D334" s="385">
        <v>8.62667089381779E14</v>
      </c>
      <c r="E334" s="385" t="s">
        <v>2772</v>
      </c>
      <c r="F334" s="385" t="s">
        <v>13590</v>
      </c>
      <c r="G334" s="491" t="s">
        <v>68</v>
      </c>
      <c r="H334" s="385" t="s">
        <v>68</v>
      </c>
      <c r="I334" s="492"/>
      <c r="J334" s="437"/>
      <c r="K334" s="437"/>
      <c r="L334" s="437"/>
      <c r="M334" s="437"/>
      <c r="N334" s="437"/>
      <c r="O334" s="437"/>
      <c r="P334" s="437"/>
      <c r="Q334" s="437"/>
      <c r="R334" s="437"/>
      <c r="S334" s="437"/>
      <c r="T334" s="437"/>
      <c r="U334" s="437"/>
      <c r="V334" s="437"/>
      <c r="W334" s="437"/>
      <c r="X334" s="437"/>
      <c r="Y334" s="437"/>
      <c r="Z334" s="437"/>
      <c r="AA334" s="437"/>
      <c r="AB334" s="437"/>
    </row>
    <row r="335">
      <c r="A335" s="385" t="s">
        <v>68</v>
      </c>
      <c r="B335" s="494">
        <v>46058.0</v>
      </c>
      <c r="C335" s="385" t="s">
        <v>13576</v>
      </c>
      <c r="D335" s="385">
        <v>8.62667089222163E14</v>
      </c>
      <c r="E335" s="385" t="s">
        <v>2772</v>
      </c>
      <c r="F335" s="385" t="s">
        <v>13590</v>
      </c>
      <c r="G335" s="491" t="s">
        <v>68</v>
      </c>
      <c r="H335" s="385" t="s">
        <v>68</v>
      </c>
      <c r="I335" s="492"/>
      <c r="J335" s="437"/>
      <c r="K335" s="437"/>
      <c r="L335" s="437"/>
      <c r="M335" s="437"/>
      <c r="N335" s="437"/>
      <c r="O335" s="437"/>
      <c r="P335" s="437"/>
      <c r="Q335" s="437"/>
      <c r="R335" s="437"/>
      <c r="S335" s="437"/>
      <c r="T335" s="437"/>
      <c r="U335" s="437"/>
      <c r="V335" s="437"/>
      <c r="W335" s="437"/>
      <c r="X335" s="437"/>
      <c r="Y335" s="437"/>
      <c r="Z335" s="437"/>
      <c r="AA335" s="437"/>
      <c r="AB335" s="437"/>
    </row>
    <row r="336">
      <c r="A336" s="385" t="s">
        <v>68</v>
      </c>
      <c r="B336" s="494">
        <v>46058.0</v>
      </c>
      <c r="C336" s="385" t="s">
        <v>13576</v>
      </c>
      <c r="D336" s="385">
        <v>8.62667089347614E14</v>
      </c>
      <c r="E336" s="385" t="s">
        <v>2772</v>
      </c>
      <c r="F336" s="385" t="s">
        <v>13590</v>
      </c>
      <c r="G336" s="491" t="s">
        <v>68</v>
      </c>
      <c r="H336" s="385" t="s">
        <v>68</v>
      </c>
      <c r="I336" s="492"/>
      <c r="J336" s="437"/>
      <c r="K336" s="437"/>
      <c r="L336" s="437"/>
      <c r="M336" s="437"/>
      <c r="N336" s="437"/>
      <c r="O336" s="437"/>
      <c r="P336" s="437"/>
      <c r="Q336" s="437"/>
      <c r="R336" s="437"/>
      <c r="S336" s="437"/>
      <c r="T336" s="437"/>
      <c r="U336" s="437"/>
      <c r="V336" s="437"/>
      <c r="W336" s="437"/>
      <c r="X336" s="437"/>
      <c r="Y336" s="437"/>
      <c r="Z336" s="437"/>
      <c r="AA336" s="437"/>
      <c r="AB336" s="437"/>
    </row>
    <row r="337">
      <c r="A337" s="385" t="s">
        <v>68</v>
      </c>
      <c r="B337" s="494">
        <v>46058.0</v>
      </c>
      <c r="C337" s="385" t="s">
        <v>13576</v>
      </c>
      <c r="D337" s="385">
        <v>8.62667089199593E14</v>
      </c>
      <c r="E337" s="385" t="s">
        <v>2772</v>
      </c>
      <c r="F337" s="385" t="s">
        <v>13590</v>
      </c>
      <c r="G337" s="491" t="s">
        <v>68</v>
      </c>
      <c r="H337" s="385" t="s">
        <v>68</v>
      </c>
      <c r="I337" s="492"/>
      <c r="J337" s="437"/>
      <c r="K337" s="437"/>
      <c r="L337" s="437"/>
      <c r="M337" s="437"/>
      <c r="N337" s="437"/>
      <c r="O337" s="437"/>
      <c r="P337" s="437"/>
      <c r="Q337" s="437"/>
      <c r="R337" s="437"/>
      <c r="S337" s="437"/>
      <c r="T337" s="437"/>
      <c r="U337" s="437"/>
      <c r="V337" s="437"/>
      <c r="W337" s="437"/>
      <c r="X337" s="437"/>
      <c r="Y337" s="437"/>
      <c r="Z337" s="437"/>
      <c r="AA337" s="437"/>
      <c r="AB337" s="437"/>
    </row>
    <row r="338">
      <c r="A338" s="385" t="s">
        <v>68</v>
      </c>
      <c r="B338" s="494">
        <v>46057.0</v>
      </c>
      <c r="C338" s="385" t="s">
        <v>13576</v>
      </c>
      <c r="D338" s="385">
        <v>8.62667089199924E14</v>
      </c>
      <c r="E338" s="385" t="s">
        <v>2772</v>
      </c>
      <c r="F338" s="385" t="s">
        <v>10618</v>
      </c>
      <c r="G338" s="491" t="s">
        <v>68</v>
      </c>
      <c r="H338" s="385" t="s">
        <v>68</v>
      </c>
      <c r="I338" s="492"/>
      <c r="J338" s="437"/>
      <c r="K338" s="437"/>
      <c r="L338" s="437"/>
      <c r="M338" s="437"/>
      <c r="N338" s="437"/>
      <c r="O338" s="437"/>
      <c r="P338" s="437"/>
      <c r="Q338" s="437"/>
      <c r="R338" s="437"/>
      <c r="S338" s="437"/>
      <c r="T338" s="437"/>
      <c r="U338" s="437"/>
      <c r="V338" s="437"/>
      <c r="W338" s="437"/>
      <c r="X338" s="437"/>
      <c r="Y338" s="437"/>
      <c r="Z338" s="437"/>
      <c r="AA338" s="437"/>
      <c r="AB338" s="437"/>
    </row>
    <row r="339">
      <c r="A339" s="385" t="s">
        <v>68</v>
      </c>
      <c r="B339" s="494">
        <v>46057.0</v>
      </c>
      <c r="C339" s="385" t="s">
        <v>13576</v>
      </c>
      <c r="D339" s="385">
        <v>8.62667089334935E14</v>
      </c>
      <c r="E339" s="385" t="s">
        <v>2772</v>
      </c>
      <c r="F339" s="385" t="s">
        <v>10618</v>
      </c>
      <c r="G339" s="491" t="s">
        <v>68</v>
      </c>
      <c r="H339" s="385" t="s">
        <v>68</v>
      </c>
      <c r="I339" s="492"/>
      <c r="J339" s="437"/>
      <c r="K339" s="437"/>
      <c r="L339" s="437"/>
      <c r="M339" s="437"/>
      <c r="N339" s="437"/>
      <c r="O339" s="437"/>
      <c r="P339" s="437"/>
      <c r="Q339" s="437"/>
      <c r="R339" s="437"/>
      <c r="S339" s="437"/>
      <c r="T339" s="437"/>
      <c r="U339" s="437"/>
      <c r="V339" s="437"/>
      <c r="W339" s="437"/>
      <c r="X339" s="437"/>
      <c r="Y339" s="437"/>
      <c r="Z339" s="437"/>
      <c r="AA339" s="437"/>
      <c r="AB339" s="437"/>
    </row>
    <row r="340">
      <c r="A340" s="385" t="s">
        <v>68</v>
      </c>
      <c r="B340" s="494">
        <v>46057.0</v>
      </c>
      <c r="C340" s="385" t="s">
        <v>13576</v>
      </c>
      <c r="D340" s="385">
        <v>8.62667089289261E14</v>
      </c>
      <c r="E340" s="385" t="s">
        <v>2772</v>
      </c>
      <c r="F340" s="385" t="s">
        <v>13590</v>
      </c>
      <c r="G340" s="491" t="s">
        <v>68</v>
      </c>
      <c r="H340" s="385" t="s">
        <v>68</v>
      </c>
      <c r="I340" s="492"/>
      <c r="J340" s="437"/>
      <c r="K340" s="437"/>
      <c r="L340" s="437"/>
      <c r="M340" s="437"/>
      <c r="N340" s="437"/>
      <c r="O340" s="437"/>
      <c r="P340" s="437"/>
      <c r="Q340" s="437"/>
      <c r="R340" s="437"/>
      <c r="S340" s="437"/>
      <c r="T340" s="437"/>
      <c r="U340" s="437"/>
      <c r="V340" s="437"/>
      <c r="W340" s="437"/>
      <c r="X340" s="437"/>
      <c r="Y340" s="437"/>
      <c r="Z340" s="437"/>
      <c r="AA340" s="437"/>
      <c r="AB340" s="437"/>
    </row>
    <row r="341">
      <c r="A341" s="385" t="s">
        <v>68</v>
      </c>
      <c r="B341" s="494">
        <v>46057.0</v>
      </c>
      <c r="C341" s="385" t="s">
        <v>13576</v>
      </c>
      <c r="D341" s="385">
        <v>8.62667089199619E14</v>
      </c>
      <c r="E341" s="385" t="s">
        <v>2772</v>
      </c>
      <c r="F341" s="385" t="s">
        <v>13590</v>
      </c>
      <c r="G341" s="491" t="s">
        <v>68</v>
      </c>
      <c r="H341" s="385" t="s">
        <v>68</v>
      </c>
      <c r="I341" s="492"/>
      <c r="J341" s="437"/>
      <c r="K341" s="437"/>
      <c r="L341" s="437"/>
      <c r="M341" s="437"/>
      <c r="N341" s="437"/>
      <c r="O341" s="437"/>
      <c r="P341" s="437"/>
      <c r="Q341" s="437"/>
      <c r="R341" s="437"/>
      <c r="S341" s="437"/>
      <c r="T341" s="437"/>
      <c r="U341" s="437"/>
      <c r="V341" s="437"/>
      <c r="W341" s="437"/>
      <c r="X341" s="437"/>
      <c r="Y341" s="437"/>
      <c r="Z341" s="437"/>
      <c r="AA341" s="437"/>
      <c r="AB341" s="437"/>
    </row>
    <row r="342">
      <c r="A342" s="385" t="s">
        <v>68</v>
      </c>
      <c r="B342" s="494">
        <v>46057.0</v>
      </c>
      <c r="C342" s="385" t="s">
        <v>13576</v>
      </c>
      <c r="D342" s="385">
        <v>8.62667089233624E14</v>
      </c>
      <c r="E342" s="385" t="s">
        <v>2772</v>
      </c>
      <c r="F342" s="385" t="s">
        <v>10618</v>
      </c>
      <c r="G342" s="491" t="s">
        <v>68</v>
      </c>
      <c r="H342" s="385" t="s">
        <v>68</v>
      </c>
      <c r="I342" s="492"/>
      <c r="J342" s="437"/>
      <c r="K342" s="437"/>
      <c r="L342" s="437"/>
      <c r="M342" s="437"/>
      <c r="N342" s="437"/>
      <c r="O342" s="437"/>
      <c r="P342" s="437"/>
      <c r="Q342" s="437"/>
      <c r="R342" s="437"/>
      <c r="S342" s="437"/>
      <c r="T342" s="437"/>
      <c r="U342" s="437"/>
      <c r="V342" s="437"/>
      <c r="W342" s="437"/>
      <c r="X342" s="437"/>
      <c r="Y342" s="437"/>
      <c r="Z342" s="437"/>
      <c r="AA342" s="437"/>
      <c r="AB342" s="437"/>
    </row>
    <row r="343">
      <c r="A343" s="385" t="s">
        <v>68</v>
      </c>
      <c r="B343" s="494">
        <v>46057.0</v>
      </c>
      <c r="C343" s="385" t="s">
        <v>13576</v>
      </c>
      <c r="D343" s="385">
        <v>8.62667089278512E14</v>
      </c>
      <c r="E343" s="385" t="s">
        <v>2772</v>
      </c>
      <c r="F343" s="385" t="s">
        <v>10618</v>
      </c>
      <c r="G343" s="491" t="s">
        <v>68</v>
      </c>
      <c r="H343" s="385" t="s">
        <v>68</v>
      </c>
      <c r="I343" s="492"/>
      <c r="J343" s="437"/>
      <c r="K343" s="437"/>
      <c r="L343" s="437"/>
      <c r="M343" s="437"/>
      <c r="N343" s="437"/>
      <c r="O343" s="437"/>
      <c r="P343" s="437"/>
      <c r="Q343" s="437"/>
      <c r="R343" s="437"/>
      <c r="S343" s="437"/>
      <c r="T343" s="437"/>
      <c r="U343" s="437"/>
      <c r="V343" s="437"/>
      <c r="W343" s="437"/>
      <c r="X343" s="437"/>
      <c r="Y343" s="437"/>
      <c r="Z343" s="437"/>
      <c r="AA343" s="437"/>
      <c r="AB343" s="437"/>
    </row>
    <row r="344">
      <c r="A344" s="385" t="s">
        <v>68</v>
      </c>
      <c r="B344" s="494">
        <v>46058.0</v>
      </c>
      <c r="C344" s="385" t="s">
        <v>13576</v>
      </c>
      <c r="D344" s="385">
        <v>8.62667089308368E14</v>
      </c>
      <c r="E344" s="385" t="s">
        <v>2772</v>
      </c>
      <c r="F344" s="385" t="s">
        <v>68</v>
      </c>
      <c r="G344" s="491" t="s">
        <v>68</v>
      </c>
      <c r="H344" s="385" t="s">
        <v>68</v>
      </c>
      <c r="I344" s="492"/>
      <c r="J344" s="437"/>
      <c r="K344" s="437"/>
      <c r="L344" s="437"/>
      <c r="M344" s="437"/>
      <c r="N344" s="437"/>
      <c r="O344" s="437"/>
      <c r="P344" s="437"/>
      <c r="Q344" s="437"/>
      <c r="R344" s="437"/>
      <c r="S344" s="437"/>
      <c r="T344" s="437"/>
      <c r="U344" s="437"/>
      <c r="V344" s="437"/>
      <c r="W344" s="437"/>
      <c r="X344" s="437"/>
      <c r="Y344" s="437"/>
      <c r="Z344" s="437"/>
      <c r="AA344" s="437"/>
      <c r="AB344" s="437"/>
    </row>
    <row r="345">
      <c r="A345" s="385" t="s">
        <v>68</v>
      </c>
      <c r="B345" s="494">
        <v>46058.0</v>
      </c>
      <c r="C345" s="385" t="s">
        <v>13576</v>
      </c>
      <c r="D345" s="385">
        <v>8.62667089347481E14</v>
      </c>
      <c r="E345" s="385" t="s">
        <v>2772</v>
      </c>
      <c r="F345" s="385" t="s">
        <v>68</v>
      </c>
      <c r="G345" s="491" t="s">
        <v>68</v>
      </c>
      <c r="H345" s="385" t="s">
        <v>68</v>
      </c>
      <c r="I345" s="492"/>
      <c r="J345" s="437"/>
      <c r="K345" s="437"/>
      <c r="L345" s="437"/>
      <c r="M345" s="437"/>
      <c r="N345" s="437"/>
      <c r="O345" s="437"/>
      <c r="P345" s="437"/>
      <c r="Q345" s="437"/>
      <c r="R345" s="437"/>
      <c r="S345" s="437"/>
      <c r="T345" s="437"/>
      <c r="U345" s="437"/>
      <c r="V345" s="437"/>
      <c r="W345" s="437"/>
      <c r="X345" s="437"/>
      <c r="Y345" s="437"/>
      <c r="Z345" s="437"/>
      <c r="AA345" s="437"/>
      <c r="AB345" s="437"/>
    </row>
    <row r="346">
      <c r="A346" s="385" t="s">
        <v>68</v>
      </c>
      <c r="B346" s="494">
        <v>46058.0</v>
      </c>
      <c r="C346" s="385" t="s">
        <v>13576</v>
      </c>
      <c r="D346" s="385">
        <v>8.62667089199957E14</v>
      </c>
      <c r="E346" s="385" t="s">
        <v>2772</v>
      </c>
      <c r="F346" s="385" t="s">
        <v>68</v>
      </c>
      <c r="G346" s="491" t="s">
        <v>68</v>
      </c>
      <c r="H346" s="385" t="s">
        <v>68</v>
      </c>
      <c r="I346" s="492"/>
      <c r="J346" s="437"/>
      <c r="K346" s="437"/>
      <c r="L346" s="437"/>
      <c r="M346" s="437"/>
      <c r="N346" s="437"/>
      <c r="O346" s="437"/>
      <c r="P346" s="437"/>
      <c r="Q346" s="437"/>
      <c r="R346" s="437"/>
      <c r="S346" s="437"/>
      <c r="T346" s="437"/>
      <c r="U346" s="437"/>
      <c r="V346" s="437"/>
      <c r="W346" s="437"/>
      <c r="X346" s="437"/>
      <c r="Y346" s="437"/>
      <c r="Z346" s="437"/>
      <c r="AA346" s="437"/>
      <c r="AB346" s="437"/>
    </row>
    <row r="347">
      <c r="A347" s="385" t="s">
        <v>68</v>
      </c>
      <c r="B347" s="494">
        <v>46058.0</v>
      </c>
      <c r="C347" s="385" t="s">
        <v>13576</v>
      </c>
      <c r="D347" s="385">
        <v>8.62667089199445E14</v>
      </c>
      <c r="E347" s="385" t="s">
        <v>2772</v>
      </c>
      <c r="F347" s="385" t="s">
        <v>68</v>
      </c>
      <c r="G347" s="491" t="s">
        <v>68</v>
      </c>
      <c r="H347" s="385" t="s">
        <v>68</v>
      </c>
      <c r="I347" s="492"/>
      <c r="J347" s="437"/>
      <c r="K347" s="437"/>
      <c r="L347" s="437"/>
      <c r="M347" s="437"/>
      <c r="N347" s="437"/>
      <c r="O347" s="437"/>
      <c r="P347" s="437"/>
      <c r="Q347" s="437"/>
      <c r="R347" s="437"/>
      <c r="S347" s="437"/>
      <c r="T347" s="437"/>
      <c r="U347" s="437"/>
      <c r="V347" s="437"/>
      <c r="W347" s="437"/>
      <c r="X347" s="437"/>
      <c r="Y347" s="437"/>
      <c r="Z347" s="437"/>
      <c r="AA347" s="437"/>
      <c r="AB347" s="437"/>
    </row>
    <row r="348">
      <c r="A348" s="385" t="s">
        <v>68</v>
      </c>
      <c r="B348" s="494">
        <v>46058.0</v>
      </c>
      <c r="C348" s="385" t="s">
        <v>13576</v>
      </c>
      <c r="D348" s="385">
        <v>8.62667089292372E14</v>
      </c>
      <c r="E348" s="385" t="s">
        <v>2772</v>
      </c>
      <c r="F348" s="385" t="s">
        <v>68</v>
      </c>
      <c r="G348" s="491" t="s">
        <v>68</v>
      </c>
      <c r="H348" s="385" t="s">
        <v>68</v>
      </c>
      <c r="I348" s="492"/>
      <c r="J348" s="437"/>
      <c r="K348" s="437"/>
      <c r="L348" s="437"/>
      <c r="M348" s="437"/>
      <c r="N348" s="437"/>
      <c r="O348" s="437"/>
      <c r="P348" s="437"/>
      <c r="Q348" s="437"/>
      <c r="R348" s="437"/>
      <c r="S348" s="437"/>
      <c r="T348" s="437"/>
      <c r="U348" s="437"/>
      <c r="V348" s="437"/>
      <c r="W348" s="437"/>
      <c r="X348" s="437"/>
      <c r="Y348" s="437"/>
      <c r="Z348" s="437"/>
      <c r="AA348" s="437"/>
      <c r="AB348" s="437"/>
    </row>
    <row r="349">
      <c r="A349" s="385" t="s">
        <v>68</v>
      </c>
      <c r="B349" s="494">
        <v>46058.0</v>
      </c>
      <c r="C349" s="385" t="s">
        <v>13576</v>
      </c>
      <c r="D349" s="385">
        <v>8.62667089244365E14</v>
      </c>
      <c r="E349" s="385" t="s">
        <v>2772</v>
      </c>
      <c r="F349" s="385" t="s">
        <v>68</v>
      </c>
      <c r="G349" s="491" t="s">
        <v>68</v>
      </c>
      <c r="H349" s="385" t="s">
        <v>68</v>
      </c>
      <c r="I349" s="492"/>
      <c r="J349" s="437"/>
      <c r="K349" s="437"/>
      <c r="L349" s="437"/>
      <c r="M349" s="437"/>
      <c r="N349" s="437"/>
      <c r="O349" s="437"/>
      <c r="P349" s="437"/>
      <c r="Q349" s="437"/>
      <c r="R349" s="437"/>
      <c r="S349" s="437"/>
      <c r="T349" s="437"/>
      <c r="U349" s="437"/>
      <c r="V349" s="437"/>
      <c r="W349" s="437"/>
      <c r="X349" s="437"/>
      <c r="Y349" s="437"/>
      <c r="Z349" s="437"/>
      <c r="AA349" s="437"/>
      <c r="AB349" s="437"/>
    </row>
    <row r="350">
      <c r="A350" s="385" t="s">
        <v>68</v>
      </c>
      <c r="B350" s="494">
        <v>46058.0</v>
      </c>
      <c r="C350" s="385" t="s">
        <v>13576</v>
      </c>
      <c r="D350" s="385">
        <v>8.62667089234457E14</v>
      </c>
      <c r="E350" s="385" t="s">
        <v>2772</v>
      </c>
      <c r="F350" s="385" t="s">
        <v>10618</v>
      </c>
      <c r="G350" s="491" t="s">
        <v>68</v>
      </c>
      <c r="H350" s="385" t="s">
        <v>68</v>
      </c>
      <c r="I350" s="492"/>
      <c r="J350" s="437"/>
      <c r="K350" s="437"/>
      <c r="L350" s="437"/>
      <c r="M350" s="437"/>
      <c r="N350" s="437"/>
      <c r="O350" s="437"/>
      <c r="P350" s="437"/>
      <c r="Q350" s="437"/>
      <c r="R350" s="437"/>
      <c r="S350" s="437"/>
      <c r="T350" s="437"/>
      <c r="U350" s="437"/>
      <c r="V350" s="437"/>
      <c r="W350" s="437"/>
      <c r="X350" s="437"/>
      <c r="Y350" s="437"/>
      <c r="Z350" s="437"/>
      <c r="AA350" s="437"/>
      <c r="AB350" s="437"/>
    </row>
    <row r="351">
      <c r="A351" s="385" t="s">
        <v>68</v>
      </c>
      <c r="B351" s="494">
        <v>46058.0</v>
      </c>
      <c r="C351" s="385" t="s">
        <v>13576</v>
      </c>
      <c r="D351" s="385">
        <v>8.62667089308285E14</v>
      </c>
      <c r="E351" s="385" t="s">
        <v>2772</v>
      </c>
      <c r="F351" s="385" t="s">
        <v>10618</v>
      </c>
      <c r="G351" s="491" t="s">
        <v>68</v>
      </c>
      <c r="H351" s="385" t="s">
        <v>68</v>
      </c>
      <c r="I351" s="492"/>
      <c r="J351" s="437"/>
      <c r="K351" s="437"/>
      <c r="L351" s="437"/>
      <c r="M351" s="437"/>
      <c r="N351" s="437"/>
      <c r="O351" s="437"/>
      <c r="P351" s="437"/>
      <c r="Q351" s="437"/>
      <c r="R351" s="437"/>
      <c r="S351" s="437"/>
      <c r="T351" s="437"/>
      <c r="U351" s="437"/>
      <c r="V351" s="437"/>
      <c r="W351" s="437"/>
      <c r="X351" s="437"/>
      <c r="Y351" s="437"/>
      <c r="Z351" s="437"/>
      <c r="AA351" s="437"/>
      <c r="AB351" s="437"/>
    </row>
    <row r="352">
      <c r="A352" s="385" t="s">
        <v>68</v>
      </c>
      <c r="B352" s="494">
        <v>46058.0</v>
      </c>
      <c r="C352" s="385" t="s">
        <v>13576</v>
      </c>
      <c r="D352" s="385">
        <v>8.62667089244936E14</v>
      </c>
      <c r="E352" s="385" t="s">
        <v>2772</v>
      </c>
      <c r="F352" s="385" t="s">
        <v>13590</v>
      </c>
      <c r="G352" s="491" t="s">
        <v>68</v>
      </c>
      <c r="H352" s="385" t="s">
        <v>68</v>
      </c>
      <c r="I352" s="492"/>
      <c r="J352" s="437"/>
      <c r="K352" s="437"/>
      <c r="L352" s="437"/>
      <c r="M352" s="437"/>
      <c r="N352" s="437"/>
      <c r="O352" s="437"/>
      <c r="P352" s="437"/>
      <c r="Q352" s="437"/>
      <c r="R352" s="437"/>
      <c r="S352" s="437"/>
      <c r="T352" s="437"/>
      <c r="U352" s="437"/>
      <c r="V352" s="437"/>
      <c r="W352" s="437"/>
      <c r="X352" s="437"/>
      <c r="Y352" s="437"/>
      <c r="Z352" s="437"/>
      <c r="AA352" s="437"/>
      <c r="AB352" s="437"/>
    </row>
    <row r="353">
      <c r="A353" s="385" t="s">
        <v>68</v>
      </c>
      <c r="B353" s="494">
        <v>46058.0</v>
      </c>
      <c r="C353" s="385" t="s">
        <v>13576</v>
      </c>
      <c r="D353" s="385">
        <v>8.62667089245438E14</v>
      </c>
      <c r="E353" s="385" t="s">
        <v>2772</v>
      </c>
      <c r="F353" s="385" t="s">
        <v>13590</v>
      </c>
      <c r="G353" s="491" t="s">
        <v>68</v>
      </c>
      <c r="H353" s="385" t="s">
        <v>68</v>
      </c>
      <c r="I353" s="492"/>
      <c r="J353" s="437"/>
      <c r="K353" s="437"/>
      <c r="L353" s="437"/>
      <c r="M353" s="437"/>
      <c r="N353" s="437"/>
      <c r="O353" s="437"/>
      <c r="P353" s="437"/>
      <c r="Q353" s="437"/>
      <c r="R353" s="437"/>
      <c r="S353" s="437"/>
      <c r="T353" s="437"/>
      <c r="U353" s="437"/>
      <c r="V353" s="437"/>
      <c r="W353" s="437"/>
      <c r="X353" s="437"/>
      <c r="Y353" s="437"/>
      <c r="Z353" s="437"/>
      <c r="AA353" s="437"/>
      <c r="AB353" s="437"/>
    </row>
    <row r="354">
      <c r="A354" s="385" t="s">
        <v>68</v>
      </c>
      <c r="B354" s="494">
        <v>46056.0</v>
      </c>
      <c r="C354" s="385" t="s">
        <v>13576</v>
      </c>
      <c r="D354" s="385">
        <v>8.62667089312295E14</v>
      </c>
      <c r="E354" s="385" t="s">
        <v>2772</v>
      </c>
      <c r="F354" s="385" t="s">
        <v>10618</v>
      </c>
      <c r="G354" s="491" t="s">
        <v>68</v>
      </c>
      <c r="H354" s="385" t="s">
        <v>68</v>
      </c>
      <c r="I354" s="492"/>
      <c r="J354" s="437"/>
      <c r="K354" s="437"/>
      <c r="L354" s="437"/>
      <c r="M354" s="437"/>
      <c r="N354" s="437"/>
      <c r="O354" s="437"/>
      <c r="P354" s="437"/>
      <c r="Q354" s="437"/>
      <c r="R354" s="437"/>
      <c r="S354" s="437"/>
      <c r="T354" s="437"/>
      <c r="U354" s="437"/>
      <c r="V354" s="437"/>
      <c r="W354" s="437"/>
      <c r="X354" s="437"/>
      <c r="Y354" s="437"/>
      <c r="Z354" s="437"/>
      <c r="AA354" s="437"/>
      <c r="AB354" s="437"/>
    </row>
    <row r="355">
      <c r="A355" s="385" t="s">
        <v>68</v>
      </c>
      <c r="B355" s="494">
        <v>46056.0</v>
      </c>
      <c r="C355" s="385" t="s">
        <v>13576</v>
      </c>
      <c r="D355" s="385">
        <v>8.6266708919989E14</v>
      </c>
      <c r="E355" s="385" t="s">
        <v>2772</v>
      </c>
      <c r="F355" s="385" t="s">
        <v>10618</v>
      </c>
      <c r="G355" s="491" t="s">
        <v>68</v>
      </c>
      <c r="H355" s="385" t="s">
        <v>68</v>
      </c>
      <c r="I355" s="492"/>
      <c r="J355" s="437"/>
      <c r="K355" s="437"/>
      <c r="L355" s="437"/>
      <c r="M355" s="437"/>
      <c r="N355" s="437"/>
      <c r="O355" s="437"/>
      <c r="P355" s="437"/>
      <c r="Q355" s="437"/>
      <c r="R355" s="437"/>
      <c r="S355" s="437"/>
      <c r="T355" s="437"/>
      <c r="U355" s="437"/>
      <c r="V355" s="437"/>
      <c r="W355" s="437"/>
      <c r="X355" s="437"/>
      <c r="Y355" s="437"/>
      <c r="Z355" s="437"/>
      <c r="AA355" s="437"/>
      <c r="AB355" s="437"/>
    </row>
    <row r="356">
      <c r="A356" s="385" t="s">
        <v>68</v>
      </c>
      <c r="B356" s="494">
        <v>46056.0</v>
      </c>
      <c r="C356" s="385" t="s">
        <v>13576</v>
      </c>
      <c r="D356" s="385">
        <v>8.62667089199775E14</v>
      </c>
      <c r="E356" s="385" t="s">
        <v>2772</v>
      </c>
      <c r="F356" s="385" t="s">
        <v>10618</v>
      </c>
      <c r="G356" s="491" t="s">
        <v>68</v>
      </c>
      <c r="H356" s="385" t="s">
        <v>68</v>
      </c>
      <c r="I356" s="492"/>
      <c r="J356" s="437"/>
      <c r="K356" s="437"/>
      <c r="L356" s="437"/>
      <c r="M356" s="437"/>
      <c r="N356" s="437"/>
      <c r="O356" s="437"/>
      <c r="P356" s="437"/>
      <c r="Q356" s="437"/>
      <c r="R356" s="437"/>
      <c r="S356" s="437"/>
      <c r="T356" s="437"/>
      <c r="U356" s="437"/>
      <c r="V356" s="437"/>
      <c r="W356" s="437"/>
      <c r="X356" s="437"/>
      <c r="Y356" s="437"/>
      <c r="Z356" s="437"/>
      <c r="AA356" s="437"/>
      <c r="AB356" s="437"/>
    </row>
    <row r="357">
      <c r="A357" s="385" t="s">
        <v>68</v>
      </c>
      <c r="B357" s="494">
        <v>46057.0</v>
      </c>
      <c r="C357" s="385" t="s">
        <v>13576</v>
      </c>
      <c r="D357" s="385">
        <v>8.62667089245362E14</v>
      </c>
      <c r="E357" s="385" t="s">
        <v>2772</v>
      </c>
      <c r="F357" s="385" t="s">
        <v>13590</v>
      </c>
      <c r="G357" s="491" t="s">
        <v>68</v>
      </c>
      <c r="H357" s="385" t="s">
        <v>68</v>
      </c>
      <c r="I357" s="492"/>
      <c r="J357" s="437"/>
      <c r="K357" s="437"/>
      <c r="L357" s="437"/>
      <c r="M357" s="437"/>
      <c r="N357" s="437"/>
      <c r="O357" s="437"/>
      <c r="P357" s="437"/>
      <c r="Q357" s="437"/>
      <c r="R357" s="437"/>
      <c r="S357" s="437"/>
      <c r="T357" s="437"/>
      <c r="U357" s="437"/>
      <c r="V357" s="437"/>
      <c r="W357" s="437"/>
      <c r="X357" s="437"/>
      <c r="Y357" s="437"/>
      <c r="Z357" s="437"/>
      <c r="AA357" s="437"/>
      <c r="AB357" s="437"/>
    </row>
    <row r="358">
      <c r="A358" s="385" t="s">
        <v>68</v>
      </c>
      <c r="B358" s="494">
        <v>46056.0</v>
      </c>
      <c r="C358" s="385" t="s">
        <v>13576</v>
      </c>
      <c r="D358" s="385">
        <v>8.62667089271327E14</v>
      </c>
      <c r="E358" s="385" t="s">
        <v>2772</v>
      </c>
      <c r="F358" s="385" t="s">
        <v>10618</v>
      </c>
      <c r="G358" s="491" t="s">
        <v>68</v>
      </c>
      <c r="H358" s="385" t="s">
        <v>68</v>
      </c>
      <c r="I358" s="492"/>
      <c r="J358" s="437"/>
      <c r="K358" s="437"/>
      <c r="L358" s="437"/>
      <c r="M358" s="437"/>
      <c r="N358" s="437"/>
      <c r="O358" s="437"/>
      <c r="P358" s="437"/>
      <c r="Q358" s="437"/>
      <c r="R358" s="437"/>
      <c r="S358" s="437"/>
      <c r="T358" s="437"/>
      <c r="U358" s="437"/>
      <c r="V358" s="437"/>
      <c r="W358" s="437"/>
      <c r="X358" s="437"/>
      <c r="Y358" s="437"/>
      <c r="Z358" s="437"/>
      <c r="AA358" s="437"/>
      <c r="AB358" s="437"/>
    </row>
    <row r="359">
      <c r="A359" s="385" t="s">
        <v>68</v>
      </c>
      <c r="B359" s="494">
        <v>46057.0</v>
      </c>
      <c r="C359" s="385" t="s">
        <v>13576</v>
      </c>
      <c r="D359" s="385">
        <v>8.62667089210382E14</v>
      </c>
      <c r="E359" s="385" t="s">
        <v>2772</v>
      </c>
      <c r="F359" s="385" t="s">
        <v>13590</v>
      </c>
      <c r="G359" s="491" t="s">
        <v>68</v>
      </c>
      <c r="H359" s="385" t="s">
        <v>68</v>
      </c>
      <c r="I359" s="492"/>
      <c r="J359" s="437"/>
      <c r="K359" s="437"/>
      <c r="L359" s="437"/>
      <c r="M359" s="437"/>
      <c r="N359" s="437"/>
      <c r="O359" s="437"/>
      <c r="P359" s="437"/>
      <c r="Q359" s="437"/>
      <c r="R359" s="437"/>
      <c r="S359" s="437"/>
      <c r="T359" s="437"/>
      <c r="U359" s="437"/>
      <c r="V359" s="437"/>
      <c r="W359" s="437"/>
      <c r="X359" s="437"/>
      <c r="Y359" s="437"/>
      <c r="Z359" s="437"/>
      <c r="AA359" s="437"/>
      <c r="AB359" s="437"/>
    </row>
    <row r="360">
      <c r="A360" s="385" t="s">
        <v>68</v>
      </c>
      <c r="B360" s="494">
        <v>46057.0</v>
      </c>
      <c r="C360" s="385" t="s">
        <v>13576</v>
      </c>
      <c r="D360" s="385">
        <v>8.62667089347598E14</v>
      </c>
      <c r="E360" s="385" t="s">
        <v>2772</v>
      </c>
      <c r="F360" s="385" t="s">
        <v>10618</v>
      </c>
      <c r="G360" s="491" t="s">
        <v>68</v>
      </c>
      <c r="H360" s="385" t="s">
        <v>68</v>
      </c>
      <c r="I360" s="492"/>
      <c r="J360" s="437"/>
      <c r="K360" s="437"/>
      <c r="L360" s="437"/>
      <c r="M360" s="437"/>
      <c r="N360" s="437"/>
      <c r="O360" s="437"/>
      <c r="P360" s="437"/>
      <c r="Q360" s="437"/>
      <c r="R360" s="437"/>
      <c r="S360" s="437"/>
      <c r="T360" s="437"/>
      <c r="U360" s="437"/>
      <c r="V360" s="437"/>
      <c r="W360" s="437"/>
      <c r="X360" s="437"/>
      <c r="Y360" s="437"/>
      <c r="Z360" s="437"/>
      <c r="AA360" s="437"/>
      <c r="AB360" s="437"/>
    </row>
    <row r="361">
      <c r="A361" s="385" t="s">
        <v>68</v>
      </c>
      <c r="B361" s="494">
        <v>46057.0</v>
      </c>
      <c r="C361" s="385" t="s">
        <v>13576</v>
      </c>
      <c r="D361" s="385">
        <v>8.62667089393071E14</v>
      </c>
      <c r="E361" s="385" t="s">
        <v>2772</v>
      </c>
      <c r="F361" s="385" t="s">
        <v>10618</v>
      </c>
      <c r="G361" s="491" t="s">
        <v>68</v>
      </c>
      <c r="H361" s="385" t="s">
        <v>68</v>
      </c>
      <c r="I361" s="492"/>
      <c r="J361" s="437"/>
      <c r="K361" s="437"/>
      <c r="L361" s="437"/>
      <c r="M361" s="437"/>
      <c r="N361" s="437"/>
      <c r="O361" s="437"/>
      <c r="P361" s="437"/>
      <c r="Q361" s="437"/>
      <c r="R361" s="437"/>
      <c r="S361" s="437"/>
      <c r="T361" s="437"/>
      <c r="U361" s="437"/>
      <c r="V361" s="437"/>
      <c r="W361" s="437"/>
      <c r="X361" s="437"/>
      <c r="Y361" s="437"/>
      <c r="Z361" s="437"/>
      <c r="AA361" s="437"/>
      <c r="AB361" s="437"/>
    </row>
    <row r="362">
      <c r="A362" s="385" t="s">
        <v>68</v>
      </c>
      <c r="B362" s="494">
        <v>46057.0</v>
      </c>
      <c r="C362" s="385" t="s">
        <v>13576</v>
      </c>
      <c r="D362" s="385">
        <v>8.62667089393097E14</v>
      </c>
      <c r="E362" s="385" t="s">
        <v>2772</v>
      </c>
      <c r="F362" s="385" t="s">
        <v>13590</v>
      </c>
      <c r="G362" s="491" t="s">
        <v>68</v>
      </c>
      <c r="H362" s="385" t="s">
        <v>68</v>
      </c>
      <c r="I362" s="492"/>
      <c r="J362" s="437"/>
      <c r="K362" s="437"/>
      <c r="L362" s="437"/>
      <c r="M362" s="437"/>
      <c r="N362" s="437"/>
      <c r="O362" s="437"/>
      <c r="P362" s="437"/>
      <c r="Q362" s="437"/>
      <c r="R362" s="437"/>
      <c r="S362" s="437"/>
      <c r="T362" s="437"/>
      <c r="U362" s="437"/>
      <c r="V362" s="437"/>
      <c r="W362" s="437"/>
      <c r="X362" s="437"/>
      <c r="Y362" s="437"/>
      <c r="Z362" s="437"/>
      <c r="AA362" s="437"/>
      <c r="AB362" s="437"/>
    </row>
    <row r="363">
      <c r="A363" s="385" t="s">
        <v>68</v>
      </c>
      <c r="B363" s="494">
        <v>46057.0</v>
      </c>
      <c r="C363" s="385" t="s">
        <v>13576</v>
      </c>
      <c r="D363" s="385">
        <v>8.62667089234325E14</v>
      </c>
      <c r="E363" s="385" t="s">
        <v>2772</v>
      </c>
      <c r="F363" s="385" t="s">
        <v>13590</v>
      </c>
      <c r="G363" s="491" t="s">
        <v>68</v>
      </c>
      <c r="H363" s="385" t="s">
        <v>68</v>
      </c>
      <c r="I363" s="492"/>
      <c r="J363" s="437"/>
      <c r="K363" s="437"/>
      <c r="L363" s="437"/>
      <c r="M363" s="437"/>
      <c r="N363" s="437"/>
      <c r="O363" s="437"/>
      <c r="P363" s="437"/>
      <c r="Q363" s="437"/>
      <c r="R363" s="437"/>
      <c r="S363" s="437"/>
      <c r="T363" s="437"/>
      <c r="U363" s="437"/>
      <c r="V363" s="437"/>
      <c r="W363" s="437"/>
      <c r="X363" s="437"/>
      <c r="Y363" s="437"/>
      <c r="Z363" s="437"/>
      <c r="AA363" s="437"/>
      <c r="AB363" s="437"/>
    </row>
    <row r="364">
      <c r="A364" s="385" t="s">
        <v>68</v>
      </c>
      <c r="B364" s="385" t="s">
        <v>68</v>
      </c>
      <c r="C364" s="385" t="s">
        <v>13576</v>
      </c>
      <c r="D364" s="385">
        <v>8.62667089346947E14</v>
      </c>
      <c r="E364" s="385" t="s">
        <v>68</v>
      </c>
      <c r="F364" s="385" t="s">
        <v>68</v>
      </c>
      <c r="G364" s="491" t="s">
        <v>68</v>
      </c>
      <c r="H364" s="385" t="s">
        <v>68</v>
      </c>
      <c r="I364" s="492"/>
      <c r="J364" s="437"/>
      <c r="K364" s="437"/>
      <c r="L364" s="437"/>
      <c r="M364" s="437"/>
      <c r="N364" s="437"/>
      <c r="O364" s="437"/>
      <c r="P364" s="437"/>
      <c r="Q364" s="437"/>
      <c r="R364" s="437"/>
      <c r="S364" s="437"/>
      <c r="T364" s="437"/>
      <c r="U364" s="437"/>
      <c r="V364" s="437"/>
      <c r="W364" s="437"/>
      <c r="X364" s="437"/>
      <c r="Y364" s="437"/>
      <c r="Z364" s="437"/>
      <c r="AA364" s="437"/>
      <c r="AB364" s="437"/>
    </row>
    <row r="365">
      <c r="A365" s="385" t="s">
        <v>68</v>
      </c>
      <c r="B365" s="385" t="s">
        <v>68</v>
      </c>
      <c r="C365" s="385" t="s">
        <v>13576</v>
      </c>
      <c r="D365" s="385">
        <v>8.6266708927135E14</v>
      </c>
      <c r="E365" s="385" t="s">
        <v>68</v>
      </c>
      <c r="F365" s="385" t="s">
        <v>68</v>
      </c>
      <c r="G365" s="491" t="s">
        <v>68</v>
      </c>
      <c r="H365" s="385" t="s">
        <v>68</v>
      </c>
      <c r="I365" s="492"/>
      <c r="J365" s="437"/>
      <c r="K365" s="437"/>
      <c r="L365" s="437"/>
      <c r="M365" s="437"/>
      <c r="N365" s="437"/>
      <c r="O365" s="437"/>
      <c r="P365" s="437"/>
      <c r="Q365" s="437"/>
      <c r="R365" s="437"/>
      <c r="S365" s="437"/>
      <c r="T365" s="437"/>
      <c r="U365" s="437"/>
      <c r="V365" s="437"/>
      <c r="W365" s="437"/>
      <c r="X365" s="437"/>
      <c r="Y365" s="437"/>
      <c r="Z365" s="437"/>
      <c r="AA365" s="437"/>
      <c r="AB365" s="437"/>
    </row>
    <row r="366">
      <c r="A366" s="385" t="s">
        <v>68</v>
      </c>
      <c r="B366" s="494">
        <v>46056.0</v>
      </c>
      <c r="C366" s="385" t="s">
        <v>13576</v>
      </c>
      <c r="D366" s="385">
        <v>8.6266708923378E14</v>
      </c>
      <c r="E366" s="385" t="s">
        <v>7814</v>
      </c>
      <c r="F366" s="385" t="s">
        <v>13579</v>
      </c>
      <c r="G366" s="491">
        <f t="shared" ref="G366:G371" si="5">390*0.16+400</f>
        <v>462.4</v>
      </c>
      <c r="H366" s="385" t="s">
        <v>68</v>
      </c>
      <c r="I366" s="492"/>
      <c r="J366" s="437"/>
      <c r="K366" s="437"/>
      <c r="L366" s="437"/>
      <c r="M366" s="437"/>
      <c r="N366" s="437"/>
      <c r="O366" s="437"/>
      <c r="P366" s="437"/>
      <c r="Q366" s="437"/>
      <c r="R366" s="437"/>
      <c r="S366" s="437"/>
      <c r="T366" s="437"/>
      <c r="U366" s="437"/>
      <c r="V366" s="437"/>
      <c r="W366" s="437"/>
      <c r="X366" s="437"/>
      <c r="Y366" s="437"/>
      <c r="Z366" s="437"/>
      <c r="AA366" s="437"/>
      <c r="AB366" s="437"/>
    </row>
    <row r="367">
      <c r="A367" s="385" t="s">
        <v>68</v>
      </c>
      <c r="B367" s="494">
        <v>46056.0</v>
      </c>
      <c r="C367" s="385" t="s">
        <v>13576</v>
      </c>
      <c r="D367" s="385">
        <v>8.62667089199692E14</v>
      </c>
      <c r="E367" s="385" t="s">
        <v>7814</v>
      </c>
      <c r="F367" s="385" t="s">
        <v>13579</v>
      </c>
      <c r="G367" s="491">
        <f t="shared" si="5"/>
        <v>462.4</v>
      </c>
      <c r="H367" s="385" t="s">
        <v>68</v>
      </c>
      <c r="I367" s="492"/>
      <c r="J367" s="437"/>
      <c r="K367" s="437"/>
      <c r="L367" s="437"/>
      <c r="M367" s="437"/>
      <c r="N367" s="437"/>
      <c r="O367" s="437"/>
      <c r="P367" s="437"/>
      <c r="Q367" s="437"/>
      <c r="R367" s="437"/>
      <c r="S367" s="437"/>
      <c r="T367" s="437"/>
      <c r="U367" s="437"/>
      <c r="V367" s="437"/>
      <c r="W367" s="437"/>
      <c r="X367" s="437"/>
      <c r="Y367" s="437"/>
      <c r="Z367" s="437"/>
      <c r="AA367" s="437"/>
      <c r="AB367" s="437"/>
    </row>
    <row r="368">
      <c r="A368" s="385" t="s">
        <v>68</v>
      </c>
      <c r="B368" s="494">
        <v>46056.0</v>
      </c>
      <c r="C368" s="385" t="s">
        <v>13576</v>
      </c>
      <c r="D368" s="385">
        <v>8.6266708928875E14</v>
      </c>
      <c r="E368" s="385" t="s">
        <v>7814</v>
      </c>
      <c r="F368" s="385" t="s">
        <v>13579</v>
      </c>
      <c r="G368" s="491">
        <f t="shared" si="5"/>
        <v>462.4</v>
      </c>
      <c r="H368" s="385" t="s">
        <v>68</v>
      </c>
      <c r="I368" s="492"/>
      <c r="J368" s="437"/>
      <c r="K368" s="437"/>
      <c r="L368" s="437"/>
      <c r="M368" s="437"/>
      <c r="N368" s="437"/>
      <c r="O368" s="437"/>
      <c r="P368" s="437"/>
      <c r="Q368" s="437"/>
      <c r="R368" s="437"/>
      <c r="S368" s="437"/>
      <c r="T368" s="437"/>
      <c r="U368" s="437"/>
      <c r="V368" s="437"/>
      <c r="W368" s="437"/>
      <c r="X368" s="437"/>
      <c r="Y368" s="437"/>
      <c r="Z368" s="437"/>
      <c r="AA368" s="437"/>
      <c r="AB368" s="437"/>
    </row>
    <row r="369">
      <c r="A369" s="385" t="s">
        <v>68</v>
      </c>
      <c r="B369" s="494">
        <v>46056.0</v>
      </c>
      <c r="C369" s="385" t="s">
        <v>13576</v>
      </c>
      <c r="D369" s="385">
        <v>8.62667089278405E14</v>
      </c>
      <c r="E369" s="385" t="s">
        <v>7814</v>
      </c>
      <c r="F369" s="385" t="s">
        <v>13579</v>
      </c>
      <c r="G369" s="491">
        <f t="shared" si="5"/>
        <v>462.4</v>
      </c>
      <c r="H369" s="385" t="s">
        <v>68</v>
      </c>
      <c r="I369" s="492"/>
      <c r="J369" s="437"/>
      <c r="K369" s="437"/>
      <c r="L369" s="437"/>
      <c r="M369" s="437"/>
      <c r="N369" s="437"/>
      <c r="O369" s="437"/>
      <c r="P369" s="437"/>
      <c r="Q369" s="437"/>
      <c r="R369" s="437"/>
      <c r="S369" s="437"/>
      <c r="T369" s="437"/>
      <c r="U369" s="437"/>
      <c r="V369" s="437"/>
      <c r="W369" s="437"/>
      <c r="X369" s="437"/>
      <c r="Y369" s="437"/>
      <c r="Z369" s="437"/>
      <c r="AA369" s="437"/>
      <c r="AB369" s="437"/>
    </row>
    <row r="370">
      <c r="A370" s="385" t="s">
        <v>68</v>
      </c>
      <c r="B370" s="494">
        <v>46056.0</v>
      </c>
      <c r="C370" s="385" t="s">
        <v>13576</v>
      </c>
      <c r="D370" s="385">
        <v>8.62667089244795E14</v>
      </c>
      <c r="E370" s="385" t="s">
        <v>7814</v>
      </c>
      <c r="F370" s="385" t="s">
        <v>13579</v>
      </c>
      <c r="G370" s="491">
        <f t="shared" si="5"/>
        <v>462.4</v>
      </c>
      <c r="H370" s="385" t="s">
        <v>68</v>
      </c>
      <c r="I370" s="492"/>
      <c r="J370" s="437"/>
      <c r="K370" s="437"/>
      <c r="L370" s="437"/>
      <c r="M370" s="437"/>
      <c r="N370" s="437"/>
      <c r="O370" s="437"/>
      <c r="P370" s="437"/>
      <c r="Q370" s="437"/>
      <c r="R370" s="437"/>
      <c r="S370" s="437"/>
      <c r="T370" s="437"/>
      <c r="U370" s="437"/>
      <c r="V370" s="437"/>
      <c r="W370" s="437"/>
      <c r="X370" s="437"/>
      <c r="Y370" s="437"/>
      <c r="Z370" s="437"/>
      <c r="AA370" s="437"/>
      <c r="AB370" s="437"/>
    </row>
    <row r="371">
      <c r="A371" s="385" t="s">
        <v>68</v>
      </c>
      <c r="B371" s="494">
        <v>46056.0</v>
      </c>
      <c r="C371" s="385" t="s">
        <v>13576</v>
      </c>
      <c r="D371" s="385">
        <v>8.6266708928205E14</v>
      </c>
      <c r="E371" s="385" t="s">
        <v>7814</v>
      </c>
      <c r="F371" s="385" t="s">
        <v>13579</v>
      </c>
      <c r="G371" s="491">
        <f t="shared" si="5"/>
        <v>462.4</v>
      </c>
      <c r="H371" s="385" t="s">
        <v>68</v>
      </c>
      <c r="I371" s="492"/>
      <c r="J371" s="437"/>
      <c r="K371" s="437"/>
      <c r="L371" s="437"/>
      <c r="M371" s="437"/>
      <c r="N371" s="437"/>
      <c r="O371" s="437"/>
      <c r="P371" s="437"/>
      <c r="Q371" s="437"/>
      <c r="R371" s="437"/>
      <c r="S371" s="437"/>
      <c r="T371" s="437"/>
      <c r="U371" s="437"/>
      <c r="V371" s="437"/>
      <c r="W371" s="437"/>
      <c r="X371" s="437"/>
      <c r="Y371" s="437"/>
      <c r="Z371" s="437"/>
      <c r="AA371" s="437"/>
      <c r="AB371" s="437"/>
    </row>
    <row r="372">
      <c r="A372" s="385" t="s">
        <v>68</v>
      </c>
      <c r="B372" s="494">
        <v>46057.0</v>
      </c>
      <c r="C372" s="385" t="s">
        <v>13576</v>
      </c>
      <c r="D372" s="385">
        <v>8.62667089233921E14</v>
      </c>
      <c r="E372" s="385" t="s">
        <v>2772</v>
      </c>
      <c r="F372" s="385" t="s">
        <v>10618</v>
      </c>
      <c r="G372" s="491" t="s">
        <v>68</v>
      </c>
      <c r="H372" s="385" t="s">
        <v>68</v>
      </c>
      <c r="I372" s="492"/>
      <c r="J372" s="437"/>
      <c r="K372" s="437"/>
      <c r="L372" s="437"/>
      <c r="M372" s="437"/>
      <c r="N372" s="437"/>
      <c r="O372" s="437"/>
      <c r="P372" s="437"/>
      <c r="Q372" s="437"/>
      <c r="R372" s="437"/>
      <c r="S372" s="437"/>
      <c r="T372" s="437"/>
      <c r="U372" s="437"/>
      <c r="V372" s="437"/>
      <c r="W372" s="437"/>
      <c r="X372" s="437"/>
      <c r="Y372" s="437"/>
      <c r="Z372" s="437"/>
      <c r="AA372" s="437"/>
      <c r="AB372" s="437"/>
    </row>
    <row r="373">
      <c r="A373" s="385" t="s">
        <v>68</v>
      </c>
      <c r="B373" s="385" t="s">
        <v>68</v>
      </c>
      <c r="C373" s="385" t="s">
        <v>13576</v>
      </c>
      <c r="D373" s="385">
        <v>8.62667089200003E14</v>
      </c>
      <c r="E373" s="385" t="s">
        <v>68</v>
      </c>
      <c r="F373" s="385" t="s">
        <v>68</v>
      </c>
      <c r="G373" s="491" t="s">
        <v>68</v>
      </c>
      <c r="H373" s="385" t="s">
        <v>68</v>
      </c>
      <c r="I373" s="492"/>
      <c r="J373" s="437"/>
      <c r="K373" s="437"/>
      <c r="L373" s="437"/>
      <c r="M373" s="437"/>
      <c r="N373" s="437"/>
      <c r="O373" s="437"/>
      <c r="P373" s="437"/>
      <c r="Q373" s="437"/>
      <c r="R373" s="437"/>
      <c r="S373" s="437"/>
      <c r="T373" s="437"/>
      <c r="U373" s="437"/>
      <c r="V373" s="437"/>
      <c r="W373" s="437"/>
      <c r="X373" s="437"/>
      <c r="Y373" s="437"/>
      <c r="Z373" s="437"/>
      <c r="AA373" s="437"/>
      <c r="AB373" s="437"/>
    </row>
    <row r="374">
      <c r="A374" s="385" t="s">
        <v>68</v>
      </c>
      <c r="B374" s="494">
        <v>46056.0</v>
      </c>
      <c r="C374" s="385" t="s">
        <v>13576</v>
      </c>
      <c r="D374" s="385">
        <v>8.62667089289329E14</v>
      </c>
      <c r="E374" s="385" t="s">
        <v>13591</v>
      </c>
      <c r="F374" s="385" t="s">
        <v>68</v>
      </c>
      <c r="G374" s="491" t="s">
        <v>68</v>
      </c>
      <c r="H374" s="385" t="s">
        <v>68</v>
      </c>
      <c r="I374" s="492"/>
      <c r="J374" s="437"/>
      <c r="K374" s="437"/>
      <c r="L374" s="437"/>
      <c r="M374" s="437"/>
      <c r="N374" s="437"/>
      <c r="O374" s="437"/>
      <c r="P374" s="437"/>
      <c r="Q374" s="437"/>
      <c r="R374" s="437"/>
      <c r="S374" s="437"/>
      <c r="T374" s="437"/>
      <c r="U374" s="437"/>
      <c r="V374" s="437"/>
      <c r="W374" s="437"/>
      <c r="X374" s="437"/>
      <c r="Y374" s="437"/>
      <c r="Z374" s="437"/>
      <c r="AA374" s="437"/>
      <c r="AB374" s="437"/>
    </row>
    <row r="375">
      <c r="A375" s="385" t="s">
        <v>68</v>
      </c>
      <c r="B375" s="494">
        <v>46056.0</v>
      </c>
      <c r="C375" s="385" t="s">
        <v>13576</v>
      </c>
      <c r="D375" s="385">
        <v>8.62667089281979E14</v>
      </c>
      <c r="E375" s="385" t="s">
        <v>13591</v>
      </c>
      <c r="F375" s="385" t="s">
        <v>68</v>
      </c>
      <c r="G375" s="491" t="s">
        <v>68</v>
      </c>
      <c r="H375" s="385" t="s">
        <v>68</v>
      </c>
      <c r="I375" s="492"/>
      <c r="J375" s="437"/>
      <c r="K375" s="437"/>
      <c r="L375" s="437"/>
      <c r="M375" s="437"/>
      <c r="N375" s="437"/>
      <c r="O375" s="437"/>
      <c r="P375" s="437"/>
      <c r="Q375" s="437"/>
      <c r="R375" s="437"/>
      <c r="S375" s="437"/>
      <c r="T375" s="437"/>
      <c r="U375" s="437"/>
      <c r="V375" s="437"/>
      <c r="W375" s="437"/>
      <c r="X375" s="437"/>
      <c r="Y375" s="437"/>
      <c r="Z375" s="437"/>
      <c r="AA375" s="437"/>
      <c r="AB375" s="437"/>
    </row>
    <row r="376">
      <c r="A376" s="385" t="s">
        <v>68</v>
      </c>
      <c r="B376" s="494">
        <v>46056.0</v>
      </c>
      <c r="C376" s="385" t="s">
        <v>13576</v>
      </c>
      <c r="D376" s="385">
        <v>8.62667089289139E14</v>
      </c>
      <c r="E376" s="385" t="s">
        <v>13591</v>
      </c>
      <c r="F376" s="385" t="s">
        <v>68</v>
      </c>
      <c r="G376" s="491" t="s">
        <v>68</v>
      </c>
      <c r="H376" s="385" t="s">
        <v>68</v>
      </c>
      <c r="I376" s="492"/>
      <c r="J376" s="437"/>
      <c r="K376" s="437"/>
      <c r="L376" s="437"/>
      <c r="M376" s="437"/>
      <c r="N376" s="437"/>
      <c r="O376" s="437"/>
      <c r="P376" s="437"/>
      <c r="Q376" s="437"/>
      <c r="R376" s="437"/>
      <c r="S376" s="437"/>
      <c r="T376" s="437"/>
      <c r="U376" s="437"/>
      <c r="V376" s="437"/>
      <c r="W376" s="437"/>
      <c r="X376" s="437"/>
      <c r="Y376" s="437"/>
      <c r="Z376" s="437"/>
      <c r="AA376" s="437"/>
      <c r="AB376" s="437"/>
    </row>
    <row r="377">
      <c r="A377" s="385" t="s">
        <v>68</v>
      </c>
      <c r="B377" s="494">
        <v>46056.0</v>
      </c>
      <c r="C377" s="385" t="s">
        <v>13576</v>
      </c>
      <c r="D377" s="385">
        <v>8.62667089282217E14</v>
      </c>
      <c r="E377" s="385" t="s">
        <v>13591</v>
      </c>
      <c r="F377" s="385" t="s">
        <v>68</v>
      </c>
      <c r="G377" s="491" t="s">
        <v>68</v>
      </c>
      <c r="H377" s="385" t="s">
        <v>68</v>
      </c>
      <c r="I377" s="492"/>
      <c r="J377" s="437"/>
      <c r="K377" s="437"/>
      <c r="L377" s="437"/>
      <c r="M377" s="437"/>
      <c r="N377" s="437"/>
      <c r="O377" s="437"/>
      <c r="P377" s="437"/>
      <c r="Q377" s="437"/>
      <c r="R377" s="437"/>
      <c r="S377" s="437"/>
      <c r="T377" s="437"/>
      <c r="U377" s="437"/>
      <c r="V377" s="437"/>
      <c r="W377" s="437"/>
      <c r="X377" s="437"/>
      <c r="Y377" s="437"/>
      <c r="Z377" s="437"/>
      <c r="AA377" s="437"/>
      <c r="AB377" s="437"/>
    </row>
    <row r="378">
      <c r="A378" s="385" t="s">
        <v>68</v>
      </c>
      <c r="B378" s="494">
        <v>46056.0</v>
      </c>
      <c r="C378" s="385" t="s">
        <v>13576</v>
      </c>
      <c r="D378" s="385">
        <v>8.62667089233871E14</v>
      </c>
      <c r="E378" s="385" t="s">
        <v>7814</v>
      </c>
      <c r="F378" s="385" t="s">
        <v>13579</v>
      </c>
      <c r="G378" s="491">
        <f t="shared" ref="G378:G381" si="6">390*0.16+400</f>
        <v>462.4</v>
      </c>
      <c r="H378" s="385" t="s">
        <v>68</v>
      </c>
      <c r="I378" s="492"/>
      <c r="J378" s="437"/>
      <c r="K378" s="437"/>
      <c r="L378" s="437"/>
      <c r="M378" s="437"/>
      <c r="N378" s="437"/>
      <c r="O378" s="437"/>
      <c r="P378" s="437"/>
      <c r="Q378" s="437"/>
      <c r="R378" s="437"/>
      <c r="S378" s="437"/>
      <c r="T378" s="437"/>
      <c r="U378" s="437"/>
      <c r="V378" s="437"/>
      <c r="W378" s="437"/>
      <c r="X378" s="437"/>
      <c r="Y378" s="437"/>
      <c r="Z378" s="437"/>
      <c r="AA378" s="437"/>
      <c r="AB378" s="437"/>
    </row>
    <row r="379">
      <c r="A379" s="385" t="s">
        <v>68</v>
      </c>
      <c r="B379" s="494">
        <v>46056.0</v>
      </c>
      <c r="C379" s="385" t="s">
        <v>13576</v>
      </c>
      <c r="D379" s="385">
        <v>8.62667089244977E14</v>
      </c>
      <c r="E379" s="385" t="s">
        <v>7814</v>
      </c>
      <c r="F379" s="385" t="s">
        <v>13579</v>
      </c>
      <c r="G379" s="491">
        <f t="shared" si="6"/>
        <v>462.4</v>
      </c>
      <c r="H379" s="385" t="s">
        <v>68</v>
      </c>
      <c r="I379" s="492"/>
      <c r="J379" s="437"/>
      <c r="K379" s="437"/>
      <c r="L379" s="437"/>
      <c r="M379" s="437"/>
      <c r="N379" s="437"/>
      <c r="O379" s="437"/>
      <c r="P379" s="437"/>
      <c r="Q379" s="437"/>
      <c r="R379" s="437"/>
      <c r="S379" s="437"/>
      <c r="T379" s="437"/>
      <c r="U379" s="437"/>
      <c r="V379" s="437"/>
      <c r="W379" s="437"/>
      <c r="X379" s="437"/>
      <c r="Y379" s="437"/>
      <c r="Z379" s="437"/>
      <c r="AA379" s="437"/>
      <c r="AB379" s="437"/>
    </row>
    <row r="380">
      <c r="A380" s="385" t="s">
        <v>68</v>
      </c>
      <c r="B380" s="494">
        <v>46056.0</v>
      </c>
      <c r="C380" s="385" t="s">
        <v>13576</v>
      </c>
      <c r="D380" s="385">
        <v>8.62667089289147E14</v>
      </c>
      <c r="E380" s="385" t="s">
        <v>7814</v>
      </c>
      <c r="F380" s="385" t="s">
        <v>13579</v>
      </c>
      <c r="G380" s="491">
        <f t="shared" si="6"/>
        <v>462.4</v>
      </c>
      <c r="H380" s="385" t="s">
        <v>68</v>
      </c>
      <c r="I380" s="492"/>
      <c r="J380" s="437"/>
      <c r="K380" s="437"/>
      <c r="L380" s="437"/>
      <c r="M380" s="437"/>
      <c r="N380" s="437"/>
      <c r="O380" s="437"/>
      <c r="P380" s="437"/>
      <c r="Q380" s="437"/>
      <c r="R380" s="437"/>
      <c r="S380" s="437"/>
      <c r="T380" s="437"/>
      <c r="U380" s="437"/>
      <c r="V380" s="437"/>
      <c r="W380" s="437"/>
      <c r="X380" s="437"/>
      <c r="Y380" s="437"/>
      <c r="Z380" s="437"/>
      <c r="AA380" s="437"/>
      <c r="AB380" s="437"/>
    </row>
    <row r="381">
      <c r="A381" s="385" t="s">
        <v>68</v>
      </c>
      <c r="B381" s="494">
        <v>46056.0</v>
      </c>
      <c r="C381" s="385" t="s">
        <v>13576</v>
      </c>
      <c r="D381" s="385">
        <v>8.62667089222957E14</v>
      </c>
      <c r="E381" s="385" t="s">
        <v>7814</v>
      </c>
      <c r="F381" s="385" t="s">
        <v>13579</v>
      </c>
      <c r="G381" s="491">
        <f t="shared" si="6"/>
        <v>462.4</v>
      </c>
      <c r="H381" s="385" t="s">
        <v>68</v>
      </c>
      <c r="I381" s="492"/>
      <c r="J381" s="437"/>
      <c r="K381" s="437"/>
      <c r="L381" s="437"/>
      <c r="M381" s="437"/>
      <c r="N381" s="437"/>
      <c r="O381" s="437"/>
      <c r="P381" s="437"/>
      <c r="Q381" s="437"/>
      <c r="R381" s="437"/>
      <c r="S381" s="437"/>
      <c r="T381" s="437"/>
      <c r="U381" s="437"/>
      <c r="V381" s="437"/>
      <c r="W381" s="437"/>
      <c r="X381" s="437"/>
      <c r="Y381" s="437"/>
      <c r="Z381" s="437"/>
      <c r="AA381" s="437"/>
      <c r="AB381" s="437"/>
    </row>
    <row r="382">
      <c r="A382" s="385" t="s">
        <v>68</v>
      </c>
      <c r="B382" s="494">
        <v>46057.0</v>
      </c>
      <c r="C382" s="385" t="s">
        <v>13576</v>
      </c>
      <c r="D382" s="385">
        <v>8.6266708928936E14</v>
      </c>
      <c r="E382" s="385" t="s">
        <v>2772</v>
      </c>
      <c r="F382" s="385" t="s">
        <v>13590</v>
      </c>
      <c r="G382" s="491" t="s">
        <v>68</v>
      </c>
      <c r="H382" s="385" t="s">
        <v>68</v>
      </c>
      <c r="I382" s="492"/>
      <c r="J382" s="437"/>
      <c r="K382" s="437"/>
      <c r="L382" s="437"/>
      <c r="M382" s="437"/>
      <c r="N382" s="437"/>
      <c r="O382" s="437"/>
      <c r="P382" s="437"/>
      <c r="Q382" s="437"/>
      <c r="R382" s="437"/>
      <c r="S382" s="437"/>
      <c r="T382" s="437"/>
      <c r="U382" s="437"/>
      <c r="V382" s="437"/>
      <c r="W382" s="437"/>
      <c r="X382" s="437"/>
      <c r="Y382" s="437"/>
      <c r="Z382" s="437"/>
      <c r="AA382" s="437"/>
      <c r="AB382" s="437"/>
    </row>
    <row r="383">
      <c r="A383" s="385" t="s">
        <v>68</v>
      </c>
      <c r="B383" s="494">
        <v>46057.0</v>
      </c>
      <c r="C383" s="385" t="s">
        <v>13576</v>
      </c>
      <c r="D383" s="385">
        <v>8.62667089366226E14</v>
      </c>
      <c r="E383" s="385" t="s">
        <v>2772</v>
      </c>
      <c r="F383" s="385" t="s">
        <v>13590</v>
      </c>
      <c r="G383" s="491" t="s">
        <v>68</v>
      </c>
      <c r="H383" s="385" t="s">
        <v>68</v>
      </c>
      <c r="I383" s="492"/>
      <c r="J383" s="437"/>
      <c r="K383" s="437"/>
      <c r="L383" s="437"/>
      <c r="M383" s="437"/>
      <c r="N383" s="437"/>
      <c r="O383" s="437"/>
      <c r="P383" s="437"/>
      <c r="Q383" s="437"/>
      <c r="R383" s="437"/>
      <c r="S383" s="437"/>
      <c r="T383" s="437"/>
      <c r="U383" s="437"/>
      <c r="V383" s="437"/>
      <c r="W383" s="437"/>
      <c r="X383" s="437"/>
      <c r="Y383" s="437"/>
      <c r="Z383" s="437"/>
      <c r="AA383" s="437"/>
      <c r="AB383" s="437"/>
    </row>
    <row r="384">
      <c r="A384" s="385" t="s">
        <v>68</v>
      </c>
      <c r="B384" s="494">
        <v>46056.0</v>
      </c>
      <c r="C384" s="385" t="s">
        <v>13576</v>
      </c>
      <c r="D384" s="385">
        <v>8.62667089312469E14</v>
      </c>
      <c r="E384" s="385" t="s">
        <v>13591</v>
      </c>
      <c r="F384" s="385" t="s">
        <v>68</v>
      </c>
      <c r="G384" s="491" t="s">
        <v>68</v>
      </c>
      <c r="H384" s="385" t="s">
        <v>68</v>
      </c>
      <c r="I384" s="492"/>
      <c r="J384" s="437"/>
      <c r="K384" s="437"/>
      <c r="L384" s="437"/>
      <c r="M384" s="437"/>
      <c r="N384" s="437"/>
      <c r="O384" s="437"/>
      <c r="P384" s="437"/>
      <c r="Q384" s="437"/>
      <c r="R384" s="437"/>
      <c r="S384" s="437"/>
      <c r="T384" s="437"/>
      <c r="U384" s="437"/>
      <c r="V384" s="437"/>
      <c r="W384" s="437"/>
      <c r="X384" s="437"/>
      <c r="Y384" s="437"/>
      <c r="Z384" s="437"/>
      <c r="AA384" s="437"/>
      <c r="AB384" s="437"/>
    </row>
    <row r="385">
      <c r="A385" s="385" t="s">
        <v>68</v>
      </c>
      <c r="B385" s="494">
        <v>46056.0</v>
      </c>
      <c r="C385" s="385" t="s">
        <v>13576</v>
      </c>
      <c r="D385" s="385">
        <v>8.62667089350287E14</v>
      </c>
      <c r="E385" s="385" t="s">
        <v>13591</v>
      </c>
      <c r="F385" s="385" t="s">
        <v>68</v>
      </c>
      <c r="G385" s="491" t="s">
        <v>68</v>
      </c>
      <c r="H385" s="385" t="s">
        <v>68</v>
      </c>
      <c r="I385" s="492"/>
      <c r="J385" s="437"/>
      <c r="K385" s="437"/>
      <c r="L385" s="437"/>
      <c r="M385" s="437"/>
      <c r="N385" s="437"/>
      <c r="O385" s="437"/>
      <c r="P385" s="437"/>
      <c r="Q385" s="437"/>
      <c r="R385" s="437"/>
      <c r="S385" s="437"/>
      <c r="T385" s="437"/>
      <c r="U385" s="437"/>
      <c r="V385" s="437"/>
      <c r="W385" s="437"/>
      <c r="X385" s="437"/>
      <c r="Y385" s="437"/>
      <c r="Z385" s="437"/>
      <c r="AA385" s="437"/>
      <c r="AB385" s="437"/>
    </row>
    <row r="386">
      <c r="A386" s="385" t="s">
        <v>68</v>
      </c>
      <c r="B386" s="494">
        <v>46056.0</v>
      </c>
      <c r="C386" s="385" t="s">
        <v>13576</v>
      </c>
      <c r="D386" s="385">
        <v>8.6266708922312E14</v>
      </c>
      <c r="E386" s="385" t="s">
        <v>13591</v>
      </c>
      <c r="F386" s="385" t="s">
        <v>68</v>
      </c>
      <c r="G386" s="491" t="s">
        <v>68</v>
      </c>
      <c r="H386" s="385" t="s">
        <v>68</v>
      </c>
      <c r="I386" s="492"/>
      <c r="J386" s="437"/>
      <c r="K386" s="437"/>
      <c r="L386" s="437"/>
      <c r="M386" s="437"/>
      <c r="N386" s="437"/>
      <c r="O386" s="437"/>
      <c r="P386" s="437"/>
      <c r="Q386" s="437"/>
      <c r="R386" s="437"/>
      <c r="S386" s="437"/>
      <c r="T386" s="437"/>
      <c r="U386" s="437"/>
      <c r="V386" s="437"/>
      <c r="W386" s="437"/>
      <c r="X386" s="437"/>
      <c r="Y386" s="437"/>
      <c r="Z386" s="437"/>
      <c r="AA386" s="437"/>
      <c r="AB386" s="437"/>
    </row>
    <row r="387">
      <c r="A387" s="385" t="s">
        <v>68</v>
      </c>
      <c r="B387" s="494">
        <v>46056.0</v>
      </c>
      <c r="C387" s="385" t="s">
        <v>13576</v>
      </c>
      <c r="D387" s="385">
        <v>8.62667089289089E14</v>
      </c>
      <c r="E387" s="385" t="s">
        <v>13591</v>
      </c>
      <c r="F387" s="385" t="s">
        <v>68</v>
      </c>
      <c r="G387" s="491" t="s">
        <v>68</v>
      </c>
      <c r="H387" s="385" t="s">
        <v>68</v>
      </c>
      <c r="I387" s="492"/>
      <c r="J387" s="437"/>
      <c r="K387" s="437"/>
      <c r="L387" s="437"/>
      <c r="M387" s="437"/>
      <c r="N387" s="437"/>
      <c r="O387" s="437"/>
      <c r="P387" s="437"/>
      <c r="Q387" s="437"/>
      <c r="R387" s="437"/>
      <c r="S387" s="437"/>
      <c r="T387" s="437"/>
      <c r="U387" s="437"/>
      <c r="V387" s="437"/>
      <c r="W387" s="437"/>
      <c r="X387" s="437"/>
      <c r="Y387" s="437"/>
      <c r="Z387" s="437"/>
      <c r="AA387" s="437"/>
      <c r="AB387" s="437"/>
    </row>
    <row r="388">
      <c r="A388" s="385" t="s">
        <v>68</v>
      </c>
      <c r="B388" s="494">
        <v>46056.0</v>
      </c>
      <c r="C388" s="385" t="s">
        <v>13576</v>
      </c>
      <c r="D388" s="385">
        <v>8.6266708924518E14</v>
      </c>
      <c r="E388" s="385" t="s">
        <v>13591</v>
      </c>
      <c r="F388" s="385" t="s">
        <v>68</v>
      </c>
      <c r="G388" s="491" t="s">
        <v>68</v>
      </c>
      <c r="H388" s="385" t="s">
        <v>68</v>
      </c>
      <c r="I388" s="492"/>
      <c r="J388" s="437"/>
      <c r="K388" s="437"/>
      <c r="L388" s="437"/>
      <c r="M388" s="437"/>
      <c r="N388" s="437"/>
      <c r="O388" s="437"/>
      <c r="P388" s="437"/>
      <c r="Q388" s="437"/>
      <c r="R388" s="437"/>
      <c r="S388" s="437"/>
      <c r="T388" s="437"/>
      <c r="U388" s="437"/>
      <c r="V388" s="437"/>
      <c r="W388" s="437"/>
      <c r="X388" s="437"/>
      <c r="Y388" s="437"/>
      <c r="Z388" s="437"/>
      <c r="AA388" s="437"/>
      <c r="AB388" s="437"/>
    </row>
    <row r="389">
      <c r="A389" s="385" t="s">
        <v>68</v>
      </c>
      <c r="B389" s="494">
        <v>46056.0</v>
      </c>
      <c r="C389" s="385" t="s">
        <v>13576</v>
      </c>
      <c r="D389" s="385">
        <v>8.62667089245495E14</v>
      </c>
      <c r="E389" s="385" t="s">
        <v>13591</v>
      </c>
      <c r="F389" s="385" t="s">
        <v>68</v>
      </c>
      <c r="G389" s="491" t="s">
        <v>68</v>
      </c>
      <c r="H389" s="385" t="s">
        <v>68</v>
      </c>
      <c r="I389" s="492"/>
      <c r="J389" s="437"/>
      <c r="K389" s="437"/>
      <c r="L389" s="437"/>
      <c r="M389" s="437"/>
      <c r="N389" s="437"/>
      <c r="O389" s="437"/>
      <c r="P389" s="437"/>
      <c r="Q389" s="437"/>
      <c r="R389" s="437"/>
      <c r="S389" s="437"/>
      <c r="T389" s="437"/>
      <c r="U389" s="437"/>
      <c r="V389" s="437"/>
      <c r="W389" s="437"/>
      <c r="X389" s="437"/>
      <c r="Y389" s="437"/>
      <c r="Z389" s="437"/>
      <c r="AA389" s="437"/>
      <c r="AB389" s="437"/>
    </row>
    <row r="390">
      <c r="A390" s="385" t="s">
        <v>68</v>
      </c>
      <c r="B390" s="494">
        <v>46057.0</v>
      </c>
      <c r="C390" s="385" t="s">
        <v>13576</v>
      </c>
      <c r="D390" s="385">
        <v>8.62667089210762E14</v>
      </c>
      <c r="E390" s="385" t="s">
        <v>2772</v>
      </c>
      <c r="F390" s="385" t="s">
        <v>10618</v>
      </c>
      <c r="G390" s="491" t="s">
        <v>68</v>
      </c>
      <c r="H390" s="385" t="s">
        <v>68</v>
      </c>
      <c r="I390" s="492"/>
      <c r="J390" s="437"/>
      <c r="K390" s="437"/>
      <c r="L390" s="437"/>
      <c r="M390" s="437"/>
      <c r="N390" s="437"/>
      <c r="O390" s="437"/>
      <c r="P390" s="437"/>
      <c r="Q390" s="437"/>
      <c r="R390" s="437"/>
      <c r="S390" s="437"/>
      <c r="T390" s="437"/>
      <c r="U390" s="437"/>
      <c r="V390" s="437"/>
      <c r="W390" s="437"/>
      <c r="X390" s="437"/>
      <c r="Y390" s="437"/>
      <c r="Z390" s="437"/>
      <c r="AA390" s="437"/>
      <c r="AB390" s="437"/>
    </row>
    <row r="391">
      <c r="A391" s="385" t="s">
        <v>68</v>
      </c>
      <c r="B391" s="494">
        <v>46057.0</v>
      </c>
      <c r="C391" s="385" t="s">
        <v>13576</v>
      </c>
      <c r="D391" s="385">
        <v>8.6266708935201E14</v>
      </c>
      <c r="E391" s="385" t="s">
        <v>2772</v>
      </c>
      <c r="F391" s="385" t="s">
        <v>10618</v>
      </c>
      <c r="G391" s="491" t="s">
        <v>68</v>
      </c>
      <c r="H391" s="385" t="s">
        <v>68</v>
      </c>
      <c r="I391" s="492"/>
      <c r="J391" s="437"/>
      <c r="K391" s="437"/>
      <c r="L391" s="437"/>
      <c r="M391" s="437"/>
      <c r="N391" s="437"/>
      <c r="O391" s="437"/>
      <c r="P391" s="437"/>
      <c r="Q391" s="437"/>
      <c r="R391" s="437"/>
      <c r="S391" s="437"/>
      <c r="T391" s="437"/>
      <c r="U391" s="437"/>
      <c r="V391" s="437"/>
      <c r="W391" s="437"/>
      <c r="X391" s="437"/>
      <c r="Y391" s="437"/>
      <c r="Z391" s="437"/>
      <c r="AA391" s="437"/>
      <c r="AB391" s="437"/>
    </row>
    <row r="392">
      <c r="A392" s="385" t="s">
        <v>68</v>
      </c>
      <c r="B392" s="494">
        <v>46048.0</v>
      </c>
      <c r="C392" s="385" t="s">
        <v>13576</v>
      </c>
      <c r="D392" s="385">
        <v>8.62667089234382E14</v>
      </c>
      <c r="E392" s="385" t="s">
        <v>5348</v>
      </c>
      <c r="F392" s="385" t="s">
        <v>13579</v>
      </c>
      <c r="G392" s="491">
        <v>429.0</v>
      </c>
      <c r="H392" s="385" t="s">
        <v>13580</v>
      </c>
      <c r="I392" s="496" t="s">
        <v>13589</v>
      </c>
      <c r="J392" s="437"/>
      <c r="K392" s="437"/>
      <c r="L392" s="437"/>
      <c r="M392" s="437"/>
      <c r="N392" s="437"/>
      <c r="O392" s="437"/>
      <c r="P392" s="437"/>
      <c r="Q392" s="437"/>
      <c r="R392" s="437"/>
      <c r="S392" s="437"/>
      <c r="T392" s="437"/>
      <c r="U392" s="437"/>
      <c r="V392" s="437"/>
      <c r="W392" s="437"/>
      <c r="X392" s="437"/>
      <c r="Y392" s="437"/>
      <c r="Z392" s="437"/>
      <c r="AA392" s="437"/>
      <c r="AB392" s="437"/>
    </row>
    <row r="393">
      <c r="A393" s="385" t="s">
        <v>68</v>
      </c>
      <c r="B393" s="494">
        <v>46048.0</v>
      </c>
      <c r="C393" s="385" t="s">
        <v>13576</v>
      </c>
      <c r="D393" s="385">
        <v>8.62667089366176E14</v>
      </c>
      <c r="E393" s="385" t="s">
        <v>5348</v>
      </c>
      <c r="F393" s="385" t="s">
        <v>13579</v>
      </c>
      <c r="G393" s="491">
        <v>429.0</v>
      </c>
      <c r="H393" s="385" t="s">
        <v>13580</v>
      </c>
      <c r="I393" s="496" t="s">
        <v>13589</v>
      </c>
      <c r="J393" s="437"/>
      <c r="K393" s="437"/>
      <c r="L393" s="437"/>
      <c r="M393" s="437"/>
      <c r="N393" s="437"/>
      <c r="O393" s="437"/>
      <c r="P393" s="437"/>
      <c r="Q393" s="437"/>
      <c r="R393" s="437"/>
      <c r="S393" s="437"/>
      <c r="T393" s="437"/>
      <c r="U393" s="437"/>
      <c r="V393" s="437"/>
      <c r="W393" s="437"/>
      <c r="X393" s="437"/>
      <c r="Y393" s="437"/>
      <c r="Z393" s="437"/>
      <c r="AA393" s="437"/>
      <c r="AB393" s="437"/>
    </row>
    <row r="394">
      <c r="A394" s="385" t="s">
        <v>68</v>
      </c>
      <c r="B394" s="494">
        <v>46048.0</v>
      </c>
      <c r="C394" s="385" t="s">
        <v>13576</v>
      </c>
      <c r="D394" s="385">
        <v>8.62667089271335E14</v>
      </c>
      <c r="E394" s="385" t="s">
        <v>5348</v>
      </c>
      <c r="F394" s="385" t="s">
        <v>13579</v>
      </c>
      <c r="G394" s="491">
        <v>429.0</v>
      </c>
      <c r="H394" s="385" t="s">
        <v>13580</v>
      </c>
      <c r="I394" s="496" t="s">
        <v>13589</v>
      </c>
      <c r="J394" s="437"/>
      <c r="K394" s="437"/>
      <c r="L394" s="437"/>
      <c r="M394" s="437"/>
      <c r="N394" s="437"/>
      <c r="O394" s="437"/>
      <c r="P394" s="437"/>
      <c r="Q394" s="437"/>
      <c r="R394" s="437"/>
      <c r="S394" s="437"/>
      <c r="T394" s="437"/>
      <c r="U394" s="437"/>
      <c r="V394" s="437"/>
      <c r="W394" s="437"/>
      <c r="X394" s="437"/>
      <c r="Y394" s="437"/>
      <c r="Z394" s="437"/>
      <c r="AA394" s="437"/>
      <c r="AB394" s="437"/>
    </row>
    <row r="395">
      <c r="A395" s="385" t="s">
        <v>68</v>
      </c>
      <c r="B395" s="494">
        <v>46048.0</v>
      </c>
      <c r="C395" s="385" t="s">
        <v>13576</v>
      </c>
      <c r="D395" s="385">
        <v>8.62667089199965E14</v>
      </c>
      <c r="E395" s="385" t="s">
        <v>5348</v>
      </c>
      <c r="F395" s="385" t="s">
        <v>13579</v>
      </c>
      <c r="G395" s="491">
        <v>429.0</v>
      </c>
      <c r="H395" s="385" t="s">
        <v>13580</v>
      </c>
      <c r="I395" s="496" t="s">
        <v>13589</v>
      </c>
      <c r="J395" s="437"/>
      <c r="K395" s="437"/>
      <c r="L395" s="437"/>
      <c r="M395" s="437"/>
      <c r="N395" s="437"/>
      <c r="O395" s="437"/>
      <c r="P395" s="437"/>
      <c r="Q395" s="437"/>
      <c r="R395" s="437"/>
      <c r="S395" s="437"/>
      <c r="T395" s="437"/>
      <c r="U395" s="437"/>
      <c r="V395" s="437"/>
      <c r="W395" s="437"/>
      <c r="X395" s="437"/>
      <c r="Y395" s="437"/>
      <c r="Z395" s="437"/>
      <c r="AA395" s="437"/>
      <c r="AB395" s="437"/>
    </row>
    <row r="396">
      <c r="A396" s="385" t="s">
        <v>68</v>
      </c>
      <c r="B396" s="494">
        <v>46045.0</v>
      </c>
      <c r="C396" s="385" t="s">
        <v>13576</v>
      </c>
      <c r="D396" s="385">
        <v>8.62667089281995E14</v>
      </c>
      <c r="E396" s="385" t="s">
        <v>7814</v>
      </c>
      <c r="F396" s="385" t="s">
        <v>13579</v>
      </c>
      <c r="G396" s="491">
        <f>390*0.16+400</f>
        <v>462.4</v>
      </c>
      <c r="H396" s="385" t="s">
        <v>68</v>
      </c>
      <c r="I396" s="492"/>
      <c r="J396" s="437"/>
      <c r="K396" s="437"/>
      <c r="L396" s="437"/>
      <c r="M396" s="437"/>
      <c r="N396" s="437"/>
      <c r="O396" s="437"/>
      <c r="P396" s="437"/>
      <c r="Q396" s="437"/>
      <c r="R396" s="437"/>
      <c r="S396" s="437"/>
      <c r="T396" s="437"/>
      <c r="U396" s="437"/>
      <c r="V396" s="437"/>
      <c r="W396" s="437"/>
      <c r="X396" s="437"/>
      <c r="Y396" s="437"/>
      <c r="Z396" s="437"/>
      <c r="AA396" s="437"/>
      <c r="AB396" s="437"/>
    </row>
    <row r="397">
      <c r="A397" s="385" t="s">
        <v>68</v>
      </c>
      <c r="B397" s="494">
        <v>46052.0</v>
      </c>
      <c r="C397" s="385" t="s">
        <v>13576</v>
      </c>
      <c r="D397" s="385">
        <v>8.62667089245388E14</v>
      </c>
      <c r="E397" s="385" t="s">
        <v>2772</v>
      </c>
      <c r="F397" s="385" t="s">
        <v>10618</v>
      </c>
      <c r="G397" s="491" t="s">
        <v>68</v>
      </c>
      <c r="H397" s="385" t="s">
        <v>68</v>
      </c>
      <c r="I397" s="492"/>
      <c r="J397" s="437"/>
      <c r="K397" s="437"/>
      <c r="L397" s="437"/>
      <c r="M397" s="437"/>
      <c r="N397" s="437"/>
      <c r="O397" s="437"/>
      <c r="P397" s="437"/>
      <c r="Q397" s="437"/>
      <c r="R397" s="437"/>
      <c r="S397" s="437"/>
      <c r="T397" s="437"/>
      <c r="U397" s="437"/>
      <c r="V397" s="437"/>
      <c r="W397" s="437"/>
      <c r="X397" s="437"/>
      <c r="Y397" s="437"/>
      <c r="Z397" s="437"/>
      <c r="AA397" s="437"/>
      <c r="AB397" s="437"/>
    </row>
    <row r="398">
      <c r="A398" s="385" t="s">
        <v>68</v>
      </c>
      <c r="B398" s="385" t="s">
        <v>68</v>
      </c>
      <c r="C398" s="385" t="s">
        <v>13576</v>
      </c>
      <c r="D398" s="385">
        <v>8.62667089199791E14</v>
      </c>
      <c r="E398" s="385" t="s">
        <v>68</v>
      </c>
      <c r="F398" s="385" t="s">
        <v>68</v>
      </c>
      <c r="G398" s="491" t="s">
        <v>68</v>
      </c>
      <c r="H398" s="385" t="s">
        <v>68</v>
      </c>
      <c r="I398" s="492"/>
      <c r="J398" s="437"/>
      <c r="K398" s="437"/>
      <c r="L398" s="437"/>
      <c r="M398" s="437"/>
      <c r="N398" s="437"/>
      <c r="O398" s="437"/>
      <c r="P398" s="437"/>
      <c r="Q398" s="437"/>
      <c r="R398" s="437"/>
      <c r="S398" s="437"/>
      <c r="T398" s="437"/>
      <c r="U398" s="437"/>
      <c r="V398" s="437"/>
      <c r="W398" s="437"/>
      <c r="X398" s="437"/>
      <c r="Y398" s="437"/>
      <c r="Z398" s="437"/>
      <c r="AA398" s="437"/>
      <c r="AB398" s="437"/>
    </row>
    <row r="399">
      <c r="A399" s="385" t="s">
        <v>68</v>
      </c>
      <c r="B399" s="385" t="s">
        <v>68</v>
      </c>
      <c r="C399" s="385" t="s">
        <v>13576</v>
      </c>
      <c r="D399" s="385">
        <v>8.6266708939384E14</v>
      </c>
      <c r="E399" s="385" t="s">
        <v>68</v>
      </c>
      <c r="F399" s="385" t="s">
        <v>68</v>
      </c>
      <c r="G399" s="491" t="s">
        <v>68</v>
      </c>
      <c r="H399" s="385" t="s">
        <v>68</v>
      </c>
      <c r="I399" s="492"/>
      <c r="J399" s="437"/>
      <c r="K399" s="437"/>
      <c r="L399" s="437"/>
      <c r="M399" s="437"/>
      <c r="N399" s="437"/>
      <c r="O399" s="437"/>
      <c r="P399" s="437"/>
      <c r="Q399" s="437"/>
      <c r="R399" s="437"/>
      <c r="S399" s="437"/>
      <c r="T399" s="437"/>
      <c r="U399" s="437"/>
      <c r="V399" s="437"/>
      <c r="W399" s="437"/>
      <c r="X399" s="437"/>
      <c r="Y399" s="437"/>
      <c r="Z399" s="437"/>
      <c r="AA399" s="437"/>
      <c r="AB399" s="437"/>
    </row>
    <row r="400">
      <c r="A400" s="385" t="s">
        <v>68</v>
      </c>
      <c r="B400" s="385" t="s">
        <v>68</v>
      </c>
      <c r="C400" s="385" t="s">
        <v>13576</v>
      </c>
      <c r="D400" s="385">
        <v>8.62667089308376E14</v>
      </c>
      <c r="E400" s="385" t="s">
        <v>68</v>
      </c>
      <c r="F400" s="385" t="s">
        <v>68</v>
      </c>
      <c r="G400" s="491" t="s">
        <v>68</v>
      </c>
      <c r="H400" s="385" t="s">
        <v>68</v>
      </c>
      <c r="I400" s="492"/>
      <c r="J400" s="437"/>
      <c r="K400" s="437"/>
      <c r="L400" s="437"/>
      <c r="M400" s="437"/>
      <c r="N400" s="437"/>
      <c r="O400" s="437"/>
      <c r="P400" s="437"/>
      <c r="Q400" s="437"/>
      <c r="R400" s="437"/>
      <c r="S400" s="437"/>
      <c r="T400" s="437"/>
      <c r="U400" s="437"/>
      <c r="V400" s="437"/>
      <c r="W400" s="437"/>
      <c r="X400" s="437"/>
      <c r="Y400" s="437"/>
      <c r="Z400" s="437"/>
      <c r="AA400" s="437"/>
      <c r="AB400" s="437"/>
    </row>
    <row r="401">
      <c r="A401" s="385" t="s">
        <v>68</v>
      </c>
      <c r="B401" s="385" t="s">
        <v>68</v>
      </c>
      <c r="C401" s="385" t="s">
        <v>13576</v>
      </c>
      <c r="D401" s="385">
        <v>8.6266708931222E14</v>
      </c>
      <c r="E401" s="385" t="s">
        <v>68</v>
      </c>
      <c r="F401" s="385" t="s">
        <v>68</v>
      </c>
      <c r="G401" s="491" t="s">
        <v>68</v>
      </c>
      <c r="H401" s="385" t="s">
        <v>68</v>
      </c>
      <c r="I401" s="492"/>
      <c r="J401" s="437"/>
      <c r="K401" s="437"/>
      <c r="L401" s="437"/>
      <c r="M401" s="437"/>
      <c r="N401" s="437"/>
      <c r="O401" s="437"/>
      <c r="P401" s="437"/>
      <c r="Q401" s="437"/>
      <c r="R401" s="437"/>
      <c r="S401" s="437"/>
      <c r="T401" s="437"/>
      <c r="U401" s="437"/>
      <c r="V401" s="437"/>
      <c r="W401" s="437"/>
      <c r="X401" s="437"/>
      <c r="Y401" s="437"/>
      <c r="Z401" s="437"/>
      <c r="AA401" s="437"/>
      <c r="AB401" s="437"/>
    </row>
    <row r="402">
      <c r="A402" s="385" t="s">
        <v>68</v>
      </c>
      <c r="B402" s="494">
        <v>46048.0</v>
      </c>
      <c r="C402" s="385" t="s">
        <v>13576</v>
      </c>
      <c r="D402" s="385">
        <v>8.62667089303906E14</v>
      </c>
      <c r="E402" s="385" t="s">
        <v>5348</v>
      </c>
      <c r="F402" s="385" t="s">
        <v>13579</v>
      </c>
      <c r="G402" s="491">
        <v>429.0</v>
      </c>
      <c r="H402" s="385" t="s">
        <v>68</v>
      </c>
      <c r="I402" s="492"/>
      <c r="J402" s="437"/>
      <c r="K402" s="437"/>
      <c r="L402" s="437"/>
      <c r="M402" s="437"/>
      <c r="N402" s="437"/>
      <c r="O402" s="437"/>
      <c r="P402" s="437"/>
      <c r="Q402" s="437"/>
      <c r="R402" s="437"/>
      <c r="S402" s="437"/>
      <c r="T402" s="437"/>
      <c r="U402" s="437"/>
      <c r="V402" s="437"/>
      <c r="W402" s="437"/>
      <c r="X402" s="437"/>
      <c r="Y402" s="437"/>
      <c r="Z402" s="437"/>
      <c r="AA402" s="437"/>
      <c r="AB402" s="437"/>
    </row>
    <row r="403">
      <c r="A403" s="385" t="s">
        <v>68</v>
      </c>
      <c r="B403" s="494">
        <v>46048.0</v>
      </c>
      <c r="C403" s="385" t="s">
        <v>13576</v>
      </c>
      <c r="D403" s="385">
        <v>8.62667089393832E14</v>
      </c>
      <c r="E403" s="385" t="s">
        <v>5348</v>
      </c>
      <c r="F403" s="385" t="s">
        <v>13579</v>
      </c>
      <c r="G403" s="491">
        <v>429.0</v>
      </c>
      <c r="H403" s="385" t="s">
        <v>68</v>
      </c>
      <c r="I403" s="492"/>
      <c r="J403" s="437"/>
      <c r="K403" s="437"/>
      <c r="L403" s="437"/>
      <c r="M403" s="437"/>
      <c r="N403" s="437"/>
      <c r="O403" s="437"/>
      <c r="P403" s="437"/>
      <c r="Q403" s="437"/>
      <c r="R403" s="437"/>
      <c r="S403" s="437"/>
      <c r="T403" s="437"/>
      <c r="U403" s="437"/>
      <c r="V403" s="437"/>
      <c r="W403" s="437"/>
      <c r="X403" s="437"/>
      <c r="Y403" s="437"/>
      <c r="Z403" s="437"/>
      <c r="AA403" s="437"/>
      <c r="AB403" s="437"/>
    </row>
    <row r="404">
      <c r="A404" s="385" t="s">
        <v>68</v>
      </c>
      <c r="B404" s="494">
        <v>46048.0</v>
      </c>
      <c r="C404" s="385" t="s">
        <v>13576</v>
      </c>
      <c r="D404" s="385">
        <v>8.6266708939379E14</v>
      </c>
      <c r="E404" s="385" t="s">
        <v>5348</v>
      </c>
      <c r="F404" s="385" t="s">
        <v>13579</v>
      </c>
      <c r="G404" s="491">
        <v>429.0</v>
      </c>
      <c r="H404" s="385" t="s">
        <v>68</v>
      </c>
      <c r="I404" s="492"/>
      <c r="J404" s="437"/>
      <c r="K404" s="437"/>
      <c r="L404" s="437"/>
      <c r="M404" s="437"/>
      <c r="N404" s="437"/>
      <c r="O404" s="437"/>
      <c r="P404" s="437"/>
      <c r="Q404" s="437"/>
      <c r="R404" s="437"/>
      <c r="S404" s="437"/>
      <c r="T404" s="437"/>
      <c r="U404" s="437"/>
      <c r="V404" s="437"/>
      <c r="W404" s="437"/>
      <c r="X404" s="437"/>
      <c r="Y404" s="437"/>
      <c r="Z404" s="437"/>
      <c r="AA404" s="437"/>
      <c r="AB404" s="437"/>
    </row>
    <row r="405">
      <c r="A405" s="385" t="s">
        <v>68</v>
      </c>
      <c r="B405" s="494">
        <v>46048.0</v>
      </c>
      <c r="C405" s="385" t="s">
        <v>13576</v>
      </c>
      <c r="D405" s="385">
        <v>8.62667089222999E14</v>
      </c>
      <c r="E405" s="385" t="s">
        <v>5348</v>
      </c>
      <c r="F405" s="385" t="s">
        <v>13579</v>
      </c>
      <c r="G405" s="491">
        <v>429.0</v>
      </c>
      <c r="H405" s="385" t="s">
        <v>68</v>
      </c>
      <c r="I405" s="492"/>
      <c r="J405" s="437"/>
      <c r="K405" s="437"/>
      <c r="L405" s="437"/>
      <c r="M405" s="437"/>
      <c r="N405" s="437"/>
      <c r="O405" s="437"/>
      <c r="P405" s="437"/>
      <c r="Q405" s="437"/>
      <c r="R405" s="437"/>
      <c r="S405" s="437"/>
      <c r="T405" s="437"/>
      <c r="U405" s="437"/>
      <c r="V405" s="437"/>
      <c r="W405" s="437"/>
      <c r="X405" s="437"/>
      <c r="Y405" s="437"/>
      <c r="Z405" s="437"/>
      <c r="AA405" s="437"/>
      <c r="AB405" s="437"/>
    </row>
    <row r="406">
      <c r="A406" s="385" t="s">
        <v>68</v>
      </c>
      <c r="B406" s="494">
        <v>46048.0</v>
      </c>
      <c r="C406" s="385" t="s">
        <v>13576</v>
      </c>
      <c r="D406" s="385">
        <v>8.62667089370335E14</v>
      </c>
      <c r="E406" s="385" t="s">
        <v>5348</v>
      </c>
      <c r="F406" s="385" t="s">
        <v>13579</v>
      </c>
      <c r="G406" s="491">
        <v>429.0</v>
      </c>
      <c r="H406" s="385" t="s">
        <v>68</v>
      </c>
      <c r="I406" s="492"/>
      <c r="J406" s="437"/>
      <c r="K406" s="437"/>
      <c r="L406" s="437"/>
      <c r="M406" s="437"/>
      <c r="N406" s="437"/>
      <c r="O406" s="437"/>
      <c r="P406" s="437"/>
      <c r="Q406" s="437"/>
      <c r="R406" s="437"/>
      <c r="S406" s="437"/>
      <c r="T406" s="437"/>
      <c r="U406" s="437"/>
      <c r="V406" s="437"/>
      <c r="W406" s="437"/>
      <c r="X406" s="437"/>
      <c r="Y406" s="437"/>
      <c r="Z406" s="437"/>
      <c r="AA406" s="437"/>
      <c r="AB406" s="437"/>
    </row>
    <row r="407">
      <c r="A407" s="385" t="s">
        <v>68</v>
      </c>
      <c r="B407" s="494">
        <v>46048.0</v>
      </c>
      <c r="C407" s="385" t="s">
        <v>13576</v>
      </c>
      <c r="D407" s="385">
        <v>8.62667089223096E14</v>
      </c>
      <c r="E407" s="385" t="s">
        <v>5348</v>
      </c>
      <c r="F407" s="385" t="s">
        <v>13579</v>
      </c>
      <c r="G407" s="491">
        <v>429.0</v>
      </c>
      <c r="H407" s="385" t="s">
        <v>68</v>
      </c>
      <c r="I407" s="492"/>
      <c r="J407" s="437"/>
      <c r="K407" s="437"/>
      <c r="L407" s="437"/>
      <c r="M407" s="437"/>
      <c r="N407" s="437"/>
      <c r="O407" s="437"/>
      <c r="P407" s="437"/>
      <c r="Q407" s="437"/>
      <c r="R407" s="437"/>
      <c r="S407" s="437"/>
      <c r="T407" s="437"/>
      <c r="U407" s="437"/>
      <c r="V407" s="437"/>
      <c r="W407" s="437"/>
      <c r="X407" s="437"/>
      <c r="Y407" s="437"/>
      <c r="Z407" s="437"/>
      <c r="AA407" s="437"/>
      <c r="AB407" s="437"/>
    </row>
    <row r="408">
      <c r="A408" s="385" t="s">
        <v>68</v>
      </c>
      <c r="B408" s="494">
        <v>46045.0</v>
      </c>
      <c r="C408" s="385" t="s">
        <v>13576</v>
      </c>
      <c r="D408" s="385">
        <v>8.62667089222213E14</v>
      </c>
      <c r="E408" s="385" t="s">
        <v>7814</v>
      </c>
      <c r="F408" s="385" t="s">
        <v>13579</v>
      </c>
      <c r="G408" s="491">
        <f t="shared" ref="G408:G421" si="7">390*0.16+400</f>
        <v>462.4</v>
      </c>
      <c r="H408" s="385" t="s">
        <v>68</v>
      </c>
      <c r="I408" s="492"/>
      <c r="J408" s="437"/>
      <c r="K408" s="437"/>
      <c r="L408" s="437"/>
      <c r="M408" s="437"/>
      <c r="N408" s="437"/>
      <c r="O408" s="437"/>
      <c r="P408" s="437"/>
      <c r="Q408" s="437"/>
      <c r="R408" s="437"/>
      <c r="S408" s="437"/>
      <c r="T408" s="437"/>
      <c r="U408" s="437"/>
      <c r="V408" s="437"/>
      <c r="W408" s="437"/>
      <c r="X408" s="437"/>
      <c r="Y408" s="437"/>
      <c r="Z408" s="437"/>
      <c r="AA408" s="437"/>
      <c r="AB408" s="437"/>
    </row>
    <row r="409">
      <c r="A409" s="385" t="s">
        <v>68</v>
      </c>
      <c r="B409" s="494">
        <v>46045.0</v>
      </c>
      <c r="C409" s="385" t="s">
        <v>13576</v>
      </c>
      <c r="D409" s="385">
        <v>8.62667089234416E14</v>
      </c>
      <c r="E409" s="385" t="s">
        <v>7814</v>
      </c>
      <c r="F409" s="385" t="s">
        <v>13579</v>
      </c>
      <c r="G409" s="491">
        <f t="shared" si="7"/>
        <v>462.4</v>
      </c>
      <c r="H409" s="385" t="s">
        <v>68</v>
      </c>
      <c r="I409" s="492"/>
      <c r="J409" s="437"/>
      <c r="K409" s="437"/>
      <c r="L409" s="437"/>
      <c r="M409" s="437"/>
      <c r="N409" s="437"/>
      <c r="O409" s="437"/>
      <c r="P409" s="437"/>
      <c r="Q409" s="437"/>
      <c r="R409" s="437"/>
      <c r="S409" s="437"/>
      <c r="T409" s="437"/>
      <c r="U409" s="437"/>
      <c r="V409" s="437"/>
      <c r="W409" s="437"/>
      <c r="X409" s="437"/>
      <c r="Y409" s="437"/>
      <c r="Z409" s="437"/>
      <c r="AA409" s="437"/>
      <c r="AB409" s="437"/>
    </row>
    <row r="410">
      <c r="A410" s="385" t="s">
        <v>68</v>
      </c>
      <c r="B410" s="494">
        <v>45680.0</v>
      </c>
      <c r="C410" s="385" t="s">
        <v>13576</v>
      </c>
      <c r="D410" s="385">
        <v>8.62667089289246E14</v>
      </c>
      <c r="E410" s="385" t="s">
        <v>7814</v>
      </c>
      <c r="F410" s="385" t="s">
        <v>13579</v>
      </c>
      <c r="G410" s="491">
        <f t="shared" si="7"/>
        <v>462.4</v>
      </c>
      <c r="H410" s="385" t="s">
        <v>68</v>
      </c>
      <c r="I410" s="492"/>
      <c r="J410" s="437"/>
      <c r="K410" s="437"/>
      <c r="L410" s="437"/>
      <c r="M410" s="437"/>
      <c r="N410" s="437"/>
      <c r="O410" s="437"/>
      <c r="P410" s="437"/>
      <c r="Q410" s="437"/>
      <c r="R410" s="437"/>
      <c r="S410" s="437"/>
      <c r="T410" s="437"/>
      <c r="U410" s="437"/>
      <c r="V410" s="437"/>
      <c r="W410" s="437"/>
      <c r="X410" s="437"/>
      <c r="Y410" s="437"/>
      <c r="Z410" s="437"/>
      <c r="AA410" s="437"/>
      <c r="AB410" s="437"/>
    </row>
    <row r="411">
      <c r="A411" s="385" t="s">
        <v>68</v>
      </c>
      <c r="B411" s="494">
        <v>45680.0</v>
      </c>
      <c r="C411" s="385" t="s">
        <v>13576</v>
      </c>
      <c r="D411" s="385">
        <v>8.62667089233483E14</v>
      </c>
      <c r="E411" s="385" t="s">
        <v>7814</v>
      </c>
      <c r="F411" s="385" t="s">
        <v>13579</v>
      </c>
      <c r="G411" s="491">
        <f t="shared" si="7"/>
        <v>462.4</v>
      </c>
      <c r="H411" s="385" t="s">
        <v>68</v>
      </c>
      <c r="I411" s="492"/>
      <c r="J411" s="437"/>
      <c r="K411" s="437"/>
      <c r="L411" s="437"/>
      <c r="M411" s="437"/>
      <c r="N411" s="437"/>
      <c r="O411" s="437"/>
      <c r="P411" s="437"/>
      <c r="Q411" s="437"/>
      <c r="R411" s="437"/>
      <c r="S411" s="437"/>
      <c r="T411" s="437"/>
      <c r="U411" s="437"/>
      <c r="V411" s="437"/>
      <c r="W411" s="437"/>
      <c r="X411" s="437"/>
      <c r="Y411" s="437"/>
      <c r="Z411" s="437"/>
      <c r="AA411" s="437"/>
      <c r="AB411" s="437"/>
    </row>
    <row r="412">
      <c r="A412" s="385" t="s">
        <v>68</v>
      </c>
      <c r="B412" s="494">
        <v>46043.0</v>
      </c>
      <c r="C412" s="385" t="s">
        <v>13576</v>
      </c>
      <c r="D412" s="385">
        <v>8.62667089267747E14</v>
      </c>
      <c r="E412" s="385" t="s">
        <v>7814</v>
      </c>
      <c r="F412" s="385" t="s">
        <v>13579</v>
      </c>
      <c r="G412" s="491">
        <f t="shared" si="7"/>
        <v>462.4</v>
      </c>
      <c r="H412" s="385" t="s">
        <v>68</v>
      </c>
      <c r="I412" s="492"/>
      <c r="J412" s="437"/>
      <c r="K412" s="437"/>
      <c r="L412" s="437"/>
      <c r="M412" s="437"/>
      <c r="N412" s="437"/>
      <c r="O412" s="437"/>
      <c r="P412" s="437"/>
      <c r="Q412" s="437"/>
      <c r="R412" s="437"/>
      <c r="S412" s="437"/>
      <c r="T412" s="437"/>
      <c r="U412" s="437"/>
      <c r="V412" s="437"/>
      <c r="W412" s="437"/>
      <c r="X412" s="437"/>
      <c r="Y412" s="437"/>
      <c r="Z412" s="437"/>
      <c r="AA412" s="437"/>
      <c r="AB412" s="437"/>
    </row>
    <row r="413">
      <c r="A413" s="385" t="s">
        <v>68</v>
      </c>
      <c r="B413" s="494">
        <v>46043.0</v>
      </c>
      <c r="C413" s="385" t="s">
        <v>13576</v>
      </c>
      <c r="D413" s="385">
        <v>8.62667089199973E14</v>
      </c>
      <c r="E413" s="385" t="s">
        <v>7814</v>
      </c>
      <c r="F413" s="385" t="s">
        <v>13579</v>
      </c>
      <c r="G413" s="491">
        <f t="shared" si="7"/>
        <v>462.4</v>
      </c>
      <c r="H413" s="385" t="s">
        <v>68</v>
      </c>
      <c r="I413" s="492"/>
      <c r="J413" s="437"/>
      <c r="K413" s="437"/>
      <c r="L413" s="437"/>
      <c r="M413" s="437"/>
      <c r="N413" s="437"/>
      <c r="O413" s="437"/>
      <c r="P413" s="437"/>
      <c r="Q413" s="437"/>
      <c r="R413" s="437"/>
      <c r="S413" s="437"/>
      <c r="T413" s="437"/>
      <c r="U413" s="437"/>
      <c r="V413" s="437"/>
      <c r="W413" s="437"/>
      <c r="X413" s="437"/>
      <c r="Y413" s="437"/>
      <c r="Z413" s="437"/>
      <c r="AA413" s="437"/>
      <c r="AB413" s="437"/>
    </row>
    <row r="414">
      <c r="A414" s="385" t="s">
        <v>68</v>
      </c>
      <c r="B414" s="494">
        <v>46043.0</v>
      </c>
      <c r="C414" s="385" t="s">
        <v>13576</v>
      </c>
      <c r="D414" s="385">
        <v>8.6266708939633E14</v>
      </c>
      <c r="E414" s="385" t="s">
        <v>7814</v>
      </c>
      <c r="F414" s="385" t="s">
        <v>13579</v>
      </c>
      <c r="G414" s="491">
        <f t="shared" si="7"/>
        <v>462.4</v>
      </c>
      <c r="H414" s="385" t="s">
        <v>68</v>
      </c>
      <c r="I414" s="492"/>
      <c r="J414" s="437"/>
      <c r="K414" s="437"/>
      <c r="L414" s="437"/>
      <c r="M414" s="437"/>
      <c r="N414" s="437"/>
      <c r="O414" s="437"/>
      <c r="P414" s="437"/>
      <c r="Q414" s="437"/>
      <c r="R414" s="437"/>
      <c r="S414" s="437"/>
      <c r="T414" s="437"/>
      <c r="U414" s="437"/>
      <c r="V414" s="437"/>
      <c r="W414" s="437"/>
      <c r="X414" s="437"/>
      <c r="Y414" s="437"/>
      <c r="Z414" s="437"/>
      <c r="AA414" s="437"/>
      <c r="AB414" s="437"/>
    </row>
    <row r="415">
      <c r="A415" s="385" t="s">
        <v>68</v>
      </c>
      <c r="B415" s="494">
        <v>46043.0</v>
      </c>
      <c r="C415" s="385" t="s">
        <v>13576</v>
      </c>
      <c r="D415" s="385">
        <v>8.62667089234309E14</v>
      </c>
      <c r="E415" s="385" t="s">
        <v>7814</v>
      </c>
      <c r="F415" s="385" t="s">
        <v>13579</v>
      </c>
      <c r="G415" s="491">
        <f t="shared" si="7"/>
        <v>462.4</v>
      </c>
      <c r="H415" s="385" t="s">
        <v>68</v>
      </c>
      <c r="I415" s="492"/>
      <c r="J415" s="437"/>
      <c r="K415" s="437"/>
      <c r="L415" s="437"/>
      <c r="M415" s="437"/>
      <c r="N415" s="437"/>
      <c r="O415" s="437"/>
      <c r="P415" s="437"/>
      <c r="Q415" s="437"/>
      <c r="R415" s="437"/>
      <c r="S415" s="437"/>
      <c r="T415" s="437"/>
      <c r="U415" s="437"/>
      <c r="V415" s="437"/>
      <c r="W415" s="437"/>
      <c r="X415" s="437"/>
      <c r="Y415" s="437"/>
      <c r="Z415" s="437"/>
      <c r="AA415" s="437"/>
      <c r="AB415" s="437"/>
    </row>
    <row r="416">
      <c r="A416" s="385" t="s">
        <v>68</v>
      </c>
      <c r="B416" s="494">
        <v>46043.0</v>
      </c>
      <c r="C416" s="385" t="s">
        <v>13576</v>
      </c>
      <c r="D416" s="385">
        <v>8.62667089234267E14</v>
      </c>
      <c r="E416" s="385" t="s">
        <v>7814</v>
      </c>
      <c r="F416" s="385" t="s">
        <v>13579</v>
      </c>
      <c r="G416" s="491">
        <f t="shared" si="7"/>
        <v>462.4</v>
      </c>
      <c r="H416" s="385" t="s">
        <v>68</v>
      </c>
      <c r="I416" s="492"/>
      <c r="J416" s="437"/>
      <c r="K416" s="437"/>
      <c r="L416" s="437"/>
      <c r="M416" s="437"/>
      <c r="N416" s="437"/>
      <c r="O416" s="437"/>
      <c r="P416" s="437"/>
      <c r="Q416" s="437"/>
      <c r="R416" s="437"/>
      <c r="S416" s="437"/>
      <c r="T416" s="437"/>
      <c r="U416" s="437"/>
      <c r="V416" s="437"/>
      <c r="W416" s="437"/>
      <c r="X416" s="437"/>
      <c r="Y416" s="437"/>
      <c r="Z416" s="437"/>
      <c r="AA416" s="437"/>
      <c r="AB416" s="437"/>
    </row>
    <row r="417">
      <c r="A417" s="385" t="s">
        <v>68</v>
      </c>
      <c r="B417" s="494">
        <v>46043.0</v>
      </c>
      <c r="C417" s="385" t="s">
        <v>13576</v>
      </c>
      <c r="D417" s="385">
        <v>8.62667089199676E14</v>
      </c>
      <c r="E417" s="385" t="s">
        <v>7814</v>
      </c>
      <c r="F417" s="385" t="s">
        <v>13579</v>
      </c>
      <c r="G417" s="491">
        <f t="shared" si="7"/>
        <v>462.4</v>
      </c>
      <c r="H417" s="385" t="s">
        <v>68</v>
      </c>
      <c r="I417" s="492"/>
      <c r="J417" s="437"/>
      <c r="K417" s="437"/>
      <c r="L417" s="437"/>
      <c r="M417" s="437"/>
      <c r="N417" s="437"/>
      <c r="O417" s="437"/>
      <c r="P417" s="437"/>
      <c r="Q417" s="437"/>
      <c r="R417" s="437"/>
      <c r="S417" s="437"/>
      <c r="T417" s="437"/>
      <c r="U417" s="437"/>
      <c r="V417" s="437"/>
      <c r="W417" s="437"/>
      <c r="X417" s="437"/>
      <c r="Y417" s="437"/>
      <c r="Z417" s="437"/>
      <c r="AA417" s="437"/>
      <c r="AB417" s="437"/>
    </row>
    <row r="418">
      <c r="A418" s="385" t="s">
        <v>68</v>
      </c>
      <c r="B418" s="494">
        <v>46043.0</v>
      </c>
      <c r="C418" s="385" t="s">
        <v>13576</v>
      </c>
      <c r="D418" s="385">
        <v>8.62667089233491E14</v>
      </c>
      <c r="E418" s="385" t="s">
        <v>7814</v>
      </c>
      <c r="F418" s="385" t="s">
        <v>13579</v>
      </c>
      <c r="G418" s="491">
        <f t="shared" si="7"/>
        <v>462.4</v>
      </c>
      <c r="H418" s="385" t="s">
        <v>68</v>
      </c>
      <c r="I418" s="492"/>
      <c r="J418" s="437"/>
      <c r="K418" s="437"/>
      <c r="L418" s="437"/>
      <c r="M418" s="437"/>
      <c r="N418" s="437"/>
      <c r="O418" s="437"/>
      <c r="P418" s="437"/>
      <c r="Q418" s="437"/>
      <c r="R418" s="437"/>
      <c r="S418" s="437"/>
      <c r="T418" s="437"/>
      <c r="U418" s="437"/>
      <c r="V418" s="437"/>
      <c r="W418" s="437"/>
      <c r="X418" s="437"/>
      <c r="Y418" s="437"/>
      <c r="Z418" s="437"/>
      <c r="AA418" s="437"/>
      <c r="AB418" s="437"/>
    </row>
    <row r="419">
      <c r="A419" s="385" t="s">
        <v>68</v>
      </c>
      <c r="B419" s="494">
        <v>46043.0</v>
      </c>
      <c r="C419" s="385" t="s">
        <v>13576</v>
      </c>
      <c r="D419" s="385">
        <v>8.62667089347556E14</v>
      </c>
      <c r="E419" s="385" t="s">
        <v>7814</v>
      </c>
      <c r="F419" s="385" t="s">
        <v>13579</v>
      </c>
      <c r="G419" s="491">
        <f t="shared" si="7"/>
        <v>462.4</v>
      </c>
      <c r="H419" s="385" t="s">
        <v>68</v>
      </c>
      <c r="I419" s="492"/>
      <c r="J419" s="437"/>
      <c r="K419" s="437"/>
      <c r="L419" s="437"/>
      <c r="M419" s="437"/>
      <c r="N419" s="437"/>
      <c r="O419" s="437"/>
      <c r="P419" s="437"/>
      <c r="Q419" s="437"/>
      <c r="R419" s="437"/>
      <c r="S419" s="437"/>
      <c r="T419" s="437"/>
      <c r="U419" s="437"/>
      <c r="V419" s="437"/>
      <c r="W419" s="437"/>
      <c r="X419" s="437"/>
      <c r="Y419" s="437"/>
      <c r="Z419" s="437"/>
      <c r="AA419" s="437"/>
      <c r="AB419" s="437"/>
    </row>
    <row r="420">
      <c r="A420" s="385" t="s">
        <v>68</v>
      </c>
      <c r="B420" s="494">
        <v>46043.0</v>
      </c>
      <c r="C420" s="385" t="s">
        <v>13576</v>
      </c>
      <c r="D420" s="385">
        <v>8.62667089366168E14</v>
      </c>
      <c r="E420" s="385" t="s">
        <v>7814</v>
      </c>
      <c r="F420" s="385" t="s">
        <v>13579</v>
      </c>
      <c r="G420" s="491">
        <f t="shared" si="7"/>
        <v>462.4</v>
      </c>
      <c r="H420" s="385" t="s">
        <v>68</v>
      </c>
      <c r="I420" s="492"/>
      <c r="J420" s="437"/>
      <c r="K420" s="437"/>
      <c r="L420" s="437"/>
      <c r="M420" s="437"/>
      <c r="N420" s="437"/>
      <c r="O420" s="437"/>
      <c r="P420" s="437"/>
      <c r="Q420" s="437"/>
      <c r="R420" s="437"/>
      <c r="S420" s="437"/>
      <c r="T420" s="437"/>
      <c r="U420" s="437"/>
      <c r="V420" s="437"/>
      <c r="W420" s="437"/>
      <c r="X420" s="437"/>
      <c r="Y420" s="437"/>
      <c r="Z420" s="437"/>
      <c r="AA420" s="437"/>
      <c r="AB420" s="437"/>
    </row>
    <row r="421">
      <c r="A421" s="385" t="s">
        <v>68</v>
      </c>
      <c r="B421" s="494">
        <v>46043.0</v>
      </c>
      <c r="C421" s="385" t="s">
        <v>13576</v>
      </c>
      <c r="D421" s="385">
        <v>8.62667089200037E14</v>
      </c>
      <c r="E421" s="385" t="s">
        <v>7814</v>
      </c>
      <c r="F421" s="385" t="s">
        <v>13579</v>
      </c>
      <c r="G421" s="491">
        <f t="shared" si="7"/>
        <v>462.4</v>
      </c>
      <c r="H421" s="385" t="s">
        <v>68</v>
      </c>
      <c r="I421" s="492"/>
      <c r="J421" s="437"/>
      <c r="K421" s="437"/>
      <c r="L421" s="437"/>
      <c r="M421" s="437"/>
      <c r="N421" s="437"/>
      <c r="O421" s="437"/>
      <c r="P421" s="437"/>
      <c r="Q421" s="437"/>
      <c r="R421" s="437"/>
      <c r="S421" s="437"/>
      <c r="T421" s="437"/>
      <c r="U421" s="437"/>
      <c r="V421" s="437"/>
      <c r="W421" s="437"/>
      <c r="X421" s="437"/>
      <c r="Y421" s="437"/>
      <c r="Z421" s="437"/>
      <c r="AA421" s="437"/>
      <c r="AB421" s="437"/>
    </row>
    <row r="422">
      <c r="A422" s="385" t="s">
        <v>68</v>
      </c>
      <c r="B422" s="494">
        <v>46062.0</v>
      </c>
      <c r="C422" s="385" t="s">
        <v>13576</v>
      </c>
      <c r="D422" s="385">
        <v>8.62667089271319E14</v>
      </c>
      <c r="E422" s="385" t="s">
        <v>2772</v>
      </c>
      <c r="F422" s="385" t="s">
        <v>13590</v>
      </c>
      <c r="G422" s="491" t="s">
        <v>68</v>
      </c>
      <c r="H422" s="385" t="s">
        <v>68</v>
      </c>
      <c r="I422" s="492"/>
      <c r="J422" s="437"/>
      <c r="K422" s="437"/>
      <c r="L422" s="437"/>
      <c r="M422" s="437"/>
      <c r="N422" s="437"/>
      <c r="O422" s="437"/>
      <c r="P422" s="437"/>
      <c r="Q422" s="437"/>
      <c r="R422" s="437"/>
      <c r="S422" s="437"/>
      <c r="T422" s="437"/>
      <c r="U422" s="437"/>
      <c r="V422" s="437"/>
      <c r="W422" s="437"/>
      <c r="X422" s="437"/>
      <c r="Y422" s="437"/>
      <c r="Z422" s="437"/>
      <c r="AA422" s="437"/>
      <c r="AB422" s="437"/>
    </row>
    <row r="423">
      <c r="A423" s="385" t="s">
        <v>68</v>
      </c>
      <c r="B423" s="494">
        <v>46062.0</v>
      </c>
      <c r="C423" s="385" t="s">
        <v>13576</v>
      </c>
      <c r="D423" s="385">
        <v>8.62667089337797E14</v>
      </c>
      <c r="E423" s="385" t="s">
        <v>2772</v>
      </c>
      <c r="F423" s="385" t="s">
        <v>13590</v>
      </c>
      <c r="G423" s="491" t="s">
        <v>68</v>
      </c>
      <c r="H423" s="385" t="s">
        <v>68</v>
      </c>
      <c r="I423" s="492"/>
      <c r="J423" s="437"/>
      <c r="K423" s="437"/>
      <c r="L423" s="437"/>
      <c r="M423" s="437"/>
      <c r="N423" s="437"/>
      <c r="O423" s="437"/>
      <c r="P423" s="437"/>
      <c r="Q423" s="437"/>
      <c r="R423" s="437"/>
      <c r="S423" s="437"/>
      <c r="T423" s="437"/>
      <c r="U423" s="437"/>
      <c r="V423" s="437"/>
      <c r="W423" s="437"/>
      <c r="X423" s="437"/>
      <c r="Y423" s="437"/>
      <c r="Z423" s="437"/>
      <c r="AA423" s="437"/>
      <c r="AB423" s="437"/>
    </row>
    <row r="424">
      <c r="A424" s="385" t="s">
        <v>68</v>
      </c>
      <c r="B424" s="494">
        <v>46062.0</v>
      </c>
      <c r="C424" s="385" t="s">
        <v>13576</v>
      </c>
      <c r="D424" s="385">
        <v>8.62667089267796E14</v>
      </c>
      <c r="E424" s="385" t="s">
        <v>2772</v>
      </c>
      <c r="F424" s="385" t="s">
        <v>13590</v>
      </c>
      <c r="G424" s="491" t="s">
        <v>68</v>
      </c>
      <c r="H424" s="385" t="s">
        <v>68</v>
      </c>
      <c r="I424" s="492"/>
      <c r="J424" s="437"/>
      <c r="K424" s="437"/>
      <c r="L424" s="437"/>
      <c r="M424" s="437"/>
      <c r="N424" s="437"/>
      <c r="O424" s="437"/>
      <c r="P424" s="437"/>
      <c r="Q424" s="437"/>
      <c r="R424" s="437"/>
      <c r="S424" s="437"/>
      <c r="T424" s="437"/>
      <c r="U424" s="437"/>
      <c r="V424" s="437"/>
      <c r="W424" s="437"/>
      <c r="X424" s="437"/>
      <c r="Y424" s="437"/>
      <c r="Z424" s="437"/>
      <c r="AA424" s="437"/>
      <c r="AB424" s="437"/>
    </row>
    <row r="425">
      <c r="A425" s="385" t="s">
        <v>68</v>
      </c>
      <c r="B425" s="494">
        <v>46062.0</v>
      </c>
      <c r="C425" s="385" t="s">
        <v>13576</v>
      </c>
      <c r="D425" s="385">
        <v>8.62667089222916E14</v>
      </c>
      <c r="E425" s="385" t="s">
        <v>2772</v>
      </c>
      <c r="F425" s="385" t="s">
        <v>13590</v>
      </c>
      <c r="G425" s="491" t="s">
        <v>68</v>
      </c>
      <c r="H425" s="385" t="s">
        <v>68</v>
      </c>
      <c r="I425" s="492"/>
      <c r="J425" s="437"/>
      <c r="K425" s="437"/>
      <c r="L425" s="437"/>
      <c r="M425" s="437"/>
      <c r="N425" s="437"/>
      <c r="O425" s="437"/>
      <c r="P425" s="437"/>
      <c r="Q425" s="437"/>
      <c r="R425" s="437"/>
      <c r="S425" s="437"/>
      <c r="T425" s="437"/>
      <c r="U425" s="437"/>
      <c r="V425" s="437"/>
      <c r="W425" s="437"/>
      <c r="X425" s="437"/>
      <c r="Y425" s="437"/>
      <c r="Z425" s="437"/>
      <c r="AA425" s="437"/>
      <c r="AB425" s="437"/>
    </row>
    <row r="426">
      <c r="A426" s="385" t="s">
        <v>68</v>
      </c>
      <c r="B426" s="494">
        <v>46062.0</v>
      </c>
      <c r="C426" s="385" t="s">
        <v>13576</v>
      </c>
      <c r="D426" s="385">
        <v>8.62667089223112E14</v>
      </c>
      <c r="E426" s="385" t="s">
        <v>2772</v>
      </c>
      <c r="F426" s="385" t="s">
        <v>13590</v>
      </c>
      <c r="G426" s="491" t="s">
        <v>68</v>
      </c>
      <c r="H426" s="385" t="s">
        <v>68</v>
      </c>
      <c r="I426" s="492"/>
      <c r="J426" s="437"/>
      <c r="K426" s="437"/>
      <c r="L426" s="437"/>
      <c r="M426" s="437"/>
      <c r="N426" s="437"/>
      <c r="O426" s="437"/>
      <c r="P426" s="437"/>
      <c r="Q426" s="437"/>
      <c r="R426" s="437"/>
      <c r="S426" s="437"/>
      <c r="T426" s="437"/>
      <c r="U426" s="437"/>
      <c r="V426" s="437"/>
      <c r="W426" s="437"/>
      <c r="X426" s="437"/>
      <c r="Y426" s="437"/>
      <c r="Z426" s="437"/>
      <c r="AA426" s="437"/>
      <c r="AB426" s="437"/>
    </row>
    <row r="427">
      <c r="A427" s="385" t="s">
        <v>68</v>
      </c>
      <c r="B427" s="494">
        <v>46062.0</v>
      </c>
      <c r="C427" s="385" t="s">
        <v>13576</v>
      </c>
      <c r="D427" s="385">
        <v>8.62667089308301E14</v>
      </c>
      <c r="E427" s="385" t="s">
        <v>2772</v>
      </c>
      <c r="F427" s="385" t="s">
        <v>13590</v>
      </c>
      <c r="G427" s="491" t="s">
        <v>68</v>
      </c>
      <c r="H427" s="385" t="s">
        <v>68</v>
      </c>
      <c r="I427" s="492"/>
      <c r="J427" s="437"/>
      <c r="K427" s="437"/>
      <c r="L427" s="437"/>
      <c r="M427" s="437"/>
      <c r="N427" s="437"/>
      <c r="O427" s="437"/>
      <c r="P427" s="437"/>
      <c r="Q427" s="437"/>
      <c r="R427" s="437"/>
      <c r="S427" s="437"/>
      <c r="T427" s="437"/>
      <c r="U427" s="437"/>
      <c r="V427" s="437"/>
      <c r="W427" s="437"/>
      <c r="X427" s="437"/>
      <c r="Y427" s="437"/>
      <c r="Z427" s="437"/>
      <c r="AA427" s="437"/>
      <c r="AB427" s="437"/>
    </row>
    <row r="428">
      <c r="A428" s="385" t="s">
        <v>68</v>
      </c>
      <c r="B428" s="494">
        <v>46062.0</v>
      </c>
      <c r="C428" s="385" t="s">
        <v>13576</v>
      </c>
      <c r="D428" s="385">
        <v>8.62667089234408E14</v>
      </c>
      <c r="E428" s="385" t="s">
        <v>2772</v>
      </c>
      <c r="F428" s="385" t="s">
        <v>13590</v>
      </c>
      <c r="G428" s="491" t="s">
        <v>68</v>
      </c>
      <c r="H428" s="385" t="s">
        <v>68</v>
      </c>
      <c r="I428" s="492"/>
      <c r="J428" s="437"/>
      <c r="K428" s="437"/>
      <c r="L428" s="437"/>
      <c r="M428" s="437"/>
      <c r="N428" s="437"/>
      <c r="O428" s="437"/>
      <c r="P428" s="437"/>
      <c r="Q428" s="437"/>
      <c r="R428" s="437"/>
      <c r="S428" s="437"/>
      <c r="T428" s="437"/>
      <c r="U428" s="437"/>
      <c r="V428" s="437"/>
      <c r="W428" s="437"/>
      <c r="X428" s="437"/>
      <c r="Y428" s="437"/>
      <c r="Z428" s="437"/>
      <c r="AA428" s="437"/>
      <c r="AB428" s="437"/>
    </row>
    <row r="429">
      <c r="A429" s="385" t="s">
        <v>68</v>
      </c>
      <c r="B429" s="494">
        <v>46062.0</v>
      </c>
      <c r="C429" s="385" t="s">
        <v>13576</v>
      </c>
      <c r="D429" s="385">
        <v>8.62667089199783E14</v>
      </c>
      <c r="E429" s="385" t="s">
        <v>2772</v>
      </c>
      <c r="F429" s="385" t="s">
        <v>13590</v>
      </c>
      <c r="G429" s="491" t="s">
        <v>68</v>
      </c>
      <c r="H429" s="385" t="s">
        <v>68</v>
      </c>
      <c r="I429" s="492"/>
      <c r="J429" s="437"/>
      <c r="K429" s="437"/>
      <c r="L429" s="437"/>
      <c r="M429" s="437"/>
      <c r="N429" s="437"/>
      <c r="O429" s="437"/>
      <c r="P429" s="437"/>
      <c r="Q429" s="437"/>
      <c r="R429" s="437"/>
      <c r="S429" s="437"/>
      <c r="T429" s="437"/>
      <c r="U429" s="437"/>
      <c r="V429" s="437"/>
      <c r="W429" s="437"/>
      <c r="X429" s="437"/>
      <c r="Y429" s="437"/>
      <c r="Z429" s="437"/>
      <c r="AA429" s="437"/>
      <c r="AB429" s="437"/>
    </row>
    <row r="430">
      <c r="A430" s="385" t="s">
        <v>68</v>
      </c>
      <c r="B430" s="494">
        <v>46062.0</v>
      </c>
      <c r="C430" s="385" t="s">
        <v>13576</v>
      </c>
      <c r="D430" s="385">
        <v>8.62667089351657E14</v>
      </c>
      <c r="E430" s="385" t="s">
        <v>2772</v>
      </c>
      <c r="F430" s="385" t="s">
        <v>13590</v>
      </c>
      <c r="G430" s="491" t="s">
        <v>68</v>
      </c>
      <c r="H430" s="385" t="s">
        <v>68</v>
      </c>
      <c r="I430" s="492"/>
      <c r="J430" s="437"/>
      <c r="K430" s="437"/>
      <c r="L430" s="437"/>
      <c r="M430" s="437"/>
      <c r="N430" s="437"/>
      <c r="O430" s="437"/>
      <c r="P430" s="437"/>
      <c r="Q430" s="437"/>
      <c r="R430" s="437"/>
      <c r="S430" s="437"/>
      <c r="T430" s="437"/>
      <c r="U430" s="437"/>
      <c r="V430" s="437"/>
      <c r="W430" s="437"/>
      <c r="X430" s="437"/>
      <c r="Y430" s="437"/>
      <c r="Z430" s="437"/>
      <c r="AA430" s="437"/>
      <c r="AB430" s="437"/>
    </row>
    <row r="431">
      <c r="A431" s="385" t="s">
        <v>68</v>
      </c>
      <c r="B431" s="494">
        <v>46062.0</v>
      </c>
      <c r="C431" s="385" t="s">
        <v>13576</v>
      </c>
      <c r="D431" s="385">
        <v>8.626670892821E14</v>
      </c>
      <c r="E431" s="385" t="s">
        <v>2772</v>
      </c>
      <c r="F431" s="385" t="s">
        <v>13590</v>
      </c>
      <c r="G431" s="491" t="s">
        <v>68</v>
      </c>
      <c r="H431" s="385" t="s">
        <v>68</v>
      </c>
      <c r="I431" s="492"/>
      <c r="J431" s="437"/>
      <c r="K431" s="437"/>
      <c r="L431" s="437"/>
      <c r="M431" s="437"/>
      <c r="N431" s="437"/>
      <c r="O431" s="437"/>
      <c r="P431" s="437"/>
      <c r="Q431" s="437"/>
      <c r="R431" s="437"/>
      <c r="S431" s="437"/>
      <c r="T431" s="437"/>
      <c r="U431" s="437"/>
      <c r="V431" s="437"/>
      <c r="W431" s="437"/>
      <c r="X431" s="437"/>
      <c r="Y431" s="437"/>
      <c r="Z431" s="437"/>
      <c r="AA431" s="437"/>
      <c r="AB431" s="437"/>
    </row>
    <row r="432">
      <c r="A432" s="385" t="s">
        <v>68</v>
      </c>
      <c r="B432" s="494">
        <v>46063.0</v>
      </c>
      <c r="C432" s="385" t="s">
        <v>13576</v>
      </c>
      <c r="D432" s="385">
        <v>8.62667089200045E14</v>
      </c>
      <c r="E432" s="385" t="s">
        <v>2772</v>
      </c>
      <c r="F432" s="385" t="s">
        <v>10618</v>
      </c>
      <c r="G432" s="491" t="s">
        <v>68</v>
      </c>
      <c r="H432" s="385" t="s">
        <v>68</v>
      </c>
      <c r="I432" s="492"/>
      <c r="J432" s="437"/>
      <c r="K432" s="437"/>
      <c r="L432" s="437"/>
      <c r="M432" s="437"/>
      <c r="N432" s="437"/>
      <c r="O432" s="437"/>
      <c r="P432" s="437"/>
      <c r="Q432" s="437"/>
      <c r="R432" s="437"/>
      <c r="S432" s="437"/>
      <c r="T432" s="437"/>
      <c r="U432" s="437"/>
      <c r="V432" s="437"/>
      <c r="W432" s="437"/>
      <c r="X432" s="437"/>
      <c r="Y432" s="437"/>
      <c r="Z432" s="437"/>
      <c r="AA432" s="437"/>
      <c r="AB432" s="437"/>
    </row>
    <row r="433">
      <c r="A433" s="385" t="s">
        <v>68</v>
      </c>
      <c r="B433" s="494">
        <v>46063.0</v>
      </c>
      <c r="C433" s="385" t="s">
        <v>13576</v>
      </c>
      <c r="D433" s="385">
        <v>8.62667089393873E14</v>
      </c>
      <c r="E433" s="385" t="s">
        <v>2772</v>
      </c>
      <c r="F433" s="385" t="s">
        <v>10618</v>
      </c>
      <c r="G433" s="491" t="s">
        <v>68</v>
      </c>
      <c r="H433" s="385" t="s">
        <v>68</v>
      </c>
      <c r="I433" s="492"/>
      <c r="J433" s="437"/>
      <c r="K433" s="437"/>
      <c r="L433" s="437"/>
      <c r="M433" s="437"/>
      <c r="N433" s="437"/>
      <c r="O433" s="437"/>
      <c r="P433" s="437"/>
      <c r="Q433" s="437"/>
      <c r="R433" s="437"/>
      <c r="S433" s="437"/>
      <c r="T433" s="437"/>
      <c r="U433" s="437"/>
      <c r="V433" s="437"/>
      <c r="W433" s="437"/>
      <c r="X433" s="437"/>
      <c r="Y433" s="437"/>
      <c r="Z433" s="437"/>
      <c r="AA433" s="437"/>
      <c r="AB433" s="437"/>
    </row>
    <row r="434">
      <c r="A434" s="385" t="s">
        <v>68</v>
      </c>
      <c r="B434" s="494">
        <v>46063.0</v>
      </c>
      <c r="C434" s="385" t="s">
        <v>13576</v>
      </c>
      <c r="D434" s="385">
        <v>8.62667089210713E14</v>
      </c>
      <c r="E434" s="385" t="s">
        <v>2772</v>
      </c>
      <c r="F434" s="385" t="s">
        <v>10618</v>
      </c>
      <c r="G434" s="491" t="s">
        <v>68</v>
      </c>
      <c r="H434" s="385" t="s">
        <v>68</v>
      </c>
      <c r="I434" s="492"/>
      <c r="J434" s="437"/>
      <c r="K434" s="437"/>
      <c r="L434" s="437"/>
      <c r="M434" s="437"/>
      <c r="N434" s="437"/>
      <c r="O434" s="437"/>
      <c r="P434" s="437"/>
      <c r="Q434" s="437"/>
      <c r="R434" s="437"/>
      <c r="S434" s="437"/>
      <c r="T434" s="437"/>
      <c r="U434" s="437"/>
      <c r="V434" s="437"/>
      <c r="W434" s="437"/>
      <c r="X434" s="437"/>
      <c r="Y434" s="437"/>
      <c r="Z434" s="437"/>
      <c r="AA434" s="437"/>
      <c r="AB434" s="437"/>
    </row>
    <row r="435">
      <c r="A435" s="385" t="s">
        <v>68</v>
      </c>
      <c r="B435" s="494">
        <v>46063.0</v>
      </c>
      <c r="C435" s="385" t="s">
        <v>13576</v>
      </c>
      <c r="D435" s="385">
        <v>8.62667089222684E14</v>
      </c>
      <c r="E435" s="385" t="s">
        <v>2772</v>
      </c>
      <c r="F435" s="385" t="s">
        <v>10618</v>
      </c>
      <c r="G435" s="491" t="s">
        <v>68</v>
      </c>
      <c r="H435" s="385" t="s">
        <v>68</v>
      </c>
      <c r="I435" s="492"/>
      <c r="J435" s="437"/>
      <c r="K435" s="437"/>
      <c r="L435" s="437"/>
      <c r="M435" s="437"/>
      <c r="N435" s="437"/>
      <c r="O435" s="437"/>
      <c r="P435" s="437"/>
      <c r="Q435" s="437"/>
      <c r="R435" s="437"/>
      <c r="S435" s="437"/>
      <c r="T435" s="437"/>
      <c r="U435" s="437"/>
      <c r="V435" s="437"/>
      <c r="W435" s="437"/>
      <c r="X435" s="437"/>
      <c r="Y435" s="437"/>
      <c r="Z435" s="437"/>
      <c r="AA435" s="437"/>
      <c r="AB435" s="437"/>
    </row>
    <row r="436">
      <c r="A436" s="385" t="s">
        <v>68</v>
      </c>
      <c r="B436" s="494">
        <v>46063.0</v>
      </c>
      <c r="C436" s="385" t="s">
        <v>13576</v>
      </c>
      <c r="D436" s="385">
        <v>8.62667089393014E14</v>
      </c>
      <c r="E436" s="385" t="s">
        <v>2772</v>
      </c>
      <c r="F436" s="385" t="s">
        <v>10618</v>
      </c>
      <c r="G436" s="491" t="s">
        <v>68</v>
      </c>
      <c r="H436" s="385" t="s">
        <v>68</v>
      </c>
      <c r="I436" s="492"/>
      <c r="J436" s="437"/>
      <c r="K436" s="437"/>
      <c r="L436" s="437"/>
      <c r="M436" s="437"/>
      <c r="N436" s="437"/>
      <c r="O436" s="437"/>
      <c r="P436" s="437"/>
      <c r="Q436" s="437"/>
      <c r="R436" s="437"/>
      <c r="S436" s="437"/>
      <c r="T436" s="437"/>
      <c r="U436" s="437"/>
      <c r="V436" s="437"/>
      <c r="W436" s="437"/>
      <c r="X436" s="437"/>
      <c r="Y436" s="437"/>
      <c r="Z436" s="437"/>
      <c r="AA436" s="437"/>
      <c r="AB436" s="437"/>
    </row>
    <row r="437">
      <c r="A437" s="385" t="s">
        <v>68</v>
      </c>
      <c r="B437" s="494">
        <v>46065.0</v>
      </c>
      <c r="C437" s="385" t="s">
        <v>13576</v>
      </c>
      <c r="D437" s="385">
        <v>8.62667089244969E14</v>
      </c>
      <c r="E437" s="385" t="s">
        <v>2772</v>
      </c>
      <c r="F437" s="385" t="s">
        <v>13590</v>
      </c>
      <c r="G437" s="491" t="s">
        <v>68</v>
      </c>
      <c r="H437" s="385" t="s">
        <v>68</v>
      </c>
      <c r="I437" s="492"/>
      <c r="J437" s="437"/>
      <c r="K437" s="437"/>
      <c r="L437" s="437"/>
      <c r="M437" s="437"/>
      <c r="N437" s="437"/>
      <c r="O437" s="437"/>
      <c r="P437" s="437"/>
      <c r="Q437" s="437"/>
      <c r="R437" s="437"/>
      <c r="S437" s="437"/>
      <c r="T437" s="437"/>
      <c r="U437" s="437"/>
      <c r="V437" s="437"/>
      <c r="W437" s="437"/>
      <c r="X437" s="437"/>
      <c r="Y437" s="437"/>
      <c r="Z437" s="437"/>
      <c r="AA437" s="437"/>
      <c r="AB437" s="437"/>
    </row>
    <row r="438">
      <c r="A438" s="385" t="s">
        <v>68</v>
      </c>
      <c r="B438" s="494">
        <v>46065.0</v>
      </c>
      <c r="C438" s="385" t="s">
        <v>13576</v>
      </c>
      <c r="D438" s="385">
        <v>8.62667089199569E14</v>
      </c>
      <c r="E438" s="385" t="s">
        <v>2772</v>
      </c>
      <c r="F438" s="385" t="s">
        <v>13590</v>
      </c>
      <c r="G438" s="491" t="s">
        <v>68</v>
      </c>
      <c r="H438" s="385" t="s">
        <v>68</v>
      </c>
      <c r="I438" s="492"/>
      <c r="J438" s="437"/>
      <c r="K438" s="437"/>
      <c r="L438" s="437"/>
      <c r="M438" s="437"/>
      <c r="N438" s="437"/>
      <c r="O438" s="437"/>
      <c r="P438" s="437"/>
      <c r="Q438" s="437"/>
      <c r="R438" s="437"/>
      <c r="S438" s="437"/>
      <c r="T438" s="437"/>
      <c r="U438" s="437"/>
      <c r="V438" s="437"/>
      <c r="W438" s="437"/>
      <c r="X438" s="437"/>
      <c r="Y438" s="437"/>
      <c r="Z438" s="437"/>
      <c r="AA438" s="437"/>
      <c r="AB438" s="437"/>
    </row>
    <row r="439">
      <c r="A439" s="385" t="s">
        <v>68</v>
      </c>
      <c r="B439" s="494">
        <v>46065.0</v>
      </c>
      <c r="C439" s="385" t="s">
        <v>13576</v>
      </c>
      <c r="D439" s="385">
        <v>8.62667089368909E14</v>
      </c>
      <c r="E439" s="385" t="s">
        <v>2772</v>
      </c>
      <c r="F439" s="385" t="s">
        <v>13592</v>
      </c>
      <c r="G439" s="491" t="s">
        <v>68</v>
      </c>
      <c r="H439" s="385" t="s">
        <v>68</v>
      </c>
      <c r="I439" s="492"/>
      <c r="J439" s="437"/>
      <c r="K439" s="437"/>
      <c r="L439" s="437"/>
      <c r="M439" s="437"/>
      <c r="N439" s="437"/>
      <c r="O439" s="437"/>
      <c r="P439" s="437"/>
      <c r="Q439" s="437"/>
      <c r="R439" s="437"/>
      <c r="S439" s="437"/>
      <c r="T439" s="437"/>
      <c r="U439" s="437"/>
      <c r="V439" s="437"/>
      <c r="W439" s="437"/>
      <c r="X439" s="437"/>
      <c r="Y439" s="437"/>
      <c r="Z439" s="437"/>
      <c r="AA439" s="437"/>
      <c r="AB439" s="437"/>
    </row>
    <row r="440">
      <c r="A440" s="385" t="s">
        <v>68</v>
      </c>
      <c r="B440" s="494">
        <v>46065.0</v>
      </c>
      <c r="C440" s="385" t="s">
        <v>13576</v>
      </c>
      <c r="D440" s="385">
        <v>8.6266708923359E14</v>
      </c>
      <c r="E440" s="385" t="s">
        <v>2772</v>
      </c>
      <c r="F440" s="385" t="s">
        <v>10618</v>
      </c>
      <c r="G440" s="491" t="s">
        <v>68</v>
      </c>
      <c r="H440" s="385" t="s">
        <v>68</v>
      </c>
      <c r="I440" s="492"/>
      <c r="J440" s="437"/>
      <c r="K440" s="437"/>
      <c r="L440" s="437"/>
      <c r="M440" s="437"/>
      <c r="N440" s="437"/>
      <c r="O440" s="437"/>
      <c r="P440" s="437"/>
      <c r="Q440" s="437"/>
      <c r="R440" s="437"/>
      <c r="S440" s="437"/>
      <c r="T440" s="437"/>
      <c r="U440" s="437"/>
      <c r="V440" s="437"/>
      <c r="W440" s="437"/>
      <c r="X440" s="437"/>
      <c r="Y440" s="437"/>
      <c r="Z440" s="437"/>
      <c r="AA440" s="437"/>
      <c r="AB440" s="437"/>
    </row>
    <row r="441">
      <c r="A441" s="385" t="s">
        <v>68</v>
      </c>
      <c r="B441" s="494">
        <v>46065.0</v>
      </c>
      <c r="C441" s="385" t="s">
        <v>13576</v>
      </c>
      <c r="D441" s="385">
        <v>8.62667089234523E14</v>
      </c>
      <c r="E441" s="385" t="s">
        <v>2772</v>
      </c>
      <c r="F441" s="385" t="s">
        <v>10618</v>
      </c>
      <c r="G441" s="491" t="s">
        <v>68</v>
      </c>
      <c r="H441" s="385" t="s">
        <v>68</v>
      </c>
      <c r="I441" s="497">
        <v>46072.0</v>
      </c>
      <c r="J441" s="437"/>
      <c r="K441" s="437"/>
      <c r="L441" s="437"/>
      <c r="M441" s="437"/>
      <c r="N441" s="437"/>
      <c r="O441" s="437"/>
      <c r="P441" s="437"/>
      <c r="Q441" s="437"/>
      <c r="R441" s="437"/>
      <c r="S441" s="437"/>
      <c r="T441" s="437"/>
      <c r="U441" s="437"/>
      <c r="V441" s="437"/>
      <c r="W441" s="437"/>
      <c r="X441" s="437"/>
      <c r="Y441" s="437"/>
      <c r="Z441" s="437"/>
      <c r="AA441" s="437"/>
      <c r="AB441" s="437"/>
    </row>
    <row r="442">
      <c r="A442" s="385" t="s">
        <v>68</v>
      </c>
      <c r="B442" s="494">
        <v>46065.0</v>
      </c>
      <c r="C442" s="385" t="s">
        <v>13576</v>
      </c>
      <c r="D442" s="385">
        <v>8.6266708928917E14</v>
      </c>
      <c r="E442" s="385" t="s">
        <v>2772</v>
      </c>
      <c r="F442" s="385" t="s">
        <v>13590</v>
      </c>
      <c r="G442" s="491" t="s">
        <v>68</v>
      </c>
      <c r="H442" s="385" t="s">
        <v>68</v>
      </c>
      <c r="I442" s="492"/>
      <c r="J442" s="437"/>
      <c r="K442" s="437"/>
      <c r="L442" s="437"/>
      <c r="M442" s="437"/>
      <c r="N442" s="437"/>
      <c r="O442" s="437"/>
      <c r="P442" s="437"/>
      <c r="Q442" s="437"/>
      <c r="R442" s="437"/>
      <c r="S442" s="437"/>
      <c r="T442" s="437"/>
      <c r="U442" s="437"/>
      <c r="V442" s="437"/>
      <c r="W442" s="437"/>
      <c r="X442" s="437"/>
      <c r="Y442" s="437"/>
      <c r="Z442" s="437"/>
      <c r="AA442" s="437"/>
      <c r="AB442" s="437"/>
    </row>
    <row r="443">
      <c r="A443" s="385" t="s">
        <v>68</v>
      </c>
      <c r="B443" s="494">
        <v>46065.0</v>
      </c>
      <c r="C443" s="385" t="s">
        <v>13576</v>
      </c>
      <c r="D443" s="385">
        <v>8.62667089244878E14</v>
      </c>
      <c r="E443" s="385" t="s">
        <v>2772</v>
      </c>
      <c r="F443" s="385" t="s">
        <v>13590</v>
      </c>
      <c r="G443" s="491" t="s">
        <v>68</v>
      </c>
      <c r="H443" s="385" t="s">
        <v>68</v>
      </c>
      <c r="I443" s="492"/>
      <c r="J443" s="437"/>
      <c r="K443" s="437"/>
      <c r="L443" s="437"/>
      <c r="M443" s="437"/>
      <c r="N443" s="437"/>
      <c r="O443" s="437"/>
      <c r="P443" s="437"/>
      <c r="Q443" s="437"/>
      <c r="R443" s="437"/>
      <c r="S443" s="437"/>
      <c r="T443" s="437"/>
      <c r="U443" s="437"/>
      <c r="V443" s="437"/>
      <c r="W443" s="437"/>
      <c r="X443" s="437"/>
      <c r="Y443" s="437"/>
      <c r="Z443" s="437"/>
      <c r="AA443" s="437"/>
      <c r="AB443" s="437"/>
    </row>
    <row r="444">
      <c r="A444" s="385" t="s">
        <v>68</v>
      </c>
      <c r="B444" s="494">
        <v>46065.0</v>
      </c>
      <c r="C444" s="385" t="s">
        <v>13576</v>
      </c>
      <c r="D444" s="385">
        <v>8.62667089351707E14</v>
      </c>
      <c r="E444" s="385" t="s">
        <v>2772</v>
      </c>
      <c r="F444" s="385" t="s">
        <v>10618</v>
      </c>
      <c r="G444" s="491" t="s">
        <v>68</v>
      </c>
      <c r="H444" s="385" t="s">
        <v>68</v>
      </c>
      <c r="I444" s="492"/>
      <c r="J444" s="437"/>
      <c r="K444" s="437"/>
      <c r="L444" s="437"/>
      <c r="M444" s="437"/>
      <c r="N444" s="437"/>
      <c r="O444" s="437"/>
      <c r="P444" s="437"/>
      <c r="Q444" s="437"/>
      <c r="R444" s="437"/>
      <c r="S444" s="437"/>
      <c r="T444" s="437"/>
      <c r="U444" s="437"/>
      <c r="V444" s="437"/>
      <c r="W444" s="437"/>
      <c r="X444" s="437"/>
      <c r="Y444" s="437"/>
      <c r="Z444" s="437"/>
      <c r="AA444" s="437"/>
      <c r="AB444" s="437"/>
    </row>
    <row r="445">
      <c r="A445" s="385" t="s">
        <v>68</v>
      </c>
      <c r="B445" s="494">
        <v>46065.0</v>
      </c>
      <c r="C445" s="385" t="s">
        <v>13576</v>
      </c>
      <c r="D445" s="385">
        <v>8.62667089210317E14</v>
      </c>
      <c r="E445" s="385" t="s">
        <v>2772</v>
      </c>
      <c r="F445" s="385" t="s">
        <v>10618</v>
      </c>
      <c r="G445" s="491" t="s">
        <v>68</v>
      </c>
      <c r="H445" s="385" t="s">
        <v>68</v>
      </c>
      <c r="I445" s="492"/>
      <c r="J445" s="437"/>
      <c r="K445" s="437"/>
      <c r="L445" s="437"/>
      <c r="M445" s="437"/>
      <c r="N445" s="437"/>
      <c r="O445" s="437"/>
      <c r="P445" s="437"/>
      <c r="Q445" s="437"/>
      <c r="R445" s="437"/>
      <c r="S445" s="437"/>
      <c r="T445" s="437"/>
      <c r="U445" s="437"/>
      <c r="V445" s="437"/>
      <c r="W445" s="437"/>
      <c r="X445" s="437"/>
      <c r="Y445" s="437"/>
      <c r="Z445" s="437"/>
      <c r="AA445" s="437"/>
      <c r="AB445" s="437"/>
    </row>
    <row r="446">
      <c r="A446" s="385" t="s">
        <v>68</v>
      </c>
      <c r="B446" s="494">
        <v>46065.0</v>
      </c>
      <c r="C446" s="385" t="s">
        <v>13576</v>
      </c>
      <c r="D446" s="385">
        <v>8.62667089334927E14</v>
      </c>
      <c r="E446" s="385" t="s">
        <v>2772</v>
      </c>
      <c r="F446" s="385" t="s">
        <v>10618</v>
      </c>
      <c r="G446" s="491" t="s">
        <v>68</v>
      </c>
      <c r="H446" s="385" t="s">
        <v>68</v>
      </c>
      <c r="I446" s="492"/>
      <c r="J446" s="437"/>
      <c r="K446" s="437"/>
      <c r="L446" s="437"/>
      <c r="M446" s="437"/>
      <c r="N446" s="437"/>
      <c r="O446" s="437"/>
      <c r="P446" s="437"/>
      <c r="Q446" s="437"/>
      <c r="R446" s="437"/>
      <c r="S446" s="437"/>
      <c r="T446" s="437"/>
      <c r="U446" s="437"/>
      <c r="V446" s="437"/>
      <c r="W446" s="437"/>
      <c r="X446" s="437"/>
      <c r="Y446" s="437"/>
      <c r="Z446" s="437"/>
      <c r="AA446" s="437"/>
      <c r="AB446" s="437"/>
    </row>
    <row r="447">
      <c r="A447" s="385" t="s">
        <v>68</v>
      </c>
      <c r="B447" s="494">
        <v>46065.0</v>
      </c>
      <c r="C447" s="385" t="s">
        <v>13576</v>
      </c>
      <c r="D447" s="385">
        <v>8.62667089381753E14</v>
      </c>
      <c r="E447" s="385" t="s">
        <v>2772</v>
      </c>
      <c r="F447" s="385" t="s">
        <v>13590</v>
      </c>
      <c r="G447" s="491" t="s">
        <v>68</v>
      </c>
      <c r="H447" s="385" t="s">
        <v>68</v>
      </c>
      <c r="I447" s="492"/>
      <c r="J447" s="437"/>
      <c r="K447" s="437"/>
      <c r="L447" s="437"/>
      <c r="M447" s="437"/>
      <c r="N447" s="437"/>
      <c r="O447" s="437"/>
      <c r="P447" s="437"/>
      <c r="Q447" s="437"/>
      <c r="R447" s="437"/>
      <c r="S447" s="437"/>
      <c r="T447" s="437"/>
      <c r="U447" s="437"/>
      <c r="V447" s="437"/>
      <c r="W447" s="437"/>
      <c r="X447" s="437"/>
      <c r="Y447" s="437"/>
      <c r="Z447" s="437"/>
      <c r="AA447" s="437"/>
      <c r="AB447" s="437"/>
    </row>
    <row r="448">
      <c r="A448" s="385" t="s">
        <v>68</v>
      </c>
      <c r="B448" s="494">
        <v>46065.0</v>
      </c>
      <c r="C448" s="385" t="s">
        <v>13576</v>
      </c>
      <c r="D448" s="385">
        <v>8.6266708939299E14</v>
      </c>
      <c r="E448" s="385" t="s">
        <v>2772</v>
      </c>
      <c r="F448" s="385" t="s">
        <v>10618</v>
      </c>
      <c r="G448" s="491" t="s">
        <v>68</v>
      </c>
      <c r="H448" s="385" t="s">
        <v>68</v>
      </c>
      <c r="I448" s="492"/>
      <c r="J448" s="437"/>
      <c r="K448" s="437"/>
      <c r="L448" s="437"/>
      <c r="M448" s="437"/>
      <c r="N448" s="437"/>
      <c r="O448" s="437"/>
      <c r="P448" s="437"/>
      <c r="Q448" s="437"/>
      <c r="R448" s="437"/>
      <c r="S448" s="437"/>
      <c r="T448" s="437"/>
      <c r="U448" s="437"/>
      <c r="V448" s="437"/>
      <c r="W448" s="437"/>
      <c r="X448" s="437"/>
      <c r="Y448" s="437"/>
      <c r="Z448" s="437"/>
      <c r="AA448" s="437"/>
      <c r="AB448" s="437"/>
    </row>
    <row r="449">
      <c r="A449" s="385" t="s">
        <v>68</v>
      </c>
      <c r="B449" s="494">
        <v>46065.0</v>
      </c>
      <c r="C449" s="385" t="s">
        <v>13576</v>
      </c>
      <c r="D449" s="385">
        <v>8.6266708923444E14</v>
      </c>
      <c r="E449" s="385" t="s">
        <v>2772</v>
      </c>
      <c r="F449" s="385" t="s">
        <v>10618</v>
      </c>
      <c r="G449" s="491" t="s">
        <v>68</v>
      </c>
      <c r="H449" s="385" t="s">
        <v>68</v>
      </c>
      <c r="I449" s="492"/>
      <c r="J449" s="437"/>
      <c r="K449" s="437"/>
      <c r="L449" s="437"/>
      <c r="M449" s="437"/>
      <c r="N449" s="437"/>
      <c r="O449" s="437"/>
      <c r="P449" s="437"/>
      <c r="Q449" s="437"/>
      <c r="R449" s="437"/>
      <c r="S449" s="437"/>
      <c r="T449" s="437"/>
      <c r="U449" s="437"/>
      <c r="V449" s="437"/>
      <c r="W449" s="437"/>
      <c r="X449" s="437"/>
      <c r="Y449" s="437"/>
      <c r="Z449" s="437"/>
      <c r="AA449" s="437"/>
      <c r="AB449" s="437"/>
    </row>
    <row r="450">
      <c r="A450" s="385" t="s">
        <v>68</v>
      </c>
      <c r="B450" s="494">
        <v>46065.0</v>
      </c>
      <c r="C450" s="385" t="s">
        <v>13576</v>
      </c>
      <c r="D450" s="385">
        <v>8.62667089312253E14</v>
      </c>
      <c r="E450" s="385" t="s">
        <v>9239</v>
      </c>
      <c r="F450" s="385" t="s">
        <v>13579</v>
      </c>
      <c r="G450" s="491">
        <v>429.0</v>
      </c>
      <c r="H450" s="385" t="s">
        <v>13580</v>
      </c>
      <c r="I450" s="492"/>
      <c r="J450" s="437"/>
      <c r="K450" s="437"/>
      <c r="L450" s="437"/>
      <c r="M450" s="437"/>
      <c r="N450" s="437"/>
      <c r="O450" s="437"/>
      <c r="P450" s="437"/>
      <c r="Q450" s="437"/>
      <c r="R450" s="437"/>
      <c r="S450" s="437"/>
      <c r="T450" s="437"/>
      <c r="U450" s="437"/>
      <c r="V450" s="437"/>
      <c r="W450" s="437"/>
      <c r="X450" s="437"/>
      <c r="Y450" s="437"/>
      <c r="Z450" s="437"/>
      <c r="AA450" s="437"/>
      <c r="AB450" s="437"/>
    </row>
    <row r="451">
      <c r="A451" s="385" t="s">
        <v>68</v>
      </c>
      <c r="B451" s="494">
        <v>46065.0</v>
      </c>
      <c r="C451" s="385" t="s">
        <v>13576</v>
      </c>
      <c r="D451" s="385">
        <v>8.62667089312329E14</v>
      </c>
      <c r="E451" s="385" t="s">
        <v>9239</v>
      </c>
      <c r="F451" s="385" t="s">
        <v>13579</v>
      </c>
      <c r="G451" s="491">
        <v>429.0</v>
      </c>
      <c r="H451" s="385" t="s">
        <v>13580</v>
      </c>
      <c r="I451" s="492"/>
      <c r="J451" s="437"/>
      <c r="K451" s="437"/>
      <c r="L451" s="437"/>
      <c r="M451" s="437"/>
      <c r="N451" s="437"/>
      <c r="O451" s="437"/>
      <c r="P451" s="437"/>
      <c r="Q451" s="437"/>
      <c r="R451" s="437"/>
      <c r="S451" s="437"/>
      <c r="T451" s="437"/>
      <c r="U451" s="437"/>
      <c r="V451" s="437"/>
      <c r="W451" s="437"/>
      <c r="X451" s="437"/>
      <c r="Y451" s="437"/>
      <c r="Z451" s="437"/>
      <c r="AA451" s="437"/>
      <c r="AB451" s="437"/>
    </row>
    <row r="452">
      <c r="A452" s="385" t="s">
        <v>68</v>
      </c>
      <c r="B452" s="494">
        <v>46065.0</v>
      </c>
      <c r="C452" s="385" t="s">
        <v>13576</v>
      </c>
      <c r="D452" s="385">
        <v>8.62667089199874E14</v>
      </c>
      <c r="E452" s="385" t="s">
        <v>9239</v>
      </c>
      <c r="F452" s="385" t="s">
        <v>13579</v>
      </c>
      <c r="G452" s="491">
        <v>429.0</v>
      </c>
      <c r="H452" s="385" t="s">
        <v>13580</v>
      </c>
      <c r="I452" s="492"/>
      <c r="J452" s="437"/>
      <c r="K452" s="437"/>
      <c r="L452" s="437"/>
      <c r="M452" s="437"/>
      <c r="N452" s="437"/>
      <c r="O452" s="437"/>
      <c r="P452" s="437"/>
      <c r="Q452" s="437"/>
      <c r="R452" s="437"/>
      <c r="S452" s="437"/>
      <c r="T452" s="437"/>
      <c r="U452" s="437"/>
      <c r="V452" s="437"/>
      <c r="W452" s="437"/>
      <c r="X452" s="437"/>
      <c r="Y452" s="437"/>
      <c r="Z452" s="437"/>
      <c r="AA452" s="437"/>
      <c r="AB452" s="437"/>
    </row>
    <row r="453">
      <c r="A453" s="385" t="s">
        <v>68</v>
      </c>
      <c r="B453" s="494">
        <v>46065.0</v>
      </c>
      <c r="C453" s="385" t="s">
        <v>13576</v>
      </c>
      <c r="D453" s="385">
        <v>8.62667089223021E14</v>
      </c>
      <c r="E453" s="385" t="s">
        <v>9239</v>
      </c>
      <c r="F453" s="385" t="s">
        <v>13579</v>
      </c>
      <c r="G453" s="491">
        <v>429.0</v>
      </c>
      <c r="H453" s="385" t="s">
        <v>13580</v>
      </c>
      <c r="I453" s="492"/>
      <c r="J453" s="437"/>
      <c r="K453" s="437"/>
      <c r="L453" s="437"/>
      <c r="M453" s="437"/>
      <c r="N453" s="437"/>
      <c r="O453" s="437"/>
      <c r="P453" s="437"/>
      <c r="Q453" s="437"/>
      <c r="R453" s="437"/>
      <c r="S453" s="437"/>
      <c r="T453" s="437"/>
      <c r="U453" s="437"/>
      <c r="V453" s="437"/>
      <c r="W453" s="437"/>
      <c r="X453" s="437"/>
      <c r="Y453" s="437"/>
      <c r="Z453" s="437"/>
      <c r="AA453" s="437"/>
      <c r="AB453" s="437"/>
    </row>
    <row r="454">
      <c r="A454" s="385" t="s">
        <v>68</v>
      </c>
      <c r="B454" s="494">
        <v>46065.0</v>
      </c>
      <c r="C454" s="385" t="s">
        <v>13576</v>
      </c>
      <c r="D454" s="385">
        <v>8.62667089221785E14</v>
      </c>
      <c r="E454" s="385" t="s">
        <v>9239</v>
      </c>
      <c r="F454" s="385" t="s">
        <v>13579</v>
      </c>
      <c r="G454" s="491">
        <v>429.0</v>
      </c>
      <c r="H454" s="385" t="s">
        <v>13580</v>
      </c>
      <c r="I454" s="492"/>
      <c r="J454" s="437"/>
      <c r="K454" s="437"/>
      <c r="L454" s="437"/>
      <c r="M454" s="437"/>
      <c r="N454" s="437"/>
      <c r="O454" s="437"/>
      <c r="P454" s="437"/>
      <c r="Q454" s="437"/>
      <c r="R454" s="437"/>
      <c r="S454" s="437"/>
      <c r="T454" s="437"/>
      <c r="U454" s="437"/>
      <c r="V454" s="437"/>
      <c r="W454" s="437"/>
      <c r="X454" s="437"/>
      <c r="Y454" s="437"/>
      <c r="Z454" s="437"/>
      <c r="AA454" s="437"/>
      <c r="AB454" s="437"/>
    </row>
    <row r="455">
      <c r="A455" s="385" t="s">
        <v>68</v>
      </c>
      <c r="B455" s="494">
        <v>46065.0</v>
      </c>
      <c r="C455" s="385" t="s">
        <v>13576</v>
      </c>
      <c r="D455" s="385">
        <v>8.62667089245248E14</v>
      </c>
      <c r="E455" s="385" t="s">
        <v>2772</v>
      </c>
      <c r="F455" s="385" t="s">
        <v>10618</v>
      </c>
      <c r="G455" s="491" t="s">
        <v>68</v>
      </c>
      <c r="H455" s="385" t="s">
        <v>68</v>
      </c>
      <c r="I455" s="492"/>
      <c r="J455" s="437"/>
      <c r="K455" s="437"/>
      <c r="L455" s="437"/>
      <c r="M455" s="437"/>
      <c r="N455" s="437"/>
      <c r="O455" s="437"/>
      <c r="P455" s="437"/>
      <c r="Q455" s="437"/>
      <c r="R455" s="437"/>
      <c r="S455" s="437"/>
      <c r="T455" s="437"/>
      <c r="U455" s="437"/>
      <c r="V455" s="437"/>
      <c r="W455" s="437"/>
      <c r="X455" s="437"/>
      <c r="Y455" s="437"/>
      <c r="Z455" s="437"/>
      <c r="AA455" s="437"/>
      <c r="AB455" s="437"/>
    </row>
    <row r="456">
      <c r="A456" s="385" t="s">
        <v>68</v>
      </c>
      <c r="B456" s="494">
        <v>46065.0</v>
      </c>
      <c r="C456" s="385" t="s">
        <v>13576</v>
      </c>
      <c r="D456" s="385">
        <v>8.62667089234531E14</v>
      </c>
      <c r="E456" s="385" t="s">
        <v>2772</v>
      </c>
      <c r="F456" s="385" t="s">
        <v>10618</v>
      </c>
      <c r="G456" s="491" t="s">
        <v>68</v>
      </c>
      <c r="H456" s="385" t="s">
        <v>68</v>
      </c>
      <c r="I456" s="492"/>
      <c r="J456" s="437"/>
      <c r="K456" s="437"/>
      <c r="L456" s="437"/>
      <c r="M456" s="437"/>
      <c r="N456" s="437"/>
      <c r="O456" s="437"/>
      <c r="P456" s="437"/>
      <c r="Q456" s="437"/>
      <c r="R456" s="437"/>
      <c r="S456" s="437"/>
      <c r="T456" s="437"/>
      <c r="U456" s="437"/>
      <c r="V456" s="437"/>
      <c r="W456" s="437"/>
      <c r="X456" s="437"/>
      <c r="Y456" s="437"/>
      <c r="Z456" s="437"/>
      <c r="AA456" s="437"/>
      <c r="AB456" s="437"/>
    </row>
    <row r="457">
      <c r="A457" s="385" t="s">
        <v>68</v>
      </c>
      <c r="B457" s="494">
        <v>46065.0</v>
      </c>
      <c r="C457" s="385" t="s">
        <v>13576</v>
      </c>
      <c r="D457" s="385">
        <v>8.62667089289287E14</v>
      </c>
      <c r="E457" s="385" t="s">
        <v>2772</v>
      </c>
      <c r="F457" s="385" t="s">
        <v>13590</v>
      </c>
      <c r="G457" s="491" t="s">
        <v>68</v>
      </c>
      <c r="H457" s="385" t="s">
        <v>68</v>
      </c>
      <c r="I457" s="492"/>
      <c r="J457" s="437"/>
      <c r="K457" s="437"/>
      <c r="L457" s="437"/>
      <c r="M457" s="437"/>
      <c r="N457" s="437"/>
      <c r="O457" s="437"/>
      <c r="P457" s="437"/>
      <c r="Q457" s="437"/>
      <c r="R457" s="437"/>
      <c r="S457" s="437"/>
      <c r="T457" s="437"/>
      <c r="U457" s="437"/>
      <c r="V457" s="437"/>
      <c r="W457" s="437"/>
      <c r="X457" s="437"/>
      <c r="Y457" s="437"/>
      <c r="Z457" s="437"/>
      <c r="AA457" s="437"/>
      <c r="AB457" s="437"/>
    </row>
    <row r="458">
      <c r="A458" s="385" t="s">
        <v>68</v>
      </c>
      <c r="B458" s="494">
        <v>46065.0</v>
      </c>
      <c r="C458" s="385" t="s">
        <v>13576</v>
      </c>
      <c r="D458" s="385">
        <v>8.62667089233772E14</v>
      </c>
      <c r="E458" s="385" t="s">
        <v>2772</v>
      </c>
      <c r="F458" s="385" t="s">
        <v>10618</v>
      </c>
      <c r="G458" s="491" t="s">
        <v>68</v>
      </c>
      <c r="H458" s="385" t="s">
        <v>68</v>
      </c>
      <c r="I458" s="492"/>
      <c r="J458" s="437"/>
      <c r="K458" s="437"/>
      <c r="L458" s="437"/>
      <c r="M458" s="437"/>
      <c r="N458" s="437"/>
      <c r="O458" s="437"/>
      <c r="P458" s="437"/>
      <c r="Q458" s="437"/>
      <c r="R458" s="437"/>
      <c r="S458" s="437"/>
      <c r="T458" s="437"/>
      <c r="U458" s="437"/>
      <c r="V458" s="437"/>
      <c r="W458" s="437"/>
      <c r="X458" s="437"/>
      <c r="Y458" s="437"/>
      <c r="Z458" s="437"/>
      <c r="AA458" s="437"/>
      <c r="AB458" s="437"/>
    </row>
    <row r="459">
      <c r="A459" s="385" t="s">
        <v>68</v>
      </c>
      <c r="B459" s="494">
        <v>46065.0</v>
      </c>
      <c r="C459" s="385" t="s">
        <v>13576</v>
      </c>
      <c r="D459" s="385">
        <v>8.62667089278108E14</v>
      </c>
      <c r="E459" s="385" t="s">
        <v>2772</v>
      </c>
      <c r="F459" s="385" t="s">
        <v>68</v>
      </c>
      <c r="G459" s="491" t="s">
        <v>68</v>
      </c>
      <c r="H459" s="385" t="s">
        <v>68</v>
      </c>
      <c r="I459" s="492"/>
      <c r="J459" s="437"/>
      <c r="K459" s="437"/>
      <c r="L459" s="437"/>
      <c r="M459" s="437"/>
      <c r="N459" s="437"/>
      <c r="O459" s="437"/>
      <c r="P459" s="437"/>
      <c r="Q459" s="437"/>
      <c r="R459" s="437"/>
      <c r="S459" s="437"/>
      <c r="T459" s="437"/>
      <c r="U459" s="437"/>
      <c r="V459" s="437"/>
      <c r="W459" s="437"/>
      <c r="X459" s="437"/>
      <c r="Y459" s="437"/>
      <c r="Z459" s="437"/>
      <c r="AA459" s="437"/>
      <c r="AB459" s="437"/>
    </row>
    <row r="460">
      <c r="A460" s="385" t="s">
        <v>68</v>
      </c>
      <c r="B460" s="494">
        <v>46069.0</v>
      </c>
      <c r="C460" s="385" t="s">
        <v>13576</v>
      </c>
      <c r="D460" s="385">
        <v>8.62667089245164E14</v>
      </c>
      <c r="E460" s="385" t="s">
        <v>2772</v>
      </c>
      <c r="F460" s="385" t="s">
        <v>13590</v>
      </c>
      <c r="G460" s="491" t="s">
        <v>68</v>
      </c>
      <c r="H460" s="385" t="s">
        <v>68</v>
      </c>
      <c r="I460" s="497">
        <v>46071.0</v>
      </c>
      <c r="J460" s="437"/>
      <c r="K460" s="437"/>
      <c r="L460" s="437"/>
      <c r="M460" s="437"/>
      <c r="N460" s="437"/>
      <c r="O460" s="437"/>
      <c r="P460" s="437"/>
      <c r="Q460" s="437"/>
      <c r="R460" s="437"/>
      <c r="S460" s="437"/>
      <c r="T460" s="437"/>
      <c r="U460" s="437"/>
      <c r="V460" s="437"/>
      <c r="W460" s="437"/>
      <c r="X460" s="437"/>
      <c r="Y460" s="437"/>
      <c r="Z460" s="437"/>
      <c r="AA460" s="437"/>
      <c r="AB460" s="437"/>
    </row>
    <row r="461">
      <c r="A461" s="385" t="s">
        <v>68</v>
      </c>
      <c r="B461" s="494">
        <v>46069.0</v>
      </c>
      <c r="C461" s="385" t="s">
        <v>13576</v>
      </c>
      <c r="D461" s="385">
        <v>8.62667089368768E14</v>
      </c>
      <c r="E461" s="385" t="s">
        <v>2772</v>
      </c>
      <c r="F461" s="385" t="s">
        <v>13590</v>
      </c>
      <c r="G461" s="491" t="s">
        <v>68</v>
      </c>
      <c r="H461" s="385" t="s">
        <v>68</v>
      </c>
      <c r="I461" s="497">
        <v>46071.0</v>
      </c>
      <c r="J461" s="437"/>
      <c r="K461" s="437"/>
      <c r="L461" s="437"/>
      <c r="M461" s="437"/>
      <c r="N461" s="437"/>
      <c r="O461" s="437"/>
      <c r="P461" s="437"/>
      <c r="Q461" s="437"/>
      <c r="R461" s="437"/>
      <c r="S461" s="437"/>
      <c r="T461" s="437"/>
      <c r="U461" s="437"/>
      <c r="V461" s="437"/>
      <c r="W461" s="437"/>
      <c r="X461" s="437"/>
      <c r="Y461" s="437"/>
      <c r="Z461" s="437"/>
      <c r="AA461" s="437"/>
      <c r="AB461" s="437"/>
    </row>
    <row r="462">
      <c r="A462" s="385" t="s">
        <v>68</v>
      </c>
      <c r="B462" s="494">
        <v>46069.0</v>
      </c>
      <c r="C462" s="385" t="s">
        <v>13576</v>
      </c>
      <c r="D462" s="385">
        <v>8.62667089233533E14</v>
      </c>
      <c r="E462" s="385" t="s">
        <v>2772</v>
      </c>
      <c r="F462" s="385" t="s">
        <v>13590</v>
      </c>
      <c r="G462" s="491" t="s">
        <v>68</v>
      </c>
      <c r="H462" s="385" t="s">
        <v>68</v>
      </c>
      <c r="I462" s="497">
        <v>46071.0</v>
      </c>
      <c r="J462" s="437"/>
      <c r="K462" s="437"/>
      <c r="L462" s="437"/>
      <c r="M462" s="437"/>
      <c r="N462" s="437"/>
      <c r="O462" s="437"/>
      <c r="P462" s="437"/>
      <c r="Q462" s="437"/>
      <c r="R462" s="437"/>
      <c r="S462" s="437"/>
      <c r="T462" s="437"/>
      <c r="U462" s="437"/>
      <c r="V462" s="437"/>
      <c r="W462" s="437"/>
      <c r="X462" s="437"/>
      <c r="Y462" s="437"/>
      <c r="Z462" s="437"/>
      <c r="AA462" s="437"/>
      <c r="AB462" s="437"/>
    </row>
    <row r="463">
      <c r="A463" s="385" t="s">
        <v>68</v>
      </c>
      <c r="B463" s="494">
        <v>46069.0</v>
      </c>
      <c r="C463" s="385" t="s">
        <v>13576</v>
      </c>
      <c r="D463" s="385">
        <v>8.62667089223153E14</v>
      </c>
      <c r="E463" s="385" t="s">
        <v>2772</v>
      </c>
      <c r="F463" s="385" t="s">
        <v>10618</v>
      </c>
      <c r="G463" s="491" t="s">
        <v>68</v>
      </c>
      <c r="H463" s="385" t="s">
        <v>68</v>
      </c>
      <c r="I463" s="497">
        <v>46072.0</v>
      </c>
      <c r="J463" s="437"/>
      <c r="K463" s="437"/>
      <c r="L463" s="437"/>
      <c r="M463" s="437"/>
      <c r="N463" s="437"/>
      <c r="O463" s="437"/>
      <c r="P463" s="437"/>
      <c r="Q463" s="437"/>
      <c r="R463" s="437"/>
      <c r="S463" s="437"/>
      <c r="T463" s="437"/>
      <c r="U463" s="437"/>
      <c r="V463" s="437"/>
      <c r="W463" s="437"/>
      <c r="X463" s="437"/>
      <c r="Y463" s="437"/>
      <c r="Z463" s="437"/>
      <c r="AA463" s="437"/>
      <c r="AB463" s="437"/>
    </row>
    <row r="464">
      <c r="A464" s="385" t="s">
        <v>68</v>
      </c>
      <c r="B464" s="494">
        <v>46069.0</v>
      </c>
      <c r="C464" s="385" t="s">
        <v>13576</v>
      </c>
      <c r="D464" s="385">
        <v>8.62667089233764E14</v>
      </c>
      <c r="E464" s="385" t="s">
        <v>2772</v>
      </c>
      <c r="F464" s="385" t="s">
        <v>13590</v>
      </c>
      <c r="G464" s="491" t="s">
        <v>68</v>
      </c>
      <c r="H464" s="385" t="s">
        <v>68</v>
      </c>
      <c r="I464" s="497">
        <v>46071.0</v>
      </c>
      <c r="J464" s="437"/>
      <c r="K464" s="437"/>
      <c r="L464" s="437"/>
      <c r="M464" s="437"/>
      <c r="N464" s="437"/>
      <c r="O464" s="437"/>
      <c r="P464" s="437"/>
      <c r="Q464" s="437"/>
      <c r="R464" s="437"/>
      <c r="S464" s="437"/>
      <c r="T464" s="437"/>
      <c r="U464" s="437"/>
      <c r="V464" s="437"/>
      <c r="W464" s="437"/>
      <c r="X464" s="437"/>
      <c r="Y464" s="437"/>
      <c r="Z464" s="437"/>
      <c r="AA464" s="437"/>
      <c r="AB464" s="437"/>
    </row>
    <row r="465">
      <c r="A465" s="385" t="s">
        <v>68</v>
      </c>
      <c r="B465" s="494">
        <v>46069.0</v>
      </c>
      <c r="C465" s="385" t="s">
        <v>13576</v>
      </c>
      <c r="D465" s="385">
        <v>8.62667089233277E14</v>
      </c>
      <c r="E465" s="385" t="s">
        <v>2772</v>
      </c>
      <c r="F465" s="385" t="s">
        <v>13590</v>
      </c>
      <c r="G465" s="491" t="s">
        <v>68</v>
      </c>
      <c r="H465" s="385" t="s">
        <v>68</v>
      </c>
      <c r="I465" s="497">
        <v>46071.0</v>
      </c>
      <c r="J465" s="437"/>
      <c r="K465" s="437"/>
      <c r="L465" s="437"/>
      <c r="M465" s="437"/>
      <c r="N465" s="437"/>
      <c r="O465" s="437"/>
      <c r="P465" s="437"/>
      <c r="Q465" s="437"/>
      <c r="R465" s="437"/>
      <c r="S465" s="437"/>
      <c r="T465" s="437"/>
      <c r="U465" s="437"/>
      <c r="V465" s="437"/>
      <c r="W465" s="437"/>
      <c r="X465" s="437"/>
      <c r="Y465" s="437"/>
      <c r="Z465" s="437"/>
      <c r="AA465" s="437"/>
      <c r="AB465" s="437"/>
    </row>
    <row r="466">
      <c r="A466" s="385" t="s">
        <v>68</v>
      </c>
      <c r="B466" s="494">
        <v>46069.0</v>
      </c>
      <c r="C466" s="385" t="s">
        <v>13576</v>
      </c>
      <c r="D466" s="385">
        <v>8.62667089210309E14</v>
      </c>
      <c r="E466" s="385" t="s">
        <v>2772</v>
      </c>
      <c r="F466" s="385" t="s">
        <v>10618</v>
      </c>
      <c r="G466" s="491" t="s">
        <v>68</v>
      </c>
      <c r="H466" s="385" t="s">
        <v>68</v>
      </c>
      <c r="I466" s="497" t="s">
        <v>13593</v>
      </c>
      <c r="J466" s="437"/>
      <c r="K466" s="437"/>
      <c r="L466" s="437"/>
      <c r="M466" s="437"/>
      <c r="N466" s="437"/>
      <c r="O466" s="437"/>
      <c r="P466" s="437"/>
      <c r="Q466" s="437"/>
      <c r="R466" s="437"/>
      <c r="S466" s="437"/>
      <c r="T466" s="437"/>
      <c r="U466" s="437"/>
      <c r="V466" s="437"/>
      <c r="W466" s="437"/>
      <c r="X466" s="437"/>
      <c r="Y466" s="437"/>
      <c r="Z466" s="437"/>
      <c r="AA466" s="437"/>
      <c r="AB466" s="437"/>
    </row>
    <row r="467">
      <c r="A467" s="385" t="s">
        <v>68</v>
      </c>
      <c r="B467" s="494">
        <v>46069.0</v>
      </c>
      <c r="C467" s="385" t="s">
        <v>13576</v>
      </c>
      <c r="D467" s="385">
        <v>8.62667089347564E14</v>
      </c>
      <c r="E467" s="385" t="s">
        <v>2772</v>
      </c>
      <c r="F467" s="385" t="s">
        <v>13590</v>
      </c>
      <c r="G467" s="491" t="s">
        <v>68</v>
      </c>
      <c r="H467" s="385" t="s">
        <v>68</v>
      </c>
      <c r="I467" s="497">
        <v>46071.0</v>
      </c>
      <c r="J467" s="437"/>
      <c r="K467" s="437"/>
      <c r="L467" s="437"/>
      <c r="M467" s="437"/>
      <c r="N467" s="437"/>
      <c r="O467" s="437"/>
      <c r="P467" s="437"/>
      <c r="Q467" s="437"/>
      <c r="R467" s="437"/>
      <c r="S467" s="437"/>
      <c r="T467" s="437"/>
      <c r="U467" s="437"/>
      <c r="V467" s="437"/>
      <c r="W467" s="437"/>
      <c r="X467" s="437"/>
      <c r="Y467" s="437"/>
      <c r="Z467" s="437"/>
      <c r="AA467" s="437"/>
      <c r="AB467" s="437"/>
    </row>
    <row r="468">
      <c r="A468" s="385" t="s">
        <v>68</v>
      </c>
      <c r="B468" s="494">
        <v>46069.0</v>
      </c>
      <c r="C468" s="385" t="s">
        <v>13576</v>
      </c>
      <c r="D468" s="385">
        <v>8.62667089199999E14</v>
      </c>
      <c r="E468" s="385" t="s">
        <v>2772</v>
      </c>
      <c r="F468" s="385" t="s">
        <v>13590</v>
      </c>
      <c r="G468" s="491" t="s">
        <v>68</v>
      </c>
      <c r="H468" s="385" t="s">
        <v>68</v>
      </c>
      <c r="I468" s="497">
        <v>46071.0</v>
      </c>
      <c r="J468" s="437"/>
      <c r="K468" s="437"/>
      <c r="L468" s="437"/>
      <c r="M468" s="437"/>
      <c r="N468" s="437"/>
      <c r="O468" s="437"/>
      <c r="P468" s="437"/>
      <c r="Q468" s="437"/>
      <c r="R468" s="437"/>
      <c r="S468" s="437"/>
      <c r="T468" s="437"/>
      <c r="U468" s="437"/>
      <c r="V468" s="437"/>
      <c r="W468" s="437"/>
      <c r="X468" s="437"/>
      <c r="Y468" s="437"/>
      <c r="Z468" s="437"/>
      <c r="AA468" s="437"/>
      <c r="AB468" s="437"/>
    </row>
    <row r="469">
      <c r="A469" s="385" t="s">
        <v>68</v>
      </c>
      <c r="B469" s="494">
        <v>46069.0</v>
      </c>
      <c r="C469" s="385" t="s">
        <v>13576</v>
      </c>
      <c r="D469" s="385">
        <v>8.62667089234283E14</v>
      </c>
      <c r="E469" s="385" t="s">
        <v>2772</v>
      </c>
      <c r="F469" s="385" t="s">
        <v>13590</v>
      </c>
      <c r="G469" s="491" t="s">
        <v>68</v>
      </c>
      <c r="H469" s="385" t="s">
        <v>68</v>
      </c>
      <c r="I469" s="497">
        <v>46071.0</v>
      </c>
      <c r="J469" s="437"/>
      <c r="K469" s="437"/>
      <c r="L469" s="437"/>
      <c r="M469" s="437"/>
      <c r="N469" s="437"/>
      <c r="O469" s="437"/>
      <c r="P469" s="437"/>
      <c r="Q469" s="437"/>
      <c r="R469" s="437"/>
      <c r="S469" s="437"/>
      <c r="T469" s="437"/>
      <c r="U469" s="437"/>
      <c r="V469" s="437"/>
      <c r="W469" s="437"/>
      <c r="X469" s="437"/>
      <c r="Y469" s="437"/>
      <c r="Z469" s="437"/>
      <c r="AA469" s="437"/>
      <c r="AB469" s="437"/>
    </row>
    <row r="470">
      <c r="A470" s="385" t="s">
        <v>68</v>
      </c>
      <c r="B470" s="494">
        <v>46069.0</v>
      </c>
      <c r="C470" s="385" t="s">
        <v>13576</v>
      </c>
      <c r="D470" s="385">
        <v>8.62667089222775E14</v>
      </c>
      <c r="E470" s="385" t="s">
        <v>2772</v>
      </c>
      <c r="F470" s="385" t="s">
        <v>13594</v>
      </c>
      <c r="G470" s="491" t="s">
        <v>68</v>
      </c>
      <c r="H470" s="385" t="s">
        <v>68</v>
      </c>
      <c r="I470" s="497">
        <v>46070.0</v>
      </c>
      <c r="J470" s="437"/>
      <c r="K470" s="437"/>
      <c r="L470" s="437"/>
      <c r="M470" s="437"/>
      <c r="N470" s="437"/>
      <c r="O470" s="437"/>
      <c r="P470" s="437"/>
      <c r="Q470" s="437"/>
      <c r="R470" s="437"/>
      <c r="S470" s="437"/>
      <c r="T470" s="437"/>
      <c r="U470" s="437"/>
      <c r="V470" s="437"/>
      <c r="W470" s="437"/>
      <c r="X470" s="437"/>
      <c r="Y470" s="437"/>
      <c r="Z470" s="437"/>
      <c r="AA470" s="437"/>
      <c r="AB470" s="437"/>
    </row>
    <row r="471">
      <c r="A471" s="385" t="s">
        <v>68</v>
      </c>
      <c r="B471" s="494">
        <v>46069.0</v>
      </c>
      <c r="C471" s="385" t="s">
        <v>13576</v>
      </c>
      <c r="D471" s="385">
        <v>8.62667089351756E14</v>
      </c>
      <c r="E471" s="385" t="s">
        <v>2772</v>
      </c>
      <c r="F471" s="385" t="s">
        <v>13590</v>
      </c>
      <c r="G471" s="491" t="s">
        <v>68</v>
      </c>
      <c r="H471" s="385" t="s">
        <v>68</v>
      </c>
      <c r="I471" s="497">
        <v>46071.0</v>
      </c>
      <c r="J471" s="437"/>
      <c r="K471" s="437"/>
      <c r="L471" s="437"/>
      <c r="M471" s="437"/>
      <c r="N471" s="437"/>
      <c r="O471" s="437"/>
      <c r="P471" s="437"/>
      <c r="Q471" s="437"/>
      <c r="R471" s="437"/>
      <c r="S471" s="437"/>
      <c r="T471" s="437"/>
      <c r="U471" s="437"/>
      <c r="V471" s="437"/>
      <c r="W471" s="437"/>
      <c r="X471" s="437"/>
      <c r="Y471" s="437"/>
      <c r="Z471" s="437"/>
      <c r="AA471" s="437"/>
      <c r="AB471" s="437"/>
    </row>
    <row r="472">
      <c r="A472" s="385" t="s">
        <v>68</v>
      </c>
      <c r="B472" s="494">
        <v>46080.0</v>
      </c>
      <c r="C472" s="385" t="s">
        <v>13576</v>
      </c>
      <c r="D472" s="385">
        <v>8.62667089366192E14</v>
      </c>
      <c r="E472" s="385" t="s">
        <v>2772</v>
      </c>
      <c r="F472" s="385" t="s">
        <v>13586</v>
      </c>
      <c r="G472" s="491" t="s">
        <v>68</v>
      </c>
      <c r="H472" s="385" t="s">
        <v>68</v>
      </c>
      <c r="I472" s="497">
        <v>46085.0</v>
      </c>
      <c r="J472" s="437"/>
      <c r="K472" s="437"/>
      <c r="L472" s="437"/>
      <c r="M472" s="437"/>
      <c r="N472" s="437"/>
      <c r="O472" s="437"/>
      <c r="P472" s="437"/>
      <c r="Q472" s="437"/>
      <c r="R472" s="437"/>
      <c r="S472" s="437"/>
      <c r="T472" s="437"/>
      <c r="U472" s="437"/>
      <c r="V472" s="437"/>
      <c r="W472" s="437"/>
      <c r="X472" s="437"/>
      <c r="Y472" s="437"/>
      <c r="Z472" s="437"/>
      <c r="AA472" s="437"/>
      <c r="AB472" s="437"/>
    </row>
    <row r="473">
      <c r="A473" s="385" t="s">
        <v>68</v>
      </c>
      <c r="B473" s="494">
        <v>46080.0</v>
      </c>
      <c r="C473" s="385" t="s">
        <v>13576</v>
      </c>
      <c r="D473" s="385">
        <v>8.62667089278009E14</v>
      </c>
      <c r="E473" s="385" t="s">
        <v>2772</v>
      </c>
      <c r="F473" s="385" t="s">
        <v>68</v>
      </c>
      <c r="G473" s="491" t="s">
        <v>68</v>
      </c>
      <c r="H473" s="385" t="s">
        <v>68</v>
      </c>
      <c r="I473" s="492"/>
      <c r="J473" s="437"/>
      <c r="K473" s="437"/>
      <c r="L473" s="437"/>
      <c r="M473" s="437"/>
      <c r="N473" s="437"/>
      <c r="O473" s="437"/>
      <c r="P473" s="437"/>
      <c r="Q473" s="437"/>
      <c r="R473" s="437"/>
      <c r="S473" s="437"/>
      <c r="T473" s="437"/>
      <c r="U473" s="437"/>
      <c r="V473" s="437"/>
      <c r="W473" s="437"/>
      <c r="X473" s="437"/>
      <c r="Y473" s="437"/>
      <c r="Z473" s="437"/>
      <c r="AA473" s="437"/>
      <c r="AB473" s="437"/>
    </row>
    <row r="474">
      <c r="A474" s="385" t="s">
        <v>68</v>
      </c>
      <c r="B474" s="494">
        <v>46079.0</v>
      </c>
      <c r="C474" s="385" t="s">
        <v>13576</v>
      </c>
      <c r="D474" s="385">
        <v>8.62667089282092E14</v>
      </c>
      <c r="E474" s="385" t="s">
        <v>13595</v>
      </c>
      <c r="F474" s="385" t="s">
        <v>13579</v>
      </c>
      <c r="G474" s="491">
        <v>450.0</v>
      </c>
      <c r="H474" s="385" t="s">
        <v>13596</v>
      </c>
      <c r="I474" s="492"/>
      <c r="J474" s="437"/>
      <c r="K474" s="437"/>
      <c r="L474" s="437"/>
      <c r="M474" s="437"/>
      <c r="N474" s="437"/>
      <c r="O474" s="437"/>
      <c r="P474" s="437"/>
      <c r="Q474" s="437"/>
      <c r="R474" s="437"/>
      <c r="S474" s="437"/>
      <c r="T474" s="437"/>
      <c r="U474" s="437"/>
      <c r="V474" s="437"/>
      <c r="W474" s="437"/>
      <c r="X474" s="437"/>
      <c r="Y474" s="437"/>
      <c r="Z474" s="437"/>
      <c r="AA474" s="437"/>
      <c r="AB474" s="437"/>
    </row>
    <row r="475">
      <c r="A475" s="385" t="s">
        <v>68</v>
      </c>
      <c r="B475" s="494">
        <v>46079.0</v>
      </c>
      <c r="C475" s="385" t="s">
        <v>13576</v>
      </c>
      <c r="D475" s="385">
        <v>8.62667089312345E14</v>
      </c>
      <c r="E475" s="385" t="s">
        <v>13595</v>
      </c>
      <c r="F475" s="385" t="s">
        <v>13579</v>
      </c>
      <c r="G475" s="491">
        <v>450.0</v>
      </c>
      <c r="H475" s="385" t="s">
        <v>13596</v>
      </c>
      <c r="I475" s="492"/>
      <c r="J475" s="437"/>
      <c r="K475" s="437"/>
      <c r="L475" s="437"/>
      <c r="M475" s="437"/>
      <c r="N475" s="437"/>
      <c r="O475" s="437"/>
      <c r="P475" s="437"/>
      <c r="Q475" s="437"/>
      <c r="R475" s="437"/>
      <c r="S475" s="437"/>
      <c r="T475" s="437"/>
      <c r="U475" s="437"/>
      <c r="V475" s="437"/>
      <c r="W475" s="437"/>
      <c r="X475" s="437"/>
      <c r="Y475" s="437"/>
      <c r="Z475" s="437"/>
      <c r="AA475" s="437"/>
      <c r="AB475" s="437"/>
    </row>
    <row r="476">
      <c r="A476" s="385" t="s">
        <v>68</v>
      </c>
      <c r="B476" s="494">
        <v>46079.0</v>
      </c>
      <c r="C476" s="385" t="s">
        <v>13576</v>
      </c>
      <c r="D476" s="385">
        <v>8.62667089234507E14</v>
      </c>
      <c r="E476" s="385" t="s">
        <v>13595</v>
      </c>
      <c r="F476" s="385" t="s">
        <v>13579</v>
      </c>
      <c r="G476" s="491">
        <v>450.0</v>
      </c>
      <c r="H476" s="385" t="s">
        <v>13596</v>
      </c>
      <c r="I476" s="492"/>
      <c r="J476" s="437"/>
      <c r="K476" s="437"/>
      <c r="L476" s="437"/>
      <c r="M476" s="437"/>
      <c r="N476" s="437"/>
      <c r="O476" s="437"/>
      <c r="P476" s="437"/>
      <c r="Q476" s="437"/>
      <c r="R476" s="437"/>
      <c r="S476" s="437"/>
      <c r="T476" s="437"/>
      <c r="U476" s="437"/>
      <c r="V476" s="437"/>
      <c r="W476" s="437"/>
      <c r="X476" s="437"/>
      <c r="Y476" s="437"/>
      <c r="Z476" s="437"/>
      <c r="AA476" s="437"/>
      <c r="AB476" s="437"/>
    </row>
    <row r="477">
      <c r="A477" s="385" t="s">
        <v>68</v>
      </c>
      <c r="B477" s="494">
        <v>46079.0</v>
      </c>
      <c r="C477" s="385" t="s">
        <v>13576</v>
      </c>
      <c r="D477" s="385">
        <v>8.62667089245032E14</v>
      </c>
      <c r="E477" s="385" t="s">
        <v>13595</v>
      </c>
      <c r="F477" s="385" t="s">
        <v>13579</v>
      </c>
      <c r="G477" s="491">
        <v>450.0</v>
      </c>
      <c r="H477" s="385" t="s">
        <v>13596</v>
      </c>
      <c r="I477" s="492"/>
      <c r="J477" s="437"/>
      <c r="K477" s="437"/>
      <c r="L477" s="437"/>
      <c r="M477" s="437"/>
      <c r="N477" s="437"/>
      <c r="O477" s="437"/>
      <c r="P477" s="437"/>
      <c r="Q477" s="437"/>
      <c r="R477" s="437"/>
      <c r="S477" s="437"/>
      <c r="T477" s="437"/>
      <c r="U477" s="437"/>
      <c r="V477" s="437"/>
      <c r="W477" s="437"/>
      <c r="X477" s="437"/>
      <c r="Y477" s="437"/>
      <c r="Z477" s="437"/>
      <c r="AA477" s="437"/>
      <c r="AB477" s="437"/>
    </row>
    <row r="478">
      <c r="A478" s="385" t="s">
        <v>68</v>
      </c>
      <c r="B478" s="494">
        <v>46080.0</v>
      </c>
      <c r="C478" s="385" t="s">
        <v>13576</v>
      </c>
      <c r="D478" s="385">
        <v>8.62667089312402E14</v>
      </c>
      <c r="E478" s="385" t="s">
        <v>2772</v>
      </c>
      <c r="F478" s="385" t="s">
        <v>13586</v>
      </c>
      <c r="G478" s="491" t="s">
        <v>68</v>
      </c>
      <c r="H478" s="385" t="s">
        <v>68</v>
      </c>
      <c r="I478" s="497">
        <v>46085.0</v>
      </c>
      <c r="J478" s="437"/>
      <c r="K478" s="437"/>
      <c r="L478" s="437"/>
      <c r="M478" s="437"/>
      <c r="N478" s="437"/>
      <c r="O478" s="437"/>
      <c r="P478" s="437"/>
      <c r="Q478" s="437"/>
      <c r="R478" s="437"/>
      <c r="S478" s="437"/>
      <c r="T478" s="437"/>
      <c r="U478" s="437"/>
      <c r="V478" s="437"/>
      <c r="W478" s="437"/>
      <c r="X478" s="437"/>
      <c r="Y478" s="437"/>
      <c r="Z478" s="437"/>
      <c r="AA478" s="437"/>
      <c r="AB478" s="437"/>
    </row>
    <row r="479">
      <c r="A479" s="385" t="s">
        <v>68</v>
      </c>
      <c r="B479" s="494">
        <v>46080.0</v>
      </c>
      <c r="C479" s="385" t="s">
        <v>13576</v>
      </c>
      <c r="D479" s="385">
        <v>8.62667089234465E14</v>
      </c>
      <c r="E479" s="385" t="s">
        <v>2772</v>
      </c>
      <c r="F479" s="385" t="s">
        <v>13586</v>
      </c>
      <c r="G479" s="491" t="s">
        <v>68</v>
      </c>
      <c r="H479" s="498" t="s">
        <v>68</v>
      </c>
      <c r="I479" s="497">
        <v>46085.0</v>
      </c>
      <c r="J479" s="437"/>
      <c r="K479" s="437"/>
      <c r="L479" s="437"/>
      <c r="M479" s="437"/>
      <c r="N479" s="437"/>
      <c r="O479" s="437"/>
      <c r="P479" s="437"/>
      <c r="Q479" s="437"/>
      <c r="R479" s="437"/>
      <c r="S479" s="437"/>
      <c r="T479" s="437"/>
      <c r="U479" s="437"/>
      <c r="V479" s="437"/>
      <c r="W479" s="437"/>
      <c r="X479" s="437"/>
      <c r="Y479" s="437"/>
      <c r="Z479" s="437"/>
      <c r="AA479" s="437"/>
      <c r="AB479" s="437"/>
    </row>
    <row r="480">
      <c r="A480" s="385" t="s">
        <v>68</v>
      </c>
      <c r="B480" s="494">
        <v>46079.0</v>
      </c>
      <c r="C480" s="385" t="s">
        <v>13576</v>
      </c>
      <c r="D480" s="385">
        <v>8.6266708919965E14</v>
      </c>
      <c r="E480" s="385" t="s">
        <v>9239</v>
      </c>
      <c r="F480" s="385" t="s">
        <v>13579</v>
      </c>
      <c r="G480" s="491">
        <v>429.0</v>
      </c>
      <c r="H480" s="385" t="s">
        <v>13580</v>
      </c>
      <c r="I480" s="492"/>
      <c r="J480" s="437"/>
      <c r="K480" s="437"/>
      <c r="L480" s="437"/>
      <c r="M480" s="437"/>
      <c r="N480" s="437"/>
      <c r="O480" s="437"/>
      <c r="P480" s="437"/>
      <c r="Q480" s="437"/>
      <c r="R480" s="437"/>
      <c r="S480" s="437"/>
      <c r="T480" s="437"/>
      <c r="U480" s="437"/>
      <c r="V480" s="437"/>
      <c r="W480" s="437"/>
      <c r="X480" s="437"/>
      <c r="Y480" s="437"/>
      <c r="Z480" s="437"/>
      <c r="AA480" s="437"/>
      <c r="AB480" s="437"/>
    </row>
    <row r="481">
      <c r="A481" s="385" t="s">
        <v>68</v>
      </c>
      <c r="B481" s="494">
        <v>46079.0</v>
      </c>
      <c r="C481" s="385" t="s">
        <v>13576</v>
      </c>
      <c r="D481" s="385">
        <v>8.62667089312246E14</v>
      </c>
      <c r="E481" s="385" t="s">
        <v>9239</v>
      </c>
      <c r="F481" s="385" t="s">
        <v>13579</v>
      </c>
      <c r="G481" s="491">
        <v>429.0</v>
      </c>
      <c r="H481" s="385" t="s">
        <v>13580</v>
      </c>
      <c r="I481" s="492"/>
      <c r="J481" s="437"/>
      <c r="K481" s="437"/>
      <c r="L481" s="437"/>
      <c r="M481" s="437"/>
      <c r="N481" s="437"/>
      <c r="O481" s="437"/>
      <c r="P481" s="437"/>
      <c r="Q481" s="437"/>
      <c r="R481" s="437"/>
      <c r="S481" s="437"/>
      <c r="T481" s="437"/>
      <c r="U481" s="437"/>
      <c r="V481" s="437"/>
      <c r="W481" s="437"/>
      <c r="X481" s="437"/>
      <c r="Y481" s="437"/>
      <c r="Z481" s="437"/>
      <c r="AA481" s="437"/>
      <c r="AB481" s="437"/>
    </row>
    <row r="482">
      <c r="A482" s="385" t="s">
        <v>68</v>
      </c>
      <c r="B482" s="494">
        <v>46079.0</v>
      </c>
      <c r="C482" s="385" t="s">
        <v>13576</v>
      </c>
      <c r="D482" s="385">
        <v>8.62667089234499E14</v>
      </c>
      <c r="E482" s="385" t="s">
        <v>9239</v>
      </c>
      <c r="F482" s="385" t="s">
        <v>13579</v>
      </c>
      <c r="G482" s="491">
        <v>429.0</v>
      </c>
      <c r="H482" s="385" t="s">
        <v>13580</v>
      </c>
      <c r="I482" s="492"/>
      <c r="J482" s="437"/>
      <c r="K482" s="437"/>
      <c r="L482" s="437"/>
      <c r="M482" s="437"/>
      <c r="N482" s="437"/>
      <c r="O482" s="437"/>
      <c r="P482" s="437"/>
      <c r="Q482" s="437"/>
      <c r="R482" s="437"/>
      <c r="S482" s="437"/>
      <c r="T482" s="437"/>
      <c r="U482" s="437"/>
      <c r="V482" s="437"/>
      <c r="W482" s="437"/>
      <c r="X482" s="437"/>
      <c r="Y482" s="437"/>
      <c r="Z482" s="437"/>
      <c r="AA482" s="437"/>
      <c r="AB482" s="437"/>
    </row>
    <row r="483">
      <c r="A483" s="385" t="s">
        <v>68</v>
      </c>
      <c r="B483" s="494">
        <v>46079.0</v>
      </c>
      <c r="C483" s="385" t="s">
        <v>13576</v>
      </c>
      <c r="D483" s="385">
        <v>8.62667089200029E14</v>
      </c>
      <c r="E483" s="385" t="s">
        <v>9239</v>
      </c>
      <c r="F483" s="385" t="s">
        <v>13579</v>
      </c>
      <c r="G483" s="491">
        <v>429.0</v>
      </c>
      <c r="H483" s="385" t="s">
        <v>13580</v>
      </c>
      <c r="I483" s="492"/>
      <c r="J483" s="437"/>
      <c r="K483" s="437"/>
      <c r="L483" s="437"/>
      <c r="M483" s="437"/>
      <c r="N483" s="437"/>
      <c r="O483" s="437"/>
      <c r="P483" s="437"/>
      <c r="Q483" s="437"/>
      <c r="R483" s="437"/>
      <c r="S483" s="437"/>
      <c r="T483" s="437"/>
      <c r="U483" s="437"/>
      <c r="V483" s="437"/>
      <c r="W483" s="437"/>
      <c r="X483" s="437"/>
      <c r="Y483" s="437"/>
      <c r="Z483" s="437"/>
      <c r="AA483" s="437"/>
      <c r="AB483" s="437"/>
    </row>
    <row r="484">
      <c r="A484" s="385" t="s">
        <v>68</v>
      </c>
      <c r="B484" s="494">
        <v>46073.0</v>
      </c>
      <c r="C484" s="385" t="s">
        <v>13576</v>
      </c>
      <c r="D484" s="385">
        <v>8.62667089199478E14</v>
      </c>
      <c r="E484" s="385" t="s">
        <v>9239</v>
      </c>
      <c r="F484" s="385" t="s">
        <v>13579</v>
      </c>
      <c r="G484" s="491">
        <v>429.0</v>
      </c>
      <c r="H484" s="385" t="s">
        <v>13580</v>
      </c>
      <c r="I484" s="492"/>
      <c r="J484" s="437"/>
      <c r="K484" s="437"/>
      <c r="L484" s="437"/>
      <c r="M484" s="437"/>
      <c r="N484" s="437"/>
      <c r="O484" s="437"/>
      <c r="P484" s="437"/>
      <c r="Q484" s="437"/>
      <c r="R484" s="437"/>
      <c r="S484" s="437"/>
      <c r="T484" s="437"/>
      <c r="U484" s="437"/>
      <c r="V484" s="437"/>
      <c r="W484" s="437"/>
      <c r="X484" s="437"/>
      <c r="Y484" s="437"/>
      <c r="Z484" s="437"/>
      <c r="AA484" s="437"/>
      <c r="AB484" s="437"/>
    </row>
    <row r="485">
      <c r="A485" s="385" t="s">
        <v>68</v>
      </c>
      <c r="B485" s="494">
        <v>46077.0</v>
      </c>
      <c r="C485" s="385" t="s">
        <v>13576</v>
      </c>
      <c r="D485" s="385">
        <v>8.62667089234333E14</v>
      </c>
      <c r="E485" s="385" t="s">
        <v>2772</v>
      </c>
      <c r="F485" s="385" t="s">
        <v>68</v>
      </c>
      <c r="G485" s="491" t="s">
        <v>68</v>
      </c>
      <c r="H485" s="385" t="s">
        <v>68</v>
      </c>
      <c r="I485" s="492"/>
      <c r="J485" s="437"/>
      <c r="K485" s="437"/>
      <c r="L485" s="437"/>
      <c r="M485" s="437"/>
      <c r="N485" s="437"/>
      <c r="O485" s="437"/>
      <c r="P485" s="437"/>
      <c r="Q485" s="437"/>
      <c r="R485" s="437"/>
      <c r="S485" s="437"/>
      <c r="T485" s="437"/>
      <c r="U485" s="437"/>
      <c r="V485" s="437"/>
      <c r="W485" s="437"/>
      <c r="X485" s="437"/>
      <c r="Y485" s="437"/>
      <c r="Z485" s="437"/>
      <c r="AA485" s="437"/>
      <c r="AB485" s="437"/>
    </row>
    <row r="486">
      <c r="A486" s="385" t="s">
        <v>68</v>
      </c>
      <c r="B486" s="494">
        <v>46077.0</v>
      </c>
      <c r="C486" s="385" t="s">
        <v>13576</v>
      </c>
      <c r="D486" s="385">
        <v>8.62667089244373E14</v>
      </c>
      <c r="E486" s="385" t="s">
        <v>2772</v>
      </c>
      <c r="F486" s="385" t="s">
        <v>68</v>
      </c>
      <c r="G486" s="491" t="s">
        <v>68</v>
      </c>
      <c r="H486" s="385" t="s">
        <v>68</v>
      </c>
      <c r="I486" s="492"/>
      <c r="J486" s="437"/>
      <c r="K486" s="437"/>
      <c r="L486" s="437"/>
      <c r="M486" s="437"/>
      <c r="N486" s="437"/>
      <c r="O486" s="437"/>
      <c r="P486" s="437"/>
      <c r="Q486" s="437"/>
      <c r="R486" s="437"/>
      <c r="S486" s="437"/>
      <c r="T486" s="437"/>
      <c r="U486" s="437"/>
      <c r="V486" s="437"/>
      <c r="W486" s="437"/>
      <c r="X486" s="437"/>
      <c r="Y486" s="437"/>
      <c r="Z486" s="437"/>
      <c r="AA486" s="437"/>
      <c r="AB486" s="437"/>
    </row>
    <row r="487">
      <c r="A487" s="385" t="s">
        <v>68</v>
      </c>
      <c r="B487" s="494">
        <v>46077.0</v>
      </c>
      <c r="C487" s="385" t="s">
        <v>13576</v>
      </c>
      <c r="D487" s="385">
        <v>8.62667089393089E14</v>
      </c>
      <c r="E487" s="385" t="s">
        <v>2772</v>
      </c>
      <c r="F487" s="385" t="s">
        <v>68</v>
      </c>
      <c r="G487" s="491" t="s">
        <v>68</v>
      </c>
      <c r="H487" s="385" t="s">
        <v>68</v>
      </c>
      <c r="I487" s="492"/>
      <c r="J487" s="437"/>
      <c r="K487" s="437"/>
      <c r="L487" s="437"/>
      <c r="M487" s="437"/>
      <c r="N487" s="437"/>
      <c r="O487" s="437"/>
      <c r="P487" s="437"/>
      <c r="Q487" s="437"/>
      <c r="R487" s="437"/>
      <c r="S487" s="437"/>
      <c r="T487" s="437"/>
      <c r="U487" s="437"/>
      <c r="V487" s="437"/>
      <c r="W487" s="437"/>
      <c r="X487" s="437"/>
      <c r="Y487" s="437"/>
      <c r="Z487" s="437"/>
      <c r="AA487" s="437"/>
      <c r="AB487" s="437"/>
    </row>
    <row r="488">
      <c r="A488" s="385" t="s">
        <v>68</v>
      </c>
      <c r="B488" s="494">
        <v>46077.0</v>
      </c>
      <c r="C488" s="385" t="s">
        <v>13576</v>
      </c>
      <c r="D488" s="385">
        <v>8.62667089312394E14</v>
      </c>
      <c r="E488" s="385" t="s">
        <v>2772</v>
      </c>
      <c r="F488" s="385" t="s">
        <v>68</v>
      </c>
      <c r="G488" s="491" t="s">
        <v>68</v>
      </c>
      <c r="H488" s="385" t="s">
        <v>68</v>
      </c>
      <c r="I488" s="492"/>
      <c r="J488" s="437"/>
      <c r="K488" s="437"/>
      <c r="L488" s="437"/>
      <c r="M488" s="437"/>
      <c r="N488" s="437"/>
      <c r="O488" s="437"/>
      <c r="P488" s="437"/>
      <c r="Q488" s="437"/>
      <c r="R488" s="437"/>
      <c r="S488" s="437"/>
      <c r="T488" s="437"/>
      <c r="U488" s="437"/>
      <c r="V488" s="437"/>
      <c r="W488" s="437"/>
      <c r="X488" s="437"/>
      <c r="Y488" s="437"/>
      <c r="Z488" s="437"/>
      <c r="AA488" s="437"/>
      <c r="AB488" s="437"/>
    </row>
    <row r="489">
      <c r="A489" s="385" t="s">
        <v>68</v>
      </c>
      <c r="B489" s="494">
        <v>46077.0</v>
      </c>
      <c r="C489" s="385" t="s">
        <v>13576</v>
      </c>
      <c r="D489" s="385">
        <v>8.62667089245339E14</v>
      </c>
      <c r="E489" s="385" t="s">
        <v>2772</v>
      </c>
      <c r="F489" s="385" t="s">
        <v>68</v>
      </c>
      <c r="G489" s="491" t="s">
        <v>68</v>
      </c>
      <c r="H489" s="385" t="s">
        <v>68</v>
      </c>
      <c r="I489" s="492"/>
      <c r="J489" s="437"/>
      <c r="K489" s="437"/>
      <c r="L489" s="437"/>
      <c r="M489" s="437"/>
      <c r="N489" s="437"/>
      <c r="O489" s="437"/>
      <c r="P489" s="437"/>
      <c r="Q489" s="437"/>
      <c r="R489" s="437"/>
      <c r="S489" s="437"/>
      <c r="T489" s="437"/>
      <c r="U489" s="437"/>
      <c r="V489" s="437"/>
      <c r="W489" s="437"/>
      <c r="X489" s="437"/>
      <c r="Y489" s="437"/>
      <c r="Z489" s="437"/>
      <c r="AA489" s="437"/>
      <c r="AB489" s="437"/>
    </row>
    <row r="490">
      <c r="A490" s="385" t="s">
        <v>68</v>
      </c>
      <c r="B490" s="494">
        <v>46077.0</v>
      </c>
      <c r="C490" s="385" t="s">
        <v>13576</v>
      </c>
      <c r="D490" s="385">
        <v>8.62667089393899E14</v>
      </c>
      <c r="E490" s="385" t="s">
        <v>2772</v>
      </c>
      <c r="F490" s="385" t="s">
        <v>68</v>
      </c>
      <c r="G490" s="491" t="s">
        <v>68</v>
      </c>
      <c r="H490" s="385" t="s">
        <v>68</v>
      </c>
      <c r="I490" s="492"/>
      <c r="J490" s="437"/>
      <c r="K490" s="437"/>
      <c r="L490" s="437"/>
      <c r="M490" s="437"/>
      <c r="N490" s="437"/>
      <c r="O490" s="437"/>
      <c r="P490" s="437"/>
      <c r="Q490" s="437"/>
      <c r="R490" s="437"/>
      <c r="S490" s="437"/>
      <c r="T490" s="437"/>
      <c r="U490" s="437"/>
      <c r="V490" s="437"/>
      <c r="W490" s="437"/>
      <c r="X490" s="437"/>
      <c r="Y490" s="437"/>
      <c r="Z490" s="437"/>
      <c r="AA490" s="437"/>
      <c r="AB490" s="437"/>
    </row>
    <row r="491">
      <c r="A491" s="385" t="s">
        <v>68</v>
      </c>
      <c r="B491" s="494">
        <v>46077.0</v>
      </c>
      <c r="C491" s="385" t="s">
        <v>13576</v>
      </c>
      <c r="D491" s="385">
        <v>8.62667089308319E14</v>
      </c>
      <c r="E491" s="385" t="s">
        <v>2772</v>
      </c>
      <c r="F491" s="385" t="s">
        <v>13586</v>
      </c>
      <c r="G491" s="491" t="s">
        <v>68</v>
      </c>
      <c r="H491" s="385" t="s">
        <v>68</v>
      </c>
      <c r="I491" s="497">
        <v>46085.0</v>
      </c>
      <c r="J491" s="437"/>
      <c r="K491" s="437"/>
      <c r="L491" s="437"/>
      <c r="M491" s="437"/>
      <c r="N491" s="437"/>
      <c r="O491" s="437"/>
      <c r="P491" s="437"/>
      <c r="Q491" s="437"/>
      <c r="R491" s="437"/>
      <c r="S491" s="437"/>
      <c r="T491" s="437"/>
      <c r="U491" s="437"/>
      <c r="V491" s="437"/>
      <c r="W491" s="437"/>
      <c r="X491" s="437"/>
      <c r="Y491" s="437"/>
      <c r="Z491" s="437"/>
      <c r="AA491" s="437"/>
      <c r="AB491" s="437"/>
    </row>
    <row r="492">
      <c r="A492" s="385" t="s">
        <v>68</v>
      </c>
      <c r="B492" s="494">
        <v>46077.0</v>
      </c>
      <c r="C492" s="385" t="s">
        <v>13576</v>
      </c>
      <c r="D492" s="385">
        <v>8.62667089292448E14</v>
      </c>
      <c r="E492" s="385" t="s">
        <v>2772</v>
      </c>
      <c r="F492" s="385" t="s">
        <v>68</v>
      </c>
      <c r="G492" s="491" t="s">
        <v>68</v>
      </c>
      <c r="H492" s="385" t="s">
        <v>68</v>
      </c>
      <c r="I492" s="492"/>
      <c r="J492" s="437"/>
      <c r="K492" s="437"/>
      <c r="L492" s="437"/>
      <c r="M492" s="437"/>
      <c r="N492" s="437"/>
      <c r="O492" s="437"/>
      <c r="P492" s="437"/>
      <c r="Q492" s="437"/>
      <c r="R492" s="437"/>
      <c r="S492" s="437"/>
      <c r="T492" s="437"/>
      <c r="U492" s="437"/>
      <c r="V492" s="437"/>
      <c r="W492" s="437"/>
      <c r="X492" s="437"/>
      <c r="Y492" s="437"/>
      <c r="Z492" s="437"/>
      <c r="AA492" s="437"/>
      <c r="AB492" s="437"/>
    </row>
    <row r="493">
      <c r="A493" s="385" t="s">
        <v>68</v>
      </c>
      <c r="B493" s="494">
        <v>46077.0</v>
      </c>
      <c r="C493" s="385" t="s">
        <v>13576</v>
      </c>
      <c r="D493" s="385">
        <v>8.62667089282019E14</v>
      </c>
      <c r="E493" s="385" t="s">
        <v>2772</v>
      </c>
      <c r="F493" s="385" t="s">
        <v>68</v>
      </c>
      <c r="G493" s="491" t="s">
        <v>68</v>
      </c>
      <c r="H493" s="385" t="s">
        <v>68</v>
      </c>
      <c r="I493" s="492"/>
      <c r="J493" s="437"/>
      <c r="K493" s="437"/>
      <c r="L493" s="437"/>
      <c r="M493" s="437"/>
      <c r="N493" s="437"/>
      <c r="O493" s="437"/>
      <c r="P493" s="437"/>
      <c r="Q493" s="437"/>
      <c r="R493" s="437"/>
      <c r="S493" s="437"/>
      <c r="T493" s="437"/>
      <c r="U493" s="437"/>
      <c r="V493" s="437"/>
      <c r="W493" s="437"/>
      <c r="X493" s="437"/>
      <c r="Y493" s="437"/>
      <c r="Z493" s="437"/>
      <c r="AA493" s="437"/>
      <c r="AB493" s="437"/>
    </row>
    <row r="494">
      <c r="A494" s="385" t="s">
        <v>68</v>
      </c>
      <c r="B494" s="494">
        <v>46077.0</v>
      </c>
      <c r="C494" s="385" t="s">
        <v>13576</v>
      </c>
      <c r="D494" s="385">
        <v>8.62667089278603E14</v>
      </c>
      <c r="E494" s="385" t="s">
        <v>2772</v>
      </c>
      <c r="F494" s="385" t="s">
        <v>68</v>
      </c>
      <c r="G494" s="491" t="s">
        <v>68</v>
      </c>
      <c r="H494" s="385" t="s">
        <v>68</v>
      </c>
      <c r="I494" s="492"/>
      <c r="J494" s="437"/>
      <c r="K494" s="437"/>
      <c r="L494" s="437"/>
      <c r="M494" s="437"/>
      <c r="N494" s="437"/>
      <c r="O494" s="437"/>
      <c r="P494" s="437"/>
      <c r="Q494" s="437"/>
      <c r="R494" s="437"/>
      <c r="S494" s="437"/>
      <c r="T494" s="437"/>
      <c r="U494" s="437"/>
      <c r="V494" s="437"/>
      <c r="W494" s="437"/>
      <c r="X494" s="437"/>
      <c r="Y494" s="437"/>
      <c r="Z494" s="437"/>
      <c r="AA494" s="437"/>
      <c r="AB494" s="437"/>
    </row>
    <row r="495">
      <c r="A495" s="385" t="s">
        <v>68</v>
      </c>
      <c r="B495" s="494">
        <v>46077.0</v>
      </c>
      <c r="C495" s="385" t="s">
        <v>13576</v>
      </c>
      <c r="D495" s="385">
        <v>8.62667089245016E14</v>
      </c>
      <c r="E495" s="385" t="s">
        <v>2772</v>
      </c>
      <c r="F495" s="385" t="s">
        <v>68</v>
      </c>
      <c r="G495" s="491" t="s">
        <v>68</v>
      </c>
      <c r="H495" s="385" t="s">
        <v>68</v>
      </c>
      <c r="I495" s="492"/>
      <c r="J495" s="437"/>
      <c r="K495" s="437"/>
      <c r="L495" s="437"/>
      <c r="M495" s="437"/>
      <c r="N495" s="437"/>
      <c r="O495" s="437"/>
      <c r="P495" s="437"/>
      <c r="Q495" s="437"/>
      <c r="R495" s="437"/>
      <c r="S495" s="437"/>
      <c r="T495" s="437"/>
      <c r="U495" s="437"/>
      <c r="V495" s="437"/>
      <c r="W495" s="437"/>
      <c r="X495" s="437"/>
      <c r="Y495" s="437"/>
      <c r="Z495" s="437"/>
      <c r="AA495" s="437"/>
      <c r="AB495" s="437"/>
    </row>
    <row r="496">
      <c r="A496" s="385" t="s">
        <v>68</v>
      </c>
      <c r="B496" s="494">
        <v>46073.0</v>
      </c>
      <c r="C496" s="385" t="s">
        <v>13576</v>
      </c>
      <c r="D496" s="385">
        <v>8.62667089233434E14</v>
      </c>
      <c r="E496" s="385" t="s">
        <v>9239</v>
      </c>
      <c r="F496" s="385" t="s">
        <v>13579</v>
      </c>
      <c r="G496" s="491">
        <v>429.0</v>
      </c>
      <c r="H496" s="385" t="s">
        <v>13580</v>
      </c>
      <c r="I496" s="492"/>
      <c r="J496" s="437"/>
      <c r="K496" s="437"/>
      <c r="L496" s="437"/>
      <c r="M496" s="437"/>
      <c r="N496" s="437"/>
      <c r="O496" s="437"/>
      <c r="P496" s="437"/>
      <c r="Q496" s="437"/>
      <c r="R496" s="437"/>
      <c r="S496" s="437"/>
      <c r="T496" s="437"/>
      <c r="U496" s="437"/>
      <c r="V496" s="437"/>
      <c r="W496" s="437"/>
      <c r="X496" s="437"/>
      <c r="Y496" s="437"/>
      <c r="Z496" s="437"/>
      <c r="AA496" s="437"/>
      <c r="AB496" s="437"/>
    </row>
    <row r="497">
      <c r="A497" s="385" t="s">
        <v>68</v>
      </c>
      <c r="B497" s="494">
        <v>46073.0</v>
      </c>
      <c r="C497" s="385" t="s">
        <v>13576</v>
      </c>
      <c r="D497" s="385">
        <v>8.62667089199981E14</v>
      </c>
      <c r="E497" s="385" t="s">
        <v>9239</v>
      </c>
      <c r="F497" s="385" t="s">
        <v>13579</v>
      </c>
      <c r="G497" s="491">
        <v>429.0</v>
      </c>
      <c r="H497" s="385" t="s">
        <v>13580</v>
      </c>
      <c r="I497" s="492"/>
      <c r="J497" s="437"/>
      <c r="K497" s="437"/>
      <c r="L497" s="437"/>
      <c r="M497" s="437"/>
      <c r="N497" s="437"/>
      <c r="O497" s="437"/>
      <c r="P497" s="437"/>
      <c r="Q497" s="437"/>
      <c r="R497" s="437"/>
      <c r="S497" s="437"/>
      <c r="T497" s="437"/>
      <c r="U497" s="437"/>
      <c r="V497" s="437"/>
      <c r="W497" s="437"/>
      <c r="X497" s="437"/>
      <c r="Y497" s="437"/>
      <c r="Z497" s="437"/>
      <c r="AA497" s="437"/>
      <c r="AB497" s="437"/>
    </row>
    <row r="498">
      <c r="A498" s="385" t="s">
        <v>68</v>
      </c>
      <c r="B498" s="494">
        <v>46073.0</v>
      </c>
      <c r="C498" s="385" t="s">
        <v>13576</v>
      </c>
      <c r="D498" s="385">
        <v>8.62667089233897E14</v>
      </c>
      <c r="E498" s="385" t="s">
        <v>9239</v>
      </c>
      <c r="F498" s="385" t="s">
        <v>13579</v>
      </c>
      <c r="G498" s="491">
        <v>429.0</v>
      </c>
      <c r="H498" s="385" t="s">
        <v>13580</v>
      </c>
      <c r="I498" s="492"/>
      <c r="J498" s="437"/>
      <c r="K498" s="437"/>
      <c r="L498" s="437"/>
      <c r="M498" s="437"/>
      <c r="N498" s="437"/>
      <c r="O498" s="437"/>
      <c r="P498" s="437"/>
      <c r="Q498" s="437"/>
      <c r="R498" s="437"/>
      <c r="S498" s="437"/>
      <c r="T498" s="437"/>
      <c r="U498" s="437"/>
      <c r="V498" s="437"/>
      <c r="W498" s="437"/>
      <c r="X498" s="437"/>
      <c r="Y498" s="437"/>
      <c r="Z498" s="437"/>
      <c r="AA498" s="437"/>
      <c r="AB498" s="437"/>
    </row>
    <row r="499">
      <c r="A499" s="385" t="s">
        <v>68</v>
      </c>
      <c r="B499" s="494">
        <v>46073.0</v>
      </c>
      <c r="C499" s="385" t="s">
        <v>13576</v>
      </c>
      <c r="D499" s="385">
        <v>8.62667089334877E14</v>
      </c>
      <c r="E499" s="385" t="s">
        <v>9239</v>
      </c>
      <c r="F499" s="385" t="s">
        <v>13579</v>
      </c>
      <c r="G499" s="491">
        <v>429.0</v>
      </c>
      <c r="H499" s="385" t="s">
        <v>13580</v>
      </c>
      <c r="I499" s="492"/>
      <c r="J499" s="437"/>
      <c r="K499" s="437"/>
      <c r="L499" s="437"/>
      <c r="M499" s="437"/>
      <c r="N499" s="437"/>
      <c r="O499" s="437"/>
      <c r="P499" s="437"/>
      <c r="Q499" s="437"/>
      <c r="R499" s="437"/>
      <c r="S499" s="437"/>
      <c r="T499" s="437"/>
      <c r="U499" s="437"/>
      <c r="V499" s="437"/>
      <c r="W499" s="437"/>
      <c r="X499" s="437"/>
      <c r="Y499" s="437"/>
      <c r="Z499" s="437"/>
      <c r="AA499" s="437"/>
      <c r="AB499" s="437"/>
    </row>
    <row r="500">
      <c r="A500" s="494">
        <v>46071.0</v>
      </c>
      <c r="B500" s="494">
        <v>46127.0</v>
      </c>
      <c r="C500" s="385" t="s">
        <v>13576</v>
      </c>
      <c r="D500" s="385">
        <v>8.62667089200144E14</v>
      </c>
      <c r="E500" s="385" t="s">
        <v>2772</v>
      </c>
      <c r="F500" s="385" t="s">
        <v>68</v>
      </c>
      <c r="G500" s="491" t="s">
        <v>68</v>
      </c>
      <c r="H500" s="385">
        <v>8.118228912E9</v>
      </c>
      <c r="I500" s="492"/>
      <c r="J500" s="437"/>
      <c r="K500" s="437"/>
      <c r="L500" s="437"/>
      <c r="M500" s="437"/>
      <c r="N500" s="437"/>
      <c r="O500" s="437"/>
      <c r="P500" s="437"/>
      <c r="Q500" s="437"/>
      <c r="R500" s="437"/>
      <c r="S500" s="437"/>
      <c r="T500" s="437"/>
      <c r="U500" s="437"/>
      <c r="V500" s="437"/>
      <c r="W500" s="437"/>
      <c r="X500" s="437"/>
      <c r="Y500" s="437"/>
      <c r="Z500" s="437"/>
      <c r="AA500" s="437"/>
      <c r="AB500" s="437"/>
    </row>
    <row r="501">
      <c r="A501" s="385" t="s">
        <v>68</v>
      </c>
      <c r="B501" s="494">
        <v>46071.0</v>
      </c>
      <c r="C501" s="385" t="s">
        <v>13576</v>
      </c>
      <c r="D501" s="385">
        <v>8.62667089381688E14</v>
      </c>
      <c r="E501" s="385" t="s">
        <v>2772</v>
      </c>
      <c r="F501" s="385" t="s">
        <v>10618</v>
      </c>
      <c r="G501" s="491" t="s">
        <v>68</v>
      </c>
      <c r="H501" s="385" t="s">
        <v>68</v>
      </c>
      <c r="I501" s="497">
        <v>46072.0</v>
      </c>
      <c r="J501" s="437"/>
      <c r="K501" s="437"/>
      <c r="L501" s="437"/>
      <c r="M501" s="437"/>
      <c r="N501" s="437"/>
      <c r="O501" s="437"/>
      <c r="P501" s="437"/>
      <c r="Q501" s="437"/>
      <c r="R501" s="437"/>
      <c r="S501" s="437"/>
      <c r="T501" s="437"/>
      <c r="U501" s="437"/>
      <c r="V501" s="437"/>
      <c r="W501" s="437"/>
      <c r="X501" s="437"/>
      <c r="Y501" s="437"/>
      <c r="Z501" s="437"/>
      <c r="AA501" s="437"/>
      <c r="AB501" s="437"/>
    </row>
    <row r="502">
      <c r="A502" s="385" t="s">
        <v>68</v>
      </c>
      <c r="B502" s="494">
        <v>46071.0</v>
      </c>
      <c r="C502" s="385" t="s">
        <v>13576</v>
      </c>
      <c r="D502" s="385">
        <v>8.62667089393048E14</v>
      </c>
      <c r="E502" s="385" t="s">
        <v>2772</v>
      </c>
      <c r="F502" s="385" t="s">
        <v>10618</v>
      </c>
      <c r="G502" s="491" t="s">
        <v>68</v>
      </c>
      <c r="H502" s="385" t="s">
        <v>68</v>
      </c>
      <c r="I502" s="497">
        <v>46073.0</v>
      </c>
      <c r="J502" s="437"/>
      <c r="K502" s="437"/>
      <c r="L502" s="437"/>
      <c r="M502" s="437"/>
      <c r="N502" s="437"/>
      <c r="O502" s="437"/>
      <c r="P502" s="437"/>
      <c r="Q502" s="437"/>
      <c r="R502" s="437"/>
      <c r="S502" s="437"/>
      <c r="T502" s="437"/>
      <c r="U502" s="437"/>
      <c r="V502" s="437"/>
      <c r="W502" s="437"/>
      <c r="X502" s="437"/>
      <c r="Y502" s="437"/>
      <c r="Z502" s="437"/>
      <c r="AA502" s="437"/>
      <c r="AB502" s="437"/>
    </row>
    <row r="503">
      <c r="A503" s="385" t="s">
        <v>68</v>
      </c>
      <c r="B503" s="494">
        <v>46071.0</v>
      </c>
      <c r="C503" s="385" t="s">
        <v>13576</v>
      </c>
      <c r="D503" s="385">
        <v>8.62667089334851E14</v>
      </c>
      <c r="E503" s="385" t="s">
        <v>2772</v>
      </c>
      <c r="F503" s="385" t="s">
        <v>10618</v>
      </c>
      <c r="G503" s="491" t="s">
        <v>68</v>
      </c>
      <c r="H503" s="385" t="s">
        <v>68</v>
      </c>
      <c r="I503" s="497">
        <v>46072.0</v>
      </c>
      <c r="J503" s="437"/>
      <c r="K503" s="437"/>
      <c r="L503" s="437"/>
      <c r="M503" s="437"/>
      <c r="N503" s="437"/>
      <c r="O503" s="437"/>
      <c r="P503" s="437"/>
      <c r="Q503" s="437"/>
      <c r="R503" s="437"/>
      <c r="S503" s="437"/>
      <c r="T503" s="437"/>
      <c r="U503" s="437"/>
      <c r="V503" s="437"/>
      <c r="W503" s="437"/>
      <c r="X503" s="437"/>
      <c r="Y503" s="437"/>
      <c r="Z503" s="437"/>
      <c r="AA503" s="437"/>
      <c r="AB503" s="437"/>
    </row>
    <row r="504">
      <c r="A504" s="385" t="s">
        <v>68</v>
      </c>
      <c r="B504" s="494">
        <v>46071.0</v>
      </c>
      <c r="C504" s="385" t="s">
        <v>13576</v>
      </c>
      <c r="D504" s="385">
        <v>8.62667089303997E14</v>
      </c>
      <c r="E504" s="385" t="s">
        <v>2772</v>
      </c>
      <c r="F504" s="385" t="s">
        <v>68</v>
      </c>
      <c r="G504" s="491" t="s">
        <v>68</v>
      </c>
      <c r="H504" s="385" t="s">
        <v>68</v>
      </c>
      <c r="I504" s="492"/>
      <c r="J504" s="437"/>
      <c r="K504" s="437"/>
      <c r="L504" s="437"/>
      <c r="M504" s="437"/>
      <c r="N504" s="437"/>
      <c r="O504" s="437"/>
      <c r="P504" s="437"/>
      <c r="Q504" s="437"/>
      <c r="R504" s="437"/>
      <c r="S504" s="437"/>
      <c r="T504" s="437"/>
      <c r="U504" s="437"/>
      <c r="V504" s="437"/>
      <c r="W504" s="437"/>
      <c r="X504" s="437"/>
      <c r="Y504" s="437"/>
      <c r="Z504" s="437"/>
      <c r="AA504" s="437"/>
      <c r="AB504" s="437"/>
    </row>
    <row r="505">
      <c r="A505" s="385" t="s">
        <v>68</v>
      </c>
      <c r="B505" s="494">
        <v>46071.0</v>
      </c>
      <c r="C505" s="385" t="s">
        <v>13576</v>
      </c>
      <c r="D505" s="385">
        <v>8.62667089282142E14</v>
      </c>
      <c r="E505" s="385" t="s">
        <v>2772</v>
      </c>
      <c r="F505" s="385" t="s">
        <v>68</v>
      </c>
      <c r="G505" s="491" t="s">
        <v>68</v>
      </c>
      <c r="H505" s="385" t="s">
        <v>68</v>
      </c>
      <c r="I505" s="492"/>
      <c r="J505" s="437"/>
      <c r="K505" s="437"/>
      <c r="L505" s="437"/>
      <c r="M505" s="437"/>
      <c r="N505" s="437"/>
      <c r="O505" s="437"/>
      <c r="P505" s="437"/>
      <c r="Q505" s="437"/>
      <c r="R505" s="437"/>
      <c r="S505" s="437"/>
      <c r="T505" s="437"/>
      <c r="U505" s="437"/>
      <c r="V505" s="437"/>
      <c r="W505" s="437"/>
      <c r="X505" s="437"/>
      <c r="Y505" s="437"/>
      <c r="Z505" s="437"/>
      <c r="AA505" s="437"/>
      <c r="AB505" s="437"/>
    </row>
    <row r="506">
      <c r="A506" s="385" t="s">
        <v>68</v>
      </c>
      <c r="B506" s="494">
        <v>46071.0</v>
      </c>
      <c r="C506" s="385" t="s">
        <v>13576</v>
      </c>
      <c r="D506" s="385">
        <v>8.62667089233616E14</v>
      </c>
      <c r="E506" s="385" t="s">
        <v>2772</v>
      </c>
      <c r="F506" s="385" t="s">
        <v>68</v>
      </c>
      <c r="G506" s="491" t="s">
        <v>68</v>
      </c>
      <c r="H506" s="385" t="s">
        <v>68</v>
      </c>
      <c r="I506" s="492"/>
      <c r="J506" s="437"/>
      <c r="K506" s="437"/>
      <c r="L506" s="437"/>
      <c r="M506" s="437"/>
      <c r="N506" s="437"/>
      <c r="O506" s="437"/>
      <c r="P506" s="437"/>
      <c r="Q506" s="437"/>
      <c r="R506" s="437"/>
      <c r="S506" s="437"/>
      <c r="T506" s="437"/>
      <c r="U506" s="437"/>
      <c r="V506" s="437"/>
      <c r="W506" s="437"/>
      <c r="X506" s="437"/>
      <c r="Y506" s="437"/>
      <c r="Z506" s="437"/>
      <c r="AA506" s="437"/>
      <c r="AB506" s="437"/>
    </row>
    <row r="507">
      <c r="A507" s="385" t="s">
        <v>68</v>
      </c>
      <c r="B507" s="494">
        <v>46071.0</v>
      </c>
      <c r="C507" s="385" t="s">
        <v>13576</v>
      </c>
      <c r="D507" s="385">
        <v>8.62667089288925E14</v>
      </c>
      <c r="E507" s="385" t="s">
        <v>2772</v>
      </c>
      <c r="F507" s="385" t="s">
        <v>68</v>
      </c>
      <c r="G507" s="491" t="s">
        <v>68</v>
      </c>
      <c r="H507" s="385" t="s">
        <v>68</v>
      </c>
      <c r="I507" s="492"/>
      <c r="J507" s="437"/>
      <c r="K507" s="437"/>
      <c r="L507" s="437"/>
      <c r="M507" s="437"/>
      <c r="N507" s="437"/>
      <c r="O507" s="437"/>
      <c r="P507" s="437"/>
      <c r="Q507" s="437"/>
      <c r="R507" s="437"/>
      <c r="S507" s="437"/>
      <c r="T507" s="437"/>
      <c r="U507" s="437"/>
      <c r="V507" s="437"/>
      <c r="W507" s="437"/>
      <c r="X507" s="437"/>
      <c r="Y507" s="437"/>
      <c r="Z507" s="437"/>
      <c r="AA507" s="437"/>
      <c r="AB507" s="437"/>
    </row>
    <row r="508">
      <c r="A508" s="385" t="s">
        <v>68</v>
      </c>
      <c r="B508" s="494">
        <v>46070.0</v>
      </c>
      <c r="C508" s="385" t="s">
        <v>13576</v>
      </c>
      <c r="D508" s="385">
        <v>8.6266708931217E14</v>
      </c>
      <c r="E508" s="385" t="s">
        <v>7814</v>
      </c>
      <c r="F508" s="385" t="s">
        <v>13579</v>
      </c>
      <c r="G508" s="491">
        <f t="shared" ref="G508:G517" si="8">390*0.16+400</f>
        <v>462.4</v>
      </c>
      <c r="H508" s="385" t="s">
        <v>68</v>
      </c>
      <c r="I508" s="492"/>
      <c r="J508" s="437"/>
      <c r="K508" s="437"/>
      <c r="L508" s="437"/>
      <c r="M508" s="437"/>
      <c r="N508" s="437"/>
      <c r="O508" s="437"/>
      <c r="P508" s="437"/>
      <c r="Q508" s="437"/>
      <c r="R508" s="437"/>
      <c r="S508" s="437"/>
      <c r="T508" s="437"/>
      <c r="U508" s="437"/>
      <c r="V508" s="437"/>
      <c r="W508" s="437"/>
      <c r="X508" s="437"/>
      <c r="Y508" s="437"/>
      <c r="Z508" s="437"/>
      <c r="AA508" s="437"/>
      <c r="AB508" s="437"/>
    </row>
    <row r="509">
      <c r="A509" s="385" t="s">
        <v>68</v>
      </c>
      <c r="B509" s="494">
        <v>46070.0</v>
      </c>
      <c r="C509" s="385" t="s">
        <v>13576</v>
      </c>
      <c r="D509" s="385">
        <v>8.62667089222049E14</v>
      </c>
      <c r="E509" s="385" t="s">
        <v>7814</v>
      </c>
      <c r="F509" s="385" t="s">
        <v>13579</v>
      </c>
      <c r="G509" s="491">
        <f t="shared" si="8"/>
        <v>462.4</v>
      </c>
      <c r="H509" s="385" t="s">
        <v>68</v>
      </c>
      <c r="I509" s="492"/>
      <c r="J509" s="437"/>
      <c r="K509" s="437"/>
      <c r="L509" s="437"/>
      <c r="M509" s="437"/>
      <c r="N509" s="437"/>
      <c r="O509" s="437"/>
      <c r="P509" s="437"/>
      <c r="Q509" s="437"/>
      <c r="R509" s="437"/>
      <c r="S509" s="437"/>
      <c r="T509" s="437"/>
      <c r="U509" s="437"/>
      <c r="V509" s="437"/>
      <c r="W509" s="437"/>
      <c r="X509" s="437"/>
      <c r="Y509" s="437"/>
      <c r="Z509" s="437"/>
      <c r="AA509" s="437"/>
      <c r="AB509" s="437"/>
    </row>
    <row r="510">
      <c r="A510" s="385" t="s">
        <v>68</v>
      </c>
      <c r="B510" s="494">
        <v>46070.0</v>
      </c>
      <c r="C510" s="385" t="s">
        <v>13576</v>
      </c>
      <c r="D510" s="385">
        <v>8.6266708938167E14</v>
      </c>
      <c r="E510" s="385" t="s">
        <v>7814</v>
      </c>
      <c r="F510" s="385" t="s">
        <v>13579</v>
      </c>
      <c r="G510" s="491">
        <f t="shared" si="8"/>
        <v>462.4</v>
      </c>
      <c r="H510" s="385" t="s">
        <v>68</v>
      </c>
      <c r="I510" s="492"/>
      <c r="J510" s="437"/>
      <c r="K510" s="437"/>
      <c r="L510" s="437"/>
      <c r="M510" s="437"/>
      <c r="N510" s="437"/>
      <c r="O510" s="437"/>
      <c r="P510" s="437"/>
      <c r="Q510" s="437"/>
      <c r="R510" s="437"/>
      <c r="S510" s="437"/>
      <c r="T510" s="437"/>
      <c r="U510" s="437"/>
      <c r="V510" s="437"/>
      <c r="W510" s="437"/>
      <c r="X510" s="437"/>
      <c r="Y510" s="437"/>
      <c r="Z510" s="437"/>
      <c r="AA510" s="437"/>
      <c r="AB510" s="437"/>
    </row>
    <row r="511">
      <c r="A511" s="385" t="s">
        <v>68</v>
      </c>
      <c r="B511" s="494">
        <v>46070.0</v>
      </c>
      <c r="C511" s="385" t="s">
        <v>13576</v>
      </c>
      <c r="D511" s="385">
        <v>8.62667089312311E14</v>
      </c>
      <c r="E511" s="385" t="s">
        <v>7814</v>
      </c>
      <c r="F511" s="385" t="s">
        <v>13579</v>
      </c>
      <c r="G511" s="491">
        <f t="shared" si="8"/>
        <v>462.4</v>
      </c>
      <c r="H511" s="385" t="s">
        <v>68</v>
      </c>
      <c r="I511" s="492"/>
      <c r="J511" s="437"/>
      <c r="K511" s="437"/>
      <c r="L511" s="437"/>
      <c r="M511" s="437"/>
      <c r="N511" s="437"/>
      <c r="O511" s="437"/>
      <c r="P511" s="437"/>
      <c r="Q511" s="437"/>
      <c r="R511" s="437"/>
      <c r="S511" s="437"/>
      <c r="T511" s="437"/>
      <c r="U511" s="437"/>
      <c r="V511" s="437"/>
      <c r="W511" s="437"/>
      <c r="X511" s="437"/>
      <c r="Y511" s="437"/>
      <c r="Z511" s="437"/>
      <c r="AA511" s="437"/>
      <c r="AB511" s="437"/>
    </row>
    <row r="512">
      <c r="A512" s="385" t="s">
        <v>68</v>
      </c>
      <c r="B512" s="494">
        <v>46070.0</v>
      </c>
      <c r="C512" s="385" t="s">
        <v>13576</v>
      </c>
      <c r="D512" s="385">
        <v>8.62667089233384E14</v>
      </c>
      <c r="E512" s="385" t="s">
        <v>7814</v>
      </c>
      <c r="F512" s="385" t="s">
        <v>13579</v>
      </c>
      <c r="G512" s="491">
        <f t="shared" si="8"/>
        <v>462.4</v>
      </c>
      <c r="H512" s="385" t="s">
        <v>68</v>
      </c>
      <c r="I512" s="492"/>
      <c r="J512" s="437"/>
      <c r="K512" s="437"/>
      <c r="L512" s="437"/>
      <c r="M512" s="437"/>
      <c r="N512" s="437"/>
      <c r="O512" s="437"/>
      <c r="P512" s="437"/>
      <c r="Q512" s="437"/>
      <c r="R512" s="437"/>
      <c r="S512" s="437"/>
      <c r="T512" s="437"/>
      <c r="U512" s="437"/>
      <c r="V512" s="437"/>
      <c r="W512" s="437"/>
      <c r="X512" s="437"/>
      <c r="Y512" s="437"/>
      <c r="Z512" s="437"/>
      <c r="AA512" s="437"/>
      <c r="AB512" s="437"/>
    </row>
    <row r="513">
      <c r="A513" s="385" t="s">
        <v>68</v>
      </c>
      <c r="B513" s="494">
        <v>46070.0</v>
      </c>
      <c r="C513" s="385" t="s">
        <v>13576</v>
      </c>
      <c r="D513" s="385">
        <v>8.62667089233368E14</v>
      </c>
      <c r="E513" s="385" t="s">
        <v>7814</v>
      </c>
      <c r="F513" s="385" t="s">
        <v>13579</v>
      </c>
      <c r="G513" s="491">
        <f t="shared" si="8"/>
        <v>462.4</v>
      </c>
      <c r="H513" s="385" t="s">
        <v>68</v>
      </c>
      <c r="I513" s="492"/>
      <c r="J513" s="437"/>
      <c r="K513" s="437"/>
      <c r="L513" s="437"/>
      <c r="M513" s="437"/>
      <c r="N513" s="437"/>
      <c r="O513" s="437"/>
      <c r="P513" s="437"/>
      <c r="Q513" s="437"/>
      <c r="R513" s="437"/>
      <c r="S513" s="437"/>
      <c r="T513" s="437"/>
      <c r="U513" s="437"/>
      <c r="V513" s="437"/>
      <c r="W513" s="437"/>
      <c r="X513" s="437"/>
      <c r="Y513" s="437"/>
      <c r="Z513" s="437"/>
      <c r="AA513" s="437"/>
      <c r="AB513" s="437"/>
    </row>
    <row r="514">
      <c r="A514" s="385" t="s">
        <v>68</v>
      </c>
      <c r="B514" s="494">
        <v>46070.0</v>
      </c>
      <c r="C514" s="385" t="s">
        <v>13576</v>
      </c>
      <c r="D514" s="385">
        <v>8.62667089277936E14</v>
      </c>
      <c r="E514" s="385" t="s">
        <v>7814</v>
      </c>
      <c r="F514" s="385" t="s">
        <v>13579</v>
      </c>
      <c r="G514" s="491">
        <f t="shared" si="8"/>
        <v>462.4</v>
      </c>
      <c r="H514" s="385" t="s">
        <v>68</v>
      </c>
      <c r="I514" s="492"/>
      <c r="J514" s="437"/>
      <c r="K514" s="437"/>
      <c r="L514" s="437"/>
      <c r="M514" s="437"/>
      <c r="N514" s="437"/>
      <c r="O514" s="437"/>
      <c r="P514" s="437"/>
      <c r="Q514" s="437"/>
      <c r="R514" s="437"/>
      <c r="S514" s="437"/>
      <c r="T514" s="437"/>
      <c r="U514" s="437"/>
      <c r="V514" s="437"/>
      <c r="W514" s="437"/>
      <c r="X514" s="437"/>
      <c r="Y514" s="437"/>
      <c r="Z514" s="437"/>
      <c r="AA514" s="437"/>
      <c r="AB514" s="437"/>
    </row>
    <row r="515">
      <c r="A515" s="385" t="s">
        <v>68</v>
      </c>
      <c r="B515" s="494">
        <v>46070.0</v>
      </c>
      <c r="C515" s="385" t="s">
        <v>13576</v>
      </c>
      <c r="D515" s="385">
        <v>8.62667089234358E14</v>
      </c>
      <c r="E515" s="385" t="s">
        <v>7814</v>
      </c>
      <c r="F515" s="385" t="s">
        <v>13579</v>
      </c>
      <c r="G515" s="491">
        <f t="shared" si="8"/>
        <v>462.4</v>
      </c>
      <c r="H515" s="385" t="s">
        <v>68</v>
      </c>
      <c r="I515" s="492"/>
      <c r="J515" s="437"/>
      <c r="K515" s="437"/>
      <c r="L515" s="437"/>
      <c r="M515" s="437"/>
      <c r="N515" s="437"/>
      <c r="O515" s="437"/>
      <c r="P515" s="437"/>
      <c r="Q515" s="437"/>
      <c r="R515" s="437"/>
      <c r="S515" s="437"/>
      <c r="T515" s="437"/>
      <c r="U515" s="437"/>
      <c r="V515" s="437"/>
      <c r="W515" s="437"/>
      <c r="X515" s="437"/>
      <c r="Y515" s="437"/>
      <c r="Z515" s="437"/>
      <c r="AA515" s="437"/>
      <c r="AB515" s="437"/>
    </row>
    <row r="516">
      <c r="A516" s="385" t="s">
        <v>68</v>
      </c>
      <c r="B516" s="494">
        <v>46070.0</v>
      </c>
      <c r="C516" s="385" t="s">
        <v>13576</v>
      </c>
      <c r="D516" s="385">
        <v>8.62667089289279E14</v>
      </c>
      <c r="E516" s="385" t="s">
        <v>7814</v>
      </c>
      <c r="F516" s="385" t="s">
        <v>13579</v>
      </c>
      <c r="G516" s="491">
        <f t="shared" si="8"/>
        <v>462.4</v>
      </c>
      <c r="H516" s="385" t="s">
        <v>68</v>
      </c>
      <c r="I516" s="492"/>
      <c r="J516" s="437"/>
      <c r="K516" s="437"/>
      <c r="L516" s="437"/>
      <c r="M516" s="437"/>
      <c r="N516" s="437"/>
      <c r="O516" s="437"/>
      <c r="P516" s="437"/>
      <c r="Q516" s="437"/>
      <c r="R516" s="437"/>
      <c r="S516" s="437"/>
      <c r="T516" s="437"/>
      <c r="U516" s="437"/>
      <c r="V516" s="437"/>
      <c r="W516" s="437"/>
      <c r="X516" s="437"/>
      <c r="Y516" s="437"/>
      <c r="Z516" s="437"/>
      <c r="AA516" s="437"/>
      <c r="AB516" s="437"/>
    </row>
    <row r="517">
      <c r="A517" s="385" t="s">
        <v>68</v>
      </c>
      <c r="B517" s="494">
        <v>46070.0</v>
      </c>
      <c r="C517" s="385" t="s">
        <v>13576</v>
      </c>
      <c r="D517" s="385">
        <v>8.62667089234424E14</v>
      </c>
      <c r="E517" s="385" t="s">
        <v>7814</v>
      </c>
      <c r="F517" s="385" t="s">
        <v>13579</v>
      </c>
      <c r="G517" s="491">
        <f t="shared" si="8"/>
        <v>462.4</v>
      </c>
      <c r="H517" s="385" t="s">
        <v>68</v>
      </c>
      <c r="I517" s="492"/>
      <c r="J517" s="437"/>
      <c r="K517" s="437"/>
      <c r="L517" s="437"/>
      <c r="M517" s="437"/>
      <c r="N517" s="437"/>
      <c r="O517" s="437"/>
      <c r="P517" s="437"/>
      <c r="Q517" s="437"/>
      <c r="R517" s="437"/>
      <c r="S517" s="437"/>
      <c r="T517" s="437"/>
      <c r="U517" s="437"/>
      <c r="V517" s="437"/>
      <c r="W517" s="437"/>
      <c r="X517" s="437"/>
      <c r="Y517" s="437"/>
      <c r="Z517" s="437"/>
      <c r="AA517" s="437"/>
      <c r="AB517" s="437"/>
    </row>
    <row r="518">
      <c r="A518" s="385" t="s">
        <v>68</v>
      </c>
      <c r="B518" s="494">
        <v>46071.0</v>
      </c>
      <c r="C518" s="385" t="s">
        <v>13576</v>
      </c>
      <c r="D518" s="385">
        <v>8.62667089244829E14</v>
      </c>
      <c r="E518" s="385" t="s">
        <v>2772</v>
      </c>
      <c r="F518" s="385" t="s">
        <v>10618</v>
      </c>
      <c r="G518" s="491" t="s">
        <v>68</v>
      </c>
      <c r="H518" s="385" t="s">
        <v>68</v>
      </c>
      <c r="I518" s="497">
        <v>46072.0</v>
      </c>
      <c r="J518" s="437"/>
      <c r="K518" s="437"/>
      <c r="L518" s="437"/>
      <c r="M518" s="437"/>
      <c r="N518" s="437"/>
      <c r="O518" s="437"/>
      <c r="P518" s="437"/>
      <c r="Q518" s="437"/>
      <c r="R518" s="437"/>
      <c r="S518" s="437"/>
      <c r="T518" s="437"/>
      <c r="U518" s="437"/>
      <c r="V518" s="437"/>
      <c r="W518" s="437"/>
      <c r="X518" s="437"/>
      <c r="Y518" s="437"/>
      <c r="Z518" s="437"/>
      <c r="AA518" s="437"/>
      <c r="AB518" s="437"/>
    </row>
    <row r="519">
      <c r="A519" s="385" t="s">
        <v>68</v>
      </c>
      <c r="B519" s="494">
        <v>46071.0</v>
      </c>
      <c r="C519" s="385" t="s">
        <v>13576</v>
      </c>
      <c r="D519" s="385">
        <v>8.6266708934701E14</v>
      </c>
      <c r="E519" s="385" t="s">
        <v>2772</v>
      </c>
      <c r="F519" s="385" t="s">
        <v>10618</v>
      </c>
      <c r="G519" s="491" t="s">
        <v>68</v>
      </c>
      <c r="H519" s="385" t="s">
        <v>68</v>
      </c>
      <c r="I519" s="497">
        <v>46073.0</v>
      </c>
      <c r="J519" s="437"/>
      <c r="K519" s="437"/>
      <c r="L519" s="437"/>
      <c r="M519" s="437"/>
      <c r="N519" s="437"/>
      <c r="O519" s="437"/>
      <c r="P519" s="437"/>
      <c r="Q519" s="437"/>
      <c r="R519" s="437"/>
      <c r="S519" s="437"/>
      <c r="T519" s="437"/>
      <c r="U519" s="437"/>
      <c r="V519" s="437"/>
      <c r="W519" s="437"/>
      <c r="X519" s="437"/>
      <c r="Y519" s="437"/>
      <c r="Z519" s="437"/>
      <c r="AA519" s="437"/>
      <c r="AB519" s="437"/>
    </row>
    <row r="520">
      <c r="A520" s="385" t="s">
        <v>68</v>
      </c>
      <c r="B520" s="490">
        <v>46080.0</v>
      </c>
      <c r="C520" s="385" t="s">
        <v>13597</v>
      </c>
      <c r="D520" s="385">
        <v>8.64993060699189E14</v>
      </c>
      <c r="E520" s="385" t="s">
        <v>2772</v>
      </c>
      <c r="F520" s="385" t="s">
        <v>10618</v>
      </c>
      <c r="G520" s="491" t="s">
        <v>68</v>
      </c>
      <c r="H520" s="385" t="s">
        <v>68</v>
      </c>
      <c r="I520" s="492"/>
      <c r="J520" s="437"/>
      <c r="K520" s="437"/>
      <c r="L520" s="437"/>
      <c r="M520" s="437"/>
      <c r="N520" s="437"/>
      <c r="O520" s="437"/>
      <c r="P520" s="437"/>
      <c r="Q520" s="437"/>
      <c r="R520" s="437"/>
      <c r="S520" s="437"/>
      <c r="T520" s="437"/>
      <c r="U520" s="437"/>
      <c r="V520" s="437"/>
      <c r="W520" s="437"/>
      <c r="X520" s="437"/>
      <c r="Y520" s="437"/>
      <c r="Z520" s="437"/>
      <c r="AA520" s="437"/>
      <c r="AB520" s="437"/>
    </row>
    <row r="521">
      <c r="A521" s="385" t="s">
        <v>68</v>
      </c>
      <c r="B521" s="490">
        <v>46080.0</v>
      </c>
      <c r="C521" s="385" t="s">
        <v>13597</v>
      </c>
      <c r="D521" s="385">
        <v>8.64993060703601E14</v>
      </c>
      <c r="E521" s="385" t="s">
        <v>2772</v>
      </c>
      <c r="F521" s="385" t="s">
        <v>10618</v>
      </c>
      <c r="G521" s="491" t="s">
        <v>68</v>
      </c>
      <c r="H521" s="385" t="s">
        <v>68</v>
      </c>
      <c r="I521" s="492"/>
      <c r="J521" s="437"/>
      <c r="K521" s="437"/>
      <c r="L521" s="437"/>
      <c r="M521" s="437"/>
      <c r="N521" s="437"/>
      <c r="O521" s="437"/>
      <c r="P521" s="437"/>
      <c r="Q521" s="437"/>
      <c r="R521" s="437"/>
      <c r="S521" s="437"/>
      <c r="T521" s="437"/>
      <c r="U521" s="437"/>
      <c r="V521" s="437"/>
      <c r="W521" s="437"/>
      <c r="X521" s="437"/>
      <c r="Y521" s="437"/>
      <c r="Z521" s="437"/>
      <c r="AA521" s="437"/>
      <c r="AB521" s="437"/>
    </row>
    <row r="522">
      <c r="A522" s="494">
        <v>46078.0</v>
      </c>
      <c r="B522" s="494">
        <v>46078.0</v>
      </c>
      <c r="C522" s="385" t="s">
        <v>13576</v>
      </c>
      <c r="D522" s="385">
        <v>8.66557080329164E14</v>
      </c>
      <c r="E522" s="385" t="s">
        <v>7814</v>
      </c>
      <c r="F522" s="385" t="s">
        <v>13579</v>
      </c>
      <c r="G522" s="491">
        <f t="shared" ref="G522:G546" si="9">390*0.16+400</f>
        <v>462.4</v>
      </c>
      <c r="H522" s="385" t="s">
        <v>68</v>
      </c>
      <c r="I522" s="492"/>
      <c r="J522" s="437"/>
      <c r="K522" s="437"/>
      <c r="L522" s="437"/>
      <c r="M522" s="437"/>
      <c r="N522" s="437"/>
      <c r="O522" s="437"/>
      <c r="P522" s="437"/>
      <c r="Q522" s="437"/>
      <c r="R522" s="437"/>
      <c r="S522" s="437"/>
      <c r="T522" s="437"/>
      <c r="U522" s="437"/>
      <c r="V522" s="437"/>
      <c r="W522" s="437"/>
      <c r="X522" s="437"/>
      <c r="Y522" s="437"/>
      <c r="Z522" s="437"/>
      <c r="AA522" s="437"/>
      <c r="AB522" s="437"/>
    </row>
    <row r="523">
      <c r="A523" s="494">
        <v>46078.0</v>
      </c>
      <c r="B523" s="494">
        <v>46078.0</v>
      </c>
      <c r="C523" s="385" t="s">
        <v>13576</v>
      </c>
      <c r="D523" s="385">
        <v>8.66557080304878E14</v>
      </c>
      <c r="E523" s="385" t="s">
        <v>7814</v>
      </c>
      <c r="F523" s="385" t="s">
        <v>13579</v>
      </c>
      <c r="G523" s="491">
        <f t="shared" si="9"/>
        <v>462.4</v>
      </c>
      <c r="H523" s="385" t="s">
        <v>68</v>
      </c>
      <c r="I523" s="492"/>
      <c r="J523" s="437"/>
      <c r="K523" s="437"/>
      <c r="L523" s="437"/>
      <c r="M523" s="437"/>
      <c r="N523" s="437"/>
      <c r="O523" s="437"/>
      <c r="P523" s="437"/>
      <c r="Q523" s="437"/>
      <c r="R523" s="437"/>
      <c r="S523" s="437"/>
      <c r="T523" s="437"/>
      <c r="U523" s="437"/>
      <c r="V523" s="437"/>
      <c r="W523" s="437"/>
      <c r="X523" s="437"/>
      <c r="Y523" s="437"/>
      <c r="Z523" s="437"/>
      <c r="AA523" s="437"/>
      <c r="AB523" s="437"/>
    </row>
    <row r="524">
      <c r="A524" s="494">
        <v>46078.0</v>
      </c>
      <c r="B524" s="494">
        <v>46078.0</v>
      </c>
      <c r="C524" s="385" t="s">
        <v>13576</v>
      </c>
      <c r="D524" s="385">
        <v>8.66557080344775E14</v>
      </c>
      <c r="E524" s="385" t="s">
        <v>7814</v>
      </c>
      <c r="F524" s="385" t="s">
        <v>13579</v>
      </c>
      <c r="G524" s="491">
        <f t="shared" si="9"/>
        <v>462.4</v>
      </c>
      <c r="H524" s="385" t="s">
        <v>68</v>
      </c>
      <c r="I524" s="492"/>
      <c r="J524" s="437"/>
      <c r="K524" s="437"/>
      <c r="L524" s="437"/>
      <c r="M524" s="437"/>
      <c r="N524" s="437"/>
      <c r="O524" s="437"/>
      <c r="P524" s="437"/>
      <c r="Q524" s="437"/>
      <c r="R524" s="437"/>
      <c r="S524" s="437"/>
      <c r="T524" s="437"/>
      <c r="U524" s="437"/>
      <c r="V524" s="437"/>
      <c r="W524" s="437"/>
      <c r="X524" s="437"/>
      <c r="Y524" s="437"/>
      <c r="Z524" s="437"/>
      <c r="AA524" s="437"/>
      <c r="AB524" s="437"/>
    </row>
    <row r="525">
      <c r="A525" s="494">
        <v>46078.0</v>
      </c>
      <c r="B525" s="494">
        <v>46078.0</v>
      </c>
      <c r="C525" s="385" t="s">
        <v>13576</v>
      </c>
      <c r="D525" s="385">
        <v>8.66557080358957E14</v>
      </c>
      <c r="E525" s="385" t="s">
        <v>7814</v>
      </c>
      <c r="F525" s="385" t="s">
        <v>13579</v>
      </c>
      <c r="G525" s="491">
        <f t="shared" si="9"/>
        <v>462.4</v>
      </c>
      <c r="H525" s="385" t="s">
        <v>68</v>
      </c>
      <c r="I525" s="492"/>
      <c r="J525" s="437"/>
      <c r="K525" s="437"/>
      <c r="L525" s="437"/>
      <c r="M525" s="437"/>
      <c r="N525" s="437"/>
      <c r="O525" s="437"/>
      <c r="P525" s="437"/>
      <c r="Q525" s="437"/>
      <c r="R525" s="437"/>
      <c r="S525" s="437"/>
      <c r="T525" s="437"/>
      <c r="U525" s="437"/>
      <c r="V525" s="437"/>
      <c r="W525" s="437"/>
      <c r="X525" s="437"/>
      <c r="Y525" s="437"/>
      <c r="Z525" s="437"/>
      <c r="AA525" s="437"/>
      <c r="AB525" s="437"/>
    </row>
    <row r="526">
      <c r="A526" s="494">
        <v>46078.0</v>
      </c>
      <c r="B526" s="494">
        <v>46078.0</v>
      </c>
      <c r="C526" s="385" t="s">
        <v>13576</v>
      </c>
      <c r="D526" s="385">
        <v>8.66557080343231E14</v>
      </c>
      <c r="E526" s="385" t="s">
        <v>7814</v>
      </c>
      <c r="F526" s="385" t="s">
        <v>13579</v>
      </c>
      <c r="G526" s="491">
        <f t="shared" si="9"/>
        <v>462.4</v>
      </c>
      <c r="H526" s="385" t="s">
        <v>68</v>
      </c>
      <c r="I526" s="492"/>
      <c r="J526" s="437"/>
      <c r="K526" s="437"/>
      <c r="L526" s="437"/>
      <c r="M526" s="437"/>
      <c r="N526" s="437"/>
      <c r="O526" s="437"/>
      <c r="P526" s="437"/>
      <c r="Q526" s="437"/>
      <c r="R526" s="437"/>
      <c r="S526" s="437"/>
      <c r="T526" s="437"/>
      <c r="U526" s="437"/>
      <c r="V526" s="437"/>
      <c r="W526" s="437"/>
      <c r="X526" s="437"/>
      <c r="Y526" s="437"/>
      <c r="Z526" s="437"/>
      <c r="AA526" s="437"/>
      <c r="AB526" s="437"/>
    </row>
    <row r="527">
      <c r="A527" s="494">
        <v>46078.0</v>
      </c>
      <c r="B527" s="494">
        <v>46078.0</v>
      </c>
      <c r="C527" s="385" t="s">
        <v>13576</v>
      </c>
      <c r="D527" s="385">
        <v>8.66557080301403E14</v>
      </c>
      <c r="E527" s="385" t="s">
        <v>7814</v>
      </c>
      <c r="F527" s="385" t="s">
        <v>13579</v>
      </c>
      <c r="G527" s="491">
        <f t="shared" si="9"/>
        <v>462.4</v>
      </c>
      <c r="H527" s="385" t="s">
        <v>68</v>
      </c>
      <c r="I527" s="492"/>
      <c r="J527" s="437"/>
      <c r="K527" s="437"/>
      <c r="L527" s="437"/>
      <c r="M527" s="437"/>
      <c r="N527" s="437"/>
      <c r="O527" s="437"/>
      <c r="P527" s="437"/>
      <c r="Q527" s="437"/>
      <c r="R527" s="437"/>
      <c r="S527" s="437"/>
      <c r="T527" s="437"/>
      <c r="U527" s="437"/>
      <c r="V527" s="437"/>
      <c r="W527" s="437"/>
      <c r="X527" s="437"/>
      <c r="Y527" s="437"/>
      <c r="Z527" s="437"/>
      <c r="AA527" s="437"/>
      <c r="AB527" s="437"/>
    </row>
    <row r="528">
      <c r="A528" s="494">
        <v>46078.0</v>
      </c>
      <c r="B528" s="494">
        <v>46078.0</v>
      </c>
      <c r="C528" s="385" t="s">
        <v>13576</v>
      </c>
      <c r="D528" s="385">
        <v>8.66557080305263E14</v>
      </c>
      <c r="E528" s="385" t="s">
        <v>7814</v>
      </c>
      <c r="F528" s="385" t="s">
        <v>13579</v>
      </c>
      <c r="G528" s="491">
        <f t="shared" si="9"/>
        <v>462.4</v>
      </c>
      <c r="H528" s="385" t="s">
        <v>68</v>
      </c>
      <c r="I528" s="492"/>
      <c r="J528" s="437"/>
      <c r="K528" s="437"/>
      <c r="L528" s="437"/>
      <c r="M528" s="437"/>
      <c r="N528" s="437"/>
      <c r="O528" s="437"/>
      <c r="P528" s="437"/>
      <c r="Q528" s="437"/>
      <c r="R528" s="437"/>
      <c r="S528" s="437"/>
      <c r="T528" s="437"/>
      <c r="U528" s="437"/>
      <c r="V528" s="437"/>
      <c r="W528" s="437"/>
      <c r="X528" s="437"/>
      <c r="Y528" s="437"/>
      <c r="Z528" s="437"/>
      <c r="AA528" s="437"/>
      <c r="AB528" s="437"/>
    </row>
    <row r="529">
      <c r="A529" s="494">
        <v>46078.0</v>
      </c>
      <c r="B529" s="494">
        <v>46078.0</v>
      </c>
      <c r="C529" s="385" t="s">
        <v>13576</v>
      </c>
      <c r="D529" s="385">
        <v>8.66557080329321E14</v>
      </c>
      <c r="E529" s="385" t="s">
        <v>7814</v>
      </c>
      <c r="F529" s="385" t="s">
        <v>13579</v>
      </c>
      <c r="G529" s="491">
        <f t="shared" si="9"/>
        <v>462.4</v>
      </c>
      <c r="H529" s="385" t="s">
        <v>68</v>
      </c>
      <c r="I529" s="492"/>
      <c r="J529" s="437"/>
      <c r="K529" s="437"/>
      <c r="L529" s="437"/>
      <c r="M529" s="437"/>
      <c r="N529" s="437"/>
      <c r="O529" s="437"/>
      <c r="P529" s="437"/>
      <c r="Q529" s="437"/>
      <c r="R529" s="437"/>
      <c r="S529" s="437"/>
      <c r="T529" s="437"/>
      <c r="U529" s="437"/>
      <c r="V529" s="437"/>
      <c r="W529" s="437"/>
      <c r="X529" s="437"/>
      <c r="Y529" s="437"/>
      <c r="Z529" s="437"/>
      <c r="AA529" s="437"/>
      <c r="AB529" s="437"/>
    </row>
    <row r="530">
      <c r="A530" s="494">
        <v>46078.0</v>
      </c>
      <c r="B530" s="494">
        <v>46078.0</v>
      </c>
      <c r="C530" s="385" t="s">
        <v>13576</v>
      </c>
      <c r="D530" s="385">
        <v>8.66557080343942E14</v>
      </c>
      <c r="E530" s="385" t="s">
        <v>7814</v>
      </c>
      <c r="F530" s="385" t="s">
        <v>13579</v>
      </c>
      <c r="G530" s="491">
        <f t="shared" si="9"/>
        <v>462.4</v>
      </c>
      <c r="H530" s="385" t="s">
        <v>68</v>
      </c>
      <c r="I530" s="492"/>
      <c r="J530" s="437"/>
      <c r="K530" s="437"/>
      <c r="L530" s="437"/>
      <c r="M530" s="437"/>
      <c r="N530" s="437"/>
      <c r="O530" s="437"/>
      <c r="P530" s="437"/>
      <c r="Q530" s="437"/>
      <c r="R530" s="437"/>
      <c r="S530" s="437"/>
      <c r="T530" s="437"/>
      <c r="U530" s="437"/>
      <c r="V530" s="437"/>
      <c r="W530" s="437"/>
      <c r="X530" s="437"/>
      <c r="Y530" s="437"/>
      <c r="Z530" s="437"/>
      <c r="AA530" s="437"/>
      <c r="AB530" s="437"/>
    </row>
    <row r="531">
      <c r="A531" s="494">
        <v>46078.0</v>
      </c>
      <c r="B531" s="494">
        <v>46078.0</v>
      </c>
      <c r="C531" s="385" t="s">
        <v>13576</v>
      </c>
      <c r="D531" s="385">
        <v>8.66557080374079E14</v>
      </c>
      <c r="E531" s="385" t="s">
        <v>7814</v>
      </c>
      <c r="F531" s="385" t="s">
        <v>13579</v>
      </c>
      <c r="G531" s="491">
        <f t="shared" si="9"/>
        <v>462.4</v>
      </c>
      <c r="H531" s="385" t="s">
        <v>68</v>
      </c>
      <c r="I531" s="492"/>
      <c r="J531" s="437"/>
      <c r="K531" s="437"/>
      <c r="L531" s="437"/>
      <c r="M531" s="437"/>
      <c r="N531" s="437"/>
      <c r="O531" s="437"/>
      <c r="P531" s="437"/>
      <c r="Q531" s="437"/>
      <c r="R531" s="437"/>
      <c r="S531" s="437"/>
      <c r="T531" s="437"/>
      <c r="U531" s="437"/>
      <c r="V531" s="437"/>
      <c r="W531" s="437"/>
      <c r="X531" s="437"/>
      <c r="Y531" s="437"/>
      <c r="Z531" s="437"/>
      <c r="AA531" s="437"/>
      <c r="AB531" s="437"/>
    </row>
    <row r="532">
      <c r="A532" s="494">
        <v>46078.0</v>
      </c>
      <c r="B532" s="494">
        <v>46078.0</v>
      </c>
      <c r="C532" s="385" t="s">
        <v>13576</v>
      </c>
      <c r="D532" s="385">
        <v>8.66557080359005E14</v>
      </c>
      <c r="E532" s="385" t="s">
        <v>7814</v>
      </c>
      <c r="F532" s="385" t="s">
        <v>13579</v>
      </c>
      <c r="G532" s="491">
        <f t="shared" si="9"/>
        <v>462.4</v>
      </c>
      <c r="H532" s="385" t="s">
        <v>68</v>
      </c>
      <c r="I532" s="492"/>
      <c r="J532" s="437"/>
      <c r="K532" s="437"/>
      <c r="L532" s="437"/>
      <c r="M532" s="437"/>
      <c r="N532" s="437"/>
      <c r="O532" s="437"/>
      <c r="P532" s="437"/>
      <c r="Q532" s="437"/>
      <c r="R532" s="437"/>
      <c r="S532" s="437"/>
      <c r="T532" s="437"/>
      <c r="U532" s="437"/>
      <c r="V532" s="437"/>
      <c r="W532" s="437"/>
      <c r="X532" s="437"/>
      <c r="Y532" s="437"/>
      <c r="Z532" s="437"/>
      <c r="AA532" s="437"/>
      <c r="AB532" s="437"/>
    </row>
    <row r="533">
      <c r="A533" s="494">
        <v>46078.0</v>
      </c>
      <c r="B533" s="494">
        <v>46078.0</v>
      </c>
      <c r="C533" s="385" t="s">
        <v>13576</v>
      </c>
      <c r="D533" s="385">
        <v>8.66557080343934E14</v>
      </c>
      <c r="E533" s="385" t="s">
        <v>7814</v>
      </c>
      <c r="F533" s="385" t="s">
        <v>13579</v>
      </c>
      <c r="G533" s="491">
        <f t="shared" si="9"/>
        <v>462.4</v>
      </c>
      <c r="H533" s="385" t="s">
        <v>68</v>
      </c>
      <c r="I533" s="492"/>
      <c r="J533" s="437"/>
      <c r="K533" s="437"/>
      <c r="L533" s="437"/>
      <c r="M533" s="437"/>
      <c r="N533" s="437"/>
      <c r="O533" s="437"/>
      <c r="P533" s="437"/>
      <c r="Q533" s="437"/>
      <c r="R533" s="437"/>
      <c r="S533" s="437"/>
      <c r="T533" s="437"/>
      <c r="U533" s="437"/>
      <c r="V533" s="437"/>
      <c r="W533" s="437"/>
      <c r="X533" s="437"/>
      <c r="Y533" s="437"/>
      <c r="Z533" s="437"/>
      <c r="AA533" s="437"/>
      <c r="AB533" s="437"/>
    </row>
    <row r="534">
      <c r="A534" s="494">
        <v>46078.0</v>
      </c>
      <c r="B534" s="494">
        <v>46078.0</v>
      </c>
      <c r="C534" s="385" t="s">
        <v>13576</v>
      </c>
      <c r="D534" s="385">
        <v>8.66557080073432E14</v>
      </c>
      <c r="E534" s="385" t="s">
        <v>7814</v>
      </c>
      <c r="F534" s="385" t="s">
        <v>13579</v>
      </c>
      <c r="G534" s="491">
        <f t="shared" si="9"/>
        <v>462.4</v>
      </c>
      <c r="H534" s="385" t="s">
        <v>68</v>
      </c>
      <c r="I534" s="492"/>
      <c r="J534" s="437"/>
      <c r="K534" s="437"/>
      <c r="L534" s="437"/>
      <c r="M534" s="437"/>
      <c r="N534" s="437"/>
      <c r="O534" s="437"/>
      <c r="P534" s="437"/>
      <c r="Q534" s="437"/>
      <c r="R534" s="437"/>
      <c r="S534" s="437"/>
      <c r="T534" s="437"/>
      <c r="U534" s="437"/>
      <c r="V534" s="437"/>
      <c r="W534" s="437"/>
      <c r="X534" s="437"/>
      <c r="Y534" s="437"/>
      <c r="Z534" s="437"/>
      <c r="AA534" s="437"/>
      <c r="AB534" s="437"/>
    </row>
    <row r="535">
      <c r="A535" s="494">
        <v>46078.0</v>
      </c>
      <c r="B535" s="494">
        <v>46078.0</v>
      </c>
      <c r="C535" s="385" t="s">
        <v>13576</v>
      </c>
      <c r="D535" s="385">
        <v>8.66557080329545E14</v>
      </c>
      <c r="E535" s="385" t="s">
        <v>7814</v>
      </c>
      <c r="F535" s="385" t="s">
        <v>13579</v>
      </c>
      <c r="G535" s="491">
        <f t="shared" si="9"/>
        <v>462.4</v>
      </c>
      <c r="H535" s="385" t="s">
        <v>68</v>
      </c>
      <c r="I535" s="492"/>
      <c r="J535" s="437"/>
      <c r="K535" s="437"/>
      <c r="L535" s="437"/>
      <c r="M535" s="437"/>
      <c r="N535" s="437"/>
      <c r="O535" s="437"/>
      <c r="P535" s="437"/>
      <c r="Q535" s="437"/>
      <c r="R535" s="437"/>
      <c r="S535" s="437"/>
      <c r="T535" s="437"/>
      <c r="U535" s="437"/>
      <c r="V535" s="437"/>
      <c r="W535" s="437"/>
      <c r="X535" s="437"/>
      <c r="Y535" s="437"/>
      <c r="Z535" s="437"/>
      <c r="AA535" s="437"/>
      <c r="AB535" s="437"/>
    </row>
    <row r="536">
      <c r="A536" s="494">
        <v>46078.0</v>
      </c>
      <c r="B536" s="494">
        <v>46078.0</v>
      </c>
      <c r="C536" s="385" t="s">
        <v>13576</v>
      </c>
      <c r="D536" s="385">
        <v>8.66557080374145E14</v>
      </c>
      <c r="E536" s="385" t="s">
        <v>7814</v>
      </c>
      <c r="F536" s="385" t="s">
        <v>13579</v>
      </c>
      <c r="G536" s="491">
        <f t="shared" si="9"/>
        <v>462.4</v>
      </c>
      <c r="H536" s="385" t="s">
        <v>68</v>
      </c>
      <c r="I536" s="492"/>
      <c r="J536" s="437"/>
      <c r="K536" s="437"/>
      <c r="L536" s="437"/>
      <c r="M536" s="437"/>
      <c r="N536" s="437"/>
      <c r="O536" s="437"/>
      <c r="P536" s="437"/>
      <c r="Q536" s="437"/>
      <c r="R536" s="437"/>
      <c r="S536" s="437"/>
      <c r="T536" s="437"/>
      <c r="U536" s="437"/>
      <c r="V536" s="437"/>
      <c r="W536" s="437"/>
      <c r="X536" s="437"/>
      <c r="Y536" s="437"/>
      <c r="Z536" s="437"/>
      <c r="AA536" s="437"/>
      <c r="AB536" s="437"/>
    </row>
    <row r="537">
      <c r="A537" s="494">
        <v>46078.0</v>
      </c>
      <c r="B537" s="494">
        <v>46078.0</v>
      </c>
      <c r="C537" s="385" t="s">
        <v>13576</v>
      </c>
      <c r="D537" s="385">
        <v>8.66557080389846E14</v>
      </c>
      <c r="E537" s="385" t="s">
        <v>7814</v>
      </c>
      <c r="F537" s="385" t="s">
        <v>13579</v>
      </c>
      <c r="G537" s="491">
        <f t="shared" si="9"/>
        <v>462.4</v>
      </c>
      <c r="H537" s="385" t="s">
        <v>68</v>
      </c>
      <c r="I537" s="492"/>
      <c r="J537" s="437"/>
      <c r="K537" s="437"/>
      <c r="L537" s="437"/>
      <c r="M537" s="437"/>
      <c r="N537" s="437"/>
      <c r="O537" s="437"/>
      <c r="P537" s="437"/>
      <c r="Q537" s="437"/>
      <c r="R537" s="437"/>
      <c r="S537" s="437"/>
      <c r="T537" s="437"/>
      <c r="U537" s="437"/>
      <c r="V537" s="437"/>
      <c r="W537" s="437"/>
      <c r="X537" s="437"/>
      <c r="Y537" s="437"/>
      <c r="Z537" s="437"/>
      <c r="AA537" s="437"/>
      <c r="AB537" s="437"/>
    </row>
    <row r="538">
      <c r="A538" s="494">
        <v>46078.0</v>
      </c>
      <c r="B538" s="494">
        <v>46078.0</v>
      </c>
      <c r="C538" s="385" t="s">
        <v>13576</v>
      </c>
      <c r="D538" s="385">
        <v>8.66557080038773E14</v>
      </c>
      <c r="E538" s="385" t="s">
        <v>7814</v>
      </c>
      <c r="F538" s="385" t="s">
        <v>13579</v>
      </c>
      <c r="G538" s="491">
        <f t="shared" si="9"/>
        <v>462.4</v>
      </c>
      <c r="H538" s="385" t="s">
        <v>68</v>
      </c>
      <c r="I538" s="492"/>
      <c r="J538" s="437"/>
      <c r="K538" s="437"/>
      <c r="L538" s="437"/>
      <c r="M538" s="437"/>
      <c r="N538" s="437"/>
      <c r="O538" s="437"/>
      <c r="P538" s="437"/>
      <c r="Q538" s="437"/>
      <c r="R538" s="437"/>
      <c r="S538" s="437"/>
      <c r="T538" s="437"/>
      <c r="U538" s="437"/>
      <c r="V538" s="437"/>
      <c r="W538" s="437"/>
      <c r="X538" s="437"/>
      <c r="Y538" s="437"/>
      <c r="Z538" s="437"/>
      <c r="AA538" s="437"/>
      <c r="AB538" s="437"/>
    </row>
    <row r="539">
      <c r="A539" s="494">
        <v>46078.0</v>
      </c>
      <c r="B539" s="494">
        <v>46078.0</v>
      </c>
      <c r="C539" s="385" t="s">
        <v>13576</v>
      </c>
      <c r="D539" s="385">
        <v>8.66557080360862E14</v>
      </c>
      <c r="E539" s="385" t="s">
        <v>7814</v>
      </c>
      <c r="F539" s="385" t="s">
        <v>13579</v>
      </c>
      <c r="G539" s="491">
        <f t="shared" si="9"/>
        <v>462.4</v>
      </c>
      <c r="H539" s="385" t="s">
        <v>68</v>
      </c>
      <c r="I539" s="492"/>
      <c r="J539" s="437"/>
      <c r="K539" s="437"/>
      <c r="L539" s="437"/>
      <c r="M539" s="437"/>
      <c r="N539" s="437"/>
      <c r="O539" s="437"/>
      <c r="P539" s="437"/>
      <c r="Q539" s="437"/>
      <c r="R539" s="437"/>
      <c r="S539" s="437"/>
      <c r="T539" s="437"/>
      <c r="U539" s="437"/>
      <c r="V539" s="437"/>
      <c r="W539" s="437"/>
      <c r="X539" s="437"/>
      <c r="Y539" s="437"/>
      <c r="Z539" s="437"/>
      <c r="AA539" s="437"/>
      <c r="AB539" s="437"/>
    </row>
    <row r="540">
      <c r="A540" s="494">
        <v>46078.0</v>
      </c>
      <c r="B540" s="494">
        <v>46078.0</v>
      </c>
      <c r="C540" s="385" t="s">
        <v>13576</v>
      </c>
      <c r="D540" s="385">
        <v>8.66557080117031E14</v>
      </c>
      <c r="E540" s="385" t="s">
        <v>7814</v>
      </c>
      <c r="F540" s="385" t="s">
        <v>13579</v>
      </c>
      <c r="G540" s="491">
        <f t="shared" si="9"/>
        <v>462.4</v>
      </c>
      <c r="H540" s="385" t="s">
        <v>68</v>
      </c>
      <c r="I540" s="492"/>
      <c r="J540" s="437"/>
      <c r="K540" s="437"/>
      <c r="L540" s="437"/>
      <c r="M540" s="437"/>
      <c r="N540" s="437"/>
      <c r="O540" s="437"/>
      <c r="P540" s="437"/>
      <c r="Q540" s="437"/>
      <c r="R540" s="437"/>
      <c r="S540" s="437"/>
      <c r="T540" s="437"/>
      <c r="U540" s="437"/>
      <c r="V540" s="437"/>
      <c r="W540" s="437"/>
      <c r="X540" s="437"/>
      <c r="Y540" s="437"/>
      <c r="Z540" s="437"/>
      <c r="AA540" s="437"/>
      <c r="AB540" s="437"/>
    </row>
    <row r="541">
      <c r="A541" s="494">
        <v>46078.0</v>
      </c>
      <c r="B541" s="494">
        <v>46078.0</v>
      </c>
      <c r="C541" s="385" t="s">
        <v>13576</v>
      </c>
      <c r="D541" s="385">
        <v>8.66557080117221E14</v>
      </c>
      <c r="E541" s="385" t="s">
        <v>7814</v>
      </c>
      <c r="F541" s="385" t="s">
        <v>13579</v>
      </c>
      <c r="G541" s="491">
        <f t="shared" si="9"/>
        <v>462.4</v>
      </c>
      <c r="H541" s="385" t="s">
        <v>68</v>
      </c>
      <c r="I541" s="492"/>
      <c r="J541" s="437"/>
      <c r="K541" s="437"/>
      <c r="L541" s="437"/>
      <c r="M541" s="437"/>
      <c r="N541" s="437"/>
      <c r="O541" s="437"/>
      <c r="P541" s="437"/>
      <c r="Q541" s="437"/>
      <c r="R541" s="437"/>
      <c r="S541" s="437"/>
      <c r="T541" s="437"/>
      <c r="U541" s="437"/>
      <c r="V541" s="437"/>
      <c r="W541" s="437"/>
      <c r="X541" s="437"/>
      <c r="Y541" s="437"/>
      <c r="Z541" s="437"/>
      <c r="AA541" s="437"/>
      <c r="AB541" s="437"/>
    </row>
    <row r="542">
      <c r="A542" s="494">
        <v>46078.0</v>
      </c>
      <c r="B542" s="494">
        <v>46078.0</v>
      </c>
      <c r="C542" s="385" t="s">
        <v>13576</v>
      </c>
      <c r="D542" s="385">
        <v>8.66557080389853E14</v>
      </c>
      <c r="E542" s="385" t="s">
        <v>7814</v>
      </c>
      <c r="F542" s="385" t="s">
        <v>13579</v>
      </c>
      <c r="G542" s="491">
        <f t="shared" si="9"/>
        <v>462.4</v>
      </c>
      <c r="H542" s="385" t="s">
        <v>68</v>
      </c>
      <c r="I542" s="492"/>
      <c r="J542" s="437"/>
      <c r="K542" s="437"/>
      <c r="L542" s="437"/>
      <c r="M542" s="437"/>
      <c r="N542" s="437"/>
      <c r="O542" s="437"/>
      <c r="P542" s="437"/>
      <c r="Q542" s="437"/>
      <c r="R542" s="437"/>
      <c r="S542" s="437"/>
      <c r="T542" s="437"/>
      <c r="U542" s="437"/>
      <c r="V542" s="437"/>
      <c r="W542" s="437"/>
      <c r="X542" s="437"/>
      <c r="Y542" s="437"/>
      <c r="Z542" s="437"/>
      <c r="AA542" s="437"/>
      <c r="AB542" s="437"/>
    </row>
    <row r="543">
      <c r="A543" s="494">
        <v>46078.0</v>
      </c>
      <c r="B543" s="494">
        <v>46078.0</v>
      </c>
      <c r="C543" s="385" t="s">
        <v>13576</v>
      </c>
      <c r="D543" s="385">
        <v>8.66557080073556E14</v>
      </c>
      <c r="E543" s="385" t="s">
        <v>7814</v>
      </c>
      <c r="F543" s="385" t="s">
        <v>13579</v>
      </c>
      <c r="G543" s="491">
        <f t="shared" si="9"/>
        <v>462.4</v>
      </c>
      <c r="H543" s="385" t="s">
        <v>68</v>
      </c>
      <c r="I543" s="492"/>
      <c r="J543" s="437"/>
      <c r="K543" s="437"/>
      <c r="L543" s="437"/>
      <c r="M543" s="437"/>
      <c r="N543" s="437"/>
      <c r="O543" s="437"/>
      <c r="P543" s="437"/>
      <c r="Q543" s="437"/>
      <c r="R543" s="437"/>
      <c r="S543" s="437"/>
      <c r="T543" s="437"/>
      <c r="U543" s="437"/>
      <c r="V543" s="437"/>
      <c r="W543" s="437"/>
      <c r="X543" s="437"/>
      <c r="Y543" s="437"/>
      <c r="Z543" s="437"/>
      <c r="AA543" s="437"/>
      <c r="AB543" s="437"/>
    </row>
    <row r="544">
      <c r="A544" s="494">
        <v>46078.0</v>
      </c>
      <c r="B544" s="494">
        <v>46078.0</v>
      </c>
      <c r="C544" s="385" t="s">
        <v>13576</v>
      </c>
      <c r="D544" s="385">
        <v>8.66557080130745E14</v>
      </c>
      <c r="E544" s="385" t="s">
        <v>7814</v>
      </c>
      <c r="F544" s="385" t="s">
        <v>13579</v>
      </c>
      <c r="G544" s="491">
        <f t="shared" si="9"/>
        <v>462.4</v>
      </c>
      <c r="H544" s="385" t="s">
        <v>68</v>
      </c>
      <c r="I544" s="492"/>
      <c r="J544" s="437"/>
      <c r="K544" s="437"/>
      <c r="L544" s="437"/>
      <c r="M544" s="437"/>
      <c r="N544" s="437"/>
      <c r="O544" s="437"/>
      <c r="P544" s="437"/>
      <c r="Q544" s="437"/>
      <c r="R544" s="437"/>
      <c r="S544" s="437"/>
      <c r="T544" s="437"/>
      <c r="U544" s="437"/>
      <c r="V544" s="437"/>
      <c r="W544" s="437"/>
      <c r="X544" s="437"/>
      <c r="Y544" s="437"/>
      <c r="Z544" s="437"/>
      <c r="AA544" s="437"/>
      <c r="AB544" s="437"/>
    </row>
    <row r="545">
      <c r="A545" s="494">
        <v>46078.0</v>
      </c>
      <c r="B545" s="494">
        <v>46078.0</v>
      </c>
      <c r="C545" s="385" t="s">
        <v>13576</v>
      </c>
      <c r="D545" s="385">
        <v>8.66557080343264E14</v>
      </c>
      <c r="E545" s="385" t="s">
        <v>7814</v>
      </c>
      <c r="F545" s="385" t="s">
        <v>13579</v>
      </c>
      <c r="G545" s="491">
        <f t="shared" si="9"/>
        <v>462.4</v>
      </c>
      <c r="H545" s="385" t="s">
        <v>68</v>
      </c>
      <c r="I545" s="492"/>
      <c r="J545" s="437"/>
      <c r="K545" s="437"/>
      <c r="L545" s="437"/>
      <c r="M545" s="437"/>
      <c r="N545" s="437"/>
      <c r="O545" s="437"/>
      <c r="P545" s="437"/>
      <c r="Q545" s="437"/>
      <c r="R545" s="437"/>
      <c r="S545" s="437"/>
      <c r="T545" s="437"/>
      <c r="U545" s="437"/>
      <c r="V545" s="437"/>
      <c r="W545" s="437"/>
      <c r="X545" s="437"/>
      <c r="Y545" s="437"/>
      <c r="Z545" s="437"/>
      <c r="AA545" s="437"/>
      <c r="AB545" s="437"/>
    </row>
    <row r="546">
      <c r="A546" s="494">
        <v>46078.0</v>
      </c>
      <c r="B546" s="494">
        <v>46078.0</v>
      </c>
      <c r="C546" s="385" t="s">
        <v>13576</v>
      </c>
      <c r="D546" s="385">
        <v>8.66557080224761E14</v>
      </c>
      <c r="E546" s="385" t="s">
        <v>7814</v>
      </c>
      <c r="F546" s="385" t="s">
        <v>13579</v>
      </c>
      <c r="G546" s="491">
        <f t="shared" si="9"/>
        <v>462.4</v>
      </c>
      <c r="H546" s="385" t="s">
        <v>68</v>
      </c>
      <c r="I546" s="492"/>
      <c r="J546" s="437"/>
      <c r="K546" s="437"/>
      <c r="L546" s="437"/>
      <c r="M546" s="437"/>
      <c r="N546" s="437"/>
      <c r="O546" s="437"/>
      <c r="P546" s="437"/>
      <c r="Q546" s="437"/>
      <c r="R546" s="437"/>
      <c r="S546" s="437"/>
      <c r="T546" s="437"/>
      <c r="U546" s="437"/>
      <c r="V546" s="437"/>
      <c r="W546" s="437"/>
      <c r="X546" s="437"/>
      <c r="Y546" s="437"/>
      <c r="Z546" s="437"/>
      <c r="AA546" s="437"/>
      <c r="AB546" s="437"/>
    </row>
    <row r="547">
      <c r="A547" s="494">
        <v>46078.0</v>
      </c>
      <c r="B547" s="494">
        <v>46080.0</v>
      </c>
      <c r="C547" s="385" t="s">
        <v>13576</v>
      </c>
      <c r="D547" s="385">
        <v>8.66557080304936E14</v>
      </c>
      <c r="E547" s="385" t="s">
        <v>2772</v>
      </c>
      <c r="F547" s="385" t="s">
        <v>68</v>
      </c>
      <c r="G547" s="491" t="s">
        <v>68</v>
      </c>
      <c r="H547" s="385" t="s">
        <v>68</v>
      </c>
      <c r="I547" s="492"/>
      <c r="J547" s="437"/>
      <c r="K547" s="437"/>
      <c r="L547" s="437"/>
      <c r="M547" s="437"/>
      <c r="N547" s="437"/>
      <c r="O547" s="437"/>
      <c r="P547" s="437"/>
      <c r="Q547" s="437"/>
      <c r="R547" s="437"/>
      <c r="S547" s="437"/>
      <c r="T547" s="437"/>
      <c r="U547" s="437"/>
      <c r="V547" s="437"/>
      <c r="W547" s="437"/>
      <c r="X547" s="437"/>
      <c r="Y547" s="437"/>
      <c r="Z547" s="437"/>
      <c r="AA547" s="437"/>
      <c r="AB547" s="437"/>
    </row>
    <row r="548">
      <c r="A548" s="494">
        <v>46078.0</v>
      </c>
      <c r="B548" s="494">
        <v>46080.0</v>
      </c>
      <c r="C548" s="385" t="s">
        <v>13576</v>
      </c>
      <c r="D548" s="385">
        <v>8.66557080344833E14</v>
      </c>
      <c r="E548" s="385" t="s">
        <v>2772</v>
      </c>
      <c r="F548" s="385" t="s">
        <v>68</v>
      </c>
      <c r="G548" s="491" t="s">
        <v>68</v>
      </c>
      <c r="H548" s="385" t="s">
        <v>68</v>
      </c>
      <c r="I548" s="492"/>
      <c r="J548" s="437"/>
      <c r="K548" s="437"/>
      <c r="L548" s="437"/>
      <c r="M548" s="437"/>
      <c r="N548" s="437"/>
      <c r="O548" s="437"/>
      <c r="P548" s="437"/>
      <c r="Q548" s="437"/>
      <c r="R548" s="437"/>
      <c r="S548" s="437"/>
      <c r="T548" s="437"/>
      <c r="U548" s="437"/>
      <c r="V548" s="437"/>
      <c r="W548" s="437"/>
      <c r="X548" s="437"/>
      <c r="Y548" s="437"/>
      <c r="Z548" s="437"/>
      <c r="AA548" s="437"/>
      <c r="AB548" s="437"/>
    </row>
    <row r="549">
      <c r="A549" s="494">
        <v>46078.0</v>
      </c>
      <c r="B549" s="494">
        <v>46080.0</v>
      </c>
      <c r="C549" s="385" t="s">
        <v>13576</v>
      </c>
      <c r="D549" s="385">
        <v>8.66557080315593E14</v>
      </c>
      <c r="E549" s="385" t="s">
        <v>2772</v>
      </c>
      <c r="F549" s="385" t="s">
        <v>68</v>
      </c>
      <c r="G549" s="491" t="s">
        <v>68</v>
      </c>
      <c r="H549" s="385" t="s">
        <v>68</v>
      </c>
      <c r="I549" s="492"/>
      <c r="J549" s="437"/>
      <c r="K549" s="437"/>
      <c r="L549" s="437"/>
      <c r="M549" s="437"/>
      <c r="N549" s="437"/>
      <c r="O549" s="437"/>
      <c r="P549" s="437"/>
      <c r="Q549" s="437"/>
      <c r="R549" s="437"/>
      <c r="S549" s="437"/>
      <c r="T549" s="437"/>
      <c r="U549" s="437"/>
      <c r="V549" s="437"/>
      <c r="W549" s="437"/>
      <c r="X549" s="437"/>
      <c r="Y549" s="437"/>
      <c r="Z549" s="437"/>
      <c r="AA549" s="437"/>
      <c r="AB549" s="437"/>
    </row>
    <row r="550">
      <c r="A550" s="494">
        <v>46078.0</v>
      </c>
      <c r="B550" s="494">
        <v>46080.0</v>
      </c>
      <c r="C550" s="385" t="s">
        <v>13576</v>
      </c>
      <c r="D550" s="385">
        <v>8.66557080343215E14</v>
      </c>
      <c r="E550" s="385" t="s">
        <v>2772</v>
      </c>
      <c r="F550" s="385" t="s">
        <v>13586</v>
      </c>
      <c r="G550" s="491" t="s">
        <v>68</v>
      </c>
      <c r="H550" s="385" t="s">
        <v>68</v>
      </c>
      <c r="I550" s="497">
        <v>46085.0</v>
      </c>
      <c r="J550" s="437"/>
      <c r="K550" s="437"/>
      <c r="L550" s="437"/>
      <c r="M550" s="437"/>
      <c r="N550" s="437"/>
      <c r="O550" s="437"/>
      <c r="P550" s="437"/>
      <c r="Q550" s="437"/>
      <c r="R550" s="437"/>
      <c r="S550" s="437"/>
      <c r="T550" s="437"/>
      <c r="U550" s="437"/>
      <c r="V550" s="437"/>
      <c r="W550" s="437"/>
      <c r="X550" s="437"/>
      <c r="Y550" s="437"/>
      <c r="Z550" s="437"/>
      <c r="AA550" s="437"/>
      <c r="AB550" s="437"/>
    </row>
    <row r="551">
      <c r="A551" s="494">
        <v>46078.0</v>
      </c>
      <c r="B551" s="494">
        <v>46080.0</v>
      </c>
      <c r="C551" s="385" t="s">
        <v>13576</v>
      </c>
      <c r="D551" s="385">
        <v>8.66557080311675E14</v>
      </c>
      <c r="E551" s="385" t="s">
        <v>2772</v>
      </c>
      <c r="F551" s="385" t="s">
        <v>68</v>
      </c>
      <c r="G551" s="491" t="s">
        <v>68</v>
      </c>
      <c r="H551" s="385" t="s">
        <v>68</v>
      </c>
      <c r="I551" s="492"/>
      <c r="J551" s="437"/>
      <c r="K551" s="437"/>
      <c r="L551" s="437"/>
      <c r="M551" s="437"/>
      <c r="N551" s="437"/>
      <c r="O551" s="437"/>
      <c r="P551" s="437"/>
      <c r="Q551" s="437"/>
      <c r="R551" s="437"/>
      <c r="S551" s="437"/>
      <c r="T551" s="437"/>
      <c r="U551" s="437"/>
      <c r="V551" s="437"/>
      <c r="W551" s="437"/>
      <c r="X551" s="437"/>
      <c r="Y551" s="437"/>
      <c r="Z551" s="437"/>
      <c r="AA551" s="437"/>
      <c r="AB551" s="437"/>
    </row>
    <row r="552">
      <c r="A552" s="494">
        <v>46078.0</v>
      </c>
      <c r="B552" s="494">
        <v>46092.0</v>
      </c>
      <c r="C552" s="385" t="s">
        <v>13576</v>
      </c>
      <c r="D552" s="385">
        <v>8.66557080359302E14</v>
      </c>
      <c r="E552" s="385" t="s">
        <v>2772</v>
      </c>
      <c r="F552" s="385" t="s">
        <v>13586</v>
      </c>
      <c r="G552" s="491" t="s">
        <v>68</v>
      </c>
      <c r="H552" s="385">
        <v>8.12621576E9</v>
      </c>
      <c r="I552" s="497">
        <v>46093.0</v>
      </c>
      <c r="J552" s="437"/>
      <c r="K552" s="437"/>
      <c r="L552" s="437"/>
      <c r="M552" s="437"/>
      <c r="N552" s="437"/>
      <c r="O552" s="437"/>
      <c r="P552" s="437"/>
      <c r="Q552" s="437"/>
      <c r="R552" s="437"/>
      <c r="S552" s="437"/>
      <c r="T552" s="437"/>
      <c r="U552" s="437"/>
      <c r="V552" s="437"/>
      <c r="W552" s="437"/>
      <c r="X552" s="437"/>
      <c r="Y552" s="437"/>
      <c r="Z552" s="437"/>
      <c r="AA552" s="437"/>
      <c r="AB552" s="437"/>
    </row>
    <row r="553">
      <c r="A553" s="494">
        <v>46078.0</v>
      </c>
      <c r="B553" s="494">
        <v>46092.0</v>
      </c>
      <c r="C553" s="385" t="s">
        <v>13576</v>
      </c>
      <c r="D553" s="385">
        <v>8.66557080374137E14</v>
      </c>
      <c r="E553" s="385" t="s">
        <v>2772</v>
      </c>
      <c r="F553" s="385" t="s">
        <v>13586</v>
      </c>
      <c r="G553" s="491" t="s">
        <v>68</v>
      </c>
      <c r="H553" s="385">
        <v>8.126215759E9</v>
      </c>
      <c r="I553" s="497">
        <v>46093.0</v>
      </c>
      <c r="J553" s="437"/>
      <c r="K553" s="437"/>
      <c r="L553" s="437"/>
      <c r="M553" s="437"/>
      <c r="N553" s="437"/>
      <c r="O553" s="437"/>
      <c r="P553" s="437"/>
      <c r="Q553" s="437"/>
      <c r="R553" s="437"/>
      <c r="S553" s="437"/>
      <c r="T553" s="437"/>
      <c r="U553" s="437"/>
      <c r="V553" s="437"/>
      <c r="W553" s="437"/>
      <c r="X553" s="437"/>
      <c r="Y553" s="437"/>
      <c r="Z553" s="437"/>
      <c r="AA553" s="437"/>
      <c r="AB553" s="437"/>
    </row>
    <row r="554">
      <c r="A554" s="494">
        <v>46078.0</v>
      </c>
      <c r="B554" s="494">
        <v>46092.0</v>
      </c>
      <c r="C554" s="385" t="s">
        <v>13576</v>
      </c>
      <c r="D554" s="385">
        <v>8.66557080311741E14</v>
      </c>
      <c r="E554" s="385" t="s">
        <v>2772</v>
      </c>
      <c r="F554" s="385" t="s">
        <v>10618</v>
      </c>
      <c r="G554" s="491" t="s">
        <v>68</v>
      </c>
      <c r="H554" s="385">
        <v>8.126215746E9</v>
      </c>
      <c r="I554" s="497">
        <v>46093.0</v>
      </c>
      <c r="J554" s="437"/>
      <c r="K554" s="437"/>
      <c r="L554" s="437"/>
      <c r="M554" s="437"/>
      <c r="N554" s="437"/>
      <c r="O554" s="437"/>
      <c r="P554" s="437"/>
      <c r="Q554" s="437"/>
      <c r="R554" s="437"/>
      <c r="S554" s="437"/>
      <c r="T554" s="437"/>
      <c r="U554" s="437"/>
      <c r="V554" s="437"/>
      <c r="W554" s="437"/>
      <c r="X554" s="437"/>
      <c r="Y554" s="437"/>
      <c r="Z554" s="437"/>
      <c r="AA554" s="437"/>
      <c r="AB554" s="437"/>
    </row>
    <row r="555">
      <c r="A555" s="494">
        <v>46078.0</v>
      </c>
      <c r="B555" s="494">
        <v>46092.0</v>
      </c>
      <c r="C555" s="385" t="s">
        <v>13576</v>
      </c>
      <c r="D555" s="385">
        <v>8.66557080305487E14</v>
      </c>
      <c r="E555" s="385" t="s">
        <v>2772</v>
      </c>
      <c r="F555" s="385" t="s">
        <v>13586</v>
      </c>
      <c r="G555" s="491" t="s">
        <v>68</v>
      </c>
      <c r="H555" s="385">
        <v>8.126215698E9</v>
      </c>
      <c r="I555" s="497">
        <v>46093.0</v>
      </c>
      <c r="J555" s="437"/>
      <c r="K555" s="437"/>
      <c r="L555" s="437"/>
      <c r="M555" s="437"/>
      <c r="N555" s="437"/>
      <c r="O555" s="437"/>
      <c r="P555" s="437"/>
      <c r="Q555" s="437"/>
      <c r="R555" s="437"/>
      <c r="S555" s="437"/>
      <c r="T555" s="437"/>
      <c r="U555" s="437"/>
      <c r="V555" s="437"/>
      <c r="W555" s="437"/>
      <c r="X555" s="437"/>
      <c r="Y555" s="437"/>
      <c r="Z555" s="437"/>
      <c r="AA555" s="437"/>
      <c r="AB555" s="437"/>
    </row>
    <row r="556">
      <c r="A556" s="494">
        <v>46078.0</v>
      </c>
      <c r="B556" s="494">
        <v>46092.0</v>
      </c>
      <c r="C556" s="385" t="s">
        <v>13576</v>
      </c>
      <c r="D556" s="385">
        <v>8.66557080344825E14</v>
      </c>
      <c r="E556" s="385" t="s">
        <v>2772</v>
      </c>
      <c r="F556" s="385" t="s">
        <v>13586</v>
      </c>
      <c r="G556" s="491" t="s">
        <v>68</v>
      </c>
      <c r="H556" s="385">
        <v>8.126215692E9</v>
      </c>
      <c r="I556" s="497">
        <v>46093.0</v>
      </c>
      <c r="J556" s="437"/>
      <c r="K556" s="437"/>
      <c r="L556" s="437"/>
      <c r="M556" s="437"/>
      <c r="N556" s="437"/>
      <c r="O556" s="437"/>
      <c r="P556" s="437"/>
      <c r="Q556" s="437"/>
      <c r="R556" s="437"/>
      <c r="S556" s="437"/>
      <c r="T556" s="437"/>
      <c r="U556" s="437"/>
      <c r="V556" s="437"/>
      <c r="W556" s="437"/>
      <c r="X556" s="437"/>
      <c r="Y556" s="437"/>
      <c r="Z556" s="437"/>
      <c r="AA556" s="437"/>
      <c r="AB556" s="437"/>
    </row>
    <row r="557">
      <c r="A557" s="494">
        <v>46078.0</v>
      </c>
      <c r="B557" s="494">
        <v>46092.0</v>
      </c>
      <c r="C557" s="385" t="s">
        <v>13576</v>
      </c>
      <c r="D557" s="385">
        <v>8.66557080388939E14</v>
      </c>
      <c r="E557" s="385" t="s">
        <v>2772</v>
      </c>
      <c r="F557" s="385" t="s">
        <v>10618</v>
      </c>
      <c r="G557" s="491" t="s">
        <v>68</v>
      </c>
      <c r="H557" s="385">
        <v>8.126215626E9</v>
      </c>
      <c r="I557" s="497">
        <v>46093.0</v>
      </c>
      <c r="J557" s="437"/>
      <c r="K557" s="437"/>
      <c r="L557" s="437"/>
      <c r="M557" s="437"/>
      <c r="N557" s="437"/>
      <c r="O557" s="437"/>
      <c r="P557" s="437"/>
      <c r="Q557" s="437"/>
      <c r="R557" s="437"/>
      <c r="S557" s="437"/>
      <c r="T557" s="437"/>
      <c r="U557" s="437"/>
      <c r="V557" s="437"/>
      <c r="W557" s="437"/>
      <c r="X557" s="437"/>
      <c r="Y557" s="437"/>
      <c r="Z557" s="437"/>
      <c r="AA557" s="437"/>
      <c r="AB557" s="437"/>
    </row>
    <row r="558">
      <c r="A558" s="494">
        <v>46078.0</v>
      </c>
      <c r="B558" s="494">
        <v>46092.0</v>
      </c>
      <c r="C558" s="385" t="s">
        <v>13576</v>
      </c>
      <c r="D558" s="385">
        <v>8.66557080311709E14</v>
      </c>
      <c r="E558" s="385" t="s">
        <v>2772</v>
      </c>
      <c r="F558" s="385" t="s">
        <v>13586</v>
      </c>
      <c r="G558" s="491" t="s">
        <v>68</v>
      </c>
      <c r="H558" s="385">
        <v>8.126215572E9</v>
      </c>
      <c r="I558" s="497">
        <v>46093.0</v>
      </c>
      <c r="J558" s="437"/>
      <c r="K558" s="437"/>
      <c r="L558" s="437"/>
      <c r="M558" s="437"/>
      <c r="N558" s="437"/>
      <c r="O558" s="437"/>
      <c r="P558" s="437"/>
      <c r="Q558" s="437"/>
      <c r="R558" s="437"/>
      <c r="S558" s="437"/>
      <c r="T558" s="437"/>
      <c r="U558" s="437"/>
      <c r="V558" s="437"/>
      <c r="W558" s="437"/>
      <c r="X558" s="437"/>
      <c r="Y558" s="437"/>
      <c r="Z558" s="437"/>
      <c r="AA558" s="437"/>
      <c r="AB558" s="437"/>
    </row>
    <row r="559">
      <c r="A559" s="494">
        <v>46078.0</v>
      </c>
      <c r="B559" s="494">
        <v>46092.0</v>
      </c>
      <c r="C559" s="385" t="s">
        <v>13576</v>
      </c>
      <c r="D559" s="385">
        <v>8.66557080311626E14</v>
      </c>
      <c r="E559" s="385" t="s">
        <v>2772</v>
      </c>
      <c r="F559" s="385" t="s">
        <v>13586</v>
      </c>
      <c r="G559" s="491" t="s">
        <v>68</v>
      </c>
      <c r="H559" s="385">
        <v>8.126215556E9</v>
      </c>
      <c r="I559" s="497">
        <v>46098.0</v>
      </c>
      <c r="J559" s="437"/>
      <c r="K559" s="437"/>
      <c r="L559" s="437"/>
      <c r="M559" s="437"/>
      <c r="N559" s="437"/>
      <c r="O559" s="437"/>
      <c r="P559" s="437"/>
      <c r="Q559" s="437"/>
      <c r="R559" s="437"/>
      <c r="S559" s="437"/>
      <c r="T559" s="437"/>
      <c r="U559" s="437"/>
      <c r="V559" s="437"/>
      <c r="W559" s="437"/>
      <c r="X559" s="437"/>
      <c r="Y559" s="437"/>
      <c r="Z559" s="437"/>
      <c r="AA559" s="437"/>
      <c r="AB559" s="437"/>
    </row>
    <row r="560">
      <c r="A560" s="494">
        <v>46078.0</v>
      </c>
      <c r="B560" s="494">
        <v>46092.0</v>
      </c>
      <c r="C560" s="385" t="s">
        <v>13576</v>
      </c>
      <c r="D560" s="385">
        <v>8.66557080304779E14</v>
      </c>
      <c r="E560" s="385" t="s">
        <v>2772</v>
      </c>
      <c r="F560" s="385" t="s">
        <v>13586</v>
      </c>
      <c r="G560" s="491" t="s">
        <v>68</v>
      </c>
      <c r="H560" s="385">
        <v>8.126215531E9</v>
      </c>
      <c r="I560" s="497">
        <v>46098.0</v>
      </c>
      <c r="J560" s="437"/>
      <c r="K560" s="437"/>
      <c r="L560" s="437"/>
      <c r="M560" s="437"/>
      <c r="N560" s="437"/>
      <c r="O560" s="437"/>
      <c r="P560" s="437"/>
      <c r="Q560" s="437"/>
      <c r="R560" s="437"/>
      <c r="S560" s="437"/>
      <c r="T560" s="437"/>
      <c r="U560" s="437"/>
      <c r="V560" s="437"/>
      <c r="W560" s="437"/>
      <c r="X560" s="437"/>
      <c r="Y560" s="437"/>
      <c r="Z560" s="437"/>
      <c r="AA560" s="437"/>
      <c r="AB560" s="437"/>
    </row>
    <row r="561">
      <c r="A561" s="494">
        <v>46078.0</v>
      </c>
      <c r="B561" s="494">
        <v>46092.0</v>
      </c>
      <c r="C561" s="385" t="s">
        <v>13576</v>
      </c>
      <c r="D561" s="385">
        <v>8.66557080038757E14</v>
      </c>
      <c r="E561" s="385" t="s">
        <v>2772</v>
      </c>
      <c r="F561" s="385" t="s">
        <v>13586</v>
      </c>
      <c r="G561" s="491" t="s">
        <v>68</v>
      </c>
      <c r="H561" s="385">
        <v>8.126215506E9</v>
      </c>
      <c r="I561" s="497">
        <v>46098.0</v>
      </c>
      <c r="J561" s="437"/>
      <c r="K561" s="437"/>
      <c r="L561" s="437"/>
      <c r="M561" s="437"/>
      <c r="N561" s="437"/>
      <c r="O561" s="437"/>
      <c r="P561" s="437"/>
      <c r="Q561" s="437"/>
      <c r="R561" s="437"/>
      <c r="S561" s="437"/>
      <c r="T561" s="437"/>
      <c r="U561" s="437"/>
      <c r="V561" s="437"/>
      <c r="W561" s="437"/>
      <c r="X561" s="437"/>
      <c r="Y561" s="437"/>
      <c r="Z561" s="437"/>
      <c r="AA561" s="437"/>
      <c r="AB561" s="437"/>
    </row>
    <row r="562">
      <c r="A562" s="494">
        <v>46078.0</v>
      </c>
      <c r="B562" s="494">
        <v>46098.0</v>
      </c>
      <c r="C562" s="385" t="s">
        <v>13576</v>
      </c>
      <c r="D562" s="385">
        <v>8.66557080329297E14</v>
      </c>
      <c r="E562" s="385" t="s">
        <v>2772</v>
      </c>
      <c r="F562" s="385" t="s">
        <v>68</v>
      </c>
      <c r="G562" s="491" t="s">
        <v>68</v>
      </c>
      <c r="H562" s="385">
        <v>8.126214778E9</v>
      </c>
      <c r="I562" s="492"/>
      <c r="J562" s="437"/>
      <c r="K562" s="437"/>
      <c r="L562" s="437"/>
      <c r="M562" s="437"/>
      <c r="N562" s="437"/>
      <c r="O562" s="437"/>
      <c r="P562" s="437"/>
      <c r="Q562" s="437"/>
      <c r="R562" s="437"/>
      <c r="S562" s="437"/>
      <c r="T562" s="437"/>
      <c r="U562" s="437"/>
      <c r="V562" s="437"/>
      <c r="W562" s="437"/>
      <c r="X562" s="437"/>
      <c r="Y562" s="437"/>
      <c r="Z562" s="437"/>
      <c r="AA562" s="437"/>
      <c r="AB562" s="437"/>
    </row>
    <row r="563">
      <c r="A563" s="494">
        <v>46078.0</v>
      </c>
      <c r="B563" s="494">
        <v>46098.0</v>
      </c>
      <c r="C563" s="385" t="s">
        <v>13576</v>
      </c>
      <c r="D563" s="385">
        <v>8.66557080342936E14</v>
      </c>
      <c r="E563" s="385" t="s">
        <v>2772</v>
      </c>
      <c r="F563" s="385" t="s">
        <v>68</v>
      </c>
      <c r="G563" s="491" t="s">
        <v>68</v>
      </c>
      <c r="H563" s="385">
        <v>8.126214508E9</v>
      </c>
      <c r="I563" s="492"/>
      <c r="J563" s="437"/>
      <c r="K563" s="437"/>
      <c r="L563" s="437"/>
      <c r="M563" s="437"/>
      <c r="N563" s="437"/>
      <c r="O563" s="437"/>
      <c r="P563" s="437"/>
      <c r="Q563" s="437"/>
      <c r="R563" s="437"/>
      <c r="S563" s="437"/>
      <c r="T563" s="437"/>
      <c r="U563" s="437"/>
      <c r="V563" s="437"/>
      <c r="W563" s="437"/>
      <c r="X563" s="437"/>
      <c r="Y563" s="437"/>
      <c r="Z563" s="437"/>
      <c r="AA563" s="437"/>
      <c r="AB563" s="437"/>
    </row>
    <row r="564">
      <c r="A564" s="494">
        <v>46078.0</v>
      </c>
      <c r="B564" s="494">
        <v>46098.0</v>
      </c>
      <c r="C564" s="385" t="s">
        <v>13576</v>
      </c>
      <c r="D564" s="385">
        <v>8.6655708032923E14</v>
      </c>
      <c r="E564" s="385" t="s">
        <v>2772</v>
      </c>
      <c r="F564" s="385" t="s">
        <v>10618</v>
      </c>
      <c r="G564" s="491" t="s">
        <v>68</v>
      </c>
      <c r="H564" s="385">
        <v>8.135519773E9</v>
      </c>
      <c r="I564" s="497">
        <v>46098.0</v>
      </c>
      <c r="J564" s="437"/>
      <c r="K564" s="437"/>
      <c r="L564" s="437"/>
      <c r="M564" s="437"/>
      <c r="N564" s="437"/>
      <c r="O564" s="437"/>
      <c r="P564" s="437"/>
      <c r="Q564" s="437"/>
      <c r="R564" s="437"/>
      <c r="S564" s="437"/>
      <c r="T564" s="437"/>
      <c r="U564" s="437"/>
      <c r="V564" s="437"/>
      <c r="W564" s="437"/>
      <c r="X564" s="437"/>
      <c r="Y564" s="437"/>
      <c r="Z564" s="437"/>
      <c r="AA564" s="437"/>
      <c r="AB564" s="437"/>
    </row>
    <row r="565">
      <c r="A565" s="494">
        <v>46078.0</v>
      </c>
      <c r="B565" s="494">
        <v>46098.0</v>
      </c>
      <c r="C565" s="385" t="s">
        <v>13576</v>
      </c>
      <c r="D565" s="385">
        <v>8.66557080300835E14</v>
      </c>
      <c r="E565" s="385" t="s">
        <v>2772</v>
      </c>
      <c r="F565" s="385" t="s">
        <v>10618</v>
      </c>
      <c r="G565" s="491" t="s">
        <v>68</v>
      </c>
      <c r="H565" s="385">
        <v>8.135519819E9</v>
      </c>
      <c r="I565" s="497">
        <v>46098.0</v>
      </c>
      <c r="J565" s="437"/>
      <c r="K565" s="437"/>
      <c r="L565" s="437"/>
      <c r="M565" s="437"/>
      <c r="N565" s="437"/>
      <c r="O565" s="437"/>
      <c r="P565" s="437"/>
      <c r="Q565" s="437"/>
      <c r="R565" s="437"/>
      <c r="S565" s="437"/>
      <c r="T565" s="437"/>
      <c r="U565" s="437"/>
      <c r="V565" s="437"/>
      <c r="W565" s="437"/>
      <c r="X565" s="437"/>
      <c r="Y565" s="437"/>
      <c r="Z565" s="437"/>
      <c r="AA565" s="437"/>
      <c r="AB565" s="437"/>
    </row>
    <row r="566">
      <c r="A566" s="494">
        <v>46078.0</v>
      </c>
      <c r="B566" s="494">
        <v>46092.0</v>
      </c>
      <c r="C566" s="385" t="s">
        <v>13576</v>
      </c>
      <c r="D566" s="385">
        <v>8.66557080373998E14</v>
      </c>
      <c r="E566" s="385" t="s">
        <v>2772</v>
      </c>
      <c r="F566" s="385" t="s">
        <v>13586</v>
      </c>
      <c r="G566" s="491" t="s">
        <v>68</v>
      </c>
      <c r="H566" s="385">
        <v>8.126215228E9</v>
      </c>
      <c r="I566" s="497">
        <v>46093.0</v>
      </c>
      <c r="J566" s="437"/>
      <c r="K566" s="437"/>
      <c r="L566" s="437"/>
      <c r="M566" s="437"/>
      <c r="N566" s="437"/>
      <c r="O566" s="437"/>
      <c r="P566" s="437"/>
      <c r="Q566" s="437"/>
      <c r="R566" s="437"/>
      <c r="S566" s="437"/>
      <c r="T566" s="437"/>
      <c r="U566" s="437"/>
      <c r="V566" s="437"/>
      <c r="W566" s="437"/>
      <c r="X566" s="437"/>
      <c r="Y566" s="437"/>
      <c r="Z566" s="437"/>
      <c r="AA566" s="437"/>
      <c r="AB566" s="437"/>
    </row>
    <row r="567">
      <c r="A567" s="494">
        <v>46078.0</v>
      </c>
      <c r="B567" s="494">
        <v>46092.0</v>
      </c>
      <c r="C567" s="385" t="s">
        <v>13576</v>
      </c>
      <c r="D567" s="385">
        <v>8.66557080117049E14</v>
      </c>
      <c r="E567" s="385" t="s">
        <v>2772</v>
      </c>
      <c r="F567" s="385" t="s">
        <v>13586</v>
      </c>
      <c r="G567" s="491" t="s">
        <v>68</v>
      </c>
      <c r="H567" s="385">
        <v>8.126215195E9</v>
      </c>
      <c r="I567" s="497">
        <v>46093.0</v>
      </c>
      <c r="J567" s="437"/>
      <c r="K567" s="437"/>
      <c r="L567" s="437"/>
      <c r="M567" s="437"/>
      <c r="N567" s="437"/>
      <c r="O567" s="437"/>
      <c r="P567" s="437"/>
      <c r="Q567" s="437"/>
      <c r="R567" s="437"/>
      <c r="S567" s="437"/>
      <c r="T567" s="437"/>
      <c r="U567" s="437"/>
      <c r="V567" s="437"/>
      <c r="W567" s="437"/>
      <c r="X567" s="437"/>
      <c r="Y567" s="437"/>
      <c r="Z567" s="437"/>
      <c r="AA567" s="437"/>
      <c r="AB567" s="437"/>
    </row>
    <row r="568">
      <c r="A568" s="494">
        <v>46078.0</v>
      </c>
      <c r="B568" s="494">
        <v>46092.0</v>
      </c>
      <c r="C568" s="385" t="s">
        <v>13576</v>
      </c>
      <c r="D568" s="385">
        <v>8.66557080310925E14</v>
      </c>
      <c r="E568" s="385" t="s">
        <v>2772</v>
      </c>
      <c r="F568" s="385" t="s">
        <v>10618</v>
      </c>
      <c r="G568" s="491" t="s">
        <v>68</v>
      </c>
      <c r="H568" s="385">
        <v>8.126215435E9</v>
      </c>
      <c r="I568" s="497">
        <v>46093.0</v>
      </c>
      <c r="J568" s="437"/>
      <c r="K568" s="437"/>
      <c r="L568" s="437"/>
      <c r="M568" s="437"/>
      <c r="N568" s="437"/>
      <c r="O568" s="437"/>
      <c r="P568" s="437"/>
      <c r="Q568" s="437"/>
      <c r="R568" s="437"/>
      <c r="S568" s="437"/>
      <c r="T568" s="437"/>
      <c r="U568" s="437"/>
      <c r="V568" s="437"/>
      <c r="W568" s="437"/>
      <c r="X568" s="437"/>
      <c r="Y568" s="437"/>
      <c r="Z568" s="437"/>
      <c r="AA568" s="437"/>
      <c r="AB568" s="437"/>
    </row>
    <row r="569">
      <c r="A569" s="494">
        <v>46078.0</v>
      </c>
      <c r="B569" s="494">
        <v>46064.0</v>
      </c>
      <c r="C569" s="385" t="s">
        <v>13576</v>
      </c>
      <c r="D569" s="385">
        <v>8.66557080389895E14</v>
      </c>
      <c r="E569" s="385" t="s">
        <v>2772</v>
      </c>
      <c r="F569" s="385" t="s">
        <v>13586</v>
      </c>
      <c r="G569" s="491" t="s">
        <v>68</v>
      </c>
      <c r="H569" s="385">
        <v>8.126215312E9</v>
      </c>
      <c r="I569" s="497">
        <v>46093.0</v>
      </c>
      <c r="J569" s="437"/>
      <c r="K569" s="437"/>
      <c r="L569" s="437"/>
      <c r="M569" s="437"/>
      <c r="N569" s="437"/>
      <c r="O569" s="437"/>
      <c r="P569" s="437"/>
      <c r="Q569" s="437"/>
      <c r="R569" s="437"/>
      <c r="S569" s="437"/>
      <c r="T569" s="437"/>
      <c r="U569" s="437"/>
      <c r="V569" s="437"/>
      <c r="W569" s="437"/>
      <c r="X569" s="437"/>
      <c r="Y569" s="437"/>
      <c r="Z569" s="437"/>
      <c r="AA569" s="437"/>
      <c r="AB569" s="437"/>
    </row>
    <row r="570">
      <c r="A570" s="494">
        <v>46078.0</v>
      </c>
      <c r="B570" s="494">
        <v>46098.0</v>
      </c>
      <c r="C570" s="385" t="s">
        <v>13576</v>
      </c>
      <c r="D570" s="385">
        <v>8.66557080373634E14</v>
      </c>
      <c r="E570" s="385" t="s">
        <v>2772</v>
      </c>
      <c r="F570" s="385" t="s">
        <v>68</v>
      </c>
      <c r="G570" s="491" t="s">
        <v>68</v>
      </c>
      <c r="H570" s="385">
        <v>8.126214957E9</v>
      </c>
      <c r="I570" s="492"/>
      <c r="J570" s="437"/>
      <c r="K570" s="437"/>
      <c r="L570" s="437"/>
      <c r="M570" s="437"/>
      <c r="N570" s="437"/>
      <c r="O570" s="437"/>
      <c r="P570" s="437"/>
      <c r="Q570" s="437"/>
      <c r="R570" s="437"/>
      <c r="S570" s="437"/>
      <c r="T570" s="437"/>
      <c r="U570" s="437"/>
      <c r="V570" s="437"/>
      <c r="W570" s="437"/>
      <c r="X570" s="437"/>
      <c r="Y570" s="437"/>
      <c r="Z570" s="437"/>
      <c r="AA570" s="437"/>
      <c r="AB570" s="437"/>
    </row>
    <row r="571">
      <c r="A571" s="494">
        <v>46078.0</v>
      </c>
      <c r="B571" s="494">
        <v>46098.0</v>
      </c>
      <c r="C571" s="385" t="s">
        <v>13576</v>
      </c>
      <c r="D571" s="385">
        <v>8.66557080356555E14</v>
      </c>
      <c r="E571" s="385" t="s">
        <v>2772</v>
      </c>
      <c r="F571" s="385" t="s">
        <v>68</v>
      </c>
      <c r="G571" s="491" t="s">
        <v>68</v>
      </c>
      <c r="H571" s="385">
        <v>8.126214956E9</v>
      </c>
      <c r="I571" s="492"/>
      <c r="J571" s="437"/>
      <c r="K571" s="437"/>
      <c r="L571" s="437"/>
      <c r="M571" s="437"/>
      <c r="N571" s="437"/>
      <c r="O571" s="437"/>
      <c r="P571" s="437"/>
      <c r="Q571" s="437"/>
      <c r="R571" s="437"/>
      <c r="S571" s="437"/>
      <c r="T571" s="437"/>
      <c r="U571" s="437"/>
      <c r="V571" s="437"/>
      <c r="W571" s="437"/>
      <c r="X571" s="437"/>
      <c r="Y571" s="437"/>
      <c r="Z571" s="437"/>
      <c r="AA571" s="437"/>
      <c r="AB571" s="437"/>
    </row>
    <row r="572">
      <c r="A572" s="494">
        <v>46078.0</v>
      </c>
      <c r="B572" s="494">
        <v>46098.0</v>
      </c>
      <c r="C572" s="385" t="s">
        <v>13576</v>
      </c>
      <c r="D572" s="385">
        <v>8.66557080300785E14</v>
      </c>
      <c r="E572" s="385" t="s">
        <v>2772</v>
      </c>
      <c r="F572" s="385" t="s">
        <v>68</v>
      </c>
      <c r="G572" s="491" t="s">
        <v>68</v>
      </c>
      <c r="H572" s="385">
        <v>8.135519943E9</v>
      </c>
      <c r="I572" s="492"/>
      <c r="J572" s="437"/>
      <c r="K572" s="437"/>
      <c r="L572" s="437"/>
      <c r="M572" s="437"/>
      <c r="N572" s="437"/>
      <c r="O572" s="437"/>
      <c r="P572" s="437"/>
      <c r="Q572" s="437"/>
      <c r="R572" s="437"/>
      <c r="S572" s="437"/>
      <c r="T572" s="437"/>
      <c r="U572" s="437"/>
      <c r="V572" s="437"/>
      <c r="W572" s="437"/>
      <c r="X572" s="437"/>
      <c r="Y572" s="437"/>
      <c r="Z572" s="437"/>
      <c r="AA572" s="437"/>
      <c r="AB572" s="437"/>
    </row>
    <row r="573">
      <c r="A573" s="494">
        <v>46078.0</v>
      </c>
      <c r="B573" s="494">
        <v>46098.0</v>
      </c>
      <c r="C573" s="385" t="s">
        <v>13576</v>
      </c>
      <c r="D573" s="385">
        <v>8.66557080311576E14</v>
      </c>
      <c r="E573" s="385" t="s">
        <v>2772</v>
      </c>
      <c r="F573" s="385" t="s">
        <v>68</v>
      </c>
      <c r="G573" s="491" t="s">
        <v>68</v>
      </c>
      <c r="H573" s="385">
        <v>8.180147948E9</v>
      </c>
      <c r="I573" s="492"/>
      <c r="J573" s="437"/>
      <c r="K573" s="437"/>
      <c r="L573" s="437"/>
      <c r="M573" s="437"/>
      <c r="N573" s="437"/>
      <c r="O573" s="437"/>
      <c r="P573" s="437"/>
      <c r="Q573" s="437"/>
      <c r="R573" s="437"/>
      <c r="S573" s="437"/>
      <c r="T573" s="437"/>
      <c r="U573" s="437"/>
      <c r="V573" s="437"/>
      <c r="W573" s="437"/>
      <c r="X573" s="437"/>
      <c r="Y573" s="437"/>
      <c r="Z573" s="437"/>
      <c r="AA573" s="437"/>
      <c r="AB573" s="437"/>
    </row>
    <row r="574">
      <c r="A574" s="494">
        <v>46078.0</v>
      </c>
      <c r="B574" s="494">
        <v>46098.0</v>
      </c>
      <c r="C574" s="385" t="s">
        <v>13576</v>
      </c>
      <c r="D574" s="385">
        <v>8.66557080343256E14</v>
      </c>
      <c r="E574" s="385" t="s">
        <v>2772</v>
      </c>
      <c r="F574" s="385" t="s">
        <v>68</v>
      </c>
      <c r="G574" s="491" t="s">
        <v>68</v>
      </c>
      <c r="H574" s="385">
        <v>8.135519919E9</v>
      </c>
      <c r="I574" s="492"/>
      <c r="J574" s="437"/>
      <c r="K574" s="437"/>
      <c r="L574" s="437"/>
      <c r="M574" s="437"/>
      <c r="N574" s="437"/>
      <c r="O574" s="437"/>
      <c r="P574" s="437"/>
      <c r="Q574" s="437"/>
      <c r="R574" s="437"/>
      <c r="S574" s="437"/>
      <c r="T574" s="437"/>
      <c r="U574" s="437"/>
      <c r="V574" s="437"/>
      <c r="W574" s="437"/>
      <c r="X574" s="437"/>
      <c r="Y574" s="437"/>
      <c r="Z574" s="437"/>
      <c r="AA574" s="437"/>
      <c r="AB574" s="437"/>
    </row>
    <row r="575">
      <c r="A575" s="494">
        <v>46078.0</v>
      </c>
      <c r="B575" s="494">
        <v>46098.0</v>
      </c>
      <c r="C575" s="385" t="s">
        <v>13576</v>
      </c>
      <c r="D575" s="385">
        <v>8.66557080344759E14</v>
      </c>
      <c r="E575" s="385" t="s">
        <v>2772</v>
      </c>
      <c r="F575" s="385" t="s">
        <v>10618</v>
      </c>
      <c r="G575" s="491" t="s">
        <v>68</v>
      </c>
      <c r="H575" s="385">
        <v>8.135519918E9</v>
      </c>
      <c r="I575" s="497">
        <v>46098.0</v>
      </c>
      <c r="J575" s="437"/>
      <c r="K575" s="437"/>
      <c r="L575" s="437"/>
      <c r="M575" s="437"/>
      <c r="N575" s="437"/>
      <c r="O575" s="437"/>
      <c r="P575" s="437"/>
      <c r="Q575" s="437"/>
      <c r="R575" s="437"/>
      <c r="S575" s="437"/>
      <c r="T575" s="437"/>
      <c r="U575" s="437"/>
      <c r="V575" s="437"/>
      <c r="W575" s="437"/>
      <c r="X575" s="437"/>
      <c r="Y575" s="437"/>
      <c r="Z575" s="437"/>
      <c r="AA575" s="437"/>
      <c r="AB575" s="437"/>
    </row>
    <row r="576">
      <c r="A576" s="494">
        <v>46078.0</v>
      </c>
      <c r="B576" s="494">
        <v>46098.0</v>
      </c>
      <c r="C576" s="385" t="s">
        <v>13576</v>
      </c>
      <c r="D576" s="385">
        <v>8.66557080360003E14</v>
      </c>
      <c r="E576" s="385" t="s">
        <v>2772</v>
      </c>
      <c r="F576" s="385" t="s">
        <v>10618</v>
      </c>
      <c r="G576" s="491" t="s">
        <v>68</v>
      </c>
      <c r="H576" s="385">
        <v>8.180148232E9</v>
      </c>
      <c r="I576" s="497">
        <v>46098.0</v>
      </c>
      <c r="J576" s="437"/>
      <c r="K576" s="437"/>
      <c r="L576" s="437"/>
      <c r="M576" s="437"/>
      <c r="N576" s="437"/>
      <c r="O576" s="437"/>
      <c r="P576" s="437"/>
      <c r="Q576" s="437"/>
      <c r="R576" s="437"/>
      <c r="S576" s="437"/>
      <c r="T576" s="437"/>
      <c r="U576" s="437"/>
      <c r="V576" s="437"/>
      <c r="W576" s="437"/>
      <c r="X576" s="437"/>
      <c r="Y576" s="437"/>
      <c r="Z576" s="437"/>
      <c r="AA576" s="437"/>
      <c r="AB576" s="437"/>
    </row>
    <row r="577">
      <c r="A577" s="494">
        <v>46078.0</v>
      </c>
      <c r="B577" s="494">
        <v>46098.0</v>
      </c>
      <c r="C577" s="385" t="s">
        <v>13576</v>
      </c>
      <c r="D577" s="385">
        <v>8.66557080301452E14</v>
      </c>
      <c r="E577" s="385" t="s">
        <v>2772</v>
      </c>
      <c r="F577" s="385" t="s">
        <v>10618</v>
      </c>
      <c r="G577" s="491" t="s">
        <v>68</v>
      </c>
      <c r="H577" s="385">
        <v>8.180148205E9</v>
      </c>
      <c r="I577" s="497">
        <v>46098.0</v>
      </c>
      <c r="J577" s="437"/>
      <c r="K577" s="437"/>
      <c r="L577" s="437"/>
      <c r="M577" s="437"/>
      <c r="N577" s="437"/>
      <c r="O577" s="437"/>
      <c r="P577" s="437"/>
      <c r="Q577" s="437"/>
      <c r="R577" s="437"/>
      <c r="S577" s="437"/>
      <c r="T577" s="437"/>
      <c r="U577" s="437"/>
      <c r="V577" s="437"/>
      <c r="W577" s="437"/>
      <c r="X577" s="437"/>
      <c r="Y577" s="437"/>
      <c r="Z577" s="437"/>
      <c r="AA577" s="437"/>
      <c r="AB577" s="437"/>
    </row>
    <row r="578">
      <c r="A578" s="494">
        <v>46078.0</v>
      </c>
      <c r="B578" s="494">
        <v>46098.0</v>
      </c>
      <c r="C578" s="385" t="s">
        <v>13576</v>
      </c>
      <c r="D578" s="385">
        <v>8.66557080117114E14</v>
      </c>
      <c r="E578" s="385" t="s">
        <v>2772</v>
      </c>
      <c r="F578" s="385" t="s">
        <v>10618</v>
      </c>
      <c r="G578" s="491" t="s">
        <v>68</v>
      </c>
      <c r="H578" s="385">
        <v>8.180158075E9</v>
      </c>
      <c r="I578" s="497">
        <v>46098.0</v>
      </c>
      <c r="J578" s="437"/>
      <c r="K578" s="437"/>
      <c r="L578" s="437"/>
      <c r="M578" s="437"/>
      <c r="N578" s="437"/>
      <c r="O578" s="437"/>
      <c r="P578" s="437"/>
      <c r="Q578" s="437"/>
      <c r="R578" s="437"/>
      <c r="S578" s="437"/>
      <c r="T578" s="437"/>
      <c r="U578" s="437"/>
      <c r="V578" s="437"/>
      <c r="W578" s="437"/>
      <c r="X578" s="437"/>
      <c r="Y578" s="437"/>
      <c r="Z578" s="437"/>
      <c r="AA578" s="437"/>
      <c r="AB578" s="437"/>
    </row>
    <row r="579">
      <c r="A579" s="494">
        <v>46078.0</v>
      </c>
      <c r="B579" s="494">
        <v>46098.0</v>
      </c>
      <c r="C579" s="385" t="s">
        <v>13576</v>
      </c>
      <c r="D579" s="385">
        <v>8.66557080329198E14</v>
      </c>
      <c r="E579" s="385" t="s">
        <v>2772</v>
      </c>
      <c r="F579" s="385" t="s">
        <v>68</v>
      </c>
      <c r="G579" s="491" t="s">
        <v>68</v>
      </c>
      <c r="H579" s="385">
        <v>8.180162243E9</v>
      </c>
      <c r="I579" s="492"/>
      <c r="J579" s="437"/>
      <c r="K579" s="437"/>
      <c r="L579" s="437"/>
      <c r="M579" s="437"/>
      <c r="N579" s="437"/>
      <c r="O579" s="437"/>
      <c r="P579" s="437"/>
      <c r="Q579" s="437"/>
      <c r="R579" s="437"/>
      <c r="S579" s="437"/>
      <c r="T579" s="437"/>
      <c r="U579" s="437"/>
      <c r="V579" s="437"/>
      <c r="W579" s="437"/>
      <c r="X579" s="437"/>
      <c r="Y579" s="437"/>
      <c r="Z579" s="437"/>
      <c r="AA579" s="437"/>
      <c r="AB579" s="437"/>
    </row>
    <row r="580">
      <c r="A580" s="494">
        <v>46078.0</v>
      </c>
      <c r="B580" s="494">
        <v>46098.0</v>
      </c>
      <c r="C580" s="385" t="s">
        <v>13576</v>
      </c>
      <c r="D580" s="385">
        <v>8.66557080359393E14</v>
      </c>
      <c r="E580" s="385" t="s">
        <v>2772</v>
      </c>
      <c r="F580" s="385" t="s">
        <v>68</v>
      </c>
      <c r="G580" s="491" t="s">
        <v>68</v>
      </c>
      <c r="H580" s="385">
        <v>8.180162906E9</v>
      </c>
      <c r="I580" s="492"/>
      <c r="J580" s="437"/>
      <c r="K580" s="437"/>
      <c r="L580" s="437"/>
      <c r="M580" s="437"/>
      <c r="N580" s="437"/>
      <c r="O580" s="437"/>
      <c r="P580" s="437"/>
      <c r="Q580" s="437"/>
      <c r="R580" s="437"/>
      <c r="S580" s="437"/>
      <c r="T580" s="437"/>
      <c r="U580" s="437"/>
      <c r="V580" s="437"/>
      <c r="W580" s="437"/>
      <c r="X580" s="437"/>
      <c r="Y580" s="437"/>
      <c r="Z580" s="437"/>
      <c r="AA580" s="437"/>
      <c r="AB580" s="437"/>
    </row>
    <row r="581">
      <c r="A581" s="494">
        <v>46078.0</v>
      </c>
      <c r="B581" s="494">
        <v>46098.0</v>
      </c>
      <c r="C581" s="385" t="s">
        <v>13576</v>
      </c>
      <c r="D581" s="385">
        <v>8.66557080311659E14</v>
      </c>
      <c r="E581" s="385" t="s">
        <v>2772</v>
      </c>
      <c r="F581" s="385" t="s">
        <v>68</v>
      </c>
      <c r="G581" s="491" t="s">
        <v>68</v>
      </c>
      <c r="H581" s="385">
        <v>8.180164023E9</v>
      </c>
      <c r="I581" s="492"/>
      <c r="J581" s="437"/>
      <c r="K581" s="437"/>
      <c r="L581" s="437"/>
      <c r="M581" s="437"/>
      <c r="N581" s="437"/>
      <c r="O581" s="437"/>
      <c r="P581" s="437"/>
      <c r="Q581" s="437"/>
      <c r="R581" s="437"/>
      <c r="S581" s="437"/>
      <c r="T581" s="437"/>
      <c r="U581" s="437"/>
      <c r="V581" s="437"/>
      <c r="W581" s="437"/>
      <c r="X581" s="437"/>
      <c r="Y581" s="437"/>
      <c r="Z581" s="437"/>
      <c r="AA581" s="437"/>
      <c r="AB581" s="437"/>
    </row>
    <row r="582">
      <c r="A582" s="494">
        <v>46078.0</v>
      </c>
      <c r="B582" s="494">
        <v>46086.0</v>
      </c>
      <c r="C582" s="385" t="s">
        <v>13576</v>
      </c>
      <c r="D582" s="385">
        <v>8.66557080389879E14</v>
      </c>
      <c r="E582" s="385" t="s">
        <v>13598</v>
      </c>
      <c r="F582" s="385" t="s">
        <v>13579</v>
      </c>
      <c r="G582" s="491">
        <v>449.0</v>
      </c>
      <c r="H582" s="385" t="s">
        <v>13580</v>
      </c>
      <c r="I582" s="492"/>
      <c r="J582" s="437"/>
      <c r="K582" s="437"/>
      <c r="L582" s="437"/>
      <c r="M582" s="437"/>
      <c r="N582" s="437"/>
      <c r="O582" s="437"/>
      <c r="P582" s="437"/>
      <c r="Q582" s="437"/>
      <c r="R582" s="437"/>
      <c r="S582" s="437"/>
      <c r="T582" s="437"/>
      <c r="U582" s="437"/>
      <c r="V582" s="437"/>
      <c r="W582" s="437"/>
      <c r="X582" s="437"/>
      <c r="Y582" s="437"/>
      <c r="Z582" s="437"/>
      <c r="AA582" s="437"/>
      <c r="AB582" s="437"/>
    </row>
    <row r="583">
      <c r="A583" s="494">
        <v>46078.0</v>
      </c>
      <c r="B583" s="494">
        <v>46086.0</v>
      </c>
      <c r="C583" s="385" t="s">
        <v>13576</v>
      </c>
      <c r="D583" s="385">
        <v>8.66557080329305E14</v>
      </c>
      <c r="E583" s="385" t="s">
        <v>13598</v>
      </c>
      <c r="F583" s="385" t="s">
        <v>13579</v>
      </c>
      <c r="G583" s="491">
        <v>449.0</v>
      </c>
      <c r="H583" s="385" t="s">
        <v>13580</v>
      </c>
      <c r="I583" s="492"/>
      <c r="J583" s="437"/>
      <c r="K583" s="437"/>
      <c r="L583" s="437"/>
      <c r="M583" s="437"/>
      <c r="N583" s="437"/>
      <c r="O583" s="437"/>
      <c r="P583" s="437"/>
      <c r="Q583" s="437"/>
      <c r="R583" s="437"/>
      <c r="S583" s="437"/>
      <c r="T583" s="437"/>
      <c r="U583" s="437"/>
      <c r="V583" s="437"/>
      <c r="W583" s="437"/>
      <c r="X583" s="437"/>
      <c r="Y583" s="437"/>
      <c r="Z583" s="437"/>
      <c r="AA583" s="437"/>
      <c r="AB583" s="437"/>
    </row>
    <row r="584">
      <c r="A584" s="494">
        <v>46078.0</v>
      </c>
      <c r="B584" s="494">
        <v>46086.0</v>
      </c>
      <c r="C584" s="385" t="s">
        <v>13576</v>
      </c>
      <c r="D584" s="385">
        <v>8.6655708007344E14</v>
      </c>
      <c r="E584" s="385" t="s">
        <v>13598</v>
      </c>
      <c r="F584" s="385" t="s">
        <v>13579</v>
      </c>
      <c r="G584" s="491">
        <v>449.0</v>
      </c>
      <c r="H584" s="385" t="s">
        <v>13580</v>
      </c>
      <c r="I584" s="492"/>
      <c r="J584" s="437"/>
      <c r="K584" s="437"/>
      <c r="L584" s="437"/>
      <c r="M584" s="437"/>
      <c r="N584" s="437"/>
      <c r="O584" s="437"/>
      <c r="P584" s="437"/>
      <c r="Q584" s="437"/>
      <c r="R584" s="437"/>
      <c r="S584" s="437"/>
      <c r="T584" s="437"/>
      <c r="U584" s="437"/>
      <c r="V584" s="437"/>
      <c r="W584" s="437"/>
      <c r="X584" s="437"/>
      <c r="Y584" s="437"/>
      <c r="Z584" s="437"/>
      <c r="AA584" s="437"/>
      <c r="AB584" s="437"/>
    </row>
    <row r="585">
      <c r="A585" s="494">
        <v>46078.0</v>
      </c>
      <c r="B585" s="494">
        <v>46086.0</v>
      </c>
      <c r="C585" s="385" t="s">
        <v>13576</v>
      </c>
      <c r="D585" s="385">
        <v>8.66557080375472E14</v>
      </c>
      <c r="E585" s="385" t="s">
        <v>13598</v>
      </c>
      <c r="F585" s="385" t="s">
        <v>13579</v>
      </c>
      <c r="G585" s="491">
        <v>449.0</v>
      </c>
      <c r="H585" s="385" t="s">
        <v>13580</v>
      </c>
      <c r="I585" s="492"/>
      <c r="J585" s="437"/>
      <c r="K585" s="437"/>
      <c r="L585" s="437"/>
      <c r="M585" s="437"/>
      <c r="N585" s="437"/>
      <c r="O585" s="437"/>
      <c r="P585" s="437"/>
      <c r="Q585" s="437"/>
      <c r="R585" s="437"/>
      <c r="S585" s="437"/>
      <c r="T585" s="437"/>
      <c r="U585" s="437"/>
      <c r="V585" s="437"/>
      <c r="W585" s="437"/>
      <c r="X585" s="437"/>
      <c r="Y585" s="437"/>
      <c r="Z585" s="437"/>
      <c r="AA585" s="437"/>
      <c r="AB585" s="437"/>
    </row>
    <row r="586">
      <c r="A586" s="494">
        <v>46078.0</v>
      </c>
      <c r="B586" s="494">
        <v>46092.0</v>
      </c>
      <c r="C586" s="385" t="s">
        <v>13576</v>
      </c>
      <c r="D586" s="385">
        <v>8.66557080359161E14</v>
      </c>
      <c r="E586" s="385" t="s">
        <v>2772</v>
      </c>
      <c r="F586" s="385" t="s">
        <v>10618</v>
      </c>
      <c r="G586" s="491" t="s">
        <v>68</v>
      </c>
      <c r="H586" s="385">
        <v>8.126215137E9</v>
      </c>
      <c r="I586" s="492"/>
      <c r="J586" s="437"/>
      <c r="K586" s="437"/>
      <c r="L586" s="437"/>
      <c r="M586" s="437"/>
      <c r="N586" s="437"/>
      <c r="O586" s="437"/>
      <c r="P586" s="437"/>
      <c r="Q586" s="437"/>
      <c r="R586" s="437"/>
      <c r="S586" s="437"/>
      <c r="T586" s="437"/>
      <c r="U586" s="437"/>
      <c r="V586" s="437"/>
      <c r="W586" s="437"/>
      <c r="X586" s="437"/>
      <c r="Y586" s="437"/>
      <c r="Z586" s="437"/>
      <c r="AA586" s="437"/>
      <c r="AB586" s="437"/>
    </row>
    <row r="587">
      <c r="A587" s="494">
        <v>46078.0</v>
      </c>
      <c r="B587" s="494">
        <v>46092.0</v>
      </c>
      <c r="C587" s="385" t="s">
        <v>13576</v>
      </c>
      <c r="D587" s="385">
        <v>8.66557080359179E14</v>
      </c>
      <c r="E587" s="385" t="s">
        <v>2772</v>
      </c>
      <c r="F587" s="385" t="s">
        <v>10618</v>
      </c>
      <c r="G587" s="491" t="s">
        <v>68</v>
      </c>
      <c r="H587" s="385">
        <v>8.126215096E9</v>
      </c>
      <c r="I587" s="492"/>
      <c r="J587" s="437"/>
      <c r="K587" s="437"/>
      <c r="L587" s="437"/>
      <c r="M587" s="437"/>
      <c r="N587" s="437"/>
      <c r="O587" s="437"/>
      <c r="P587" s="437"/>
      <c r="Q587" s="437"/>
      <c r="R587" s="437"/>
      <c r="S587" s="437"/>
      <c r="T587" s="437"/>
      <c r="U587" s="437"/>
      <c r="V587" s="437"/>
      <c r="W587" s="437"/>
      <c r="X587" s="437"/>
      <c r="Y587" s="437"/>
      <c r="Z587" s="437"/>
      <c r="AA587" s="437"/>
      <c r="AB587" s="437"/>
    </row>
    <row r="588">
      <c r="A588" s="494">
        <v>46078.0</v>
      </c>
      <c r="B588" s="494">
        <v>46086.0</v>
      </c>
      <c r="C588" s="385" t="s">
        <v>13576</v>
      </c>
      <c r="D588" s="385">
        <v>8.66557080374087E14</v>
      </c>
      <c r="E588" s="385" t="s">
        <v>13598</v>
      </c>
      <c r="F588" s="385" t="s">
        <v>13579</v>
      </c>
      <c r="G588" s="491">
        <v>449.0</v>
      </c>
      <c r="H588" s="385" t="s">
        <v>13580</v>
      </c>
      <c r="I588" s="492"/>
      <c r="J588" s="437"/>
      <c r="K588" s="437"/>
      <c r="L588" s="437"/>
      <c r="M588" s="437"/>
      <c r="N588" s="437"/>
      <c r="O588" s="437"/>
      <c r="P588" s="437"/>
      <c r="Q588" s="437"/>
      <c r="R588" s="437"/>
      <c r="S588" s="437"/>
      <c r="T588" s="437"/>
      <c r="U588" s="437"/>
      <c r="V588" s="437"/>
      <c r="W588" s="437"/>
      <c r="X588" s="437"/>
      <c r="Y588" s="437"/>
      <c r="Z588" s="437"/>
      <c r="AA588" s="437"/>
      <c r="AB588" s="437"/>
    </row>
    <row r="589">
      <c r="A589" s="494">
        <v>46078.0</v>
      </c>
      <c r="B589" s="494">
        <v>46086.0</v>
      </c>
      <c r="C589" s="385" t="s">
        <v>13576</v>
      </c>
      <c r="D589" s="385">
        <v>8.626670893647E14</v>
      </c>
      <c r="E589" s="385" t="s">
        <v>13598</v>
      </c>
      <c r="F589" s="385" t="s">
        <v>13579</v>
      </c>
      <c r="G589" s="491">
        <v>449.0</v>
      </c>
      <c r="H589" s="385" t="s">
        <v>13580</v>
      </c>
      <c r="I589" s="492"/>
      <c r="J589" s="437"/>
      <c r="K589" s="437"/>
      <c r="L589" s="437"/>
      <c r="M589" s="437"/>
      <c r="N589" s="437"/>
      <c r="O589" s="437"/>
      <c r="P589" s="437"/>
      <c r="Q589" s="437"/>
      <c r="R589" s="437"/>
      <c r="S589" s="437"/>
      <c r="T589" s="437"/>
      <c r="U589" s="437"/>
      <c r="V589" s="437"/>
      <c r="W589" s="437"/>
      <c r="X589" s="437"/>
      <c r="Y589" s="437"/>
      <c r="Z589" s="437"/>
      <c r="AA589" s="437"/>
      <c r="AB589" s="437"/>
    </row>
    <row r="590">
      <c r="A590" s="494">
        <v>46078.0</v>
      </c>
      <c r="B590" s="385" t="s">
        <v>68</v>
      </c>
      <c r="C590" s="385" t="s">
        <v>13576</v>
      </c>
      <c r="D590" s="385">
        <v>8.66557080389887E14</v>
      </c>
      <c r="E590" s="385" t="s">
        <v>68</v>
      </c>
      <c r="F590" s="385" t="s">
        <v>68</v>
      </c>
      <c r="G590" s="491" t="s">
        <v>68</v>
      </c>
      <c r="H590" s="385" t="s">
        <v>68</v>
      </c>
      <c r="I590" s="492"/>
      <c r="J590" s="437"/>
      <c r="K590" s="437"/>
      <c r="L590" s="437"/>
      <c r="M590" s="437"/>
      <c r="N590" s="437"/>
      <c r="O590" s="437"/>
      <c r="P590" s="437"/>
      <c r="Q590" s="437"/>
      <c r="R590" s="437"/>
      <c r="S590" s="437"/>
      <c r="T590" s="437"/>
      <c r="U590" s="437"/>
      <c r="V590" s="437"/>
      <c r="W590" s="437"/>
      <c r="X590" s="437"/>
      <c r="Y590" s="437"/>
      <c r="Z590" s="437"/>
      <c r="AA590" s="437"/>
      <c r="AB590" s="437"/>
    </row>
    <row r="591">
      <c r="A591" s="494">
        <v>46078.0</v>
      </c>
      <c r="B591" s="385" t="s">
        <v>68</v>
      </c>
      <c r="C591" s="385" t="s">
        <v>13576</v>
      </c>
      <c r="D591" s="385">
        <v>8.66557080358999E14</v>
      </c>
      <c r="E591" s="385" t="s">
        <v>68</v>
      </c>
      <c r="F591" s="385" t="s">
        <v>68</v>
      </c>
      <c r="G591" s="491" t="s">
        <v>68</v>
      </c>
      <c r="H591" s="385" t="s">
        <v>68</v>
      </c>
      <c r="I591" s="492"/>
      <c r="J591" s="437"/>
      <c r="K591" s="437"/>
      <c r="L591" s="437"/>
      <c r="M591" s="437"/>
      <c r="N591" s="437"/>
      <c r="O591" s="437"/>
      <c r="P591" s="437"/>
      <c r="Q591" s="437"/>
      <c r="R591" s="437"/>
      <c r="S591" s="437"/>
      <c r="T591" s="437"/>
      <c r="U591" s="437"/>
      <c r="V591" s="437"/>
      <c r="W591" s="437"/>
      <c r="X591" s="437"/>
      <c r="Y591" s="437"/>
      <c r="Z591" s="437"/>
      <c r="AA591" s="437"/>
      <c r="AB591" s="437"/>
    </row>
    <row r="592">
      <c r="A592" s="494">
        <v>46078.0</v>
      </c>
      <c r="B592" s="494">
        <v>46086.0</v>
      </c>
      <c r="C592" s="385" t="s">
        <v>13576</v>
      </c>
      <c r="D592" s="385">
        <v>8.66557080360698E14</v>
      </c>
      <c r="E592" s="385" t="s">
        <v>13598</v>
      </c>
      <c r="F592" s="385" t="s">
        <v>13579</v>
      </c>
      <c r="G592" s="491">
        <v>449.0</v>
      </c>
      <c r="H592" s="385" t="s">
        <v>13580</v>
      </c>
      <c r="I592" s="492"/>
      <c r="J592" s="437"/>
      <c r="K592" s="437"/>
      <c r="L592" s="437"/>
      <c r="M592" s="437"/>
      <c r="N592" s="437"/>
      <c r="O592" s="437"/>
      <c r="P592" s="437"/>
      <c r="Q592" s="437"/>
      <c r="R592" s="437"/>
      <c r="S592" s="437"/>
      <c r="T592" s="437"/>
      <c r="U592" s="437"/>
      <c r="V592" s="437"/>
      <c r="W592" s="437"/>
      <c r="X592" s="437"/>
      <c r="Y592" s="437"/>
      <c r="Z592" s="437"/>
      <c r="AA592" s="437"/>
      <c r="AB592" s="437"/>
    </row>
    <row r="593">
      <c r="A593" s="494">
        <v>46078.0</v>
      </c>
      <c r="B593" s="494">
        <v>46086.0</v>
      </c>
      <c r="C593" s="385" t="s">
        <v>13576</v>
      </c>
      <c r="D593" s="385">
        <v>8.66557080343835E14</v>
      </c>
      <c r="E593" s="385" t="s">
        <v>13598</v>
      </c>
      <c r="F593" s="385" t="s">
        <v>13579</v>
      </c>
      <c r="G593" s="491">
        <v>449.0</v>
      </c>
      <c r="H593" s="385" t="s">
        <v>13580</v>
      </c>
      <c r="I593" s="492"/>
      <c r="J593" s="437"/>
      <c r="K593" s="437"/>
      <c r="L593" s="437"/>
      <c r="M593" s="437"/>
      <c r="N593" s="437"/>
      <c r="O593" s="437"/>
      <c r="P593" s="437"/>
      <c r="Q593" s="437"/>
      <c r="R593" s="437"/>
      <c r="S593" s="437"/>
      <c r="T593" s="437"/>
      <c r="U593" s="437"/>
      <c r="V593" s="437"/>
      <c r="W593" s="437"/>
      <c r="X593" s="437"/>
      <c r="Y593" s="437"/>
      <c r="Z593" s="437"/>
      <c r="AA593" s="437"/>
      <c r="AB593" s="437"/>
    </row>
    <row r="594">
      <c r="A594" s="494">
        <v>46078.0</v>
      </c>
      <c r="B594" s="494">
        <v>46086.0</v>
      </c>
      <c r="C594" s="385" t="s">
        <v>13576</v>
      </c>
      <c r="D594" s="385">
        <v>8.6655708002445E14</v>
      </c>
      <c r="E594" s="385" t="s">
        <v>13598</v>
      </c>
      <c r="F594" s="385" t="s">
        <v>13579</v>
      </c>
      <c r="G594" s="491">
        <v>449.0</v>
      </c>
      <c r="H594" s="385" t="s">
        <v>13580</v>
      </c>
      <c r="I594" s="492"/>
      <c r="J594" s="437"/>
      <c r="K594" s="437"/>
      <c r="L594" s="437"/>
      <c r="M594" s="437"/>
      <c r="N594" s="437"/>
      <c r="O594" s="437"/>
      <c r="P594" s="437"/>
      <c r="Q594" s="437"/>
      <c r="R594" s="437"/>
      <c r="S594" s="437"/>
      <c r="T594" s="437"/>
      <c r="U594" s="437"/>
      <c r="V594" s="437"/>
      <c r="W594" s="437"/>
      <c r="X594" s="437"/>
      <c r="Y594" s="437"/>
      <c r="Z594" s="437"/>
      <c r="AA594" s="437"/>
      <c r="AB594" s="437"/>
    </row>
    <row r="595">
      <c r="A595" s="494">
        <v>46078.0</v>
      </c>
      <c r="B595" s="494">
        <v>46086.0</v>
      </c>
      <c r="C595" s="385" t="s">
        <v>13576</v>
      </c>
      <c r="D595" s="385">
        <v>8.6655708032918E14</v>
      </c>
      <c r="E595" s="385" t="s">
        <v>13598</v>
      </c>
      <c r="F595" s="385" t="s">
        <v>13579</v>
      </c>
      <c r="G595" s="491">
        <v>449.0</v>
      </c>
      <c r="H595" s="385" t="s">
        <v>13580</v>
      </c>
      <c r="I595" s="492"/>
      <c r="J595" s="437"/>
      <c r="K595" s="437"/>
      <c r="L595" s="437"/>
      <c r="M595" s="437"/>
      <c r="N595" s="437"/>
      <c r="O595" s="437"/>
      <c r="P595" s="437"/>
      <c r="Q595" s="437"/>
      <c r="R595" s="437"/>
      <c r="S595" s="437"/>
      <c r="T595" s="437"/>
      <c r="U595" s="437"/>
      <c r="V595" s="437"/>
      <c r="W595" s="437"/>
      <c r="X595" s="437"/>
      <c r="Y595" s="437"/>
      <c r="Z595" s="437"/>
      <c r="AA595" s="437"/>
      <c r="AB595" s="437"/>
    </row>
    <row r="596">
      <c r="A596" s="494">
        <v>46078.0</v>
      </c>
      <c r="B596" s="494">
        <v>46085.0</v>
      </c>
      <c r="C596" s="385" t="s">
        <v>13576</v>
      </c>
      <c r="D596" s="385">
        <v>8.66557080130794E14</v>
      </c>
      <c r="E596" s="385" t="s">
        <v>2772</v>
      </c>
      <c r="F596" s="385" t="s">
        <v>10618</v>
      </c>
      <c r="G596" s="491" t="s">
        <v>68</v>
      </c>
      <c r="H596" s="385">
        <v>8.126216288E9</v>
      </c>
      <c r="I596" s="497">
        <v>46090.0</v>
      </c>
      <c r="J596" s="437"/>
      <c r="K596" s="437"/>
      <c r="L596" s="437"/>
      <c r="M596" s="437"/>
      <c r="N596" s="437"/>
      <c r="O596" s="437"/>
      <c r="P596" s="437"/>
      <c r="Q596" s="437"/>
      <c r="R596" s="437"/>
      <c r="S596" s="437"/>
      <c r="T596" s="437"/>
      <c r="U596" s="437"/>
      <c r="V596" s="437"/>
      <c r="W596" s="437"/>
      <c r="X596" s="437"/>
      <c r="Y596" s="437"/>
      <c r="Z596" s="437"/>
      <c r="AA596" s="437"/>
      <c r="AB596" s="437"/>
    </row>
    <row r="597">
      <c r="A597" s="494">
        <v>46078.0</v>
      </c>
      <c r="B597" s="494">
        <v>46085.0</v>
      </c>
      <c r="C597" s="385" t="s">
        <v>13576</v>
      </c>
      <c r="D597" s="385">
        <v>8.66557080374038E14</v>
      </c>
      <c r="E597" s="385" t="s">
        <v>2772</v>
      </c>
      <c r="F597" s="385" t="s">
        <v>10618</v>
      </c>
      <c r="G597" s="491" t="s">
        <v>68</v>
      </c>
      <c r="H597" s="385">
        <v>8.126216271E9</v>
      </c>
      <c r="I597" s="497">
        <v>46090.0</v>
      </c>
      <c r="J597" s="437"/>
      <c r="K597" s="437"/>
      <c r="L597" s="437"/>
      <c r="M597" s="437"/>
      <c r="N597" s="437"/>
      <c r="O597" s="437"/>
      <c r="P597" s="437"/>
      <c r="Q597" s="437"/>
      <c r="R597" s="437"/>
      <c r="S597" s="437"/>
      <c r="T597" s="437"/>
      <c r="U597" s="437"/>
      <c r="V597" s="437"/>
      <c r="W597" s="437"/>
      <c r="X597" s="437"/>
      <c r="Y597" s="437"/>
      <c r="Z597" s="437"/>
      <c r="AA597" s="437"/>
      <c r="AB597" s="437"/>
    </row>
    <row r="598">
      <c r="A598" s="494">
        <v>46078.0</v>
      </c>
      <c r="B598" s="494">
        <v>46085.0</v>
      </c>
      <c r="C598" s="385" t="s">
        <v>13576</v>
      </c>
      <c r="D598" s="385">
        <v>8.66557080386941E14</v>
      </c>
      <c r="E598" s="385" t="s">
        <v>2772</v>
      </c>
      <c r="F598" s="385" t="s">
        <v>68</v>
      </c>
      <c r="G598" s="491" t="s">
        <v>68</v>
      </c>
      <c r="H598" s="385">
        <v>8.126216258E9</v>
      </c>
      <c r="I598" s="492"/>
      <c r="J598" s="437"/>
      <c r="K598" s="437"/>
      <c r="L598" s="437"/>
      <c r="M598" s="437"/>
      <c r="N598" s="437"/>
      <c r="O598" s="437"/>
      <c r="P598" s="437"/>
      <c r="Q598" s="437"/>
      <c r="R598" s="437"/>
      <c r="S598" s="437"/>
      <c r="T598" s="437"/>
      <c r="U598" s="437"/>
      <c r="V598" s="437"/>
      <c r="W598" s="437"/>
      <c r="X598" s="437"/>
      <c r="Y598" s="437"/>
      <c r="Z598" s="437"/>
      <c r="AA598" s="437"/>
      <c r="AB598" s="437"/>
    </row>
    <row r="599">
      <c r="A599" s="494">
        <v>46078.0</v>
      </c>
      <c r="B599" s="494">
        <v>46085.0</v>
      </c>
      <c r="C599" s="385" t="s">
        <v>13576</v>
      </c>
      <c r="D599" s="385">
        <v>8.66557080304696E14</v>
      </c>
      <c r="E599" s="385" t="s">
        <v>2772</v>
      </c>
      <c r="F599" s="385" t="s">
        <v>68</v>
      </c>
      <c r="G599" s="491" t="s">
        <v>68</v>
      </c>
      <c r="H599" s="385">
        <v>8.126216229E9</v>
      </c>
      <c r="I599" s="492"/>
      <c r="J599" s="437"/>
      <c r="K599" s="437"/>
      <c r="L599" s="437"/>
      <c r="M599" s="437"/>
      <c r="N599" s="437"/>
      <c r="O599" s="437"/>
      <c r="P599" s="437"/>
      <c r="Q599" s="437"/>
      <c r="R599" s="437"/>
      <c r="S599" s="437"/>
      <c r="T599" s="437"/>
      <c r="U599" s="437"/>
      <c r="V599" s="437"/>
      <c r="W599" s="437"/>
      <c r="X599" s="437"/>
      <c r="Y599" s="437"/>
      <c r="Z599" s="437"/>
      <c r="AA599" s="437"/>
      <c r="AB599" s="437"/>
    </row>
    <row r="600">
      <c r="A600" s="494">
        <v>46078.0</v>
      </c>
      <c r="B600" s="494">
        <v>46085.0</v>
      </c>
      <c r="C600" s="385" t="s">
        <v>13576</v>
      </c>
      <c r="D600" s="385">
        <v>8.66557080372537E14</v>
      </c>
      <c r="E600" s="385" t="s">
        <v>2772</v>
      </c>
      <c r="F600" s="385" t="s">
        <v>68</v>
      </c>
      <c r="G600" s="491" t="s">
        <v>68</v>
      </c>
      <c r="H600" s="385">
        <v>8.126216121E9</v>
      </c>
      <c r="I600" s="492"/>
      <c r="J600" s="437"/>
      <c r="K600" s="437"/>
      <c r="L600" s="437"/>
      <c r="M600" s="437"/>
      <c r="N600" s="437"/>
      <c r="O600" s="437"/>
      <c r="P600" s="437"/>
      <c r="Q600" s="437"/>
      <c r="R600" s="437"/>
      <c r="S600" s="437"/>
      <c r="T600" s="437"/>
      <c r="U600" s="437"/>
      <c r="V600" s="437"/>
      <c r="W600" s="437"/>
      <c r="X600" s="437"/>
      <c r="Y600" s="437"/>
      <c r="Z600" s="437"/>
      <c r="AA600" s="437"/>
      <c r="AB600" s="437"/>
    </row>
    <row r="601">
      <c r="A601" s="494">
        <v>46078.0</v>
      </c>
      <c r="B601" s="494">
        <v>46085.0</v>
      </c>
      <c r="C601" s="385" t="s">
        <v>13576</v>
      </c>
      <c r="D601" s="385">
        <v>8.66557080325329E14</v>
      </c>
      <c r="E601" s="385" t="s">
        <v>2772</v>
      </c>
      <c r="F601" s="385" t="s">
        <v>10618</v>
      </c>
      <c r="G601" s="491" t="s">
        <v>68</v>
      </c>
      <c r="H601" s="385">
        <v>8.126216115E9</v>
      </c>
      <c r="I601" s="497">
        <v>46090.0</v>
      </c>
      <c r="J601" s="437"/>
      <c r="K601" s="437"/>
      <c r="L601" s="437"/>
      <c r="M601" s="437"/>
      <c r="N601" s="437"/>
      <c r="O601" s="437"/>
      <c r="P601" s="437"/>
      <c r="Q601" s="437"/>
      <c r="R601" s="437"/>
      <c r="S601" s="437"/>
      <c r="T601" s="437"/>
      <c r="U601" s="437"/>
      <c r="V601" s="437"/>
      <c r="W601" s="437"/>
      <c r="X601" s="437"/>
      <c r="Y601" s="437"/>
      <c r="Z601" s="437"/>
      <c r="AA601" s="437"/>
      <c r="AB601" s="437"/>
    </row>
    <row r="602">
      <c r="A602" s="494">
        <v>46078.0</v>
      </c>
      <c r="B602" s="494">
        <v>46085.0</v>
      </c>
      <c r="C602" s="385" t="s">
        <v>13576</v>
      </c>
      <c r="D602" s="385">
        <v>8.665570803439E14</v>
      </c>
      <c r="E602" s="385" t="s">
        <v>2772</v>
      </c>
      <c r="F602" s="385" t="s">
        <v>68</v>
      </c>
      <c r="G602" s="491" t="s">
        <v>68</v>
      </c>
      <c r="H602" s="385">
        <v>8.126216315E9</v>
      </c>
      <c r="I602" s="492"/>
      <c r="J602" s="437"/>
      <c r="K602" s="437"/>
      <c r="L602" s="437"/>
      <c r="M602" s="437"/>
      <c r="N602" s="437"/>
      <c r="O602" s="437"/>
      <c r="P602" s="437"/>
      <c r="Q602" s="437"/>
      <c r="R602" s="437"/>
      <c r="S602" s="437"/>
      <c r="T602" s="437"/>
      <c r="U602" s="437"/>
      <c r="V602" s="437"/>
      <c r="W602" s="437"/>
      <c r="X602" s="437"/>
      <c r="Y602" s="437"/>
      <c r="Z602" s="437"/>
      <c r="AA602" s="437"/>
      <c r="AB602" s="437"/>
    </row>
    <row r="603">
      <c r="A603" s="494">
        <v>46078.0</v>
      </c>
      <c r="B603" s="494">
        <v>46085.0</v>
      </c>
      <c r="C603" s="385" t="s">
        <v>13576</v>
      </c>
      <c r="D603" s="385">
        <v>8.66557080329388E14</v>
      </c>
      <c r="E603" s="385" t="s">
        <v>2772</v>
      </c>
      <c r="F603" s="385" t="s">
        <v>10618</v>
      </c>
      <c r="G603" s="491" t="s">
        <v>68</v>
      </c>
      <c r="H603" s="385">
        <v>8.126216301E9</v>
      </c>
      <c r="I603" s="497">
        <v>46090.0</v>
      </c>
      <c r="J603" s="437"/>
      <c r="K603" s="437"/>
      <c r="L603" s="437"/>
      <c r="M603" s="437"/>
      <c r="N603" s="437"/>
      <c r="O603" s="437"/>
      <c r="P603" s="437"/>
      <c r="Q603" s="437"/>
      <c r="R603" s="437"/>
      <c r="S603" s="437"/>
      <c r="T603" s="437"/>
      <c r="U603" s="437"/>
      <c r="V603" s="437"/>
      <c r="W603" s="437"/>
      <c r="X603" s="437"/>
      <c r="Y603" s="437"/>
      <c r="Z603" s="437"/>
      <c r="AA603" s="437"/>
      <c r="AB603" s="437"/>
    </row>
    <row r="604">
      <c r="A604" s="494">
        <v>46078.0</v>
      </c>
      <c r="B604" s="494">
        <v>46085.0</v>
      </c>
      <c r="C604" s="385" t="s">
        <v>13576</v>
      </c>
      <c r="D604" s="385">
        <v>8.66557080343983E14</v>
      </c>
      <c r="E604" s="385" t="s">
        <v>2772</v>
      </c>
      <c r="F604" s="385" t="s">
        <v>68</v>
      </c>
      <c r="G604" s="491" t="s">
        <v>68</v>
      </c>
      <c r="H604" s="385">
        <v>8.126215968E9</v>
      </c>
      <c r="I604" s="492"/>
      <c r="J604" s="437"/>
      <c r="K604" s="437"/>
      <c r="L604" s="437"/>
      <c r="M604" s="437"/>
      <c r="N604" s="437"/>
      <c r="O604" s="437"/>
      <c r="P604" s="437"/>
      <c r="Q604" s="437"/>
      <c r="R604" s="437"/>
      <c r="S604" s="437"/>
      <c r="T604" s="437"/>
      <c r="U604" s="437"/>
      <c r="V604" s="437"/>
      <c r="W604" s="437"/>
      <c r="X604" s="437"/>
      <c r="Y604" s="437"/>
      <c r="Z604" s="437"/>
      <c r="AA604" s="437"/>
      <c r="AB604" s="437"/>
    </row>
    <row r="605">
      <c r="A605" s="494">
        <v>46078.0</v>
      </c>
      <c r="B605" s="494">
        <v>46085.0</v>
      </c>
      <c r="C605" s="385" t="s">
        <v>13576</v>
      </c>
      <c r="D605" s="385">
        <v>8.66557080375076E14</v>
      </c>
      <c r="E605" s="385" t="s">
        <v>2772</v>
      </c>
      <c r="F605" s="385" t="s">
        <v>68</v>
      </c>
      <c r="G605" s="491" t="s">
        <v>68</v>
      </c>
      <c r="H605" s="385">
        <v>8.126215931E9</v>
      </c>
      <c r="I605" s="492"/>
      <c r="J605" s="437"/>
      <c r="K605" s="437"/>
      <c r="L605" s="437"/>
      <c r="M605" s="437"/>
      <c r="N605" s="437"/>
      <c r="O605" s="437"/>
      <c r="P605" s="437"/>
      <c r="Q605" s="437"/>
      <c r="R605" s="437"/>
      <c r="S605" s="437"/>
      <c r="T605" s="437"/>
      <c r="U605" s="437"/>
      <c r="V605" s="437"/>
      <c r="W605" s="437"/>
      <c r="X605" s="437"/>
      <c r="Y605" s="437"/>
      <c r="Z605" s="437"/>
      <c r="AA605" s="437"/>
      <c r="AB605" s="437"/>
    </row>
    <row r="606">
      <c r="A606" s="494">
        <v>46078.0</v>
      </c>
      <c r="B606" s="494">
        <v>46085.0</v>
      </c>
      <c r="C606" s="385" t="s">
        <v>13576</v>
      </c>
      <c r="D606" s="385">
        <v>8.66557080377015E14</v>
      </c>
      <c r="E606" s="385" t="s">
        <v>2772</v>
      </c>
      <c r="F606" s="385" t="s">
        <v>10618</v>
      </c>
      <c r="G606" s="491" t="s">
        <v>68</v>
      </c>
      <c r="H606" s="385">
        <v>8.126215983E9</v>
      </c>
      <c r="I606" s="497">
        <v>46090.0</v>
      </c>
      <c r="J606" s="437"/>
      <c r="K606" s="437"/>
      <c r="L606" s="437"/>
      <c r="M606" s="437"/>
      <c r="N606" s="437"/>
      <c r="O606" s="437"/>
      <c r="P606" s="437"/>
      <c r="Q606" s="437"/>
      <c r="R606" s="437"/>
      <c r="S606" s="437"/>
      <c r="T606" s="437"/>
      <c r="U606" s="437"/>
      <c r="V606" s="437"/>
      <c r="W606" s="437"/>
      <c r="X606" s="437"/>
      <c r="Y606" s="437"/>
      <c r="Z606" s="437"/>
      <c r="AA606" s="437"/>
      <c r="AB606" s="437"/>
    </row>
    <row r="607">
      <c r="A607" s="494">
        <v>46078.0</v>
      </c>
      <c r="B607" s="494">
        <v>46085.0</v>
      </c>
      <c r="C607" s="385" t="s">
        <v>13576</v>
      </c>
      <c r="D607" s="385">
        <v>8.66557080344767E14</v>
      </c>
      <c r="E607" s="385" t="s">
        <v>2772</v>
      </c>
      <c r="F607" s="385" t="s">
        <v>68</v>
      </c>
      <c r="G607" s="491" t="s">
        <v>68</v>
      </c>
      <c r="H607" s="385">
        <v>8.126215981E9</v>
      </c>
      <c r="I607" s="492"/>
      <c r="J607" s="437"/>
      <c r="K607" s="437"/>
      <c r="L607" s="437"/>
      <c r="M607" s="437"/>
      <c r="N607" s="437"/>
      <c r="O607" s="437"/>
      <c r="P607" s="437"/>
      <c r="Q607" s="437"/>
      <c r="R607" s="437"/>
      <c r="S607" s="437"/>
      <c r="T607" s="437"/>
      <c r="U607" s="437"/>
      <c r="V607" s="437"/>
      <c r="W607" s="437"/>
      <c r="X607" s="437"/>
      <c r="Y607" s="437"/>
      <c r="Z607" s="437"/>
      <c r="AA607" s="437"/>
      <c r="AB607" s="437"/>
    </row>
    <row r="608">
      <c r="A608" s="494">
        <v>46078.0</v>
      </c>
      <c r="B608" s="385" t="s">
        <v>68</v>
      </c>
      <c r="C608" s="385" t="s">
        <v>13576</v>
      </c>
      <c r="D608" s="385">
        <v>8.66557080342555E14</v>
      </c>
      <c r="E608" s="385" t="s">
        <v>68</v>
      </c>
      <c r="F608" s="385" t="s">
        <v>68</v>
      </c>
      <c r="G608" s="491" t="s">
        <v>68</v>
      </c>
      <c r="H608" s="385" t="s">
        <v>68</v>
      </c>
      <c r="I608" s="492"/>
      <c r="J608" s="437"/>
      <c r="K608" s="437"/>
      <c r="L608" s="437"/>
      <c r="M608" s="437"/>
      <c r="N608" s="437"/>
      <c r="O608" s="437"/>
      <c r="P608" s="437"/>
      <c r="Q608" s="437"/>
      <c r="R608" s="437"/>
      <c r="S608" s="437"/>
      <c r="T608" s="437"/>
      <c r="U608" s="437"/>
      <c r="V608" s="437"/>
      <c r="W608" s="437"/>
      <c r="X608" s="437"/>
      <c r="Y608" s="437"/>
      <c r="Z608" s="437"/>
      <c r="AA608" s="437"/>
      <c r="AB608" s="437"/>
    </row>
    <row r="609">
      <c r="A609" s="494">
        <v>46078.0</v>
      </c>
      <c r="B609" s="385" t="s">
        <v>68</v>
      </c>
      <c r="C609" s="385" t="s">
        <v>13576</v>
      </c>
      <c r="D609" s="385">
        <v>8.66557080389861E14</v>
      </c>
      <c r="E609" s="385" t="s">
        <v>68</v>
      </c>
      <c r="F609" s="385" t="s">
        <v>68</v>
      </c>
      <c r="G609" s="491" t="s">
        <v>68</v>
      </c>
      <c r="H609" s="385" t="s">
        <v>68</v>
      </c>
      <c r="I609" s="492"/>
      <c r="J609" s="437"/>
      <c r="K609" s="437"/>
      <c r="L609" s="437"/>
      <c r="M609" s="437"/>
      <c r="N609" s="437"/>
      <c r="O609" s="437"/>
      <c r="P609" s="437"/>
      <c r="Q609" s="437"/>
      <c r="R609" s="437"/>
      <c r="S609" s="437"/>
      <c r="T609" s="437"/>
      <c r="U609" s="437"/>
      <c r="V609" s="437"/>
      <c r="W609" s="437"/>
      <c r="X609" s="437"/>
      <c r="Y609" s="437"/>
      <c r="Z609" s="437"/>
      <c r="AA609" s="437"/>
      <c r="AB609" s="437"/>
    </row>
    <row r="610">
      <c r="A610" s="494">
        <v>46078.0</v>
      </c>
      <c r="B610" s="385" t="s">
        <v>68</v>
      </c>
      <c r="C610" s="385" t="s">
        <v>13576</v>
      </c>
      <c r="D610" s="385">
        <v>8.66557080315148E14</v>
      </c>
      <c r="E610" s="385" t="s">
        <v>68</v>
      </c>
      <c r="F610" s="385" t="s">
        <v>68</v>
      </c>
      <c r="G610" s="491" t="s">
        <v>68</v>
      </c>
      <c r="H610" s="385" t="s">
        <v>68</v>
      </c>
      <c r="I610" s="492"/>
      <c r="J610" s="437"/>
      <c r="K610" s="437"/>
      <c r="L610" s="437"/>
      <c r="M610" s="437"/>
      <c r="N610" s="437"/>
      <c r="O610" s="437"/>
      <c r="P610" s="437"/>
      <c r="Q610" s="437"/>
      <c r="R610" s="437"/>
      <c r="S610" s="437"/>
      <c r="T610" s="437"/>
      <c r="U610" s="437"/>
      <c r="V610" s="437"/>
      <c r="W610" s="437"/>
      <c r="X610" s="437"/>
      <c r="Y610" s="437"/>
      <c r="Z610" s="437"/>
      <c r="AA610" s="437"/>
      <c r="AB610" s="437"/>
    </row>
    <row r="611">
      <c r="A611" s="494">
        <v>46078.0</v>
      </c>
      <c r="B611" s="385" t="s">
        <v>68</v>
      </c>
      <c r="C611" s="385" t="s">
        <v>13576</v>
      </c>
      <c r="D611" s="385">
        <v>8.6655708013076E14</v>
      </c>
      <c r="E611" s="385" t="s">
        <v>68</v>
      </c>
      <c r="F611" s="385" t="s">
        <v>68</v>
      </c>
      <c r="G611" s="491" t="s">
        <v>68</v>
      </c>
      <c r="H611" s="385" t="s">
        <v>68</v>
      </c>
      <c r="I611" s="492"/>
      <c r="J611" s="437"/>
      <c r="K611" s="437"/>
      <c r="L611" s="437"/>
      <c r="M611" s="437"/>
      <c r="N611" s="437"/>
      <c r="O611" s="437"/>
      <c r="P611" s="437"/>
      <c r="Q611" s="437"/>
      <c r="R611" s="437"/>
      <c r="S611" s="437"/>
      <c r="T611" s="437"/>
      <c r="U611" s="437"/>
      <c r="V611" s="437"/>
      <c r="W611" s="437"/>
      <c r="X611" s="437"/>
      <c r="Y611" s="437"/>
      <c r="Z611" s="437"/>
      <c r="AA611" s="437"/>
      <c r="AB611" s="437"/>
    </row>
    <row r="612">
      <c r="A612" s="494">
        <v>46078.0</v>
      </c>
      <c r="B612" s="385" t="s">
        <v>68</v>
      </c>
      <c r="C612" s="385" t="s">
        <v>13576</v>
      </c>
      <c r="D612" s="385">
        <v>8.66557080117205E14</v>
      </c>
      <c r="E612" s="385" t="s">
        <v>68</v>
      </c>
      <c r="F612" s="385" t="s">
        <v>68</v>
      </c>
      <c r="G612" s="491" t="s">
        <v>68</v>
      </c>
      <c r="H612" s="385" t="s">
        <v>68</v>
      </c>
      <c r="I612" s="492"/>
      <c r="J612" s="437"/>
      <c r="K612" s="437"/>
      <c r="L612" s="437"/>
      <c r="M612" s="437"/>
      <c r="N612" s="437"/>
      <c r="O612" s="437"/>
      <c r="P612" s="437"/>
      <c r="Q612" s="437"/>
      <c r="R612" s="437"/>
      <c r="S612" s="437"/>
      <c r="T612" s="437"/>
      <c r="U612" s="437"/>
      <c r="V612" s="437"/>
      <c r="W612" s="437"/>
      <c r="X612" s="437"/>
      <c r="Y612" s="437"/>
      <c r="Z612" s="437"/>
      <c r="AA612" s="437"/>
      <c r="AB612" s="437"/>
    </row>
    <row r="613">
      <c r="A613" s="494">
        <v>46078.0</v>
      </c>
      <c r="B613" s="385" t="s">
        <v>68</v>
      </c>
      <c r="C613" s="385" t="s">
        <v>13576</v>
      </c>
      <c r="D613" s="385">
        <v>8.66557080311766E14</v>
      </c>
      <c r="E613" s="385" t="s">
        <v>68</v>
      </c>
      <c r="F613" s="385" t="s">
        <v>68</v>
      </c>
      <c r="G613" s="491" t="s">
        <v>68</v>
      </c>
      <c r="H613" s="385" t="s">
        <v>68</v>
      </c>
      <c r="I613" s="492"/>
      <c r="J613" s="437"/>
      <c r="K613" s="437"/>
      <c r="L613" s="437"/>
      <c r="M613" s="437"/>
      <c r="N613" s="437"/>
      <c r="O613" s="437"/>
      <c r="P613" s="437"/>
      <c r="Q613" s="437"/>
      <c r="R613" s="437"/>
      <c r="S613" s="437"/>
      <c r="T613" s="437"/>
      <c r="U613" s="437"/>
      <c r="V613" s="437"/>
      <c r="W613" s="437"/>
      <c r="X613" s="437"/>
      <c r="Y613" s="437"/>
      <c r="Z613" s="437"/>
      <c r="AA613" s="437"/>
      <c r="AB613" s="437"/>
    </row>
    <row r="614">
      <c r="A614" s="494">
        <v>46078.0</v>
      </c>
      <c r="B614" s="385" t="s">
        <v>68</v>
      </c>
      <c r="C614" s="385" t="s">
        <v>13576</v>
      </c>
      <c r="D614" s="385">
        <v>8.66557080329412E14</v>
      </c>
      <c r="E614" s="385" t="s">
        <v>68</v>
      </c>
      <c r="F614" s="385" t="s">
        <v>68</v>
      </c>
      <c r="G614" s="491" t="s">
        <v>68</v>
      </c>
      <c r="H614" s="385" t="s">
        <v>68</v>
      </c>
      <c r="I614" s="492"/>
      <c r="J614" s="437"/>
      <c r="K614" s="437"/>
      <c r="L614" s="437"/>
      <c r="M614" s="437"/>
      <c r="N614" s="437"/>
      <c r="O614" s="437"/>
      <c r="P614" s="437"/>
      <c r="Q614" s="437"/>
      <c r="R614" s="437"/>
      <c r="S614" s="437"/>
      <c r="T614" s="437"/>
      <c r="U614" s="437"/>
      <c r="V614" s="437"/>
      <c r="W614" s="437"/>
      <c r="X614" s="437"/>
      <c r="Y614" s="437"/>
      <c r="Z614" s="437"/>
      <c r="AA614" s="437"/>
      <c r="AB614" s="437"/>
    </row>
    <row r="615">
      <c r="A615" s="494">
        <v>46078.0</v>
      </c>
      <c r="B615" s="385" t="s">
        <v>68</v>
      </c>
      <c r="C615" s="385" t="s">
        <v>13576</v>
      </c>
      <c r="D615" s="385">
        <v>8.6655708032937E14</v>
      </c>
      <c r="E615" s="385" t="s">
        <v>68</v>
      </c>
      <c r="F615" s="385" t="s">
        <v>68</v>
      </c>
      <c r="G615" s="491" t="s">
        <v>68</v>
      </c>
      <c r="H615" s="385" t="s">
        <v>68</v>
      </c>
      <c r="I615" s="492"/>
      <c r="J615" s="437"/>
      <c r="K615" s="437"/>
      <c r="L615" s="437"/>
      <c r="M615" s="437"/>
      <c r="N615" s="437"/>
      <c r="O615" s="437"/>
      <c r="P615" s="437"/>
      <c r="Q615" s="437"/>
      <c r="R615" s="437"/>
      <c r="S615" s="437"/>
      <c r="T615" s="437"/>
      <c r="U615" s="437"/>
      <c r="V615" s="437"/>
      <c r="W615" s="437"/>
      <c r="X615" s="437"/>
      <c r="Y615" s="437"/>
      <c r="Z615" s="437"/>
      <c r="AA615" s="437"/>
      <c r="AB615" s="437"/>
    </row>
    <row r="616">
      <c r="A616" s="494">
        <v>46078.0</v>
      </c>
      <c r="B616" s="385" t="s">
        <v>68</v>
      </c>
      <c r="C616" s="385" t="s">
        <v>13576</v>
      </c>
      <c r="D616" s="385">
        <v>8.66557080319264E14</v>
      </c>
      <c r="E616" s="385" t="s">
        <v>68</v>
      </c>
      <c r="F616" s="385" t="s">
        <v>68</v>
      </c>
      <c r="G616" s="491" t="s">
        <v>68</v>
      </c>
      <c r="H616" s="385" t="s">
        <v>68</v>
      </c>
      <c r="I616" s="492"/>
      <c r="J616" s="437"/>
      <c r="K616" s="437"/>
      <c r="L616" s="437"/>
      <c r="M616" s="437"/>
      <c r="N616" s="437"/>
      <c r="O616" s="437"/>
      <c r="P616" s="437"/>
      <c r="Q616" s="437"/>
      <c r="R616" s="437"/>
      <c r="S616" s="437"/>
      <c r="T616" s="437"/>
      <c r="U616" s="437"/>
      <c r="V616" s="437"/>
      <c r="W616" s="437"/>
      <c r="X616" s="437"/>
      <c r="Y616" s="437"/>
      <c r="Z616" s="437"/>
      <c r="AA616" s="437"/>
      <c r="AB616" s="437"/>
    </row>
    <row r="617">
      <c r="A617" s="494">
        <v>46078.0</v>
      </c>
      <c r="B617" s="385" t="s">
        <v>68</v>
      </c>
      <c r="C617" s="385" t="s">
        <v>13576</v>
      </c>
      <c r="D617" s="385">
        <v>8.6655708030472E14</v>
      </c>
      <c r="E617" s="385" t="s">
        <v>68</v>
      </c>
      <c r="F617" s="385" t="s">
        <v>68</v>
      </c>
      <c r="G617" s="491" t="s">
        <v>68</v>
      </c>
      <c r="H617" s="385" t="s">
        <v>68</v>
      </c>
      <c r="I617" s="492"/>
      <c r="J617" s="437"/>
      <c r="K617" s="437"/>
      <c r="L617" s="437"/>
      <c r="M617" s="437"/>
      <c r="N617" s="437"/>
      <c r="O617" s="437"/>
      <c r="P617" s="437"/>
      <c r="Q617" s="437"/>
      <c r="R617" s="437"/>
      <c r="S617" s="437"/>
      <c r="T617" s="437"/>
      <c r="U617" s="437"/>
      <c r="V617" s="437"/>
      <c r="W617" s="437"/>
      <c r="X617" s="437"/>
      <c r="Y617" s="437"/>
      <c r="Z617" s="437"/>
      <c r="AA617" s="437"/>
      <c r="AB617" s="437"/>
    </row>
    <row r="618">
      <c r="A618" s="494">
        <v>46078.0</v>
      </c>
      <c r="B618" s="385" t="s">
        <v>68</v>
      </c>
      <c r="C618" s="385" t="s">
        <v>13576</v>
      </c>
      <c r="D618" s="385">
        <v>8.66557080342548E14</v>
      </c>
      <c r="E618" s="385" t="s">
        <v>68</v>
      </c>
      <c r="F618" s="385" t="s">
        <v>68</v>
      </c>
      <c r="G618" s="491" t="s">
        <v>68</v>
      </c>
      <c r="H618" s="385" t="s">
        <v>68</v>
      </c>
      <c r="I618" s="492"/>
      <c r="J618" s="437"/>
      <c r="K618" s="437"/>
      <c r="L618" s="437"/>
      <c r="M618" s="437"/>
      <c r="N618" s="437"/>
      <c r="O618" s="437"/>
      <c r="P618" s="437"/>
      <c r="Q618" s="437"/>
      <c r="R618" s="437"/>
      <c r="S618" s="437"/>
      <c r="T618" s="437"/>
      <c r="U618" s="437"/>
      <c r="V618" s="437"/>
      <c r="W618" s="437"/>
      <c r="X618" s="437"/>
      <c r="Y618" s="437"/>
      <c r="Z618" s="437"/>
      <c r="AA618" s="437"/>
      <c r="AB618" s="437"/>
    </row>
    <row r="619">
      <c r="A619" s="494">
        <v>46078.0</v>
      </c>
      <c r="B619" s="385" t="s">
        <v>68</v>
      </c>
      <c r="C619" s="385" t="s">
        <v>13576</v>
      </c>
      <c r="D619" s="385">
        <v>8.66557080373964E14</v>
      </c>
      <c r="E619" s="385" t="s">
        <v>68</v>
      </c>
      <c r="F619" s="385" t="s">
        <v>68</v>
      </c>
      <c r="G619" s="491" t="s">
        <v>68</v>
      </c>
      <c r="H619" s="385" t="s">
        <v>68</v>
      </c>
      <c r="I619" s="492"/>
      <c r="J619" s="437"/>
      <c r="K619" s="437"/>
      <c r="L619" s="437"/>
      <c r="M619" s="437"/>
      <c r="N619" s="437"/>
      <c r="O619" s="437"/>
      <c r="P619" s="437"/>
      <c r="Q619" s="437"/>
      <c r="R619" s="437"/>
      <c r="S619" s="437"/>
      <c r="T619" s="437"/>
      <c r="U619" s="437"/>
      <c r="V619" s="437"/>
      <c r="W619" s="437"/>
      <c r="X619" s="437"/>
      <c r="Y619" s="437"/>
      <c r="Z619" s="437"/>
      <c r="AA619" s="437"/>
      <c r="AB619" s="437"/>
    </row>
    <row r="620">
      <c r="A620" s="494">
        <v>46078.0</v>
      </c>
      <c r="B620" s="385" t="s">
        <v>68</v>
      </c>
      <c r="C620" s="385" t="s">
        <v>13576</v>
      </c>
      <c r="D620" s="385">
        <v>8.66557080117171E14</v>
      </c>
      <c r="E620" s="385" t="s">
        <v>68</v>
      </c>
      <c r="F620" s="385" t="s">
        <v>68</v>
      </c>
      <c r="G620" s="491" t="s">
        <v>68</v>
      </c>
      <c r="H620" s="385" t="s">
        <v>68</v>
      </c>
      <c r="I620" s="492"/>
      <c r="J620" s="437"/>
      <c r="K620" s="437"/>
      <c r="L620" s="437"/>
      <c r="M620" s="437"/>
      <c r="N620" s="437"/>
      <c r="O620" s="437"/>
      <c r="P620" s="437"/>
      <c r="Q620" s="437"/>
      <c r="R620" s="437"/>
      <c r="S620" s="437"/>
      <c r="T620" s="437"/>
      <c r="U620" s="437"/>
      <c r="V620" s="437"/>
      <c r="W620" s="437"/>
      <c r="X620" s="437"/>
      <c r="Y620" s="437"/>
      <c r="Z620" s="437"/>
      <c r="AA620" s="437"/>
      <c r="AB620" s="437"/>
    </row>
    <row r="621">
      <c r="A621" s="494">
        <v>46078.0</v>
      </c>
      <c r="B621" s="385" t="s">
        <v>68</v>
      </c>
      <c r="C621" s="385" t="s">
        <v>13576</v>
      </c>
      <c r="D621" s="385">
        <v>8.66557080310966E14</v>
      </c>
      <c r="E621" s="385" t="s">
        <v>68</v>
      </c>
      <c r="F621" s="385" t="s">
        <v>68</v>
      </c>
      <c r="G621" s="491" t="s">
        <v>68</v>
      </c>
      <c r="H621" s="385" t="s">
        <v>68</v>
      </c>
      <c r="I621" s="492"/>
      <c r="J621" s="437"/>
      <c r="K621" s="437"/>
      <c r="L621" s="437"/>
      <c r="M621" s="437"/>
      <c r="N621" s="437"/>
      <c r="O621" s="437"/>
      <c r="P621" s="437"/>
      <c r="Q621" s="437"/>
      <c r="R621" s="437"/>
      <c r="S621" s="437"/>
      <c r="T621" s="437"/>
      <c r="U621" s="437"/>
      <c r="V621" s="437"/>
      <c r="W621" s="437"/>
      <c r="X621" s="437"/>
      <c r="Y621" s="437"/>
      <c r="Z621" s="437"/>
      <c r="AA621" s="437"/>
      <c r="AB621" s="437"/>
    </row>
    <row r="622">
      <c r="A622" s="494">
        <v>46094.0</v>
      </c>
      <c r="B622" s="385" t="s">
        <v>68</v>
      </c>
      <c r="C622" s="385" t="s">
        <v>13599</v>
      </c>
      <c r="D622" s="385" t="s">
        <v>68</v>
      </c>
      <c r="E622" s="385" t="s">
        <v>2772</v>
      </c>
      <c r="F622" s="385" t="s">
        <v>13586</v>
      </c>
      <c r="G622" s="491" t="s">
        <v>68</v>
      </c>
      <c r="H622" s="499">
        <v>8.126215801E9</v>
      </c>
      <c r="I622" s="497">
        <v>46094.0</v>
      </c>
      <c r="J622" s="437"/>
      <c r="K622" s="437"/>
      <c r="L622" s="437"/>
      <c r="M622" s="437"/>
      <c r="N622" s="437"/>
      <c r="O622" s="437"/>
      <c r="P622" s="437"/>
      <c r="Q622" s="437"/>
      <c r="R622" s="437"/>
      <c r="S622" s="437"/>
      <c r="T622" s="437"/>
      <c r="U622" s="437"/>
      <c r="V622" s="437"/>
      <c r="W622" s="437"/>
      <c r="X622" s="437"/>
      <c r="Y622" s="437"/>
      <c r="Z622" s="437"/>
      <c r="AA622" s="437"/>
      <c r="AB622" s="437"/>
    </row>
    <row r="623">
      <c r="A623" s="494">
        <v>46099.0</v>
      </c>
      <c r="B623" s="385" t="s">
        <v>68</v>
      </c>
      <c r="C623" s="385" t="s">
        <v>2597</v>
      </c>
      <c r="D623" s="385">
        <v>8.68166056244643E14</v>
      </c>
      <c r="E623" s="385" t="s">
        <v>2772</v>
      </c>
      <c r="F623" s="385" t="s">
        <v>68</v>
      </c>
      <c r="G623" s="491" t="s">
        <v>68</v>
      </c>
      <c r="H623" s="385">
        <v>8.131214577E9</v>
      </c>
      <c r="I623" s="500" t="s">
        <v>13600</v>
      </c>
      <c r="J623" s="437"/>
      <c r="K623" s="437"/>
      <c r="L623" s="437"/>
      <c r="M623" s="437"/>
      <c r="N623" s="437"/>
      <c r="O623" s="437"/>
      <c r="P623" s="437"/>
      <c r="Q623" s="437"/>
      <c r="R623" s="437"/>
      <c r="S623" s="437"/>
      <c r="T623" s="437"/>
      <c r="U623" s="437"/>
      <c r="V623" s="437"/>
      <c r="W623" s="437"/>
      <c r="X623" s="437"/>
      <c r="Y623" s="437"/>
      <c r="Z623" s="437"/>
      <c r="AA623" s="437"/>
      <c r="AB623" s="437"/>
    </row>
    <row r="624">
      <c r="A624" s="494">
        <v>46099.0</v>
      </c>
      <c r="B624" s="385" t="s">
        <v>68</v>
      </c>
      <c r="C624" s="385" t="s">
        <v>13601</v>
      </c>
      <c r="D624" s="385">
        <v>8.60896050886787E14</v>
      </c>
      <c r="E624" s="385" t="s">
        <v>2772</v>
      </c>
      <c r="F624" s="385" t="s">
        <v>68</v>
      </c>
      <c r="G624" s="491" t="s">
        <v>68</v>
      </c>
      <c r="H624" s="385">
        <v>8.180180176E9</v>
      </c>
      <c r="I624" s="492"/>
      <c r="J624" s="437"/>
      <c r="K624" s="437"/>
      <c r="L624" s="437"/>
      <c r="M624" s="437"/>
      <c r="N624" s="437"/>
      <c r="O624" s="437"/>
      <c r="P624" s="437"/>
      <c r="Q624" s="437"/>
      <c r="R624" s="437"/>
      <c r="S624" s="437"/>
      <c r="T624" s="437"/>
      <c r="U624" s="437"/>
      <c r="V624" s="437"/>
      <c r="W624" s="437"/>
      <c r="X624" s="437"/>
      <c r="Y624" s="437"/>
      <c r="Z624" s="437"/>
      <c r="AA624" s="437"/>
      <c r="AB624" s="437"/>
    </row>
    <row r="625">
      <c r="A625" s="494">
        <v>46099.0</v>
      </c>
      <c r="B625" s="385" t="s">
        <v>68</v>
      </c>
      <c r="C625" s="385" t="s">
        <v>13601</v>
      </c>
      <c r="D625" s="385">
        <v>8.60896050845775E14</v>
      </c>
      <c r="E625" s="385" t="s">
        <v>2772</v>
      </c>
      <c r="F625" s="385" t="s">
        <v>68</v>
      </c>
      <c r="G625" s="491" t="s">
        <v>68</v>
      </c>
      <c r="H625" s="385">
        <v>8.180196533E9</v>
      </c>
      <c r="I625" s="492"/>
      <c r="J625" s="437"/>
      <c r="K625" s="437"/>
      <c r="L625" s="437"/>
      <c r="M625" s="437"/>
      <c r="N625" s="437"/>
      <c r="O625" s="437"/>
      <c r="P625" s="437"/>
      <c r="Q625" s="437"/>
      <c r="R625" s="437"/>
      <c r="S625" s="437"/>
      <c r="T625" s="437"/>
      <c r="U625" s="437"/>
      <c r="V625" s="437"/>
      <c r="W625" s="437"/>
      <c r="X625" s="437"/>
      <c r="Y625" s="437"/>
      <c r="Z625" s="437"/>
      <c r="AA625" s="437"/>
      <c r="AB625" s="437"/>
    </row>
    <row r="626">
      <c r="A626" s="494">
        <v>46099.0</v>
      </c>
      <c r="B626" s="385" t="s">
        <v>68</v>
      </c>
      <c r="C626" s="385" t="s">
        <v>13601</v>
      </c>
      <c r="D626" s="385">
        <v>8.63719062287355E14</v>
      </c>
      <c r="E626" s="385" t="s">
        <v>2772</v>
      </c>
      <c r="F626" s="385" t="s">
        <v>68</v>
      </c>
      <c r="G626" s="491" t="s">
        <v>68</v>
      </c>
      <c r="H626" s="385">
        <v>8.180200518E9</v>
      </c>
      <c r="I626" s="492"/>
      <c r="J626" s="437"/>
      <c r="K626" s="437"/>
      <c r="L626" s="437"/>
      <c r="M626" s="437"/>
      <c r="N626" s="437"/>
      <c r="O626" s="437"/>
      <c r="P626" s="437"/>
      <c r="Q626" s="437"/>
      <c r="R626" s="437"/>
      <c r="S626" s="437"/>
      <c r="T626" s="437"/>
      <c r="U626" s="437"/>
      <c r="V626" s="437"/>
      <c r="W626" s="437"/>
      <c r="X626" s="437"/>
      <c r="Y626" s="437"/>
      <c r="Z626" s="437"/>
      <c r="AA626" s="437"/>
      <c r="AB626" s="437"/>
    </row>
    <row r="627">
      <c r="A627" s="494">
        <v>46099.0</v>
      </c>
      <c r="B627" s="385" t="s">
        <v>68</v>
      </c>
      <c r="C627" s="385" t="s">
        <v>13601</v>
      </c>
      <c r="D627" s="385">
        <v>8.60896050921519E14</v>
      </c>
      <c r="E627" s="385" t="s">
        <v>2772</v>
      </c>
      <c r="F627" s="385" t="s">
        <v>68</v>
      </c>
      <c r="G627" s="491" t="s">
        <v>68</v>
      </c>
      <c r="H627" s="385">
        <v>8.180202406E9</v>
      </c>
      <c r="I627" s="492"/>
      <c r="J627" s="437"/>
      <c r="K627" s="437"/>
      <c r="L627" s="437"/>
      <c r="M627" s="437"/>
      <c r="N627" s="437"/>
      <c r="O627" s="437"/>
      <c r="P627" s="437"/>
      <c r="Q627" s="437"/>
      <c r="R627" s="437"/>
      <c r="S627" s="437"/>
      <c r="T627" s="437"/>
      <c r="U627" s="437"/>
      <c r="V627" s="437"/>
      <c r="W627" s="437"/>
      <c r="X627" s="437"/>
      <c r="Y627" s="437"/>
      <c r="Z627" s="437"/>
      <c r="AA627" s="437"/>
      <c r="AB627" s="437"/>
    </row>
    <row r="628">
      <c r="A628" s="494">
        <v>46105.0</v>
      </c>
      <c r="B628" s="494">
        <v>46105.0</v>
      </c>
      <c r="C628" s="385" t="s">
        <v>13576</v>
      </c>
      <c r="D628" s="385">
        <v>8.66557084320268E14</v>
      </c>
      <c r="E628" s="385" t="s">
        <v>2772</v>
      </c>
      <c r="F628" s="385" t="s">
        <v>13586</v>
      </c>
      <c r="G628" s="491" t="s">
        <v>68</v>
      </c>
      <c r="H628" s="385">
        <v>8.180202811E9</v>
      </c>
      <c r="I628" s="496" t="s">
        <v>13602</v>
      </c>
      <c r="J628" s="437"/>
      <c r="K628" s="437"/>
      <c r="L628" s="437"/>
      <c r="M628" s="437"/>
      <c r="N628" s="437"/>
      <c r="O628" s="437"/>
      <c r="P628" s="437"/>
      <c r="Q628" s="437"/>
      <c r="R628" s="437"/>
      <c r="S628" s="437"/>
      <c r="T628" s="437"/>
      <c r="U628" s="437"/>
      <c r="V628" s="437"/>
      <c r="W628" s="437"/>
      <c r="X628" s="437"/>
      <c r="Y628" s="437"/>
      <c r="Z628" s="437"/>
      <c r="AA628" s="437"/>
      <c r="AB628" s="437"/>
    </row>
    <row r="629">
      <c r="A629" s="494">
        <v>46105.0</v>
      </c>
      <c r="B629" s="494">
        <v>46105.0</v>
      </c>
      <c r="C629" s="385" t="s">
        <v>13576</v>
      </c>
      <c r="D629" s="385">
        <v>8.63874089032118E14</v>
      </c>
      <c r="E629" s="385" t="s">
        <v>2772</v>
      </c>
      <c r="F629" s="385" t="s">
        <v>13586</v>
      </c>
      <c r="G629" s="491" t="s">
        <v>68</v>
      </c>
      <c r="H629" s="385">
        <v>8.180203118E9</v>
      </c>
      <c r="I629" s="496" t="s">
        <v>13602</v>
      </c>
      <c r="J629" s="437"/>
      <c r="K629" s="437"/>
      <c r="L629" s="437"/>
      <c r="M629" s="437"/>
      <c r="N629" s="437"/>
      <c r="O629" s="437"/>
      <c r="P629" s="437"/>
      <c r="Q629" s="437"/>
      <c r="R629" s="437"/>
      <c r="S629" s="437"/>
      <c r="T629" s="437"/>
      <c r="U629" s="437"/>
      <c r="V629" s="437"/>
      <c r="W629" s="437"/>
      <c r="X629" s="437"/>
      <c r="Y629" s="437"/>
      <c r="Z629" s="437"/>
      <c r="AA629" s="437"/>
      <c r="AB629" s="437"/>
    </row>
    <row r="630">
      <c r="A630" s="494">
        <v>46105.0</v>
      </c>
      <c r="B630" s="494">
        <v>46105.0</v>
      </c>
      <c r="C630" s="385" t="s">
        <v>13576</v>
      </c>
      <c r="D630" s="385">
        <v>8.63874089051415E14</v>
      </c>
      <c r="E630" s="385" t="s">
        <v>2772</v>
      </c>
      <c r="F630" s="385" t="s">
        <v>13586</v>
      </c>
      <c r="G630" s="491" t="s">
        <v>68</v>
      </c>
      <c r="H630" s="385">
        <v>8.180203599E9</v>
      </c>
      <c r="I630" s="496" t="s">
        <v>13602</v>
      </c>
      <c r="J630" s="437"/>
      <c r="K630" s="437"/>
      <c r="L630" s="437"/>
      <c r="M630" s="437"/>
      <c r="N630" s="437"/>
      <c r="O630" s="437"/>
      <c r="P630" s="437"/>
      <c r="Q630" s="437"/>
      <c r="R630" s="437"/>
      <c r="S630" s="437"/>
      <c r="T630" s="437"/>
      <c r="U630" s="437"/>
      <c r="V630" s="437"/>
      <c r="W630" s="437"/>
      <c r="X630" s="437"/>
      <c r="Y630" s="437"/>
      <c r="Z630" s="437"/>
      <c r="AA630" s="437"/>
      <c r="AB630" s="437"/>
    </row>
    <row r="631">
      <c r="A631" s="494">
        <v>46105.0</v>
      </c>
      <c r="B631" s="494">
        <v>46105.0</v>
      </c>
      <c r="C631" s="385" t="s">
        <v>13576</v>
      </c>
      <c r="D631" s="385">
        <v>8.638740890321E14</v>
      </c>
      <c r="E631" s="385" t="s">
        <v>2772</v>
      </c>
      <c r="F631" s="385" t="s">
        <v>13586</v>
      </c>
      <c r="G631" s="491" t="s">
        <v>68</v>
      </c>
      <c r="H631" s="385">
        <v>8.180203619E9</v>
      </c>
      <c r="I631" s="496" t="s">
        <v>13602</v>
      </c>
      <c r="J631" s="437"/>
      <c r="K631" s="437"/>
      <c r="L631" s="437"/>
      <c r="M631" s="437"/>
      <c r="N631" s="437"/>
      <c r="O631" s="437"/>
      <c r="P631" s="437"/>
      <c r="Q631" s="437"/>
      <c r="R631" s="437"/>
      <c r="S631" s="437"/>
      <c r="T631" s="437"/>
      <c r="U631" s="437"/>
      <c r="V631" s="437"/>
      <c r="W631" s="437"/>
      <c r="X631" s="437"/>
      <c r="Y631" s="437"/>
      <c r="Z631" s="437"/>
      <c r="AA631" s="437"/>
      <c r="AB631" s="437"/>
    </row>
    <row r="632">
      <c r="A632" s="494">
        <v>46105.0</v>
      </c>
      <c r="B632" s="494">
        <v>46105.0</v>
      </c>
      <c r="C632" s="385" t="s">
        <v>13576</v>
      </c>
      <c r="D632" s="385">
        <v>8.63874089042885E14</v>
      </c>
      <c r="E632" s="385" t="s">
        <v>2772</v>
      </c>
      <c r="F632" s="385" t="s">
        <v>13586</v>
      </c>
      <c r="G632" s="491" t="s">
        <v>68</v>
      </c>
      <c r="H632" s="385">
        <v>8.180204252E9</v>
      </c>
      <c r="I632" s="496" t="s">
        <v>13602</v>
      </c>
      <c r="J632" s="437"/>
      <c r="K632" s="437"/>
      <c r="L632" s="437"/>
      <c r="M632" s="437"/>
      <c r="N632" s="437"/>
      <c r="O632" s="437"/>
      <c r="P632" s="437"/>
      <c r="Q632" s="437"/>
      <c r="R632" s="437"/>
      <c r="S632" s="437"/>
      <c r="T632" s="437"/>
      <c r="U632" s="437"/>
      <c r="V632" s="437"/>
      <c r="W632" s="437"/>
      <c r="X632" s="437"/>
      <c r="Y632" s="437"/>
      <c r="Z632" s="437"/>
      <c r="AA632" s="437"/>
      <c r="AB632" s="437"/>
    </row>
    <row r="633">
      <c r="A633" s="494">
        <v>46105.0</v>
      </c>
      <c r="B633" s="494">
        <v>46105.0</v>
      </c>
      <c r="C633" s="385" t="s">
        <v>13576</v>
      </c>
      <c r="D633" s="385">
        <v>8.63874089045011E14</v>
      </c>
      <c r="E633" s="385" t="s">
        <v>2772</v>
      </c>
      <c r="F633" s="385" t="s">
        <v>13586</v>
      </c>
      <c r="G633" s="491" t="s">
        <v>68</v>
      </c>
      <c r="H633" s="385">
        <v>8.180204257E9</v>
      </c>
      <c r="I633" s="496" t="s">
        <v>13602</v>
      </c>
      <c r="J633" s="437"/>
      <c r="K633" s="437"/>
      <c r="L633" s="437"/>
      <c r="M633" s="437"/>
      <c r="N633" s="437"/>
      <c r="O633" s="437"/>
      <c r="P633" s="437"/>
      <c r="Q633" s="437"/>
      <c r="R633" s="437"/>
      <c r="S633" s="437"/>
      <c r="T633" s="437"/>
      <c r="U633" s="437"/>
      <c r="V633" s="437"/>
      <c r="W633" s="437"/>
      <c r="X633" s="437"/>
      <c r="Y633" s="437"/>
      <c r="Z633" s="437"/>
      <c r="AA633" s="437"/>
      <c r="AB633" s="437"/>
    </row>
    <row r="634">
      <c r="A634" s="494">
        <v>46105.0</v>
      </c>
      <c r="B634" s="494">
        <v>46105.0</v>
      </c>
      <c r="C634" s="385" t="s">
        <v>13576</v>
      </c>
      <c r="D634" s="385">
        <v>8.63874089053478E14</v>
      </c>
      <c r="E634" s="385" t="s">
        <v>2772</v>
      </c>
      <c r="F634" s="385" t="s">
        <v>10618</v>
      </c>
      <c r="G634" s="491" t="s">
        <v>68</v>
      </c>
      <c r="H634" s="385">
        <v>8.180204334E9</v>
      </c>
      <c r="I634" s="496" t="s">
        <v>13602</v>
      </c>
      <c r="J634" s="437"/>
      <c r="K634" s="437"/>
      <c r="L634" s="437"/>
      <c r="M634" s="437"/>
      <c r="N634" s="437"/>
      <c r="O634" s="437"/>
      <c r="P634" s="437"/>
      <c r="Q634" s="437"/>
      <c r="R634" s="437"/>
      <c r="S634" s="437"/>
      <c r="T634" s="437"/>
      <c r="U634" s="437"/>
      <c r="V634" s="437"/>
      <c r="W634" s="437"/>
      <c r="X634" s="437"/>
      <c r="Y634" s="437"/>
      <c r="Z634" s="437"/>
      <c r="AA634" s="437"/>
      <c r="AB634" s="437"/>
    </row>
    <row r="635">
      <c r="A635" s="494">
        <v>46105.0</v>
      </c>
      <c r="B635" s="494">
        <v>46105.0</v>
      </c>
      <c r="C635" s="385" t="s">
        <v>13576</v>
      </c>
      <c r="D635" s="385">
        <v>8.63874087377234E14</v>
      </c>
      <c r="E635" s="385" t="s">
        <v>2772</v>
      </c>
      <c r="F635" s="385" t="s">
        <v>10618</v>
      </c>
      <c r="G635" s="491" t="s">
        <v>68</v>
      </c>
      <c r="H635" s="385">
        <v>8.18020441E9</v>
      </c>
      <c r="I635" s="496" t="s">
        <v>13602</v>
      </c>
      <c r="J635" s="437"/>
      <c r="K635" s="437"/>
      <c r="L635" s="437"/>
      <c r="M635" s="437"/>
      <c r="N635" s="437"/>
      <c r="O635" s="437"/>
      <c r="P635" s="437"/>
      <c r="Q635" s="437"/>
      <c r="R635" s="437"/>
      <c r="S635" s="437"/>
      <c r="T635" s="437"/>
      <c r="U635" s="437"/>
      <c r="V635" s="437"/>
      <c r="W635" s="437"/>
      <c r="X635" s="437"/>
      <c r="Y635" s="437"/>
      <c r="Z635" s="437"/>
      <c r="AA635" s="437"/>
      <c r="AB635" s="437"/>
    </row>
    <row r="636">
      <c r="A636" s="494">
        <v>46105.0</v>
      </c>
      <c r="B636" s="494">
        <v>46105.0</v>
      </c>
      <c r="C636" s="385" t="s">
        <v>13576</v>
      </c>
      <c r="D636" s="385">
        <v>8.63874089029288E14</v>
      </c>
      <c r="E636" s="385" t="s">
        <v>2772</v>
      </c>
      <c r="F636" s="385" t="s">
        <v>10618</v>
      </c>
      <c r="G636" s="491" t="s">
        <v>68</v>
      </c>
      <c r="H636" s="385">
        <v>8.180204517E9</v>
      </c>
      <c r="I636" s="496" t="s">
        <v>13602</v>
      </c>
      <c r="J636" s="437"/>
      <c r="K636" s="437"/>
      <c r="L636" s="437"/>
      <c r="M636" s="437"/>
      <c r="N636" s="437"/>
      <c r="O636" s="437"/>
      <c r="P636" s="437"/>
      <c r="Q636" s="437"/>
      <c r="R636" s="437"/>
      <c r="S636" s="437"/>
      <c r="T636" s="437"/>
      <c r="U636" s="437"/>
      <c r="V636" s="437"/>
      <c r="W636" s="437"/>
      <c r="X636" s="437"/>
      <c r="Y636" s="437"/>
      <c r="Z636" s="437"/>
      <c r="AA636" s="437"/>
      <c r="AB636" s="437"/>
    </row>
    <row r="637">
      <c r="A637" s="494">
        <v>46105.0</v>
      </c>
      <c r="B637" s="494">
        <v>46105.0</v>
      </c>
      <c r="C637" s="385" t="s">
        <v>13576</v>
      </c>
      <c r="D637" s="385">
        <v>8.63874089031888E14</v>
      </c>
      <c r="E637" s="385" t="s">
        <v>2772</v>
      </c>
      <c r="F637" s="385" t="s">
        <v>10618</v>
      </c>
      <c r="G637" s="491" t="s">
        <v>68</v>
      </c>
      <c r="H637" s="385">
        <v>8.180204546E9</v>
      </c>
      <c r="I637" s="496" t="s">
        <v>13602</v>
      </c>
      <c r="J637" s="437"/>
      <c r="K637" s="437"/>
      <c r="L637" s="437"/>
      <c r="M637" s="437"/>
      <c r="N637" s="437"/>
      <c r="O637" s="437"/>
      <c r="P637" s="437"/>
      <c r="Q637" s="437"/>
      <c r="R637" s="437"/>
      <c r="S637" s="437"/>
      <c r="T637" s="437"/>
      <c r="U637" s="437"/>
      <c r="V637" s="437"/>
      <c r="W637" s="437"/>
      <c r="X637" s="437"/>
      <c r="Y637" s="437"/>
      <c r="Z637" s="437"/>
      <c r="AA637" s="437"/>
      <c r="AB637" s="437"/>
    </row>
    <row r="638">
      <c r="A638" s="494">
        <v>46105.0</v>
      </c>
      <c r="B638" s="494">
        <v>46105.0</v>
      </c>
      <c r="C638" s="385" t="s">
        <v>13576</v>
      </c>
      <c r="D638" s="385">
        <v>8.63874089044808E14</v>
      </c>
      <c r="E638" s="385" t="s">
        <v>2772</v>
      </c>
      <c r="F638" s="385" t="s">
        <v>10618</v>
      </c>
      <c r="G638" s="491" t="s">
        <v>68</v>
      </c>
      <c r="H638" s="385">
        <v>8.180204674E9</v>
      </c>
      <c r="I638" s="496" t="s">
        <v>13602</v>
      </c>
      <c r="J638" s="437"/>
      <c r="K638" s="437"/>
      <c r="L638" s="437"/>
      <c r="M638" s="437"/>
      <c r="N638" s="437"/>
      <c r="O638" s="437"/>
      <c r="P638" s="437"/>
      <c r="Q638" s="437"/>
      <c r="R638" s="437"/>
      <c r="S638" s="437"/>
      <c r="T638" s="437"/>
      <c r="U638" s="437"/>
      <c r="V638" s="437"/>
      <c r="W638" s="437"/>
      <c r="X638" s="437"/>
      <c r="Y638" s="437"/>
      <c r="Z638" s="437"/>
      <c r="AA638" s="437"/>
      <c r="AB638" s="437"/>
    </row>
    <row r="639">
      <c r="A639" s="494">
        <v>46105.0</v>
      </c>
      <c r="B639" s="494">
        <v>46105.0</v>
      </c>
      <c r="C639" s="385" t="s">
        <v>13576</v>
      </c>
      <c r="D639" s="385">
        <v>8.63874089039543E14</v>
      </c>
      <c r="E639" s="385" t="s">
        <v>2772</v>
      </c>
      <c r="F639" s="385" t="s">
        <v>10618</v>
      </c>
      <c r="G639" s="491" t="s">
        <v>68</v>
      </c>
      <c r="H639" s="385">
        <v>8.180204893E9</v>
      </c>
      <c r="I639" s="496" t="s">
        <v>13602</v>
      </c>
      <c r="J639" s="437"/>
      <c r="K639" s="437"/>
      <c r="L639" s="437"/>
      <c r="M639" s="437"/>
      <c r="N639" s="437"/>
      <c r="O639" s="437"/>
      <c r="P639" s="437"/>
      <c r="Q639" s="437"/>
      <c r="R639" s="437"/>
      <c r="S639" s="437"/>
      <c r="T639" s="437"/>
      <c r="U639" s="437"/>
      <c r="V639" s="437"/>
      <c r="W639" s="437"/>
      <c r="X639" s="437"/>
      <c r="Y639" s="437"/>
      <c r="Z639" s="437"/>
      <c r="AA639" s="437"/>
      <c r="AB639" s="437"/>
    </row>
    <row r="640">
      <c r="A640" s="494">
        <v>46105.0</v>
      </c>
      <c r="B640" s="494">
        <v>46105.0</v>
      </c>
      <c r="C640" s="385" t="s">
        <v>13576</v>
      </c>
      <c r="D640" s="385">
        <v>8.63874089039964E14</v>
      </c>
      <c r="E640" s="385" t="s">
        <v>2772</v>
      </c>
      <c r="F640" s="385" t="s">
        <v>13590</v>
      </c>
      <c r="G640" s="491" t="s">
        <v>68</v>
      </c>
      <c r="H640" s="385">
        <v>8.119755281E9</v>
      </c>
      <c r="I640" s="497">
        <v>46107.0</v>
      </c>
      <c r="J640" s="437"/>
      <c r="K640" s="437"/>
      <c r="L640" s="437"/>
      <c r="M640" s="437"/>
      <c r="N640" s="437"/>
      <c r="O640" s="437"/>
      <c r="P640" s="437"/>
      <c r="Q640" s="437"/>
      <c r="R640" s="437"/>
      <c r="S640" s="437"/>
      <c r="T640" s="437"/>
      <c r="U640" s="437"/>
      <c r="V640" s="437"/>
      <c r="W640" s="437"/>
      <c r="X640" s="437"/>
      <c r="Y640" s="437"/>
      <c r="Z640" s="437"/>
      <c r="AA640" s="437"/>
      <c r="AB640" s="437"/>
    </row>
    <row r="641">
      <c r="A641" s="494">
        <v>46105.0</v>
      </c>
      <c r="B641" s="494">
        <v>46113.0</v>
      </c>
      <c r="C641" s="385" t="s">
        <v>13576</v>
      </c>
      <c r="D641" s="385">
        <v>8.63874089053106E14</v>
      </c>
      <c r="E641" s="385" t="s">
        <v>2772</v>
      </c>
      <c r="F641" s="385" t="s">
        <v>13586</v>
      </c>
      <c r="G641" s="491" t="s">
        <v>68</v>
      </c>
      <c r="H641" s="385">
        <v>8.117908485E9</v>
      </c>
      <c r="I641" s="497">
        <v>46113.0</v>
      </c>
      <c r="J641" s="437"/>
      <c r="K641" s="437"/>
      <c r="L641" s="437"/>
      <c r="M641" s="437"/>
      <c r="N641" s="437"/>
      <c r="O641" s="437"/>
      <c r="P641" s="437"/>
      <c r="Q641" s="437"/>
      <c r="R641" s="437"/>
      <c r="S641" s="437"/>
      <c r="T641" s="437"/>
      <c r="U641" s="437"/>
      <c r="V641" s="437"/>
      <c r="W641" s="437"/>
      <c r="X641" s="437"/>
      <c r="Y641" s="437"/>
      <c r="Z641" s="437"/>
      <c r="AA641" s="437"/>
      <c r="AB641" s="437"/>
    </row>
    <row r="642">
      <c r="A642" s="494">
        <v>46105.0</v>
      </c>
      <c r="B642" s="494">
        <v>46113.0</v>
      </c>
      <c r="C642" s="385" t="s">
        <v>13576</v>
      </c>
      <c r="D642" s="385">
        <v>8.63874089027951E14</v>
      </c>
      <c r="E642" s="385" t="s">
        <v>2772</v>
      </c>
      <c r="F642" s="385" t="s">
        <v>68</v>
      </c>
      <c r="G642" s="491" t="s">
        <v>68</v>
      </c>
      <c r="H642" s="385">
        <v>8.117908542E9</v>
      </c>
      <c r="I642" s="492"/>
      <c r="J642" s="437"/>
      <c r="K642" s="437"/>
      <c r="L642" s="437"/>
      <c r="M642" s="437"/>
      <c r="N642" s="437"/>
      <c r="O642" s="437"/>
      <c r="P642" s="437"/>
      <c r="Q642" s="437"/>
      <c r="R642" s="437"/>
      <c r="S642" s="437"/>
      <c r="T642" s="437"/>
      <c r="U642" s="437"/>
      <c r="V642" s="437"/>
      <c r="W642" s="437"/>
      <c r="X642" s="437"/>
      <c r="Y642" s="437"/>
      <c r="Z642" s="437"/>
      <c r="AA642" s="437"/>
      <c r="AB642" s="437"/>
    </row>
    <row r="643">
      <c r="A643" s="494">
        <v>46105.0</v>
      </c>
      <c r="B643" s="494">
        <v>46113.0</v>
      </c>
      <c r="C643" s="385" t="s">
        <v>13576</v>
      </c>
      <c r="D643" s="385">
        <v>8.63874089028793E14</v>
      </c>
      <c r="E643" s="385" t="s">
        <v>2772</v>
      </c>
      <c r="F643" s="385" t="s">
        <v>68</v>
      </c>
      <c r="G643" s="491" t="s">
        <v>68</v>
      </c>
      <c r="H643" s="385">
        <v>8.117908657E9</v>
      </c>
      <c r="I643" s="492"/>
      <c r="J643" s="437"/>
      <c r="K643" s="437"/>
      <c r="L643" s="437"/>
      <c r="M643" s="437"/>
      <c r="N643" s="437"/>
      <c r="O643" s="437"/>
      <c r="P643" s="437"/>
      <c r="Q643" s="437"/>
      <c r="R643" s="437"/>
      <c r="S643" s="437"/>
      <c r="T643" s="437"/>
      <c r="U643" s="437"/>
      <c r="V643" s="437"/>
      <c r="W643" s="437"/>
      <c r="X643" s="437"/>
      <c r="Y643" s="437"/>
      <c r="Z643" s="437"/>
      <c r="AA643" s="437"/>
      <c r="AB643" s="437"/>
    </row>
    <row r="644">
      <c r="A644" s="494">
        <v>46105.0</v>
      </c>
      <c r="B644" s="494">
        <v>46113.0</v>
      </c>
      <c r="C644" s="385" t="s">
        <v>13576</v>
      </c>
      <c r="D644" s="385">
        <v>8.63874089027928E14</v>
      </c>
      <c r="E644" s="385" t="s">
        <v>2772</v>
      </c>
      <c r="F644" s="385" t="s">
        <v>68</v>
      </c>
      <c r="G644" s="491" t="s">
        <v>68</v>
      </c>
      <c r="H644" s="385">
        <v>8.117908659E9</v>
      </c>
      <c r="I644" s="492"/>
      <c r="J644" s="437"/>
      <c r="K644" s="437"/>
      <c r="L644" s="437"/>
      <c r="M644" s="437"/>
      <c r="N644" s="437"/>
      <c r="O644" s="437"/>
      <c r="P644" s="437"/>
      <c r="Q644" s="437"/>
      <c r="R644" s="437"/>
      <c r="S644" s="437"/>
      <c r="T644" s="437"/>
      <c r="U644" s="437"/>
      <c r="V644" s="437"/>
      <c r="W644" s="437"/>
      <c r="X644" s="437"/>
      <c r="Y644" s="437"/>
      <c r="Z644" s="437"/>
      <c r="AA644" s="437"/>
      <c r="AB644" s="437"/>
    </row>
    <row r="645">
      <c r="A645" s="494">
        <v>46105.0</v>
      </c>
      <c r="B645" s="494">
        <v>46105.0</v>
      </c>
      <c r="C645" s="385" t="s">
        <v>13576</v>
      </c>
      <c r="D645" s="385">
        <v>8.63874089049724E14</v>
      </c>
      <c r="E645" s="385" t="s">
        <v>2772</v>
      </c>
      <c r="F645" s="385" t="s">
        <v>13603</v>
      </c>
      <c r="G645" s="491" t="s">
        <v>68</v>
      </c>
      <c r="H645" s="385">
        <v>8.117908706E9</v>
      </c>
      <c r="I645" s="497">
        <v>46125.0</v>
      </c>
      <c r="J645" s="437"/>
      <c r="K645" s="437"/>
      <c r="L645" s="437"/>
      <c r="M645" s="437"/>
      <c r="N645" s="437"/>
      <c r="O645" s="437"/>
      <c r="P645" s="437"/>
      <c r="Q645" s="437"/>
      <c r="R645" s="437"/>
      <c r="S645" s="437"/>
      <c r="T645" s="437"/>
      <c r="U645" s="437"/>
      <c r="V645" s="437"/>
      <c r="W645" s="437"/>
      <c r="X645" s="437"/>
      <c r="Y645" s="437"/>
      <c r="Z645" s="437"/>
      <c r="AA645" s="437"/>
      <c r="AB645" s="437"/>
    </row>
    <row r="646">
      <c r="A646" s="494">
        <v>46105.0</v>
      </c>
      <c r="B646" s="494">
        <v>46105.0</v>
      </c>
      <c r="C646" s="385" t="s">
        <v>13576</v>
      </c>
      <c r="D646" s="385">
        <v>8.63874089044659E14</v>
      </c>
      <c r="E646" s="385" t="s">
        <v>2772</v>
      </c>
      <c r="F646" s="385" t="s">
        <v>68</v>
      </c>
      <c r="G646" s="491" t="s">
        <v>68</v>
      </c>
      <c r="H646" s="385">
        <v>8.117908804E9</v>
      </c>
      <c r="I646" s="497">
        <v>46111.0</v>
      </c>
      <c r="J646" s="437"/>
      <c r="K646" s="437"/>
      <c r="L646" s="437"/>
      <c r="M646" s="437"/>
      <c r="N646" s="437"/>
      <c r="O646" s="437"/>
      <c r="P646" s="437"/>
      <c r="Q646" s="437"/>
      <c r="R646" s="437"/>
      <c r="S646" s="437"/>
      <c r="T646" s="437"/>
      <c r="U646" s="437"/>
      <c r="V646" s="437"/>
      <c r="W646" s="437"/>
      <c r="X646" s="437"/>
      <c r="Y646" s="437"/>
      <c r="Z646" s="437"/>
      <c r="AA646" s="437"/>
      <c r="AB646" s="437"/>
    </row>
    <row r="647">
      <c r="A647" s="494">
        <v>46105.0</v>
      </c>
      <c r="B647" s="494">
        <v>46105.0</v>
      </c>
      <c r="C647" s="385" t="s">
        <v>13576</v>
      </c>
      <c r="D647" s="385">
        <v>8.62667082324925E14</v>
      </c>
      <c r="E647" s="385" t="s">
        <v>2772</v>
      </c>
      <c r="F647" s="385" t="s">
        <v>13603</v>
      </c>
      <c r="G647" s="491" t="s">
        <v>68</v>
      </c>
      <c r="H647" s="385">
        <v>8.117908843E9</v>
      </c>
      <c r="I647" s="497">
        <v>46125.0</v>
      </c>
      <c r="J647" s="437"/>
      <c r="K647" s="437"/>
      <c r="L647" s="437"/>
      <c r="M647" s="437"/>
      <c r="N647" s="437"/>
      <c r="O647" s="437"/>
      <c r="P647" s="437"/>
      <c r="Q647" s="437"/>
      <c r="R647" s="437"/>
      <c r="S647" s="437"/>
      <c r="T647" s="437"/>
      <c r="U647" s="437"/>
      <c r="V647" s="437"/>
      <c r="W647" s="437"/>
      <c r="X647" s="437"/>
      <c r="Y647" s="437"/>
      <c r="Z647" s="437"/>
      <c r="AA647" s="437"/>
      <c r="AB647" s="437"/>
    </row>
    <row r="648">
      <c r="A648" s="494">
        <v>46105.0</v>
      </c>
      <c r="B648" s="494">
        <v>46111.0</v>
      </c>
      <c r="C648" s="385" t="s">
        <v>13576</v>
      </c>
      <c r="D648" s="385">
        <v>8.62667087651611E14</v>
      </c>
      <c r="E648" s="385" t="s">
        <v>2772</v>
      </c>
      <c r="F648" s="385" t="s">
        <v>13586</v>
      </c>
      <c r="G648" s="491" t="s">
        <v>68</v>
      </c>
      <c r="H648" s="385">
        <v>8.117908875E9</v>
      </c>
      <c r="I648" s="497">
        <v>46113.0</v>
      </c>
      <c r="J648" s="437"/>
      <c r="K648" s="437"/>
      <c r="L648" s="437"/>
      <c r="M648" s="437"/>
      <c r="N648" s="437"/>
      <c r="O648" s="437"/>
      <c r="P648" s="437"/>
      <c r="Q648" s="437"/>
      <c r="R648" s="437"/>
      <c r="S648" s="437"/>
      <c r="T648" s="437"/>
      <c r="U648" s="437"/>
      <c r="V648" s="437"/>
      <c r="W648" s="437"/>
      <c r="X648" s="437"/>
      <c r="Y648" s="437"/>
      <c r="Z648" s="437"/>
      <c r="AA648" s="437"/>
      <c r="AB648" s="437"/>
    </row>
    <row r="649">
      <c r="A649" s="494">
        <v>46105.0</v>
      </c>
      <c r="B649" s="494">
        <v>46111.0</v>
      </c>
      <c r="C649" s="385" t="s">
        <v>13576</v>
      </c>
      <c r="D649" s="385">
        <v>8.66557084316886E14</v>
      </c>
      <c r="E649" s="385" t="s">
        <v>2772</v>
      </c>
      <c r="F649" s="385" t="s">
        <v>13586</v>
      </c>
      <c r="G649" s="491" t="s">
        <v>68</v>
      </c>
      <c r="H649" s="385">
        <v>8.117908437E9</v>
      </c>
      <c r="I649" s="497">
        <v>46113.0</v>
      </c>
      <c r="J649" s="437"/>
      <c r="K649" s="437"/>
      <c r="L649" s="437"/>
      <c r="M649" s="437"/>
      <c r="N649" s="437"/>
      <c r="O649" s="437"/>
      <c r="P649" s="437"/>
      <c r="Q649" s="437"/>
      <c r="R649" s="437"/>
      <c r="S649" s="437"/>
      <c r="T649" s="437"/>
      <c r="U649" s="437"/>
      <c r="V649" s="437"/>
      <c r="W649" s="437"/>
      <c r="X649" s="437"/>
      <c r="Y649" s="437"/>
      <c r="Z649" s="437"/>
      <c r="AA649" s="437"/>
      <c r="AB649" s="437"/>
    </row>
    <row r="650">
      <c r="A650" s="494">
        <v>46105.0</v>
      </c>
      <c r="B650" s="494">
        <v>46106.0</v>
      </c>
      <c r="C650" s="385" t="s">
        <v>13576</v>
      </c>
      <c r="D650" s="385">
        <v>8.63874089030849E14</v>
      </c>
      <c r="E650" s="385" t="s">
        <v>7814</v>
      </c>
      <c r="F650" s="385" t="s">
        <v>13579</v>
      </c>
      <c r="G650" s="491">
        <f t="shared" ref="G650:G665" si="10">390*0.16+400</f>
        <v>462.4</v>
      </c>
      <c r="H650" s="385" t="s">
        <v>68</v>
      </c>
      <c r="I650" s="492"/>
      <c r="J650" s="437"/>
      <c r="K650" s="437"/>
      <c r="L650" s="437"/>
      <c r="M650" s="437"/>
      <c r="N650" s="437"/>
      <c r="O650" s="437"/>
      <c r="P650" s="437"/>
      <c r="Q650" s="437"/>
      <c r="R650" s="437"/>
      <c r="S650" s="437"/>
      <c r="T650" s="437"/>
      <c r="U650" s="437"/>
      <c r="V650" s="437"/>
      <c r="W650" s="437"/>
      <c r="X650" s="437"/>
      <c r="Y650" s="437"/>
      <c r="Z650" s="437"/>
      <c r="AA650" s="437"/>
      <c r="AB650" s="437"/>
    </row>
    <row r="651">
      <c r="A651" s="494">
        <v>46105.0</v>
      </c>
      <c r="B651" s="494">
        <v>46106.0</v>
      </c>
      <c r="C651" s="385" t="s">
        <v>13576</v>
      </c>
      <c r="D651" s="385">
        <v>8.63874089030872E14</v>
      </c>
      <c r="E651" s="385" t="s">
        <v>7814</v>
      </c>
      <c r="F651" s="385" t="s">
        <v>13579</v>
      </c>
      <c r="G651" s="491">
        <f t="shared" si="10"/>
        <v>462.4</v>
      </c>
      <c r="H651" s="385" t="s">
        <v>68</v>
      </c>
      <c r="I651" s="492"/>
      <c r="J651" s="437"/>
      <c r="K651" s="437"/>
      <c r="L651" s="437"/>
      <c r="M651" s="437"/>
      <c r="N651" s="437"/>
      <c r="O651" s="437"/>
      <c r="P651" s="437"/>
      <c r="Q651" s="437"/>
      <c r="R651" s="437"/>
      <c r="S651" s="437"/>
      <c r="T651" s="437"/>
      <c r="U651" s="437"/>
      <c r="V651" s="437"/>
      <c r="W651" s="437"/>
      <c r="X651" s="437"/>
      <c r="Y651" s="437"/>
      <c r="Z651" s="437"/>
      <c r="AA651" s="437"/>
      <c r="AB651" s="437"/>
    </row>
    <row r="652">
      <c r="A652" s="494">
        <v>46105.0</v>
      </c>
      <c r="B652" s="494">
        <v>46106.0</v>
      </c>
      <c r="C652" s="385" t="s">
        <v>13576</v>
      </c>
      <c r="D652" s="385">
        <v>8.63874089055838E14</v>
      </c>
      <c r="E652" s="385" t="s">
        <v>7814</v>
      </c>
      <c r="F652" s="385" t="s">
        <v>13579</v>
      </c>
      <c r="G652" s="491">
        <f t="shared" si="10"/>
        <v>462.4</v>
      </c>
      <c r="H652" s="385" t="s">
        <v>68</v>
      </c>
      <c r="I652" s="492"/>
      <c r="J652" s="437"/>
      <c r="K652" s="437"/>
      <c r="L652" s="437"/>
      <c r="M652" s="437"/>
      <c r="N652" s="437"/>
      <c r="O652" s="437"/>
      <c r="P652" s="437"/>
      <c r="Q652" s="437"/>
      <c r="R652" s="437"/>
      <c r="S652" s="437"/>
      <c r="T652" s="437"/>
      <c r="U652" s="437"/>
      <c r="V652" s="437"/>
      <c r="W652" s="437"/>
      <c r="X652" s="437"/>
      <c r="Y652" s="437"/>
      <c r="Z652" s="437"/>
      <c r="AA652" s="437"/>
      <c r="AB652" s="437"/>
    </row>
    <row r="653">
      <c r="A653" s="494">
        <v>46105.0</v>
      </c>
      <c r="B653" s="494">
        <v>46106.0</v>
      </c>
      <c r="C653" s="385" t="s">
        <v>13576</v>
      </c>
      <c r="D653" s="385">
        <v>8.63874089039873E14</v>
      </c>
      <c r="E653" s="385" t="s">
        <v>7814</v>
      </c>
      <c r="F653" s="385" t="s">
        <v>13579</v>
      </c>
      <c r="G653" s="491">
        <f t="shared" si="10"/>
        <v>462.4</v>
      </c>
      <c r="H653" s="385" t="s">
        <v>68</v>
      </c>
      <c r="I653" s="492"/>
      <c r="J653" s="437"/>
      <c r="K653" s="437"/>
      <c r="L653" s="437"/>
      <c r="M653" s="437"/>
      <c r="N653" s="437"/>
      <c r="O653" s="437"/>
      <c r="P653" s="437"/>
      <c r="Q653" s="437"/>
      <c r="R653" s="437"/>
      <c r="S653" s="437"/>
      <c r="T653" s="437"/>
      <c r="U653" s="437"/>
      <c r="V653" s="437"/>
      <c r="W653" s="437"/>
      <c r="X653" s="437"/>
      <c r="Y653" s="437"/>
      <c r="Z653" s="437"/>
      <c r="AA653" s="437"/>
      <c r="AB653" s="437"/>
    </row>
    <row r="654">
      <c r="A654" s="494">
        <v>46105.0</v>
      </c>
      <c r="B654" s="494">
        <v>46106.0</v>
      </c>
      <c r="C654" s="385" t="s">
        <v>13576</v>
      </c>
      <c r="D654" s="385">
        <v>8.63874089029072E14</v>
      </c>
      <c r="E654" s="385" t="s">
        <v>7814</v>
      </c>
      <c r="F654" s="385" t="s">
        <v>13579</v>
      </c>
      <c r="G654" s="491">
        <f t="shared" si="10"/>
        <v>462.4</v>
      </c>
      <c r="H654" s="385" t="s">
        <v>68</v>
      </c>
      <c r="I654" s="492"/>
      <c r="J654" s="437"/>
      <c r="K654" s="437"/>
      <c r="L654" s="437"/>
      <c r="M654" s="437"/>
      <c r="N654" s="437"/>
      <c r="O654" s="437"/>
      <c r="P654" s="437"/>
      <c r="Q654" s="437"/>
      <c r="R654" s="437"/>
      <c r="S654" s="437"/>
      <c r="T654" s="437"/>
      <c r="U654" s="437"/>
      <c r="V654" s="437"/>
      <c r="W654" s="437"/>
      <c r="X654" s="437"/>
      <c r="Y654" s="437"/>
      <c r="Z654" s="437"/>
      <c r="AA654" s="437"/>
      <c r="AB654" s="437"/>
    </row>
    <row r="655">
      <c r="A655" s="494">
        <v>46105.0</v>
      </c>
      <c r="B655" s="494">
        <v>46106.0</v>
      </c>
      <c r="C655" s="385" t="s">
        <v>13576</v>
      </c>
      <c r="D655" s="385">
        <v>8.63874089045987E14</v>
      </c>
      <c r="E655" s="385" t="s">
        <v>7814</v>
      </c>
      <c r="F655" s="385" t="s">
        <v>13579</v>
      </c>
      <c r="G655" s="491">
        <f t="shared" si="10"/>
        <v>462.4</v>
      </c>
      <c r="H655" s="385" t="s">
        <v>68</v>
      </c>
      <c r="I655" s="492"/>
      <c r="J655" s="437"/>
      <c r="K655" s="437"/>
      <c r="L655" s="437"/>
      <c r="M655" s="437"/>
      <c r="N655" s="437"/>
      <c r="O655" s="437"/>
      <c r="P655" s="437"/>
      <c r="Q655" s="437"/>
      <c r="R655" s="437"/>
      <c r="S655" s="437"/>
      <c r="T655" s="437"/>
      <c r="U655" s="437"/>
      <c r="V655" s="437"/>
      <c r="W655" s="437"/>
      <c r="X655" s="437"/>
      <c r="Y655" s="437"/>
      <c r="Z655" s="437"/>
      <c r="AA655" s="437"/>
      <c r="AB655" s="437"/>
    </row>
    <row r="656">
      <c r="A656" s="494">
        <v>46105.0</v>
      </c>
      <c r="B656" s="494">
        <v>46106.0</v>
      </c>
      <c r="C656" s="385" t="s">
        <v>13576</v>
      </c>
      <c r="D656" s="385">
        <v>8.63874089032514E14</v>
      </c>
      <c r="E656" s="385" t="s">
        <v>7814</v>
      </c>
      <c r="F656" s="385" t="s">
        <v>13579</v>
      </c>
      <c r="G656" s="491">
        <f t="shared" si="10"/>
        <v>462.4</v>
      </c>
      <c r="H656" s="385" t="s">
        <v>68</v>
      </c>
      <c r="I656" s="492"/>
      <c r="J656" s="437"/>
      <c r="K656" s="437"/>
      <c r="L656" s="437"/>
      <c r="M656" s="437"/>
      <c r="N656" s="437"/>
      <c r="O656" s="437"/>
      <c r="P656" s="437"/>
      <c r="Q656" s="437"/>
      <c r="R656" s="437"/>
      <c r="S656" s="437"/>
      <c r="T656" s="437"/>
      <c r="U656" s="437"/>
      <c r="V656" s="437"/>
      <c r="W656" s="437"/>
      <c r="X656" s="437"/>
      <c r="Y656" s="437"/>
      <c r="Z656" s="437"/>
      <c r="AA656" s="437"/>
      <c r="AB656" s="437"/>
    </row>
    <row r="657">
      <c r="A657" s="494">
        <v>46105.0</v>
      </c>
      <c r="B657" s="494">
        <v>46106.0</v>
      </c>
      <c r="C657" s="385" t="s">
        <v>13576</v>
      </c>
      <c r="D657" s="385">
        <v>8.63874089033256E14</v>
      </c>
      <c r="E657" s="385" t="s">
        <v>7814</v>
      </c>
      <c r="F657" s="385" t="s">
        <v>13579</v>
      </c>
      <c r="G657" s="491">
        <f t="shared" si="10"/>
        <v>462.4</v>
      </c>
      <c r="H657" s="385" t="s">
        <v>68</v>
      </c>
      <c r="I657" s="492"/>
      <c r="J657" s="437"/>
      <c r="K657" s="437"/>
      <c r="L657" s="437"/>
      <c r="M657" s="437"/>
      <c r="N657" s="437"/>
      <c r="O657" s="437"/>
      <c r="P657" s="437"/>
      <c r="Q657" s="437"/>
      <c r="R657" s="437"/>
      <c r="S657" s="437"/>
      <c r="T657" s="437"/>
      <c r="U657" s="437"/>
      <c r="V657" s="437"/>
      <c r="W657" s="437"/>
      <c r="X657" s="437"/>
      <c r="Y657" s="437"/>
      <c r="Z657" s="437"/>
      <c r="AA657" s="437"/>
      <c r="AB657" s="437"/>
    </row>
    <row r="658">
      <c r="A658" s="494">
        <v>46105.0</v>
      </c>
      <c r="B658" s="494">
        <v>46106.0</v>
      </c>
      <c r="C658" s="385" t="s">
        <v>13576</v>
      </c>
      <c r="D658" s="385">
        <v>8.63874089031789E14</v>
      </c>
      <c r="E658" s="385" t="s">
        <v>7814</v>
      </c>
      <c r="F658" s="385" t="s">
        <v>13579</v>
      </c>
      <c r="G658" s="491">
        <f t="shared" si="10"/>
        <v>462.4</v>
      </c>
      <c r="H658" s="385" t="s">
        <v>68</v>
      </c>
      <c r="I658" s="492"/>
      <c r="J658" s="437"/>
      <c r="K658" s="437"/>
      <c r="L658" s="437"/>
      <c r="M658" s="437"/>
      <c r="N658" s="437"/>
      <c r="O658" s="437"/>
      <c r="P658" s="437"/>
      <c r="Q658" s="437"/>
      <c r="R658" s="437"/>
      <c r="S658" s="437"/>
      <c r="T658" s="437"/>
      <c r="U658" s="437"/>
      <c r="V658" s="437"/>
      <c r="W658" s="437"/>
      <c r="X658" s="437"/>
      <c r="Y658" s="437"/>
      <c r="Z658" s="437"/>
      <c r="AA658" s="437"/>
      <c r="AB658" s="437"/>
    </row>
    <row r="659">
      <c r="A659" s="494">
        <v>46105.0</v>
      </c>
      <c r="B659" s="494">
        <v>46106.0</v>
      </c>
      <c r="C659" s="385" t="s">
        <v>13576</v>
      </c>
      <c r="D659" s="385">
        <v>8.63874089028678E14</v>
      </c>
      <c r="E659" s="385" t="s">
        <v>7814</v>
      </c>
      <c r="F659" s="385" t="s">
        <v>13579</v>
      </c>
      <c r="G659" s="491">
        <f t="shared" si="10"/>
        <v>462.4</v>
      </c>
      <c r="H659" s="385" t="s">
        <v>68</v>
      </c>
      <c r="I659" s="492"/>
      <c r="J659" s="437"/>
      <c r="K659" s="437"/>
      <c r="L659" s="437"/>
      <c r="M659" s="437"/>
      <c r="N659" s="437"/>
      <c r="O659" s="437"/>
      <c r="P659" s="437"/>
      <c r="Q659" s="437"/>
      <c r="R659" s="437"/>
      <c r="S659" s="437"/>
      <c r="T659" s="437"/>
      <c r="U659" s="437"/>
      <c r="V659" s="437"/>
      <c r="W659" s="437"/>
      <c r="X659" s="437"/>
      <c r="Y659" s="437"/>
      <c r="Z659" s="437"/>
      <c r="AA659" s="437"/>
      <c r="AB659" s="437"/>
    </row>
    <row r="660">
      <c r="A660" s="494">
        <v>46105.0</v>
      </c>
      <c r="B660" s="494">
        <v>46106.0</v>
      </c>
      <c r="C660" s="385" t="s">
        <v>13576</v>
      </c>
      <c r="D660" s="385">
        <v>8.66557082095979E14</v>
      </c>
      <c r="E660" s="385" t="s">
        <v>7814</v>
      </c>
      <c r="F660" s="385" t="s">
        <v>13579</v>
      </c>
      <c r="G660" s="491">
        <f t="shared" si="10"/>
        <v>462.4</v>
      </c>
      <c r="H660" s="385" t="s">
        <v>68</v>
      </c>
      <c r="I660" s="492"/>
      <c r="J660" s="437"/>
      <c r="K660" s="437"/>
      <c r="L660" s="437"/>
      <c r="M660" s="437"/>
      <c r="N660" s="437"/>
      <c r="O660" s="437"/>
      <c r="P660" s="437"/>
      <c r="Q660" s="437"/>
      <c r="R660" s="437"/>
      <c r="S660" s="437"/>
      <c r="T660" s="437"/>
      <c r="U660" s="437"/>
      <c r="V660" s="437"/>
      <c r="W660" s="437"/>
      <c r="X660" s="437"/>
      <c r="Y660" s="437"/>
      <c r="Z660" s="437"/>
      <c r="AA660" s="437"/>
      <c r="AB660" s="437"/>
    </row>
    <row r="661">
      <c r="A661" s="494">
        <v>46105.0</v>
      </c>
      <c r="B661" s="494">
        <v>46106.0</v>
      </c>
      <c r="C661" s="385" t="s">
        <v>13576</v>
      </c>
      <c r="D661" s="385">
        <v>8.63874089028397E14</v>
      </c>
      <c r="E661" s="385" t="s">
        <v>7814</v>
      </c>
      <c r="F661" s="385" t="s">
        <v>13579</v>
      </c>
      <c r="G661" s="491">
        <f t="shared" si="10"/>
        <v>462.4</v>
      </c>
      <c r="H661" s="385" t="s">
        <v>68</v>
      </c>
      <c r="I661" s="492"/>
      <c r="J661" s="437"/>
      <c r="K661" s="437"/>
      <c r="L661" s="437"/>
      <c r="M661" s="437"/>
      <c r="N661" s="437"/>
      <c r="O661" s="437"/>
      <c r="P661" s="437"/>
      <c r="Q661" s="437"/>
      <c r="R661" s="437"/>
      <c r="S661" s="437"/>
      <c r="T661" s="437"/>
      <c r="U661" s="437"/>
      <c r="V661" s="437"/>
      <c r="W661" s="437"/>
      <c r="X661" s="437"/>
      <c r="Y661" s="437"/>
      <c r="Z661" s="437"/>
      <c r="AA661" s="437"/>
      <c r="AB661" s="437"/>
    </row>
    <row r="662">
      <c r="A662" s="494">
        <v>46105.0</v>
      </c>
      <c r="B662" s="494">
        <v>46106.0</v>
      </c>
      <c r="C662" s="385" t="s">
        <v>13576</v>
      </c>
      <c r="D662" s="385">
        <v>8.63874089028637E14</v>
      </c>
      <c r="E662" s="385" t="s">
        <v>7814</v>
      </c>
      <c r="F662" s="385" t="s">
        <v>13579</v>
      </c>
      <c r="G662" s="491">
        <f t="shared" si="10"/>
        <v>462.4</v>
      </c>
      <c r="H662" s="385" t="s">
        <v>68</v>
      </c>
      <c r="I662" s="492"/>
      <c r="J662" s="437"/>
      <c r="K662" s="437"/>
      <c r="L662" s="437"/>
      <c r="M662" s="437"/>
      <c r="N662" s="437"/>
      <c r="O662" s="437"/>
      <c r="P662" s="437"/>
      <c r="Q662" s="437"/>
      <c r="R662" s="437"/>
      <c r="S662" s="437"/>
      <c r="T662" s="437"/>
      <c r="U662" s="437"/>
      <c r="V662" s="437"/>
      <c r="W662" s="437"/>
      <c r="X662" s="437"/>
      <c r="Y662" s="437"/>
      <c r="Z662" s="437"/>
      <c r="AA662" s="437"/>
      <c r="AB662" s="437"/>
    </row>
    <row r="663">
      <c r="A663" s="494">
        <v>46105.0</v>
      </c>
      <c r="B663" s="494">
        <v>46106.0</v>
      </c>
      <c r="C663" s="385" t="s">
        <v>13576</v>
      </c>
      <c r="D663" s="385">
        <v>8.66557082219595E14</v>
      </c>
      <c r="E663" s="385" t="s">
        <v>7814</v>
      </c>
      <c r="F663" s="385" t="s">
        <v>13579</v>
      </c>
      <c r="G663" s="491">
        <f t="shared" si="10"/>
        <v>462.4</v>
      </c>
      <c r="H663" s="385" t="s">
        <v>68</v>
      </c>
      <c r="I663" s="492"/>
      <c r="J663" s="437"/>
      <c r="K663" s="437"/>
      <c r="L663" s="437"/>
      <c r="M663" s="437"/>
      <c r="N663" s="437"/>
      <c r="O663" s="437"/>
      <c r="P663" s="437"/>
      <c r="Q663" s="437"/>
      <c r="R663" s="437"/>
      <c r="S663" s="437"/>
      <c r="T663" s="437"/>
      <c r="U663" s="437"/>
      <c r="V663" s="437"/>
      <c r="W663" s="437"/>
      <c r="X663" s="437"/>
      <c r="Y663" s="437"/>
      <c r="Z663" s="437"/>
      <c r="AA663" s="437"/>
      <c r="AB663" s="437"/>
    </row>
    <row r="664">
      <c r="A664" s="494">
        <v>46105.0</v>
      </c>
      <c r="B664" s="494">
        <v>46106.0</v>
      </c>
      <c r="C664" s="385" t="s">
        <v>13576</v>
      </c>
      <c r="D664" s="385">
        <v>8.63874089029247E14</v>
      </c>
      <c r="E664" s="385" t="s">
        <v>7814</v>
      </c>
      <c r="F664" s="385" t="s">
        <v>13579</v>
      </c>
      <c r="G664" s="491">
        <f t="shared" si="10"/>
        <v>462.4</v>
      </c>
      <c r="H664" s="385" t="s">
        <v>68</v>
      </c>
      <c r="I664" s="492"/>
      <c r="J664" s="437"/>
      <c r="K664" s="437"/>
      <c r="L664" s="437"/>
      <c r="M664" s="437"/>
      <c r="N664" s="437"/>
      <c r="O664" s="437"/>
      <c r="P664" s="437"/>
      <c r="Q664" s="437"/>
      <c r="R664" s="437"/>
      <c r="S664" s="437"/>
      <c r="T664" s="437"/>
      <c r="U664" s="437"/>
      <c r="V664" s="437"/>
      <c r="W664" s="437"/>
      <c r="X664" s="437"/>
      <c r="Y664" s="437"/>
      <c r="Z664" s="437"/>
      <c r="AA664" s="437"/>
      <c r="AB664" s="437"/>
    </row>
    <row r="665">
      <c r="A665" s="494">
        <v>46105.0</v>
      </c>
      <c r="B665" s="494">
        <v>46106.0</v>
      </c>
      <c r="C665" s="385" t="s">
        <v>13576</v>
      </c>
      <c r="D665" s="385">
        <v>8.63874089045979E14</v>
      </c>
      <c r="E665" s="385" t="s">
        <v>7814</v>
      </c>
      <c r="F665" s="385" t="s">
        <v>13579</v>
      </c>
      <c r="G665" s="491">
        <f t="shared" si="10"/>
        <v>462.4</v>
      </c>
      <c r="H665" s="385" t="s">
        <v>68</v>
      </c>
      <c r="I665" s="492"/>
      <c r="J665" s="437"/>
      <c r="K665" s="437"/>
      <c r="L665" s="437"/>
      <c r="M665" s="437"/>
      <c r="N665" s="437"/>
      <c r="O665" s="437"/>
      <c r="P665" s="437"/>
      <c r="Q665" s="437"/>
      <c r="R665" s="437"/>
      <c r="S665" s="437"/>
      <c r="T665" s="437"/>
      <c r="U665" s="437"/>
      <c r="V665" s="437"/>
      <c r="W665" s="437"/>
      <c r="X665" s="437"/>
      <c r="Y665" s="437"/>
      <c r="Z665" s="437"/>
      <c r="AA665" s="437"/>
      <c r="AB665" s="437"/>
    </row>
    <row r="666">
      <c r="A666" s="494">
        <v>46105.0</v>
      </c>
      <c r="B666" s="494">
        <v>46122.0</v>
      </c>
      <c r="C666" s="385" t="s">
        <v>13576</v>
      </c>
      <c r="D666" s="385">
        <v>8.63874089042604E14</v>
      </c>
      <c r="E666" s="385" t="s">
        <v>2772</v>
      </c>
      <c r="F666" s="385" t="s">
        <v>13603</v>
      </c>
      <c r="G666" s="491" t="s">
        <v>68</v>
      </c>
      <c r="H666" s="385">
        <v>8.126215746E9</v>
      </c>
      <c r="I666" s="497">
        <v>46136.0</v>
      </c>
      <c r="J666" s="437"/>
      <c r="K666" s="437"/>
      <c r="L666" s="437"/>
      <c r="M666" s="437"/>
      <c r="N666" s="437"/>
      <c r="O666" s="437"/>
      <c r="P666" s="437"/>
      <c r="Q666" s="437"/>
      <c r="R666" s="437"/>
      <c r="S666" s="437"/>
      <c r="T666" s="437"/>
      <c r="U666" s="437"/>
      <c r="V666" s="437"/>
      <c r="W666" s="437"/>
      <c r="X666" s="437"/>
      <c r="Y666" s="437"/>
      <c r="Z666" s="437"/>
      <c r="AA666" s="437"/>
      <c r="AB666" s="437"/>
    </row>
    <row r="667">
      <c r="A667" s="494">
        <v>46105.0</v>
      </c>
      <c r="B667" s="494">
        <v>46122.0</v>
      </c>
      <c r="C667" s="385" t="s">
        <v>13576</v>
      </c>
      <c r="D667" s="385">
        <v>8.63874089045045E14</v>
      </c>
      <c r="E667" s="385" t="s">
        <v>2772</v>
      </c>
      <c r="F667" s="385" t="s">
        <v>13603</v>
      </c>
      <c r="G667" s="491" t="s">
        <v>68</v>
      </c>
      <c r="H667" s="385">
        <v>8.123194394E9</v>
      </c>
      <c r="I667" s="497">
        <v>46125.0</v>
      </c>
      <c r="J667" s="437"/>
      <c r="K667" s="437"/>
      <c r="L667" s="437"/>
      <c r="M667" s="437"/>
      <c r="N667" s="437"/>
      <c r="O667" s="437"/>
      <c r="P667" s="437"/>
      <c r="Q667" s="437"/>
      <c r="R667" s="437"/>
      <c r="S667" s="437"/>
      <c r="T667" s="437"/>
      <c r="U667" s="437"/>
      <c r="V667" s="437"/>
      <c r="W667" s="437"/>
      <c r="X667" s="437"/>
      <c r="Y667" s="437"/>
      <c r="Z667" s="437"/>
      <c r="AA667" s="437"/>
      <c r="AB667" s="437"/>
    </row>
    <row r="668">
      <c r="A668" s="494">
        <v>46105.0</v>
      </c>
      <c r="B668" s="494">
        <v>46122.0</v>
      </c>
      <c r="C668" s="385" t="s">
        <v>13576</v>
      </c>
      <c r="D668" s="385">
        <v>8.63874089045235E14</v>
      </c>
      <c r="E668" s="385" t="s">
        <v>2772</v>
      </c>
      <c r="F668" s="385" t="s">
        <v>13603</v>
      </c>
      <c r="G668" s="491" t="s">
        <v>68</v>
      </c>
      <c r="H668" s="385">
        <v>8.110502804E9</v>
      </c>
      <c r="I668" s="497">
        <v>46125.0</v>
      </c>
      <c r="J668" s="437"/>
      <c r="K668" s="437"/>
      <c r="L668" s="437"/>
      <c r="M668" s="437"/>
      <c r="N668" s="437"/>
      <c r="O668" s="437"/>
      <c r="P668" s="437"/>
      <c r="Q668" s="437"/>
      <c r="R668" s="437"/>
      <c r="S668" s="437"/>
      <c r="T668" s="437"/>
      <c r="U668" s="437"/>
      <c r="V668" s="437"/>
      <c r="W668" s="437"/>
      <c r="X668" s="437"/>
      <c r="Y668" s="437"/>
      <c r="Z668" s="437"/>
      <c r="AA668" s="437"/>
      <c r="AB668" s="437"/>
    </row>
    <row r="669">
      <c r="A669" s="494">
        <v>46105.0</v>
      </c>
      <c r="B669" s="494">
        <v>46122.0</v>
      </c>
      <c r="C669" s="385" t="s">
        <v>13576</v>
      </c>
      <c r="D669" s="385">
        <v>8.63874089027993E14</v>
      </c>
      <c r="E669" s="385" t="s">
        <v>2772</v>
      </c>
      <c r="F669" s="385" t="s">
        <v>13586</v>
      </c>
      <c r="G669" s="491" t="s">
        <v>68</v>
      </c>
      <c r="H669" s="385">
        <v>8.123213076E9</v>
      </c>
      <c r="I669" s="497">
        <v>46122.0</v>
      </c>
      <c r="J669" s="437"/>
      <c r="K669" s="437"/>
      <c r="L669" s="437"/>
      <c r="M669" s="437"/>
      <c r="N669" s="437"/>
      <c r="O669" s="437"/>
      <c r="P669" s="437"/>
      <c r="Q669" s="437"/>
      <c r="R669" s="437"/>
      <c r="S669" s="437"/>
      <c r="T669" s="437"/>
      <c r="U669" s="437"/>
      <c r="V669" s="437"/>
      <c r="W669" s="437"/>
      <c r="X669" s="437"/>
      <c r="Y669" s="437"/>
      <c r="Z669" s="437"/>
      <c r="AA669" s="437"/>
      <c r="AB669" s="437"/>
    </row>
    <row r="670">
      <c r="A670" s="494">
        <v>46105.0</v>
      </c>
      <c r="B670" s="494">
        <v>46122.0</v>
      </c>
      <c r="C670" s="385" t="s">
        <v>13576</v>
      </c>
      <c r="D670" s="385">
        <v>8.61768078202199E14</v>
      </c>
      <c r="E670" s="385" t="s">
        <v>2772</v>
      </c>
      <c r="F670" s="385" t="s">
        <v>13603</v>
      </c>
      <c r="G670" s="491" t="s">
        <v>68</v>
      </c>
      <c r="H670" s="385">
        <v>8.116317194E9</v>
      </c>
      <c r="I670" s="497">
        <v>46136.0</v>
      </c>
      <c r="J670" s="437"/>
      <c r="K670" s="437"/>
      <c r="L670" s="437"/>
      <c r="M670" s="437"/>
      <c r="N670" s="437"/>
      <c r="O670" s="437"/>
      <c r="P670" s="437"/>
      <c r="Q670" s="437"/>
      <c r="R670" s="437"/>
      <c r="S670" s="437"/>
      <c r="T670" s="437"/>
      <c r="U670" s="437"/>
      <c r="V670" s="437"/>
      <c r="W670" s="437"/>
      <c r="X670" s="437"/>
      <c r="Y670" s="437"/>
      <c r="Z670" s="437"/>
      <c r="AA670" s="437"/>
      <c r="AB670" s="437"/>
    </row>
    <row r="671">
      <c r="A671" s="494">
        <v>46105.0</v>
      </c>
      <c r="B671" s="494">
        <v>46122.0</v>
      </c>
      <c r="C671" s="385" t="s">
        <v>13576</v>
      </c>
      <c r="D671" s="385">
        <v>8.63874089031003E14</v>
      </c>
      <c r="E671" s="385" t="s">
        <v>2772</v>
      </c>
      <c r="F671" s="385" t="s">
        <v>13586</v>
      </c>
      <c r="G671" s="491" t="s">
        <v>68</v>
      </c>
      <c r="H671" s="385">
        <v>8.119175289E9</v>
      </c>
      <c r="I671" s="497">
        <v>46122.0</v>
      </c>
      <c r="J671" s="437"/>
      <c r="K671" s="437"/>
      <c r="L671" s="437"/>
      <c r="M671" s="437"/>
      <c r="N671" s="437"/>
      <c r="O671" s="437"/>
      <c r="P671" s="437"/>
      <c r="Q671" s="437"/>
      <c r="R671" s="437"/>
      <c r="S671" s="437"/>
      <c r="T671" s="437"/>
      <c r="U671" s="437"/>
      <c r="V671" s="437"/>
      <c r="W671" s="437"/>
      <c r="X671" s="437"/>
      <c r="Y671" s="437"/>
      <c r="Z671" s="437"/>
      <c r="AA671" s="437"/>
      <c r="AB671" s="437"/>
    </row>
    <row r="672">
      <c r="A672" s="494">
        <v>46105.0</v>
      </c>
      <c r="B672" s="494">
        <v>46122.0</v>
      </c>
      <c r="C672" s="385" t="s">
        <v>13576</v>
      </c>
      <c r="D672" s="385">
        <v>8.66557084313206E14</v>
      </c>
      <c r="E672" s="385" t="s">
        <v>2772</v>
      </c>
      <c r="F672" s="385" t="s">
        <v>13586</v>
      </c>
      <c r="G672" s="491" t="s">
        <v>68</v>
      </c>
      <c r="H672" s="385">
        <v>8.118206766E9</v>
      </c>
      <c r="I672" s="497">
        <v>46128.0</v>
      </c>
      <c r="J672" s="437"/>
      <c r="K672" s="437"/>
      <c r="L672" s="437"/>
      <c r="M672" s="437"/>
      <c r="N672" s="437"/>
      <c r="O672" s="437"/>
      <c r="P672" s="437"/>
      <c r="Q672" s="437"/>
      <c r="R672" s="437"/>
      <c r="S672" s="437"/>
      <c r="T672" s="437"/>
      <c r="U672" s="437"/>
      <c r="V672" s="437"/>
      <c r="W672" s="437"/>
      <c r="X672" s="437"/>
      <c r="Y672" s="437"/>
      <c r="Z672" s="437"/>
      <c r="AA672" s="437"/>
      <c r="AB672" s="437"/>
    </row>
    <row r="673">
      <c r="A673" s="494">
        <v>46105.0</v>
      </c>
      <c r="B673" s="494">
        <v>46122.0</v>
      </c>
      <c r="C673" s="385" t="s">
        <v>13576</v>
      </c>
      <c r="D673" s="385">
        <v>8.66557083068967E14</v>
      </c>
      <c r="E673" s="385" t="s">
        <v>2772</v>
      </c>
      <c r="F673" s="385" t="s">
        <v>13586</v>
      </c>
      <c r="G673" s="491" t="s">
        <v>68</v>
      </c>
      <c r="H673" s="385">
        <v>8.117907055E9</v>
      </c>
      <c r="I673" s="497">
        <v>46128.0</v>
      </c>
      <c r="J673" s="437"/>
      <c r="K673" s="437"/>
      <c r="L673" s="437"/>
      <c r="M673" s="437"/>
      <c r="N673" s="437"/>
      <c r="O673" s="437"/>
      <c r="P673" s="437"/>
      <c r="Q673" s="437"/>
      <c r="R673" s="437"/>
      <c r="S673" s="437"/>
      <c r="T673" s="437"/>
      <c r="U673" s="437"/>
      <c r="V673" s="437"/>
      <c r="W673" s="437"/>
      <c r="X673" s="437"/>
      <c r="Y673" s="437"/>
      <c r="Z673" s="437"/>
      <c r="AA673" s="437"/>
      <c r="AB673" s="437"/>
    </row>
    <row r="674">
      <c r="A674" s="494">
        <v>46105.0</v>
      </c>
      <c r="B674" s="494">
        <v>46122.0</v>
      </c>
      <c r="C674" s="385" t="s">
        <v>13576</v>
      </c>
      <c r="D674" s="385">
        <v>8.63874089030732E14</v>
      </c>
      <c r="E674" s="385" t="s">
        <v>2772</v>
      </c>
      <c r="F674" s="385" t="s">
        <v>13586</v>
      </c>
      <c r="G674" s="491" t="s">
        <v>68</v>
      </c>
      <c r="H674" s="385">
        <v>8.116800742E9</v>
      </c>
      <c r="I674" s="497">
        <v>46122.0</v>
      </c>
      <c r="J674" s="437"/>
      <c r="K674" s="437"/>
      <c r="L674" s="437"/>
      <c r="M674" s="437"/>
      <c r="N674" s="437"/>
      <c r="O674" s="437"/>
      <c r="P674" s="437"/>
      <c r="Q674" s="437"/>
      <c r="R674" s="437"/>
      <c r="S674" s="437"/>
      <c r="T674" s="437"/>
      <c r="U674" s="437"/>
      <c r="V674" s="437"/>
      <c r="W674" s="437"/>
      <c r="X674" s="437"/>
      <c r="Y674" s="437"/>
      <c r="Z674" s="437"/>
      <c r="AA674" s="437"/>
      <c r="AB674" s="437"/>
    </row>
    <row r="675">
      <c r="A675" s="494">
        <v>46105.0</v>
      </c>
      <c r="B675" s="494">
        <v>46122.0</v>
      </c>
      <c r="C675" s="385" t="s">
        <v>13576</v>
      </c>
      <c r="D675" s="385">
        <v>8.63874089029163E14</v>
      </c>
      <c r="E675" s="385" t="s">
        <v>2772</v>
      </c>
      <c r="F675" s="385" t="s">
        <v>13586</v>
      </c>
      <c r="G675" s="491" t="s">
        <v>68</v>
      </c>
      <c r="H675" s="385">
        <v>8.116006887E9</v>
      </c>
      <c r="I675" s="497">
        <v>46122.0</v>
      </c>
      <c r="J675" s="437"/>
      <c r="K675" s="437"/>
      <c r="L675" s="437"/>
      <c r="M675" s="437"/>
      <c r="N675" s="437"/>
      <c r="O675" s="437"/>
      <c r="P675" s="437"/>
      <c r="Q675" s="437"/>
      <c r="R675" s="437"/>
      <c r="S675" s="437"/>
      <c r="T675" s="437"/>
      <c r="U675" s="437"/>
      <c r="V675" s="437"/>
      <c r="W675" s="437"/>
      <c r="X675" s="437"/>
      <c r="Y675" s="437"/>
      <c r="Z675" s="437"/>
      <c r="AA675" s="437"/>
      <c r="AB675" s="437"/>
    </row>
    <row r="676">
      <c r="A676" s="494">
        <v>46105.0</v>
      </c>
      <c r="B676" s="494">
        <v>46120.0</v>
      </c>
      <c r="C676" s="385" t="s">
        <v>13576</v>
      </c>
      <c r="D676" s="385">
        <v>8.63874089045169E14</v>
      </c>
      <c r="E676" s="385" t="s">
        <v>9239</v>
      </c>
      <c r="F676" s="385" t="s">
        <v>13579</v>
      </c>
      <c r="G676" s="491">
        <v>429.0</v>
      </c>
      <c r="H676" s="385" t="s">
        <v>68</v>
      </c>
      <c r="I676" s="492"/>
      <c r="J676" s="437"/>
      <c r="K676" s="437"/>
      <c r="L676" s="437"/>
      <c r="M676" s="437"/>
      <c r="N676" s="437"/>
      <c r="O676" s="437"/>
      <c r="P676" s="437"/>
      <c r="Q676" s="437"/>
      <c r="R676" s="437"/>
      <c r="S676" s="437"/>
      <c r="T676" s="437"/>
      <c r="U676" s="437"/>
      <c r="V676" s="437"/>
      <c r="W676" s="437"/>
      <c r="X676" s="437"/>
      <c r="Y676" s="437"/>
      <c r="Z676" s="437"/>
      <c r="AA676" s="437"/>
      <c r="AB676" s="437"/>
    </row>
    <row r="677">
      <c r="A677" s="494">
        <v>46105.0</v>
      </c>
      <c r="B677" s="494">
        <v>46120.0</v>
      </c>
      <c r="C677" s="385" t="s">
        <v>13576</v>
      </c>
      <c r="D677" s="385">
        <v>8.63874089029213E14</v>
      </c>
      <c r="E677" s="385" t="s">
        <v>9239</v>
      </c>
      <c r="F677" s="385" t="s">
        <v>13579</v>
      </c>
      <c r="G677" s="491">
        <v>429.0</v>
      </c>
      <c r="H677" s="385" t="s">
        <v>68</v>
      </c>
      <c r="I677" s="492"/>
      <c r="J677" s="437"/>
      <c r="K677" s="437"/>
      <c r="L677" s="437"/>
      <c r="M677" s="437"/>
      <c r="N677" s="437"/>
      <c r="O677" s="437"/>
      <c r="P677" s="437"/>
      <c r="Q677" s="437"/>
      <c r="R677" s="437"/>
      <c r="S677" s="437"/>
      <c r="T677" s="437"/>
      <c r="U677" s="437"/>
      <c r="V677" s="437"/>
      <c r="W677" s="437"/>
      <c r="X677" s="437"/>
      <c r="Y677" s="437"/>
      <c r="Z677" s="437"/>
      <c r="AA677" s="437"/>
      <c r="AB677" s="437"/>
    </row>
    <row r="678">
      <c r="A678" s="494">
        <v>46105.0</v>
      </c>
      <c r="B678" s="494">
        <v>46127.0</v>
      </c>
      <c r="C678" s="385" t="s">
        <v>13576</v>
      </c>
      <c r="D678" s="385">
        <v>8.63874089050094E14</v>
      </c>
      <c r="E678" s="385" t="s">
        <v>2772</v>
      </c>
      <c r="F678" s="385" t="s">
        <v>68</v>
      </c>
      <c r="G678" s="491" t="s">
        <v>68</v>
      </c>
      <c r="H678" s="385">
        <v>8.120107916E9</v>
      </c>
      <c r="I678" s="492"/>
      <c r="J678" s="437"/>
      <c r="K678" s="437"/>
      <c r="L678" s="437"/>
      <c r="M678" s="437"/>
      <c r="N678" s="437"/>
      <c r="O678" s="437"/>
      <c r="P678" s="437"/>
      <c r="Q678" s="437"/>
      <c r="R678" s="437"/>
      <c r="S678" s="437"/>
      <c r="T678" s="437"/>
      <c r="U678" s="437"/>
      <c r="V678" s="437"/>
      <c r="W678" s="437"/>
      <c r="X678" s="437"/>
      <c r="Y678" s="437"/>
      <c r="Z678" s="437"/>
      <c r="AA678" s="437"/>
      <c r="AB678" s="437"/>
    </row>
    <row r="679">
      <c r="A679" s="494">
        <v>46105.0</v>
      </c>
      <c r="B679" s="494">
        <v>46127.0</v>
      </c>
      <c r="C679" s="385" t="s">
        <v>13576</v>
      </c>
      <c r="D679" s="385">
        <v>8.6387408230373E14</v>
      </c>
      <c r="E679" s="385" t="s">
        <v>2772</v>
      </c>
      <c r="F679" s="385" t="s">
        <v>13586</v>
      </c>
      <c r="G679" s="491" t="s">
        <v>68</v>
      </c>
      <c r="H679" s="385">
        <v>8.118246254E9</v>
      </c>
      <c r="I679" s="497">
        <v>46128.0</v>
      </c>
      <c r="J679" s="437"/>
      <c r="K679" s="437"/>
      <c r="L679" s="437"/>
      <c r="M679" s="437"/>
      <c r="N679" s="437"/>
      <c r="O679" s="437"/>
      <c r="P679" s="437"/>
      <c r="Q679" s="437"/>
      <c r="R679" s="437"/>
      <c r="S679" s="437"/>
      <c r="T679" s="437"/>
      <c r="U679" s="437"/>
      <c r="V679" s="437"/>
      <c r="W679" s="437"/>
      <c r="X679" s="437"/>
      <c r="Y679" s="437"/>
      <c r="Z679" s="437"/>
      <c r="AA679" s="437"/>
      <c r="AB679" s="437"/>
    </row>
    <row r="680">
      <c r="A680" s="494">
        <v>46105.0</v>
      </c>
      <c r="B680" s="494">
        <v>46120.0</v>
      </c>
      <c r="C680" s="385" t="s">
        <v>13576</v>
      </c>
      <c r="D680" s="385">
        <v>8.63874089029254E14</v>
      </c>
      <c r="E680" s="385" t="s">
        <v>2772</v>
      </c>
      <c r="F680" s="385" t="s">
        <v>13586</v>
      </c>
      <c r="G680" s="491" t="s">
        <v>68</v>
      </c>
      <c r="H680" s="385">
        <v>8.118207418E9</v>
      </c>
      <c r="I680" s="497">
        <v>46122.0</v>
      </c>
      <c r="J680" s="437"/>
      <c r="K680" s="437"/>
      <c r="L680" s="437"/>
      <c r="M680" s="437"/>
      <c r="N680" s="437"/>
      <c r="O680" s="437"/>
      <c r="P680" s="437"/>
      <c r="Q680" s="437"/>
      <c r="R680" s="437"/>
      <c r="S680" s="437"/>
      <c r="T680" s="437"/>
      <c r="U680" s="437"/>
      <c r="V680" s="437"/>
      <c r="W680" s="437"/>
      <c r="X680" s="437"/>
      <c r="Y680" s="437"/>
      <c r="Z680" s="437"/>
      <c r="AA680" s="437"/>
      <c r="AB680" s="437"/>
    </row>
    <row r="681">
      <c r="A681" s="494">
        <v>46105.0</v>
      </c>
      <c r="B681" s="494">
        <v>46120.0</v>
      </c>
      <c r="C681" s="385" t="s">
        <v>13576</v>
      </c>
      <c r="D681" s="385">
        <v>8.63874089028819E14</v>
      </c>
      <c r="E681" s="385" t="s">
        <v>2772</v>
      </c>
      <c r="F681" s="385" t="s">
        <v>13586</v>
      </c>
      <c r="G681" s="491" t="s">
        <v>68</v>
      </c>
      <c r="H681" s="385">
        <v>8.118207419E9</v>
      </c>
      <c r="I681" s="497">
        <v>46122.0</v>
      </c>
      <c r="J681" s="437"/>
      <c r="K681" s="437"/>
      <c r="L681" s="437"/>
      <c r="M681" s="437"/>
      <c r="N681" s="437"/>
      <c r="O681" s="437"/>
      <c r="P681" s="437"/>
      <c r="Q681" s="437"/>
      <c r="R681" s="437"/>
      <c r="S681" s="437"/>
      <c r="T681" s="437"/>
      <c r="U681" s="437"/>
      <c r="V681" s="437"/>
      <c r="W681" s="437"/>
      <c r="X681" s="437"/>
      <c r="Y681" s="437"/>
      <c r="Z681" s="437"/>
      <c r="AA681" s="437"/>
      <c r="AB681" s="437"/>
    </row>
    <row r="682">
      <c r="A682" s="494">
        <v>46105.0</v>
      </c>
      <c r="B682" s="494">
        <v>46120.0</v>
      </c>
      <c r="C682" s="385" t="s">
        <v>13576</v>
      </c>
      <c r="D682" s="385">
        <v>8.63874089050672E14</v>
      </c>
      <c r="E682" s="385" t="s">
        <v>2772</v>
      </c>
      <c r="F682" s="385" t="s">
        <v>13586</v>
      </c>
      <c r="G682" s="491" t="s">
        <v>68</v>
      </c>
      <c r="H682" s="385">
        <v>8.118207477E9</v>
      </c>
      <c r="I682" s="497">
        <v>46122.0</v>
      </c>
      <c r="J682" s="437"/>
      <c r="K682" s="437"/>
      <c r="L682" s="437"/>
      <c r="M682" s="437"/>
      <c r="N682" s="437"/>
      <c r="O682" s="437"/>
      <c r="P682" s="437"/>
      <c r="Q682" s="437"/>
      <c r="R682" s="437"/>
      <c r="S682" s="437"/>
      <c r="T682" s="437"/>
      <c r="U682" s="437"/>
      <c r="V682" s="437"/>
      <c r="W682" s="437"/>
      <c r="X682" s="437"/>
      <c r="Y682" s="437"/>
      <c r="Z682" s="437"/>
      <c r="AA682" s="437"/>
      <c r="AB682" s="437"/>
    </row>
    <row r="683">
      <c r="A683" s="494">
        <v>46105.0</v>
      </c>
      <c r="B683" s="494">
        <v>46120.0</v>
      </c>
      <c r="C683" s="385" t="s">
        <v>13576</v>
      </c>
      <c r="D683" s="385">
        <v>8.63874089027282E14</v>
      </c>
      <c r="E683" s="385" t="s">
        <v>2772</v>
      </c>
      <c r="F683" s="385" t="s">
        <v>13603</v>
      </c>
      <c r="G683" s="491" t="s">
        <v>68</v>
      </c>
      <c r="H683" s="385">
        <v>8.118207428E9</v>
      </c>
      <c r="I683" s="497">
        <v>46121.0</v>
      </c>
      <c r="J683" s="437"/>
      <c r="K683" s="437"/>
      <c r="L683" s="437"/>
      <c r="M683" s="437"/>
      <c r="N683" s="437"/>
      <c r="O683" s="437"/>
      <c r="P683" s="437"/>
      <c r="Q683" s="437"/>
      <c r="R683" s="437"/>
      <c r="S683" s="437"/>
      <c r="T683" s="437"/>
      <c r="U683" s="437"/>
      <c r="V683" s="437"/>
      <c r="W683" s="437"/>
      <c r="X683" s="437"/>
      <c r="Y683" s="437"/>
      <c r="Z683" s="437"/>
      <c r="AA683" s="437"/>
      <c r="AB683" s="437"/>
    </row>
    <row r="684">
      <c r="A684" s="494">
        <v>46105.0</v>
      </c>
      <c r="B684" s="494">
        <v>46120.0</v>
      </c>
      <c r="C684" s="385" t="s">
        <v>13576</v>
      </c>
      <c r="D684" s="385">
        <v>8.63874089045193E14</v>
      </c>
      <c r="E684" s="385" t="s">
        <v>2772</v>
      </c>
      <c r="F684" s="385" t="s">
        <v>13603</v>
      </c>
      <c r="G684" s="491" t="s">
        <v>68</v>
      </c>
      <c r="H684" s="385">
        <v>8.118207251E9</v>
      </c>
      <c r="I684" s="497">
        <v>46121.0</v>
      </c>
      <c r="J684" s="437"/>
      <c r="K684" s="437"/>
      <c r="L684" s="437"/>
      <c r="M684" s="437"/>
      <c r="N684" s="437"/>
      <c r="O684" s="437"/>
      <c r="P684" s="437"/>
      <c r="Q684" s="437"/>
      <c r="R684" s="437"/>
      <c r="S684" s="437"/>
      <c r="T684" s="437"/>
      <c r="U684" s="437"/>
      <c r="V684" s="437"/>
      <c r="W684" s="437"/>
      <c r="X684" s="437"/>
      <c r="Y684" s="437"/>
      <c r="Z684" s="437"/>
      <c r="AA684" s="437"/>
      <c r="AB684" s="437"/>
    </row>
    <row r="685">
      <c r="A685" s="494">
        <v>46105.0</v>
      </c>
      <c r="B685" s="494">
        <v>46120.0</v>
      </c>
      <c r="C685" s="385" t="s">
        <v>13576</v>
      </c>
      <c r="D685" s="385">
        <v>8.63874082827928E14</v>
      </c>
      <c r="E685" s="385" t="s">
        <v>2772</v>
      </c>
      <c r="F685" s="385" t="s">
        <v>13603</v>
      </c>
      <c r="G685" s="491" t="s">
        <v>68</v>
      </c>
      <c r="H685" s="385">
        <v>8.118207168E9</v>
      </c>
      <c r="I685" s="497">
        <v>46121.0</v>
      </c>
      <c r="J685" s="437"/>
      <c r="K685" s="437"/>
      <c r="L685" s="437"/>
      <c r="M685" s="437"/>
      <c r="N685" s="437"/>
      <c r="O685" s="437"/>
      <c r="P685" s="437"/>
      <c r="Q685" s="437"/>
      <c r="R685" s="437"/>
      <c r="S685" s="437"/>
      <c r="T685" s="437"/>
      <c r="U685" s="437"/>
      <c r="V685" s="437"/>
      <c r="W685" s="437"/>
      <c r="X685" s="437"/>
      <c r="Y685" s="437"/>
      <c r="Z685" s="437"/>
      <c r="AA685" s="437"/>
      <c r="AB685" s="437"/>
    </row>
    <row r="686">
      <c r="A686" s="494">
        <v>46105.0</v>
      </c>
      <c r="B686" s="494">
        <v>46113.0</v>
      </c>
      <c r="C686" s="385" t="s">
        <v>13576</v>
      </c>
      <c r="D686" s="385">
        <v>8.63874089039576E14</v>
      </c>
      <c r="E686" s="385" t="s">
        <v>2772</v>
      </c>
      <c r="F686" s="385" t="s">
        <v>68</v>
      </c>
      <c r="G686" s="491" t="s">
        <v>68</v>
      </c>
      <c r="H686" s="385">
        <v>8.123534649E9</v>
      </c>
      <c r="I686" s="492"/>
      <c r="J686" s="437"/>
      <c r="K686" s="437"/>
      <c r="L686" s="437"/>
      <c r="M686" s="437"/>
      <c r="N686" s="437"/>
      <c r="O686" s="437"/>
      <c r="P686" s="437"/>
      <c r="Q686" s="437"/>
      <c r="R686" s="437"/>
      <c r="S686" s="437"/>
      <c r="T686" s="437"/>
      <c r="U686" s="437"/>
      <c r="V686" s="437"/>
      <c r="W686" s="437"/>
      <c r="X686" s="437"/>
      <c r="Y686" s="437"/>
      <c r="Z686" s="437"/>
      <c r="AA686" s="437"/>
      <c r="AB686" s="437"/>
    </row>
    <row r="687">
      <c r="A687" s="494">
        <v>46105.0</v>
      </c>
      <c r="B687" s="494">
        <v>46113.0</v>
      </c>
      <c r="C687" s="385" t="s">
        <v>13576</v>
      </c>
      <c r="D687" s="385">
        <v>8.6387408905563E14</v>
      </c>
      <c r="E687" s="385" t="s">
        <v>2772</v>
      </c>
      <c r="F687" s="385" t="s">
        <v>13603</v>
      </c>
      <c r="G687" s="491" t="s">
        <v>68</v>
      </c>
      <c r="H687" s="385">
        <v>8.12861112E9</v>
      </c>
      <c r="I687" s="497">
        <v>46119.0</v>
      </c>
      <c r="J687" s="437"/>
      <c r="K687" s="437"/>
      <c r="L687" s="437"/>
      <c r="M687" s="437"/>
      <c r="N687" s="437"/>
      <c r="O687" s="437"/>
      <c r="P687" s="437"/>
      <c r="Q687" s="437"/>
      <c r="R687" s="437"/>
      <c r="S687" s="437"/>
      <c r="T687" s="437"/>
      <c r="U687" s="437"/>
      <c r="V687" s="437"/>
      <c r="W687" s="437"/>
      <c r="X687" s="437"/>
      <c r="Y687" s="437"/>
      <c r="Z687" s="437"/>
      <c r="AA687" s="437"/>
      <c r="AB687" s="437"/>
    </row>
    <row r="688">
      <c r="A688" s="494">
        <v>46105.0</v>
      </c>
      <c r="B688" s="494">
        <v>46113.0</v>
      </c>
      <c r="C688" s="385" t="s">
        <v>13576</v>
      </c>
      <c r="D688" s="385">
        <v>8.66557084294554E14</v>
      </c>
      <c r="E688" s="385" t="s">
        <v>2772</v>
      </c>
      <c r="F688" s="385" t="s">
        <v>12011</v>
      </c>
      <c r="G688" s="491" t="s">
        <v>68</v>
      </c>
      <c r="H688" s="385">
        <v>8.119173694E9</v>
      </c>
      <c r="I688" s="497">
        <v>46119.0</v>
      </c>
      <c r="J688" s="437"/>
      <c r="K688" s="437"/>
      <c r="L688" s="437"/>
      <c r="M688" s="437"/>
      <c r="N688" s="437"/>
      <c r="O688" s="437"/>
      <c r="P688" s="437"/>
      <c r="Q688" s="437"/>
      <c r="R688" s="437"/>
      <c r="S688" s="437"/>
      <c r="T688" s="437"/>
      <c r="U688" s="437"/>
      <c r="V688" s="437"/>
      <c r="W688" s="437"/>
      <c r="X688" s="437"/>
      <c r="Y688" s="437"/>
      <c r="Z688" s="437"/>
      <c r="AA688" s="437"/>
      <c r="AB688" s="437"/>
    </row>
    <row r="689">
      <c r="A689" s="494">
        <v>46105.0</v>
      </c>
      <c r="B689" s="494">
        <v>46113.0</v>
      </c>
      <c r="C689" s="385" t="s">
        <v>13576</v>
      </c>
      <c r="D689" s="385">
        <v>8.63874089050243E14</v>
      </c>
      <c r="E689" s="385" t="s">
        <v>2772</v>
      </c>
      <c r="F689" s="385" t="s">
        <v>13603</v>
      </c>
      <c r="G689" s="491" t="s">
        <v>68</v>
      </c>
      <c r="H689" s="385">
        <v>8.117908438E9</v>
      </c>
      <c r="I689" s="497">
        <v>46119.0</v>
      </c>
      <c r="J689" s="437"/>
      <c r="K689" s="437"/>
      <c r="L689" s="437"/>
      <c r="M689" s="437"/>
      <c r="N689" s="437"/>
      <c r="O689" s="437"/>
      <c r="P689" s="437"/>
      <c r="Q689" s="437"/>
      <c r="R689" s="437"/>
      <c r="S689" s="437"/>
      <c r="T689" s="437"/>
      <c r="U689" s="437"/>
      <c r="V689" s="437"/>
      <c r="W689" s="437"/>
      <c r="X689" s="437"/>
      <c r="Y689" s="437"/>
      <c r="Z689" s="437"/>
      <c r="AA689" s="437"/>
      <c r="AB689" s="437"/>
    </row>
    <row r="690">
      <c r="A690" s="494">
        <v>46105.0</v>
      </c>
      <c r="B690" s="494">
        <v>46113.0</v>
      </c>
      <c r="C690" s="385" t="s">
        <v>13576</v>
      </c>
      <c r="D690" s="385">
        <v>8.63874089039501E14</v>
      </c>
      <c r="E690" s="385" t="s">
        <v>2772</v>
      </c>
      <c r="F690" s="385" t="s">
        <v>10618</v>
      </c>
      <c r="G690" s="491" t="s">
        <v>68</v>
      </c>
      <c r="H690" s="385">
        <v>8.117908766E9</v>
      </c>
      <c r="I690" s="497">
        <v>46122.0</v>
      </c>
      <c r="J690" s="437"/>
      <c r="K690" s="437"/>
      <c r="L690" s="437"/>
      <c r="M690" s="437"/>
      <c r="N690" s="437"/>
      <c r="O690" s="437"/>
      <c r="P690" s="437"/>
      <c r="Q690" s="437"/>
      <c r="R690" s="437"/>
      <c r="S690" s="437"/>
      <c r="T690" s="437"/>
      <c r="U690" s="437"/>
      <c r="V690" s="437"/>
      <c r="W690" s="437"/>
      <c r="X690" s="437"/>
      <c r="Y690" s="437"/>
      <c r="Z690" s="437"/>
      <c r="AA690" s="437"/>
      <c r="AB690" s="437"/>
    </row>
    <row r="691">
      <c r="A691" s="494">
        <v>46105.0</v>
      </c>
      <c r="B691" s="494">
        <v>46113.0</v>
      </c>
      <c r="C691" s="385" t="s">
        <v>13576</v>
      </c>
      <c r="D691" s="385">
        <v>8.63874089032621E14</v>
      </c>
      <c r="E691" s="385" t="s">
        <v>2772</v>
      </c>
      <c r="F691" s="385" t="s">
        <v>10618</v>
      </c>
      <c r="G691" s="491" t="s">
        <v>68</v>
      </c>
      <c r="H691" s="385">
        <v>8.118024351E9</v>
      </c>
      <c r="I691" s="497">
        <v>46122.0</v>
      </c>
      <c r="J691" s="437"/>
      <c r="K691" s="437"/>
      <c r="L691" s="437"/>
      <c r="M691" s="437"/>
      <c r="N691" s="437"/>
      <c r="O691" s="437"/>
      <c r="P691" s="437"/>
      <c r="Q691" s="437"/>
      <c r="R691" s="437"/>
      <c r="S691" s="437"/>
      <c r="T691" s="437"/>
      <c r="U691" s="437"/>
      <c r="V691" s="437"/>
      <c r="W691" s="437"/>
      <c r="X691" s="437"/>
      <c r="Y691" s="437"/>
      <c r="Z691" s="437"/>
      <c r="AA691" s="437"/>
      <c r="AB691" s="437"/>
    </row>
    <row r="692">
      <c r="A692" s="494">
        <v>46105.0</v>
      </c>
      <c r="B692" s="494">
        <v>46113.0</v>
      </c>
      <c r="C692" s="385" t="s">
        <v>13576</v>
      </c>
      <c r="D692" s="385">
        <v>8.63874089024545E14</v>
      </c>
      <c r="E692" s="385" t="s">
        <v>2772</v>
      </c>
      <c r="F692" s="385" t="s">
        <v>13603</v>
      </c>
      <c r="G692" s="491" t="s">
        <v>68</v>
      </c>
      <c r="H692" s="385">
        <v>8.117908763E9</v>
      </c>
      <c r="I692" s="497">
        <v>46119.0</v>
      </c>
      <c r="J692" s="437"/>
      <c r="K692" s="437"/>
      <c r="L692" s="437"/>
      <c r="M692" s="437"/>
      <c r="N692" s="437"/>
      <c r="O692" s="437"/>
      <c r="P692" s="437"/>
      <c r="Q692" s="437"/>
      <c r="R692" s="437"/>
      <c r="S692" s="437"/>
      <c r="T692" s="437"/>
      <c r="U692" s="437"/>
      <c r="V692" s="437"/>
      <c r="W692" s="437"/>
      <c r="X692" s="437"/>
      <c r="Y692" s="437"/>
      <c r="Z692" s="437"/>
      <c r="AA692" s="437"/>
      <c r="AB692" s="437"/>
    </row>
    <row r="693">
      <c r="A693" s="494">
        <v>46105.0</v>
      </c>
      <c r="B693" s="494">
        <v>46113.0</v>
      </c>
      <c r="C693" s="385" t="s">
        <v>13576</v>
      </c>
      <c r="D693" s="385">
        <v>8.62667088626786E14</v>
      </c>
      <c r="E693" s="385" t="s">
        <v>2772</v>
      </c>
      <c r="F693" s="385" t="s">
        <v>12011</v>
      </c>
      <c r="G693" s="491" t="s">
        <v>68</v>
      </c>
      <c r="H693" s="385">
        <v>8.117908762E9</v>
      </c>
      <c r="I693" s="497">
        <v>46119.0</v>
      </c>
      <c r="J693" s="437"/>
      <c r="K693" s="437"/>
      <c r="L693" s="437"/>
      <c r="M693" s="437"/>
      <c r="N693" s="437"/>
      <c r="O693" s="437"/>
      <c r="P693" s="437"/>
      <c r="Q693" s="437"/>
      <c r="R693" s="437"/>
      <c r="S693" s="437"/>
      <c r="T693" s="437"/>
      <c r="U693" s="437"/>
      <c r="V693" s="437"/>
      <c r="W693" s="437"/>
      <c r="X693" s="437"/>
      <c r="Y693" s="437"/>
      <c r="Z693" s="437"/>
      <c r="AA693" s="437"/>
      <c r="AB693" s="437"/>
    </row>
    <row r="694">
      <c r="A694" s="494">
        <v>46105.0</v>
      </c>
      <c r="B694" s="494">
        <v>46113.0</v>
      </c>
      <c r="C694" s="385" t="s">
        <v>13576</v>
      </c>
      <c r="D694" s="385">
        <v>8.6387408905011E14</v>
      </c>
      <c r="E694" s="385" t="s">
        <v>2772</v>
      </c>
      <c r="F694" s="385" t="s">
        <v>13603</v>
      </c>
      <c r="G694" s="491" t="s">
        <v>68</v>
      </c>
      <c r="H694" s="385">
        <v>8.117908761E9</v>
      </c>
      <c r="I694" s="497">
        <v>46125.0</v>
      </c>
      <c r="J694" s="437"/>
      <c r="K694" s="437"/>
      <c r="L694" s="437"/>
      <c r="M694" s="437"/>
      <c r="N694" s="437"/>
      <c r="O694" s="437"/>
      <c r="P694" s="437"/>
      <c r="Q694" s="437"/>
      <c r="R694" s="437"/>
      <c r="S694" s="437"/>
      <c r="T694" s="437"/>
      <c r="U694" s="437"/>
      <c r="V694" s="437"/>
      <c r="W694" s="437"/>
      <c r="X694" s="437"/>
      <c r="Y694" s="437"/>
      <c r="Z694" s="437"/>
      <c r="AA694" s="437"/>
      <c r="AB694" s="437"/>
    </row>
    <row r="695">
      <c r="A695" s="494">
        <v>46105.0</v>
      </c>
      <c r="B695" s="494">
        <v>46112.0</v>
      </c>
      <c r="C695" s="385" t="s">
        <v>13576</v>
      </c>
      <c r="D695" s="385">
        <v>8.63874089051357E14</v>
      </c>
      <c r="E695" s="385" t="s">
        <v>9239</v>
      </c>
      <c r="F695" s="385" t="s">
        <v>13579</v>
      </c>
      <c r="G695" s="491">
        <v>429.0</v>
      </c>
      <c r="H695" s="385" t="s">
        <v>68</v>
      </c>
      <c r="I695" s="492"/>
      <c r="J695" s="437"/>
      <c r="K695" s="437"/>
      <c r="L695" s="437"/>
      <c r="M695" s="437"/>
      <c r="N695" s="437"/>
      <c r="O695" s="437"/>
      <c r="P695" s="437"/>
      <c r="Q695" s="437"/>
      <c r="R695" s="437"/>
      <c r="S695" s="437"/>
      <c r="T695" s="437"/>
      <c r="U695" s="437"/>
      <c r="V695" s="437"/>
      <c r="W695" s="437"/>
      <c r="X695" s="437"/>
      <c r="Y695" s="437"/>
      <c r="Z695" s="437"/>
      <c r="AA695" s="437"/>
      <c r="AB695" s="437"/>
    </row>
    <row r="696">
      <c r="A696" s="494">
        <v>46105.0</v>
      </c>
      <c r="B696" s="494">
        <v>46112.0</v>
      </c>
      <c r="C696" s="385" t="s">
        <v>13576</v>
      </c>
      <c r="D696" s="385">
        <v>8.63874089055754E14</v>
      </c>
      <c r="E696" s="385" t="s">
        <v>9239</v>
      </c>
      <c r="F696" s="385" t="s">
        <v>13579</v>
      </c>
      <c r="G696" s="491">
        <v>429.0</v>
      </c>
      <c r="H696" s="385" t="s">
        <v>68</v>
      </c>
      <c r="I696" s="492"/>
      <c r="J696" s="437"/>
      <c r="K696" s="437"/>
      <c r="L696" s="437"/>
      <c r="M696" s="437"/>
      <c r="N696" s="437"/>
      <c r="O696" s="437"/>
      <c r="P696" s="437"/>
      <c r="Q696" s="437"/>
      <c r="R696" s="437"/>
      <c r="S696" s="437"/>
      <c r="T696" s="437"/>
      <c r="U696" s="437"/>
      <c r="V696" s="437"/>
      <c r="W696" s="437"/>
      <c r="X696" s="437"/>
      <c r="Y696" s="437"/>
      <c r="Z696" s="437"/>
      <c r="AA696" s="437"/>
      <c r="AB696" s="437"/>
    </row>
    <row r="697">
      <c r="A697" s="494">
        <v>46105.0</v>
      </c>
      <c r="B697" s="494">
        <v>46112.0</v>
      </c>
      <c r="C697" s="385" t="s">
        <v>13576</v>
      </c>
      <c r="D697" s="385">
        <v>8.63874089027886E14</v>
      </c>
      <c r="E697" s="385" t="s">
        <v>9239</v>
      </c>
      <c r="F697" s="385" t="s">
        <v>13579</v>
      </c>
      <c r="G697" s="491">
        <v>429.0</v>
      </c>
      <c r="H697" s="385" t="s">
        <v>68</v>
      </c>
      <c r="I697" s="492"/>
      <c r="J697" s="437"/>
      <c r="K697" s="437"/>
      <c r="L697" s="437"/>
      <c r="M697" s="437"/>
      <c r="N697" s="437"/>
      <c r="O697" s="437"/>
      <c r="P697" s="437"/>
      <c r="Q697" s="437"/>
      <c r="R697" s="437"/>
      <c r="S697" s="437"/>
      <c r="T697" s="437"/>
      <c r="U697" s="437"/>
      <c r="V697" s="437"/>
      <c r="W697" s="437"/>
      <c r="X697" s="437"/>
      <c r="Y697" s="437"/>
      <c r="Z697" s="437"/>
      <c r="AA697" s="437"/>
      <c r="AB697" s="437"/>
    </row>
    <row r="698">
      <c r="A698" s="494">
        <v>46105.0</v>
      </c>
      <c r="B698" s="494">
        <v>46106.0</v>
      </c>
      <c r="C698" s="385" t="s">
        <v>13576</v>
      </c>
      <c r="D698" s="385">
        <v>8.63874089051274E14</v>
      </c>
      <c r="E698" s="385" t="s">
        <v>7814</v>
      </c>
      <c r="F698" s="385" t="s">
        <v>13579</v>
      </c>
      <c r="G698" s="491">
        <f t="shared" ref="G698:G701" si="11">390*0.16+400</f>
        <v>462.4</v>
      </c>
      <c r="H698" s="385" t="s">
        <v>68</v>
      </c>
      <c r="I698" s="492"/>
      <c r="J698" s="437"/>
      <c r="K698" s="437"/>
      <c r="L698" s="437"/>
      <c r="M698" s="437"/>
      <c r="N698" s="437"/>
      <c r="O698" s="437"/>
      <c r="P698" s="437"/>
      <c r="Q698" s="437"/>
      <c r="R698" s="437"/>
      <c r="S698" s="437"/>
      <c r="T698" s="437"/>
      <c r="U698" s="437"/>
      <c r="V698" s="437"/>
      <c r="W698" s="437"/>
      <c r="X698" s="437"/>
      <c r="Y698" s="437"/>
      <c r="Z698" s="437"/>
      <c r="AA698" s="437"/>
      <c r="AB698" s="437"/>
    </row>
    <row r="699">
      <c r="A699" s="494">
        <v>46105.0</v>
      </c>
      <c r="B699" s="494">
        <v>46106.0</v>
      </c>
      <c r="C699" s="385" t="s">
        <v>13576</v>
      </c>
      <c r="D699" s="385">
        <v>8.63874089029049E14</v>
      </c>
      <c r="E699" s="385" t="s">
        <v>7814</v>
      </c>
      <c r="F699" s="385" t="s">
        <v>13579</v>
      </c>
      <c r="G699" s="491">
        <f t="shared" si="11"/>
        <v>462.4</v>
      </c>
      <c r="H699" s="385" t="s">
        <v>68</v>
      </c>
      <c r="I699" s="492"/>
      <c r="J699" s="437"/>
      <c r="K699" s="437"/>
      <c r="L699" s="437"/>
      <c r="M699" s="437"/>
      <c r="N699" s="437"/>
      <c r="O699" s="437"/>
      <c r="P699" s="437"/>
      <c r="Q699" s="437"/>
      <c r="R699" s="437"/>
      <c r="S699" s="437"/>
      <c r="T699" s="437"/>
      <c r="U699" s="437"/>
      <c r="V699" s="437"/>
      <c r="W699" s="437"/>
      <c r="X699" s="437"/>
      <c r="Y699" s="437"/>
      <c r="Z699" s="437"/>
      <c r="AA699" s="437"/>
      <c r="AB699" s="437"/>
    </row>
    <row r="700">
      <c r="A700" s="494">
        <v>46105.0</v>
      </c>
      <c r="B700" s="494">
        <v>46106.0</v>
      </c>
      <c r="C700" s="385" t="s">
        <v>13576</v>
      </c>
      <c r="D700" s="385">
        <v>8.63874089030799E14</v>
      </c>
      <c r="E700" s="385" t="s">
        <v>7814</v>
      </c>
      <c r="F700" s="385" t="s">
        <v>13579</v>
      </c>
      <c r="G700" s="491">
        <f t="shared" si="11"/>
        <v>462.4</v>
      </c>
      <c r="H700" s="385" t="s">
        <v>68</v>
      </c>
      <c r="I700" s="492"/>
      <c r="J700" s="437"/>
      <c r="K700" s="437"/>
      <c r="L700" s="437"/>
      <c r="M700" s="437"/>
      <c r="N700" s="437"/>
      <c r="O700" s="437"/>
      <c r="P700" s="437"/>
      <c r="Q700" s="437"/>
      <c r="R700" s="437"/>
      <c r="S700" s="437"/>
      <c r="T700" s="437"/>
      <c r="U700" s="437"/>
      <c r="V700" s="437"/>
      <c r="W700" s="437"/>
      <c r="X700" s="437"/>
      <c r="Y700" s="437"/>
      <c r="Z700" s="437"/>
      <c r="AA700" s="437"/>
      <c r="AB700" s="437"/>
    </row>
    <row r="701">
      <c r="A701" s="494">
        <v>46105.0</v>
      </c>
      <c r="B701" s="494">
        <v>46106.0</v>
      </c>
      <c r="C701" s="385" t="s">
        <v>13576</v>
      </c>
      <c r="D701" s="385">
        <v>8.63874089059988E14</v>
      </c>
      <c r="E701" s="385" t="s">
        <v>7814</v>
      </c>
      <c r="F701" s="385" t="s">
        <v>13579</v>
      </c>
      <c r="G701" s="491">
        <f t="shared" si="11"/>
        <v>462.4</v>
      </c>
      <c r="H701" s="385" t="s">
        <v>68</v>
      </c>
      <c r="I701" s="492"/>
      <c r="J701" s="437"/>
      <c r="K701" s="437"/>
      <c r="L701" s="437"/>
      <c r="M701" s="437"/>
      <c r="N701" s="437"/>
      <c r="O701" s="437"/>
      <c r="P701" s="437"/>
      <c r="Q701" s="437"/>
      <c r="R701" s="437"/>
      <c r="S701" s="437"/>
      <c r="T701" s="437"/>
      <c r="U701" s="437"/>
      <c r="V701" s="437"/>
      <c r="W701" s="437"/>
      <c r="X701" s="437"/>
      <c r="Y701" s="437"/>
      <c r="Z701" s="437"/>
      <c r="AA701" s="437"/>
      <c r="AB701" s="437"/>
    </row>
    <row r="702">
      <c r="A702" s="494">
        <v>46105.0</v>
      </c>
      <c r="B702" s="494">
        <v>46111.0</v>
      </c>
      <c r="C702" s="385" t="s">
        <v>13576</v>
      </c>
      <c r="D702" s="385">
        <v>8.63874089050128E14</v>
      </c>
      <c r="E702" s="385" t="s">
        <v>9239</v>
      </c>
      <c r="F702" s="385" t="s">
        <v>13579</v>
      </c>
      <c r="G702" s="491">
        <v>429.0</v>
      </c>
      <c r="H702" s="385" t="s">
        <v>13604</v>
      </c>
      <c r="I702" s="496" t="s">
        <v>13605</v>
      </c>
      <c r="J702" s="437"/>
      <c r="K702" s="437"/>
      <c r="L702" s="437"/>
      <c r="M702" s="437"/>
      <c r="N702" s="437"/>
      <c r="O702" s="437"/>
      <c r="P702" s="437"/>
      <c r="Q702" s="437"/>
      <c r="R702" s="437"/>
      <c r="S702" s="437"/>
      <c r="T702" s="437"/>
      <c r="U702" s="437"/>
      <c r="V702" s="437"/>
      <c r="W702" s="437"/>
      <c r="X702" s="437"/>
      <c r="Y702" s="437"/>
      <c r="Z702" s="437"/>
      <c r="AA702" s="437"/>
      <c r="AB702" s="437"/>
    </row>
    <row r="703">
      <c r="A703" s="494">
        <v>46105.0</v>
      </c>
      <c r="B703" s="494">
        <v>46111.0</v>
      </c>
      <c r="C703" s="385" t="s">
        <v>13576</v>
      </c>
      <c r="D703" s="385">
        <v>8.63874089055846E14</v>
      </c>
      <c r="E703" s="385" t="s">
        <v>9239</v>
      </c>
      <c r="F703" s="385" t="s">
        <v>13579</v>
      </c>
      <c r="G703" s="491">
        <v>429.0</v>
      </c>
      <c r="H703" s="385" t="s">
        <v>13604</v>
      </c>
      <c r="I703" s="496" t="s">
        <v>13605</v>
      </c>
      <c r="J703" s="437"/>
      <c r="K703" s="437"/>
      <c r="L703" s="437"/>
      <c r="M703" s="437"/>
      <c r="N703" s="437"/>
      <c r="O703" s="437"/>
      <c r="P703" s="437"/>
      <c r="Q703" s="437"/>
      <c r="R703" s="437"/>
      <c r="S703" s="437"/>
      <c r="T703" s="437"/>
      <c r="U703" s="437"/>
      <c r="V703" s="437"/>
      <c r="W703" s="437"/>
      <c r="X703" s="437"/>
      <c r="Y703" s="437"/>
      <c r="Z703" s="437"/>
      <c r="AA703" s="437"/>
      <c r="AB703" s="437"/>
    </row>
    <row r="704">
      <c r="A704" s="494">
        <v>46105.0</v>
      </c>
      <c r="B704" s="494">
        <v>46111.0</v>
      </c>
      <c r="C704" s="385" t="s">
        <v>13576</v>
      </c>
      <c r="D704" s="385">
        <v>8.6387408902729E14</v>
      </c>
      <c r="E704" s="385" t="s">
        <v>9239</v>
      </c>
      <c r="F704" s="385" t="s">
        <v>13579</v>
      </c>
      <c r="G704" s="491">
        <v>429.0</v>
      </c>
      <c r="H704" s="385" t="s">
        <v>13604</v>
      </c>
      <c r="I704" s="496" t="s">
        <v>13605</v>
      </c>
      <c r="J704" s="437"/>
      <c r="K704" s="437"/>
      <c r="L704" s="437"/>
      <c r="M704" s="437"/>
      <c r="N704" s="437"/>
      <c r="O704" s="437"/>
      <c r="P704" s="437"/>
      <c r="Q704" s="437"/>
      <c r="R704" s="437"/>
      <c r="S704" s="437"/>
      <c r="T704" s="437"/>
      <c r="U704" s="437"/>
      <c r="V704" s="437"/>
      <c r="W704" s="437"/>
      <c r="X704" s="437"/>
      <c r="Y704" s="437"/>
      <c r="Z704" s="437"/>
      <c r="AA704" s="437"/>
      <c r="AB704" s="437"/>
    </row>
    <row r="705">
      <c r="A705" s="494">
        <v>46105.0</v>
      </c>
      <c r="B705" s="494">
        <v>46111.0</v>
      </c>
      <c r="C705" s="385" t="s">
        <v>13576</v>
      </c>
      <c r="D705" s="385">
        <v>8.62667089396579E14</v>
      </c>
      <c r="E705" s="385" t="s">
        <v>9239</v>
      </c>
      <c r="F705" s="385" t="s">
        <v>13579</v>
      </c>
      <c r="G705" s="491">
        <v>429.0</v>
      </c>
      <c r="H705" s="385" t="s">
        <v>13604</v>
      </c>
      <c r="I705" s="496" t="s">
        <v>13605</v>
      </c>
      <c r="J705" s="437"/>
      <c r="K705" s="437"/>
      <c r="L705" s="437"/>
      <c r="M705" s="437"/>
      <c r="N705" s="437"/>
      <c r="O705" s="437"/>
      <c r="P705" s="437"/>
      <c r="Q705" s="437"/>
      <c r="R705" s="437"/>
      <c r="S705" s="437"/>
      <c r="T705" s="437"/>
      <c r="U705" s="437"/>
      <c r="V705" s="437"/>
      <c r="W705" s="437"/>
      <c r="X705" s="437"/>
      <c r="Y705" s="437"/>
      <c r="Z705" s="437"/>
      <c r="AA705" s="437"/>
      <c r="AB705" s="437"/>
    </row>
    <row r="706">
      <c r="A706" s="494">
        <v>46105.0</v>
      </c>
      <c r="B706" s="494">
        <v>46108.0</v>
      </c>
      <c r="C706" s="385" t="s">
        <v>13576</v>
      </c>
      <c r="D706" s="385">
        <v>8.63874089027415E14</v>
      </c>
      <c r="E706" s="385" t="s">
        <v>9239</v>
      </c>
      <c r="F706" s="385" t="s">
        <v>13579</v>
      </c>
      <c r="G706" s="491">
        <v>429.0</v>
      </c>
      <c r="H706" s="385" t="s">
        <v>13580</v>
      </c>
      <c r="I706" s="496" t="s">
        <v>13606</v>
      </c>
      <c r="J706" s="437"/>
      <c r="K706" s="437"/>
      <c r="L706" s="437"/>
      <c r="M706" s="437"/>
      <c r="N706" s="437"/>
      <c r="O706" s="437"/>
      <c r="P706" s="437"/>
      <c r="Q706" s="437"/>
      <c r="R706" s="437"/>
      <c r="S706" s="437"/>
      <c r="T706" s="437"/>
      <c r="U706" s="437"/>
      <c r="V706" s="437"/>
      <c r="W706" s="437"/>
      <c r="X706" s="437"/>
      <c r="Y706" s="437"/>
      <c r="Z706" s="437"/>
      <c r="AA706" s="437"/>
      <c r="AB706" s="437"/>
    </row>
    <row r="707">
      <c r="A707" s="494">
        <v>46105.0</v>
      </c>
      <c r="B707" s="494">
        <v>46108.0</v>
      </c>
      <c r="C707" s="385" t="s">
        <v>13576</v>
      </c>
      <c r="D707" s="385">
        <v>8.63874089055648E14</v>
      </c>
      <c r="E707" s="385" t="s">
        <v>9239</v>
      </c>
      <c r="F707" s="385" t="s">
        <v>13579</v>
      </c>
      <c r="G707" s="491">
        <v>429.0</v>
      </c>
      <c r="H707" s="385" t="s">
        <v>13580</v>
      </c>
      <c r="I707" s="496" t="s">
        <v>13606</v>
      </c>
      <c r="J707" s="437"/>
      <c r="K707" s="437"/>
      <c r="L707" s="437"/>
      <c r="M707" s="437"/>
      <c r="N707" s="437"/>
      <c r="O707" s="437"/>
      <c r="P707" s="437"/>
      <c r="Q707" s="437"/>
      <c r="R707" s="437"/>
      <c r="S707" s="437"/>
      <c r="T707" s="437"/>
      <c r="U707" s="437"/>
      <c r="V707" s="437"/>
      <c r="W707" s="437"/>
      <c r="X707" s="437"/>
      <c r="Y707" s="437"/>
      <c r="Z707" s="437"/>
      <c r="AA707" s="437"/>
      <c r="AB707" s="437"/>
    </row>
    <row r="708">
      <c r="A708" s="494">
        <v>46105.0</v>
      </c>
      <c r="B708" s="494">
        <v>46106.0</v>
      </c>
      <c r="C708" s="385" t="s">
        <v>13576</v>
      </c>
      <c r="D708" s="385">
        <v>8.63874089030963E14</v>
      </c>
      <c r="E708" s="385" t="s">
        <v>7814</v>
      </c>
      <c r="F708" s="385" t="s">
        <v>13579</v>
      </c>
      <c r="G708" s="491">
        <f t="shared" ref="G708:G711" si="12">390*0.16+400</f>
        <v>462.4</v>
      </c>
      <c r="H708" s="385" t="s">
        <v>68</v>
      </c>
      <c r="I708" s="492"/>
      <c r="J708" s="437"/>
      <c r="K708" s="437"/>
      <c r="L708" s="437"/>
      <c r="M708" s="437"/>
      <c r="N708" s="437"/>
      <c r="O708" s="437"/>
      <c r="P708" s="437"/>
      <c r="Q708" s="437"/>
      <c r="R708" s="437"/>
      <c r="S708" s="437"/>
      <c r="T708" s="437"/>
      <c r="U708" s="437"/>
      <c r="V708" s="437"/>
      <c r="W708" s="437"/>
      <c r="X708" s="437"/>
      <c r="Y708" s="437"/>
      <c r="Z708" s="437"/>
      <c r="AA708" s="437"/>
      <c r="AB708" s="437"/>
    </row>
    <row r="709">
      <c r="A709" s="494">
        <v>46105.0</v>
      </c>
      <c r="B709" s="494">
        <v>46106.0</v>
      </c>
      <c r="C709" s="385" t="s">
        <v>13576</v>
      </c>
      <c r="D709" s="385">
        <v>8.63874089055705E14</v>
      </c>
      <c r="E709" s="385" t="s">
        <v>7814</v>
      </c>
      <c r="F709" s="385" t="s">
        <v>13579</v>
      </c>
      <c r="G709" s="491">
        <f t="shared" si="12"/>
        <v>462.4</v>
      </c>
      <c r="H709" s="385" t="s">
        <v>68</v>
      </c>
      <c r="I709" s="492"/>
      <c r="J709" s="437"/>
      <c r="K709" s="437"/>
      <c r="L709" s="437"/>
      <c r="M709" s="437"/>
      <c r="N709" s="437"/>
      <c r="O709" s="437"/>
      <c r="P709" s="437"/>
      <c r="Q709" s="437"/>
      <c r="R709" s="437"/>
      <c r="S709" s="437"/>
      <c r="T709" s="437"/>
      <c r="U709" s="437"/>
      <c r="V709" s="437"/>
      <c r="W709" s="437"/>
      <c r="X709" s="437"/>
      <c r="Y709" s="437"/>
      <c r="Z709" s="437"/>
      <c r="AA709" s="437"/>
      <c r="AB709" s="437"/>
    </row>
    <row r="710">
      <c r="A710" s="494">
        <v>46105.0</v>
      </c>
      <c r="B710" s="494">
        <v>46106.0</v>
      </c>
      <c r="C710" s="385" t="s">
        <v>13576</v>
      </c>
      <c r="D710" s="385">
        <v>8.63874089032654E14</v>
      </c>
      <c r="E710" s="385" t="s">
        <v>7814</v>
      </c>
      <c r="F710" s="385" t="s">
        <v>13579</v>
      </c>
      <c r="G710" s="491">
        <f t="shared" si="12"/>
        <v>462.4</v>
      </c>
      <c r="H710" s="385" t="s">
        <v>68</v>
      </c>
      <c r="I710" s="492"/>
      <c r="J710" s="437"/>
      <c r="K710" s="437"/>
      <c r="L710" s="437"/>
      <c r="M710" s="437"/>
      <c r="N710" s="437"/>
      <c r="O710" s="437"/>
      <c r="P710" s="437"/>
      <c r="Q710" s="437"/>
      <c r="R710" s="437"/>
      <c r="S710" s="437"/>
      <c r="T710" s="437"/>
      <c r="U710" s="437"/>
      <c r="V710" s="437"/>
      <c r="W710" s="437"/>
      <c r="X710" s="437"/>
      <c r="Y710" s="437"/>
      <c r="Z710" s="437"/>
      <c r="AA710" s="437"/>
      <c r="AB710" s="437"/>
    </row>
    <row r="711">
      <c r="A711" s="494">
        <v>46105.0</v>
      </c>
      <c r="B711" s="494">
        <v>46106.0</v>
      </c>
      <c r="C711" s="385" t="s">
        <v>13576</v>
      </c>
      <c r="D711" s="385">
        <v>8.63874089039584E14</v>
      </c>
      <c r="E711" s="385" t="s">
        <v>7814</v>
      </c>
      <c r="F711" s="385" t="s">
        <v>13579</v>
      </c>
      <c r="G711" s="491">
        <f t="shared" si="12"/>
        <v>462.4</v>
      </c>
      <c r="H711" s="385" t="s">
        <v>68</v>
      </c>
      <c r="I711" s="492"/>
      <c r="J711" s="437"/>
      <c r="K711" s="437"/>
      <c r="L711" s="437"/>
      <c r="M711" s="437"/>
      <c r="N711" s="437"/>
      <c r="O711" s="437"/>
      <c r="P711" s="437"/>
      <c r="Q711" s="437"/>
      <c r="R711" s="437"/>
      <c r="S711" s="437"/>
      <c r="T711" s="437"/>
      <c r="U711" s="437"/>
      <c r="V711" s="437"/>
      <c r="W711" s="437"/>
      <c r="X711" s="437"/>
      <c r="Y711" s="437"/>
      <c r="Z711" s="437"/>
      <c r="AA711" s="437"/>
      <c r="AB711" s="437"/>
    </row>
    <row r="712">
      <c r="A712" s="494">
        <v>46105.0</v>
      </c>
      <c r="B712" s="494">
        <v>46106.0</v>
      </c>
      <c r="C712" s="385" t="s">
        <v>13576</v>
      </c>
      <c r="D712" s="385">
        <v>8.63874089045532E14</v>
      </c>
      <c r="E712" s="385" t="s">
        <v>9239</v>
      </c>
      <c r="F712" s="385" t="s">
        <v>13579</v>
      </c>
      <c r="G712" s="491">
        <v>429.0</v>
      </c>
      <c r="H712" s="385" t="s">
        <v>13580</v>
      </c>
      <c r="I712" s="496" t="s">
        <v>13607</v>
      </c>
      <c r="J712" s="437"/>
      <c r="K712" s="437"/>
      <c r="L712" s="437"/>
      <c r="M712" s="437"/>
      <c r="N712" s="437"/>
      <c r="O712" s="437"/>
      <c r="P712" s="437"/>
      <c r="Q712" s="437"/>
      <c r="R712" s="437"/>
      <c r="S712" s="437"/>
      <c r="T712" s="437"/>
      <c r="U712" s="437"/>
      <c r="V712" s="437"/>
      <c r="W712" s="437"/>
      <c r="X712" s="437"/>
      <c r="Y712" s="437"/>
      <c r="Z712" s="437"/>
      <c r="AA712" s="437"/>
      <c r="AB712" s="437"/>
    </row>
    <row r="713">
      <c r="A713" s="494">
        <v>46105.0</v>
      </c>
      <c r="B713" s="494">
        <v>46106.0</v>
      </c>
      <c r="C713" s="385" t="s">
        <v>13576</v>
      </c>
      <c r="D713" s="385">
        <v>8.63874089045821E14</v>
      </c>
      <c r="E713" s="385" t="s">
        <v>9239</v>
      </c>
      <c r="F713" s="385" t="s">
        <v>13579</v>
      </c>
      <c r="G713" s="491">
        <v>429.0</v>
      </c>
      <c r="H713" s="385" t="s">
        <v>13580</v>
      </c>
      <c r="I713" s="496" t="s">
        <v>13607</v>
      </c>
      <c r="J713" s="437"/>
      <c r="K713" s="437"/>
      <c r="L713" s="437"/>
      <c r="M713" s="437"/>
      <c r="N713" s="437"/>
      <c r="O713" s="437"/>
      <c r="P713" s="437"/>
      <c r="Q713" s="437"/>
      <c r="R713" s="437"/>
      <c r="S713" s="437"/>
      <c r="T713" s="437"/>
      <c r="U713" s="437"/>
      <c r="V713" s="437"/>
      <c r="W713" s="437"/>
      <c r="X713" s="437"/>
      <c r="Y713" s="437"/>
      <c r="Z713" s="437"/>
      <c r="AA713" s="437"/>
      <c r="AB713" s="437"/>
    </row>
    <row r="714">
      <c r="A714" s="494">
        <v>46105.0</v>
      </c>
      <c r="B714" s="494">
        <v>46106.0</v>
      </c>
      <c r="C714" s="385" t="s">
        <v>13576</v>
      </c>
      <c r="D714" s="385">
        <v>8.63874089038859E14</v>
      </c>
      <c r="E714" s="385" t="s">
        <v>9239</v>
      </c>
      <c r="F714" s="385" t="s">
        <v>13579</v>
      </c>
      <c r="G714" s="491">
        <v>429.0</v>
      </c>
      <c r="H714" s="385" t="s">
        <v>13580</v>
      </c>
      <c r="I714" s="496" t="s">
        <v>13607</v>
      </c>
      <c r="J714" s="437"/>
      <c r="K714" s="437"/>
      <c r="L714" s="437"/>
      <c r="M714" s="437"/>
      <c r="N714" s="437"/>
      <c r="O714" s="437"/>
      <c r="P714" s="437"/>
      <c r="Q714" s="437"/>
      <c r="R714" s="437"/>
      <c r="S714" s="437"/>
      <c r="T714" s="437"/>
      <c r="U714" s="437"/>
      <c r="V714" s="437"/>
      <c r="W714" s="437"/>
      <c r="X714" s="437"/>
      <c r="Y714" s="437"/>
      <c r="Z714" s="437"/>
      <c r="AA714" s="437"/>
      <c r="AB714" s="437"/>
    </row>
    <row r="715">
      <c r="A715" s="494">
        <v>46105.0</v>
      </c>
      <c r="B715" s="494">
        <v>46106.0</v>
      </c>
      <c r="C715" s="385" t="s">
        <v>13576</v>
      </c>
      <c r="D715" s="385">
        <v>8.63874089050722E14</v>
      </c>
      <c r="E715" s="385" t="s">
        <v>9239</v>
      </c>
      <c r="F715" s="385" t="s">
        <v>13579</v>
      </c>
      <c r="G715" s="491">
        <v>429.0</v>
      </c>
      <c r="H715" s="385" t="s">
        <v>13580</v>
      </c>
      <c r="I715" s="496" t="s">
        <v>13607</v>
      </c>
      <c r="J715" s="437"/>
      <c r="K715" s="437"/>
      <c r="L715" s="437"/>
      <c r="M715" s="437"/>
      <c r="N715" s="437"/>
      <c r="O715" s="437"/>
      <c r="P715" s="437"/>
      <c r="Q715" s="437"/>
      <c r="R715" s="437"/>
      <c r="S715" s="437"/>
      <c r="T715" s="437"/>
      <c r="U715" s="437"/>
      <c r="V715" s="437"/>
      <c r="W715" s="437"/>
      <c r="X715" s="437"/>
      <c r="Y715" s="437"/>
      <c r="Z715" s="437"/>
      <c r="AA715" s="437"/>
      <c r="AB715" s="437"/>
    </row>
    <row r="716">
      <c r="A716" s="494">
        <v>46105.0</v>
      </c>
      <c r="B716" s="494">
        <v>46106.0</v>
      </c>
      <c r="C716" s="385" t="s">
        <v>13576</v>
      </c>
      <c r="D716" s="385">
        <v>8.63874089049807E14</v>
      </c>
      <c r="E716" s="385" t="s">
        <v>7814</v>
      </c>
      <c r="F716" s="385" t="s">
        <v>13579</v>
      </c>
      <c r="G716" s="491">
        <f t="shared" ref="G716:G717" si="13">390*0.16+400</f>
        <v>462.4</v>
      </c>
      <c r="H716" s="385" t="s">
        <v>68</v>
      </c>
      <c r="I716" s="492"/>
      <c r="J716" s="437"/>
      <c r="K716" s="437"/>
      <c r="L716" s="437"/>
      <c r="M716" s="437"/>
      <c r="N716" s="437"/>
      <c r="O716" s="437"/>
      <c r="P716" s="437"/>
      <c r="Q716" s="437"/>
      <c r="R716" s="437"/>
      <c r="S716" s="437"/>
      <c r="T716" s="437"/>
      <c r="U716" s="437"/>
      <c r="V716" s="437"/>
      <c r="W716" s="437"/>
      <c r="X716" s="437"/>
      <c r="Y716" s="437"/>
      <c r="Z716" s="437"/>
      <c r="AA716" s="437"/>
      <c r="AB716" s="437"/>
    </row>
    <row r="717">
      <c r="A717" s="494">
        <v>46105.0</v>
      </c>
      <c r="B717" s="494">
        <v>46106.0</v>
      </c>
      <c r="C717" s="385" t="s">
        <v>13576</v>
      </c>
      <c r="D717" s="385">
        <v>8.63874089060028E14</v>
      </c>
      <c r="E717" s="385" t="s">
        <v>7814</v>
      </c>
      <c r="F717" s="385" t="s">
        <v>13579</v>
      </c>
      <c r="G717" s="491">
        <f t="shared" si="13"/>
        <v>462.4</v>
      </c>
      <c r="H717" s="385" t="s">
        <v>68</v>
      </c>
      <c r="I717" s="492"/>
      <c r="J717" s="437"/>
      <c r="K717" s="437"/>
      <c r="L717" s="437"/>
      <c r="M717" s="437"/>
      <c r="N717" s="437"/>
      <c r="O717" s="437"/>
      <c r="P717" s="437"/>
      <c r="Q717" s="437"/>
      <c r="R717" s="437"/>
      <c r="S717" s="437"/>
      <c r="T717" s="437"/>
      <c r="U717" s="437"/>
      <c r="V717" s="437"/>
      <c r="W717" s="437"/>
      <c r="X717" s="437"/>
      <c r="Y717" s="437"/>
      <c r="Z717" s="437"/>
      <c r="AA717" s="437"/>
      <c r="AB717" s="437"/>
    </row>
    <row r="718">
      <c r="A718" s="494">
        <v>46105.0</v>
      </c>
      <c r="B718" s="494">
        <v>46111.0</v>
      </c>
      <c r="C718" s="385" t="s">
        <v>13576</v>
      </c>
      <c r="D718" s="385">
        <v>8.63874089050987E14</v>
      </c>
      <c r="E718" s="385" t="s">
        <v>9239</v>
      </c>
      <c r="F718" s="385" t="s">
        <v>13579</v>
      </c>
      <c r="G718" s="491">
        <v>429.0</v>
      </c>
      <c r="H718" s="385" t="s">
        <v>13604</v>
      </c>
      <c r="I718" s="496" t="s">
        <v>13605</v>
      </c>
      <c r="J718" s="437"/>
      <c r="K718" s="437"/>
      <c r="L718" s="437"/>
      <c r="M718" s="437"/>
      <c r="N718" s="437"/>
      <c r="O718" s="437"/>
      <c r="P718" s="437"/>
      <c r="Q718" s="437"/>
      <c r="R718" s="437"/>
      <c r="S718" s="437"/>
      <c r="T718" s="437"/>
      <c r="U718" s="437"/>
      <c r="V718" s="437"/>
      <c r="W718" s="437"/>
      <c r="X718" s="437"/>
      <c r="Y718" s="437"/>
      <c r="Z718" s="437"/>
      <c r="AA718" s="437"/>
      <c r="AB718" s="437"/>
    </row>
    <row r="719">
      <c r="A719" s="494">
        <v>46105.0</v>
      </c>
      <c r="B719" s="494">
        <v>46106.0</v>
      </c>
      <c r="C719" s="385" t="s">
        <v>13576</v>
      </c>
      <c r="D719" s="385">
        <v>8.6387408902871E14</v>
      </c>
      <c r="E719" s="385" t="s">
        <v>9239</v>
      </c>
      <c r="F719" s="385" t="s">
        <v>13579</v>
      </c>
      <c r="G719" s="491">
        <v>429.0</v>
      </c>
      <c r="H719" s="385" t="s">
        <v>13580</v>
      </c>
      <c r="I719" s="496" t="s">
        <v>13607</v>
      </c>
      <c r="J719" s="437"/>
      <c r="K719" s="437"/>
      <c r="L719" s="437"/>
      <c r="M719" s="437"/>
      <c r="N719" s="437"/>
      <c r="O719" s="437"/>
      <c r="P719" s="437"/>
      <c r="Q719" s="437"/>
      <c r="R719" s="437"/>
      <c r="S719" s="437"/>
      <c r="T719" s="437"/>
      <c r="U719" s="437"/>
      <c r="V719" s="437"/>
      <c r="W719" s="437"/>
      <c r="X719" s="437"/>
      <c r="Y719" s="437"/>
      <c r="Z719" s="437"/>
      <c r="AA719" s="437"/>
      <c r="AB719" s="437"/>
    </row>
    <row r="720">
      <c r="A720" s="494">
        <v>46105.0</v>
      </c>
      <c r="B720" s="494">
        <v>46106.0</v>
      </c>
      <c r="C720" s="385" t="s">
        <v>13576</v>
      </c>
      <c r="D720" s="385">
        <v>8.66557084312885E14</v>
      </c>
      <c r="E720" s="385" t="s">
        <v>7814</v>
      </c>
      <c r="F720" s="385" t="s">
        <v>13579</v>
      </c>
      <c r="G720" s="491">
        <f t="shared" ref="G720:G723" si="14">390*0.16+400</f>
        <v>462.4</v>
      </c>
      <c r="H720" s="385" t="s">
        <v>68</v>
      </c>
      <c r="I720" s="492"/>
      <c r="J720" s="437"/>
      <c r="K720" s="437"/>
      <c r="L720" s="437"/>
      <c r="M720" s="437"/>
      <c r="N720" s="437"/>
      <c r="O720" s="437"/>
      <c r="P720" s="437"/>
      <c r="Q720" s="437"/>
      <c r="R720" s="437"/>
      <c r="S720" s="437"/>
      <c r="T720" s="437"/>
      <c r="U720" s="437"/>
      <c r="V720" s="437"/>
      <c r="W720" s="437"/>
      <c r="X720" s="437"/>
      <c r="Y720" s="437"/>
      <c r="Z720" s="437"/>
      <c r="AA720" s="437"/>
      <c r="AB720" s="437"/>
    </row>
    <row r="721">
      <c r="A721" s="494">
        <v>46105.0</v>
      </c>
      <c r="B721" s="494">
        <v>46106.0</v>
      </c>
      <c r="C721" s="385" t="s">
        <v>13576</v>
      </c>
      <c r="D721" s="385">
        <v>8.63874089049898E14</v>
      </c>
      <c r="E721" s="385" t="s">
        <v>7814</v>
      </c>
      <c r="F721" s="385" t="s">
        <v>13579</v>
      </c>
      <c r="G721" s="491">
        <f t="shared" si="14"/>
        <v>462.4</v>
      </c>
      <c r="H721" s="385" t="s">
        <v>68</v>
      </c>
      <c r="I721" s="492"/>
      <c r="J721" s="437"/>
      <c r="K721" s="437"/>
      <c r="L721" s="437"/>
      <c r="M721" s="437"/>
      <c r="N721" s="437"/>
      <c r="O721" s="437"/>
      <c r="P721" s="437"/>
      <c r="Q721" s="437"/>
      <c r="R721" s="437"/>
      <c r="S721" s="437"/>
      <c r="T721" s="437"/>
      <c r="U721" s="437"/>
      <c r="V721" s="437"/>
      <c r="W721" s="437"/>
      <c r="X721" s="437"/>
      <c r="Y721" s="437"/>
      <c r="Z721" s="437"/>
      <c r="AA721" s="437"/>
      <c r="AB721" s="437"/>
    </row>
    <row r="722">
      <c r="A722" s="494">
        <v>46105.0</v>
      </c>
      <c r="B722" s="494">
        <v>46106.0</v>
      </c>
      <c r="C722" s="385" t="s">
        <v>13576</v>
      </c>
      <c r="D722" s="385">
        <v>8.63874089051365E14</v>
      </c>
      <c r="E722" s="385" t="s">
        <v>7814</v>
      </c>
      <c r="F722" s="385" t="s">
        <v>13579</v>
      </c>
      <c r="G722" s="491">
        <f t="shared" si="14"/>
        <v>462.4</v>
      </c>
      <c r="H722" s="385" t="s">
        <v>68</v>
      </c>
      <c r="I722" s="492"/>
      <c r="J722" s="437"/>
      <c r="K722" s="437"/>
      <c r="L722" s="437"/>
      <c r="M722" s="437"/>
      <c r="N722" s="437"/>
      <c r="O722" s="437"/>
      <c r="P722" s="437"/>
      <c r="Q722" s="437"/>
      <c r="R722" s="437"/>
      <c r="S722" s="437"/>
      <c r="T722" s="437"/>
      <c r="U722" s="437"/>
      <c r="V722" s="437"/>
      <c r="W722" s="437"/>
      <c r="X722" s="437"/>
      <c r="Y722" s="437"/>
      <c r="Z722" s="437"/>
      <c r="AA722" s="437"/>
      <c r="AB722" s="437"/>
    </row>
    <row r="723">
      <c r="A723" s="494">
        <v>46105.0</v>
      </c>
      <c r="B723" s="494">
        <v>46106.0</v>
      </c>
      <c r="C723" s="385" t="s">
        <v>13576</v>
      </c>
      <c r="D723" s="385">
        <v>8.66557084316829E14</v>
      </c>
      <c r="E723" s="385" t="s">
        <v>7814</v>
      </c>
      <c r="F723" s="385" t="s">
        <v>13579</v>
      </c>
      <c r="G723" s="491">
        <f t="shared" si="14"/>
        <v>462.4</v>
      </c>
      <c r="H723" s="385" t="s">
        <v>68</v>
      </c>
      <c r="I723" s="492"/>
      <c r="J723" s="437"/>
      <c r="K723" s="437"/>
      <c r="L723" s="437"/>
      <c r="M723" s="437"/>
      <c r="N723" s="437"/>
      <c r="O723" s="437"/>
      <c r="P723" s="437"/>
      <c r="Q723" s="437"/>
      <c r="R723" s="437"/>
      <c r="S723" s="437"/>
      <c r="T723" s="437"/>
      <c r="U723" s="437"/>
      <c r="V723" s="437"/>
      <c r="W723" s="437"/>
      <c r="X723" s="437"/>
      <c r="Y723" s="437"/>
      <c r="Z723" s="437"/>
      <c r="AA723" s="437"/>
      <c r="AB723" s="437"/>
    </row>
    <row r="724">
      <c r="A724" s="494">
        <v>46105.0</v>
      </c>
      <c r="B724" s="494">
        <v>46112.0</v>
      </c>
      <c r="C724" s="385" t="s">
        <v>13576</v>
      </c>
      <c r="D724" s="385">
        <v>8.63874089027373E14</v>
      </c>
      <c r="E724" s="385" t="s">
        <v>9239</v>
      </c>
      <c r="F724" s="385" t="s">
        <v>13579</v>
      </c>
      <c r="G724" s="491">
        <v>429.0</v>
      </c>
      <c r="H724" s="385" t="s">
        <v>68</v>
      </c>
      <c r="I724" s="492"/>
      <c r="J724" s="437"/>
      <c r="K724" s="437"/>
      <c r="L724" s="437"/>
      <c r="M724" s="437"/>
      <c r="N724" s="437"/>
      <c r="O724" s="437"/>
      <c r="P724" s="437"/>
      <c r="Q724" s="437"/>
      <c r="R724" s="437"/>
      <c r="S724" s="437"/>
      <c r="T724" s="437"/>
      <c r="U724" s="437"/>
      <c r="V724" s="437"/>
      <c r="W724" s="437"/>
      <c r="X724" s="437"/>
      <c r="Y724" s="437"/>
      <c r="Z724" s="437"/>
      <c r="AA724" s="437"/>
      <c r="AB724" s="437"/>
    </row>
    <row r="725">
      <c r="A725" s="494">
        <v>46105.0</v>
      </c>
      <c r="B725" s="494">
        <v>46112.0</v>
      </c>
      <c r="C725" s="385" t="s">
        <v>13576</v>
      </c>
      <c r="D725" s="385">
        <v>8.63874089038875E14</v>
      </c>
      <c r="E725" s="385" t="s">
        <v>9239</v>
      </c>
      <c r="F725" s="385" t="s">
        <v>13579</v>
      </c>
      <c r="G725" s="491">
        <v>429.0</v>
      </c>
      <c r="H725" s="385" t="s">
        <v>68</v>
      </c>
      <c r="I725" s="492"/>
      <c r="J725" s="437"/>
      <c r="K725" s="437"/>
      <c r="L725" s="437"/>
      <c r="M725" s="437"/>
      <c r="N725" s="437"/>
      <c r="O725" s="437"/>
      <c r="P725" s="437"/>
      <c r="Q725" s="437"/>
      <c r="R725" s="437"/>
      <c r="S725" s="437"/>
      <c r="T725" s="437"/>
      <c r="U725" s="437"/>
      <c r="V725" s="437"/>
      <c r="W725" s="437"/>
      <c r="X725" s="437"/>
      <c r="Y725" s="437"/>
      <c r="Z725" s="437"/>
      <c r="AA725" s="437"/>
      <c r="AB725" s="437"/>
    </row>
    <row r="726">
      <c r="A726" s="494">
        <v>46105.0</v>
      </c>
      <c r="B726" s="494">
        <v>46120.0</v>
      </c>
      <c r="C726" s="385" t="s">
        <v>13576</v>
      </c>
      <c r="D726" s="385">
        <v>8.63874089027357E14</v>
      </c>
      <c r="E726" s="385" t="s">
        <v>2772</v>
      </c>
      <c r="F726" s="385" t="s">
        <v>10618</v>
      </c>
      <c r="G726" s="491" t="s">
        <v>68</v>
      </c>
      <c r="H726" s="385">
        <v>8.118207422E9</v>
      </c>
      <c r="I726" s="497">
        <v>46122.0</v>
      </c>
      <c r="J726" s="437"/>
      <c r="K726" s="437"/>
      <c r="L726" s="437"/>
      <c r="M726" s="437"/>
      <c r="N726" s="437"/>
      <c r="O726" s="437"/>
      <c r="P726" s="437"/>
      <c r="Q726" s="437"/>
      <c r="R726" s="437"/>
      <c r="S726" s="437"/>
      <c r="T726" s="437"/>
      <c r="U726" s="437"/>
      <c r="V726" s="437"/>
      <c r="W726" s="437"/>
      <c r="X726" s="437"/>
      <c r="Y726" s="437"/>
      <c r="Z726" s="437"/>
      <c r="AA726" s="437"/>
      <c r="AB726" s="437"/>
    </row>
    <row r="727">
      <c r="A727" s="494">
        <v>46105.0</v>
      </c>
      <c r="B727" s="494">
        <v>46120.0</v>
      </c>
      <c r="C727" s="385" t="s">
        <v>13576</v>
      </c>
      <c r="D727" s="385">
        <v>8.63874089055861E14</v>
      </c>
      <c r="E727" s="385" t="s">
        <v>2772</v>
      </c>
      <c r="F727" s="385" t="s">
        <v>10618</v>
      </c>
      <c r="G727" s="491" t="s">
        <v>68</v>
      </c>
      <c r="H727" s="385">
        <v>8.118207421E9</v>
      </c>
      <c r="I727" s="497">
        <v>46122.0</v>
      </c>
      <c r="J727" s="437"/>
      <c r="K727" s="437"/>
      <c r="L727" s="437"/>
      <c r="M727" s="437"/>
      <c r="N727" s="437"/>
      <c r="O727" s="437"/>
      <c r="P727" s="437"/>
      <c r="Q727" s="437"/>
      <c r="R727" s="437"/>
      <c r="S727" s="437"/>
      <c r="T727" s="437"/>
      <c r="U727" s="437"/>
      <c r="V727" s="437"/>
      <c r="W727" s="437"/>
      <c r="X727" s="437"/>
      <c r="Y727" s="437"/>
      <c r="Z727" s="437"/>
      <c r="AA727" s="437"/>
      <c r="AB727" s="437"/>
    </row>
    <row r="728">
      <c r="A728" s="494">
        <v>46105.0</v>
      </c>
      <c r="B728" s="494">
        <v>46170.0</v>
      </c>
      <c r="C728" s="385" t="s">
        <v>2597</v>
      </c>
      <c r="D728" s="385">
        <v>8.69706063875324E14</v>
      </c>
      <c r="E728" s="385" t="s">
        <v>2772</v>
      </c>
      <c r="F728" s="385" t="s">
        <v>10618</v>
      </c>
      <c r="G728" s="491" t="s">
        <v>68</v>
      </c>
      <c r="H728" s="385">
        <v>8.128879651E9</v>
      </c>
      <c r="I728" s="496" t="s">
        <v>13608</v>
      </c>
      <c r="J728" s="437"/>
      <c r="K728" s="437"/>
      <c r="L728" s="437"/>
      <c r="M728" s="437"/>
      <c r="N728" s="437"/>
      <c r="O728" s="437"/>
      <c r="P728" s="437"/>
      <c r="Q728" s="437"/>
      <c r="R728" s="437"/>
      <c r="S728" s="437"/>
      <c r="T728" s="437"/>
      <c r="U728" s="437"/>
      <c r="V728" s="437"/>
      <c r="W728" s="437"/>
      <c r="X728" s="437"/>
      <c r="Y728" s="437"/>
      <c r="Z728" s="437"/>
      <c r="AA728" s="437"/>
      <c r="AB728" s="437"/>
    </row>
    <row r="729">
      <c r="A729" s="494">
        <v>46105.0</v>
      </c>
      <c r="B729" s="494">
        <v>46113.0</v>
      </c>
      <c r="C729" s="385" t="s">
        <v>2597</v>
      </c>
      <c r="D729" s="385">
        <v>8.69706063875373E14</v>
      </c>
      <c r="E729" s="385" t="s">
        <v>2772</v>
      </c>
      <c r="F729" s="385" t="s">
        <v>13609</v>
      </c>
      <c r="G729" s="491" t="s">
        <v>68</v>
      </c>
      <c r="H729" s="385" t="s">
        <v>13610</v>
      </c>
      <c r="I729" s="496" t="s">
        <v>13611</v>
      </c>
      <c r="J729" s="437"/>
      <c r="K729" s="437"/>
      <c r="L729" s="437"/>
      <c r="M729" s="437"/>
      <c r="N729" s="437"/>
      <c r="O729" s="437"/>
      <c r="P729" s="437"/>
      <c r="Q729" s="437"/>
      <c r="R729" s="437"/>
      <c r="S729" s="437"/>
      <c r="T729" s="437"/>
      <c r="U729" s="437"/>
      <c r="V729" s="437"/>
      <c r="W729" s="437"/>
      <c r="X729" s="437"/>
      <c r="Y729" s="437"/>
      <c r="Z729" s="437"/>
      <c r="AA729" s="437"/>
      <c r="AB729" s="437"/>
    </row>
    <row r="730">
      <c r="A730" s="494">
        <v>46105.0</v>
      </c>
      <c r="B730" s="494">
        <v>46108.0</v>
      </c>
      <c r="C730" s="385" t="s">
        <v>2597</v>
      </c>
      <c r="D730" s="385">
        <v>8.69706063875605E14</v>
      </c>
      <c r="E730" s="385" t="s">
        <v>2772</v>
      </c>
      <c r="F730" s="385" t="s">
        <v>13586</v>
      </c>
      <c r="G730" s="491" t="s">
        <v>68</v>
      </c>
      <c r="H730" s="385">
        <v>8.118207423E9</v>
      </c>
      <c r="I730" s="496" t="s">
        <v>13612</v>
      </c>
      <c r="J730" s="437"/>
      <c r="K730" s="437"/>
      <c r="L730" s="437"/>
      <c r="M730" s="437"/>
      <c r="N730" s="437"/>
      <c r="O730" s="437"/>
      <c r="P730" s="437"/>
      <c r="Q730" s="437"/>
      <c r="R730" s="437"/>
      <c r="S730" s="437"/>
      <c r="T730" s="437"/>
      <c r="U730" s="437"/>
      <c r="V730" s="437"/>
      <c r="W730" s="437"/>
      <c r="X730" s="437"/>
      <c r="Y730" s="437"/>
      <c r="Z730" s="437"/>
      <c r="AA730" s="437"/>
      <c r="AB730" s="437"/>
    </row>
    <row r="731">
      <c r="A731" s="494">
        <v>46105.0</v>
      </c>
      <c r="B731" s="385" t="s">
        <v>68</v>
      </c>
      <c r="C731" s="385" t="s">
        <v>2597</v>
      </c>
      <c r="D731" s="385">
        <v>8.69706064131529E14</v>
      </c>
      <c r="E731" s="385" t="s">
        <v>68</v>
      </c>
      <c r="F731" s="385" t="s">
        <v>68</v>
      </c>
      <c r="G731" s="491" t="s">
        <v>68</v>
      </c>
      <c r="H731" s="385" t="s">
        <v>68</v>
      </c>
      <c r="I731" s="496" t="s">
        <v>13613</v>
      </c>
      <c r="J731" s="437"/>
      <c r="K731" s="437"/>
      <c r="L731" s="437"/>
      <c r="M731" s="437"/>
      <c r="N731" s="437"/>
      <c r="O731" s="437"/>
      <c r="P731" s="437"/>
      <c r="Q731" s="437"/>
      <c r="R731" s="437"/>
      <c r="S731" s="437"/>
      <c r="T731" s="437"/>
      <c r="U731" s="437"/>
      <c r="V731" s="437"/>
      <c r="W731" s="437"/>
      <c r="X731" s="437"/>
      <c r="Y731" s="437"/>
      <c r="Z731" s="437"/>
      <c r="AA731" s="437"/>
      <c r="AB731" s="437"/>
    </row>
    <row r="732">
      <c r="A732" s="494">
        <v>46105.0</v>
      </c>
      <c r="B732" s="385" t="s">
        <v>68</v>
      </c>
      <c r="C732" s="385" t="s">
        <v>2597</v>
      </c>
      <c r="D732" s="385">
        <v>8.69706063872271E14</v>
      </c>
      <c r="E732" s="385" t="s">
        <v>68</v>
      </c>
      <c r="F732" s="385" t="s">
        <v>68</v>
      </c>
      <c r="G732" s="491" t="s">
        <v>68</v>
      </c>
      <c r="H732" s="385" t="s">
        <v>68</v>
      </c>
      <c r="I732" s="496" t="s">
        <v>13614</v>
      </c>
      <c r="J732" s="437"/>
      <c r="K732" s="437"/>
      <c r="L732" s="437"/>
      <c r="M732" s="437"/>
      <c r="N732" s="437"/>
      <c r="O732" s="437"/>
      <c r="P732" s="437"/>
      <c r="Q732" s="437"/>
      <c r="R732" s="437"/>
      <c r="S732" s="437"/>
      <c r="T732" s="437"/>
      <c r="U732" s="437"/>
      <c r="V732" s="437"/>
      <c r="W732" s="437"/>
      <c r="X732" s="437"/>
      <c r="Y732" s="437"/>
      <c r="Z732" s="437"/>
      <c r="AA732" s="437"/>
      <c r="AB732" s="437"/>
    </row>
    <row r="733">
      <c r="A733" s="494">
        <v>46105.0</v>
      </c>
      <c r="B733" s="385" t="s">
        <v>68</v>
      </c>
      <c r="C733" s="385" t="s">
        <v>2597</v>
      </c>
      <c r="D733" s="385">
        <v>8.69706063875787E14</v>
      </c>
      <c r="E733" s="385" t="s">
        <v>68</v>
      </c>
      <c r="F733" s="385" t="s">
        <v>68</v>
      </c>
      <c r="G733" s="491" t="s">
        <v>68</v>
      </c>
      <c r="H733" s="385" t="s">
        <v>68</v>
      </c>
      <c r="I733" s="496" t="s">
        <v>13615</v>
      </c>
      <c r="J733" s="437"/>
      <c r="K733" s="437"/>
      <c r="L733" s="437"/>
      <c r="M733" s="437"/>
      <c r="N733" s="437"/>
      <c r="O733" s="437"/>
      <c r="P733" s="437"/>
      <c r="Q733" s="437"/>
      <c r="R733" s="437"/>
      <c r="S733" s="437"/>
      <c r="T733" s="437"/>
      <c r="U733" s="437"/>
      <c r="V733" s="437"/>
      <c r="W733" s="437"/>
      <c r="X733" s="437"/>
      <c r="Y733" s="437"/>
      <c r="Z733" s="437"/>
      <c r="AA733" s="437"/>
      <c r="AB733" s="437"/>
    </row>
    <row r="734">
      <c r="A734" s="494">
        <v>46105.0</v>
      </c>
      <c r="B734" s="494">
        <v>46113.0</v>
      </c>
      <c r="C734" s="385" t="s">
        <v>2597</v>
      </c>
      <c r="D734" s="385">
        <v>8.69706063872164E14</v>
      </c>
      <c r="E734" s="385" t="s">
        <v>2772</v>
      </c>
      <c r="F734" s="385" t="s">
        <v>13609</v>
      </c>
      <c r="G734" s="491" t="s">
        <v>68</v>
      </c>
      <c r="H734" s="385" t="s">
        <v>13610</v>
      </c>
      <c r="I734" s="496" t="s">
        <v>13616</v>
      </c>
      <c r="J734" s="437"/>
      <c r="K734" s="437"/>
      <c r="L734" s="437"/>
      <c r="M734" s="437"/>
      <c r="N734" s="437"/>
      <c r="O734" s="437"/>
      <c r="P734" s="437"/>
      <c r="Q734" s="437"/>
      <c r="R734" s="437"/>
      <c r="S734" s="437"/>
      <c r="T734" s="437"/>
      <c r="U734" s="437"/>
      <c r="V734" s="437"/>
      <c r="W734" s="437"/>
      <c r="X734" s="437"/>
      <c r="Y734" s="437"/>
      <c r="Z734" s="437"/>
      <c r="AA734" s="437"/>
      <c r="AB734" s="437"/>
    </row>
    <row r="735">
      <c r="A735" s="494">
        <v>46105.0</v>
      </c>
      <c r="B735" s="494">
        <v>46113.0</v>
      </c>
      <c r="C735" s="385" t="s">
        <v>2597</v>
      </c>
      <c r="D735" s="385">
        <v>8.69706064131735E14</v>
      </c>
      <c r="E735" s="385" t="s">
        <v>2772</v>
      </c>
      <c r="F735" s="385" t="s">
        <v>13609</v>
      </c>
      <c r="G735" s="491" t="s">
        <v>68</v>
      </c>
      <c r="H735" s="385" t="s">
        <v>13610</v>
      </c>
      <c r="I735" s="496" t="s">
        <v>13617</v>
      </c>
      <c r="J735" s="437"/>
      <c r="K735" s="437"/>
      <c r="L735" s="437"/>
      <c r="M735" s="437"/>
      <c r="N735" s="437"/>
      <c r="O735" s="437"/>
      <c r="P735" s="437"/>
      <c r="Q735" s="437"/>
      <c r="R735" s="437"/>
      <c r="S735" s="437"/>
      <c r="T735" s="437"/>
      <c r="U735" s="437"/>
      <c r="V735" s="437"/>
      <c r="W735" s="437"/>
      <c r="X735" s="437"/>
      <c r="Y735" s="437"/>
      <c r="Z735" s="437"/>
      <c r="AA735" s="437"/>
      <c r="AB735" s="437"/>
    </row>
    <row r="736">
      <c r="A736" s="494">
        <v>46105.0</v>
      </c>
      <c r="B736" s="494">
        <v>46128.0</v>
      </c>
      <c r="C736" s="385" t="s">
        <v>2597</v>
      </c>
      <c r="D736" s="385">
        <v>8.69706063872065E14</v>
      </c>
      <c r="E736" s="385" t="s">
        <v>2772</v>
      </c>
      <c r="F736" s="385" t="s">
        <v>13586</v>
      </c>
      <c r="G736" s="491" t="s">
        <v>68</v>
      </c>
      <c r="H736" s="385">
        <v>8.135517477E9</v>
      </c>
      <c r="I736" s="496" t="s">
        <v>13618</v>
      </c>
      <c r="J736" s="437"/>
      <c r="K736" s="437"/>
      <c r="L736" s="437"/>
      <c r="M736" s="437"/>
      <c r="N736" s="437"/>
      <c r="O736" s="437"/>
      <c r="P736" s="437"/>
      <c r="Q736" s="437"/>
      <c r="R736" s="437"/>
      <c r="S736" s="437"/>
      <c r="T736" s="437"/>
      <c r="U736" s="437"/>
      <c r="V736" s="437"/>
      <c r="W736" s="437"/>
      <c r="X736" s="437"/>
      <c r="Y736" s="437"/>
      <c r="Z736" s="437"/>
      <c r="AA736" s="437"/>
      <c r="AB736" s="437"/>
    </row>
    <row r="737">
      <c r="A737" s="494">
        <v>46105.0</v>
      </c>
      <c r="B737" s="494">
        <v>46132.0</v>
      </c>
      <c r="C737" s="385" t="s">
        <v>2597</v>
      </c>
      <c r="D737" s="385">
        <v>8.69706064131503E14</v>
      </c>
      <c r="E737" s="385" t="s">
        <v>2772</v>
      </c>
      <c r="F737" s="385" t="s">
        <v>10618</v>
      </c>
      <c r="G737" s="491" t="s">
        <v>68</v>
      </c>
      <c r="H737" s="385">
        <v>8.123513009E9</v>
      </c>
      <c r="I737" s="496" t="s">
        <v>13619</v>
      </c>
      <c r="J737" s="437"/>
      <c r="K737" s="437"/>
      <c r="L737" s="437"/>
      <c r="M737" s="437"/>
      <c r="N737" s="437"/>
      <c r="O737" s="437"/>
      <c r="P737" s="437"/>
      <c r="Q737" s="437"/>
      <c r="R737" s="437"/>
      <c r="S737" s="437"/>
      <c r="T737" s="437"/>
      <c r="U737" s="437"/>
      <c r="V737" s="437"/>
      <c r="W737" s="437"/>
      <c r="X737" s="437"/>
      <c r="Y737" s="437"/>
      <c r="Z737" s="437"/>
      <c r="AA737" s="437"/>
      <c r="AB737" s="437"/>
    </row>
    <row r="738">
      <c r="A738" s="494">
        <v>46105.0</v>
      </c>
      <c r="B738" s="494">
        <v>46170.0</v>
      </c>
      <c r="C738" s="385" t="s">
        <v>2597</v>
      </c>
      <c r="D738" s="385">
        <v>8.69706064131784E14</v>
      </c>
      <c r="E738" s="385" t="s">
        <v>2772</v>
      </c>
      <c r="F738" s="385" t="s">
        <v>10618</v>
      </c>
      <c r="G738" s="491" t="s">
        <v>68</v>
      </c>
      <c r="H738" s="385">
        <v>8.12877842E9</v>
      </c>
      <c r="I738" s="496" t="s">
        <v>13620</v>
      </c>
      <c r="J738" s="437"/>
      <c r="K738" s="437"/>
      <c r="L738" s="437"/>
      <c r="M738" s="437"/>
      <c r="N738" s="437"/>
      <c r="O738" s="437"/>
      <c r="P738" s="437"/>
      <c r="Q738" s="437"/>
      <c r="R738" s="437"/>
      <c r="S738" s="437"/>
      <c r="T738" s="437"/>
      <c r="U738" s="437"/>
      <c r="V738" s="437"/>
      <c r="W738" s="437"/>
      <c r="X738" s="437"/>
      <c r="Y738" s="437"/>
      <c r="Z738" s="437"/>
      <c r="AA738" s="437"/>
      <c r="AB738" s="437"/>
    </row>
    <row r="739">
      <c r="A739" s="494">
        <v>46105.0</v>
      </c>
      <c r="B739" s="494">
        <v>46113.0</v>
      </c>
      <c r="C739" s="385" t="s">
        <v>2597</v>
      </c>
      <c r="D739" s="385">
        <v>8.69706064131594E14</v>
      </c>
      <c r="E739" s="385" t="s">
        <v>2772</v>
      </c>
      <c r="F739" s="385" t="s">
        <v>13609</v>
      </c>
      <c r="G739" s="491" t="s">
        <v>68</v>
      </c>
      <c r="H739" s="385" t="s">
        <v>13610</v>
      </c>
      <c r="I739" s="496" t="s">
        <v>13621</v>
      </c>
      <c r="J739" s="437"/>
      <c r="K739" s="437"/>
      <c r="L739" s="437"/>
      <c r="M739" s="437"/>
      <c r="N739" s="437"/>
      <c r="O739" s="437"/>
      <c r="P739" s="437"/>
      <c r="Q739" s="437"/>
      <c r="R739" s="437"/>
      <c r="S739" s="437"/>
      <c r="T739" s="437"/>
      <c r="U739" s="437"/>
      <c r="V739" s="437"/>
      <c r="W739" s="437"/>
      <c r="X739" s="437"/>
      <c r="Y739" s="437"/>
      <c r="Z739" s="437"/>
      <c r="AA739" s="437"/>
      <c r="AB739" s="437"/>
    </row>
    <row r="740">
      <c r="A740" s="494">
        <v>46105.0</v>
      </c>
      <c r="B740" s="494">
        <v>46108.0</v>
      </c>
      <c r="C740" s="385" t="s">
        <v>2597</v>
      </c>
      <c r="D740" s="385">
        <v>8.69706064131768E14</v>
      </c>
      <c r="E740" s="385" t="s">
        <v>2772</v>
      </c>
      <c r="F740" s="385" t="s">
        <v>13586</v>
      </c>
      <c r="G740" s="491" t="s">
        <v>68</v>
      </c>
      <c r="H740" s="385">
        <v>8.182548115E9</v>
      </c>
      <c r="I740" s="496" t="s">
        <v>13622</v>
      </c>
      <c r="J740" s="437"/>
      <c r="K740" s="437"/>
      <c r="L740" s="437"/>
      <c r="M740" s="437"/>
      <c r="N740" s="437"/>
      <c r="O740" s="437"/>
      <c r="P740" s="437"/>
      <c r="Q740" s="437"/>
      <c r="R740" s="437"/>
      <c r="S740" s="437"/>
      <c r="T740" s="437"/>
      <c r="U740" s="437"/>
      <c r="V740" s="437"/>
      <c r="W740" s="437"/>
      <c r="X740" s="437"/>
      <c r="Y740" s="437"/>
      <c r="Z740" s="437"/>
      <c r="AA740" s="437"/>
      <c r="AB740" s="437"/>
    </row>
    <row r="741">
      <c r="A741" s="494">
        <v>46105.0</v>
      </c>
      <c r="B741" s="494">
        <v>46163.0</v>
      </c>
      <c r="C741" s="385" t="s">
        <v>2597</v>
      </c>
      <c r="D741" s="385">
        <v>8.69706064131552E14</v>
      </c>
      <c r="E741" s="385" t="s">
        <v>2772</v>
      </c>
      <c r="F741" s="385" t="s">
        <v>10618</v>
      </c>
      <c r="G741" s="491" t="s">
        <v>68</v>
      </c>
      <c r="H741" s="385" t="s">
        <v>2445</v>
      </c>
      <c r="I741" s="496" t="s">
        <v>13623</v>
      </c>
      <c r="J741" s="437"/>
      <c r="K741" s="437"/>
      <c r="L741" s="437"/>
      <c r="M741" s="437"/>
      <c r="N741" s="437"/>
      <c r="O741" s="437"/>
      <c r="P741" s="437"/>
      <c r="Q741" s="437"/>
      <c r="R741" s="437"/>
      <c r="S741" s="437"/>
      <c r="T741" s="437"/>
      <c r="U741" s="437"/>
      <c r="V741" s="437"/>
      <c r="W741" s="437"/>
      <c r="X741" s="437"/>
      <c r="Y741" s="437"/>
      <c r="Z741" s="437"/>
      <c r="AA741" s="437"/>
      <c r="AB741" s="437"/>
    </row>
    <row r="742">
      <c r="A742" s="494">
        <v>46105.0</v>
      </c>
      <c r="B742" s="494">
        <v>46113.0</v>
      </c>
      <c r="C742" s="385" t="s">
        <v>2597</v>
      </c>
      <c r="D742" s="385">
        <v>8.69706064131461E14</v>
      </c>
      <c r="E742" s="385" t="s">
        <v>2772</v>
      </c>
      <c r="F742" s="385" t="s">
        <v>13609</v>
      </c>
      <c r="G742" s="491" t="s">
        <v>68</v>
      </c>
      <c r="H742" s="385" t="s">
        <v>13610</v>
      </c>
      <c r="I742" s="496" t="s">
        <v>13624</v>
      </c>
      <c r="J742" s="437"/>
      <c r="K742" s="437"/>
      <c r="L742" s="437"/>
      <c r="M742" s="437"/>
      <c r="N742" s="437"/>
      <c r="O742" s="437"/>
      <c r="P742" s="437"/>
      <c r="Q742" s="437"/>
      <c r="R742" s="437"/>
      <c r="S742" s="437"/>
      <c r="T742" s="437"/>
      <c r="U742" s="437"/>
      <c r="V742" s="437"/>
      <c r="W742" s="437"/>
      <c r="X742" s="437"/>
      <c r="Y742" s="437"/>
      <c r="Z742" s="437"/>
      <c r="AA742" s="437"/>
      <c r="AB742" s="437"/>
    </row>
    <row r="743">
      <c r="A743" s="494">
        <v>46105.0</v>
      </c>
      <c r="B743" s="494">
        <v>46113.0</v>
      </c>
      <c r="C743" s="385" t="s">
        <v>2597</v>
      </c>
      <c r="D743" s="385">
        <v>8.69706064131453E14</v>
      </c>
      <c r="E743" s="385" t="s">
        <v>2772</v>
      </c>
      <c r="F743" s="385" t="s">
        <v>13609</v>
      </c>
      <c r="G743" s="491" t="s">
        <v>68</v>
      </c>
      <c r="H743" s="385" t="s">
        <v>13610</v>
      </c>
      <c r="I743" s="496" t="s">
        <v>13625</v>
      </c>
      <c r="J743" s="437"/>
      <c r="K743" s="437"/>
      <c r="L743" s="437"/>
      <c r="M743" s="437"/>
      <c r="N743" s="437"/>
      <c r="O743" s="437"/>
      <c r="P743" s="437"/>
      <c r="Q743" s="437"/>
      <c r="R743" s="437"/>
      <c r="S743" s="437"/>
      <c r="T743" s="437"/>
      <c r="U743" s="437"/>
      <c r="V743" s="437"/>
      <c r="W743" s="437"/>
      <c r="X743" s="437"/>
      <c r="Y743" s="437"/>
      <c r="Z743" s="437"/>
      <c r="AA743" s="437"/>
      <c r="AB743" s="437"/>
    </row>
    <row r="744">
      <c r="A744" s="494">
        <v>46105.0</v>
      </c>
      <c r="B744" s="494">
        <v>46113.0</v>
      </c>
      <c r="C744" s="385" t="s">
        <v>2597</v>
      </c>
      <c r="D744" s="385">
        <v>8.69706064131644E14</v>
      </c>
      <c r="E744" s="385" t="s">
        <v>2772</v>
      </c>
      <c r="F744" s="385" t="s">
        <v>13609</v>
      </c>
      <c r="G744" s="491" t="s">
        <v>68</v>
      </c>
      <c r="H744" s="385" t="s">
        <v>13610</v>
      </c>
      <c r="I744" s="496" t="s">
        <v>13626</v>
      </c>
      <c r="J744" s="437"/>
      <c r="K744" s="437"/>
      <c r="L744" s="437"/>
      <c r="M744" s="437"/>
      <c r="N744" s="437"/>
      <c r="O744" s="437"/>
      <c r="P744" s="437"/>
      <c r="Q744" s="437"/>
      <c r="R744" s="437"/>
      <c r="S744" s="437"/>
      <c r="T744" s="437"/>
      <c r="U744" s="437"/>
      <c r="V744" s="437"/>
      <c r="W744" s="437"/>
      <c r="X744" s="437"/>
      <c r="Y744" s="437"/>
      <c r="Z744" s="437"/>
      <c r="AA744" s="437"/>
      <c r="AB744" s="437"/>
    </row>
    <row r="745">
      <c r="A745" s="490">
        <v>46119.0</v>
      </c>
      <c r="B745" s="490">
        <v>46119.0</v>
      </c>
      <c r="C745" s="385" t="s">
        <v>13627</v>
      </c>
      <c r="D745" s="385">
        <v>8.64993060700524E14</v>
      </c>
      <c r="E745" s="385" t="s">
        <v>12666</v>
      </c>
      <c r="F745" s="385" t="s">
        <v>13579</v>
      </c>
      <c r="G745" s="491" t="s">
        <v>68</v>
      </c>
      <c r="H745" s="385">
        <v>8.116037609E9</v>
      </c>
      <c r="I745" s="497">
        <v>46119.0</v>
      </c>
      <c r="J745" s="437"/>
      <c r="K745" s="437"/>
      <c r="L745" s="437"/>
      <c r="M745" s="437"/>
      <c r="N745" s="437"/>
      <c r="O745" s="437"/>
      <c r="P745" s="437"/>
      <c r="Q745" s="437"/>
      <c r="R745" s="437"/>
      <c r="S745" s="437"/>
      <c r="T745" s="437"/>
      <c r="U745" s="437"/>
      <c r="V745" s="437"/>
      <c r="W745" s="437"/>
      <c r="X745" s="437"/>
      <c r="Y745" s="437"/>
      <c r="Z745" s="437"/>
      <c r="AA745" s="437"/>
      <c r="AB745" s="437"/>
    </row>
    <row r="746">
      <c r="A746" s="490">
        <v>46119.0</v>
      </c>
      <c r="B746" s="490">
        <v>46119.0</v>
      </c>
      <c r="C746" s="385" t="s">
        <v>13628</v>
      </c>
      <c r="D746" s="385" t="s">
        <v>68</v>
      </c>
      <c r="E746" s="385" t="s">
        <v>12666</v>
      </c>
      <c r="F746" s="385" t="s">
        <v>13579</v>
      </c>
      <c r="G746" s="491" t="s">
        <v>68</v>
      </c>
      <c r="H746" s="385" t="s">
        <v>13629</v>
      </c>
      <c r="I746" s="497">
        <v>46119.0</v>
      </c>
      <c r="J746" s="437"/>
      <c r="K746" s="437"/>
      <c r="L746" s="437"/>
      <c r="M746" s="437"/>
      <c r="N746" s="437"/>
      <c r="O746" s="437"/>
      <c r="P746" s="437"/>
      <c r="Q746" s="437"/>
      <c r="R746" s="437"/>
      <c r="S746" s="437"/>
      <c r="T746" s="437"/>
      <c r="U746" s="437"/>
      <c r="V746" s="437"/>
      <c r="W746" s="437"/>
      <c r="X746" s="437"/>
      <c r="Y746" s="437"/>
      <c r="Z746" s="437"/>
      <c r="AA746" s="437"/>
      <c r="AB746" s="437"/>
    </row>
    <row r="747">
      <c r="A747" s="494">
        <v>46129.0</v>
      </c>
      <c r="B747" s="494">
        <v>46129.0</v>
      </c>
      <c r="C747" s="385" t="s">
        <v>13576</v>
      </c>
      <c r="D747" s="385">
        <v>8.63874089060077E14</v>
      </c>
      <c r="E747" s="385" t="s">
        <v>7814</v>
      </c>
      <c r="F747" s="385" t="s">
        <v>13579</v>
      </c>
      <c r="G747" s="491">
        <f t="shared" ref="G747:G776" si="15">390*0.16+400</f>
        <v>462.4</v>
      </c>
      <c r="H747" s="385" t="s">
        <v>68</v>
      </c>
      <c r="I747" s="497">
        <v>46129.0</v>
      </c>
      <c r="J747" s="437"/>
      <c r="K747" s="437"/>
      <c r="L747" s="437"/>
      <c r="M747" s="437"/>
      <c r="N747" s="437"/>
      <c r="O747" s="437"/>
      <c r="P747" s="437"/>
      <c r="Q747" s="437"/>
      <c r="R747" s="437"/>
      <c r="S747" s="437"/>
      <c r="T747" s="437"/>
      <c r="U747" s="437"/>
      <c r="V747" s="437"/>
      <c r="W747" s="437"/>
      <c r="X747" s="437"/>
      <c r="Y747" s="437"/>
      <c r="Z747" s="437"/>
      <c r="AA747" s="437"/>
      <c r="AB747" s="437"/>
    </row>
    <row r="748">
      <c r="A748" s="494">
        <v>46129.0</v>
      </c>
      <c r="B748" s="494">
        <v>46129.0</v>
      </c>
      <c r="C748" s="385" t="s">
        <v>13576</v>
      </c>
      <c r="D748" s="385">
        <v>8.63874089024586E14</v>
      </c>
      <c r="E748" s="385" t="s">
        <v>7814</v>
      </c>
      <c r="F748" s="385" t="s">
        <v>13579</v>
      </c>
      <c r="G748" s="491">
        <f t="shared" si="15"/>
        <v>462.4</v>
      </c>
      <c r="H748" s="385" t="s">
        <v>68</v>
      </c>
      <c r="I748" s="497">
        <v>46129.0</v>
      </c>
      <c r="J748" s="437"/>
      <c r="K748" s="437"/>
      <c r="L748" s="437"/>
      <c r="M748" s="437"/>
      <c r="N748" s="437"/>
      <c r="O748" s="437"/>
      <c r="P748" s="437"/>
      <c r="Q748" s="437"/>
      <c r="R748" s="437"/>
      <c r="S748" s="437"/>
      <c r="T748" s="437"/>
      <c r="U748" s="437"/>
      <c r="V748" s="437"/>
      <c r="W748" s="437"/>
      <c r="X748" s="437"/>
      <c r="Y748" s="437"/>
      <c r="Z748" s="437"/>
      <c r="AA748" s="437"/>
      <c r="AB748" s="437"/>
    </row>
    <row r="749">
      <c r="A749" s="494">
        <v>46129.0</v>
      </c>
      <c r="B749" s="494">
        <v>46129.0</v>
      </c>
      <c r="C749" s="385" t="s">
        <v>13576</v>
      </c>
      <c r="D749" s="385">
        <v>8.6387408902791E14</v>
      </c>
      <c r="E749" s="385" t="s">
        <v>7814</v>
      </c>
      <c r="F749" s="385" t="s">
        <v>13579</v>
      </c>
      <c r="G749" s="491">
        <f t="shared" si="15"/>
        <v>462.4</v>
      </c>
      <c r="H749" s="385" t="s">
        <v>68</v>
      </c>
      <c r="I749" s="497">
        <v>46129.0</v>
      </c>
      <c r="J749" s="437"/>
      <c r="K749" s="437"/>
      <c r="L749" s="437"/>
      <c r="M749" s="437"/>
      <c r="N749" s="437"/>
      <c r="O749" s="437"/>
      <c r="P749" s="437"/>
      <c r="Q749" s="437"/>
      <c r="R749" s="437"/>
      <c r="S749" s="437"/>
      <c r="T749" s="437"/>
      <c r="U749" s="437"/>
      <c r="V749" s="437"/>
      <c r="W749" s="437"/>
      <c r="X749" s="437"/>
      <c r="Y749" s="437"/>
      <c r="Z749" s="437"/>
      <c r="AA749" s="437"/>
      <c r="AB749" s="437"/>
    </row>
    <row r="750">
      <c r="A750" s="494">
        <v>46129.0</v>
      </c>
      <c r="B750" s="494">
        <v>46129.0</v>
      </c>
      <c r="C750" s="385" t="s">
        <v>13576</v>
      </c>
      <c r="D750" s="385">
        <v>8.63874089024586E14</v>
      </c>
      <c r="E750" s="385" t="s">
        <v>7814</v>
      </c>
      <c r="F750" s="385" t="s">
        <v>13579</v>
      </c>
      <c r="G750" s="491">
        <f t="shared" si="15"/>
        <v>462.4</v>
      </c>
      <c r="H750" s="385" t="s">
        <v>68</v>
      </c>
      <c r="I750" s="497">
        <v>46129.0</v>
      </c>
      <c r="J750" s="437"/>
      <c r="K750" s="437"/>
      <c r="L750" s="437"/>
      <c r="M750" s="437"/>
      <c r="N750" s="437"/>
      <c r="O750" s="437"/>
      <c r="P750" s="437"/>
      <c r="Q750" s="437"/>
      <c r="R750" s="437"/>
      <c r="S750" s="437"/>
      <c r="T750" s="437"/>
      <c r="U750" s="437"/>
      <c r="V750" s="437"/>
      <c r="W750" s="437"/>
      <c r="X750" s="437"/>
      <c r="Y750" s="437"/>
      <c r="Z750" s="437"/>
      <c r="AA750" s="437"/>
      <c r="AB750" s="437"/>
    </row>
    <row r="751">
      <c r="A751" s="494">
        <v>46129.0</v>
      </c>
      <c r="B751" s="494">
        <v>46129.0</v>
      </c>
      <c r="C751" s="385" t="s">
        <v>13576</v>
      </c>
      <c r="D751" s="385">
        <v>8.63874089039527E14</v>
      </c>
      <c r="E751" s="385" t="s">
        <v>7814</v>
      </c>
      <c r="F751" s="385" t="s">
        <v>13579</v>
      </c>
      <c r="G751" s="491">
        <f t="shared" si="15"/>
        <v>462.4</v>
      </c>
      <c r="H751" s="385" t="s">
        <v>68</v>
      </c>
      <c r="I751" s="497">
        <v>46129.0</v>
      </c>
      <c r="J751" s="437"/>
      <c r="K751" s="437"/>
      <c r="L751" s="437"/>
      <c r="M751" s="437"/>
      <c r="N751" s="437"/>
      <c r="O751" s="437"/>
      <c r="P751" s="437"/>
      <c r="Q751" s="437"/>
      <c r="R751" s="437"/>
      <c r="S751" s="437"/>
      <c r="T751" s="437"/>
      <c r="U751" s="437"/>
      <c r="V751" s="437"/>
      <c r="W751" s="437"/>
      <c r="X751" s="437"/>
      <c r="Y751" s="437"/>
      <c r="Z751" s="437"/>
      <c r="AA751" s="437"/>
      <c r="AB751" s="437"/>
    </row>
    <row r="752">
      <c r="A752" s="494">
        <v>46129.0</v>
      </c>
      <c r="B752" s="494">
        <v>46129.0</v>
      </c>
      <c r="C752" s="385" t="s">
        <v>13576</v>
      </c>
      <c r="D752" s="385">
        <v>8.63874089028009E14</v>
      </c>
      <c r="E752" s="385" t="s">
        <v>7814</v>
      </c>
      <c r="F752" s="385" t="s">
        <v>13579</v>
      </c>
      <c r="G752" s="491">
        <f t="shared" si="15"/>
        <v>462.4</v>
      </c>
      <c r="H752" s="385" t="s">
        <v>68</v>
      </c>
      <c r="I752" s="497">
        <v>46129.0</v>
      </c>
      <c r="J752" s="437"/>
      <c r="K752" s="437"/>
      <c r="L752" s="437"/>
      <c r="M752" s="437"/>
      <c r="N752" s="437"/>
      <c r="O752" s="437"/>
      <c r="P752" s="437"/>
      <c r="Q752" s="437"/>
      <c r="R752" s="437"/>
      <c r="S752" s="437"/>
      <c r="T752" s="437"/>
      <c r="U752" s="437"/>
      <c r="V752" s="437"/>
      <c r="W752" s="437"/>
      <c r="X752" s="437"/>
      <c r="Y752" s="437"/>
      <c r="Z752" s="437"/>
      <c r="AA752" s="437"/>
      <c r="AB752" s="437"/>
    </row>
    <row r="753">
      <c r="A753" s="494">
        <v>46129.0</v>
      </c>
      <c r="B753" s="494">
        <v>46129.0</v>
      </c>
      <c r="C753" s="385" t="s">
        <v>13576</v>
      </c>
      <c r="D753" s="385">
        <v>8.66557083065542E14</v>
      </c>
      <c r="E753" s="385" t="s">
        <v>7814</v>
      </c>
      <c r="F753" s="385" t="s">
        <v>13579</v>
      </c>
      <c r="G753" s="491">
        <f t="shared" si="15"/>
        <v>462.4</v>
      </c>
      <c r="H753" s="385" t="s">
        <v>68</v>
      </c>
      <c r="I753" s="497">
        <v>46129.0</v>
      </c>
      <c r="J753" s="437"/>
      <c r="K753" s="437"/>
      <c r="L753" s="437"/>
      <c r="M753" s="437"/>
      <c r="N753" s="437"/>
      <c r="O753" s="437"/>
      <c r="P753" s="437"/>
      <c r="Q753" s="437"/>
      <c r="R753" s="437"/>
      <c r="S753" s="437"/>
      <c r="T753" s="437"/>
      <c r="U753" s="437"/>
      <c r="V753" s="437"/>
      <c r="W753" s="437"/>
      <c r="X753" s="437"/>
      <c r="Y753" s="437"/>
      <c r="Z753" s="437"/>
      <c r="AA753" s="437"/>
      <c r="AB753" s="437"/>
    </row>
    <row r="754">
      <c r="A754" s="494">
        <v>46129.0</v>
      </c>
      <c r="B754" s="494">
        <v>46129.0</v>
      </c>
      <c r="C754" s="385" t="s">
        <v>13576</v>
      </c>
      <c r="D754" s="385">
        <v>8.66557083088577E14</v>
      </c>
      <c r="E754" s="385" t="s">
        <v>7814</v>
      </c>
      <c r="F754" s="385" t="s">
        <v>13579</v>
      </c>
      <c r="G754" s="491">
        <f t="shared" si="15"/>
        <v>462.4</v>
      </c>
      <c r="H754" s="385" t="s">
        <v>68</v>
      </c>
      <c r="I754" s="497">
        <v>46129.0</v>
      </c>
      <c r="J754" s="437"/>
      <c r="K754" s="437"/>
      <c r="L754" s="437"/>
      <c r="M754" s="437"/>
      <c r="N754" s="437"/>
      <c r="O754" s="437"/>
      <c r="P754" s="437"/>
      <c r="Q754" s="437"/>
      <c r="R754" s="437"/>
      <c r="S754" s="437"/>
      <c r="T754" s="437"/>
      <c r="U754" s="437"/>
      <c r="V754" s="437"/>
      <c r="W754" s="437"/>
      <c r="X754" s="437"/>
      <c r="Y754" s="437"/>
      <c r="Z754" s="437"/>
      <c r="AA754" s="437"/>
      <c r="AB754" s="437"/>
    </row>
    <row r="755">
      <c r="A755" s="494">
        <v>46129.0</v>
      </c>
      <c r="B755" s="494">
        <v>46129.0</v>
      </c>
      <c r="C755" s="385" t="s">
        <v>13576</v>
      </c>
      <c r="D755" s="385">
        <v>8.63874089037364E14</v>
      </c>
      <c r="E755" s="385" t="s">
        <v>7814</v>
      </c>
      <c r="F755" s="385" t="s">
        <v>13579</v>
      </c>
      <c r="G755" s="491">
        <f t="shared" si="15"/>
        <v>462.4</v>
      </c>
      <c r="H755" s="385" t="s">
        <v>68</v>
      </c>
      <c r="I755" s="497">
        <v>46129.0</v>
      </c>
      <c r="J755" s="437"/>
      <c r="K755" s="437"/>
      <c r="L755" s="437"/>
      <c r="M755" s="437"/>
      <c r="N755" s="437"/>
      <c r="O755" s="437"/>
      <c r="P755" s="437"/>
      <c r="Q755" s="437"/>
      <c r="R755" s="437"/>
      <c r="S755" s="437"/>
      <c r="T755" s="437"/>
      <c r="U755" s="437"/>
      <c r="V755" s="437"/>
      <c r="W755" s="437"/>
      <c r="X755" s="437"/>
      <c r="Y755" s="437"/>
      <c r="Z755" s="437"/>
      <c r="AA755" s="437"/>
      <c r="AB755" s="437"/>
    </row>
    <row r="756">
      <c r="A756" s="494">
        <v>46129.0</v>
      </c>
      <c r="B756" s="494">
        <v>46129.0</v>
      </c>
      <c r="C756" s="385" t="s">
        <v>13576</v>
      </c>
      <c r="D756" s="385">
        <v>8.63874089039394E14</v>
      </c>
      <c r="E756" s="385" t="s">
        <v>7814</v>
      </c>
      <c r="F756" s="385" t="s">
        <v>13579</v>
      </c>
      <c r="G756" s="491">
        <f t="shared" si="15"/>
        <v>462.4</v>
      </c>
      <c r="H756" s="385" t="s">
        <v>68</v>
      </c>
      <c r="I756" s="497">
        <v>46129.0</v>
      </c>
      <c r="J756" s="437"/>
      <c r="K756" s="437"/>
      <c r="L756" s="437"/>
      <c r="M756" s="437"/>
      <c r="N756" s="437"/>
      <c r="O756" s="437"/>
      <c r="P756" s="437"/>
      <c r="Q756" s="437"/>
      <c r="R756" s="437"/>
      <c r="S756" s="437"/>
      <c r="T756" s="437"/>
      <c r="U756" s="437"/>
      <c r="V756" s="437"/>
      <c r="W756" s="437"/>
      <c r="X756" s="437"/>
      <c r="Y756" s="437"/>
      <c r="Z756" s="437"/>
      <c r="AA756" s="437"/>
      <c r="AB756" s="437"/>
    </row>
    <row r="757">
      <c r="A757" s="494">
        <v>46129.0</v>
      </c>
      <c r="B757" s="494">
        <v>46129.0</v>
      </c>
      <c r="C757" s="385" t="s">
        <v>13576</v>
      </c>
      <c r="D757" s="385">
        <v>8.63874089050706E14</v>
      </c>
      <c r="E757" s="385" t="s">
        <v>7814</v>
      </c>
      <c r="F757" s="385" t="s">
        <v>13579</v>
      </c>
      <c r="G757" s="491">
        <f t="shared" si="15"/>
        <v>462.4</v>
      </c>
      <c r="H757" s="385" t="s">
        <v>68</v>
      </c>
      <c r="I757" s="497">
        <v>46129.0</v>
      </c>
      <c r="J757" s="437"/>
      <c r="K757" s="437"/>
      <c r="L757" s="437"/>
      <c r="M757" s="437"/>
      <c r="N757" s="437"/>
      <c r="O757" s="437"/>
      <c r="P757" s="437"/>
      <c r="Q757" s="437"/>
      <c r="R757" s="437"/>
      <c r="S757" s="437"/>
      <c r="T757" s="437"/>
      <c r="U757" s="437"/>
      <c r="V757" s="437"/>
      <c r="W757" s="437"/>
      <c r="X757" s="437"/>
      <c r="Y757" s="437"/>
      <c r="Z757" s="437"/>
      <c r="AA757" s="437"/>
      <c r="AB757" s="437"/>
    </row>
    <row r="758">
      <c r="A758" s="494">
        <v>46129.0</v>
      </c>
      <c r="B758" s="494">
        <v>46129.0</v>
      </c>
      <c r="C758" s="385" t="s">
        <v>13576</v>
      </c>
      <c r="D758" s="385">
        <v>8.63874089029361E14</v>
      </c>
      <c r="E758" s="385" t="s">
        <v>7814</v>
      </c>
      <c r="F758" s="385" t="s">
        <v>13579</v>
      </c>
      <c r="G758" s="491">
        <f t="shared" si="15"/>
        <v>462.4</v>
      </c>
      <c r="H758" s="385" t="s">
        <v>68</v>
      </c>
      <c r="I758" s="497">
        <v>46129.0</v>
      </c>
      <c r="J758" s="437"/>
      <c r="K758" s="437"/>
      <c r="L758" s="437"/>
      <c r="M758" s="437"/>
      <c r="N758" s="437"/>
      <c r="O758" s="437"/>
      <c r="P758" s="437"/>
      <c r="Q758" s="437"/>
      <c r="R758" s="437"/>
      <c r="S758" s="437"/>
      <c r="T758" s="437"/>
      <c r="U758" s="437"/>
      <c r="V758" s="437"/>
      <c r="W758" s="437"/>
      <c r="X758" s="437"/>
      <c r="Y758" s="437"/>
      <c r="Z758" s="437"/>
      <c r="AA758" s="437"/>
      <c r="AB758" s="437"/>
    </row>
    <row r="759">
      <c r="A759" s="494">
        <v>46129.0</v>
      </c>
      <c r="B759" s="494">
        <v>46129.0</v>
      </c>
      <c r="C759" s="385" t="s">
        <v>13576</v>
      </c>
      <c r="D759" s="385">
        <v>8.63874089049757E14</v>
      </c>
      <c r="E759" s="385" t="s">
        <v>7814</v>
      </c>
      <c r="F759" s="385" t="s">
        <v>13579</v>
      </c>
      <c r="G759" s="491">
        <f t="shared" si="15"/>
        <v>462.4</v>
      </c>
      <c r="H759" s="385" t="s">
        <v>68</v>
      </c>
      <c r="I759" s="497">
        <v>46129.0</v>
      </c>
      <c r="J759" s="437"/>
      <c r="K759" s="437"/>
      <c r="L759" s="437"/>
      <c r="M759" s="437"/>
      <c r="N759" s="437"/>
      <c r="O759" s="437"/>
      <c r="P759" s="437"/>
      <c r="Q759" s="437"/>
      <c r="R759" s="437"/>
      <c r="S759" s="437"/>
      <c r="T759" s="437"/>
      <c r="U759" s="437"/>
      <c r="V759" s="437"/>
      <c r="W759" s="437"/>
      <c r="X759" s="437"/>
      <c r="Y759" s="437"/>
      <c r="Z759" s="437"/>
      <c r="AA759" s="437"/>
      <c r="AB759" s="437"/>
    </row>
    <row r="760">
      <c r="A760" s="494">
        <v>46129.0</v>
      </c>
      <c r="B760" s="494">
        <v>46129.0</v>
      </c>
      <c r="C760" s="385" t="s">
        <v>13576</v>
      </c>
      <c r="D760" s="385">
        <v>8.63874089027332E14</v>
      </c>
      <c r="E760" s="385" t="s">
        <v>7814</v>
      </c>
      <c r="F760" s="385" t="s">
        <v>13579</v>
      </c>
      <c r="G760" s="491">
        <f t="shared" si="15"/>
        <v>462.4</v>
      </c>
      <c r="H760" s="385" t="s">
        <v>68</v>
      </c>
      <c r="I760" s="497">
        <v>46129.0</v>
      </c>
      <c r="J760" s="437"/>
      <c r="K760" s="437"/>
      <c r="L760" s="437"/>
      <c r="M760" s="437"/>
      <c r="N760" s="437"/>
      <c r="O760" s="437"/>
      <c r="P760" s="437"/>
      <c r="Q760" s="437"/>
      <c r="R760" s="437"/>
      <c r="S760" s="437"/>
      <c r="T760" s="437"/>
      <c r="U760" s="437"/>
      <c r="V760" s="437"/>
      <c r="W760" s="437"/>
      <c r="X760" s="437"/>
      <c r="Y760" s="437"/>
      <c r="Z760" s="437"/>
      <c r="AA760" s="437"/>
      <c r="AB760" s="437"/>
    </row>
    <row r="761">
      <c r="A761" s="494">
        <v>46129.0</v>
      </c>
      <c r="B761" s="494">
        <v>46129.0</v>
      </c>
      <c r="C761" s="385" t="s">
        <v>13576</v>
      </c>
      <c r="D761" s="385">
        <v>8.63874089048445E14</v>
      </c>
      <c r="E761" s="385" t="s">
        <v>7814</v>
      </c>
      <c r="F761" s="385" t="s">
        <v>13579</v>
      </c>
      <c r="G761" s="491">
        <f t="shared" si="15"/>
        <v>462.4</v>
      </c>
      <c r="H761" s="385" t="s">
        <v>68</v>
      </c>
      <c r="I761" s="497">
        <v>46129.0</v>
      </c>
      <c r="J761" s="437"/>
      <c r="K761" s="437"/>
      <c r="L761" s="437"/>
      <c r="M761" s="437"/>
      <c r="N761" s="437"/>
      <c r="O761" s="437"/>
      <c r="P761" s="437"/>
      <c r="Q761" s="437"/>
      <c r="R761" s="437"/>
      <c r="S761" s="437"/>
      <c r="T761" s="437"/>
      <c r="U761" s="437"/>
      <c r="V761" s="437"/>
      <c r="W761" s="437"/>
      <c r="X761" s="437"/>
      <c r="Y761" s="437"/>
      <c r="Z761" s="437"/>
      <c r="AA761" s="437"/>
      <c r="AB761" s="437"/>
    </row>
    <row r="762">
      <c r="A762" s="494">
        <v>46129.0</v>
      </c>
      <c r="B762" s="494">
        <v>46129.0</v>
      </c>
      <c r="C762" s="385" t="s">
        <v>13576</v>
      </c>
      <c r="D762" s="385">
        <v>8.63874089025559E14</v>
      </c>
      <c r="E762" s="385" t="s">
        <v>7814</v>
      </c>
      <c r="F762" s="385" t="s">
        <v>13579</v>
      </c>
      <c r="G762" s="491">
        <f t="shared" si="15"/>
        <v>462.4</v>
      </c>
      <c r="H762" s="385" t="s">
        <v>68</v>
      </c>
      <c r="I762" s="497">
        <v>46129.0</v>
      </c>
      <c r="J762" s="437"/>
      <c r="K762" s="437"/>
      <c r="L762" s="437"/>
      <c r="M762" s="437"/>
      <c r="N762" s="437"/>
      <c r="O762" s="437"/>
      <c r="P762" s="437"/>
      <c r="Q762" s="437"/>
      <c r="R762" s="437"/>
      <c r="S762" s="437"/>
      <c r="T762" s="437"/>
      <c r="U762" s="437"/>
      <c r="V762" s="437"/>
      <c r="W762" s="437"/>
      <c r="X762" s="437"/>
      <c r="Y762" s="437"/>
      <c r="Z762" s="437"/>
      <c r="AA762" s="437"/>
      <c r="AB762" s="437"/>
    </row>
    <row r="763">
      <c r="A763" s="494">
        <v>46129.0</v>
      </c>
      <c r="B763" s="494">
        <v>46129.0</v>
      </c>
      <c r="C763" s="385" t="s">
        <v>13576</v>
      </c>
      <c r="D763" s="385">
        <v>8.63874089028942E14</v>
      </c>
      <c r="E763" s="385" t="s">
        <v>7814</v>
      </c>
      <c r="F763" s="385" t="s">
        <v>13579</v>
      </c>
      <c r="G763" s="491">
        <f t="shared" si="15"/>
        <v>462.4</v>
      </c>
      <c r="H763" s="385" t="s">
        <v>68</v>
      </c>
      <c r="I763" s="497">
        <v>46129.0</v>
      </c>
      <c r="J763" s="437"/>
      <c r="K763" s="437"/>
      <c r="L763" s="437"/>
      <c r="M763" s="437"/>
      <c r="N763" s="437"/>
      <c r="O763" s="437"/>
      <c r="P763" s="437"/>
      <c r="Q763" s="437"/>
      <c r="R763" s="437"/>
      <c r="S763" s="437"/>
      <c r="T763" s="437"/>
      <c r="U763" s="437"/>
      <c r="V763" s="437"/>
      <c r="W763" s="437"/>
      <c r="X763" s="437"/>
      <c r="Y763" s="437"/>
      <c r="Z763" s="437"/>
      <c r="AA763" s="437"/>
      <c r="AB763" s="437"/>
    </row>
    <row r="764">
      <c r="A764" s="494">
        <v>46129.0</v>
      </c>
      <c r="B764" s="494">
        <v>46129.0</v>
      </c>
      <c r="C764" s="385" t="s">
        <v>13576</v>
      </c>
      <c r="D764" s="385">
        <v>8.63874089027761E14</v>
      </c>
      <c r="E764" s="385" t="s">
        <v>7814</v>
      </c>
      <c r="F764" s="385" t="s">
        <v>13579</v>
      </c>
      <c r="G764" s="491">
        <f t="shared" si="15"/>
        <v>462.4</v>
      </c>
      <c r="H764" s="385" t="s">
        <v>68</v>
      </c>
      <c r="I764" s="497">
        <v>46129.0</v>
      </c>
      <c r="J764" s="437"/>
      <c r="K764" s="437"/>
      <c r="L764" s="437"/>
      <c r="M764" s="437"/>
      <c r="N764" s="437"/>
      <c r="O764" s="437"/>
      <c r="P764" s="437"/>
      <c r="Q764" s="437"/>
      <c r="R764" s="437"/>
      <c r="S764" s="437"/>
      <c r="T764" s="437"/>
      <c r="U764" s="437"/>
      <c r="V764" s="437"/>
      <c r="W764" s="437"/>
      <c r="X764" s="437"/>
      <c r="Y764" s="437"/>
      <c r="Z764" s="437"/>
      <c r="AA764" s="437"/>
      <c r="AB764" s="437"/>
    </row>
    <row r="765">
      <c r="A765" s="494">
        <v>46129.0</v>
      </c>
      <c r="B765" s="494">
        <v>46129.0</v>
      </c>
      <c r="C765" s="385" t="s">
        <v>13576</v>
      </c>
      <c r="D765" s="385">
        <v>8.63874084601271E14</v>
      </c>
      <c r="E765" s="385" t="s">
        <v>7814</v>
      </c>
      <c r="F765" s="385" t="s">
        <v>13579</v>
      </c>
      <c r="G765" s="491">
        <f t="shared" si="15"/>
        <v>462.4</v>
      </c>
      <c r="H765" s="385" t="s">
        <v>68</v>
      </c>
      <c r="I765" s="497">
        <v>46129.0</v>
      </c>
      <c r="J765" s="437"/>
      <c r="K765" s="437"/>
      <c r="L765" s="437"/>
      <c r="M765" s="437"/>
      <c r="N765" s="437"/>
      <c r="O765" s="437"/>
      <c r="P765" s="437"/>
      <c r="Q765" s="437"/>
      <c r="R765" s="437"/>
      <c r="S765" s="437"/>
      <c r="T765" s="437"/>
      <c r="U765" s="437"/>
      <c r="V765" s="437"/>
      <c r="W765" s="437"/>
      <c r="X765" s="437"/>
      <c r="Y765" s="437"/>
      <c r="Z765" s="437"/>
      <c r="AA765" s="437"/>
      <c r="AB765" s="437"/>
    </row>
    <row r="766">
      <c r="A766" s="494">
        <v>46129.0</v>
      </c>
      <c r="B766" s="494">
        <v>46129.0</v>
      </c>
      <c r="C766" s="385" t="s">
        <v>13576</v>
      </c>
      <c r="D766" s="385">
        <v>8.63874089028645E14</v>
      </c>
      <c r="E766" s="385" t="s">
        <v>7814</v>
      </c>
      <c r="F766" s="385" t="s">
        <v>13579</v>
      </c>
      <c r="G766" s="491">
        <f t="shared" si="15"/>
        <v>462.4</v>
      </c>
      <c r="H766" s="385" t="s">
        <v>68</v>
      </c>
      <c r="I766" s="497">
        <v>46129.0</v>
      </c>
      <c r="J766" s="437"/>
      <c r="K766" s="437"/>
      <c r="L766" s="437"/>
      <c r="M766" s="437"/>
      <c r="N766" s="437"/>
      <c r="O766" s="437"/>
      <c r="P766" s="437"/>
      <c r="Q766" s="437"/>
      <c r="R766" s="437"/>
      <c r="S766" s="437"/>
      <c r="T766" s="437"/>
      <c r="U766" s="437"/>
      <c r="V766" s="437"/>
      <c r="W766" s="437"/>
      <c r="X766" s="437"/>
      <c r="Y766" s="437"/>
      <c r="Z766" s="437"/>
      <c r="AA766" s="437"/>
      <c r="AB766" s="437"/>
    </row>
    <row r="767">
      <c r="A767" s="494">
        <v>46129.0</v>
      </c>
      <c r="B767" s="494">
        <v>46129.0</v>
      </c>
      <c r="C767" s="385" t="s">
        <v>13576</v>
      </c>
      <c r="D767" s="385">
        <v>8.66557084316779E14</v>
      </c>
      <c r="E767" s="385" t="s">
        <v>7814</v>
      </c>
      <c r="F767" s="385" t="s">
        <v>13579</v>
      </c>
      <c r="G767" s="491">
        <f t="shared" si="15"/>
        <v>462.4</v>
      </c>
      <c r="H767" s="385" t="s">
        <v>68</v>
      </c>
      <c r="I767" s="497">
        <v>46129.0</v>
      </c>
      <c r="J767" s="437"/>
      <c r="K767" s="437"/>
      <c r="L767" s="437"/>
      <c r="M767" s="437"/>
      <c r="N767" s="437"/>
      <c r="O767" s="437"/>
      <c r="P767" s="437"/>
      <c r="Q767" s="437"/>
      <c r="R767" s="437"/>
      <c r="S767" s="437"/>
      <c r="T767" s="437"/>
      <c r="U767" s="437"/>
      <c r="V767" s="437"/>
      <c r="W767" s="437"/>
      <c r="X767" s="437"/>
      <c r="Y767" s="437"/>
      <c r="Z767" s="437"/>
      <c r="AA767" s="437"/>
      <c r="AB767" s="437"/>
    </row>
    <row r="768">
      <c r="A768" s="494">
        <v>46129.0</v>
      </c>
      <c r="B768" s="494">
        <v>46129.0</v>
      </c>
      <c r="C768" s="385" t="s">
        <v>13576</v>
      </c>
      <c r="D768" s="385">
        <v>8.63874089031011E14</v>
      </c>
      <c r="E768" s="385" t="s">
        <v>7814</v>
      </c>
      <c r="F768" s="385" t="s">
        <v>13579</v>
      </c>
      <c r="G768" s="491">
        <f t="shared" si="15"/>
        <v>462.4</v>
      </c>
      <c r="H768" s="385" t="s">
        <v>68</v>
      </c>
      <c r="I768" s="497">
        <v>46129.0</v>
      </c>
      <c r="J768" s="437"/>
      <c r="K768" s="437"/>
      <c r="L768" s="437"/>
      <c r="M768" s="437"/>
      <c r="N768" s="437"/>
      <c r="O768" s="437"/>
      <c r="P768" s="437"/>
      <c r="Q768" s="437"/>
      <c r="R768" s="437"/>
      <c r="S768" s="437"/>
      <c r="T768" s="437"/>
      <c r="U768" s="437"/>
      <c r="V768" s="437"/>
      <c r="W768" s="437"/>
      <c r="X768" s="437"/>
      <c r="Y768" s="437"/>
      <c r="Z768" s="437"/>
      <c r="AA768" s="437"/>
      <c r="AB768" s="437"/>
    </row>
    <row r="769">
      <c r="A769" s="494">
        <v>46129.0</v>
      </c>
      <c r="B769" s="494">
        <v>46129.0</v>
      </c>
      <c r="C769" s="385" t="s">
        <v>13576</v>
      </c>
      <c r="D769" s="385">
        <v>8.63874089045128E14</v>
      </c>
      <c r="E769" s="385" t="s">
        <v>7814</v>
      </c>
      <c r="F769" s="385" t="s">
        <v>13579</v>
      </c>
      <c r="G769" s="491">
        <f t="shared" si="15"/>
        <v>462.4</v>
      </c>
      <c r="H769" s="385" t="s">
        <v>68</v>
      </c>
      <c r="I769" s="497">
        <v>46129.0</v>
      </c>
      <c r="J769" s="437"/>
      <c r="K769" s="437"/>
      <c r="L769" s="437"/>
      <c r="M769" s="437"/>
      <c r="N769" s="437"/>
      <c r="O769" s="437"/>
      <c r="P769" s="437"/>
      <c r="Q769" s="437"/>
      <c r="R769" s="437"/>
      <c r="S769" s="437"/>
      <c r="T769" s="437"/>
      <c r="U769" s="437"/>
      <c r="V769" s="437"/>
      <c r="W769" s="437"/>
      <c r="X769" s="437"/>
      <c r="Y769" s="437"/>
      <c r="Z769" s="437"/>
      <c r="AA769" s="437"/>
      <c r="AB769" s="437"/>
    </row>
    <row r="770">
      <c r="A770" s="494">
        <v>46129.0</v>
      </c>
      <c r="B770" s="494">
        <v>46129.0</v>
      </c>
      <c r="C770" s="385" t="s">
        <v>13576</v>
      </c>
      <c r="D770" s="385">
        <v>8.62667082690846E14</v>
      </c>
      <c r="E770" s="385" t="s">
        <v>7814</v>
      </c>
      <c r="F770" s="385" t="s">
        <v>13579</v>
      </c>
      <c r="G770" s="491">
        <f t="shared" si="15"/>
        <v>462.4</v>
      </c>
      <c r="H770" s="385" t="s">
        <v>68</v>
      </c>
      <c r="I770" s="497">
        <v>46129.0</v>
      </c>
      <c r="J770" s="437"/>
      <c r="K770" s="437"/>
      <c r="L770" s="437"/>
      <c r="M770" s="437"/>
      <c r="N770" s="437"/>
      <c r="O770" s="437"/>
      <c r="P770" s="437"/>
      <c r="Q770" s="437"/>
      <c r="R770" s="437"/>
      <c r="S770" s="437"/>
      <c r="T770" s="437"/>
      <c r="U770" s="437"/>
      <c r="V770" s="437"/>
      <c r="W770" s="437"/>
      <c r="X770" s="437"/>
      <c r="Y770" s="437"/>
      <c r="Z770" s="437"/>
      <c r="AA770" s="437"/>
      <c r="AB770" s="437"/>
    </row>
    <row r="771">
      <c r="A771" s="494">
        <v>46129.0</v>
      </c>
      <c r="B771" s="494">
        <v>46129.0</v>
      </c>
      <c r="C771" s="385" t="s">
        <v>13576</v>
      </c>
      <c r="D771" s="385">
        <v>8.63874089055739E14</v>
      </c>
      <c r="E771" s="385" t="s">
        <v>7814</v>
      </c>
      <c r="F771" s="385" t="s">
        <v>13579</v>
      </c>
      <c r="G771" s="491">
        <f t="shared" si="15"/>
        <v>462.4</v>
      </c>
      <c r="H771" s="385" t="s">
        <v>68</v>
      </c>
      <c r="I771" s="497">
        <v>46129.0</v>
      </c>
      <c r="J771" s="437"/>
      <c r="K771" s="437"/>
      <c r="L771" s="437"/>
      <c r="M771" s="437"/>
      <c r="N771" s="437"/>
      <c r="O771" s="437"/>
      <c r="P771" s="437"/>
      <c r="Q771" s="437"/>
      <c r="R771" s="437"/>
      <c r="S771" s="437"/>
      <c r="T771" s="437"/>
      <c r="U771" s="437"/>
      <c r="V771" s="437"/>
      <c r="W771" s="437"/>
      <c r="X771" s="437"/>
      <c r="Y771" s="437"/>
      <c r="Z771" s="437"/>
      <c r="AA771" s="437"/>
      <c r="AB771" s="437"/>
    </row>
    <row r="772">
      <c r="A772" s="494">
        <v>46129.0</v>
      </c>
      <c r="B772" s="494">
        <v>46129.0</v>
      </c>
      <c r="C772" s="385" t="s">
        <v>13576</v>
      </c>
      <c r="D772" s="385">
        <v>8.63874089032407E14</v>
      </c>
      <c r="E772" s="385" t="s">
        <v>7814</v>
      </c>
      <c r="F772" s="385" t="s">
        <v>13579</v>
      </c>
      <c r="G772" s="491">
        <f t="shared" si="15"/>
        <v>462.4</v>
      </c>
      <c r="H772" s="385" t="s">
        <v>68</v>
      </c>
      <c r="I772" s="497">
        <v>46129.0</v>
      </c>
      <c r="J772" s="437"/>
      <c r="K772" s="437"/>
      <c r="L772" s="437"/>
      <c r="M772" s="437"/>
      <c r="N772" s="437"/>
      <c r="O772" s="437"/>
      <c r="P772" s="437"/>
      <c r="Q772" s="437"/>
      <c r="R772" s="437"/>
      <c r="S772" s="437"/>
      <c r="T772" s="437"/>
      <c r="U772" s="437"/>
      <c r="V772" s="437"/>
      <c r="W772" s="437"/>
      <c r="X772" s="437"/>
      <c r="Y772" s="437"/>
      <c r="Z772" s="437"/>
      <c r="AA772" s="437"/>
      <c r="AB772" s="437"/>
    </row>
    <row r="773">
      <c r="A773" s="494">
        <v>46129.0</v>
      </c>
      <c r="B773" s="494">
        <v>46129.0</v>
      </c>
      <c r="C773" s="385" t="s">
        <v>13576</v>
      </c>
      <c r="D773" s="385">
        <v>8.63874089032126E14</v>
      </c>
      <c r="E773" s="385" t="s">
        <v>7814</v>
      </c>
      <c r="F773" s="385" t="s">
        <v>13579</v>
      </c>
      <c r="G773" s="491">
        <f t="shared" si="15"/>
        <v>462.4</v>
      </c>
      <c r="H773" s="385" t="s">
        <v>68</v>
      </c>
      <c r="I773" s="497">
        <v>46129.0</v>
      </c>
      <c r="J773" s="437"/>
      <c r="K773" s="437"/>
      <c r="L773" s="437"/>
      <c r="M773" s="437"/>
      <c r="N773" s="437"/>
      <c r="O773" s="437"/>
      <c r="P773" s="437"/>
      <c r="Q773" s="437"/>
      <c r="R773" s="437"/>
      <c r="S773" s="437"/>
      <c r="T773" s="437"/>
      <c r="U773" s="437"/>
      <c r="V773" s="437"/>
      <c r="W773" s="437"/>
      <c r="X773" s="437"/>
      <c r="Y773" s="437"/>
      <c r="Z773" s="437"/>
      <c r="AA773" s="437"/>
      <c r="AB773" s="437"/>
    </row>
    <row r="774">
      <c r="A774" s="494">
        <v>46129.0</v>
      </c>
      <c r="B774" s="494">
        <v>46129.0</v>
      </c>
      <c r="C774" s="385" t="s">
        <v>13576</v>
      </c>
      <c r="D774" s="385">
        <v>8.63874089030989E14</v>
      </c>
      <c r="E774" s="385" t="s">
        <v>7814</v>
      </c>
      <c r="F774" s="385" t="s">
        <v>13579</v>
      </c>
      <c r="G774" s="491">
        <f t="shared" si="15"/>
        <v>462.4</v>
      </c>
      <c r="H774" s="385" t="s">
        <v>68</v>
      </c>
      <c r="I774" s="497">
        <v>46129.0</v>
      </c>
      <c r="J774" s="437"/>
      <c r="K774" s="437"/>
      <c r="L774" s="437"/>
      <c r="M774" s="437"/>
      <c r="N774" s="437"/>
      <c r="O774" s="437"/>
      <c r="P774" s="437"/>
      <c r="Q774" s="437"/>
      <c r="R774" s="437"/>
      <c r="S774" s="437"/>
      <c r="T774" s="437"/>
      <c r="U774" s="437"/>
      <c r="V774" s="437"/>
      <c r="W774" s="437"/>
      <c r="X774" s="437"/>
      <c r="Y774" s="437"/>
      <c r="Z774" s="437"/>
      <c r="AA774" s="437"/>
      <c r="AB774" s="437"/>
    </row>
    <row r="775">
      <c r="A775" s="494">
        <v>46129.0</v>
      </c>
      <c r="B775" s="494">
        <v>46129.0</v>
      </c>
      <c r="C775" s="385" t="s">
        <v>13576</v>
      </c>
      <c r="D775" s="385">
        <v>8.63874089028629E14</v>
      </c>
      <c r="E775" s="385" t="s">
        <v>7814</v>
      </c>
      <c r="F775" s="385" t="s">
        <v>13579</v>
      </c>
      <c r="G775" s="491">
        <f t="shared" si="15"/>
        <v>462.4</v>
      </c>
      <c r="H775" s="385" t="s">
        <v>68</v>
      </c>
      <c r="I775" s="497">
        <v>46129.0</v>
      </c>
      <c r="J775" s="437"/>
      <c r="K775" s="437"/>
      <c r="L775" s="437"/>
      <c r="M775" s="437"/>
      <c r="N775" s="437"/>
      <c r="O775" s="437"/>
      <c r="P775" s="437"/>
      <c r="Q775" s="437"/>
      <c r="R775" s="437"/>
      <c r="S775" s="437"/>
      <c r="T775" s="437"/>
      <c r="U775" s="437"/>
      <c r="V775" s="437"/>
      <c r="W775" s="437"/>
      <c r="X775" s="437"/>
      <c r="Y775" s="437"/>
      <c r="Z775" s="437"/>
      <c r="AA775" s="437"/>
      <c r="AB775" s="437"/>
    </row>
    <row r="776">
      <c r="A776" s="494">
        <v>46129.0</v>
      </c>
      <c r="B776" s="494">
        <v>46129.0</v>
      </c>
      <c r="C776" s="385" t="s">
        <v>13576</v>
      </c>
      <c r="D776" s="385">
        <v>8.63874089060119E14</v>
      </c>
      <c r="E776" s="385" t="s">
        <v>7814</v>
      </c>
      <c r="F776" s="385" t="s">
        <v>13579</v>
      </c>
      <c r="G776" s="491">
        <f t="shared" si="15"/>
        <v>462.4</v>
      </c>
      <c r="H776" s="385" t="s">
        <v>68</v>
      </c>
      <c r="I776" s="497">
        <v>46129.0</v>
      </c>
      <c r="J776" s="437"/>
      <c r="K776" s="437"/>
      <c r="L776" s="437"/>
      <c r="M776" s="437"/>
      <c r="N776" s="437"/>
      <c r="O776" s="437"/>
      <c r="P776" s="437"/>
      <c r="Q776" s="437"/>
      <c r="R776" s="437"/>
      <c r="S776" s="437"/>
      <c r="T776" s="437"/>
      <c r="U776" s="437"/>
      <c r="V776" s="437"/>
      <c r="W776" s="437"/>
      <c r="X776" s="437"/>
      <c r="Y776" s="437"/>
      <c r="Z776" s="437"/>
      <c r="AA776" s="437"/>
      <c r="AB776" s="437"/>
    </row>
    <row r="777">
      <c r="A777" s="494">
        <v>46129.0</v>
      </c>
      <c r="B777" s="494">
        <v>46142.0</v>
      </c>
      <c r="C777" s="385" t="s">
        <v>13576</v>
      </c>
      <c r="D777" s="385">
        <v>8.63874089030914E14</v>
      </c>
      <c r="E777" s="385" t="s">
        <v>2772</v>
      </c>
      <c r="F777" s="385" t="s">
        <v>10618</v>
      </c>
      <c r="G777" s="491" t="s">
        <v>68</v>
      </c>
      <c r="H777" s="385">
        <v>8.135513981E9</v>
      </c>
      <c r="I777" s="497">
        <v>46142.0</v>
      </c>
      <c r="J777" s="437"/>
      <c r="K777" s="437"/>
      <c r="L777" s="437"/>
      <c r="M777" s="437"/>
      <c r="N777" s="437"/>
      <c r="O777" s="437"/>
      <c r="P777" s="437"/>
      <c r="Q777" s="437"/>
      <c r="R777" s="437"/>
      <c r="S777" s="437"/>
      <c r="T777" s="437"/>
      <c r="U777" s="437"/>
      <c r="V777" s="437"/>
      <c r="W777" s="437"/>
      <c r="X777" s="437"/>
      <c r="Y777" s="437"/>
      <c r="Z777" s="437"/>
      <c r="AA777" s="437"/>
      <c r="AB777" s="437"/>
    </row>
    <row r="778">
      <c r="A778" s="494">
        <v>46129.0</v>
      </c>
      <c r="B778" s="494">
        <v>46142.0</v>
      </c>
      <c r="C778" s="385" t="s">
        <v>13576</v>
      </c>
      <c r="D778" s="385">
        <v>8.63874089032233E14</v>
      </c>
      <c r="E778" s="385" t="s">
        <v>2772</v>
      </c>
      <c r="F778" s="385" t="s">
        <v>10618</v>
      </c>
      <c r="G778" s="491" t="s">
        <v>68</v>
      </c>
      <c r="H778" s="385">
        <v>8.11916827E9</v>
      </c>
      <c r="I778" s="497">
        <v>46142.0</v>
      </c>
      <c r="J778" s="437"/>
      <c r="K778" s="437"/>
      <c r="L778" s="437"/>
      <c r="M778" s="437"/>
      <c r="N778" s="437"/>
      <c r="O778" s="437"/>
      <c r="P778" s="437"/>
      <c r="Q778" s="437"/>
      <c r="R778" s="437"/>
      <c r="S778" s="437"/>
      <c r="T778" s="437"/>
      <c r="U778" s="437"/>
      <c r="V778" s="437"/>
      <c r="W778" s="437"/>
      <c r="X778" s="437"/>
      <c r="Y778" s="437"/>
      <c r="Z778" s="437"/>
      <c r="AA778" s="437"/>
      <c r="AB778" s="437"/>
    </row>
    <row r="779">
      <c r="A779" s="494">
        <v>46129.0</v>
      </c>
      <c r="B779" s="494">
        <v>46133.0</v>
      </c>
      <c r="C779" s="385" t="s">
        <v>13576</v>
      </c>
      <c r="D779" s="385">
        <v>8.63874089030724E14</v>
      </c>
      <c r="E779" s="385" t="s">
        <v>13598</v>
      </c>
      <c r="F779" s="385" t="s">
        <v>13579</v>
      </c>
      <c r="G779" s="491">
        <v>449.0</v>
      </c>
      <c r="H779" s="385" t="s">
        <v>68</v>
      </c>
      <c r="I779" s="496" t="s">
        <v>13630</v>
      </c>
      <c r="J779" s="437"/>
      <c r="K779" s="437"/>
      <c r="L779" s="437"/>
      <c r="M779" s="437"/>
      <c r="N779" s="437"/>
      <c r="O779" s="437"/>
      <c r="P779" s="437"/>
      <c r="Q779" s="437"/>
      <c r="R779" s="437"/>
      <c r="S779" s="437"/>
      <c r="T779" s="437"/>
      <c r="U779" s="437"/>
      <c r="V779" s="437"/>
      <c r="W779" s="437"/>
      <c r="X779" s="437"/>
      <c r="Y779" s="437"/>
      <c r="Z779" s="437"/>
      <c r="AA779" s="437"/>
      <c r="AB779" s="437"/>
    </row>
    <row r="780">
      <c r="A780" s="494">
        <v>46129.0</v>
      </c>
      <c r="B780" s="494">
        <v>46133.0</v>
      </c>
      <c r="C780" s="385" t="s">
        <v>13576</v>
      </c>
      <c r="D780" s="385">
        <v>8.63874089028975E14</v>
      </c>
      <c r="E780" s="385" t="s">
        <v>13598</v>
      </c>
      <c r="F780" s="385" t="s">
        <v>13579</v>
      </c>
      <c r="G780" s="491">
        <v>449.0</v>
      </c>
      <c r="H780" s="385" t="s">
        <v>68</v>
      </c>
      <c r="I780" s="496" t="s">
        <v>13630</v>
      </c>
      <c r="J780" s="437"/>
      <c r="K780" s="437"/>
      <c r="L780" s="437"/>
      <c r="M780" s="437"/>
      <c r="N780" s="437"/>
      <c r="O780" s="437"/>
      <c r="P780" s="437"/>
      <c r="Q780" s="437"/>
      <c r="R780" s="437"/>
      <c r="S780" s="437"/>
      <c r="T780" s="437"/>
      <c r="U780" s="437"/>
      <c r="V780" s="437"/>
      <c r="W780" s="437"/>
      <c r="X780" s="437"/>
      <c r="Y780" s="437"/>
      <c r="Z780" s="437"/>
      <c r="AA780" s="437"/>
      <c r="AB780" s="437"/>
    </row>
    <row r="781">
      <c r="A781" s="494">
        <v>46129.0</v>
      </c>
      <c r="B781" s="494">
        <v>46133.0</v>
      </c>
      <c r="C781" s="385" t="s">
        <v>13576</v>
      </c>
      <c r="D781" s="385">
        <v>8.63874089045417E14</v>
      </c>
      <c r="E781" s="385" t="s">
        <v>13598</v>
      </c>
      <c r="F781" s="385" t="s">
        <v>13579</v>
      </c>
      <c r="G781" s="491">
        <v>449.0</v>
      </c>
      <c r="H781" s="385" t="s">
        <v>68</v>
      </c>
      <c r="I781" s="496" t="s">
        <v>13630</v>
      </c>
      <c r="J781" s="437"/>
      <c r="K781" s="437"/>
      <c r="L781" s="437"/>
      <c r="M781" s="437"/>
      <c r="N781" s="437"/>
      <c r="O781" s="437"/>
      <c r="P781" s="437"/>
      <c r="Q781" s="437"/>
      <c r="R781" s="437"/>
      <c r="S781" s="437"/>
      <c r="T781" s="437"/>
      <c r="U781" s="437"/>
      <c r="V781" s="437"/>
      <c r="W781" s="437"/>
      <c r="X781" s="437"/>
      <c r="Y781" s="437"/>
      <c r="Z781" s="437"/>
      <c r="AA781" s="437"/>
      <c r="AB781" s="437"/>
    </row>
    <row r="782">
      <c r="A782" s="494">
        <v>46129.0</v>
      </c>
      <c r="B782" s="494">
        <v>46133.0</v>
      </c>
      <c r="C782" s="385" t="s">
        <v>13576</v>
      </c>
      <c r="D782" s="385">
        <v>8.63874089025435E14</v>
      </c>
      <c r="E782" s="385" t="s">
        <v>13598</v>
      </c>
      <c r="F782" s="385" t="s">
        <v>13579</v>
      </c>
      <c r="G782" s="491">
        <v>449.0</v>
      </c>
      <c r="H782" s="385" t="s">
        <v>68</v>
      </c>
      <c r="I782" s="496" t="s">
        <v>13630</v>
      </c>
      <c r="J782" s="437"/>
      <c r="K782" s="437"/>
      <c r="L782" s="437"/>
      <c r="M782" s="437"/>
      <c r="N782" s="437"/>
      <c r="O782" s="437"/>
      <c r="P782" s="437"/>
      <c r="Q782" s="437"/>
      <c r="R782" s="437"/>
      <c r="S782" s="437"/>
      <c r="T782" s="437"/>
      <c r="U782" s="437"/>
      <c r="V782" s="437"/>
      <c r="W782" s="437"/>
      <c r="X782" s="437"/>
      <c r="Y782" s="437"/>
      <c r="Z782" s="437"/>
      <c r="AA782" s="437"/>
      <c r="AB782" s="437"/>
    </row>
    <row r="783">
      <c r="A783" s="494">
        <v>46129.0</v>
      </c>
      <c r="B783" s="494">
        <v>46133.0</v>
      </c>
      <c r="C783" s="385" t="s">
        <v>13576</v>
      </c>
      <c r="D783" s="385">
        <v>8.63874089055812E14</v>
      </c>
      <c r="E783" s="385" t="s">
        <v>13598</v>
      </c>
      <c r="F783" s="385" t="s">
        <v>13579</v>
      </c>
      <c r="G783" s="491">
        <v>449.0</v>
      </c>
      <c r="H783" s="385" t="s">
        <v>68</v>
      </c>
      <c r="I783" s="496" t="s">
        <v>13630</v>
      </c>
      <c r="J783" s="437"/>
      <c r="K783" s="437"/>
      <c r="L783" s="437"/>
      <c r="M783" s="437"/>
      <c r="N783" s="437"/>
      <c r="O783" s="437"/>
      <c r="P783" s="437"/>
      <c r="Q783" s="437"/>
      <c r="R783" s="437"/>
      <c r="S783" s="437"/>
      <c r="T783" s="437"/>
      <c r="U783" s="437"/>
      <c r="V783" s="437"/>
      <c r="W783" s="437"/>
      <c r="X783" s="437"/>
      <c r="Y783" s="437"/>
      <c r="Z783" s="437"/>
      <c r="AA783" s="437"/>
      <c r="AB783" s="437"/>
    </row>
    <row r="784">
      <c r="A784" s="494">
        <v>46129.0</v>
      </c>
      <c r="B784" s="494">
        <v>46133.0</v>
      </c>
      <c r="C784" s="385" t="s">
        <v>13576</v>
      </c>
      <c r="D784" s="385">
        <v>8.63874089027878E14</v>
      </c>
      <c r="E784" s="385" t="s">
        <v>13598</v>
      </c>
      <c r="F784" s="385" t="s">
        <v>13579</v>
      </c>
      <c r="G784" s="491">
        <v>449.0</v>
      </c>
      <c r="H784" s="385" t="s">
        <v>68</v>
      </c>
      <c r="I784" s="496" t="s">
        <v>13630</v>
      </c>
      <c r="J784" s="437"/>
      <c r="K784" s="437"/>
      <c r="L784" s="437"/>
      <c r="M784" s="437"/>
      <c r="N784" s="437"/>
      <c r="O784" s="437"/>
      <c r="P784" s="437"/>
      <c r="Q784" s="437"/>
      <c r="R784" s="437"/>
      <c r="S784" s="437"/>
      <c r="T784" s="437"/>
      <c r="U784" s="437"/>
      <c r="V784" s="437"/>
      <c r="W784" s="437"/>
      <c r="X784" s="437"/>
      <c r="Y784" s="437"/>
      <c r="Z784" s="437"/>
      <c r="AA784" s="437"/>
      <c r="AB784" s="437"/>
    </row>
    <row r="785">
      <c r="A785" s="494">
        <v>46129.0</v>
      </c>
      <c r="B785" s="494">
        <v>46133.0</v>
      </c>
      <c r="C785" s="385" t="s">
        <v>13576</v>
      </c>
      <c r="D785" s="385">
        <v>8.63874089030922E14</v>
      </c>
      <c r="E785" s="385" t="s">
        <v>13598</v>
      </c>
      <c r="F785" s="385" t="s">
        <v>13579</v>
      </c>
      <c r="G785" s="491">
        <v>449.0</v>
      </c>
      <c r="H785" s="385" t="s">
        <v>68</v>
      </c>
      <c r="I785" s="496" t="s">
        <v>13630</v>
      </c>
      <c r="J785" s="437"/>
      <c r="K785" s="437"/>
      <c r="L785" s="437"/>
      <c r="M785" s="437"/>
      <c r="N785" s="437"/>
      <c r="O785" s="437"/>
      <c r="P785" s="437"/>
      <c r="Q785" s="437"/>
      <c r="R785" s="437"/>
      <c r="S785" s="437"/>
      <c r="T785" s="437"/>
      <c r="U785" s="437"/>
      <c r="V785" s="437"/>
      <c r="W785" s="437"/>
      <c r="X785" s="437"/>
      <c r="Y785" s="437"/>
      <c r="Z785" s="437"/>
      <c r="AA785" s="437"/>
      <c r="AB785" s="437"/>
    </row>
    <row r="786">
      <c r="A786" s="494">
        <v>46129.0</v>
      </c>
      <c r="B786" s="494">
        <v>46133.0</v>
      </c>
      <c r="C786" s="385" t="s">
        <v>13576</v>
      </c>
      <c r="D786" s="385">
        <v>8.63874089028918E14</v>
      </c>
      <c r="E786" s="385" t="s">
        <v>13598</v>
      </c>
      <c r="F786" s="385" t="s">
        <v>13579</v>
      </c>
      <c r="G786" s="491">
        <v>449.0</v>
      </c>
      <c r="H786" s="385" t="s">
        <v>68</v>
      </c>
      <c r="I786" s="496" t="s">
        <v>13630</v>
      </c>
      <c r="J786" s="437"/>
      <c r="K786" s="437"/>
      <c r="L786" s="437"/>
      <c r="M786" s="437"/>
      <c r="N786" s="437"/>
      <c r="O786" s="437"/>
      <c r="P786" s="437"/>
      <c r="Q786" s="437"/>
      <c r="R786" s="437"/>
      <c r="S786" s="437"/>
      <c r="T786" s="437"/>
      <c r="U786" s="437"/>
      <c r="V786" s="437"/>
      <c r="W786" s="437"/>
      <c r="X786" s="437"/>
      <c r="Y786" s="437"/>
      <c r="Z786" s="437"/>
      <c r="AA786" s="437"/>
      <c r="AB786" s="437"/>
    </row>
    <row r="787">
      <c r="A787" s="494">
        <v>46129.0</v>
      </c>
      <c r="B787" s="494">
        <v>46133.0</v>
      </c>
      <c r="C787" s="385" t="s">
        <v>13576</v>
      </c>
      <c r="D787" s="385">
        <v>8.63874089050789E14</v>
      </c>
      <c r="E787" s="385" t="s">
        <v>13598</v>
      </c>
      <c r="F787" s="385" t="s">
        <v>13579</v>
      </c>
      <c r="G787" s="491">
        <v>449.0</v>
      </c>
      <c r="H787" s="385" t="s">
        <v>68</v>
      </c>
      <c r="I787" s="496" t="s">
        <v>13630</v>
      </c>
      <c r="J787" s="437"/>
      <c r="K787" s="437"/>
      <c r="L787" s="437"/>
      <c r="M787" s="437"/>
      <c r="N787" s="437"/>
      <c r="O787" s="437"/>
      <c r="P787" s="437"/>
      <c r="Q787" s="437"/>
      <c r="R787" s="437"/>
      <c r="S787" s="437"/>
      <c r="T787" s="437"/>
      <c r="U787" s="437"/>
      <c r="V787" s="437"/>
      <c r="W787" s="437"/>
      <c r="X787" s="437"/>
      <c r="Y787" s="437"/>
      <c r="Z787" s="437"/>
      <c r="AA787" s="437"/>
      <c r="AB787" s="437"/>
    </row>
    <row r="788">
      <c r="A788" s="494">
        <v>46129.0</v>
      </c>
      <c r="B788" s="494">
        <v>46133.0</v>
      </c>
      <c r="C788" s="385" t="s">
        <v>13576</v>
      </c>
      <c r="D788" s="385">
        <v>8.66557084294794E14</v>
      </c>
      <c r="E788" s="385" t="s">
        <v>13598</v>
      </c>
      <c r="F788" s="385" t="s">
        <v>13579</v>
      </c>
      <c r="G788" s="491">
        <v>449.0</v>
      </c>
      <c r="H788" s="385" t="s">
        <v>68</v>
      </c>
      <c r="I788" s="496" t="s">
        <v>13630</v>
      </c>
      <c r="J788" s="437"/>
      <c r="K788" s="437"/>
      <c r="L788" s="437"/>
      <c r="M788" s="437"/>
      <c r="N788" s="437"/>
      <c r="O788" s="437"/>
      <c r="P788" s="437"/>
      <c r="Q788" s="437"/>
      <c r="R788" s="437"/>
      <c r="S788" s="437"/>
      <c r="T788" s="437"/>
      <c r="U788" s="437"/>
      <c r="V788" s="437"/>
      <c r="W788" s="437"/>
      <c r="X788" s="437"/>
      <c r="Y788" s="437"/>
      <c r="Z788" s="437"/>
      <c r="AA788" s="437"/>
      <c r="AB788" s="437"/>
    </row>
    <row r="789">
      <c r="A789" s="494">
        <v>46129.0</v>
      </c>
      <c r="B789" s="494">
        <v>46132.0</v>
      </c>
      <c r="C789" s="385" t="s">
        <v>13576</v>
      </c>
      <c r="D789" s="385">
        <v>8.63874089028827E14</v>
      </c>
      <c r="E789" s="385" t="s">
        <v>5348</v>
      </c>
      <c r="F789" s="385" t="s">
        <v>13579</v>
      </c>
      <c r="G789" s="491">
        <v>429.0</v>
      </c>
      <c r="H789" s="385" t="s">
        <v>68</v>
      </c>
      <c r="I789" s="496" t="s">
        <v>68</v>
      </c>
      <c r="J789" s="437"/>
      <c r="K789" s="437"/>
      <c r="L789" s="437"/>
      <c r="M789" s="437"/>
      <c r="N789" s="437"/>
      <c r="O789" s="437"/>
      <c r="P789" s="437"/>
      <c r="Q789" s="437"/>
      <c r="R789" s="437"/>
      <c r="S789" s="437"/>
      <c r="T789" s="437"/>
      <c r="U789" s="437"/>
      <c r="V789" s="437"/>
      <c r="W789" s="437"/>
      <c r="X789" s="437"/>
      <c r="Y789" s="437"/>
      <c r="Z789" s="437"/>
      <c r="AA789" s="437"/>
      <c r="AB789" s="437"/>
    </row>
    <row r="790">
      <c r="A790" s="494">
        <v>46129.0</v>
      </c>
      <c r="B790" s="494">
        <v>46132.0</v>
      </c>
      <c r="C790" s="385" t="s">
        <v>13576</v>
      </c>
      <c r="D790" s="385">
        <v>8.63874089060044E14</v>
      </c>
      <c r="E790" s="385" t="s">
        <v>5348</v>
      </c>
      <c r="F790" s="385" t="s">
        <v>13579</v>
      </c>
      <c r="G790" s="491">
        <v>429.0</v>
      </c>
      <c r="H790" s="385" t="s">
        <v>68</v>
      </c>
      <c r="I790" s="496" t="s">
        <v>68</v>
      </c>
      <c r="J790" s="437"/>
      <c r="K790" s="437"/>
      <c r="L790" s="437"/>
      <c r="M790" s="437"/>
      <c r="N790" s="437"/>
      <c r="O790" s="437"/>
      <c r="P790" s="437"/>
      <c r="Q790" s="437"/>
      <c r="R790" s="437"/>
      <c r="S790" s="437"/>
      <c r="T790" s="437"/>
      <c r="U790" s="437"/>
      <c r="V790" s="437"/>
      <c r="W790" s="437"/>
      <c r="X790" s="437"/>
      <c r="Y790" s="437"/>
      <c r="Z790" s="437"/>
      <c r="AA790" s="437"/>
      <c r="AB790" s="437"/>
    </row>
    <row r="791">
      <c r="A791" s="494">
        <v>46129.0</v>
      </c>
      <c r="B791" s="494">
        <v>46132.0</v>
      </c>
      <c r="C791" s="385" t="s">
        <v>13576</v>
      </c>
      <c r="D791" s="385">
        <v>8.63874089031797E14</v>
      </c>
      <c r="E791" s="385" t="s">
        <v>5348</v>
      </c>
      <c r="F791" s="385" t="s">
        <v>13579</v>
      </c>
      <c r="G791" s="491">
        <v>429.0</v>
      </c>
      <c r="H791" s="385" t="s">
        <v>68</v>
      </c>
      <c r="I791" s="496" t="s">
        <v>68</v>
      </c>
      <c r="J791" s="437"/>
      <c r="K791" s="437"/>
      <c r="L791" s="437"/>
      <c r="M791" s="437"/>
      <c r="N791" s="437"/>
      <c r="O791" s="437"/>
      <c r="P791" s="437"/>
      <c r="Q791" s="437"/>
      <c r="R791" s="437"/>
      <c r="S791" s="437"/>
      <c r="T791" s="437"/>
      <c r="U791" s="437"/>
      <c r="V791" s="437"/>
      <c r="W791" s="437"/>
      <c r="X791" s="437"/>
      <c r="Y791" s="437"/>
      <c r="Z791" s="437"/>
      <c r="AA791" s="437"/>
      <c r="AB791" s="437"/>
    </row>
    <row r="792">
      <c r="A792" s="494">
        <v>46129.0</v>
      </c>
      <c r="B792" s="494">
        <v>46132.0</v>
      </c>
      <c r="C792" s="385" t="s">
        <v>13576</v>
      </c>
      <c r="D792" s="385">
        <v>8.63874089045292E14</v>
      </c>
      <c r="E792" s="385" t="s">
        <v>5348</v>
      </c>
      <c r="F792" s="385" t="s">
        <v>13579</v>
      </c>
      <c r="G792" s="491">
        <v>429.0</v>
      </c>
      <c r="H792" s="385" t="s">
        <v>68</v>
      </c>
      <c r="I792" s="496" t="s">
        <v>68</v>
      </c>
      <c r="J792" s="437"/>
      <c r="K792" s="437"/>
      <c r="L792" s="437"/>
      <c r="M792" s="437"/>
      <c r="N792" s="437"/>
      <c r="O792" s="437"/>
      <c r="P792" s="437"/>
      <c r="Q792" s="437"/>
      <c r="R792" s="437"/>
      <c r="S792" s="437"/>
      <c r="T792" s="437"/>
      <c r="U792" s="437"/>
      <c r="V792" s="437"/>
      <c r="W792" s="437"/>
      <c r="X792" s="437"/>
      <c r="Y792" s="437"/>
      <c r="Z792" s="437"/>
      <c r="AA792" s="437"/>
      <c r="AB792" s="437"/>
    </row>
    <row r="793">
      <c r="A793" s="494">
        <v>46129.0</v>
      </c>
      <c r="B793" s="494">
        <v>46132.0</v>
      </c>
      <c r="C793" s="385" t="s">
        <v>13576</v>
      </c>
      <c r="D793" s="385">
        <v>8.63874089049849E14</v>
      </c>
      <c r="E793" s="385" t="s">
        <v>5348</v>
      </c>
      <c r="F793" s="385" t="s">
        <v>13579</v>
      </c>
      <c r="G793" s="491">
        <v>429.0</v>
      </c>
      <c r="H793" s="385" t="s">
        <v>68</v>
      </c>
      <c r="I793" s="496" t="s">
        <v>68</v>
      </c>
      <c r="J793" s="437"/>
      <c r="K793" s="437"/>
      <c r="L793" s="437"/>
      <c r="M793" s="437"/>
      <c r="N793" s="437"/>
      <c r="O793" s="437"/>
      <c r="P793" s="437"/>
      <c r="Q793" s="437"/>
      <c r="R793" s="437"/>
      <c r="S793" s="437"/>
      <c r="T793" s="437"/>
      <c r="U793" s="437"/>
      <c r="V793" s="437"/>
      <c r="W793" s="437"/>
      <c r="X793" s="437"/>
      <c r="Y793" s="437"/>
      <c r="Z793" s="437"/>
      <c r="AA793" s="437"/>
      <c r="AB793" s="437"/>
    </row>
    <row r="794">
      <c r="A794" s="494">
        <v>46129.0</v>
      </c>
      <c r="B794" s="494">
        <v>46132.0</v>
      </c>
      <c r="C794" s="385" t="s">
        <v>13576</v>
      </c>
      <c r="D794" s="385">
        <v>8.63874089051035E14</v>
      </c>
      <c r="E794" s="385" t="s">
        <v>5348</v>
      </c>
      <c r="F794" s="385" t="s">
        <v>13579</v>
      </c>
      <c r="G794" s="491">
        <v>429.0</v>
      </c>
      <c r="H794" s="385" t="s">
        <v>68</v>
      </c>
      <c r="I794" s="496" t="s">
        <v>68</v>
      </c>
      <c r="J794" s="437"/>
      <c r="K794" s="437"/>
      <c r="L794" s="437"/>
      <c r="M794" s="437"/>
      <c r="N794" s="437"/>
      <c r="O794" s="437"/>
      <c r="P794" s="437"/>
      <c r="Q794" s="437"/>
      <c r="R794" s="437"/>
      <c r="S794" s="437"/>
      <c r="T794" s="437"/>
      <c r="U794" s="437"/>
      <c r="V794" s="437"/>
      <c r="W794" s="437"/>
      <c r="X794" s="437"/>
      <c r="Y794" s="437"/>
      <c r="Z794" s="437"/>
      <c r="AA794" s="437"/>
      <c r="AB794" s="437"/>
    </row>
    <row r="795">
      <c r="A795" s="494">
        <v>46129.0</v>
      </c>
      <c r="B795" s="494">
        <v>46132.0</v>
      </c>
      <c r="C795" s="385" t="s">
        <v>13576</v>
      </c>
      <c r="D795" s="385">
        <v>8.63874089055747E14</v>
      </c>
      <c r="E795" s="385" t="s">
        <v>5348</v>
      </c>
      <c r="F795" s="385" t="s">
        <v>13579</v>
      </c>
      <c r="G795" s="491">
        <v>429.0</v>
      </c>
      <c r="H795" s="385" t="s">
        <v>68</v>
      </c>
      <c r="I795" s="496" t="s">
        <v>68</v>
      </c>
      <c r="J795" s="437"/>
      <c r="K795" s="437"/>
      <c r="L795" s="437"/>
      <c r="M795" s="437"/>
      <c r="N795" s="437"/>
      <c r="O795" s="437"/>
      <c r="P795" s="437"/>
      <c r="Q795" s="437"/>
      <c r="R795" s="437"/>
      <c r="S795" s="437"/>
      <c r="T795" s="437"/>
      <c r="U795" s="437"/>
      <c r="V795" s="437"/>
      <c r="W795" s="437"/>
      <c r="X795" s="437"/>
      <c r="Y795" s="437"/>
      <c r="Z795" s="437"/>
      <c r="AA795" s="437"/>
      <c r="AB795" s="437"/>
    </row>
    <row r="796">
      <c r="A796" s="494">
        <v>46129.0</v>
      </c>
      <c r="B796" s="494">
        <v>46132.0</v>
      </c>
      <c r="C796" s="385" t="s">
        <v>13576</v>
      </c>
      <c r="D796" s="385">
        <v>8.63874089045896E14</v>
      </c>
      <c r="E796" s="385" t="s">
        <v>5348</v>
      </c>
      <c r="F796" s="385" t="s">
        <v>13579</v>
      </c>
      <c r="G796" s="491">
        <v>429.0</v>
      </c>
      <c r="H796" s="385" t="s">
        <v>68</v>
      </c>
      <c r="I796" s="496" t="s">
        <v>68</v>
      </c>
      <c r="J796" s="437"/>
      <c r="K796" s="437"/>
      <c r="L796" s="437"/>
      <c r="M796" s="437"/>
      <c r="N796" s="437"/>
      <c r="O796" s="437"/>
      <c r="P796" s="437"/>
      <c r="Q796" s="437"/>
      <c r="R796" s="437"/>
      <c r="S796" s="437"/>
      <c r="T796" s="437"/>
      <c r="U796" s="437"/>
      <c r="V796" s="437"/>
      <c r="W796" s="437"/>
      <c r="X796" s="437"/>
      <c r="Y796" s="437"/>
      <c r="Z796" s="437"/>
      <c r="AA796" s="437"/>
      <c r="AB796" s="437"/>
    </row>
    <row r="797">
      <c r="A797" s="494">
        <v>46129.0</v>
      </c>
      <c r="B797" s="494">
        <v>46132.0</v>
      </c>
      <c r="C797" s="385" t="s">
        <v>13576</v>
      </c>
      <c r="D797" s="385">
        <v>8.63874089045565E14</v>
      </c>
      <c r="E797" s="385" t="s">
        <v>5348</v>
      </c>
      <c r="F797" s="385" t="s">
        <v>13579</v>
      </c>
      <c r="G797" s="491">
        <v>429.0</v>
      </c>
      <c r="H797" s="385" t="s">
        <v>68</v>
      </c>
      <c r="I797" s="496" t="s">
        <v>68</v>
      </c>
      <c r="J797" s="437"/>
      <c r="K797" s="437"/>
      <c r="L797" s="437"/>
      <c r="M797" s="437"/>
      <c r="N797" s="437"/>
      <c r="O797" s="437"/>
      <c r="P797" s="437"/>
      <c r="Q797" s="437"/>
      <c r="R797" s="437"/>
      <c r="S797" s="437"/>
      <c r="T797" s="437"/>
      <c r="U797" s="437"/>
      <c r="V797" s="437"/>
      <c r="W797" s="437"/>
      <c r="X797" s="437"/>
      <c r="Y797" s="437"/>
      <c r="Z797" s="437"/>
      <c r="AA797" s="437"/>
      <c r="AB797" s="437"/>
    </row>
    <row r="798">
      <c r="A798" s="494">
        <v>46129.0</v>
      </c>
      <c r="B798" s="494">
        <v>46132.0</v>
      </c>
      <c r="C798" s="385" t="s">
        <v>13576</v>
      </c>
      <c r="D798" s="385">
        <v>8.66557084281999E14</v>
      </c>
      <c r="E798" s="385" t="s">
        <v>5348</v>
      </c>
      <c r="F798" s="385" t="s">
        <v>13579</v>
      </c>
      <c r="G798" s="491">
        <v>429.0</v>
      </c>
      <c r="H798" s="385" t="s">
        <v>68</v>
      </c>
      <c r="I798" s="496" t="s">
        <v>68</v>
      </c>
      <c r="J798" s="437"/>
      <c r="K798" s="437"/>
      <c r="L798" s="437"/>
      <c r="M798" s="437"/>
      <c r="N798" s="437"/>
      <c r="O798" s="437"/>
      <c r="P798" s="437"/>
      <c r="Q798" s="437"/>
      <c r="R798" s="437"/>
      <c r="S798" s="437"/>
      <c r="T798" s="437"/>
      <c r="U798" s="437"/>
      <c r="V798" s="437"/>
      <c r="W798" s="437"/>
      <c r="X798" s="437"/>
      <c r="Y798" s="437"/>
      <c r="Z798" s="437"/>
      <c r="AA798" s="437"/>
      <c r="AB798" s="437"/>
    </row>
    <row r="799">
      <c r="A799" s="494">
        <v>46129.0</v>
      </c>
      <c r="B799" s="494">
        <v>46132.0</v>
      </c>
      <c r="C799" s="385" t="s">
        <v>13576</v>
      </c>
      <c r="D799" s="385">
        <v>8.63874089031771E14</v>
      </c>
      <c r="E799" s="385" t="s">
        <v>5348</v>
      </c>
      <c r="F799" s="385" t="s">
        <v>13579</v>
      </c>
      <c r="G799" s="491">
        <v>429.0</v>
      </c>
      <c r="H799" s="385" t="s">
        <v>68</v>
      </c>
      <c r="I799" s="496" t="s">
        <v>68</v>
      </c>
      <c r="J799" s="437"/>
      <c r="K799" s="437"/>
      <c r="L799" s="437"/>
      <c r="M799" s="437"/>
      <c r="N799" s="437"/>
      <c r="O799" s="437"/>
      <c r="P799" s="437"/>
      <c r="Q799" s="437"/>
      <c r="R799" s="437"/>
      <c r="S799" s="437"/>
      <c r="T799" s="437"/>
      <c r="U799" s="437"/>
      <c r="V799" s="437"/>
      <c r="W799" s="437"/>
      <c r="X799" s="437"/>
      <c r="Y799" s="437"/>
      <c r="Z799" s="437"/>
      <c r="AA799" s="437"/>
      <c r="AB799" s="437"/>
    </row>
    <row r="800">
      <c r="A800" s="494">
        <v>46129.0</v>
      </c>
      <c r="B800" s="494">
        <v>46132.0</v>
      </c>
      <c r="C800" s="385" t="s">
        <v>13576</v>
      </c>
      <c r="D800" s="385">
        <v>8.63874089028728E14</v>
      </c>
      <c r="E800" s="385" t="s">
        <v>5348</v>
      </c>
      <c r="F800" s="385" t="s">
        <v>13579</v>
      </c>
      <c r="G800" s="491">
        <v>429.0</v>
      </c>
      <c r="H800" s="385" t="s">
        <v>68</v>
      </c>
      <c r="I800" s="496" t="s">
        <v>68</v>
      </c>
      <c r="J800" s="437"/>
      <c r="K800" s="437"/>
      <c r="L800" s="437"/>
      <c r="M800" s="437"/>
      <c r="N800" s="437"/>
      <c r="O800" s="437"/>
      <c r="P800" s="437"/>
      <c r="Q800" s="437"/>
      <c r="R800" s="437"/>
      <c r="S800" s="437"/>
      <c r="T800" s="437"/>
      <c r="U800" s="437"/>
      <c r="V800" s="437"/>
      <c r="W800" s="437"/>
      <c r="X800" s="437"/>
      <c r="Y800" s="437"/>
      <c r="Z800" s="437"/>
      <c r="AA800" s="437"/>
      <c r="AB800" s="437"/>
    </row>
    <row r="801">
      <c r="A801" s="494">
        <v>46129.0</v>
      </c>
      <c r="B801" s="494">
        <v>46132.0</v>
      </c>
      <c r="C801" s="385" t="s">
        <v>13576</v>
      </c>
      <c r="D801" s="385">
        <v>8.63874089025542E14</v>
      </c>
      <c r="E801" s="385" t="s">
        <v>5348</v>
      </c>
      <c r="F801" s="385" t="s">
        <v>13579</v>
      </c>
      <c r="G801" s="491">
        <v>429.0</v>
      </c>
      <c r="H801" s="385" t="s">
        <v>68</v>
      </c>
      <c r="I801" s="496" t="s">
        <v>68</v>
      </c>
      <c r="J801" s="437"/>
      <c r="K801" s="437"/>
      <c r="L801" s="437"/>
      <c r="M801" s="437"/>
      <c r="N801" s="437"/>
      <c r="O801" s="437"/>
      <c r="P801" s="437"/>
      <c r="Q801" s="437"/>
      <c r="R801" s="437"/>
      <c r="S801" s="437"/>
      <c r="T801" s="437"/>
      <c r="U801" s="437"/>
      <c r="V801" s="437"/>
      <c r="W801" s="437"/>
      <c r="X801" s="437"/>
      <c r="Y801" s="437"/>
      <c r="Z801" s="437"/>
      <c r="AA801" s="437"/>
      <c r="AB801" s="437"/>
    </row>
    <row r="802">
      <c r="A802" s="494">
        <v>46129.0</v>
      </c>
      <c r="B802" s="494">
        <v>46132.0</v>
      </c>
      <c r="C802" s="385" t="s">
        <v>13576</v>
      </c>
      <c r="D802" s="385">
        <v>8.63874089028967E14</v>
      </c>
      <c r="E802" s="385" t="s">
        <v>5348</v>
      </c>
      <c r="F802" s="385" t="s">
        <v>13579</v>
      </c>
      <c r="G802" s="491">
        <v>429.0</v>
      </c>
      <c r="H802" s="385" t="s">
        <v>68</v>
      </c>
      <c r="I802" s="496" t="s">
        <v>68</v>
      </c>
      <c r="J802" s="437"/>
      <c r="K802" s="437"/>
      <c r="L802" s="437"/>
      <c r="M802" s="437"/>
      <c r="N802" s="437"/>
      <c r="O802" s="437"/>
      <c r="P802" s="437"/>
      <c r="Q802" s="437"/>
      <c r="R802" s="437"/>
      <c r="S802" s="437"/>
      <c r="T802" s="437"/>
      <c r="U802" s="437"/>
      <c r="V802" s="437"/>
      <c r="W802" s="437"/>
      <c r="X802" s="437"/>
      <c r="Y802" s="437"/>
      <c r="Z802" s="437"/>
      <c r="AA802" s="437"/>
      <c r="AB802" s="437"/>
    </row>
    <row r="803">
      <c r="A803" s="494">
        <v>46129.0</v>
      </c>
      <c r="B803" s="494">
        <v>46132.0</v>
      </c>
      <c r="C803" s="385" t="s">
        <v>13576</v>
      </c>
      <c r="D803" s="385">
        <v>8.63874089029106E14</v>
      </c>
      <c r="E803" s="385" t="s">
        <v>5348</v>
      </c>
      <c r="F803" s="385" t="s">
        <v>13579</v>
      </c>
      <c r="G803" s="491">
        <v>429.0</v>
      </c>
      <c r="H803" s="385" t="s">
        <v>68</v>
      </c>
      <c r="I803" s="496" t="s">
        <v>68</v>
      </c>
      <c r="J803" s="437"/>
      <c r="K803" s="437"/>
      <c r="L803" s="437"/>
      <c r="M803" s="437"/>
      <c r="N803" s="437"/>
      <c r="O803" s="437"/>
      <c r="P803" s="437"/>
      <c r="Q803" s="437"/>
      <c r="R803" s="437"/>
      <c r="S803" s="437"/>
      <c r="T803" s="437"/>
      <c r="U803" s="437"/>
      <c r="V803" s="437"/>
      <c r="W803" s="437"/>
      <c r="X803" s="437"/>
      <c r="Y803" s="437"/>
      <c r="Z803" s="437"/>
      <c r="AA803" s="437"/>
      <c r="AB803" s="437"/>
    </row>
    <row r="804">
      <c r="A804" s="494">
        <v>46129.0</v>
      </c>
      <c r="B804" s="494">
        <v>46132.0</v>
      </c>
      <c r="C804" s="385" t="s">
        <v>13576</v>
      </c>
      <c r="D804" s="385">
        <v>8.63874089032175E14</v>
      </c>
      <c r="E804" s="385" t="s">
        <v>5348</v>
      </c>
      <c r="F804" s="385" t="s">
        <v>13579</v>
      </c>
      <c r="G804" s="491">
        <v>429.0</v>
      </c>
      <c r="H804" s="385" t="s">
        <v>68</v>
      </c>
      <c r="I804" s="496" t="s">
        <v>68</v>
      </c>
      <c r="J804" s="437"/>
      <c r="K804" s="437"/>
      <c r="L804" s="437"/>
      <c r="M804" s="437"/>
      <c r="N804" s="437"/>
      <c r="O804" s="437"/>
      <c r="P804" s="437"/>
      <c r="Q804" s="437"/>
      <c r="R804" s="437"/>
      <c r="S804" s="437"/>
      <c r="T804" s="437"/>
      <c r="U804" s="437"/>
      <c r="V804" s="437"/>
      <c r="W804" s="437"/>
      <c r="X804" s="437"/>
      <c r="Y804" s="437"/>
      <c r="Z804" s="437"/>
      <c r="AA804" s="437"/>
      <c r="AB804" s="437"/>
    </row>
    <row r="805">
      <c r="A805" s="494">
        <v>46129.0</v>
      </c>
      <c r="B805" s="494">
        <v>46132.0</v>
      </c>
      <c r="C805" s="385" t="s">
        <v>13576</v>
      </c>
      <c r="D805" s="385">
        <v>8.63874089030831E14</v>
      </c>
      <c r="E805" s="385" t="s">
        <v>5348</v>
      </c>
      <c r="F805" s="385" t="s">
        <v>13579</v>
      </c>
      <c r="G805" s="491">
        <v>429.0</v>
      </c>
      <c r="H805" s="385" t="s">
        <v>68</v>
      </c>
      <c r="I805" s="496" t="s">
        <v>68</v>
      </c>
      <c r="J805" s="437"/>
      <c r="K805" s="437"/>
      <c r="L805" s="437"/>
      <c r="M805" s="437"/>
      <c r="N805" s="437"/>
      <c r="O805" s="437"/>
      <c r="P805" s="437"/>
      <c r="Q805" s="437"/>
      <c r="R805" s="437"/>
      <c r="S805" s="437"/>
      <c r="T805" s="437"/>
      <c r="U805" s="437"/>
      <c r="V805" s="437"/>
      <c r="W805" s="437"/>
      <c r="X805" s="437"/>
      <c r="Y805" s="437"/>
      <c r="Z805" s="437"/>
      <c r="AA805" s="437"/>
      <c r="AB805" s="437"/>
    </row>
    <row r="806">
      <c r="A806" s="494">
        <v>46129.0</v>
      </c>
      <c r="B806" s="494">
        <v>46132.0</v>
      </c>
      <c r="C806" s="385" t="s">
        <v>13576</v>
      </c>
      <c r="D806" s="385">
        <v>8.63874089051381E14</v>
      </c>
      <c r="E806" s="385" t="s">
        <v>5348</v>
      </c>
      <c r="F806" s="385" t="s">
        <v>13579</v>
      </c>
      <c r="G806" s="491">
        <v>429.0</v>
      </c>
      <c r="H806" s="385" t="s">
        <v>68</v>
      </c>
      <c r="I806" s="496" t="s">
        <v>68</v>
      </c>
      <c r="J806" s="437"/>
      <c r="K806" s="437"/>
      <c r="L806" s="437"/>
      <c r="M806" s="437"/>
      <c r="N806" s="437"/>
      <c r="O806" s="437"/>
      <c r="P806" s="437"/>
      <c r="Q806" s="437"/>
      <c r="R806" s="437"/>
      <c r="S806" s="437"/>
      <c r="T806" s="437"/>
      <c r="U806" s="437"/>
      <c r="V806" s="437"/>
      <c r="W806" s="437"/>
      <c r="X806" s="437"/>
      <c r="Y806" s="437"/>
      <c r="Z806" s="437"/>
      <c r="AA806" s="437"/>
      <c r="AB806" s="437"/>
    </row>
    <row r="807">
      <c r="A807" s="494">
        <v>46129.0</v>
      </c>
      <c r="B807" s="494">
        <v>46132.0</v>
      </c>
      <c r="C807" s="385" t="s">
        <v>13576</v>
      </c>
      <c r="D807" s="385">
        <v>8.63874089028462E14</v>
      </c>
      <c r="E807" s="385" t="s">
        <v>5348</v>
      </c>
      <c r="F807" s="385" t="s">
        <v>13579</v>
      </c>
      <c r="G807" s="491">
        <v>429.0</v>
      </c>
      <c r="H807" s="385" t="s">
        <v>68</v>
      </c>
      <c r="I807" s="496" t="s">
        <v>68</v>
      </c>
      <c r="J807" s="437"/>
      <c r="K807" s="437"/>
      <c r="L807" s="437"/>
      <c r="M807" s="437"/>
      <c r="N807" s="437"/>
      <c r="O807" s="437"/>
      <c r="P807" s="437"/>
      <c r="Q807" s="437"/>
      <c r="R807" s="437"/>
      <c r="S807" s="437"/>
      <c r="T807" s="437"/>
      <c r="U807" s="437"/>
      <c r="V807" s="437"/>
      <c r="W807" s="437"/>
      <c r="X807" s="437"/>
      <c r="Y807" s="437"/>
      <c r="Z807" s="437"/>
      <c r="AA807" s="437"/>
      <c r="AB807" s="437"/>
    </row>
    <row r="808">
      <c r="A808" s="494">
        <v>46129.0</v>
      </c>
      <c r="B808" s="494">
        <v>46132.0</v>
      </c>
      <c r="C808" s="385" t="s">
        <v>13576</v>
      </c>
      <c r="D808" s="385">
        <v>8.66557082091622E14</v>
      </c>
      <c r="E808" s="385" t="s">
        <v>5348</v>
      </c>
      <c r="F808" s="385" t="s">
        <v>13579</v>
      </c>
      <c r="G808" s="491">
        <v>429.0</v>
      </c>
      <c r="H808" s="385" t="s">
        <v>68</v>
      </c>
      <c r="I808" s="496" t="s">
        <v>68</v>
      </c>
      <c r="J808" s="437"/>
      <c r="K808" s="437"/>
      <c r="L808" s="437"/>
      <c r="M808" s="437"/>
      <c r="N808" s="437"/>
      <c r="O808" s="437"/>
      <c r="P808" s="437"/>
      <c r="Q808" s="437"/>
      <c r="R808" s="437"/>
      <c r="S808" s="437"/>
      <c r="T808" s="437"/>
      <c r="U808" s="437"/>
      <c r="V808" s="437"/>
      <c r="W808" s="437"/>
      <c r="X808" s="437"/>
      <c r="Y808" s="437"/>
      <c r="Z808" s="437"/>
      <c r="AA808" s="437"/>
      <c r="AB808" s="437"/>
    </row>
    <row r="809">
      <c r="A809" s="494">
        <v>46129.0</v>
      </c>
      <c r="B809" s="494">
        <v>46132.0</v>
      </c>
      <c r="C809" s="385" t="s">
        <v>13576</v>
      </c>
      <c r="D809" s="385">
        <v>8.66557082176035E14</v>
      </c>
      <c r="E809" s="385" t="s">
        <v>2772</v>
      </c>
      <c r="F809" s="385" t="s">
        <v>68</v>
      </c>
      <c r="G809" s="491" t="s">
        <v>68</v>
      </c>
      <c r="H809" s="385">
        <v>8.135513236E9</v>
      </c>
      <c r="I809" s="496" t="s">
        <v>68</v>
      </c>
      <c r="J809" s="437"/>
      <c r="K809" s="437"/>
      <c r="L809" s="437"/>
      <c r="M809" s="437"/>
      <c r="N809" s="437"/>
      <c r="O809" s="437"/>
      <c r="P809" s="437"/>
      <c r="Q809" s="437"/>
      <c r="R809" s="437"/>
      <c r="S809" s="437"/>
      <c r="T809" s="437"/>
      <c r="U809" s="437"/>
      <c r="V809" s="437"/>
      <c r="W809" s="437"/>
      <c r="X809" s="437"/>
      <c r="Y809" s="437"/>
      <c r="Z809" s="437"/>
      <c r="AA809" s="437"/>
      <c r="AB809" s="437"/>
    </row>
    <row r="810">
      <c r="A810" s="494">
        <v>46129.0</v>
      </c>
      <c r="B810" s="494">
        <v>46132.0</v>
      </c>
      <c r="C810" s="385" t="s">
        <v>13576</v>
      </c>
      <c r="D810" s="385">
        <v>8.63874089029155E14</v>
      </c>
      <c r="E810" s="385" t="s">
        <v>2772</v>
      </c>
      <c r="F810" s="385" t="s">
        <v>68</v>
      </c>
      <c r="G810" s="491" t="s">
        <v>68</v>
      </c>
      <c r="H810" s="385">
        <v>8.135512718E9</v>
      </c>
      <c r="I810" s="496" t="s">
        <v>68</v>
      </c>
      <c r="J810" s="437"/>
      <c r="K810" s="437"/>
      <c r="L810" s="437"/>
      <c r="M810" s="437"/>
      <c r="N810" s="437"/>
      <c r="O810" s="437"/>
      <c r="P810" s="437"/>
      <c r="Q810" s="437"/>
      <c r="R810" s="437"/>
      <c r="S810" s="437"/>
      <c r="T810" s="437"/>
      <c r="U810" s="437"/>
      <c r="V810" s="437"/>
      <c r="W810" s="437"/>
      <c r="X810" s="437"/>
      <c r="Y810" s="437"/>
      <c r="Z810" s="437"/>
      <c r="AA810" s="437"/>
      <c r="AB810" s="437"/>
    </row>
    <row r="811">
      <c r="A811" s="494">
        <v>46129.0</v>
      </c>
      <c r="B811" s="494">
        <v>46132.0</v>
      </c>
      <c r="C811" s="385" t="s">
        <v>13576</v>
      </c>
      <c r="D811" s="385">
        <v>8.63874089028736E14</v>
      </c>
      <c r="E811" s="385" t="s">
        <v>2772</v>
      </c>
      <c r="F811" s="385" t="s">
        <v>68</v>
      </c>
      <c r="G811" s="491" t="s">
        <v>68</v>
      </c>
      <c r="H811" s="385">
        <v>8.135518073E9</v>
      </c>
      <c r="I811" s="496" t="s">
        <v>68</v>
      </c>
      <c r="J811" s="437"/>
      <c r="K811" s="437"/>
      <c r="L811" s="437"/>
      <c r="M811" s="437"/>
      <c r="N811" s="437"/>
      <c r="O811" s="437"/>
      <c r="P811" s="437"/>
      <c r="Q811" s="437"/>
      <c r="R811" s="437"/>
      <c r="S811" s="437"/>
      <c r="T811" s="437"/>
      <c r="U811" s="437"/>
      <c r="V811" s="437"/>
      <c r="W811" s="437"/>
      <c r="X811" s="437"/>
      <c r="Y811" s="437"/>
      <c r="Z811" s="437"/>
      <c r="AA811" s="437"/>
      <c r="AB811" s="437"/>
    </row>
    <row r="812">
      <c r="A812" s="494">
        <v>46129.0</v>
      </c>
      <c r="B812" s="494">
        <v>46132.0</v>
      </c>
      <c r="C812" s="385" t="s">
        <v>13576</v>
      </c>
      <c r="D812" s="385">
        <v>8.6387408905577E14</v>
      </c>
      <c r="E812" s="385" t="s">
        <v>2772</v>
      </c>
      <c r="F812" s="385" t="s">
        <v>68</v>
      </c>
      <c r="G812" s="491" t="s">
        <v>68</v>
      </c>
      <c r="H812" s="385">
        <v>8.182806504E9</v>
      </c>
      <c r="I812" s="496" t="s">
        <v>68</v>
      </c>
      <c r="J812" s="437"/>
      <c r="K812" s="437"/>
      <c r="L812" s="437"/>
      <c r="M812" s="437"/>
      <c r="N812" s="437"/>
      <c r="O812" s="437"/>
      <c r="P812" s="437"/>
      <c r="Q812" s="437"/>
      <c r="R812" s="437"/>
      <c r="S812" s="437"/>
      <c r="T812" s="437"/>
      <c r="U812" s="437"/>
      <c r="V812" s="437"/>
      <c r="W812" s="437"/>
      <c r="X812" s="437"/>
      <c r="Y812" s="437"/>
      <c r="Z812" s="437"/>
      <c r="AA812" s="437"/>
      <c r="AB812" s="437"/>
    </row>
    <row r="813">
      <c r="A813" s="494">
        <v>46129.0</v>
      </c>
      <c r="B813" s="385" t="s">
        <v>68</v>
      </c>
      <c r="C813" s="385" t="s">
        <v>13576</v>
      </c>
      <c r="D813" s="385">
        <v>8.63874089050805E14</v>
      </c>
      <c r="E813" s="385" t="s">
        <v>68</v>
      </c>
      <c r="F813" s="385" t="s">
        <v>68</v>
      </c>
      <c r="G813" s="491" t="s">
        <v>68</v>
      </c>
      <c r="H813" s="385"/>
      <c r="I813" s="496" t="s">
        <v>68</v>
      </c>
      <c r="J813" s="437"/>
      <c r="K813" s="437"/>
      <c r="L813" s="437"/>
      <c r="M813" s="437"/>
      <c r="N813" s="437"/>
      <c r="O813" s="437"/>
      <c r="P813" s="437"/>
      <c r="Q813" s="437"/>
      <c r="R813" s="437"/>
      <c r="S813" s="437"/>
      <c r="T813" s="437"/>
      <c r="U813" s="437"/>
      <c r="V813" s="437"/>
      <c r="W813" s="437"/>
      <c r="X813" s="437"/>
      <c r="Y813" s="437"/>
      <c r="Z813" s="437"/>
      <c r="AA813" s="437"/>
      <c r="AB813" s="437"/>
    </row>
    <row r="814">
      <c r="A814" s="494">
        <v>46129.0</v>
      </c>
      <c r="B814" s="494">
        <v>46132.0</v>
      </c>
      <c r="C814" s="385" t="s">
        <v>13576</v>
      </c>
      <c r="D814" s="385">
        <v>8.63874089049781E14</v>
      </c>
      <c r="E814" s="385" t="s">
        <v>2772</v>
      </c>
      <c r="F814" s="385" t="s">
        <v>13586</v>
      </c>
      <c r="G814" s="491" t="s">
        <v>68</v>
      </c>
      <c r="H814" s="385">
        <v>8.122016907E9</v>
      </c>
      <c r="I814" s="497">
        <v>46133.0</v>
      </c>
      <c r="J814" s="437"/>
      <c r="K814" s="437"/>
      <c r="L814" s="437"/>
      <c r="M814" s="437"/>
      <c r="N814" s="437"/>
      <c r="O814" s="437"/>
      <c r="P814" s="437"/>
      <c r="Q814" s="437"/>
      <c r="R814" s="437"/>
      <c r="S814" s="437"/>
      <c r="T814" s="437"/>
      <c r="U814" s="437"/>
      <c r="V814" s="437"/>
      <c r="W814" s="437"/>
      <c r="X814" s="437"/>
      <c r="Y814" s="437"/>
      <c r="Z814" s="437"/>
      <c r="AA814" s="437"/>
      <c r="AB814" s="437"/>
    </row>
    <row r="815">
      <c r="A815" s="494">
        <v>46129.0</v>
      </c>
      <c r="B815" s="494">
        <v>46132.0</v>
      </c>
      <c r="C815" s="385" t="s">
        <v>13576</v>
      </c>
      <c r="D815" s="385">
        <v>8.63874089050805E14</v>
      </c>
      <c r="E815" s="385" t="s">
        <v>2772</v>
      </c>
      <c r="F815" s="385" t="s">
        <v>68</v>
      </c>
      <c r="G815" s="491" t="s">
        <v>68</v>
      </c>
      <c r="H815" s="385">
        <v>8.123517277E9</v>
      </c>
      <c r="I815" s="496" t="s">
        <v>68</v>
      </c>
      <c r="J815" s="437"/>
      <c r="K815" s="437"/>
      <c r="L815" s="437"/>
      <c r="M815" s="437"/>
      <c r="N815" s="437"/>
      <c r="O815" s="437"/>
      <c r="P815" s="437"/>
      <c r="Q815" s="437"/>
      <c r="R815" s="437"/>
      <c r="S815" s="437"/>
      <c r="T815" s="437"/>
      <c r="U815" s="437"/>
      <c r="V815" s="437"/>
      <c r="W815" s="437"/>
      <c r="X815" s="437"/>
      <c r="Y815" s="437"/>
      <c r="Z815" s="437"/>
      <c r="AA815" s="437"/>
      <c r="AB815" s="437"/>
    </row>
    <row r="816">
      <c r="A816" s="494">
        <v>46129.0</v>
      </c>
      <c r="B816" s="385" t="s">
        <v>68</v>
      </c>
      <c r="C816" s="385" t="s">
        <v>13576</v>
      </c>
      <c r="D816" s="385">
        <v>8.63874089049781E14</v>
      </c>
      <c r="E816" s="385" t="s">
        <v>68</v>
      </c>
      <c r="F816" s="385" t="s">
        <v>68</v>
      </c>
      <c r="G816" s="491" t="s">
        <v>68</v>
      </c>
      <c r="H816" s="385" t="s">
        <v>68</v>
      </c>
      <c r="I816" s="496" t="s">
        <v>68</v>
      </c>
      <c r="J816" s="437"/>
      <c r="K816" s="437"/>
      <c r="L816" s="437"/>
      <c r="M816" s="437"/>
      <c r="N816" s="437"/>
      <c r="O816" s="437"/>
      <c r="P816" s="437"/>
      <c r="Q816" s="437"/>
      <c r="R816" s="437"/>
      <c r="S816" s="437"/>
      <c r="T816" s="437"/>
      <c r="U816" s="437"/>
      <c r="V816" s="437"/>
      <c r="W816" s="437"/>
      <c r="X816" s="437"/>
      <c r="Y816" s="437"/>
      <c r="Z816" s="437"/>
      <c r="AA816" s="437"/>
      <c r="AB816" s="437"/>
    </row>
    <row r="817">
      <c r="A817" s="494">
        <v>46129.0</v>
      </c>
      <c r="B817" s="385" t="s">
        <v>68</v>
      </c>
      <c r="C817" s="385" t="s">
        <v>13576</v>
      </c>
      <c r="D817" s="385">
        <v>8.63874089055689E14</v>
      </c>
      <c r="E817" s="385" t="s">
        <v>68</v>
      </c>
      <c r="F817" s="385" t="s">
        <v>68</v>
      </c>
      <c r="G817" s="491" t="s">
        <v>68</v>
      </c>
      <c r="H817" s="385" t="s">
        <v>68</v>
      </c>
      <c r="I817" s="496" t="s">
        <v>68</v>
      </c>
      <c r="J817" s="437"/>
      <c r="K817" s="437"/>
      <c r="L817" s="437"/>
      <c r="M817" s="437"/>
      <c r="N817" s="437"/>
      <c r="O817" s="437"/>
      <c r="P817" s="437"/>
      <c r="Q817" s="437"/>
      <c r="R817" s="437"/>
      <c r="S817" s="437"/>
      <c r="T817" s="437"/>
      <c r="U817" s="437"/>
      <c r="V817" s="437"/>
      <c r="W817" s="437"/>
      <c r="X817" s="437"/>
      <c r="Y817" s="437"/>
      <c r="Z817" s="437"/>
      <c r="AA817" s="437"/>
      <c r="AB817" s="437"/>
    </row>
    <row r="818">
      <c r="A818" s="494">
        <v>46129.0</v>
      </c>
      <c r="B818" s="494">
        <v>46132.0</v>
      </c>
      <c r="C818" s="385" t="s">
        <v>13576</v>
      </c>
      <c r="D818" s="385">
        <v>8.63874089032191E14</v>
      </c>
      <c r="E818" s="385" t="s">
        <v>9239</v>
      </c>
      <c r="F818" s="385" t="s">
        <v>13579</v>
      </c>
      <c r="G818" s="491">
        <v>429.0</v>
      </c>
      <c r="H818" s="385" t="s">
        <v>68</v>
      </c>
      <c r="I818" s="496" t="s">
        <v>13631</v>
      </c>
      <c r="J818" s="437"/>
      <c r="K818" s="437"/>
      <c r="L818" s="437"/>
      <c r="M818" s="437"/>
      <c r="N818" s="437"/>
      <c r="O818" s="437"/>
      <c r="P818" s="437"/>
      <c r="Q818" s="437"/>
      <c r="R818" s="437"/>
      <c r="S818" s="437"/>
      <c r="T818" s="437"/>
      <c r="U818" s="437"/>
      <c r="V818" s="437"/>
      <c r="W818" s="437"/>
      <c r="X818" s="437"/>
      <c r="Y818" s="437"/>
      <c r="Z818" s="437"/>
      <c r="AA818" s="437"/>
      <c r="AB818" s="437"/>
    </row>
    <row r="819">
      <c r="A819" s="494">
        <v>46129.0</v>
      </c>
      <c r="B819" s="494">
        <v>46132.0</v>
      </c>
      <c r="C819" s="385" t="s">
        <v>13576</v>
      </c>
      <c r="D819" s="385">
        <v>8.63874089050193E14</v>
      </c>
      <c r="E819" s="385" t="s">
        <v>9239</v>
      </c>
      <c r="F819" s="385" t="s">
        <v>13579</v>
      </c>
      <c r="G819" s="491">
        <v>429.0</v>
      </c>
      <c r="H819" s="385" t="s">
        <v>68</v>
      </c>
      <c r="I819" s="496" t="s">
        <v>13631</v>
      </c>
      <c r="J819" s="437"/>
      <c r="K819" s="437"/>
      <c r="L819" s="437"/>
      <c r="M819" s="437"/>
      <c r="N819" s="437"/>
      <c r="O819" s="437"/>
      <c r="P819" s="437"/>
      <c r="Q819" s="437"/>
      <c r="R819" s="437"/>
      <c r="S819" s="437"/>
      <c r="T819" s="437"/>
      <c r="U819" s="437"/>
      <c r="V819" s="437"/>
      <c r="W819" s="437"/>
      <c r="X819" s="437"/>
      <c r="Y819" s="437"/>
      <c r="Z819" s="437"/>
      <c r="AA819" s="437"/>
      <c r="AB819" s="437"/>
    </row>
    <row r="820">
      <c r="A820" s="494">
        <v>46129.0</v>
      </c>
      <c r="B820" s="494">
        <v>46132.0</v>
      </c>
      <c r="C820" s="385" t="s">
        <v>13576</v>
      </c>
      <c r="D820" s="385">
        <v>8.63874089049815E14</v>
      </c>
      <c r="E820" s="385" t="s">
        <v>9239</v>
      </c>
      <c r="F820" s="385" t="s">
        <v>13579</v>
      </c>
      <c r="G820" s="491">
        <v>429.0</v>
      </c>
      <c r="H820" s="385" t="s">
        <v>68</v>
      </c>
      <c r="I820" s="496" t="s">
        <v>13631</v>
      </c>
      <c r="J820" s="437"/>
      <c r="K820" s="437"/>
      <c r="L820" s="437"/>
      <c r="M820" s="437"/>
      <c r="N820" s="437"/>
      <c r="O820" s="437"/>
      <c r="P820" s="437"/>
      <c r="Q820" s="437"/>
      <c r="R820" s="437"/>
      <c r="S820" s="437"/>
      <c r="T820" s="437"/>
      <c r="U820" s="437"/>
      <c r="V820" s="437"/>
      <c r="W820" s="437"/>
      <c r="X820" s="437"/>
      <c r="Y820" s="437"/>
      <c r="Z820" s="437"/>
      <c r="AA820" s="437"/>
      <c r="AB820" s="437"/>
    </row>
    <row r="821">
      <c r="A821" s="494">
        <v>46129.0</v>
      </c>
      <c r="B821" s="494">
        <v>46132.0</v>
      </c>
      <c r="C821" s="385" t="s">
        <v>13576</v>
      </c>
      <c r="D821" s="385">
        <v>8.63874089030856E14</v>
      </c>
      <c r="E821" s="385" t="s">
        <v>9239</v>
      </c>
      <c r="F821" s="385" t="s">
        <v>13579</v>
      </c>
      <c r="G821" s="491">
        <v>429.0</v>
      </c>
      <c r="H821" s="385" t="s">
        <v>68</v>
      </c>
      <c r="I821" s="496" t="s">
        <v>13631</v>
      </c>
      <c r="J821" s="437"/>
      <c r="K821" s="437"/>
      <c r="L821" s="437"/>
      <c r="M821" s="437"/>
      <c r="N821" s="437"/>
      <c r="O821" s="437"/>
      <c r="P821" s="437"/>
      <c r="Q821" s="437"/>
      <c r="R821" s="437"/>
      <c r="S821" s="437"/>
      <c r="T821" s="437"/>
      <c r="U821" s="437"/>
      <c r="V821" s="437"/>
      <c r="W821" s="437"/>
      <c r="X821" s="437"/>
      <c r="Y821" s="437"/>
      <c r="Z821" s="437"/>
      <c r="AA821" s="437"/>
      <c r="AB821" s="437"/>
    </row>
    <row r="822">
      <c r="A822" s="494">
        <v>46129.0</v>
      </c>
      <c r="B822" s="494">
        <v>46132.0</v>
      </c>
      <c r="C822" s="385" t="s">
        <v>13576</v>
      </c>
      <c r="D822" s="385">
        <v>8.63874089050771E14</v>
      </c>
      <c r="E822" s="385" t="s">
        <v>9239</v>
      </c>
      <c r="F822" s="385" t="s">
        <v>13579</v>
      </c>
      <c r="G822" s="491">
        <v>429.0</v>
      </c>
      <c r="H822" s="385" t="s">
        <v>68</v>
      </c>
      <c r="I822" s="496" t="s">
        <v>13631</v>
      </c>
      <c r="J822" s="437"/>
      <c r="K822" s="437"/>
      <c r="L822" s="437"/>
      <c r="M822" s="437"/>
      <c r="N822" s="437"/>
      <c r="O822" s="437"/>
      <c r="P822" s="437"/>
      <c r="Q822" s="437"/>
      <c r="R822" s="437"/>
      <c r="S822" s="437"/>
      <c r="T822" s="437"/>
      <c r="U822" s="437"/>
      <c r="V822" s="437"/>
      <c r="W822" s="437"/>
      <c r="X822" s="437"/>
      <c r="Y822" s="437"/>
      <c r="Z822" s="437"/>
      <c r="AA822" s="437"/>
      <c r="AB822" s="437"/>
    </row>
    <row r="823">
      <c r="A823" s="494">
        <v>46129.0</v>
      </c>
      <c r="B823" s="494">
        <v>46129.0</v>
      </c>
      <c r="C823" s="385" t="s">
        <v>13576</v>
      </c>
      <c r="D823" s="385">
        <v>8.63874089030757E14</v>
      </c>
      <c r="E823" s="385" t="s">
        <v>7814</v>
      </c>
      <c r="F823" s="385" t="s">
        <v>13579</v>
      </c>
      <c r="G823" s="491">
        <f t="shared" ref="G823:G842" si="16">390*0.16+400</f>
        <v>462.4</v>
      </c>
      <c r="H823" s="385" t="s">
        <v>68</v>
      </c>
      <c r="I823" s="497">
        <v>46129.0</v>
      </c>
      <c r="J823" s="437"/>
      <c r="K823" s="437"/>
      <c r="L823" s="437"/>
      <c r="M823" s="437"/>
      <c r="N823" s="437"/>
      <c r="O823" s="437"/>
      <c r="P823" s="437"/>
      <c r="Q823" s="437"/>
      <c r="R823" s="437"/>
      <c r="S823" s="437"/>
      <c r="T823" s="437"/>
      <c r="U823" s="437"/>
      <c r="V823" s="437"/>
      <c r="W823" s="437"/>
      <c r="X823" s="437"/>
      <c r="Y823" s="437"/>
      <c r="Z823" s="437"/>
      <c r="AA823" s="437"/>
      <c r="AB823" s="437"/>
    </row>
    <row r="824">
      <c r="A824" s="494">
        <v>46129.0</v>
      </c>
      <c r="B824" s="494">
        <v>46129.0</v>
      </c>
      <c r="C824" s="385" t="s">
        <v>13576</v>
      </c>
      <c r="D824" s="385">
        <v>8.63874089030971E14</v>
      </c>
      <c r="E824" s="385" t="s">
        <v>7814</v>
      </c>
      <c r="F824" s="385" t="s">
        <v>13579</v>
      </c>
      <c r="G824" s="491">
        <f t="shared" si="16"/>
        <v>462.4</v>
      </c>
      <c r="H824" s="385" t="s">
        <v>68</v>
      </c>
      <c r="I824" s="497">
        <v>46129.0</v>
      </c>
      <c r="J824" s="437"/>
      <c r="K824" s="437"/>
      <c r="L824" s="437"/>
      <c r="M824" s="437"/>
      <c r="N824" s="437"/>
      <c r="O824" s="437"/>
      <c r="P824" s="437"/>
      <c r="Q824" s="437"/>
      <c r="R824" s="437"/>
      <c r="S824" s="437"/>
      <c r="T824" s="437"/>
      <c r="U824" s="437"/>
      <c r="V824" s="437"/>
      <c r="W824" s="437"/>
      <c r="X824" s="437"/>
      <c r="Y824" s="437"/>
      <c r="Z824" s="437"/>
      <c r="AA824" s="437"/>
      <c r="AB824" s="437"/>
    </row>
    <row r="825">
      <c r="A825" s="494">
        <v>46129.0</v>
      </c>
      <c r="B825" s="494">
        <v>46129.0</v>
      </c>
      <c r="C825" s="385" t="s">
        <v>13576</v>
      </c>
      <c r="D825" s="385">
        <v>8.63874089032415E14</v>
      </c>
      <c r="E825" s="385" t="s">
        <v>7814</v>
      </c>
      <c r="F825" s="385" t="s">
        <v>13579</v>
      </c>
      <c r="G825" s="491">
        <f t="shared" si="16"/>
        <v>462.4</v>
      </c>
      <c r="H825" s="385" t="s">
        <v>68</v>
      </c>
      <c r="I825" s="497">
        <v>46129.0</v>
      </c>
      <c r="J825" s="437"/>
      <c r="K825" s="437"/>
      <c r="L825" s="437"/>
      <c r="M825" s="437"/>
      <c r="N825" s="437"/>
      <c r="O825" s="437"/>
      <c r="P825" s="437"/>
      <c r="Q825" s="437"/>
      <c r="R825" s="437"/>
      <c r="S825" s="437"/>
      <c r="T825" s="437"/>
      <c r="U825" s="437"/>
      <c r="V825" s="437"/>
      <c r="W825" s="437"/>
      <c r="X825" s="437"/>
      <c r="Y825" s="437"/>
      <c r="Z825" s="437"/>
      <c r="AA825" s="437"/>
      <c r="AB825" s="437"/>
    </row>
    <row r="826">
      <c r="A826" s="494">
        <v>46129.0</v>
      </c>
      <c r="B826" s="494">
        <v>46129.0</v>
      </c>
      <c r="C826" s="385" t="s">
        <v>13576</v>
      </c>
      <c r="D826" s="385">
        <v>8.63874089032373E14</v>
      </c>
      <c r="E826" s="385" t="s">
        <v>7814</v>
      </c>
      <c r="F826" s="385" t="s">
        <v>13579</v>
      </c>
      <c r="G826" s="491">
        <f t="shared" si="16"/>
        <v>462.4</v>
      </c>
      <c r="H826" s="385" t="s">
        <v>68</v>
      </c>
      <c r="I826" s="497">
        <v>46129.0</v>
      </c>
      <c r="J826" s="437"/>
      <c r="K826" s="437"/>
      <c r="L826" s="437"/>
      <c r="M826" s="437"/>
      <c r="N826" s="437"/>
      <c r="O826" s="437"/>
      <c r="P826" s="437"/>
      <c r="Q826" s="437"/>
      <c r="R826" s="437"/>
      <c r="S826" s="437"/>
      <c r="T826" s="437"/>
      <c r="U826" s="437"/>
      <c r="V826" s="437"/>
      <c r="W826" s="437"/>
      <c r="X826" s="437"/>
      <c r="Y826" s="437"/>
      <c r="Z826" s="437"/>
      <c r="AA826" s="437"/>
      <c r="AB826" s="437"/>
    </row>
    <row r="827">
      <c r="A827" s="494">
        <v>46129.0</v>
      </c>
      <c r="B827" s="494">
        <v>46129.0</v>
      </c>
      <c r="C827" s="385" t="s">
        <v>13576</v>
      </c>
      <c r="D827" s="385">
        <v>8.63874089028371E14</v>
      </c>
      <c r="E827" s="385" t="s">
        <v>7814</v>
      </c>
      <c r="F827" s="385" t="s">
        <v>13579</v>
      </c>
      <c r="G827" s="491">
        <f t="shared" si="16"/>
        <v>462.4</v>
      </c>
      <c r="H827" s="385" t="s">
        <v>68</v>
      </c>
      <c r="I827" s="497">
        <v>46129.0</v>
      </c>
      <c r="J827" s="437"/>
      <c r="K827" s="437"/>
      <c r="L827" s="437"/>
      <c r="M827" s="437"/>
      <c r="N827" s="437"/>
      <c r="O827" s="437"/>
      <c r="P827" s="437"/>
      <c r="Q827" s="437"/>
      <c r="R827" s="437"/>
      <c r="S827" s="437"/>
      <c r="T827" s="437"/>
      <c r="U827" s="437"/>
      <c r="V827" s="437"/>
      <c r="W827" s="437"/>
      <c r="X827" s="437"/>
      <c r="Y827" s="437"/>
      <c r="Z827" s="437"/>
      <c r="AA827" s="437"/>
      <c r="AB827" s="437"/>
    </row>
    <row r="828">
      <c r="A828" s="494">
        <v>46129.0</v>
      </c>
      <c r="B828" s="494">
        <v>46129.0</v>
      </c>
      <c r="C828" s="385" t="s">
        <v>13576</v>
      </c>
      <c r="D828" s="385">
        <v>8.63874089028652E14</v>
      </c>
      <c r="E828" s="385" t="s">
        <v>7814</v>
      </c>
      <c r="F828" s="385" t="s">
        <v>13579</v>
      </c>
      <c r="G828" s="491">
        <f t="shared" si="16"/>
        <v>462.4</v>
      </c>
      <c r="H828" s="385" t="s">
        <v>68</v>
      </c>
      <c r="I828" s="497">
        <v>46129.0</v>
      </c>
      <c r="J828" s="437"/>
      <c r="K828" s="437"/>
      <c r="L828" s="437"/>
      <c r="M828" s="437"/>
      <c r="N828" s="437"/>
      <c r="O828" s="437"/>
      <c r="P828" s="437"/>
      <c r="Q828" s="437"/>
      <c r="R828" s="437"/>
      <c r="S828" s="437"/>
      <c r="T828" s="437"/>
      <c r="U828" s="437"/>
      <c r="V828" s="437"/>
      <c r="W828" s="437"/>
      <c r="X828" s="437"/>
      <c r="Y828" s="437"/>
      <c r="Z828" s="437"/>
      <c r="AA828" s="437"/>
      <c r="AB828" s="437"/>
    </row>
    <row r="829">
      <c r="A829" s="494">
        <v>46129.0</v>
      </c>
      <c r="B829" s="494">
        <v>46129.0</v>
      </c>
      <c r="C829" s="385" t="s">
        <v>13576</v>
      </c>
      <c r="D829" s="385">
        <v>8.63874089031821E14</v>
      </c>
      <c r="E829" s="385" t="s">
        <v>7814</v>
      </c>
      <c r="F829" s="385" t="s">
        <v>13579</v>
      </c>
      <c r="G829" s="491">
        <f t="shared" si="16"/>
        <v>462.4</v>
      </c>
      <c r="H829" s="385" t="s">
        <v>68</v>
      </c>
      <c r="I829" s="497">
        <v>46129.0</v>
      </c>
      <c r="J829" s="437"/>
      <c r="K829" s="437"/>
      <c r="L829" s="437"/>
      <c r="M829" s="437"/>
      <c r="N829" s="437"/>
      <c r="O829" s="437"/>
      <c r="P829" s="437"/>
      <c r="Q829" s="437"/>
      <c r="R829" s="437"/>
      <c r="S829" s="437"/>
      <c r="T829" s="437"/>
      <c r="U829" s="437"/>
      <c r="V829" s="437"/>
      <c r="W829" s="437"/>
      <c r="X829" s="437"/>
      <c r="Y829" s="437"/>
      <c r="Z829" s="437"/>
      <c r="AA829" s="437"/>
      <c r="AB829" s="437"/>
    </row>
    <row r="830">
      <c r="A830" s="494">
        <v>46129.0</v>
      </c>
      <c r="B830" s="494">
        <v>46129.0</v>
      </c>
      <c r="C830" s="385" t="s">
        <v>13576</v>
      </c>
      <c r="D830" s="385">
        <v>8.63874089031805E14</v>
      </c>
      <c r="E830" s="385" t="s">
        <v>7814</v>
      </c>
      <c r="F830" s="385" t="s">
        <v>13579</v>
      </c>
      <c r="G830" s="491">
        <f t="shared" si="16"/>
        <v>462.4</v>
      </c>
      <c r="H830" s="385" t="s">
        <v>68</v>
      </c>
      <c r="I830" s="497">
        <v>46129.0</v>
      </c>
      <c r="J830" s="437"/>
      <c r="K830" s="437"/>
      <c r="L830" s="437"/>
      <c r="M830" s="437"/>
      <c r="N830" s="437"/>
      <c r="O830" s="437"/>
      <c r="P830" s="437"/>
      <c r="Q830" s="437"/>
      <c r="R830" s="437"/>
      <c r="S830" s="437"/>
      <c r="T830" s="437"/>
      <c r="U830" s="437"/>
      <c r="V830" s="437"/>
      <c r="W830" s="437"/>
      <c r="X830" s="437"/>
      <c r="Y830" s="437"/>
      <c r="Z830" s="437"/>
      <c r="AA830" s="437"/>
      <c r="AB830" s="437"/>
    </row>
    <row r="831">
      <c r="A831" s="494">
        <v>46129.0</v>
      </c>
      <c r="B831" s="494">
        <v>46129.0</v>
      </c>
      <c r="C831" s="385" t="s">
        <v>13576</v>
      </c>
      <c r="D831" s="385">
        <v>8.6387408902927E14</v>
      </c>
      <c r="E831" s="385" t="s">
        <v>7814</v>
      </c>
      <c r="F831" s="385" t="s">
        <v>13579</v>
      </c>
      <c r="G831" s="491">
        <f t="shared" si="16"/>
        <v>462.4</v>
      </c>
      <c r="H831" s="385" t="s">
        <v>68</v>
      </c>
      <c r="I831" s="497">
        <v>46129.0</v>
      </c>
      <c r="J831" s="437"/>
      <c r="K831" s="437"/>
      <c r="L831" s="437"/>
      <c r="M831" s="437"/>
      <c r="N831" s="437"/>
      <c r="O831" s="437"/>
      <c r="P831" s="437"/>
      <c r="Q831" s="437"/>
      <c r="R831" s="437"/>
      <c r="S831" s="437"/>
      <c r="T831" s="437"/>
      <c r="U831" s="437"/>
      <c r="V831" s="437"/>
      <c r="W831" s="437"/>
      <c r="X831" s="437"/>
      <c r="Y831" s="437"/>
      <c r="Z831" s="437"/>
      <c r="AA831" s="437"/>
      <c r="AB831" s="437"/>
    </row>
    <row r="832">
      <c r="A832" s="494">
        <v>46129.0</v>
      </c>
      <c r="B832" s="494">
        <v>46129.0</v>
      </c>
      <c r="C832" s="385" t="s">
        <v>13576</v>
      </c>
      <c r="D832" s="385">
        <v>8.63874089055895E14</v>
      </c>
      <c r="E832" s="385" t="s">
        <v>7814</v>
      </c>
      <c r="F832" s="385" t="s">
        <v>13579</v>
      </c>
      <c r="G832" s="491">
        <f t="shared" si="16"/>
        <v>462.4</v>
      </c>
      <c r="H832" s="385" t="s">
        <v>68</v>
      </c>
      <c r="I832" s="497">
        <v>46129.0</v>
      </c>
      <c r="J832" s="437"/>
      <c r="K832" s="437"/>
      <c r="L832" s="437"/>
      <c r="M832" s="437"/>
      <c r="N832" s="437"/>
      <c r="O832" s="437"/>
      <c r="P832" s="437"/>
      <c r="Q832" s="437"/>
      <c r="R832" s="437"/>
      <c r="S832" s="437"/>
      <c r="T832" s="437"/>
      <c r="U832" s="437"/>
      <c r="V832" s="437"/>
      <c r="W832" s="437"/>
      <c r="X832" s="437"/>
      <c r="Y832" s="437"/>
      <c r="Z832" s="437"/>
      <c r="AA832" s="437"/>
      <c r="AB832" s="437"/>
    </row>
    <row r="833">
      <c r="A833" s="494">
        <v>46129.0</v>
      </c>
      <c r="B833" s="494">
        <v>46129.0</v>
      </c>
      <c r="C833" s="385" t="s">
        <v>13576</v>
      </c>
      <c r="D833" s="385">
        <v>8.63874089051407E14</v>
      </c>
      <c r="E833" s="385" t="s">
        <v>7814</v>
      </c>
      <c r="F833" s="385" t="s">
        <v>13579</v>
      </c>
      <c r="G833" s="491">
        <f t="shared" si="16"/>
        <v>462.4</v>
      </c>
      <c r="H833" s="385" t="s">
        <v>68</v>
      </c>
      <c r="I833" s="497">
        <v>46129.0</v>
      </c>
      <c r="J833" s="437"/>
      <c r="K833" s="437"/>
      <c r="L833" s="437"/>
      <c r="M833" s="437"/>
      <c r="N833" s="437"/>
      <c r="O833" s="437"/>
      <c r="P833" s="437"/>
      <c r="Q833" s="437"/>
      <c r="R833" s="437"/>
      <c r="S833" s="437"/>
      <c r="T833" s="437"/>
      <c r="U833" s="437"/>
      <c r="V833" s="437"/>
      <c r="W833" s="437"/>
      <c r="X833" s="437"/>
      <c r="Y833" s="437"/>
      <c r="Z833" s="437"/>
      <c r="AA833" s="437"/>
      <c r="AB833" s="437"/>
    </row>
    <row r="834">
      <c r="A834" s="494">
        <v>46129.0</v>
      </c>
      <c r="B834" s="494">
        <v>46129.0</v>
      </c>
      <c r="C834" s="385" t="s">
        <v>13576</v>
      </c>
      <c r="D834" s="385">
        <v>8.63874089053387E14</v>
      </c>
      <c r="E834" s="385" t="s">
        <v>7814</v>
      </c>
      <c r="F834" s="385" t="s">
        <v>13579</v>
      </c>
      <c r="G834" s="491">
        <f t="shared" si="16"/>
        <v>462.4</v>
      </c>
      <c r="H834" s="385" t="s">
        <v>68</v>
      </c>
      <c r="I834" s="497">
        <v>46129.0</v>
      </c>
      <c r="J834" s="437"/>
      <c r="K834" s="437"/>
      <c r="L834" s="437"/>
      <c r="M834" s="437"/>
      <c r="N834" s="437"/>
      <c r="O834" s="437"/>
      <c r="P834" s="437"/>
      <c r="Q834" s="437"/>
      <c r="R834" s="437"/>
      <c r="S834" s="437"/>
      <c r="T834" s="437"/>
      <c r="U834" s="437"/>
      <c r="V834" s="437"/>
      <c r="W834" s="437"/>
      <c r="X834" s="437"/>
      <c r="Y834" s="437"/>
      <c r="Z834" s="437"/>
      <c r="AA834" s="437"/>
      <c r="AB834" s="437"/>
    </row>
    <row r="835">
      <c r="A835" s="494">
        <v>46129.0</v>
      </c>
      <c r="B835" s="494">
        <v>46129.0</v>
      </c>
      <c r="C835" s="385" t="s">
        <v>13576</v>
      </c>
      <c r="D835" s="385">
        <v>8.63874089051027E14</v>
      </c>
      <c r="E835" s="385" t="s">
        <v>7814</v>
      </c>
      <c r="F835" s="385" t="s">
        <v>13579</v>
      </c>
      <c r="G835" s="491">
        <f t="shared" si="16"/>
        <v>462.4</v>
      </c>
      <c r="H835" s="385" t="s">
        <v>68</v>
      </c>
      <c r="I835" s="497">
        <v>46129.0</v>
      </c>
      <c r="J835" s="437"/>
      <c r="K835" s="437"/>
      <c r="L835" s="437"/>
      <c r="M835" s="437"/>
      <c r="N835" s="437"/>
      <c r="O835" s="437"/>
      <c r="P835" s="437"/>
      <c r="Q835" s="437"/>
      <c r="R835" s="437"/>
      <c r="S835" s="437"/>
      <c r="T835" s="437"/>
      <c r="U835" s="437"/>
      <c r="V835" s="437"/>
      <c r="W835" s="437"/>
      <c r="X835" s="437"/>
      <c r="Y835" s="437"/>
      <c r="Z835" s="437"/>
      <c r="AA835" s="437"/>
      <c r="AB835" s="437"/>
    </row>
    <row r="836">
      <c r="A836" s="494">
        <v>46129.0</v>
      </c>
      <c r="B836" s="494">
        <v>46129.0</v>
      </c>
      <c r="C836" s="385" t="s">
        <v>13576</v>
      </c>
      <c r="D836" s="385">
        <v>8.63874089029122E14</v>
      </c>
      <c r="E836" s="385" t="s">
        <v>7814</v>
      </c>
      <c r="F836" s="385" t="s">
        <v>13579</v>
      </c>
      <c r="G836" s="491">
        <f t="shared" si="16"/>
        <v>462.4</v>
      </c>
      <c r="H836" s="385" t="s">
        <v>68</v>
      </c>
      <c r="I836" s="497">
        <v>46129.0</v>
      </c>
      <c r="J836" s="437"/>
      <c r="K836" s="437"/>
      <c r="L836" s="437"/>
      <c r="M836" s="437"/>
      <c r="N836" s="437"/>
      <c r="O836" s="437"/>
      <c r="P836" s="437"/>
      <c r="Q836" s="437"/>
      <c r="R836" s="437"/>
      <c r="S836" s="437"/>
      <c r="T836" s="437"/>
      <c r="U836" s="437"/>
      <c r="V836" s="437"/>
      <c r="W836" s="437"/>
      <c r="X836" s="437"/>
      <c r="Y836" s="437"/>
      <c r="Z836" s="437"/>
      <c r="AA836" s="437"/>
      <c r="AB836" s="437"/>
    </row>
    <row r="837">
      <c r="A837" s="494">
        <v>46129.0</v>
      </c>
      <c r="B837" s="494">
        <v>46129.0</v>
      </c>
      <c r="C837" s="385" t="s">
        <v>13576</v>
      </c>
      <c r="D837" s="385">
        <v>8.63874089028413E14</v>
      </c>
      <c r="E837" s="385" t="s">
        <v>7814</v>
      </c>
      <c r="F837" s="385" t="s">
        <v>13579</v>
      </c>
      <c r="G837" s="491">
        <f t="shared" si="16"/>
        <v>462.4</v>
      </c>
      <c r="H837" s="385" t="s">
        <v>68</v>
      </c>
      <c r="I837" s="497">
        <v>46129.0</v>
      </c>
      <c r="J837" s="437"/>
      <c r="K837" s="437"/>
      <c r="L837" s="437"/>
      <c r="M837" s="437"/>
      <c r="N837" s="437"/>
      <c r="O837" s="437"/>
      <c r="P837" s="437"/>
      <c r="Q837" s="437"/>
      <c r="R837" s="437"/>
      <c r="S837" s="437"/>
      <c r="T837" s="437"/>
      <c r="U837" s="437"/>
      <c r="V837" s="437"/>
      <c r="W837" s="437"/>
      <c r="X837" s="437"/>
      <c r="Y837" s="437"/>
      <c r="Z837" s="437"/>
      <c r="AA837" s="437"/>
      <c r="AB837" s="437"/>
    </row>
    <row r="838">
      <c r="A838" s="494">
        <v>46129.0</v>
      </c>
      <c r="B838" s="494">
        <v>46129.0</v>
      </c>
      <c r="C838" s="385" t="s">
        <v>13576</v>
      </c>
      <c r="D838" s="385">
        <v>8.63874089028934E14</v>
      </c>
      <c r="E838" s="385" t="s">
        <v>7814</v>
      </c>
      <c r="F838" s="385" t="s">
        <v>13579</v>
      </c>
      <c r="G838" s="491">
        <f t="shared" si="16"/>
        <v>462.4</v>
      </c>
      <c r="H838" s="385" t="s">
        <v>68</v>
      </c>
      <c r="I838" s="497">
        <v>46129.0</v>
      </c>
      <c r="J838" s="437"/>
      <c r="K838" s="437"/>
      <c r="L838" s="437"/>
      <c r="M838" s="437"/>
      <c r="N838" s="437"/>
      <c r="O838" s="437"/>
      <c r="P838" s="437"/>
      <c r="Q838" s="437"/>
      <c r="R838" s="437"/>
      <c r="S838" s="437"/>
      <c r="T838" s="437"/>
      <c r="U838" s="437"/>
      <c r="V838" s="437"/>
      <c r="W838" s="437"/>
      <c r="X838" s="437"/>
      <c r="Y838" s="437"/>
      <c r="Z838" s="437"/>
      <c r="AA838" s="437"/>
      <c r="AB838" s="437"/>
    </row>
    <row r="839">
      <c r="A839" s="494">
        <v>46129.0</v>
      </c>
      <c r="B839" s="494">
        <v>46129.0</v>
      </c>
      <c r="C839" s="385" t="s">
        <v>13576</v>
      </c>
      <c r="D839" s="385">
        <v>8.63874089045441E14</v>
      </c>
      <c r="E839" s="385" t="s">
        <v>7814</v>
      </c>
      <c r="F839" s="385" t="s">
        <v>13579</v>
      </c>
      <c r="G839" s="491">
        <f t="shared" si="16"/>
        <v>462.4</v>
      </c>
      <c r="H839" s="385" t="s">
        <v>68</v>
      </c>
      <c r="I839" s="497">
        <v>46129.0</v>
      </c>
      <c r="J839" s="437"/>
      <c r="K839" s="437"/>
      <c r="L839" s="437"/>
      <c r="M839" s="437"/>
      <c r="N839" s="437"/>
      <c r="O839" s="437"/>
      <c r="P839" s="437"/>
      <c r="Q839" s="437"/>
      <c r="R839" s="437"/>
      <c r="S839" s="437"/>
      <c r="T839" s="437"/>
      <c r="U839" s="437"/>
      <c r="V839" s="437"/>
      <c r="W839" s="437"/>
      <c r="X839" s="437"/>
      <c r="Y839" s="437"/>
      <c r="Z839" s="437"/>
      <c r="AA839" s="437"/>
      <c r="AB839" s="437"/>
    </row>
    <row r="840">
      <c r="A840" s="494">
        <v>46129.0</v>
      </c>
      <c r="B840" s="494">
        <v>46129.0</v>
      </c>
      <c r="C840" s="385" t="s">
        <v>13576</v>
      </c>
      <c r="D840" s="385">
        <v>8.63874089045219E14</v>
      </c>
      <c r="E840" s="385" t="s">
        <v>7814</v>
      </c>
      <c r="F840" s="385" t="s">
        <v>13579</v>
      </c>
      <c r="G840" s="491">
        <f t="shared" si="16"/>
        <v>462.4</v>
      </c>
      <c r="H840" s="385" t="s">
        <v>68</v>
      </c>
      <c r="I840" s="497">
        <v>46129.0</v>
      </c>
      <c r="J840" s="437"/>
      <c r="K840" s="437"/>
      <c r="L840" s="437"/>
      <c r="M840" s="437"/>
      <c r="N840" s="437"/>
      <c r="O840" s="437"/>
      <c r="P840" s="437"/>
      <c r="Q840" s="437"/>
      <c r="R840" s="437"/>
      <c r="S840" s="437"/>
      <c r="T840" s="437"/>
      <c r="U840" s="437"/>
      <c r="V840" s="437"/>
      <c r="W840" s="437"/>
      <c r="X840" s="437"/>
      <c r="Y840" s="437"/>
      <c r="Z840" s="437"/>
      <c r="AA840" s="437"/>
      <c r="AB840" s="437"/>
    </row>
    <row r="841">
      <c r="A841" s="494">
        <v>46129.0</v>
      </c>
      <c r="B841" s="494">
        <v>46129.0</v>
      </c>
      <c r="C841" s="385" t="s">
        <v>13576</v>
      </c>
      <c r="D841" s="385">
        <v>8.63874089047884E14</v>
      </c>
      <c r="E841" s="385" t="s">
        <v>7814</v>
      </c>
      <c r="F841" s="385" t="s">
        <v>13579</v>
      </c>
      <c r="G841" s="491">
        <f t="shared" si="16"/>
        <v>462.4</v>
      </c>
      <c r="H841" s="385" t="s">
        <v>68</v>
      </c>
      <c r="I841" s="497">
        <v>46129.0</v>
      </c>
      <c r="J841" s="437"/>
      <c r="K841" s="437"/>
      <c r="L841" s="437"/>
      <c r="M841" s="437"/>
      <c r="N841" s="437"/>
      <c r="O841" s="437"/>
      <c r="P841" s="437"/>
      <c r="Q841" s="437"/>
      <c r="R841" s="437"/>
      <c r="S841" s="437"/>
      <c r="T841" s="437"/>
      <c r="U841" s="437"/>
      <c r="V841" s="437"/>
      <c r="W841" s="437"/>
      <c r="X841" s="437"/>
      <c r="Y841" s="437"/>
      <c r="Z841" s="437"/>
      <c r="AA841" s="437"/>
      <c r="AB841" s="437"/>
    </row>
    <row r="842">
      <c r="A842" s="494">
        <v>46129.0</v>
      </c>
      <c r="B842" s="494">
        <v>46129.0</v>
      </c>
      <c r="C842" s="385" t="s">
        <v>13576</v>
      </c>
      <c r="D842" s="385">
        <v>8.63874089029114E14</v>
      </c>
      <c r="E842" s="385" t="s">
        <v>7814</v>
      </c>
      <c r="F842" s="385" t="s">
        <v>13579</v>
      </c>
      <c r="G842" s="491">
        <f t="shared" si="16"/>
        <v>462.4</v>
      </c>
      <c r="H842" s="385" t="s">
        <v>68</v>
      </c>
      <c r="I842" s="497">
        <v>46129.0</v>
      </c>
      <c r="J842" s="437"/>
      <c r="K842" s="437"/>
      <c r="L842" s="437"/>
      <c r="M842" s="437"/>
      <c r="N842" s="437"/>
      <c r="O842" s="437"/>
      <c r="P842" s="437"/>
      <c r="Q842" s="437"/>
      <c r="R842" s="437"/>
      <c r="S842" s="437"/>
      <c r="T842" s="437"/>
      <c r="U842" s="437"/>
      <c r="V842" s="437"/>
      <c r="W842" s="437"/>
      <c r="X842" s="437"/>
      <c r="Y842" s="437"/>
      <c r="Z842" s="437"/>
      <c r="AA842" s="437"/>
      <c r="AB842" s="437"/>
    </row>
    <row r="843">
      <c r="A843" s="494">
        <v>46129.0</v>
      </c>
      <c r="B843" s="494">
        <v>46132.0</v>
      </c>
      <c r="C843" s="385" t="s">
        <v>13576</v>
      </c>
      <c r="D843" s="385">
        <v>8.63874089045888E14</v>
      </c>
      <c r="E843" s="385" t="s">
        <v>2772</v>
      </c>
      <c r="F843" s="385" t="s">
        <v>68</v>
      </c>
      <c r="G843" s="491" t="s">
        <v>68</v>
      </c>
      <c r="H843" s="385">
        <v>8.118227427E9</v>
      </c>
      <c r="I843" s="496" t="s">
        <v>68</v>
      </c>
      <c r="J843" s="437"/>
      <c r="K843" s="437"/>
      <c r="L843" s="437"/>
      <c r="M843" s="437"/>
      <c r="N843" s="437"/>
      <c r="O843" s="437"/>
      <c r="P843" s="437"/>
      <c r="Q843" s="437"/>
      <c r="R843" s="437"/>
      <c r="S843" s="437"/>
      <c r="T843" s="437"/>
      <c r="U843" s="437"/>
      <c r="V843" s="437"/>
      <c r="W843" s="437"/>
      <c r="X843" s="437"/>
      <c r="Y843" s="437"/>
      <c r="Z843" s="437"/>
      <c r="AA843" s="437"/>
      <c r="AB843" s="437"/>
    </row>
    <row r="844">
      <c r="A844" s="494">
        <v>46129.0</v>
      </c>
      <c r="B844" s="494">
        <v>46132.0</v>
      </c>
      <c r="C844" s="385" t="s">
        <v>13576</v>
      </c>
      <c r="D844" s="385">
        <v>8.63874089028959E14</v>
      </c>
      <c r="E844" s="385" t="s">
        <v>2772</v>
      </c>
      <c r="F844" s="385" t="s">
        <v>68</v>
      </c>
      <c r="G844" s="491" t="s">
        <v>68</v>
      </c>
      <c r="H844" s="385">
        <v>8.110494065E9</v>
      </c>
      <c r="I844" s="496" t="s">
        <v>68</v>
      </c>
      <c r="J844" s="437"/>
      <c r="K844" s="437"/>
      <c r="L844" s="437"/>
      <c r="M844" s="437"/>
      <c r="N844" s="437"/>
      <c r="O844" s="437"/>
      <c r="P844" s="437"/>
      <c r="Q844" s="437"/>
      <c r="R844" s="437"/>
      <c r="S844" s="437"/>
      <c r="T844" s="437"/>
      <c r="U844" s="437"/>
      <c r="V844" s="437"/>
      <c r="W844" s="437"/>
      <c r="X844" s="437"/>
      <c r="Y844" s="437"/>
      <c r="Z844" s="437"/>
      <c r="AA844" s="437"/>
      <c r="AB844" s="437"/>
    </row>
    <row r="845">
      <c r="A845" s="494">
        <v>46129.0</v>
      </c>
      <c r="B845" s="494">
        <v>46132.0</v>
      </c>
      <c r="C845" s="385" t="s">
        <v>13576</v>
      </c>
      <c r="D845" s="385">
        <v>8.63874089028421E14</v>
      </c>
      <c r="E845" s="385" t="s">
        <v>2772</v>
      </c>
      <c r="F845" s="385" t="s">
        <v>68</v>
      </c>
      <c r="G845" s="491" t="s">
        <v>68</v>
      </c>
      <c r="H845" s="385">
        <v>8.120405192E9</v>
      </c>
      <c r="I845" s="496" t="s">
        <v>68</v>
      </c>
      <c r="J845" s="437"/>
      <c r="K845" s="437"/>
      <c r="L845" s="437"/>
      <c r="M845" s="437"/>
      <c r="N845" s="437"/>
      <c r="O845" s="437"/>
      <c r="P845" s="437"/>
      <c r="Q845" s="437"/>
      <c r="R845" s="437"/>
      <c r="S845" s="437"/>
      <c r="T845" s="437"/>
      <c r="U845" s="437"/>
      <c r="V845" s="437"/>
      <c r="W845" s="437"/>
      <c r="X845" s="437"/>
      <c r="Y845" s="437"/>
      <c r="Z845" s="437"/>
      <c r="AA845" s="437"/>
      <c r="AB845" s="437"/>
    </row>
    <row r="846">
      <c r="A846" s="494">
        <v>46129.0</v>
      </c>
      <c r="B846" s="494">
        <v>46132.0</v>
      </c>
      <c r="C846" s="385" t="s">
        <v>13576</v>
      </c>
      <c r="D846" s="385">
        <v>8.6387408902833E14</v>
      </c>
      <c r="E846" s="385" t="s">
        <v>2772</v>
      </c>
      <c r="F846" s="385" t="s">
        <v>68</v>
      </c>
      <c r="G846" s="491" t="s">
        <v>68</v>
      </c>
      <c r="H846" s="385">
        <v>8.118203264E9</v>
      </c>
      <c r="I846" s="496" t="s">
        <v>68</v>
      </c>
      <c r="J846" s="437"/>
      <c r="K846" s="437"/>
      <c r="L846" s="437"/>
      <c r="M846" s="437"/>
      <c r="N846" s="437"/>
      <c r="O846" s="437"/>
      <c r="P846" s="437"/>
      <c r="Q846" s="437"/>
      <c r="R846" s="437"/>
      <c r="S846" s="437"/>
      <c r="T846" s="437"/>
      <c r="U846" s="437"/>
      <c r="V846" s="437"/>
      <c r="W846" s="437"/>
      <c r="X846" s="437"/>
      <c r="Y846" s="437"/>
      <c r="Z846" s="437"/>
      <c r="AA846" s="437"/>
      <c r="AB846" s="437"/>
    </row>
    <row r="847">
      <c r="A847" s="494">
        <v>46129.0</v>
      </c>
      <c r="B847" s="494">
        <v>46132.0</v>
      </c>
      <c r="C847" s="385" t="s">
        <v>13576</v>
      </c>
      <c r="D847" s="385">
        <v>8.63874089055697E14</v>
      </c>
      <c r="E847" s="385" t="s">
        <v>2772</v>
      </c>
      <c r="F847" s="385" t="s">
        <v>68</v>
      </c>
      <c r="G847" s="491" t="s">
        <v>68</v>
      </c>
      <c r="H847" s="385">
        <v>8.11044102E9</v>
      </c>
      <c r="I847" s="496" t="s">
        <v>68</v>
      </c>
      <c r="J847" s="437"/>
      <c r="K847" s="437"/>
      <c r="L847" s="437"/>
      <c r="M847" s="437"/>
      <c r="N847" s="437"/>
      <c r="O847" s="437"/>
      <c r="P847" s="437"/>
      <c r="Q847" s="437"/>
      <c r="R847" s="437"/>
      <c r="S847" s="437"/>
      <c r="T847" s="437"/>
      <c r="U847" s="437"/>
      <c r="V847" s="437"/>
      <c r="W847" s="437"/>
      <c r="X847" s="437"/>
      <c r="Y847" s="437"/>
      <c r="Z847" s="437"/>
      <c r="AA847" s="437"/>
      <c r="AB847" s="437"/>
    </row>
    <row r="848">
      <c r="A848" s="494">
        <v>46129.0</v>
      </c>
      <c r="B848" s="494">
        <v>46132.0</v>
      </c>
      <c r="C848" s="385" t="s">
        <v>13576</v>
      </c>
      <c r="D848" s="385">
        <v>8.63874089049765E14</v>
      </c>
      <c r="E848" s="385" t="s">
        <v>2772</v>
      </c>
      <c r="F848" s="385" t="s">
        <v>10618</v>
      </c>
      <c r="G848" s="491" t="s">
        <v>68</v>
      </c>
      <c r="H848" s="385">
        <v>8.123215855E9</v>
      </c>
      <c r="I848" s="497">
        <v>46142.0</v>
      </c>
      <c r="J848" s="437"/>
      <c r="K848" s="437"/>
      <c r="L848" s="437"/>
      <c r="M848" s="437"/>
      <c r="N848" s="437"/>
      <c r="O848" s="437"/>
      <c r="P848" s="437"/>
      <c r="Q848" s="437"/>
      <c r="R848" s="437"/>
      <c r="S848" s="437"/>
      <c r="T848" s="437"/>
      <c r="U848" s="437"/>
      <c r="V848" s="437"/>
      <c r="W848" s="437"/>
      <c r="X848" s="437"/>
      <c r="Y848" s="437"/>
      <c r="Z848" s="437"/>
      <c r="AA848" s="437"/>
      <c r="AB848" s="437"/>
    </row>
    <row r="849">
      <c r="A849" s="490">
        <v>46147.0</v>
      </c>
      <c r="B849" s="490">
        <v>46147.0</v>
      </c>
      <c r="C849" s="385" t="s">
        <v>13576</v>
      </c>
      <c r="D849" s="385">
        <v>8.66557080330139E14</v>
      </c>
      <c r="E849" s="385" t="s">
        <v>2772</v>
      </c>
      <c r="F849" s="385" t="s">
        <v>13586</v>
      </c>
      <c r="G849" s="491" t="s">
        <v>68</v>
      </c>
      <c r="H849" s="385">
        <v>8.128924358E9</v>
      </c>
      <c r="I849" s="497">
        <v>46147.0</v>
      </c>
      <c r="J849" s="437"/>
      <c r="K849" s="437"/>
      <c r="L849" s="437"/>
      <c r="M849" s="437"/>
      <c r="N849" s="437"/>
      <c r="O849" s="437"/>
      <c r="P849" s="437"/>
      <c r="Q849" s="437"/>
      <c r="R849" s="437"/>
      <c r="S849" s="437"/>
      <c r="T849" s="437"/>
      <c r="U849" s="437"/>
      <c r="V849" s="437"/>
      <c r="W849" s="437"/>
      <c r="X849" s="437"/>
      <c r="Y849" s="437"/>
      <c r="Z849" s="437"/>
      <c r="AA849" s="437"/>
      <c r="AB849" s="437"/>
    </row>
    <row r="850">
      <c r="A850" s="490">
        <v>46147.0</v>
      </c>
      <c r="B850" s="490">
        <v>46147.0</v>
      </c>
      <c r="C850" s="385" t="s">
        <v>13576</v>
      </c>
      <c r="D850" s="385">
        <v>8.66557080081575E14</v>
      </c>
      <c r="E850" s="385" t="s">
        <v>2772</v>
      </c>
      <c r="F850" s="385" t="s">
        <v>13586</v>
      </c>
      <c r="G850" s="491" t="s">
        <v>68</v>
      </c>
      <c r="H850" s="385">
        <v>8.128926803E9</v>
      </c>
      <c r="I850" s="497">
        <v>46147.0</v>
      </c>
      <c r="J850" s="437"/>
      <c r="K850" s="437"/>
      <c r="L850" s="437"/>
      <c r="M850" s="437"/>
      <c r="N850" s="437"/>
      <c r="O850" s="437"/>
      <c r="P850" s="437"/>
      <c r="Q850" s="437"/>
      <c r="R850" s="437"/>
      <c r="S850" s="437"/>
      <c r="T850" s="437"/>
      <c r="U850" s="437"/>
      <c r="V850" s="437"/>
      <c r="W850" s="437"/>
      <c r="X850" s="437"/>
      <c r="Y850" s="437"/>
      <c r="Z850" s="437"/>
      <c r="AA850" s="437"/>
      <c r="AB850" s="437"/>
    </row>
    <row r="851">
      <c r="A851" s="490">
        <v>46147.0</v>
      </c>
      <c r="B851" s="490">
        <v>46147.0</v>
      </c>
      <c r="C851" s="385" t="s">
        <v>13576</v>
      </c>
      <c r="D851" s="385">
        <v>8.66557080313127E14</v>
      </c>
      <c r="E851" s="385" t="s">
        <v>2772</v>
      </c>
      <c r="F851" s="385" t="s">
        <v>13586</v>
      </c>
      <c r="G851" s="491" t="s">
        <v>68</v>
      </c>
      <c r="H851" s="385">
        <v>8.128901213E9</v>
      </c>
      <c r="I851" s="497">
        <v>46147.0</v>
      </c>
      <c r="J851" s="437"/>
      <c r="K851" s="437"/>
      <c r="L851" s="437"/>
      <c r="M851" s="437"/>
      <c r="N851" s="437"/>
      <c r="O851" s="437"/>
      <c r="P851" s="437"/>
      <c r="Q851" s="437"/>
      <c r="R851" s="437"/>
      <c r="S851" s="437"/>
      <c r="T851" s="437"/>
      <c r="U851" s="437"/>
      <c r="V851" s="437"/>
      <c r="W851" s="437"/>
      <c r="X851" s="437"/>
      <c r="Y851" s="437"/>
      <c r="Z851" s="437"/>
      <c r="AA851" s="437"/>
      <c r="AB851" s="437"/>
    </row>
    <row r="852">
      <c r="A852" s="490">
        <v>46147.0</v>
      </c>
      <c r="B852" s="490">
        <v>46147.0</v>
      </c>
      <c r="C852" s="385" t="s">
        <v>13576</v>
      </c>
      <c r="D852" s="385">
        <v>8.66557080315767E14</v>
      </c>
      <c r="E852" s="385" t="s">
        <v>2772</v>
      </c>
      <c r="F852" s="385" t="s">
        <v>13586</v>
      </c>
      <c r="G852" s="491" t="s">
        <v>68</v>
      </c>
      <c r="H852" s="385">
        <v>8.180523671E9</v>
      </c>
      <c r="I852" s="497">
        <v>46147.0</v>
      </c>
      <c r="J852" s="437"/>
      <c r="K852" s="437"/>
      <c r="L852" s="437"/>
      <c r="M852" s="437"/>
      <c r="N852" s="437"/>
      <c r="O852" s="437"/>
      <c r="P852" s="437"/>
      <c r="Q852" s="437"/>
      <c r="R852" s="437"/>
      <c r="S852" s="437"/>
      <c r="T852" s="437"/>
      <c r="U852" s="437"/>
      <c r="V852" s="437"/>
      <c r="W852" s="437"/>
      <c r="X852" s="437"/>
      <c r="Y852" s="437"/>
      <c r="Z852" s="437"/>
      <c r="AA852" s="437"/>
      <c r="AB852" s="437"/>
    </row>
    <row r="853">
      <c r="A853" s="490">
        <v>46147.0</v>
      </c>
      <c r="B853" s="490">
        <v>46147.0</v>
      </c>
      <c r="C853" s="385" t="s">
        <v>13576</v>
      </c>
      <c r="D853" s="385">
        <v>8.66557080315775E14</v>
      </c>
      <c r="E853" s="385" t="s">
        <v>2772</v>
      </c>
      <c r="F853" s="385" t="s">
        <v>2511</v>
      </c>
      <c r="G853" s="491" t="s">
        <v>68</v>
      </c>
      <c r="H853" s="385">
        <v>8.135510258E9</v>
      </c>
      <c r="I853" s="497">
        <v>46147.0</v>
      </c>
      <c r="J853" s="437"/>
      <c r="K853" s="437"/>
      <c r="L853" s="437"/>
      <c r="M853" s="437"/>
      <c r="N853" s="437"/>
      <c r="O853" s="437"/>
      <c r="P853" s="437"/>
      <c r="Q853" s="437"/>
      <c r="R853" s="437"/>
      <c r="S853" s="437"/>
      <c r="T853" s="437"/>
      <c r="U853" s="437"/>
      <c r="V853" s="437"/>
      <c r="W853" s="437"/>
      <c r="X853" s="437"/>
      <c r="Y853" s="437"/>
      <c r="Z853" s="437"/>
      <c r="AA853" s="437"/>
      <c r="AB853" s="437"/>
    </row>
    <row r="854">
      <c r="A854" s="490">
        <v>46147.0</v>
      </c>
      <c r="B854" s="490">
        <v>46147.0</v>
      </c>
      <c r="C854" s="385" t="s">
        <v>13576</v>
      </c>
      <c r="D854" s="385">
        <v>8.6655708031626E14</v>
      </c>
      <c r="E854" s="385" t="s">
        <v>2772</v>
      </c>
      <c r="F854" s="385" t="s">
        <v>2511</v>
      </c>
      <c r="G854" s="491" t="s">
        <v>68</v>
      </c>
      <c r="H854" s="385">
        <v>8.135516638E9</v>
      </c>
      <c r="I854" s="497">
        <v>46147.0</v>
      </c>
      <c r="J854" s="437"/>
      <c r="K854" s="437"/>
      <c r="L854" s="437"/>
      <c r="M854" s="437"/>
      <c r="N854" s="437"/>
      <c r="O854" s="437"/>
      <c r="P854" s="437"/>
      <c r="Q854" s="437"/>
      <c r="R854" s="437"/>
      <c r="S854" s="437"/>
      <c r="T854" s="437"/>
      <c r="U854" s="437"/>
      <c r="V854" s="437"/>
      <c r="W854" s="437"/>
      <c r="X854" s="437"/>
      <c r="Y854" s="437"/>
      <c r="Z854" s="437"/>
      <c r="AA854" s="437"/>
      <c r="AB854" s="437"/>
    </row>
    <row r="855">
      <c r="A855" s="490">
        <v>46147.0</v>
      </c>
      <c r="B855" s="490">
        <v>46147.0</v>
      </c>
      <c r="C855" s="385" t="s">
        <v>13576</v>
      </c>
      <c r="D855" s="385">
        <v>8.66557080357892E14</v>
      </c>
      <c r="E855" s="385" t="s">
        <v>2772</v>
      </c>
      <c r="F855" s="385" t="s">
        <v>2511</v>
      </c>
      <c r="G855" s="491" t="s">
        <v>68</v>
      </c>
      <c r="H855" s="385">
        <v>8.128997388E9</v>
      </c>
      <c r="I855" s="497">
        <v>46147.0</v>
      </c>
      <c r="J855" s="437"/>
      <c r="K855" s="437"/>
      <c r="L855" s="437"/>
      <c r="M855" s="437"/>
      <c r="N855" s="437"/>
      <c r="O855" s="437"/>
      <c r="P855" s="437"/>
      <c r="Q855" s="437"/>
      <c r="R855" s="437"/>
      <c r="S855" s="437"/>
      <c r="T855" s="437"/>
      <c r="U855" s="437"/>
      <c r="V855" s="437"/>
      <c r="W855" s="437"/>
      <c r="X855" s="437"/>
      <c r="Y855" s="437"/>
      <c r="Z855" s="437"/>
      <c r="AA855" s="437"/>
      <c r="AB855" s="437"/>
    </row>
    <row r="856">
      <c r="A856" s="490">
        <v>46147.0</v>
      </c>
      <c r="B856" s="490">
        <v>46147.0</v>
      </c>
      <c r="C856" s="385" t="s">
        <v>13576</v>
      </c>
      <c r="D856" s="385">
        <v>8.66557080329834E14</v>
      </c>
      <c r="E856" s="385" t="s">
        <v>2772</v>
      </c>
      <c r="F856" s="385" t="s">
        <v>2511</v>
      </c>
      <c r="G856" s="491" t="s">
        <v>68</v>
      </c>
      <c r="H856" s="385">
        <v>8.128901349E9</v>
      </c>
      <c r="I856" s="497">
        <v>46147.0</v>
      </c>
      <c r="J856" s="437"/>
      <c r="K856" s="437"/>
      <c r="L856" s="437"/>
      <c r="M856" s="437"/>
      <c r="N856" s="437"/>
      <c r="O856" s="437"/>
      <c r="P856" s="437"/>
      <c r="Q856" s="437"/>
      <c r="R856" s="437"/>
      <c r="S856" s="437"/>
      <c r="T856" s="437"/>
      <c r="U856" s="437"/>
      <c r="V856" s="437"/>
      <c r="W856" s="437"/>
      <c r="X856" s="437"/>
      <c r="Y856" s="437"/>
      <c r="Z856" s="437"/>
      <c r="AA856" s="437"/>
      <c r="AB856" s="437"/>
    </row>
    <row r="857">
      <c r="A857" s="490">
        <v>46147.0</v>
      </c>
      <c r="B857" s="490">
        <v>46147.0</v>
      </c>
      <c r="C857" s="385" t="s">
        <v>13576</v>
      </c>
      <c r="D857" s="385">
        <v>8.66557080330154E14</v>
      </c>
      <c r="E857" s="385" t="s">
        <v>2772</v>
      </c>
      <c r="F857" s="385" t="s">
        <v>2511</v>
      </c>
      <c r="G857" s="491" t="s">
        <v>68</v>
      </c>
      <c r="H857" s="385">
        <v>8.135511962E9</v>
      </c>
      <c r="I857" s="497">
        <v>46147.0</v>
      </c>
      <c r="J857" s="437"/>
      <c r="K857" s="437"/>
      <c r="L857" s="437"/>
      <c r="M857" s="437"/>
      <c r="N857" s="437"/>
      <c r="O857" s="437"/>
      <c r="P857" s="437"/>
      <c r="Q857" s="437"/>
      <c r="R857" s="437"/>
      <c r="S857" s="437"/>
      <c r="T857" s="437"/>
      <c r="U857" s="437"/>
      <c r="V857" s="437"/>
      <c r="W857" s="437"/>
      <c r="X857" s="437"/>
      <c r="Y857" s="437"/>
      <c r="Z857" s="437"/>
      <c r="AA857" s="437"/>
      <c r="AB857" s="437"/>
    </row>
    <row r="858">
      <c r="A858" s="490">
        <v>46147.0</v>
      </c>
      <c r="B858" s="490">
        <v>46147.0</v>
      </c>
      <c r="C858" s="385" t="s">
        <v>13576</v>
      </c>
      <c r="D858" s="385">
        <v>8.665570802902E14</v>
      </c>
      <c r="E858" s="385" t="s">
        <v>2772</v>
      </c>
      <c r="F858" s="385" t="s">
        <v>2511</v>
      </c>
      <c r="G858" s="491" t="s">
        <v>68</v>
      </c>
      <c r="H858" s="385">
        <v>8.135512622E9</v>
      </c>
      <c r="I858" s="497">
        <v>46147.0</v>
      </c>
      <c r="J858" s="437"/>
      <c r="K858" s="437"/>
      <c r="L858" s="437"/>
      <c r="M858" s="437"/>
      <c r="N858" s="437"/>
      <c r="O858" s="437"/>
      <c r="P858" s="437"/>
      <c r="Q858" s="437"/>
      <c r="R858" s="437"/>
      <c r="S858" s="437"/>
      <c r="T858" s="437"/>
      <c r="U858" s="437"/>
      <c r="V858" s="437"/>
      <c r="W858" s="437"/>
      <c r="X858" s="437"/>
      <c r="Y858" s="437"/>
      <c r="Z858" s="437"/>
      <c r="AA858" s="437"/>
      <c r="AB858" s="437"/>
    </row>
    <row r="859">
      <c r="A859" s="490">
        <v>46147.0</v>
      </c>
      <c r="B859" s="490">
        <v>46147.0</v>
      </c>
      <c r="C859" s="385" t="s">
        <v>13576</v>
      </c>
      <c r="D859" s="385">
        <v>8.6655708030151E14</v>
      </c>
      <c r="E859" s="385" t="s">
        <v>2772</v>
      </c>
      <c r="F859" s="385" t="s">
        <v>2511</v>
      </c>
      <c r="G859" s="491" t="s">
        <v>68</v>
      </c>
      <c r="H859" s="385">
        <v>8.135513323E9</v>
      </c>
      <c r="I859" s="497">
        <v>46147.0</v>
      </c>
      <c r="J859" s="437"/>
      <c r="K859" s="437"/>
      <c r="L859" s="437"/>
      <c r="M859" s="437"/>
      <c r="N859" s="437"/>
      <c r="O859" s="437"/>
      <c r="P859" s="437"/>
      <c r="Q859" s="437"/>
      <c r="R859" s="437"/>
      <c r="S859" s="437"/>
      <c r="T859" s="437"/>
      <c r="U859" s="437"/>
      <c r="V859" s="437"/>
      <c r="W859" s="437"/>
      <c r="X859" s="437"/>
      <c r="Y859" s="437"/>
      <c r="Z859" s="437"/>
      <c r="AA859" s="437"/>
      <c r="AB859" s="437"/>
    </row>
    <row r="860">
      <c r="A860" s="490">
        <v>46147.0</v>
      </c>
      <c r="B860" s="490">
        <v>46147.0</v>
      </c>
      <c r="C860" s="385" t="s">
        <v>13576</v>
      </c>
      <c r="D860" s="385">
        <v>8.6655708031315E14</v>
      </c>
      <c r="E860" s="385" t="s">
        <v>2772</v>
      </c>
      <c r="F860" s="385" t="s">
        <v>2511</v>
      </c>
      <c r="G860" s="491" t="s">
        <v>68</v>
      </c>
      <c r="H860" s="385">
        <v>8.135514915E9</v>
      </c>
      <c r="I860" s="497">
        <v>46147.0</v>
      </c>
      <c r="J860" s="437"/>
      <c r="K860" s="437"/>
      <c r="L860" s="437"/>
      <c r="M860" s="437"/>
      <c r="N860" s="437"/>
      <c r="O860" s="437"/>
      <c r="P860" s="437"/>
      <c r="Q860" s="437"/>
      <c r="R860" s="437"/>
      <c r="S860" s="437"/>
      <c r="T860" s="437"/>
      <c r="U860" s="437"/>
      <c r="V860" s="437"/>
      <c r="W860" s="437"/>
      <c r="X860" s="437"/>
      <c r="Y860" s="437"/>
      <c r="Z860" s="437"/>
      <c r="AA860" s="437"/>
      <c r="AB860" s="437"/>
    </row>
    <row r="861">
      <c r="A861" s="490">
        <v>46147.0</v>
      </c>
      <c r="B861" s="490">
        <v>46147.0</v>
      </c>
      <c r="C861" s="385" t="s">
        <v>13576</v>
      </c>
      <c r="D861" s="385">
        <v>8.66557080385836E14</v>
      </c>
      <c r="E861" s="385" t="s">
        <v>2772</v>
      </c>
      <c r="F861" s="385" t="s">
        <v>2511</v>
      </c>
      <c r="G861" s="491" t="s">
        <v>68</v>
      </c>
      <c r="H861" s="385">
        <v>8.129266835E9</v>
      </c>
      <c r="I861" s="497">
        <v>46147.0</v>
      </c>
      <c r="J861" s="437"/>
      <c r="K861" s="437"/>
      <c r="L861" s="437"/>
      <c r="M861" s="437"/>
      <c r="N861" s="437"/>
      <c r="O861" s="437"/>
      <c r="P861" s="437"/>
      <c r="Q861" s="437"/>
      <c r="R861" s="437"/>
      <c r="S861" s="437"/>
      <c r="T861" s="437"/>
      <c r="U861" s="437"/>
      <c r="V861" s="437"/>
      <c r="W861" s="437"/>
      <c r="X861" s="437"/>
      <c r="Y861" s="437"/>
      <c r="Z861" s="437"/>
      <c r="AA861" s="437"/>
      <c r="AB861" s="437"/>
    </row>
    <row r="862">
      <c r="A862" s="490">
        <v>46147.0</v>
      </c>
      <c r="B862" s="490">
        <v>46147.0</v>
      </c>
      <c r="C862" s="385" t="s">
        <v>13576</v>
      </c>
      <c r="D862" s="385">
        <v>8.66557080386792E14</v>
      </c>
      <c r="E862" s="385" t="s">
        <v>2772</v>
      </c>
      <c r="F862" s="385" t="s">
        <v>2511</v>
      </c>
      <c r="G862" s="491" t="s">
        <v>68</v>
      </c>
      <c r="H862" s="385">
        <v>8.182807179E9</v>
      </c>
      <c r="I862" s="497">
        <v>46147.0</v>
      </c>
      <c r="J862" s="437"/>
      <c r="K862" s="437"/>
      <c r="L862" s="437"/>
      <c r="M862" s="437"/>
      <c r="N862" s="437"/>
      <c r="O862" s="437"/>
      <c r="P862" s="437"/>
      <c r="Q862" s="437"/>
      <c r="R862" s="437"/>
      <c r="S862" s="437"/>
      <c r="T862" s="437"/>
      <c r="U862" s="437"/>
      <c r="V862" s="437"/>
      <c r="W862" s="437"/>
      <c r="X862" s="437"/>
      <c r="Y862" s="437"/>
      <c r="Z862" s="437"/>
      <c r="AA862" s="437"/>
      <c r="AB862" s="437"/>
    </row>
    <row r="863">
      <c r="A863" s="490">
        <v>46147.0</v>
      </c>
      <c r="B863" s="490">
        <v>46147.0</v>
      </c>
      <c r="C863" s="385" t="s">
        <v>13576</v>
      </c>
      <c r="D863" s="385">
        <v>8.66557080225131E14</v>
      </c>
      <c r="E863" s="385" t="s">
        <v>7814</v>
      </c>
      <c r="F863" s="385" t="s">
        <v>13579</v>
      </c>
      <c r="G863" s="491">
        <f t="shared" ref="G863:G872" si="17">390*0.16+400</f>
        <v>462.4</v>
      </c>
      <c r="H863" s="494">
        <v>46147.0</v>
      </c>
      <c r="I863" s="492"/>
      <c r="J863" s="437"/>
      <c r="K863" s="437"/>
      <c r="L863" s="437"/>
      <c r="M863" s="437"/>
      <c r="N863" s="437"/>
      <c r="O863" s="437"/>
      <c r="P863" s="437"/>
      <c r="Q863" s="437"/>
      <c r="R863" s="437"/>
      <c r="S863" s="437"/>
      <c r="T863" s="437"/>
      <c r="U863" s="437"/>
      <c r="V863" s="437"/>
      <c r="W863" s="437"/>
      <c r="X863" s="437"/>
      <c r="Y863" s="437"/>
      <c r="Z863" s="437"/>
      <c r="AA863" s="437"/>
      <c r="AB863" s="437"/>
    </row>
    <row r="864">
      <c r="A864" s="490">
        <v>46147.0</v>
      </c>
      <c r="B864" s="490">
        <v>46147.0</v>
      </c>
      <c r="C864" s="385" t="s">
        <v>13576</v>
      </c>
      <c r="D864" s="385">
        <v>8.66557080360516E14</v>
      </c>
      <c r="E864" s="385" t="s">
        <v>7814</v>
      </c>
      <c r="F864" s="385" t="s">
        <v>13579</v>
      </c>
      <c r="G864" s="491">
        <f t="shared" si="17"/>
        <v>462.4</v>
      </c>
      <c r="H864" s="494">
        <v>46147.0</v>
      </c>
      <c r="I864" s="492"/>
      <c r="J864" s="437"/>
      <c r="K864" s="437"/>
      <c r="L864" s="437"/>
      <c r="M864" s="437"/>
      <c r="N864" s="437"/>
      <c r="O864" s="437"/>
      <c r="P864" s="437"/>
      <c r="Q864" s="437"/>
      <c r="R864" s="437"/>
      <c r="S864" s="437"/>
      <c r="T864" s="437"/>
      <c r="U864" s="437"/>
      <c r="V864" s="437"/>
      <c r="W864" s="437"/>
      <c r="X864" s="437"/>
      <c r="Y864" s="437"/>
      <c r="Z864" s="437"/>
      <c r="AA864" s="437"/>
      <c r="AB864" s="437"/>
    </row>
    <row r="865">
      <c r="A865" s="490">
        <v>46147.0</v>
      </c>
      <c r="B865" s="490">
        <v>46147.0</v>
      </c>
      <c r="C865" s="385" t="s">
        <v>13576</v>
      </c>
      <c r="D865" s="385">
        <v>8.6655708030108E14</v>
      </c>
      <c r="E865" s="385" t="s">
        <v>7814</v>
      </c>
      <c r="F865" s="385" t="s">
        <v>13579</v>
      </c>
      <c r="G865" s="491">
        <f t="shared" si="17"/>
        <v>462.4</v>
      </c>
      <c r="H865" s="494">
        <v>46147.0</v>
      </c>
      <c r="I865" s="492"/>
      <c r="J865" s="437"/>
      <c r="K865" s="437"/>
      <c r="L865" s="437"/>
      <c r="M865" s="437"/>
      <c r="N865" s="437"/>
      <c r="O865" s="437"/>
      <c r="P865" s="437"/>
      <c r="Q865" s="437"/>
      <c r="R865" s="437"/>
      <c r="S865" s="437"/>
      <c r="T865" s="437"/>
      <c r="U865" s="437"/>
      <c r="V865" s="437"/>
      <c r="W865" s="437"/>
      <c r="X865" s="437"/>
      <c r="Y865" s="437"/>
      <c r="Z865" s="437"/>
      <c r="AA865" s="437"/>
      <c r="AB865" s="437"/>
    </row>
    <row r="866">
      <c r="A866" s="490">
        <v>46147.0</v>
      </c>
      <c r="B866" s="490">
        <v>46147.0</v>
      </c>
      <c r="C866" s="385" t="s">
        <v>13576</v>
      </c>
      <c r="D866" s="385">
        <v>8.66557080341896E14</v>
      </c>
      <c r="E866" s="385" t="s">
        <v>7814</v>
      </c>
      <c r="F866" s="385" t="s">
        <v>13579</v>
      </c>
      <c r="G866" s="491">
        <f t="shared" si="17"/>
        <v>462.4</v>
      </c>
      <c r="H866" s="494">
        <v>46147.0</v>
      </c>
      <c r="I866" s="492"/>
      <c r="J866" s="437"/>
      <c r="K866" s="437"/>
      <c r="L866" s="437"/>
      <c r="M866" s="437"/>
      <c r="N866" s="437"/>
      <c r="O866" s="437"/>
      <c r="P866" s="437"/>
      <c r="Q866" s="437"/>
      <c r="R866" s="437"/>
      <c r="S866" s="437"/>
      <c r="T866" s="437"/>
      <c r="U866" s="437"/>
      <c r="V866" s="437"/>
      <c r="W866" s="437"/>
      <c r="X866" s="437"/>
      <c r="Y866" s="437"/>
      <c r="Z866" s="437"/>
      <c r="AA866" s="437"/>
      <c r="AB866" s="437"/>
    </row>
    <row r="867">
      <c r="A867" s="490">
        <v>46147.0</v>
      </c>
      <c r="B867" s="490">
        <v>46147.0</v>
      </c>
      <c r="C867" s="385" t="s">
        <v>13576</v>
      </c>
      <c r="D867" s="385">
        <v>8.66557080372578E14</v>
      </c>
      <c r="E867" s="385" t="s">
        <v>7814</v>
      </c>
      <c r="F867" s="385" t="s">
        <v>13579</v>
      </c>
      <c r="G867" s="491">
        <f t="shared" si="17"/>
        <v>462.4</v>
      </c>
      <c r="H867" s="494">
        <v>46147.0</v>
      </c>
      <c r="I867" s="492"/>
      <c r="J867" s="437"/>
      <c r="K867" s="437"/>
      <c r="L867" s="437"/>
      <c r="M867" s="437"/>
      <c r="N867" s="437"/>
      <c r="O867" s="437"/>
      <c r="P867" s="437"/>
      <c r="Q867" s="437"/>
      <c r="R867" s="437"/>
      <c r="S867" s="437"/>
      <c r="T867" s="437"/>
      <c r="U867" s="437"/>
      <c r="V867" s="437"/>
      <c r="W867" s="437"/>
      <c r="X867" s="437"/>
      <c r="Y867" s="437"/>
      <c r="Z867" s="437"/>
      <c r="AA867" s="437"/>
      <c r="AB867" s="437"/>
    </row>
    <row r="868">
      <c r="A868" s="490">
        <v>46147.0</v>
      </c>
      <c r="B868" s="490">
        <v>46147.0</v>
      </c>
      <c r="C868" s="385" t="s">
        <v>13576</v>
      </c>
      <c r="D868" s="385">
        <v>8.66557080301593E14</v>
      </c>
      <c r="E868" s="385" t="s">
        <v>7814</v>
      </c>
      <c r="F868" s="385" t="s">
        <v>13579</v>
      </c>
      <c r="G868" s="491">
        <f t="shared" si="17"/>
        <v>462.4</v>
      </c>
      <c r="H868" s="494">
        <v>46147.0</v>
      </c>
      <c r="I868" s="492"/>
      <c r="J868" s="437"/>
      <c r="K868" s="437"/>
      <c r="L868" s="437"/>
      <c r="M868" s="437"/>
      <c r="N868" s="437"/>
      <c r="O868" s="437"/>
      <c r="P868" s="437"/>
      <c r="Q868" s="437"/>
      <c r="R868" s="437"/>
      <c r="S868" s="437"/>
      <c r="T868" s="437"/>
      <c r="U868" s="437"/>
      <c r="V868" s="437"/>
      <c r="W868" s="437"/>
      <c r="X868" s="437"/>
      <c r="Y868" s="437"/>
      <c r="Z868" s="437"/>
      <c r="AA868" s="437"/>
      <c r="AB868" s="437"/>
    </row>
    <row r="869">
      <c r="A869" s="490">
        <v>46147.0</v>
      </c>
      <c r="B869" s="490">
        <v>46147.0</v>
      </c>
      <c r="C869" s="385" t="s">
        <v>13576</v>
      </c>
      <c r="D869" s="385">
        <v>8.66557080385877E14</v>
      </c>
      <c r="E869" s="385" t="s">
        <v>7814</v>
      </c>
      <c r="F869" s="385" t="s">
        <v>13579</v>
      </c>
      <c r="G869" s="491">
        <f t="shared" si="17"/>
        <v>462.4</v>
      </c>
      <c r="H869" s="494">
        <v>46147.0</v>
      </c>
      <c r="I869" s="492"/>
      <c r="J869" s="437"/>
      <c r="K869" s="437"/>
      <c r="L869" s="437"/>
      <c r="M869" s="437"/>
      <c r="N869" s="437"/>
      <c r="O869" s="437"/>
      <c r="P869" s="437"/>
      <c r="Q869" s="437"/>
      <c r="R869" s="437"/>
      <c r="S869" s="437"/>
      <c r="T869" s="437"/>
      <c r="U869" s="437"/>
      <c r="V869" s="437"/>
      <c r="W869" s="437"/>
      <c r="X869" s="437"/>
      <c r="Y869" s="437"/>
      <c r="Z869" s="437"/>
      <c r="AA869" s="437"/>
      <c r="AB869" s="437"/>
    </row>
    <row r="870">
      <c r="A870" s="490">
        <v>46147.0</v>
      </c>
      <c r="B870" s="490">
        <v>46147.0</v>
      </c>
      <c r="C870" s="385" t="s">
        <v>13576</v>
      </c>
      <c r="D870" s="385">
        <v>8.66557080066949E14</v>
      </c>
      <c r="E870" s="385" t="s">
        <v>7814</v>
      </c>
      <c r="F870" s="385" t="s">
        <v>13579</v>
      </c>
      <c r="G870" s="491">
        <f t="shared" si="17"/>
        <v>462.4</v>
      </c>
      <c r="H870" s="494">
        <v>46147.0</v>
      </c>
      <c r="I870" s="492"/>
      <c r="J870" s="437"/>
      <c r="K870" s="437"/>
      <c r="L870" s="437"/>
      <c r="M870" s="437"/>
      <c r="N870" s="437"/>
      <c r="O870" s="437"/>
      <c r="P870" s="437"/>
      <c r="Q870" s="437"/>
      <c r="R870" s="437"/>
      <c r="S870" s="437"/>
      <c r="T870" s="437"/>
      <c r="U870" s="437"/>
      <c r="V870" s="437"/>
      <c r="W870" s="437"/>
      <c r="X870" s="437"/>
      <c r="Y870" s="437"/>
      <c r="Z870" s="437"/>
      <c r="AA870" s="437"/>
      <c r="AB870" s="437"/>
    </row>
    <row r="871">
      <c r="A871" s="490">
        <v>46147.0</v>
      </c>
      <c r="B871" s="490">
        <v>46147.0</v>
      </c>
      <c r="C871" s="385" t="s">
        <v>13576</v>
      </c>
      <c r="D871" s="385">
        <v>8.66557080024476E14</v>
      </c>
      <c r="E871" s="385" t="s">
        <v>7814</v>
      </c>
      <c r="F871" s="385" t="s">
        <v>13579</v>
      </c>
      <c r="G871" s="491">
        <f t="shared" si="17"/>
        <v>462.4</v>
      </c>
      <c r="H871" s="494">
        <v>46147.0</v>
      </c>
      <c r="I871" s="492"/>
      <c r="J871" s="437"/>
      <c r="K871" s="437"/>
      <c r="L871" s="437"/>
      <c r="M871" s="437"/>
      <c r="N871" s="437"/>
      <c r="O871" s="437"/>
      <c r="P871" s="437"/>
      <c r="Q871" s="437"/>
      <c r="R871" s="437"/>
      <c r="S871" s="437"/>
      <c r="T871" s="437"/>
      <c r="U871" s="437"/>
      <c r="V871" s="437"/>
      <c r="W871" s="437"/>
      <c r="X871" s="437"/>
      <c r="Y871" s="437"/>
      <c r="Z871" s="437"/>
      <c r="AA871" s="437"/>
      <c r="AB871" s="437"/>
    </row>
    <row r="872">
      <c r="A872" s="490">
        <v>46147.0</v>
      </c>
      <c r="B872" s="490">
        <v>46147.0</v>
      </c>
      <c r="C872" s="385" t="s">
        <v>13576</v>
      </c>
      <c r="D872" s="385">
        <v>8.66557080315981E14</v>
      </c>
      <c r="E872" s="385" t="s">
        <v>7814</v>
      </c>
      <c r="F872" s="385" t="s">
        <v>13579</v>
      </c>
      <c r="G872" s="491">
        <f t="shared" si="17"/>
        <v>462.4</v>
      </c>
      <c r="H872" s="494">
        <v>46147.0</v>
      </c>
      <c r="I872" s="492"/>
      <c r="J872" s="437"/>
      <c r="K872" s="437"/>
      <c r="L872" s="437"/>
      <c r="M872" s="437"/>
      <c r="N872" s="437"/>
      <c r="O872" s="437"/>
      <c r="P872" s="437"/>
      <c r="Q872" s="437"/>
      <c r="R872" s="437"/>
      <c r="S872" s="437"/>
      <c r="T872" s="437"/>
      <c r="U872" s="437"/>
      <c r="V872" s="437"/>
      <c r="W872" s="437"/>
      <c r="X872" s="437"/>
      <c r="Y872" s="437"/>
      <c r="Z872" s="437"/>
      <c r="AA872" s="437"/>
      <c r="AB872" s="437"/>
    </row>
    <row r="873">
      <c r="A873" s="490">
        <v>46147.0</v>
      </c>
      <c r="B873" s="490">
        <v>46148.0</v>
      </c>
      <c r="C873" s="385" t="s">
        <v>13576</v>
      </c>
      <c r="D873" s="385">
        <v>8.66557080329701E14</v>
      </c>
      <c r="E873" s="385" t="s">
        <v>2772</v>
      </c>
      <c r="F873" s="385" t="s">
        <v>13586</v>
      </c>
      <c r="G873" s="491" t="s">
        <v>68</v>
      </c>
      <c r="H873" s="385">
        <v>8.135510686E9</v>
      </c>
      <c r="I873" s="497">
        <v>46148.0</v>
      </c>
      <c r="J873" s="437"/>
      <c r="K873" s="437"/>
      <c r="L873" s="437"/>
      <c r="M873" s="437"/>
      <c r="N873" s="437"/>
      <c r="O873" s="437"/>
      <c r="P873" s="437"/>
      <c r="Q873" s="437"/>
      <c r="R873" s="437"/>
      <c r="S873" s="437"/>
      <c r="T873" s="437"/>
      <c r="U873" s="437"/>
      <c r="V873" s="437"/>
      <c r="W873" s="437"/>
      <c r="X873" s="437"/>
      <c r="Y873" s="437"/>
      <c r="Z873" s="437"/>
      <c r="AA873" s="437"/>
      <c r="AB873" s="437"/>
    </row>
    <row r="874">
      <c r="A874" s="490">
        <v>46147.0</v>
      </c>
      <c r="B874" s="490">
        <v>46148.0</v>
      </c>
      <c r="C874" s="385" t="s">
        <v>13576</v>
      </c>
      <c r="D874" s="385">
        <v>8.66557080388723E14</v>
      </c>
      <c r="E874" s="385" t="s">
        <v>2772</v>
      </c>
      <c r="F874" s="385" t="s">
        <v>13586</v>
      </c>
      <c r="G874" s="491" t="s">
        <v>68</v>
      </c>
      <c r="H874" s="385">
        <v>8.135518353E9</v>
      </c>
      <c r="I874" s="497">
        <v>46148.0</v>
      </c>
      <c r="J874" s="437"/>
      <c r="K874" s="437"/>
      <c r="L874" s="437"/>
      <c r="M874" s="437"/>
      <c r="N874" s="437"/>
      <c r="O874" s="437"/>
      <c r="P874" s="437"/>
      <c r="Q874" s="437"/>
      <c r="R874" s="437"/>
      <c r="S874" s="437"/>
      <c r="T874" s="437"/>
      <c r="U874" s="437"/>
      <c r="V874" s="437"/>
      <c r="W874" s="437"/>
      <c r="X874" s="437"/>
      <c r="Y874" s="437"/>
      <c r="Z874" s="437"/>
      <c r="AA874" s="437"/>
      <c r="AB874" s="437"/>
    </row>
    <row r="875">
      <c r="A875" s="490">
        <v>46147.0</v>
      </c>
      <c r="B875" s="490">
        <v>46148.0</v>
      </c>
      <c r="C875" s="385" t="s">
        <v>13576</v>
      </c>
      <c r="D875" s="385">
        <v>8.66557080360391E14</v>
      </c>
      <c r="E875" s="385" t="s">
        <v>2772</v>
      </c>
      <c r="F875" s="385" t="s">
        <v>13586</v>
      </c>
      <c r="G875" s="491" t="s">
        <v>68</v>
      </c>
      <c r="H875" s="385">
        <v>8.135519425E9</v>
      </c>
      <c r="I875" s="497">
        <v>46148.0</v>
      </c>
      <c r="J875" s="437"/>
      <c r="K875" s="437"/>
      <c r="L875" s="437"/>
      <c r="M875" s="437"/>
      <c r="N875" s="437"/>
      <c r="O875" s="437"/>
      <c r="P875" s="437"/>
      <c r="Q875" s="437"/>
      <c r="R875" s="437"/>
      <c r="S875" s="437"/>
      <c r="T875" s="437"/>
      <c r="U875" s="437"/>
      <c r="V875" s="437"/>
      <c r="W875" s="437"/>
      <c r="X875" s="437"/>
      <c r="Y875" s="437"/>
      <c r="Z875" s="437"/>
      <c r="AA875" s="437"/>
      <c r="AB875" s="437"/>
    </row>
    <row r="876">
      <c r="A876" s="490">
        <v>46147.0</v>
      </c>
      <c r="B876" s="490">
        <v>46148.0</v>
      </c>
      <c r="C876" s="385" t="s">
        <v>13576</v>
      </c>
      <c r="D876" s="385">
        <v>8.66557080341698E14</v>
      </c>
      <c r="E876" s="385" t="s">
        <v>2772</v>
      </c>
      <c r="F876" s="385" t="s">
        <v>13586</v>
      </c>
      <c r="G876" s="491" t="s">
        <v>68</v>
      </c>
      <c r="H876" s="385">
        <v>8.135514192E9</v>
      </c>
      <c r="I876" s="497">
        <v>46148.0</v>
      </c>
      <c r="J876" s="437"/>
      <c r="K876" s="437"/>
      <c r="L876" s="437"/>
      <c r="M876" s="437"/>
      <c r="N876" s="437"/>
      <c r="O876" s="437"/>
      <c r="P876" s="437"/>
      <c r="Q876" s="437"/>
      <c r="R876" s="437"/>
      <c r="S876" s="437"/>
      <c r="T876" s="437"/>
      <c r="U876" s="437"/>
      <c r="V876" s="437"/>
      <c r="W876" s="437"/>
      <c r="X876" s="437"/>
      <c r="Y876" s="437"/>
      <c r="Z876" s="437"/>
      <c r="AA876" s="437"/>
      <c r="AB876" s="437"/>
    </row>
    <row r="877">
      <c r="A877" s="490">
        <v>46147.0</v>
      </c>
      <c r="B877" s="490">
        <v>46148.0</v>
      </c>
      <c r="C877" s="385" t="s">
        <v>13576</v>
      </c>
      <c r="D877" s="385">
        <v>8.66557080358536E14</v>
      </c>
      <c r="E877" s="385" t="s">
        <v>2772</v>
      </c>
      <c r="F877" s="385" t="s">
        <v>13586</v>
      </c>
      <c r="G877" s="491" t="s">
        <v>68</v>
      </c>
      <c r="H877" s="385">
        <v>8.135513224E9</v>
      </c>
      <c r="I877" s="497">
        <v>46148.0</v>
      </c>
      <c r="J877" s="437"/>
      <c r="K877" s="437"/>
      <c r="L877" s="437"/>
      <c r="M877" s="437"/>
      <c r="N877" s="437"/>
      <c r="O877" s="437"/>
      <c r="P877" s="437"/>
      <c r="Q877" s="437"/>
      <c r="R877" s="437"/>
      <c r="S877" s="437"/>
      <c r="T877" s="437"/>
      <c r="U877" s="437"/>
      <c r="V877" s="437"/>
      <c r="W877" s="437"/>
      <c r="X877" s="437"/>
      <c r="Y877" s="437"/>
      <c r="Z877" s="437"/>
      <c r="AA877" s="437"/>
      <c r="AB877" s="437"/>
    </row>
    <row r="878">
      <c r="A878" s="490">
        <v>46147.0</v>
      </c>
      <c r="B878" s="490">
        <v>46148.0</v>
      </c>
      <c r="C878" s="385" t="s">
        <v>13576</v>
      </c>
      <c r="D878" s="385">
        <v>8.66557080330113E14</v>
      </c>
      <c r="E878" s="385" t="s">
        <v>2772</v>
      </c>
      <c r="F878" s="385" t="s">
        <v>13603</v>
      </c>
      <c r="G878" s="491" t="s">
        <v>68</v>
      </c>
      <c r="H878" s="385">
        <v>8.128644049E9</v>
      </c>
      <c r="I878" s="497">
        <v>46149.0</v>
      </c>
      <c r="J878" s="437"/>
      <c r="K878" s="437"/>
      <c r="L878" s="437"/>
      <c r="M878" s="437"/>
      <c r="N878" s="437"/>
      <c r="O878" s="437"/>
      <c r="P878" s="437"/>
      <c r="Q878" s="437"/>
      <c r="R878" s="437"/>
      <c r="S878" s="437"/>
      <c r="T878" s="437"/>
      <c r="U878" s="437"/>
      <c r="V878" s="437"/>
      <c r="W878" s="437"/>
      <c r="X878" s="437"/>
      <c r="Y878" s="437"/>
      <c r="Z878" s="437"/>
      <c r="AA878" s="437"/>
      <c r="AB878" s="437"/>
    </row>
    <row r="879">
      <c r="A879" s="490">
        <v>46147.0</v>
      </c>
      <c r="B879" s="490">
        <v>46148.0</v>
      </c>
      <c r="C879" s="385" t="s">
        <v>13576</v>
      </c>
      <c r="D879" s="385">
        <v>8.66557080291026E14</v>
      </c>
      <c r="E879" s="385" t="s">
        <v>2772</v>
      </c>
      <c r="F879" s="385" t="s">
        <v>13603</v>
      </c>
      <c r="G879" s="491" t="s">
        <v>68</v>
      </c>
      <c r="H879" s="385">
        <v>8.123194293E9</v>
      </c>
      <c r="I879" s="497">
        <v>46149.0</v>
      </c>
      <c r="J879" s="437"/>
      <c r="K879" s="437"/>
      <c r="L879" s="437"/>
      <c r="M879" s="437"/>
      <c r="N879" s="437"/>
      <c r="O879" s="437"/>
      <c r="P879" s="437"/>
      <c r="Q879" s="437"/>
      <c r="R879" s="437"/>
      <c r="S879" s="437"/>
      <c r="T879" s="437"/>
      <c r="U879" s="437"/>
      <c r="V879" s="437"/>
      <c r="W879" s="437"/>
      <c r="X879" s="437"/>
      <c r="Y879" s="437"/>
      <c r="Z879" s="437"/>
      <c r="AA879" s="437"/>
      <c r="AB879" s="437"/>
    </row>
    <row r="880">
      <c r="A880" s="490">
        <v>46147.0</v>
      </c>
      <c r="B880" s="490">
        <v>46148.0</v>
      </c>
      <c r="C880" s="385" t="s">
        <v>13576</v>
      </c>
      <c r="D880" s="385">
        <v>8.66557080290218E14</v>
      </c>
      <c r="E880" s="385" t="s">
        <v>2772</v>
      </c>
      <c r="F880" s="385" t="s">
        <v>13603</v>
      </c>
      <c r="G880" s="491" t="s">
        <v>68</v>
      </c>
      <c r="H880" s="385">
        <v>8.123194294E9</v>
      </c>
      <c r="I880" s="497">
        <v>46149.0</v>
      </c>
      <c r="J880" s="437"/>
      <c r="K880" s="437"/>
      <c r="L880" s="437"/>
      <c r="M880" s="437"/>
      <c r="N880" s="437"/>
      <c r="O880" s="437"/>
      <c r="P880" s="437"/>
      <c r="Q880" s="437"/>
      <c r="R880" s="437"/>
      <c r="S880" s="437"/>
      <c r="T880" s="437"/>
      <c r="U880" s="437"/>
      <c r="V880" s="437"/>
      <c r="W880" s="437"/>
      <c r="X880" s="437"/>
      <c r="Y880" s="437"/>
      <c r="Z880" s="437"/>
      <c r="AA880" s="437"/>
      <c r="AB880" s="437"/>
    </row>
    <row r="881">
      <c r="A881" s="490">
        <v>46147.0</v>
      </c>
      <c r="B881" s="490">
        <v>46148.0</v>
      </c>
      <c r="C881" s="385" t="s">
        <v>13576</v>
      </c>
      <c r="D881" s="385">
        <v>8.66557080388467E14</v>
      </c>
      <c r="E881" s="385" t="s">
        <v>2772</v>
      </c>
      <c r="F881" s="385" t="s">
        <v>13603</v>
      </c>
      <c r="G881" s="491" t="s">
        <v>68</v>
      </c>
      <c r="H881" s="385">
        <v>8.123194295E9</v>
      </c>
      <c r="I881" s="497">
        <v>46149.0</v>
      </c>
      <c r="J881" s="437"/>
      <c r="K881" s="437"/>
      <c r="L881" s="437"/>
      <c r="M881" s="437"/>
      <c r="N881" s="437"/>
      <c r="O881" s="437"/>
      <c r="P881" s="437"/>
      <c r="Q881" s="437"/>
      <c r="R881" s="437"/>
      <c r="S881" s="437"/>
      <c r="T881" s="437"/>
      <c r="U881" s="437"/>
      <c r="V881" s="437"/>
      <c r="W881" s="437"/>
      <c r="X881" s="437"/>
      <c r="Y881" s="437"/>
      <c r="Z881" s="437"/>
      <c r="AA881" s="437"/>
      <c r="AB881" s="437"/>
    </row>
    <row r="882">
      <c r="A882" s="490">
        <v>46147.0</v>
      </c>
      <c r="B882" s="490">
        <v>46148.0</v>
      </c>
      <c r="C882" s="385" t="s">
        <v>13576</v>
      </c>
      <c r="D882" s="385">
        <v>8.66557080330063E14</v>
      </c>
      <c r="E882" s="385" t="s">
        <v>2772</v>
      </c>
      <c r="F882" s="385" t="s">
        <v>13603</v>
      </c>
      <c r="G882" s="491" t="s">
        <v>68</v>
      </c>
      <c r="H882" s="385">
        <v>8.123194296E9</v>
      </c>
      <c r="I882" s="497">
        <v>46149.0</v>
      </c>
      <c r="J882" s="437"/>
      <c r="K882" s="437"/>
      <c r="L882" s="437"/>
      <c r="M882" s="437"/>
      <c r="N882" s="437"/>
      <c r="O882" s="437"/>
      <c r="P882" s="437"/>
      <c r="Q882" s="437"/>
      <c r="R882" s="437"/>
      <c r="S882" s="437"/>
      <c r="T882" s="437"/>
      <c r="U882" s="437"/>
      <c r="V882" s="437"/>
      <c r="W882" s="437"/>
      <c r="X882" s="437"/>
      <c r="Y882" s="437"/>
      <c r="Z882" s="437"/>
      <c r="AA882" s="437"/>
      <c r="AB882" s="437"/>
    </row>
    <row r="883">
      <c r="A883" s="490">
        <v>46147.0</v>
      </c>
      <c r="B883" s="490">
        <v>46148.0</v>
      </c>
      <c r="C883" s="385" t="s">
        <v>13576</v>
      </c>
      <c r="D883" s="385">
        <v>8.66557080316021E14</v>
      </c>
      <c r="E883" s="385" t="s">
        <v>2772</v>
      </c>
      <c r="F883" s="385" t="s">
        <v>10618</v>
      </c>
      <c r="G883" s="491" t="s">
        <v>68</v>
      </c>
      <c r="H883" s="385">
        <v>8.123194297E9</v>
      </c>
      <c r="I883" s="497">
        <v>46149.0</v>
      </c>
      <c r="J883" s="437"/>
      <c r="K883" s="437"/>
      <c r="L883" s="437"/>
      <c r="M883" s="437"/>
      <c r="N883" s="437"/>
      <c r="O883" s="437"/>
      <c r="P883" s="437"/>
      <c r="Q883" s="437"/>
      <c r="R883" s="437"/>
      <c r="S883" s="437"/>
      <c r="T883" s="437"/>
      <c r="U883" s="437"/>
      <c r="V883" s="437"/>
      <c r="W883" s="437"/>
      <c r="X883" s="437"/>
      <c r="Y883" s="437"/>
      <c r="Z883" s="437"/>
      <c r="AA883" s="437"/>
      <c r="AB883" s="437"/>
    </row>
    <row r="884">
      <c r="A884" s="490">
        <v>46147.0</v>
      </c>
      <c r="B884" s="490">
        <v>46148.0</v>
      </c>
      <c r="C884" s="385" t="s">
        <v>13576</v>
      </c>
      <c r="D884" s="385">
        <v>8.66557080388764E14</v>
      </c>
      <c r="E884" s="385" t="s">
        <v>2772</v>
      </c>
      <c r="F884" s="385" t="s">
        <v>10618</v>
      </c>
      <c r="G884" s="491" t="s">
        <v>68</v>
      </c>
      <c r="H884" s="385">
        <v>8.123194298E9</v>
      </c>
      <c r="I884" s="497">
        <v>46149.0</v>
      </c>
      <c r="J884" s="437"/>
      <c r="K884" s="437"/>
      <c r="L884" s="437"/>
      <c r="M884" s="437"/>
      <c r="N884" s="437"/>
      <c r="O884" s="437"/>
      <c r="P884" s="437"/>
      <c r="Q884" s="437"/>
      <c r="R884" s="437"/>
      <c r="S884" s="437"/>
      <c r="T884" s="437"/>
      <c r="U884" s="437"/>
      <c r="V884" s="437"/>
      <c r="W884" s="437"/>
      <c r="X884" s="437"/>
      <c r="Y884" s="437"/>
      <c r="Z884" s="437"/>
      <c r="AA884" s="437"/>
      <c r="AB884" s="437"/>
    </row>
    <row r="885">
      <c r="A885" s="490">
        <v>46147.0</v>
      </c>
      <c r="B885" s="490">
        <v>46148.0</v>
      </c>
      <c r="C885" s="385" t="s">
        <v>13576</v>
      </c>
      <c r="D885" s="385">
        <v>8.66557080341755E14</v>
      </c>
      <c r="E885" s="385" t="s">
        <v>2772</v>
      </c>
      <c r="F885" s="385" t="s">
        <v>10618</v>
      </c>
      <c r="G885" s="491" t="s">
        <v>68</v>
      </c>
      <c r="H885" s="385">
        <v>8.123194301E9</v>
      </c>
      <c r="I885" s="497">
        <v>46149.0</v>
      </c>
      <c r="J885" s="437"/>
      <c r="K885" s="437"/>
      <c r="L885" s="437"/>
      <c r="M885" s="437"/>
      <c r="N885" s="437"/>
      <c r="O885" s="437"/>
      <c r="P885" s="437"/>
      <c r="Q885" s="437"/>
      <c r="R885" s="437"/>
      <c r="S885" s="437"/>
      <c r="T885" s="437"/>
      <c r="U885" s="437"/>
      <c r="V885" s="437"/>
      <c r="W885" s="437"/>
      <c r="X885" s="437"/>
      <c r="Y885" s="437"/>
      <c r="Z885" s="437"/>
      <c r="AA885" s="437"/>
      <c r="AB885" s="437"/>
    </row>
    <row r="886">
      <c r="A886" s="490">
        <v>46147.0</v>
      </c>
      <c r="B886" s="490">
        <v>46148.0</v>
      </c>
      <c r="C886" s="385" t="s">
        <v>13576</v>
      </c>
      <c r="D886" s="385">
        <v>8.66557080301049E14</v>
      </c>
      <c r="E886" s="385" t="s">
        <v>2772</v>
      </c>
      <c r="F886" s="385" t="s">
        <v>10618</v>
      </c>
      <c r="G886" s="491" t="s">
        <v>68</v>
      </c>
      <c r="H886" s="385">
        <v>8.123194306E9</v>
      </c>
      <c r="I886" s="497">
        <v>46149.0</v>
      </c>
      <c r="J886" s="437"/>
      <c r="K886" s="437"/>
      <c r="L886" s="437"/>
      <c r="M886" s="437"/>
      <c r="N886" s="437"/>
      <c r="O886" s="437"/>
      <c r="P886" s="437"/>
      <c r="Q886" s="437"/>
      <c r="R886" s="437"/>
      <c r="S886" s="437"/>
      <c r="T886" s="437"/>
      <c r="U886" s="437"/>
      <c r="V886" s="437"/>
      <c r="W886" s="437"/>
      <c r="X886" s="437"/>
      <c r="Y886" s="437"/>
      <c r="Z886" s="437"/>
      <c r="AA886" s="437"/>
      <c r="AB886" s="437"/>
    </row>
    <row r="887">
      <c r="A887" s="490">
        <v>46147.0</v>
      </c>
      <c r="B887" s="490">
        <v>46148.0</v>
      </c>
      <c r="C887" s="385" t="s">
        <v>13576</v>
      </c>
      <c r="D887" s="385">
        <v>8.66557080313176E14</v>
      </c>
      <c r="E887" s="385" t="s">
        <v>2772</v>
      </c>
      <c r="F887" s="385" t="s">
        <v>10618</v>
      </c>
      <c r="G887" s="491" t="s">
        <v>68</v>
      </c>
      <c r="H887" s="385">
        <v>8.123194308E9</v>
      </c>
      <c r="I887" s="497">
        <v>46149.0</v>
      </c>
      <c r="J887" s="437"/>
      <c r="K887" s="437"/>
      <c r="L887" s="437"/>
      <c r="M887" s="437"/>
      <c r="N887" s="437"/>
      <c r="O887" s="437"/>
      <c r="P887" s="437"/>
      <c r="Q887" s="437"/>
      <c r="R887" s="437"/>
      <c r="S887" s="437"/>
      <c r="T887" s="437"/>
      <c r="U887" s="437"/>
      <c r="V887" s="437"/>
      <c r="W887" s="437"/>
      <c r="X887" s="437"/>
      <c r="Y887" s="437"/>
      <c r="Z887" s="437"/>
      <c r="AA887" s="437"/>
      <c r="AB887" s="437"/>
    </row>
    <row r="888">
      <c r="A888" s="490">
        <v>46147.0</v>
      </c>
      <c r="B888" s="490">
        <v>46148.0</v>
      </c>
      <c r="C888" s="385" t="s">
        <v>13576</v>
      </c>
      <c r="D888" s="385">
        <v>8.66557080081534E14</v>
      </c>
      <c r="E888" s="385" t="s">
        <v>2772</v>
      </c>
      <c r="F888" s="385" t="s">
        <v>10618</v>
      </c>
      <c r="G888" s="491" t="s">
        <v>68</v>
      </c>
      <c r="H888" s="385">
        <v>8.123194307E9</v>
      </c>
      <c r="I888" s="497">
        <v>46149.0</v>
      </c>
      <c r="J888" s="437"/>
      <c r="K888" s="437"/>
      <c r="L888" s="437"/>
      <c r="M888" s="437"/>
      <c r="N888" s="437"/>
      <c r="O888" s="437"/>
      <c r="P888" s="437"/>
      <c r="Q888" s="437"/>
      <c r="R888" s="437"/>
      <c r="S888" s="437"/>
      <c r="T888" s="437"/>
      <c r="U888" s="437"/>
      <c r="V888" s="437"/>
      <c r="W888" s="437"/>
      <c r="X888" s="437"/>
      <c r="Y888" s="437"/>
      <c r="Z888" s="437"/>
      <c r="AA888" s="437"/>
      <c r="AB888" s="437"/>
    </row>
    <row r="889">
      <c r="A889" s="490">
        <v>46147.0</v>
      </c>
      <c r="B889" s="494">
        <v>46149.0</v>
      </c>
      <c r="C889" s="385" t="s">
        <v>13576</v>
      </c>
      <c r="D889" s="385">
        <v>8.66557080329842E14</v>
      </c>
      <c r="E889" s="385" t="s">
        <v>2772</v>
      </c>
      <c r="F889" s="385" t="s">
        <v>10618</v>
      </c>
      <c r="G889" s="491" t="s">
        <v>68</v>
      </c>
      <c r="H889" s="385">
        <v>8.123194309E9</v>
      </c>
      <c r="I889" s="497">
        <v>46154.0</v>
      </c>
      <c r="J889" s="437"/>
      <c r="K889" s="437"/>
      <c r="L889" s="437"/>
      <c r="M889" s="437"/>
      <c r="N889" s="437"/>
      <c r="O889" s="437"/>
      <c r="P889" s="437"/>
      <c r="Q889" s="437"/>
      <c r="R889" s="437"/>
      <c r="S889" s="437"/>
      <c r="T889" s="437"/>
      <c r="U889" s="437"/>
      <c r="V889" s="437"/>
      <c r="W889" s="437"/>
      <c r="X889" s="437"/>
      <c r="Y889" s="437"/>
      <c r="Z889" s="437"/>
      <c r="AA889" s="437"/>
      <c r="AB889" s="437"/>
    </row>
    <row r="890">
      <c r="A890" s="490">
        <v>46147.0</v>
      </c>
      <c r="B890" s="494">
        <v>46149.0</v>
      </c>
      <c r="C890" s="385" t="s">
        <v>13576</v>
      </c>
      <c r="D890" s="385">
        <v>8.665570803132E14</v>
      </c>
      <c r="E890" s="385" t="s">
        <v>2772</v>
      </c>
      <c r="F890" s="385" t="s">
        <v>10618</v>
      </c>
      <c r="G890" s="491" t="s">
        <v>68</v>
      </c>
      <c r="H890" s="385">
        <v>8.123194312E9</v>
      </c>
      <c r="I890" s="497">
        <v>46154.0</v>
      </c>
      <c r="J890" s="437"/>
      <c r="K890" s="437"/>
      <c r="L890" s="437"/>
      <c r="M890" s="437"/>
      <c r="N890" s="437"/>
      <c r="O890" s="437"/>
      <c r="P890" s="437"/>
      <c r="Q890" s="437"/>
      <c r="R890" s="437"/>
      <c r="S890" s="437"/>
      <c r="T890" s="437"/>
      <c r="U890" s="437"/>
      <c r="V890" s="437"/>
      <c r="W890" s="437"/>
      <c r="X890" s="437"/>
      <c r="Y890" s="437"/>
      <c r="Z890" s="437"/>
      <c r="AA890" s="437"/>
      <c r="AB890" s="437"/>
    </row>
    <row r="891">
      <c r="A891" s="490">
        <v>46147.0</v>
      </c>
      <c r="B891" s="494">
        <v>46149.0</v>
      </c>
      <c r="C891" s="385" t="s">
        <v>13576</v>
      </c>
      <c r="D891" s="385">
        <v>8.66557080358031E14</v>
      </c>
      <c r="E891" s="385" t="s">
        <v>2772</v>
      </c>
      <c r="F891" s="385" t="s">
        <v>10618</v>
      </c>
      <c r="G891" s="491" t="s">
        <v>68</v>
      </c>
      <c r="H891" s="385">
        <v>8.123194314E9</v>
      </c>
      <c r="I891" s="497">
        <v>46154.0</v>
      </c>
      <c r="J891" s="437"/>
      <c r="K891" s="437"/>
      <c r="L891" s="437"/>
      <c r="M891" s="437"/>
      <c r="N891" s="437"/>
      <c r="O891" s="437"/>
      <c r="P891" s="437"/>
      <c r="Q891" s="437"/>
      <c r="R891" s="437"/>
      <c r="S891" s="437"/>
      <c r="T891" s="437"/>
      <c r="U891" s="437"/>
      <c r="V891" s="437"/>
      <c r="W891" s="437"/>
      <c r="X891" s="437"/>
      <c r="Y891" s="437"/>
      <c r="Z891" s="437"/>
      <c r="AA891" s="437"/>
      <c r="AB891" s="437"/>
    </row>
    <row r="892">
      <c r="A892" s="490">
        <v>46147.0</v>
      </c>
      <c r="B892" s="494">
        <v>46149.0</v>
      </c>
      <c r="C892" s="385" t="s">
        <v>13576</v>
      </c>
      <c r="D892" s="385">
        <v>8.66557080371687E14</v>
      </c>
      <c r="E892" s="385" t="s">
        <v>2772</v>
      </c>
      <c r="F892" s="385" t="s">
        <v>10618</v>
      </c>
      <c r="G892" s="491" t="s">
        <v>68</v>
      </c>
      <c r="H892" s="385">
        <v>8.123194316E9</v>
      </c>
      <c r="I892" s="497">
        <v>46154.0</v>
      </c>
      <c r="J892" s="437"/>
      <c r="K892" s="437"/>
      <c r="L892" s="437"/>
      <c r="M892" s="437"/>
      <c r="N892" s="437"/>
      <c r="O892" s="437"/>
      <c r="P892" s="437"/>
      <c r="Q892" s="437"/>
      <c r="R892" s="437"/>
      <c r="S892" s="437"/>
      <c r="T892" s="437"/>
      <c r="U892" s="437"/>
      <c r="V892" s="437"/>
      <c r="W892" s="437"/>
      <c r="X892" s="437"/>
      <c r="Y892" s="437"/>
      <c r="Z892" s="437"/>
      <c r="AA892" s="437"/>
      <c r="AB892" s="437"/>
    </row>
    <row r="893">
      <c r="A893" s="490">
        <v>46147.0</v>
      </c>
      <c r="B893" s="494">
        <v>46153.0</v>
      </c>
      <c r="C893" s="385" t="s">
        <v>13576</v>
      </c>
      <c r="D893" s="385">
        <v>8.6655708036054E14</v>
      </c>
      <c r="E893" s="385" t="s">
        <v>9239</v>
      </c>
      <c r="F893" s="385" t="s">
        <v>13579</v>
      </c>
      <c r="G893" s="491">
        <v>429.0</v>
      </c>
      <c r="H893" s="385" t="s">
        <v>68</v>
      </c>
      <c r="I893" s="496" t="s">
        <v>13632</v>
      </c>
      <c r="J893" s="437"/>
      <c r="K893" s="437"/>
      <c r="L893" s="437"/>
      <c r="M893" s="437"/>
      <c r="N893" s="437"/>
      <c r="O893" s="437"/>
      <c r="P893" s="437"/>
      <c r="Q893" s="437"/>
      <c r="R893" s="437"/>
      <c r="S893" s="437"/>
      <c r="T893" s="437"/>
      <c r="U893" s="437"/>
      <c r="V893" s="437"/>
      <c r="W893" s="437"/>
      <c r="X893" s="437"/>
      <c r="Y893" s="437"/>
      <c r="Z893" s="437"/>
      <c r="AA893" s="437"/>
      <c r="AB893" s="437"/>
    </row>
    <row r="894">
      <c r="A894" s="490">
        <v>46147.0</v>
      </c>
      <c r="B894" s="494">
        <v>46153.0</v>
      </c>
      <c r="C894" s="385" t="s">
        <v>13576</v>
      </c>
      <c r="D894" s="385">
        <v>8.66557080329958E14</v>
      </c>
      <c r="E894" s="385" t="s">
        <v>9239</v>
      </c>
      <c r="F894" s="385" t="s">
        <v>13579</v>
      </c>
      <c r="G894" s="491">
        <v>429.0</v>
      </c>
      <c r="H894" s="385" t="s">
        <v>68</v>
      </c>
      <c r="I894" s="496" t="s">
        <v>13632</v>
      </c>
      <c r="J894" s="437"/>
      <c r="K894" s="437"/>
      <c r="L894" s="437"/>
      <c r="M894" s="437"/>
      <c r="N894" s="437"/>
      <c r="O894" s="437"/>
      <c r="P894" s="437"/>
      <c r="Q894" s="437"/>
      <c r="R894" s="437"/>
      <c r="S894" s="437"/>
      <c r="T894" s="437"/>
      <c r="U894" s="437"/>
      <c r="V894" s="437"/>
      <c r="W894" s="437"/>
      <c r="X894" s="437"/>
      <c r="Y894" s="437"/>
      <c r="Z894" s="437"/>
      <c r="AA894" s="437"/>
      <c r="AB894" s="437"/>
    </row>
    <row r="895">
      <c r="A895" s="490">
        <v>46147.0</v>
      </c>
      <c r="B895" s="494">
        <v>46153.0</v>
      </c>
      <c r="C895" s="385" t="s">
        <v>13576</v>
      </c>
      <c r="D895" s="385">
        <v>8.66557080345004E14</v>
      </c>
      <c r="E895" s="385" t="s">
        <v>9239</v>
      </c>
      <c r="F895" s="385" t="s">
        <v>13579</v>
      </c>
      <c r="G895" s="491">
        <v>429.0</v>
      </c>
      <c r="H895" s="385" t="s">
        <v>68</v>
      </c>
      <c r="I895" s="496" t="s">
        <v>13632</v>
      </c>
      <c r="J895" s="437"/>
      <c r="K895" s="437"/>
      <c r="L895" s="437"/>
      <c r="M895" s="437"/>
      <c r="N895" s="437"/>
      <c r="O895" s="437"/>
      <c r="P895" s="437"/>
      <c r="Q895" s="437"/>
      <c r="R895" s="437"/>
      <c r="S895" s="437"/>
      <c r="T895" s="437"/>
      <c r="U895" s="437"/>
      <c r="V895" s="437"/>
      <c r="W895" s="437"/>
      <c r="X895" s="437"/>
      <c r="Y895" s="437"/>
      <c r="Z895" s="437"/>
      <c r="AA895" s="437"/>
      <c r="AB895" s="437"/>
    </row>
    <row r="896">
      <c r="A896" s="490">
        <v>46147.0</v>
      </c>
      <c r="B896" s="494">
        <v>46153.0</v>
      </c>
      <c r="C896" s="385" t="s">
        <v>13576</v>
      </c>
      <c r="D896" s="385">
        <v>8.66557080316278E14</v>
      </c>
      <c r="E896" s="385" t="s">
        <v>9239</v>
      </c>
      <c r="F896" s="385" t="s">
        <v>13579</v>
      </c>
      <c r="G896" s="491">
        <v>429.0</v>
      </c>
      <c r="H896" s="385" t="s">
        <v>68</v>
      </c>
      <c r="I896" s="496" t="s">
        <v>13632</v>
      </c>
      <c r="J896" s="437"/>
      <c r="K896" s="437"/>
      <c r="L896" s="437"/>
      <c r="M896" s="437"/>
      <c r="N896" s="437"/>
      <c r="O896" s="437"/>
      <c r="P896" s="437"/>
      <c r="Q896" s="437"/>
      <c r="R896" s="437"/>
      <c r="S896" s="437"/>
      <c r="T896" s="437"/>
      <c r="U896" s="437"/>
      <c r="V896" s="437"/>
      <c r="W896" s="437"/>
      <c r="X896" s="437"/>
      <c r="Y896" s="437"/>
      <c r="Z896" s="437"/>
      <c r="AA896" s="437"/>
      <c r="AB896" s="437"/>
    </row>
    <row r="897">
      <c r="A897" s="490">
        <v>46147.0</v>
      </c>
      <c r="B897" s="494">
        <v>46153.0</v>
      </c>
      <c r="C897" s="385" t="s">
        <v>13576</v>
      </c>
      <c r="D897" s="385">
        <v>8.66557080357942E14</v>
      </c>
      <c r="E897" s="385" t="s">
        <v>9239</v>
      </c>
      <c r="F897" s="385" t="s">
        <v>13579</v>
      </c>
      <c r="G897" s="491">
        <v>429.0</v>
      </c>
      <c r="H897" s="385" t="s">
        <v>68</v>
      </c>
      <c r="I897" s="496" t="s">
        <v>13632</v>
      </c>
      <c r="J897" s="437"/>
      <c r="K897" s="437"/>
      <c r="L897" s="437"/>
      <c r="M897" s="437"/>
      <c r="N897" s="437"/>
      <c r="O897" s="437"/>
      <c r="P897" s="437"/>
      <c r="Q897" s="437"/>
      <c r="R897" s="437"/>
      <c r="S897" s="437"/>
      <c r="T897" s="437"/>
      <c r="U897" s="437"/>
      <c r="V897" s="437"/>
      <c r="W897" s="437"/>
      <c r="X897" s="437"/>
      <c r="Y897" s="437"/>
      <c r="Z897" s="437"/>
      <c r="AA897" s="437"/>
      <c r="AB897" s="437"/>
    </row>
    <row r="898">
      <c r="A898" s="490">
        <v>46147.0</v>
      </c>
      <c r="B898" s="494">
        <v>46161.0</v>
      </c>
      <c r="C898" s="385" t="s">
        <v>13576</v>
      </c>
      <c r="D898" s="385">
        <v>8.66557080225156E14</v>
      </c>
      <c r="E898" s="385" t="s">
        <v>2772</v>
      </c>
      <c r="F898" s="385" t="s">
        <v>10618</v>
      </c>
      <c r="G898" s="491" t="s">
        <v>68</v>
      </c>
      <c r="H898" s="385">
        <v>8.123194334E9</v>
      </c>
      <c r="I898" s="497">
        <v>46161.0</v>
      </c>
      <c r="J898" s="437"/>
      <c r="K898" s="437"/>
      <c r="L898" s="437"/>
      <c r="M898" s="437"/>
      <c r="N898" s="437"/>
      <c r="O898" s="437"/>
      <c r="P898" s="437"/>
      <c r="Q898" s="437"/>
      <c r="R898" s="437"/>
      <c r="S898" s="437"/>
      <c r="T898" s="437"/>
      <c r="U898" s="437"/>
      <c r="V898" s="437"/>
      <c r="W898" s="437"/>
      <c r="X898" s="437"/>
      <c r="Y898" s="437"/>
      <c r="Z898" s="437"/>
      <c r="AA898" s="437"/>
      <c r="AB898" s="437"/>
    </row>
    <row r="899">
      <c r="A899" s="490">
        <v>46147.0</v>
      </c>
      <c r="B899" s="494">
        <v>46161.0</v>
      </c>
      <c r="C899" s="385" t="s">
        <v>13576</v>
      </c>
      <c r="D899" s="385">
        <v>8.66557080081773E14</v>
      </c>
      <c r="E899" s="385" t="s">
        <v>9239</v>
      </c>
      <c r="F899" s="385" t="s">
        <v>13579</v>
      </c>
      <c r="G899" s="491">
        <v>429.0</v>
      </c>
      <c r="H899" s="385" t="s">
        <v>68</v>
      </c>
      <c r="I899" s="496" t="s">
        <v>13633</v>
      </c>
      <c r="J899" s="437"/>
      <c r="K899" s="437"/>
      <c r="L899" s="437"/>
      <c r="M899" s="437"/>
      <c r="N899" s="437"/>
      <c r="O899" s="437"/>
      <c r="P899" s="437"/>
      <c r="Q899" s="437"/>
      <c r="R899" s="437"/>
      <c r="S899" s="437"/>
      <c r="T899" s="437"/>
      <c r="U899" s="437"/>
      <c r="V899" s="437"/>
      <c r="W899" s="437"/>
      <c r="X899" s="437"/>
      <c r="Y899" s="437"/>
      <c r="Z899" s="437"/>
      <c r="AA899" s="437"/>
      <c r="AB899" s="437"/>
    </row>
    <row r="900">
      <c r="A900" s="490">
        <v>46147.0</v>
      </c>
      <c r="B900" s="494">
        <v>46161.0</v>
      </c>
      <c r="C900" s="385" t="s">
        <v>13576</v>
      </c>
      <c r="D900" s="385">
        <v>8.6655708035851E14</v>
      </c>
      <c r="E900" s="385" t="s">
        <v>7814</v>
      </c>
      <c r="F900" s="385" t="s">
        <v>13579</v>
      </c>
      <c r="G900" s="491">
        <f t="shared" ref="G900:G909" si="18">390*0.16+390</f>
        <v>452.4</v>
      </c>
      <c r="H900" s="385" t="s">
        <v>68</v>
      </c>
      <c r="I900" s="496" t="s">
        <v>68</v>
      </c>
      <c r="J900" s="437"/>
      <c r="K900" s="437"/>
      <c r="L900" s="437"/>
      <c r="M900" s="437"/>
      <c r="N900" s="437"/>
      <c r="O900" s="437"/>
      <c r="P900" s="437"/>
      <c r="Q900" s="437"/>
      <c r="R900" s="437"/>
      <c r="S900" s="437"/>
      <c r="T900" s="437"/>
      <c r="U900" s="437"/>
      <c r="V900" s="437"/>
      <c r="W900" s="437"/>
      <c r="X900" s="437"/>
      <c r="Y900" s="437"/>
      <c r="Z900" s="437"/>
      <c r="AA900" s="437"/>
      <c r="AB900" s="437"/>
    </row>
    <row r="901">
      <c r="A901" s="490">
        <v>46147.0</v>
      </c>
      <c r="B901" s="494">
        <v>46161.0</v>
      </c>
      <c r="C901" s="385" t="s">
        <v>13576</v>
      </c>
      <c r="D901" s="385">
        <v>8.665570803298E14</v>
      </c>
      <c r="E901" s="385" t="s">
        <v>7814</v>
      </c>
      <c r="F901" s="385" t="s">
        <v>13579</v>
      </c>
      <c r="G901" s="491">
        <f t="shared" si="18"/>
        <v>452.4</v>
      </c>
      <c r="H901" s="385" t="s">
        <v>68</v>
      </c>
      <c r="I901" s="496" t="s">
        <v>68</v>
      </c>
      <c r="J901" s="437"/>
      <c r="K901" s="437"/>
      <c r="L901" s="437"/>
      <c r="M901" s="437"/>
      <c r="N901" s="437"/>
      <c r="O901" s="437"/>
      <c r="P901" s="437"/>
      <c r="Q901" s="437"/>
      <c r="R901" s="437"/>
      <c r="S901" s="437"/>
      <c r="T901" s="437"/>
      <c r="U901" s="437"/>
      <c r="V901" s="437"/>
      <c r="W901" s="437"/>
      <c r="X901" s="437"/>
      <c r="Y901" s="437"/>
      <c r="Z901" s="437"/>
      <c r="AA901" s="437"/>
      <c r="AB901" s="437"/>
    </row>
    <row r="902">
      <c r="A902" s="490">
        <v>46147.0</v>
      </c>
      <c r="B902" s="494">
        <v>46161.0</v>
      </c>
      <c r="C902" s="385" t="s">
        <v>13576</v>
      </c>
      <c r="D902" s="385">
        <v>8.66557080341763E14</v>
      </c>
      <c r="E902" s="385" t="s">
        <v>7814</v>
      </c>
      <c r="F902" s="385" t="s">
        <v>13579</v>
      </c>
      <c r="G902" s="491">
        <f t="shared" si="18"/>
        <v>452.4</v>
      </c>
      <c r="H902" s="385" t="s">
        <v>68</v>
      </c>
      <c r="I902" s="496" t="s">
        <v>68</v>
      </c>
      <c r="J902" s="437"/>
      <c r="K902" s="437"/>
      <c r="L902" s="437"/>
      <c r="M902" s="437"/>
      <c r="N902" s="437"/>
      <c r="O902" s="437"/>
      <c r="P902" s="437"/>
      <c r="Q902" s="437"/>
      <c r="R902" s="437"/>
      <c r="S902" s="437"/>
      <c r="T902" s="437"/>
      <c r="U902" s="437"/>
      <c r="V902" s="437"/>
      <c r="W902" s="437"/>
      <c r="X902" s="437"/>
      <c r="Y902" s="437"/>
      <c r="Z902" s="437"/>
      <c r="AA902" s="437"/>
      <c r="AB902" s="437"/>
    </row>
    <row r="903">
      <c r="A903" s="490">
        <v>46147.0</v>
      </c>
      <c r="B903" s="494">
        <v>46161.0</v>
      </c>
      <c r="C903" s="385" t="s">
        <v>13576</v>
      </c>
      <c r="D903" s="385">
        <v>8.66557080316294E14</v>
      </c>
      <c r="E903" s="385" t="s">
        <v>7814</v>
      </c>
      <c r="F903" s="385" t="s">
        <v>13579</v>
      </c>
      <c r="G903" s="491">
        <f t="shared" si="18"/>
        <v>452.4</v>
      </c>
      <c r="H903" s="385" t="s">
        <v>68</v>
      </c>
      <c r="I903" s="496" t="s">
        <v>68</v>
      </c>
      <c r="J903" s="437"/>
      <c r="K903" s="437"/>
      <c r="L903" s="437"/>
      <c r="M903" s="437"/>
      <c r="N903" s="437"/>
      <c r="O903" s="437"/>
      <c r="P903" s="437"/>
      <c r="Q903" s="437"/>
      <c r="R903" s="437"/>
      <c r="S903" s="437"/>
      <c r="T903" s="437"/>
      <c r="U903" s="437"/>
      <c r="V903" s="437"/>
      <c r="W903" s="437"/>
      <c r="X903" s="437"/>
      <c r="Y903" s="437"/>
      <c r="Z903" s="437"/>
      <c r="AA903" s="437"/>
      <c r="AB903" s="437"/>
    </row>
    <row r="904">
      <c r="A904" s="490">
        <v>46147.0</v>
      </c>
      <c r="B904" s="494">
        <v>46161.0</v>
      </c>
      <c r="C904" s="385" t="s">
        <v>13576</v>
      </c>
      <c r="D904" s="385">
        <v>8.66557080358205E14</v>
      </c>
      <c r="E904" s="385" t="s">
        <v>7814</v>
      </c>
      <c r="F904" s="385" t="s">
        <v>13579</v>
      </c>
      <c r="G904" s="491">
        <f t="shared" si="18"/>
        <v>452.4</v>
      </c>
      <c r="H904" s="385" t="s">
        <v>68</v>
      </c>
      <c r="I904" s="496" t="s">
        <v>68</v>
      </c>
      <c r="J904" s="437"/>
      <c r="K904" s="437"/>
      <c r="L904" s="437"/>
      <c r="M904" s="437"/>
      <c r="N904" s="437"/>
      <c r="O904" s="437"/>
      <c r="P904" s="437"/>
      <c r="Q904" s="437"/>
      <c r="R904" s="437"/>
      <c r="S904" s="437"/>
      <c r="T904" s="437"/>
      <c r="U904" s="437"/>
      <c r="V904" s="437"/>
      <c r="W904" s="437"/>
      <c r="X904" s="437"/>
      <c r="Y904" s="437"/>
      <c r="Z904" s="437"/>
      <c r="AA904" s="437"/>
      <c r="AB904" s="437"/>
    </row>
    <row r="905">
      <c r="A905" s="490">
        <v>46147.0</v>
      </c>
      <c r="B905" s="494">
        <v>46161.0</v>
      </c>
      <c r="C905" s="385" t="s">
        <v>13576</v>
      </c>
      <c r="D905" s="385">
        <v>8.66557080316286E14</v>
      </c>
      <c r="E905" s="385" t="s">
        <v>7814</v>
      </c>
      <c r="F905" s="385" t="s">
        <v>13579</v>
      </c>
      <c r="G905" s="491">
        <f t="shared" si="18"/>
        <v>452.4</v>
      </c>
      <c r="H905" s="385" t="s">
        <v>68</v>
      </c>
      <c r="I905" s="496" t="s">
        <v>68</v>
      </c>
      <c r="J905" s="437"/>
      <c r="K905" s="437"/>
      <c r="L905" s="437"/>
      <c r="M905" s="437"/>
      <c r="N905" s="437"/>
      <c r="O905" s="437"/>
      <c r="P905" s="437"/>
      <c r="Q905" s="437"/>
      <c r="R905" s="437"/>
      <c r="S905" s="437"/>
      <c r="T905" s="437"/>
      <c r="U905" s="437"/>
      <c r="V905" s="437"/>
      <c r="W905" s="437"/>
      <c r="X905" s="437"/>
      <c r="Y905" s="437"/>
      <c r="Z905" s="437"/>
      <c r="AA905" s="437"/>
      <c r="AB905" s="437"/>
    </row>
    <row r="906">
      <c r="A906" s="490">
        <v>46147.0</v>
      </c>
      <c r="B906" s="494">
        <v>46161.0</v>
      </c>
      <c r="C906" s="385" t="s">
        <v>13576</v>
      </c>
      <c r="D906" s="385">
        <v>8.66557080312947E14</v>
      </c>
      <c r="E906" s="385" t="s">
        <v>7814</v>
      </c>
      <c r="F906" s="385" t="s">
        <v>13579</v>
      </c>
      <c r="G906" s="491">
        <f t="shared" si="18"/>
        <v>452.4</v>
      </c>
      <c r="H906" s="385" t="s">
        <v>68</v>
      </c>
      <c r="I906" s="496" t="s">
        <v>68</v>
      </c>
      <c r="J906" s="437"/>
      <c r="K906" s="437"/>
      <c r="L906" s="437"/>
      <c r="M906" s="437"/>
      <c r="N906" s="437"/>
      <c r="O906" s="437"/>
      <c r="P906" s="437"/>
      <c r="Q906" s="437"/>
      <c r="R906" s="437"/>
      <c r="S906" s="437"/>
      <c r="T906" s="437"/>
      <c r="U906" s="437"/>
      <c r="V906" s="437"/>
      <c r="W906" s="437"/>
      <c r="X906" s="437"/>
      <c r="Y906" s="437"/>
      <c r="Z906" s="437"/>
      <c r="AA906" s="437"/>
      <c r="AB906" s="437"/>
    </row>
    <row r="907">
      <c r="A907" s="490">
        <v>46147.0</v>
      </c>
      <c r="B907" s="494">
        <v>46161.0</v>
      </c>
      <c r="C907" s="385" t="s">
        <v>13576</v>
      </c>
      <c r="D907" s="385">
        <v>8.66557080024484E14</v>
      </c>
      <c r="E907" s="385" t="s">
        <v>7814</v>
      </c>
      <c r="F907" s="385" t="s">
        <v>13579</v>
      </c>
      <c r="G907" s="491">
        <f t="shared" si="18"/>
        <v>452.4</v>
      </c>
      <c r="H907" s="385" t="s">
        <v>68</v>
      </c>
      <c r="I907" s="496" t="s">
        <v>68</v>
      </c>
      <c r="J907" s="437"/>
      <c r="K907" s="437"/>
      <c r="L907" s="437"/>
      <c r="M907" s="437"/>
      <c r="N907" s="437"/>
      <c r="O907" s="437"/>
      <c r="P907" s="437"/>
      <c r="Q907" s="437"/>
      <c r="R907" s="437"/>
      <c r="S907" s="437"/>
      <c r="T907" s="437"/>
      <c r="U907" s="437"/>
      <c r="V907" s="437"/>
      <c r="W907" s="437"/>
      <c r="X907" s="437"/>
      <c r="Y907" s="437"/>
      <c r="Z907" s="437"/>
      <c r="AA907" s="437"/>
      <c r="AB907" s="437"/>
    </row>
    <row r="908">
      <c r="A908" s="490">
        <v>46147.0</v>
      </c>
      <c r="B908" s="494">
        <v>46161.0</v>
      </c>
      <c r="C908" s="385" t="s">
        <v>13576</v>
      </c>
      <c r="D908" s="385">
        <v>8.66557080388749E14</v>
      </c>
      <c r="E908" s="385" t="s">
        <v>7814</v>
      </c>
      <c r="F908" s="385" t="s">
        <v>13579</v>
      </c>
      <c r="G908" s="491">
        <f t="shared" si="18"/>
        <v>452.4</v>
      </c>
      <c r="H908" s="385" t="s">
        <v>68</v>
      </c>
      <c r="I908" s="496" t="s">
        <v>68</v>
      </c>
      <c r="J908" s="437"/>
      <c r="K908" s="437"/>
      <c r="L908" s="437"/>
      <c r="M908" s="437"/>
      <c r="N908" s="437"/>
      <c r="O908" s="437"/>
      <c r="P908" s="437"/>
      <c r="Q908" s="437"/>
      <c r="R908" s="437"/>
      <c r="S908" s="437"/>
      <c r="T908" s="437"/>
      <c r="U908" s="437"/>
      <c r="V908" s="437"/>
      <c r="W908" s="437"/>
      <c r="X908" s="437"/>
      <c r="Y908" s="437"/>
      <c r="Z908" s="437"/>
      <c r="AA908" s="437"/>
      <c r="AB908" s="437"/>
    </row>
    <row r="909">
      <c r="A909" s="490">
        <v>46147.0</v>
      </c>
      <c r="B909" s="494">
        <v>46161.0</v>
      </c>
      <c r="C909" s="385" t="s">
        <v>13576</v>
      </c>
      <c r="D909" s="385">
        <v>8.66557080388798E14</v>
      </c>
      <c r="E909" s="385" t="s">
        <v>7814</v>
      </c>
      <c r="F909" s="385" t="s">
        <v>13579</v>
      </c>
      <c r="G909" s="491">
        <f t="shared" si="18"/>
        <v>452.4</v>
      </c>
      <c r="H909" s="385" t="s">
        <v>68</v>
      </c>
      <c r="I909" s="496" t="s">
        <v>68</v>
      </c>
      <c r="J909" s="437"/>
      <c r="K909" s="437"/>
      <c r="L909" s="437"/>
      <c r="M909" s="437"/>
      <c r="N909" s="437"/>
      <c r="O909" s="437"/>
      <c r="P909" s="437"/>
      <c r="Q909" s="437"/>
      <c r="R909" s="437"/>
      <c r="S909" s="437"/>
      <c r="T909" s="437"/>
      <c r="U909" s="437"/>
      <c r="V909" s="437"/>
      <c r="W909" s="437"/>
      <c r="X909" s="437"/>
      <c r="Y909" s="437"/>
      <c r="Z909" s="437"/>
      <c r="AA909" s="437"/>
      <c r="AB909" s="437"/>
    </row>
    <row r="910">
      <c r="A910" s="490">
        <v>46147.0</v>
      </c>
      <c r="B910" s="494">
        <v>46164.0</v>
      </c>
      <c r="C910" s="385" t="s">
        <v>13576</v>
      </c>
      <c r="D910" s="385">
        <v>8.66557080341656E14</v>
      </c>
      <c r="E910" s="385" t="s">
        <v>2772</v>
      </c>
      <c r="F910" s="385" t="s">
        <v>68</v>
      </c>
      <c r="G910" s="491" t="s">
        <v>68</v>
      </c>
      <c r="H910" s="385">
        <v>8.12006671E9</v>
      </c>
      <c r="I910" s="496" t="s">
        <v>68</v>
      </c>
      <c r="J910" s="437"/>
      <c r="K910" s="437"/>
      <c r="L910" s="437"/>
      <c r="M910" s="437"/>
      <c r="N910" s="437"/>
      <c r="O910" s="437"/>
      <c r="P910" s="437"/>
      <c r="Q910" s="437"/>
      <c r="R910" s="437"/>
      <c r="S910" s="437"/>
      <c r="T910" s="437"/>
      <c r="U910" s="437"/>
      <c r="V910" s="437"/>
      <c r="W910" s="437"/>
      <c r="X910" s="437"/>
      <c r="Y910" s="437"/>
      <c r="Z910" s="437"/>
      <c r="AA910" s="437"/>
      <c r="AB910" s="437"/>
    </row>
    <row r="911">
      <c r="A911" s="490">
        <v>46147.0</v>
      </c>
      <c r="B911" s="494">
        <v>46164.0</v>
      </c>
      <c r="C911" s="385" t="s">
        <v>13576</v>
      </c>
      <c r="D911" s="385">
        <v>8.66557080301601E14</v>
      </c>
      <c r="E911" s="385" t="s">
        <v>2772</v>
      </c>
      <c r="F911" s="385" t="s">
        <v>68</v>
      </c>
      <c r="G911" s="491" t="s">
        <v>68</v>
      </c>
      <c r="H911" s="385">
        <v>8.11606528E9</v>
      </c>
      <c r="I911" s="496" t="s">
        <v>68</v>
      </c>
      <c r="J911" s="437"/>
      <c r="K911" s="437"/>
      <c r="L911" s="437"/>
      <c r="M911" s="437"/>
      <c r="N911" s="437"/>
      <c r="O911" s="437"/>
      <c r="P911" s="437"/>
      <c r="Q911" s="437"/>
      <c r="R911" s="437"/>
      <c r="S911" s="437"/>
      <c r="T911" s="437"/>
      <c r="U911" s="437"/>
      <c r="V911" s="437"/>
      <c r="W911" s="437"/>
      <c r="X911" s="437"/>
      <c r="Y911" s="437"/>
      <c r="Z911" s="437"/>
      <c r="AA911" s="437"/>
      <c r="AB911" s="437"/>
    </row>
    <row r="912">
      <c r="A912" s="490">
        <v>46147.0</v>
      </c>
      <c r="B912" s="494">
        <v>46164.0</v>
      </c>
      <c r="C912" s="385" t="s">
        <v>13576</v>
      </c>
      <c r="D912" s="385">
        <v>8.66557080342217E14</v>
      </c>
      <c r="E912" s="385" t="s">
        <v>2772</v>
      </c>
      <c r="F912" s="385" t="s">
        <v>68</v>
      </c>
      <c r="G912" s="491" t="s">
        <v>68</v>
      </c>
      <c r="H912" s="385">
        <v>8.11586348E9</v>
      </c>
      <c r="I912" s="496" t="s">
        <v>68</v>
      </c>
      <c r="J912" s="437"/>
      <c r="K912" s="437"/>
      <c r="L912" s="437"/>
      <c r="M912" s="437"/>
      <c r="N912" s="437"/>
      <c r="O912" s="437"/>
      <c r="P912" s="437"/>
      <c r="Q912" s="437"/>
      <c r="R912" s="437"/>
      <c r="S912" s="437"/>
      <c r="T912" s="437"/>
      <c r="U912" s="437"/>
      <c r="V912" s="437"/>
      <c r="W912" s="437"/>
      <c r="X912" s="437"/>
      <c r="Y912" s="437"/>
      <c r="Z912" s="437"/>
      <c r="AA912" s="437"/>
      <c r="AB912" s="437"/>
    </row>
    <row r="913">
      <c r="A913" s="490">
        <v>46147.0</v>
      </c>
      <c r="B913" s="494">
        <v>46164.0</v>
      </c>
      <c r="C913" s="385" t="s">
        <v>13576</v>
      </c>
      <c r="D913" s="385">
        <v>8.66557080066972E14</v>
      </c>
      <c r="E913" s="385" t="s">
        <v>2772</v>
      </c>
      <c r="F913" s="385" t="s">
        <v>68</v>
      </c>
      <c r="G913" s="491" t="s">
        <v>68</v>
      </c>
      <c r="H913" s="385">
        <v>8.115326226E9</v>
      </c>
      <c r="I913" s="496" t="s">
        <v>68</v>
      </c>
      <c r="J913" s="437"/>
      <c r="K913" s="437"/>
      <c r="L913" s="437"/>
      <c r="M913" s="437"/>
      <c r="N913" s="437"/>
      <c r="O913" s="437"/>
      <c r="P913" s="437"/>
      <c r="Q913" s="437"/>
      <c r="R913" s="437"/>
      <c r="S913" s="437"/>
      <c r="T913" s="437"/>
      <c r="U913" s="437"/>
      <c r="V913" s="437"/>
      <c r="W913" s="437"/>
      <c r="X913" s="437"/>
      <c r="Y913" s="437"/>
      <c r="Z913" s="437"/>
      <c r="AA913" s="437"/>
      <c r="AB913" s="437"/>
    </row>
    <row r="914">
      <c r="A914" s="490">
        <v>46147.0</v>
      </c>
      <c r="B914" s="494">
        <v>46160.0</v>
      </c>
      <c r="C914" s="385" t="s">
        <v>13576</v>
      </c>
      <c r="D914" s="385">
        <v>8.66557080372115E14</v>
      </c>
      <c r="E914" s="385" t="s">
        <v>13598</v>
      </c>
      <c r="F914" s="385" t="s">
        <v>13579</v>
      </c>
      <c r="G914" s="491">
        <v>449.0</v>
      </c>
      <c r="H914" s="385" t="s">
        <v>13580</v>
      </c>
      <c r="I914" s="496" t="s">
        <v>68</v>
      </c>
      <c r="J914" s="437"/>
      <c r="K914" s="437"/>
      <c r="L914" s="437"/>
      <c r="M914" s="437"/>
      <c r="N914" s="437"/>
      <c r="O914" s="437"/>
      <c r="P914" s="437"/>
      <c r="Q914" s="437"/>
      <c r="R914" s="437"/>
      <c r="S914" s="437"/>
      <c r="T914" s="437"/>
      <c r="U914" s="437"/>
      <c r="V914" s="437"/>
      <c r="W914" s="437"/>
      <c r="X914" s="437"/>
      <c r="Y914" s="437"/>
      <c r="Z914" s="437"/>
      <c r="AA914" s="437"/>
      <c r="AB914" s="437"/>
    </row>
    <row r="915">
      <c r="A915" s="490">
        <v>46147.0</v>
      </c>
      <c r="B915" s="494">
        <v>46160.0</v>
      </c>
      <c r="C915" s="385" t="s">
        <v>13576</v>
      </c>
      <c r="D915" s="385">
        <v>8.66557080313218E14</v>
      </c>
      <c r="E915" s="385" t="s">
        <v>13598</v>
      </c>
      <c r="F915" s="385" t="s">
        <v>13579</v>
      </c>
      <c r="G915" s="491">
        <v>449.0</v>
      </c>
      <c r="H915" s="385" t="s">
        <v>13580</v>
      </c>
      <c r="I915" s="496" t="s">
        <v>68</v>
      </c>
      <c r="J915" s="437"/>
      <c r="K915" s="437"/>
      <c r="L915" s="437"/>
      <c r="M915" s="437"/>
      <c r="N915" s="437"/>
      <c r="O915" s="437"/>
      <c r="P915" s="437"/>
      <c r="Q915" s="437"/>
      <c r="R915" s="437"/>
      <c r="S915" s="437"/>
      <c r="T915" s="437"/>
      <c r="U915" s="437"/>
      <c r="V915" s="437"/>
      <c r="W915" s="437"/>
      <c r="X915" s="437"/>
      <c r="Y915" s="437"/>
      <c r="Z915" s="437"/>
      <c r="AA915" s="437"/>
      <c r="AB915" s="437"/>
    </row>
    <row r="916">
      <c r="A916" s="490">
        <v>46147.0</v>
      </c>
      <c r="B916" s="494">
        <v>46160.0</v>
      </c>
      <c r="C916" s="385" t="s">
        <v>13576</v>
      </c>
      <c r="D916" s="385">
        <v>8.66557080313192E14</v>
      </c>
      <c r="E916" s="385" t="s">
        <v>13598</v>
      </c>
      <c r="F916" s="385" t="s">
        <v>13579</v>
      </c>
      <c r="G916" s="491">
        <v>449.0</v>
      </c>
      <c r="H916" s="385" t="s">
        <v>13580</v>
      </c>
      <c r="I916" s="496" t="s">
        <v>68</v>
      </c>
      <c r="J916" s="437"/>
      <c r="K916" s="437"/>
      <c r="L916" s="437"/>
      <c r="M916" s="437"/>
      <c r="N916" s="437"/>
      <c r="O916" s="437"/>
      <c r="P916" s="437"/>
      <c r="Q916" s="437"/>
      <c r="R916" s="437"/>
      <c r="S916" s="437"/>
      <c r="T916" s="437"/>
      <c r="U916" s="437"/>
      <c r="V916" s="437"/>
      <c r="W916" s="437"/>
      <c r="X916" s="437"/>
      <c r="Y916" s="437"/>
      <c r="Z916" s="437"/>
      <c r="AA916" s="437"/>
      <c r="AB916" s="437"/>
    </row>
    <row r="917">
      <c r="A917" s="490">
        <v>46147.0</v>
      </c>
      <c r="B917" s="494">
        <v>46160.0</v>
      </c>
      <c r="C917" s="385" t="s">
        <v>13576</v>
      </c>
      <c r="D917" s="385">
        <v>8.66557080316088E14</v>
      </c>
      <c r="E917" s="385" t="s">
        <v>13598</v>
      </c>
      <c r="F917" s="385" t="s">
        <v>13579</v>
      </c>
      <c r="G917" s="491">
        <v>449.0</v>
      </c>
      <c r="H917" s="385" t="s">
        <v>13580</v>
      </c>
      <c r="I917" s="496" t="s">
        <v>68</v>
      </c>
      <c r="J917" s="437"/>
      <c r="K917" s="437"/>
      <c r="L917" s="437"/>
      <c r="M917" s="437"/>
      <c r="N917" s="437"/>
      <c r="O917" s="437"/>
      <c r="P917" s="437"/>
      <c r="Q917" s="437"/>
      <c r="R917" s="437"/>
      <c r="S917" s="437"/>
      <c r="T917" s="437"/>
      <c r="U917" s="437"/>
      <c r="V917" s="437"/>
      <c r="W917" s="437"/>
      <c r="X917" s="437"/>
      <c r="Y917" s="437"/>
      <c r="Z917" s="437"/>
      <c r="AA917" s="437"/>
      <c r="AB917" s="437"/>
    </row>
    <row r="918">
      <c r="A918" s="490">
        <v>46147.0</v>
      </c>
      <c r="B918" s="494">
        <v>46160.0</v>
      </c>
      <c r="C918" s="385" t="s">
        <v>13576</v>
      </c>
      <c r="D918" s="385">
        <v>8.66557080313168E14</v>
      </c>
      <c r="E918" s="385" t="s">
        <v>13598</v>
      </c>
      <c r="F918" s="385" t="s">
        <v>13579</v>
      </c>
      <c r="G918" s="491">
        <v>449.0</v>
      </c>
      <c r="H918" s="385" t="s">
        <v>13580</v>
      </c>
      <c r="I918" s="496" t="s">
        <v>68</v>
      </c>
      <c r="J918" s="437"/>
      <c r="K918" s="437"/>
      <c r="L918" s="437"/>
      <c r="M918" s="437"/>
      <c r="N918" s="437"/>
      <c r="O918" s="437"/>
      <c r="P918" s="437"/>
      <c r="Q918" s="437"/>
      <c r="R918" s="437"/>
      <c r="S918" s="437"/>
      <c r="T918" s="437"/>
      <c r="U918" s="437"/>
      <c r="V918" s="437"/>
      <c r="W918" s="437"/>
      <c r="X918" s="437"/>
      <c r="Y918" s="437"/>
      <c r="Z918" s="437"/>
      <c r="AA918" s="437"/>
      <c r="AB918" s="437"/>
    </row>
    <row r="919">
      <c r="A919" s="490">
        <v>46147.0</v>
      </c>
      <c r="B919" s="494">
        <v>46160.0</v>
      </c>
      <c r="C919" s="385" t="s">
        <v>13576</v>
      </c>
      <c r="D919" s="385">
        <v>8.66557080358379E14</v>
      </c>
      <c r="E919" s="385" t="s">
        <v>13598</v>
      </c>
      <c r="F919" s="385" t="s">
        <v>13579</v>
      </c>
      <c r="G919" s="491">
        <v>449.0</v>
      </c>
      <c r="H919" s="385" t="s">
        <v>13580</v>
      </c>
      <c r="I919" s="496" t="s">
        <v>68</v>
      </c>
      <c r="J919" s="437"/>
      <c r="K919" s="437"/>
      <c r="L919" s="437"/>
      <c r="M919" s="437"/>
      <c r="N919" s="437"/>
      <c r="O919" s="437"/>
      <c r="P919" s="437"/>
      <c r="Q919" s="437"/>
      <c r="R919" s="437"/>
      <c r="S919" s="437"/>
      <c r="T919" s="437"/>
      <c r="U919" s="437"/>
      <c r="V919" s="437"/>
      <c r="W919" s="437"/>
      <c r="X919" s="437"/>
      <c r="Y919" s="437"/>
      <c r="Z919" s="437"/>
      <c r="AA919" s="437"/>
      <c r="AB919" s="437"/>
    </row>
    <row r="920">
      <c r="A920" s="490">
        <v>46147.0</v>
      </c>
      <c r="B920" s="494">
        <v>46160.0</v>
      </c>
      <c r="C920" s="385" t="s">
        <v>13576</v>
      </c>
      <c r="D920" s="385">
        <v>8.66557080313036E14</v>
      </c>
      <c r="E920" s="385" t="s">
        <v>13598</v>
      </c>
      <c r="F920" s="385" t="s">
        <v>13579</v>
      </c>
      <c r="G920" s="491">
        <v>449.0</v>
      </c>
      <c r="H920" s="385" t="s">
        <v>13580</v>
      </c>
      <c r="I920" s="496" t="s">
        <v>68</v>
      </c>
      <c r="J920" s="437"/>
      <c r="K920" s="437"/>
      <c r="L920" s="437"/>
      <c r="M920" s="437"/>
      <c r="N920" s="437"/>
      <c r="O920" s="437"/>
      <c r="P920" s="437"/>
      <c r="Q920" s="437"/>
      <c r="R920" s="437"/>
      <c r="S920" s="437"/>
      <c r="T920" s="437"/>
      <c r="U920" s="437"/>
      <c r="V920" s="437"/>
      <c r="W920" s="437"/>
      <c r="X920" s="437"/>
      <c r="Y920" s="437"/>
      <c r="Z920" s="437"/>
      <c r="AA920" s="437"/>
      <c r="AB920" s="437"/>
    </row>
    <row r="921">
      <c r="A921" s="490">
        <v>46147.0</v>
      </c>
      <c r="B921" s="494">
        <v>46160.0</v>
      </c>
      <c r="C921" s="385" t="s">
        <v>13576</v>
      </c>
      <c r="D921" s="385">
        <v>8.66557080341615E14</v>
      </c>
      <c r="E921" s="385" t="s">
        <v>13598</v>
      </c>
      <c r="F921" s="385" t="s">
        <v>13579</v>
      </c>
      <c r="G921" s="491">
        <v>449.0</v>
      </c>
      <c r="H921" s="385" t="s">
        <v>13580</v>
      </c>
      <c r="I921" s="496" t="s">
        <v>68</v>
      </c>
      <c r="J921" s="437"/>
      <c r="K921" s="437"/>
      <c r="L921" s="437"/>
      <c r="M921" s="437"/>
      <c r="N921" s="437"/>
      <c r="O921" s="437"/>
      <c r="P921" s="437"/>
      <c r="Q921" s="437"/>
      <c r="R921" s="437"/>
      <c r="S921" s="437"/>
      <c r="T921" s="437"/>
      <c r="U921" s="437"/>
      <c r="V921" s="437"/>
      <c r="W921" s="437"/>
      <c r="X921" s="437"/>
      <c r="Y921" s="437"/>
      <c r="Z921" s="437"/>
      <c r="AA921" s="437"/>
      <c r="AB921" s="437"/>
    </row>
    <row r="922">
      <c r="A922" s="490">
        <v>46147.0</v>
      </c>
      <c r="B922" s="494">
        <v>46160.0</v>
      </c>
      <c r="C922" s="385" t="s">
        <v>13576</v>
      </c>
      <c r="D922" s="385">
        <v>8.66557080329578E14</v>
      </c>
      <c r="E922" s="385" t="s">
        <v>13598</v>
      </c>
      <c r="F922" s="385" t="s">
        <v>13579</v>
      </c>
      <c r="G922" s="491">
        <v>449.0</v>
      </c>
      <c r="H922" s="385" t="s">
        <v>13580</v>
      </c>
      <c r="I922" s="496" t="s">
        <v>68</v>
      </c>
      <c r="J922" s="437"/>
      <c r="K922" s="437"/>
      <c r="L922" s="437"/>
      <c r="M922" s="437"/>
      <c r="N922" s="437"/>
      <c r="O922" s="437"/>
      <c r="P922" s="437"/>
      <c r="Q922" s="437"/>
      <c r="R922" s="437"/>
      <c r="S922" s="437"/>
      <c r="T922" s="437"/>
      <c r="U922" s="437"/>
      <c r="V922" s="437"/>
      <c r="W922" s="437"/>
      <c r="X922" s="437"/>
      <c r="Y922" s="437"/>
      <c r="Z922" s="437"/>
      <c r="AA922" s="437"/>
      <c r="AB922" s="437"/>
    </row>
    <row r="923">
      <c r="A923" s="490">
        <v>46147.0</v>
      </c>
      <c r="B923" s="494">
        <v>46160.0</v>
      </c>
      <c r="C923" s="385" t="s">
        <v>13576</v>
      </c>
      <c r="D923" s="385">
        <v>8.66557080316062E14</v>
      </c>
      <c r="E923" s="385" t="s">
        <v>13598</v>
      </c>
      <c r="F923" s="385" t="s">
        <v>13579</v>
      </c>
      <c r="G923" s="491">
        <v>449.0</v>
      </c>
      <c r="H923" s="385" t="s">
        <v>13580</v>
      </c>
      <c r="I923" s="496" t="s">
        <v>68</v>
      </c>
      <c r="J923" s="437"/>
      <c r="K923" s="437"/>
      <c r="L923" s="437"/>
      <c r="M923" s="437"/>
      <c r="N923" s="437"/>
      <c r="O923" s="437"/>
      <c r="P923" s="437"/>
      <c r="Q923" s="437"/>
      <c r="R923" s="437"/>
      <c r="S923" s="437"/>
      <c r="T923" s="437"/>
      <c r="U923" s="437"/>
      <c r="V923" s="437"/>
      <c r="W923" s="437"/>
      <c r="X923" s="437"/>
      <c r="Y923" s="437"/>
      <c r="Z923" s="437"/>
      <c r="AA923" s="437"/>
      <c r="AB923" s="437"/>
    </row>
    <row r="924">
      <c r="A924" s="490">
        <v>46147.0</v>
      </c>
      <c r="B924" s="494">
        <v>46163.0</v>
      </c>
      <c r="C924" s="385" t="s">
        <v>13576</v>
      </c>
      <c r="D924" s="385">
        <v>8.66557080298393E14</v>
      </c>
      <c r="E924" s="385" t="s">
        <v>2772</v>
      </c>
      <c r="F924" s="385" t="s">
        <v>2511</v>
      </c>
      <c r="G924" s="491" t="s">
        <v>68</v>
      </c>
      <c r="H924" s="385">
        <v>8.116134151E9</v>
      </c>
      <c r="I924" s="496" t="s">
        <v>13634</v>
      </c>
      <c r="J924" s="437"/>
      <c r="K924" s="437"/>
      <c r="L924" s="437"/>
      <c r="M924" s="437"/>
      <c r="N924" s="437"/>
      <c r="O924" s="437"/>
      <c r="P924" s="437"/>
      <c r="Q924" s="437"/>
      <c r="R924" s="437"/>
      <c r="S924" s="437"/>
      <c r="T924" s="437"/>
      <c r="U924" s="437"/>
      <c r="V924" s="437"/>
      <c r="W924" s="437"/>
      <c r="X924" s="437"/>
      <c r="Y924" s="437"/>
      <c r="Z924" s="437"/>
      <c r="AA924" s="437"/>
      <c r="AB924" s="437"/>
    </row>
    <row r="925">
      <c r="A925" s="490">
        <v>46147.0</v>
      </c>
      <c r="B925" s="501">
        <v>46163.0</v>
      </c>
      <c r="C925" s="385" t="s">
        <v>13576</v>
      </c>
      <c r="D925" s="385">
        <v>8.66557080372107E14</v>
      </c>
      <c r="E925" s="385" t="s">
        <v>2772</v>
      </c>
      <c r="F925" s="385" t="s">
        <v>2511</v>
      </c>
      <c r="G925" s="491" t="s">
        <v>68</v>
      </c>
      <c r="H925" s="385">
        <v>8.116047112E9</v>
      </c>
      <c r="I925" s="496" t="s">
        <v>13635</v>
      </c>
      <c r="J925" s="437"/>
      <c r="K925" s="437"/>
      <c r="L925" s="437"/>
      <c r="M925" s="437"/>
      <c r="N925" s="437"/>
      <c r="O925" s="437"/>
      <c r="P925" s="437"/>
      <c r="Q925" s="437"/>
      <c r="R925" s="437"/>
      <c r="S925" s="437"/>
      <c r="T925" s="437"/>
      <c r="U925" s="437"/>
      <c r="V925" s="437"/>
      <c r="W925" s="437"/>
      <c r="X925" s="437"/>
      <c r="Y925" s="437"/>
      <c r="Z925" s="437"/>
      <c r="AA925" s="437"/>
      <c r="AB925" s="437"/>
    </row>
    <row r="926">
      <c r="A926" s="490">
        <v>46147.0</v>
      </c>
      <c r="B926" s="494">
        <v>46164.0</v>
      </c>
      <c r="C926" s="385" t="s">
        <v>13576</v>
      </c>
      <c r="D926" s="385">
        <v>8.66557080330485E14</v>
      </c>
      <c r="E926" s="385" t="s">
        <v>2772</v>
      </c>
      <c r="F926" s="385" t="s">
        <v>68</v>
      </c>
      <c r="G926" s="491" t="s">
        <v>68</v>
      </c>
      <c r="H926" s="385">
        <v>8.115195208E9</v>
      </c>
      <c r="I926" s="496" t="s">
        <v>68</v>
      </c>
      <c r="J926" s="437"/>
      <c r="K926" s="437"/>
      <c r="L926" s="437"/>
      <c r="M926" s="437"/>
      <c r="N926" s="437"/>
      <c r="O926" s="437"/>
      <c r="P926" s="437"/>
      <c r="Q926" s="437"/>
      <c r="R926" s="437"/>
      <c r="S926" s="437"/>
      <c r="T926" s="437"/>
      <c r="U926" s="437"/>
      <c r="V926" s="437"/>
      <c r="W926" s="437"/>
      <c r="X926" s="437"/>
      <c r="Y926" s="437"/>
      <c r="Z926" s="437"/>
      <c r="AA926" s="437"/>
      <c r="AB926" s="437"/>
    </row>
    <row r="927">
      <c r="A927" s="490">
        <v>46147.0</v>
      </c>
      <c r="B927" s="494">
        <v>46164.0</v>
      </c>
      <c r="C927" s="385" t="s">
        <v>13576</v>
      </c>
      <c r="D927" s="385">
        <v>8.66557080290994E14</v>
      </c>
      <c r="E927" s="385" t="s">
        <v>2772</v>
      </c>
      <c r="F927" s="385" t="s">
        <v>68</v>
      </c>
      <c r="G927" s="491" t="s">
        <v>68</v>
      </c>
      <c r="H927" s="385">
        <v>8.114653922E9</v>
      </c>
      <c r="I927" s="496" t="s">
        <v>68</v>
      </c>
      <c r="J927" s="437"/>
      <c r="K927" s="437"/>
      <c r="L927" s="437"/>
      <c r="M927" s="437"/>
      <c r="N927" s="437"/>
      <c r="O927" s="437"/>
      <c r="P927" s="437"/>
      <c r="Q927" s="437"/>
      <c r="R927" s="437"/>
      <c r="S927" s="437"/>
      <c r="T927" s="437"/>
      <c r="U927" s="437"/>
      <c r="V927" s="437"/>
      <c r="W927" s="437"/>
      <c r="X927" s="437"/>
      <c r="Y927" s="437"/>
      <c r="Z927" s="437"/>
      <c r="AA927" s="437"/>
      <c r="AB927" s="437"/>
    </row>
    <row r="928">
      <c r="A928" s="490">
        <v>46147.0</v>
      </c>
      <c r="B928" s="494">
        <v>46164.0</v>
      </c>
      <c r="C928" s="385" t="s">
        <v>13576</v>
      </c>
      <c r="D928" s="385">
        <v>8.66557080341888E14</v>
      </c>
      <c r="E928" s="385" t="s">
        <v>2772</v>
      </c>
      <c r="F928" s="385" t="s">
        <v>68</v>
      </c>
      <c r="G928" s="491" t="s">
        <v>68</v>
      </c>
      <c r="H928" s="385">
        <v>8.11591236E9</v>
      </c>
      <c r="I928" s="496" t="s">
        <v>68</v>
      </c>
      <c r="J928" s="437"/>
      <c r="K928" s="437"/>
      <c r="L928" s="437"/>
      <c r="M928" s="437"/>
      <c r="N928" s="437"/>
      <c r="O928" s="437"/>
      <c r="P928" s="437"/>
      <c r="Q928" s="437"/>
      <c r="R928" s="437"/>
      <c r="S928" s="437"/>
      <c r="T928" s="437"/>
      <c r="U928" s="437"/>
      <c r="V928" s="437"/>
      <c r="W928" s="437"/>
      <c r="X928" s="437"/>
      <c r="Y928" s="437"/>
      <c r="Z928" s="437"/>
      <c r="AA928" s="437"/>
      <c r="AB928" s="437"/>
    </row>
    <row r="929">
      <c r="A929" s="490">
        <v>46147.0</v>
      </c>
      <c r="B929" s="494">
        <v>46164.0</v>
      </c>
      <c r="C929" s="385" t="s">
        <v>13576</v>
      </c>
      <c r="D929" s="385">
        <v>8.66557080301627E14</v>
      </c>
      <c r="E929" s="385" t="s">
        <v>2772</v>
      </c>
      <c r="F929" s="385" t="s">
        <v>68</v>
      </c>
      <c r="G929" s="491" t="s">
        <v>68</v>
      </c>
      <c r="H929" s="385">
        <v>8.181693876E9</v>
      </c>
      <c r="I929" s="496" t="s">
        <v>68</v>
      </c>
      <c r="J929" s="437"/>
      <c r="K929" s="437"/>
      <c r="L929" s="437"/>
      <c r="M929" s="437"/>
      <c r="N929" s="437"/>
      <c r="O929" s="437"/>
      <c r="P929" s="437"/>
      <c r="Q929" s="437"/>
      <c r="R929" s="437"/>
      <c r="S929" s="437"/>
      <c r="T929" s="437"/>
      <c r="U929" s="437"/>
      <c r="V929" s="437"/>
      <c r="W929" s="437"/>
      <c r="X929" s="437"/>
      <c r="Y929" s="437"/>
      <c r="Z929" s="437"/>
      <c r="AA929" s="437"/>
      <c r="AB929" s="437"/>
    </row>
    <row r="930">
      <c r="A930" s="490">
        <v>46147.0</v>
      </c>
      <c r="B930" s="494">
        <v>46157.0</v>
      </c>
      <c r="C930" s="385" t="s">
        <v>13576</v>
      </c>
      <c r="D930" s="385">
        <v>8.66557080359716E14</v>
      </c>
      <c r="E930" s="385" t="s">
        <v>2772</v>
      </c>
      <c r="F930" s="385" t="s">
        <v>10618</v>
      </c>
      <c r="G930" s="491" t="s">
        <v>68</v>
      </c>
      <c r="H930" s="385">
        <v>8.123194321E9</v>
      </c>
      <c r="I930" s="497">
        <v>46157.0</v>
      </c>
      <c r="J930" s="437"/>
      <c r="K930" s="437"/>
      <c r="L930" s="437"/>
      <c r="M930" s="437"/>
      <c r="N930" s="437"/>
      <c r="O930" s="437"/>
      <c r="P930" s="437"/>
      <c r="Q930" s="437"/>
      <c r="R930" s="437"/>
      <c r="S930" s="437"/>
      <c r="T930" s="437"/>
      <c r="U930" s="437"/>
      <c r="V930" s="437"/>
      <c r="W930" s="437"/>
      <c r="X930" s="437"/>
      <c r="Y930" s="437"/>
      <c r="Z930" s="437"/>
      <c r="AA930" s="437"/>
      <c r="AB930" s="437"/>
    </row>
    <row r="931">
      <c r="A931" s="490">
        <v>46147.0</v>
      </c>
      <c r="B931" s="385" t="s">
        <v>68</v>
      </c>
      <c r="C931" s="385" t="s">
        <v>13576</v>
      </c>
      <c r="D931" s="385">
        <v>8.66557080225222E14</v>
      </c>
      <c r="E931" s="385" t="s">
        <v>68</v>
      </c>
      <c r="F931" s="385" t="s">
        <v>68</v>
      </c>
      <c r="G931" s="491" t="s">
        <v>68</v>
      </c>
      <c r="H931" s="385" t="s">
        <v>68</v>
      </c>
      <c r="I931" s="496" t="s">
        <v>68</v>
      </c>
      <c r="J931" s="437"/>
      <c r="K931" s="437"/>
      <c r="L931" s="437"/>
      <c r="M931" s="437"/>
      <c r="N931" s="437"/>
      <c r="O931" s="437"/>
      <c r="P931" s="437"/>
      <c r="Q931" s="437"/>
      <c r="R931" s="437"/>
      <c r="S931" s="437"/>
      <c r="T931" s="437"/>
      <c r="U931" s="437"/>
      <c r="V931" s="437"/>
      <c r="W931" s="437"/>
      <c r="X931" s="437"/>
      <c r="Y931" s="437"/>
      <c r="Z931" s="437"/>
      <c r="AA931" s="437"/>
      <c r="AB931" s="437"/>
    </row>
    <row r="932">
      <c r="A932" s="490">
        <v>46147.0</v>
      </c>
      <c r="B932" s="494">
        <v>46157.0</v>
      </c>
      <c r="C932" s="385" t="s">
        <v>13576</v>
      </c>
      <c r="D932" s="385">
        <v>8.66557080316013E14</v>
      </c>
      <c r="E932" s="385" t="s">
        <v>2772</v>
      </c>
      <c r="F932" s="385" t="s">
        <v>10618</v>
      </c>
      <c r="G932" s="491" t="s">
        <v>68</v>
      </c>
      <c r="H932" s="385">
        <v>8.123194323E9</v>
      </c>
      <c r="I932" s="497">
        <v>46157.0</v>
      </c>
      <c r="J932" s="437"/>
      <c r="K932" s="437"/>
      <c r="L932" s="437"/>
      <c r="M932" s="437"/>
      <c r="N932" s="437"/>
      <c r="O932" s="437"/>
      <c r="P932" s="437"/>
      <c r="Q932" s="437"/>
      <c r="R932" s="437"/>
      <c r="S932" s="437"/>
      <c r="T932" s="437"/>
      <c r="U932" s="437"/>
      <c r="V932" s="437"/>
      <c r="W932" s="437"/>
      <c r="X932" s="437"/>
      <c r="Y932" s="437"/>
      <c r="Z932" s="437"/>
      <c r="AA932" s="437"/>
      <c r="AB932" s="437"/>
    </row>
    <row r="933">
      <c r="A933" s="490">
        <v>46147.0</v>
      </c>
      <c r="B933" s="494">
        <v>46157.0</v>
      </c>
      <c r="C933" s="385" t="s">
        <v>13576</v>
      </c>
      <c r="D933" s="385">
        <v>8.66557080342175E14</v>
      </c>
      <c r="E933" s="385" t="s">
        <v>2772</v>
      </c>
      <c r="F933" s="385" t="s">
        <v>10618</v>
      </c>
      <c r="G933" s="491" t="s">
        <v>68</v>
      </c>
      <c r="H933" s="385">
        <v>8.123194325E9</v>
      </c>
      <c r="I933" s="497">
        <v>46157.0</v>
      </c>
      <c r="J933" s="437"/>
      <c r="K933" s="437"/>
      <c r="L933" s="437"/>
      <c r="M933" s="437"/>
      <c r="N933" s="437"/>
      <c r="O933" s="437"/>
      <c r="P933" s="437"/>
      <c r="Q933" s="437"/>
      <c r="R933" s="437"/>
      <c r="S933" s="437"/>
      <c r="T933" s="437"/>
      <c r="U933" s="437"/>
      <c r="V933" s="437"/>
      <c r="W933" s="437"/>
      <c r="X933" s="437"/>
      <c r="Y933" s="437"/>
      <c r="Z933" s="437"/>
      <c r="AA933" s="437"/>
      <c r="AB933" s="437"/>
    </row>
    <row r="934">
      <c r="A934" s="490">
        <v>46147.0</v>
      </c>
      <c r="B934" s="494">
        <v>46157.0</v>
      </c>
      <c r="C934" s="385" t="s">
        <v>13576</v>
      </c>
      <c r="D934" s="385">
        <v>8.66557080329776E14</v>
      </c>
      <c r="E934" s="385" t="s">
        <v>2772</v>
      </c>
      <c r="F934" s="385" t="s">
        <v>10618</v>
      </c>
      <c r="G934" s="491" t="s">
        <v>68</v>
      </c>
      <c r="H934" s="385">
        <v>8.123194326E9</v>
      </c>
      <c r="I934" s="497">
        <v>46157.0</v>
      </c>
      <c r="J934" s="437"/>
      <c r="K934" s="437"/>
      <c r="L934" s="437"/>
      <c r="M934" s="437"/>
      <c r="N934" s="437"/>
      <c r="O934" s="437"/>
      <c r="P934" s="437"/>
      <c r="Q934" s="437"/>
      <c r="R934" s="437"/>
      <c r="S934" s="437"/>
      <c r="T934" s="437"/>
      <c r="U934" s="437"/>
      <c r="V934" s="437"/>
      <c r="W934" s="437"/>
      <c r="X934" s="437"/>
      <c r="Y934" s="437"/>
      <c r="Z934" s="437"/>
      <c r="AA934" s="437"/>
      <c r="AB934" s="437"/>
    </row>
    <row r="935">
      <c r="A935" s="490">
        <v>46147.0</v>
      </c>
      <c r="B935" s="494">
        <v>46157.0</v>
      </c>
      <c r="C935" s="385" t="s">
        <v>13576</v>
      </c>
      <c r="D935" s="385">
        <v>8.66557080081856E14</v>
      </c>
      <c r="E935" s="385" t="s">
        <v>2772</v>
      </c>
      <c r="F935" s="385" t="s">
        <v>2511</v>
      </c>
      <c r="G935" s="491" t="s">
        <v>68</v>
      </c>
      <c r="H935" s="385">
        <v>8.123194328E9</v>
      </c>
      <c r="I935" s="497">
        <v>46158.0</v>
      </c>
      <c r="J935" s="437"/>
      <c r="K935" s="437"/>
      <c r="L935" s="437"/>
      <c r="M935" s="437"/>
      <c r="N935" s="437"/>
      <c r="O935" s="437"/>
      <c r="P935" s="437"/>
      <c r="Q935" s="437"/>
      <c r="R935" s="437"/>
      <c r="S935" s="437"/>
      <c r="T935" s="437"/>
      <c r="U935" s="437"/>
      <c r="V935" s="437"/>
      <c r="W935" s="437"/>
      <c r="X935" s="437"/>
      <c r="Y935" s="437"/>
      <c r="Z935" s="437"/>
      <c r="AA935" s="437"/>
      <c r="AB935" s="437"/>
    </row>
    <row r="936">
      <c r="A936" s="490">
        <v>46147.0</v>
      </c>
      <c r="B936" s="494">
        <v>46157.0</v>
      </c>
      <c r="C936" s="385" t="s">
        <v>13576</v>
      </c>
      <c r="D936" s="385">
        <v>8.665570803421E14</v>
      </c>
      <c r="E936" s="385" t="s">
        <v>9239</v>
      </c>
      <c r="F936" s="385" t="s">
        <v>13579</v>
      </c>
      <c r="G936" s="491">
        <f t="shared" ref="G936:G941" si="19">390*0.16+400</f>
        <v>462.4</v>
      </c>
      <c r="H936" s="385" t="s">
        <v>68</v>
      </c>
      <c r="I936" s="496" t="s">
        <v>13632</v>
      </c>
      <c r="J936" s="437"/>
      <c r="K936" s="437"/>
      <c r="L936" s="437"/>
      <c r="M936" s="437"/>
      <c r="N936" s="437"/>
      <c r="O936" s="437"/>
      <c r="P936" s="437"/>
      <c r="Q936" s="437"/>
      <c r="R936" s="437"/>
      <c r="S936" s="437"/>
      <c r="T936" s="437"/>
      <c r="U936" s="437"/>
      <c r="V936" s="437"/>
      <c r="W936" s="437"/>
      <c r="X936" s="437"/>
      <c r="Y936" s="437"/>
      <c r="Z936" s="437"/>
      <c r="AA936" s="437"/>
      <c r="AB936" s="437"/>
    </row>
    <row r="937">
      <c r="A937" s="490">
        <v>46147.0</v>
      </c>
      <c r="B937" s="494">
        <v>46157.0</v>
      </c>
      <c r="C937" s="385" t="s">
        <v>13576</v>
      </c>
      <c r="D937" s="385">
        <v>8.6655708034154E14</v>
      </c>
      <c r="E937" s="385" t="s">
        <v>9239</v>
      </c>
      <c r="F937" s="385" t="s">
        <v>13579</v>
      </c>
      <c r="G937" s="491">
        <f t="shared" si="19"/>
        <v>462.4</v>
      </c>
      <c r="H937" s="385" t="s">
        <v>68</v>
      </c>
      <c r="I937" s="496" t="s">
        <v>13632</v>
      </c>
      <c r="J937" s="437"/>
      <c r="K937" s="437"/>
      <c r="L937" s="437"/>
      <c r="M937" s="437"/>
      <c r="N937" s="437"/>
      <c r="O937" s="437"/>
      <c r="P937" s="437"/>
      <c r="Q937" s="437"/>
      <c r="R937" s="437"/>
      <c r="S937" s="437"/>
      <c r="T937" s="437"/>
      <c r="U937" s="437"/>
      <c r="V937" s="437"/>
      <c r="W937" s="437"/>
      <c r="X937" s="437"/>
      <c r="Y937" s="437"/>
      <c r="Z937" s="437"/>
      <c r="AA937" s="437"/>
      <c r="AB937" s="437"/>
    </row>
    <row r="938">
      <c r="A938" s="490">
        <v>46147.0</v>
      </c>
      <c r="B938" s="494">
        <v>46157.0</v>
      </c>
      <c r="C938" s="385" t="s">
        <v>13576</v>
      </c>
      <c r="D938" s="385">
        <v>8.66557080330469E14</v>
      </c>
      <c r="E938" s="385" t="s">
        <v>9239</v>
      </c>
      <c r="F938" s="385" t="s">
        <v>13579</v>
      </c>
      <c r="G938" s="491">
        <f t="shared" si="19"/>
        <v>462.4</v>
      </c>
      <c r="H938" s="385" t="s">
        <v>68</v>
      </c>
      <c r="I938" s="496" t="s">
        <v>13632</v>
      </c>
      <c r="J938" s="437"/>
      <c r="K938" s="437"/>
      <c r="L938" s="437"/>
      <c r="M938" s="437"/>
      <c r="N938" s="437"/>
      <c r="O938" s="437"/>
      <c r="P938" s="437"/>
      <c r="Q938" s="437"/>
      <c r="R938" s="437"/>
      <c r="S938" s="437"/>
      <c r="T938" s="437"/>
      <c r="U938" s="437"/>
      <c r="V938" s="437"/>
      <c r="W938" s="437"/>
      <c r="X938" s="437"/>
      <c r="Y938" s="437"/>
      <c r="Z938" s="437"/>
      <c r="AA938" s="437"/>
      <c r="AB938" s="437"/>
    </row>
    <row r="939">
      <c r="A939" s="490">
        <v>46147.0</v>
      </c>
      <c r="B939" s="494">
        <v>46157.0</v>
      </c>
      <c r="C939" s="385" t="s">
        <v>13576</v>
      </c>
      <c r="D939" s="385">
        <v>8.66557080313051E14</v>
      </c>
      <c r="E939" s="385" t="s">
        <v>9239</v>
      </c>
      <c r="F939" s="385" t="s">
        <v>13579</v>
      </c>
      <c r="G939" s="491">
        <f t="shared" si="19"/>
        <v>462.4</v>
      </c>
      <c r="H939" s="385" t="s">
        <v>68</v>
      </c>
      <c r="I939" s="496" t="s">
        <v>13632</v>
      </c>
      <c r="J939" s="437"/>
      <c r="K939" s="437"/>
      <c r="L939" s="437"/>
      <c r="M939" s="437"/>
      <c r="N939" s="437"/>
      <c r="O939" s="437"/>
      <c r="P939" s="437"/>
      <c r="Q939" s="437"/>
      <c r="R939" s="437"/>
      <c r="S939" s="437"/>
      <c r="T939" s="437"/>
      <c r="U939" s="437"/>
      <c r="V939" s="437"/>
      <c r="W939" s="437"/>
      <c r="X939" s="437"/>
      <c r="Y939" s="437"/>
      <c r="Z939" s="437"/>
      <c r="AA939" s="437"/>
      <c r="AB939" s="437"/>
    </row>
    <row r="940">
      <c r="A940" s="490">
        <v>46147.0</v>
      </c>
      <c r="B940" s="494">
        <v>46157.0</v>
      </c>
      <c r="C940" s="385" t="s">
        <v>13576</v>
      </c>
      <c r="D940" s="385">
        <v>8.66557080315718E14</v>
      </c>
      <c r="E940" s="385" t="s">
        <v>9239</v>
      </c>
      <c r="F940" s="385" t="s">
        <v>13579</v>
      </c>
      <c r="G940" s="491">
        <f t="shared" si="19"/>
        <v>462.4</v>
      </c>
      <c r="H940" s="385" t="s">
        <v>68</v>
      </c>
      <c r="I940" s="496" t="s">
        <v>13632</v>
      </c>
      <c r="J940" s="437"/>
      <c r="K940" s="437"/>
      <c r="L940" s="437"/>
      <c r="M940" s="437"/>
      <c r="N940" s="437"/>
      <c r="O940" s="437"/>
      <c r="P940" s="437"/>
      <c r="Q940" s="437"/>
      <c r="R940" s="437"/>
      <c r="S940" s="437"/>
      <c r="T940" s="437"/>
      <c r="U940" s="437"/>
      <c r="V940" s="437"/>
      <c r="W940" s="437"/>
      <c r="X940" s="437"/>
      <c r="Y940" s="437"/>
      <c r="Z940" s="437"/>
      <c r="AA940" s="437"/>
      <c r="AB940" s="437"/>
    </row>
    <row r="941">
      <c r="A941" s="490">
        <v>46147.0</v>
      </c>
      <c r="B941" s="494">
        <v>46157.0</v>
      </c>
      <c r="C941" s="385" t="s">
        <v>13576</v>
      </c>
      <c r="D941" s="385">
        <v>8.66557080341607E14</v>
      </c>
      <c r="E941" s="385" t="s">
        <v>9239</v>
      </c>
      <c r="F941" s="385" t="s">
        <v>13579</v>
      </c>
      <c r="G941" s="491">
        <f t="shared" si="19"/>
        <v>462.4</v>
      </c>
      <c r="H941" s="385" t="s">
        <v>68</v>
      </c>
      <c r="I941" s="496" t="s">
        <v>13632</v>
      </c>
      <c r="J941" s="437"/>
      <c r="K941" s="437"/>
      <c r="L941" s="437"/>
      <c r="M941" s="437"/>
      <c r="N941" s="437"/>
      <c r="O941" s="437"/>
      <c r="P941" s="437"/>
      <c r="Q941" s="437"/>
      <c r="R941" s="437"/>
      <c r="S941" s="437"/>
      <c r="T941" s="437"/>
      <c r="U941" s="437"/>
      <c r="V941" s="437"/>
      <c r="W941" s="437"/>
      <c r="X941" s="437"/>
      <c r="Y941" s="437"/>
      <c r="Z941" s="437"/>
      <c r="AA941" s="437"/>
      <c r="AB941" s="437"/>
    </row>
    <row r="942">
      <c r="A942" s="490">
        <v>46147.0</v>
      </c>
      <c r="B942" s="494">
        <v>46157.0</v>
      </c>
      <c r="C942" s="385" t="s">
        <v>13576</v>
      </c>
      <c r="D942" s="385">
        <v>8.66557080360557E14</v>
      </c>
      <c r="E942" s="385" t="s">
        <v>2772</v>
      </c>
      <c r="F942" s="385" t="s">
        <v>2511</v>
      </c>
      <c r="G942" s="491" t="s">
        <v>68</v>
      </c>
      <c r="H942" s="385">
        <v>8.123194331E9</v>
      </c>
      <c r="I942" s="497">
        <v>46158.0</v>
      </c>
      <c r="J942" s="437"/>
      <c r="K942" s="437"/>
      <c r="L942" s="437"/>
      <c r="M942" s="437"/>
      <c r="N942" s="437"/>
      <c r="O942" s="437"/>
      <c r="P942" s="437"/>
      <c r="Q942" s="437"/>
      <c r="R942" s="437"/>
      <c r="S942" s="437"/>
      <c r="T942" s="437"/>
      <c r="U942" s="437"/>
      <c r="V942" s="437"/>
      <c r="W942" s="437"/>
      <c r="X942" s="437"/>
      <c r="Y942" s="437"/>
      <c r="Z942" s="437"/>
      <c r="AA942" s="437"/>
      <c r="AB942" s="437"/>
    </row>
    <row r="943">
      <c r="A943" s="490">
        <v>46147.0</v>
      </c>
      <c r="B943" s="494">
        <v>46157.0</v>
      </c>
      <c r="C943" s="385" t="s">
        <v>13576</v>
      </c>
      <c r="D943" s="385">
        <v>8.66557080329891E14</v>
      </c>
      <c r="E943" s="385" t="s">
        <v>2772</v>
      </c>
      <c r="F943" s="385" t="s">
        <v>10618</v>
      </c>
      <c r="G943" s="491" t="s">
        <v>68</v>
      </c>
      <c r="H943" s="385">
        <v>8.123194332E9</v>
      </c>
      <c r="I943" s="497">
        <v>46160.0</v>
      </c>
      <c r="J943" s="437"/>
      <c r="K943" s="437"/>
      <c r="L943" s="437"/>
      <c r="M943" s="437"/>
      <c r="N943" s="437"/>
      <c r="O943" s="437"/>
      <c r="P943" s="437"/>
      <c r="Q943" s="437"/>
      <c r="R943" s="437"/>
      <c r="S943" s="437"/>
      <c r="T943" s="437"/>
      <c r="U943" s="437"/>
      <c r="V943" s="437"/>
      <c r="W943" s="437"/>
      <c r="X943" s="437"/>
      <c r="Y943" s="437"/>
      <c r="Z943" s="437"/>
      <c r="AA943" s="437"/>
      <c r="AB943" s="437"/>
    </row>
    <row r="944">
      <c r="A944" s="490">
        <v>46147.0</v>
      </c>
      <c r="B944" s="494">
        <v>46161.0</v>
      </c>
      <c r="C944" s="385" t="s">
        <v>13576</v>
      </c>
      <c r="D944" s="385">
        <v>8.66557080024708E14</v>
      </c>
      <c r="E944" s="385" t="s">
        <v>2772</v>
      </c>
      <c r="F944" s="385" t="s">
        <v>10618</v>
      </c>
      <c r="G944" s="385" t="s">
        <v>68</v>
      </c>
      <c r="H944" s="385">
        <v>8.115279761E9</v>
      </c>
      <c r="I944" s="497" t="s">
        <v>13636</v>
      </c>
      <c r="J944" s="437"/>
      <c r="K944" s="437"/>
      <c r="L944" s="437"/>
      <c r="M944" s="437"/>
      <c r="N944" s="437"/>
      <c r="O944" s="437"/>
      <c r="P944" s="437"/>
      <c r="Q944" s="437"/>
      <c r="R944" s="437"/>
      <c r="S944" s="437"/>
      <c r="T944" s="437"/>
      <c r="U944" s="437"/>
      <c r="V944" s="437"/>
      <c r="W944" s="437"/>
      <c r="X944" s="437"/>
      <c r="Y944" s="437"/>
      <c r="Z944" s="437"/>
      <c r="AA944" s="437"/>
      <c r="AB944" s="437"/>
    </row>
    <row r="945">
      <c r="A945" s="490">
        <v>46147.0</v>
      </c>
      <c r="B945" s="494">
        <v>46161.0</v>
      </c>
      <c r="C945" s="385" t="s">
        <v>13576</v>
      </c>
      <c r="D945" s="385">
        <v>8.66557080024583E14</v>
      </c>
      <c r="E945" s="385" t="s">
        <v>2772</v>
      </c>
      <c r="F945" s="385" t="s">
        <v>10618</v>
      </c>
      <c r="G945" s="385" t="s">
        <v>68</v>
      </c>
      <c r="H945" s="385">
        <v>8.115174302E9</v>
      </c>
      <c r="I945" s="497">
        <v>46161.0</v>
      </c>
      <c r="J945" s="437"/>
      <c r="K945" s="437"/>
      <c r="L945" s="437"/>
      <c r="M945" s="437"/>
      <c r="N945" s="437"/>
      <c r="O945" s="437"/>
      <c r="P945" s="437"/>
      <c r="Q945" s="437"/>
      <c r="R945" s="437"/>
      <c r="S945" s="437"/>
      <c r="T945" s="437"/>
      <c r="U945" s="437"/>
      <c r="V945" s="437"/>
      <c r="W945" s="437"/>
      <c r="X945" s="437"/>
      <c r="Y945" s="437"/>
      <c r="Z945" s="437"/>
      <c r="AA945" s="437"/>
      <c r="AB945" s="437"/>
    </row>
    <row r="946">
      <c r="A946" s="490">
        <v>46147.0</v>
      </c>
      <c r="B946" s="494">
        <v>46161.0</v>
      </c>
      <c r="C946" s="385" t="s">
        <v>13576</v>
      </c>
      <c r="D946" s="385">
        <v>8.66557080360565E14</v>
      </c>
      <c r="E946" s="385" t="s">
        <v>2772</v>
      </c>
      <c r="F946" s="385" t="s">
        <v>10618</v>
      </c>
      <c r="G946" s="385" t="s">
        <v>68</v>
      </c>
      <c r="H946" s="385">
        <v>8.11524395E9</v>
      </c>
      <c r="I946" s="497">
        <v>46161.0</v>
      </c>
      <c r="J946" s="437"/>
      <c r="K946" s="437"/>
      <c r="L946" s="437"/>
      <c r="M946" s="437"/>
      <c r="N946" s="437"/>
      <c r="O946" s="437"/>
      <c r="P946" s="437"/>
      <c r="Q946" s="437"/>
      <c r="R946" s="437"/>
      <c r="S946" s="437"/>
      <c r="T946" s="437"/>
      <c r="U946" s="437"/>
      <c r="V946" s="437"/>
      <c r="W946" s="437"/>
      <c r="X946" s="437"/>
      <c r="Y946" s="437"/>
      <c r="Z946" s="437"/>
      <c r="AA946" s="437"/>
      <c r="AB946" s="437"/>
    </row>
    <row r="947">
      <c r="A947" s="490">
        <v>46147.0</v>
      </c>
      <c r="B947" s="494">
        <v>46161.0</v>
      </c>
      <c r="C947" s="385" t="s">
        <v>13576</v>
      </c>
      <c r="D947" s="385">
        <v>8.66557080388848E14</v>
      </c>
      <c r="E947" s="385" t="s">
        <v>2772</v>
      </c>
      <c r="F947" s="385" t="s">
        <v>10618</v>
      </c>
      <c r="G947" s="385" t="s">
        <v>68</v>
      </c>
      <c r="H947" s="385">
        <v>8.112850711E9</v>
      </c>
      <c r="I947" s="497">
        <v>46161.0</v>
      </c>
      <c r="J947" s="437"/>
      <c r="K947" s="437"/>
      <c r="L947" s="437"/>
      <c r="M947" s="437"/>
      <c r="N947" s="437"/>
      <c r="O947" s="437"/>
      <c r="P947" s="437"/>
      <c r="Q947" s="437"/>
      <c r="R947" s="437"/>
      <c r="S947" s="437"/>
      <c r="T947" s="437"/>
      <c r="U947" s="437"/>
      <c r="V947" s="437"/>
      <c r="W947" s="437"/>
      <c r="X947" s="437"/>
      <c r="Y947" s="437"/>
      <c r="Z947" s="437"/>
      <c r="AA947" s="437"/>
      <c r="AB947" s="437"/>
    </row>
    <row r="948">
      <c r="A948" s="490">
        <v>46147.0</v>
      </c>
      <c r="B948" s="494">
        <v>46161.0</v>
      </c>
      <c r="C948" s="385" t="s">
        <v>13576</v>
      </c>
      <c r="D948" s="385">
        <v>8.66557080301577E14</v>
      </c>
      <c r="E948" s="385" t="s">
        <v>2772</v>
      </c>
      <c r="F948" s="385" t="s">
        <v>10618</v>
      </c>
      <c r="G948" s="385" t="s">
        <v>68</v>
      </c>
      <c r="H948" s="385">
        <v>8.11497308E9</v>
      </c>
      <c r="I948" s="497">
        <v>46161.0</v>
      </c>
      <c r="J948" s="437"/>
      <c r="K948" s="437"/>
      <c r="L948" s="437"/>
      <c r="M948" s="437"/>
      <c r="N948" s="437"/>
      <c r="O948" s="437"/>
      <c r="P948" s="437"/>
      <c r="Q948" s="437"/>
      <c r="R948" s="437"/>
      <c r="S948" s="437"/>
      <c r="T948" s="437"/>
      <c r="U948" s="437"/>
      <c r="V948" s="437"/>
      <c r="W948" s="437"/>
      <c r="X948" s="437"/>
      <c r="Y948" s="437"/>
      <c r="Z948" s="437"/>
      <c r="AA948" s="437"/>
      <c r="AB948" s="437"/>
    </row>
    <row r="949">
      <c r="A949" s="494">
        <v>46167.0</v>
      </c>
      <c r="B949" s="494">
        <v>46167.0</v>
      </c>
      <c r="C949" s="385" t="s">
        <v>13576</v>
      </c>
      <c r="D949" s="385">
        <v>8.6655708031612E14</v>
      </c>
      <c r="E949" s="385" t="s">
        <v>2772</v>
      </c>
      <c r="F949" s="385" t="s">
        <v>2511</v>
      </c>
      <c r="G949" s="385" t="s">
        <v>68</v>
      </c>
      <c r="H949" s="385">
        <v>8.112140245E9</v>
      </c>
      <c r="I949" s="497">
        <v>46167.0</v>
      </c>
      <c r="J949" s="437"/>
      <c r="K949" s="437"/>
      <c r="L949" s="437"/>
      <c r="M949" s="437"/>
      <c r="N949" s="437"/>
      <c r="O949" s="437"/>
      <c r="P949" s="437"/>
      <c r="Q949" s="437"/>
      <c r="R949" s="437"/>
      <c r="S949" s="437"/>
      <c r="T949" s="437"/>
      <c r="U949" s="437"/>
      <c r="V949" s="437"/>
      <c r="W949" s="437"/>
      <c r="X949" s="437"/>
      <c r="Y949" s="437"/>
      <c r="Z949" s="437"/>
      <c r="AA949" s="437"/>
      <c r="AB949" s="437"/>
    </row>
    <row r="950">
      <c r="A950" s="494">
        <v>46167.0</v>
      </c>
      <c r="B950" s="494">
        <v>46167.0</v>
      </c>
      <c r="C950" s="385" t="s">
        <v>13576</v>
      </c>
      <c r="D950" s="385">
        <v>8.66557080313028E14</v>
      </c>
      <c r="E950" s="385" t="s">
        <v>2772</v>
      </c>
      <c r="F950" s="385" t="s">
        <v>2511</v>
      </c>
      <c r="G950" s="385" t="s">
        <v>68</v>
      </c>
      <c r="H950" s="385">
        <v>8.110487988E9</v>
      </c>
      <c r="I950" s="497">
        <v>46167.0</v>
      </c>
      <c r="J950" s="437"/>
      <c r="K950" s="437"/>
      <c r="L950" s="437"/>
      <c r="M950" s="437"/>
      <c r="N950" s="437"/>
      <c r="O950" s="437"/>
      <c r="P950" s="437"/>
      <c r="Q950" s="437"/>
      <c r="R950" s="437"/>
      <c r="S950" s="437"/>
      <c r="T950" s="437"/>
      <c r="U950" s="437"/>
      <c r="V950" s="437"/>
      <c r="W950" s="437"/>
      <c r="X950" s="437"/>
      <c r="Y950" s="437"/>
      <c r="Z950" s="437"/>
      <c r="AA950" s="437"/>
      <c r="AB950" s="437"/>
    </row>
    <row r="951">
      <c r="A951" s="494">
        <v>46168.0</v>
      </c>
      <c r="B951" s="494">
        <v>46168.0</v>
      </c>
      <c r="C951" s="385" t="s">
        <v>13576</v>
      </c>
      <c r="D951" s="385">
        <v>8.66557080341847E14</v>
      </c>
      <c r="E951" s="385" t="s">
        <v>2772</v>
      </c>
      <c r="F951" s="385" t="s">
        <v>10618</v>
      </c>
      <c r="G951" s="385" t="s">
        <v>68</v>
      </c>
      <c r="H951" s="385">
        <v>8.115969839E9</v>
      </c>
      <c r="I951" s="497">
        <v>46169.0</v>
      </c>
      <c r="J951" s="437"/>
      <c r="K951" s="437"/>
      <c r="L951" s="437"/>
      <c r="M951" s="437"/>
      <c r="N951" s="437"/>
      <c r="O951" s="437"/>
      <c r="P951" s="437"/>
      <c r="Q951" s="437"/>
      <c r="R951" s="437"/>
      <c r="S951" s="437"/>
      <c r="T951" s="437"/>
      <c r="U951" s="437"/>
      <c r="V951" s="437"/>
      <c r="W951" s="437"/>
      <c r="X951" s="437"/>
      <c r="Y951" s="437"/>
      <c r="Z951" s="437"/>
      <c r="AA951" s="437"/>
      <c r="AB951" s="437"/>
    </row>
    <row r="952">
      <c r="A952" s="494">
        <v>46168.0</v>
      </c>
      <c r="B952" s="494">
        <v>46168.0</v>
      </c>
      <c r="C952" s="385" t="s">
        <v>13576</v>
      </c>
      <c r="D952" s="385">
        <v>8.66557080371695E14</v>
      </c>
      <c r="E952" s="385" t="s">
        <v>2772</v>
      </c>
      <c r="F952" s="385" t="s">
        <v>10618</v>
      </c>
      <c r="G952" s="385" t="s">
        <v>68</v>
      </c>
      <c r="H952" s="385">
        <v>8.110185678E9</v>
      </c>
      <c r="I952" s="497">
        <v>46169.0</v>
      </c>
      <c r="J952" s="437"/>
      <c r="K952" s="437"/>
      <c r="L952" s="437"/>
      <c r="M952" s="437"/>
      <c r="N952" s="437"/>
      <c r="O952" s="437"/>
      <c r="P952" s="437"/>
      <c r="Q952" s="437"/>
      <c r="R952" s="437"/>
      <c r="S952" s="437"/>
      <c r="T952" s="437"/>
      <c r="U952" s="437"/>
      <c r="V952" s="437"/>
      <c r="W952" s="437"/>
      <c r="X952" s="437"/>
      <c r="Y952" s="437"/>
      <c r="Z952" s="437"/>
      <c r="AA952" s="437"/>
      <c r="AB952" s="437"/>
    </row>
    <row r="953">
      <c r="A953" s="494">
        <v>46168.0</v>
      </c>
      <c r="B953" s="494">
        <v>46168.0</v>
      </c>
      <c r="C953" s="385" t="s">
        <v>13576</v>
      </c>
      <c r="D953" s="385">
        <v>8.66557080301114E14</v>
      </c>
      <c r="E953" s="385" t="s">
        <v>9239</v>
      </c>
      <c r="F953" s="385" t="s">
        <v>13579</v>
      </c>
      <c r="G953" s="491">
        <f t="shared" ref="G953:G956" si="20">390*0.16+400</f>
        <v>462.4</v>
      </c>
      <c r="H953" s="385" t="s">
        <v>68</v>
      </c>
      <c r="I953" s="496" t="s">
        <v>13637</v>
      </c>
      <c r="J953" s="437"/>
      <c r="K953" s="437"/>
      <c r="L953" s="437"/>
      <c r="M953" s="437"/>
      <c r="N953" s="437"/>
      <c r="O953" s="437"/>
      <c r="P953" s="437"/>
      <c r="Q953" s="437"/>
      <c r="R953" s="437"/>
      <c r="S953" s="437"/>
      <c r="T953" s="437"/>
      <c r="U953" s="437"/>
      <c r="V953" s="437"/>
      <c r="W953" s="437"/>
      <c r="X953" s="437"/>
      <c r="Y953" s="437"/>
      <c r="Z953" s="437"/>
      <c r="AA953" s="437"/>
      <c r="AB953" s="437"/>
    </row>
    <row r="954">
      <c r="A954" s="494">
        <v>46168.0</v>
      </c>
      <c r="B954" s="494">
        <v>46168.0</v>
      </c>
      <c r="C954" s="385" t="s">
        <v>13576</v>
      </c>
      <c r="D954" s="385">
        <v>8.66557080329875E14</v>
      </c>
      <c r="E954" s="385" t="s">
        <v>9239</v>
      </c>
      <c r="F954" s="385" t="s">
        <v>13579</v>
      </c>
      <c r="G954" s="491">
        <f t="shared" si="20"/>
        <v>462.4</v>
      </c>
      <c r="H954" s="385" t="s">
        <v>68</v>
      </c>
      <c r="I954" s="496" t="s">
        <v>13637</v>
      </c>
      <c r="J954" s="437"/>
      <c r="K954" s="437"/>
      <c r="L954" s="437"/>
      <c r="M954" s="437"/>
      <c r="N954" s="437"/>
      <c r="O954" s="437"/>
      <c r="P954" s="437"/>
      <c r="Q954" s="437"/>
      <c r="R954" s="437"/>
      <c r="S954" s="437"/>
      <c r="T954" s="437"/>
      <c r="U954" s="437"/>
      <c r="V954" s="437"/>
      <c r="W954" s="437"/>
      <c r="X954" s="437"/>
      <c r="Y954" s="437"/>
      <c r="Z954" s="437"/>
      <c r="AA954" s="437"/>
      <c r="AB954" s="437"/>
    </row>
    <row r="955">
      <c r="A955" s="494">
        <v>46168.0</v>
      </c>
      <c r="B955" s="494">
        <v>46168.0</v>
      </c>
      <c r="C955" s="385" t="s">
        <v>13576</v>
      </c>
      <c r="D955" s="385">
        <v>8.66557080341664E14</v>
      </c>
      <c r="E955" s="385" t="s">
        <v>9239</v>
      </c>
      <c r="F955" s="385" t="s">
        <v>13579</v>
      </c>
      <c r="G955" s="491">
        <f t="shared" si="20"/>
        <v>462.4</v>
      </c>
      <c r="H955" s="385" t="s">
        <v>68</v>
      </c>
      <c r="I955" s="496" t="s">
        <v>13637</v>
      </c>
      <c r="J955" s="437"/>
      <c r="K955" s="437"/>
      <c r="L955" s="437"/>
      <c r="M955" s="437"/>
      <c r="N955" s="437"/>
      <c r="O955" s="437"/>
      <c r="P955" s="437"/>
      <c r="Q955" s="437"/>
      <c r="R955" s="437"/>
      <c r="S955" s="437"/>
      <c r="T955" s="437"/>
      <c r="U955" s="437"/>
      <c r="V955" s="437"/>
      <c r="W955" s="437"/>
      <c r="X955" s="437"/>
      <c r="Y955" s="437"/>
      <c r="Z955" s="437"/>
      <c r="AA955" s="437"/>
      <c r="AB955" s="437"/>
    </row>
    <row r="956">
      <c r="A956" s="494">
        <v>46168.0</v>
      </c>
      <c r="B956" s="494">
        <v>46168.0</v>
      </c>
      <c r="C956" s="385" t="s">
        <v>13576</v>
      </c>
      <c r="D956" s="385">
        <v>8.66557080358007E14</v>
      </c>
      <c r="E956" s="385" t="s">
        <v>9239</v>
      </c>
      <c r="F956" s="385" t="s">
        <v>13579</v>
      </c>
      <c r="G956" s="491">
        <f t="shared" si="20"/>
        <v>462.4</v>
      </c>
      <c r="H956" s="385" t="s">
        <v>68</v>
      </c>
      <c r="I956" s="496" t="s">
        <v>13637</v>
      </c>
      <c r="J956" s="437"/>
      <c r="K956" s="437"/>
      <c r="L956" s="437"/>
      <c r="M956" s="437"/>
      <c r="N956" s="437"/>
      <c r="O956" s="437"/>
      <c r="P956" s="437"/>
      <c r="Q956" s="437"/>
      <c r="R956" s="437"/>
      <c r="S956" s="437"/>
      <c r="T956" s="437"/>
      <c r="U956" s="437"/>
      <c r="V956" s="437"/>
      <c r="W956" s="437"/>
      <c r="X956" s="437"/>
      <c r="Y956" s="437"/>
      <c r="Z956" s="437"/>
      <c r="AA956" s="437"/>
      <c r="AB956" s="437"/>
    </row>
    <row r="957">
      <c r="A957" s="490">
        <v>46169.0</v>
      </c>
      <c r="B957" s="490">
        <v>46169.0</v>
      </c>
      <c r="C957" s="385" t="s">
        <v>13576</v>
      </c>
      <c r="D957" s="385">
        <v>8.66557080341797E14</v>
      </c>
      <c r="E957" s="385" t="s">
        <v>2772</v>
      </c>
      <c r="F957" s="385" t="s">
        <v>68</v>
      </c>
      <c r="G957" s="491" t="s">
        <v>68</v>
      </c>
      <c r="H957" s="385">
        <v>8.115305309E9</v>
      </c>
      <c r="I957" s="497">
        <v>46169.0</v>
      </c>
      <c r="J957" s="437"/>
      <c r="K957" s="437"/>
      <c r="L957" s="437"/>
      <c r="M957" s="437"/>
      <c r="N957" s="437"/>
      <c r="O957" s="437"/>
      <c r="P957" s="437"/>
      <c r="Q957" s="437"/>
      <c r="R957" s="437"/>
      <c r="S957" s="437"/>
      <c r="T957" s="437"/>
      <c r="U957" s="437"/>
      <c r="V957" s="437"/>
      <c r="W957" s="437"/>
      <c r="X957" s="437"/>
      <c r="Y957" s="437"/>
      <c r="Z957" s="437"/>
      <c r="AA957" s="437"/>
      <c r="AB957" s="437"/>
    </row>
    <row r="958">
      <c r="A958" s="490">
        <v>46169.0</v>
      </c>
      <c r="B958" s="490">
        <v>46169.0</v>
      </c>
      <c r="C958" s="385" t="s">
        <v>13576</v>
      </c>
      <c r="D958" s="385">
        <v>8.66557080225123E14</v>
      </c>
      <c r="E958" s="385" t="s">
        <v>2772</v>
      </c>
      <c r="F958" s="385" t="s">
        <v>68</v>
      </c>
      <c r="G958" s="491" t="s">
        <v>68</v>
      </c>
      <c r="H958" s="385">
        <v>8.110656084E9</v>
      </c>
      <c r="I958" s="497">
        <v>46169.0</v>
      </c>
      <c r="J958" s="437"/>
      <c r="K958" s="437"/>
      <c r="L958" s="437"/>
      <c r="M958" s="437"/>
      <c r="N958" s="437"/>
      <c r="O958" s="437"/>
      <c r="P958" s="437"/>
      <c r="Q958" s="437"/>
      <c r="R958" s="437"/>
      <c r="S958" s="437"/>
      <c r="T958" s="437"/>
      <c r="U958" s="437"/>
      <c r="V958" s="437"/>
      <c r="W958" s="437"/>
      <c r="X958" s="437"/>
      <c r="Y958" s="437"/>
      <c r="Z958" s="437"/>
      <c r="AA958" s="437"/>
      <c r="AB958" s="437"/>
    </row>
    <row r="959">
      <c r="A959" s="490">
        <v>46169.0</v>
      </c>
      <c r="B959" s="490">
        <v>46169.0</v>
      </c>
      <c r="C959" s="385" t="s">
        <v>13576</v>
      </c>
      <c r="D959" s="385">
        <v>8.66557080024542E14</v>
      </c>
      <c r="E959" s="385" t="s">
        <v>2772</v>
      </c>
      <c r="F959" s="385" t="s">
        <v>68</v>
      </c>
      <c r="G959" s="491" t="s">
        <v>68</v>
      </c>
      <c r="H959" s="385">
        <v>8.114892429E9</v>
      </c>
      <c r="I959" s="497">
        <v>46169.0</v>
      </c>
      <c r="J959" s="437"/>
      <c r="K959" s="437"/>
      <c r="L959" s="437"/>
      <c r="M959" s="437"/>
      <c r="N959" s="437"/>
      <c r="O959" s="437"/>
      <c r="P959" s="437"/>
      <c r="Q959" s="437"/>
      <c r="R959" s="437"/>
      <c r="S959" s="437"/>
      <c r="T959" s="437"/>
      <c r="U959" s="437"/>
      <c r="V959" s="437"/>
      <c r="W959" s="437"/>
      <c r="X959" s="437"/>
      <c r="Y959" s="437"/>
      <c r="Z959" s="437"/>
      <c r="AA959" s="437"/>
      <c r="AB959" s="437"/>
    </row>
    <row r="960">
      <c r="A960" s="490">
        <v>46169.0</v>
      </c>
      <c r="B960" s="490">
        <v>46169.0</v>
      </c>
      <c r="C960" s="385" t="s">
        <v>13576</v>
      </c>
      <c r="D960" s="385">
        <v>8.66557080301635E14</v>
      </c>
      <c r="E960" s="385" t="s">
        <v>2772</v>
      </c>
      <c r="F960" s="385" t="s">
        <v>68</v>
      </c>
      <c r="G960" s="491" t="s">
        <v>68</v>
      </c>
      <c r="H960" s="385">
        <v>8.110765679E9</v>
      </c>
      <c r="I960" s="492"/>
      <c r="J960" s="437"/>
      <c r="K960" s="437"/>
      <c r="L960" s="437"/>
      <c r="M960" s="437"/>
      <c r="N960" s="437"/>
      <c r="O960" s="437"/>
      <c r="P960" s="437"/>
      <c r="Q960" s="437"/>
      <c r="R960" s="437"/>
      <c r="S960" s="437"/>
      <c r="T960" s="437"/>
      <c r="U960" s="437"/>
      <c r="V960" s="437"/>
      <c r="W960" s="437"/>
      <c r="X960" s="437"/>
      <c r="Y960" s="437"/>
      <c r="Z960" s="437"/>
      <c r="AA960" s="437"/>
      <c r="AB960" s="437"/>
    </row>
    <row r="961">
      <c r="A961" s="490">
        <v>46169.0</v>
      </c>
      <c r="B961" s="490">
        <v>46169.0</v>
      </c>
      <c r="C961" s="385" t="s">
        <v>13576</v>
      </c>
      <c r="D961" s="385">
        <v>8.66557080386784E14</v>
      </c>
      <c r="E961" s="385" t="s">
        <v>2772</v>
      </c>
      <c r="F961" s="385" t="s">
        <v>68</v>
      </c>
      <c r="G961" s="491" t="s">
        <v>68</v>
      </c>
      <c r="H961" s="385">
        <v>8.115568584E9</v>
      </c>
      <c r="I961" s="492"/>
      <c r="J961" s="437"/>
      <c r="K961" s="437"/>
      <c r="L961" s="437"/>
      <c r="M961" s="437"/>
      <c r="N961" s="437"/>
      <c r="O961" s="437"/>
      <c r="P961" s="437"/>
      <c r="Q961" s="437"/>
      <c r="R961" s="437"/>
      <c r="S961" s="437"/>
      <c r="T961" s="437"/>
      <c r="U961" s="437"/>
      <c r="V961" s="437"/>
      <c r="W961" s="437"/>
      <c r="X961" s="437"/>
      <c r="Y961" s="437"/>
      <c r="Z961" s="437"/>
      <c r="AA961" s="437"/>
      <c r="AB961" s="437"/>
    </row>
    <row r="962">
      <c r="A962" s="490">
        <v>46169.0</v>
      </c>
      <c r="B962" s="490">
        <v>46169.0</v>
      </c>
      <c r="C962" s="385" t="s">
        <v>13576</v>
      </c>
      <c r="D962" s="385">
        <v>8.66557080392774E14</v>
      </c>
      <c r="E962" s="385" t="s">
        <v>2772</v>
      </c>
      <c r="F962" s="385" t="s">
        <v>13638</v>
      </c>
      <c r="G962" s="491" t="s">
        <v>68</v>
      </c>
      <c r="H962" s="385">
        <v>8.115187839E9</v>
      </c>
      <c r="I962" s="497">
        <v>46174.0</v>
      </c>
      <c r="J962" s="437"/>
      <c r="K962" s="437"/>
      <c r="L962" s="437"/>
      <c r="M962" s="437"/>
      <c r="N962" s="437"/>
      <c r="O962" s="437"/>
      <c r="P962" s="437"/>
      <c r="Q962" s="437"/>
      <c r="R962" s="437"/>
      <c r="S962" s="437"/>
      <c r="T962" s="437"/>
      <c r="U962" s="437"/>
      <c r="V962" s="437"/>
      <c r="W962" s="437"/>
      <c r="X962" s="437"/>
      <c r="Y962" s="437"/>
      <c r="Z962" s="437"/>
      <c r="AA962" s="437"/>
      <c r="AB962" s="437"/>
    </row>
    <row r="963">
      <c r="A963" s="490">
        <v>46169.0</v>
      </c>
      <c r="B963" s="490">
        <v>46169.0</v>
      </c>
      <c r="C963" s="385" t="s">
        <v>13576</v>
      </c>
      <c r="D963" s="385">
        <v>8.665570800245E14</v>
      </c>
      <c r="E963" s="385" t="s">
        <v>2772</v>
      </c>
      <c r="F963" s="385" t="s">
        <v>68</v>
      </c>
      <c r="G963" s="491" t="s">
        <v>68</v>
      </c>
      <c r="H963" s="385">
        <v>8.110481908E9</v>
      </c>
      <c r="I963" s="493"/>
      <c r="J963" s="437"/>
      <c r="K963" s="437"/>
      <c r="L963" s="437"/>
      <c r="M963" s="437"/>
      <c r="N963" s="437"/>
      <c r="O963" s="437"/>
      <c r="P963" s="437"/>
      <c r="Q963" s="437"/>
      <c r="R963" s="437"/>
      <c r="S963" s="437"/>
      <c r="T963" s="437"/>
      <c r="U963" s="437"/>
      <c r="V963" s="437"/>
      <c r="W963" s="437"/>
      <c r="X963" s="437"/>
      <c r="Y963" s="437"/>
      <c r="Z963" s="437"/>
      <c r="AA963" s="437"/>
      <c r="AB963" s="437"/>
    </row>
    <row r="964">
      <c r="A964" s="490">
        <v>46169.0</v>
      </c>
      <c r="B964" s="490">
        <v>46169.0</v>
      </c>
      <c r="C964" s="385" t="s">
        <v>13576</v>
      </c>
      <c r="D964" s="385">
        <v>8.66557080290234E14</v>
      </c>
      <c r="E964" s="385" t="s">
        <v>2772</v>
      </c>
      <c r="F964" s="385" t="s">
        <v>13638</v>
      </c>
      <c r="G964" s="491" t="s">
        <v>68</v>
      </c>
      <c r="H964" s="385">
        <v>8.111841578E9</v>
      </c>
      <c r="I964" s="497">
        <v>46174.0</v>
      </c>
      <c r="J964" s="437"/>
      <c r="K964" s="437"/>
      <c r="L964" s="437"/>
      <c r="M964" s="437"/>
      <c r="N964" s="437"/>
      <c r="O964" s="437"/>
      <c r="P964" s="437"/>
      <c r="Q964" s="437"/>
      <c r="R964" s="437"/>
      <c r="S964" s="437"/>
      <c r="T964" s="437"/>
      <c r="U964" s="437"/>
      <c r="V964" s="437"/>
      <c r="W964" s="437"/>
      <c r="X964" s="437"/>
      <c r="Y964" s="437"/>
      <c r="Z964" s="437"/>
      <c r="AA964" s="437"/>
      <c r="AB964" s="437"/>
    </row>
    <row r="965">
      <c r="A965" s="490">
        <v>46169.0</v>
      </c>
      <c r="B965" s="490">
        <v>46169.0</v>
      </c>
      <c r="C965" s="385" t="s">
        <v>13576</v>
      </c>
      <c r="D965" s="385">
        <v>8.66557080359526E14</v>
      </c>
      <c r="E965" s="385" t="s">
        <v>2772</v>
      </c>
      <c r="F965" s="385" t="s">
        <v>13638</v>
      </c>
      <c r="G965" s="491" t="s">
        <v>68</v>
      </c>
      <c r="H965" s="385">
        <v>8.128768631E9</v>
      </c>
      <c r="I965" s="497">
        <v>46174.0</v>
      </c>
      <c r="J965" s="437"/>
      <c r="K965" s="437"/>
      <c r="L965" s="437"/>
      <c r="M965" s="437"/>
      <c r="N965" s="437"/>
      <c r="O965" s="437"/>
      <c r="P965" s="437"/>
      <c r="Q965" s="437"/>
      <c r="R965" s="437"/>
      <c r="S965" s="437"/>
      <c r="T965" s="437"/>
      <c r="U965" s="437"/>
      <c r="V965" s="437"/>
      <c r="W965" s="437"/>
      <c r="X965" s="437"/>
      <c r="Y965" s="437"/>
      <c r="Z965" s="437"/>
      <c r="AA965" s="437"/>
      <c r="AB965" s="437"/>
    </row>
    <row r="966">
      <c r="A966" s="490">
        <v>46169.0</v>
      </c>
      <c r="B966" s="490">
        <v>46169.0</v>
      </c>
      <c r="C966" s="385" t="s">
        <v>13576</v>
      </c>
      <c r="D966" s="385">
        <v>8.66557080392782E14</v>
      </c>
      <c r="E966" s="385" t="s">
        <v>2772</v>
      </c>
      <c r="F966" s="385" t="s">
        <v>13638</v>
      </c>
      <c r="G966" s="491" t="s">
        <v>68</v>
      </c>
      <c r="H966" s="385">
        <v>8.128979227E9</v>
      </c>
      <c r="I966" s="497">
        <v>46174.0</v>
      </c>
      <c r="J966" s="437"/>
      <c r="K966" s="437"/>
      <c r="L966" s="437"/>
      <c r="M966" s="437"/>
      <c r="N966" s="437"/>
      <c r="O966" s="437"/>
      <c r="P966" s="437"/>
      <c r="Q966" s="437"/>
      <c r="R966" s="437"/>
      <c r="S966" s="437"/>
      <c r="T966" s="437"/>
      <c r="U966" s="437"/>
      <c r="V966" s="437"/>
      <c r="W966" s="437"/>
      <c r="X966" s="437"/>
      <c r="Y966" s="437"/>
      <c r="Z966" s="437"/>
      <c r="AA966" s="437"/>
      <c r="AB966" s="437"/>
    </row>
    <row r="967">
      <c r="A967" s="490">
        <v>46169.0</v>
      </c>
      <c r="B967" s="490">
        <v>46169.0</v>
      </c>
      <c r="C967" s="385" t="s">
        <v>13576</v>
      </c>
      <c r="D967" s="385">
        <v>8.66557080372743E14</v>
      </c>
      <c r="E967" s="385" t="s">
        <v>2772</v>
      </c>
      <c r="F967" s="385" t="s">
        <v>13638</v>
      </c>
      <c r="G967" s="491" t="s">
        <v>68</v>
      </c>
      <c r="H967" s="385">
        <v>8.128941425E9</v>
      </c>
      <c r="I967" s="497">
        <v>46174.0</v>
      </c>
      <c r="J967" s="437"/>
      <c r="K967" s="437"/>
      <c r="L967" s="437"/>
      <c r="M967" s="437"/>
      <c r="N967" s="437"/>
      <c r="O967" s="437"/>
      <c r="P967" s="437"/>
      <c r="Q967" s="437"/>
      <c r="R967" s="437"/>
      <c r="S967" s="437"/>
      <c r="T967" s="437"/>
      <c r="U967" s="437"/>
      <c r="V967" s="437"/>
      <c r="W967" s="437"/>
      <c r="X967" s="437"/>
      <c r="Y967" s="437"/>
      <c r="Z967" s="437"/>
      <c r="AA967" s="437"/>
      <c r="AB967" s="437"/>
    </row>
    <row r="968">
      <c r="A968" s="490">
        <v>46169.0</v>
      </c>
      <c r="B968" s="490">
        <v>46169.0</v>
      </c>
      <c r="C968" s="385" t="s">
        <v>13576</v>
      </c>
      <c r="D968" s="385">
        <v>8.6655708034187E14</v>
      </c>
      <c r="E968" s="385" t="s">
        <v>2772</v>
      </c>
      <c r="F968" s="385" t="s">
        <v>10618</v>
      </c>
      <c r="G968" s="491" t="s">
        <v>68</v>
      </c>
      <c r="H968" s="385">
        <v>8.128625842E9</v>
      </c>
      <c r="I968" s="497">
        <v>46176.0</v>
      </c>
      <c r="J968" s="437"/>
      <c r="K968" s="437"/>
      <c r="L968" s="437"/>
      <c r="M968" s="437"/>
      <c r="N968" s="437"/>
      <c r="O968" s="437"/>
      <c r="P968" s="437"/>
      <c r="Q968" s="437"/>
      <c r="R968" s="437"/>
      <c r="S968" s="437"/>
      <c r="T968" s="437"/>
      <c r="U968" s="437"/>
      <c r="V968" s="437"/>
      <c r="W968" s="437"/>
      <c r="X968" s="437"/>
      <c r="Y968" s="437"/>
      <c r="Z968" s="437"/>
      <c r="AA968" s="437"/>
      <c r="AB968" s="437"/>
    </row>
    <row r="969">
      <c r="A969" s="490">
        <v>46169.0</v>
      </c>
      <c r="B969" s="490">
        <v>46169.0</v>
      </c>
      <c r="C969" s="385" t="s">
        <v>13576</v>
      </c>
      <c r="D969" s="385">
        <v>8.66557080371786E14</v>
      </c>
      <c r="E969" s="385" t="s">
        <v>2772</v>
      </c>
      <c r="F969" s="385" t="s">
        <v>10618</v>
      </c>
      <c r="G969" s="491" t="s">
        <v>68</v>
      </c>
      <c r="H969" s="385">
        <v>8.128900857E9</v>
      </c>
      <c r="I969" s="497">
        <v>46176.0</v>
      </c>
      <c r="J969" s="437"/>
      <c r="K969" s="437"/>
      <c r="L969" s="437"/>
      <c r="M969" s="437"/>
      <c r="N969" s="437"/>
      <c r="O969" s="437"/>
      <c r="P969" s="437"/>
      <c r="Q969" s="437"/>
      <c r="R969" s="437"/>
      <c r="S969" s="437"/>
      <c r="T969" s="437"/>
      <c r="U969" s="437"/>
      <c r="V969" s="437"/>
      <c r="W969" s="437"/>
      <c r="X969" s="437"/>
      <c r="Y969" s="437"/>
      <c r="Z969" s="437"/>
      <c r="AA969" s="437"/>
      <c r="AB969" s="437"/>
    </row>
    <row r="970">
      <c r="A970" s="490">
        <v>46169.0</v>
      </c>
      <c r="B970" s="490">
        <v>46170.0</v>
      </c>
      <c r="C970" s="385" t="s">
        <v>13576</v>
      </c>
      <c r="D970" s="385">
        <v>8.66557080374707E14</v>
      </c>
      <c r="E970" s="385" t="s">
        <v>2772</v>
      </c>
      <c r="F970" s="385" t="s">
        <v>68</v>
      </c>
      <c r="G970" s="491" t="s">
        <v>68</v>
      </c>
      <c r="H970" s="385">
        <v>8.110271824E9</v>
      </c>
      <c r="I970" s="492"/>
      <c r="J970" s="437"/>
      <c r="K970" s="437"/>
      <c r="L970" s="437"/>
      <c r="M970" s="437"/>
      <c r="N970" s="437"/>
      <c r="O970" s="437"/>
      <c r="P970" s="437"/>
      <c r="Q970" s="437"/>
      <c r="R970" s="437"/>
      <c r="S970" s="437"/>
      <c r="T970" s="437"/>
      <c r="U970" s="437"/>
      <c r="V970" s="437"/>
      <c r="W970" s="437"/>
      <c r="X970" s="437"/>
      <c r="Y970" s="437"/>
      <c r="Z970" s="437"/>
      <c r="AA970" s="437"/>
      <c r="AB970" s="437"/>
    </row>
    <row r="971">
      <c r="A971" s="490">
        <v>46169.0</v>
      </c>
      <c r="B971" s="490">
        <v>46170.0</v>
      </c>
      <c r="C971" s="385" t="s">
        <v>13576</v>
      </c>
      <c r="D971" s="385">
        <v>8.66557080315791E14</v>
      </c>
      <c r="E971" s="385" t="s">
        <v>9239</v>
      </c>
      <c r="F971" s="385" t="s">
        <v>13579</v>
      </c>
      <c r="G971" s="491">
        <v>462.4</v>
      </c>
      <c r="H971" s="385" t="s">
        <v>68</v>
      </c>
      <c r="I971" s="496" t="s">
        <v>13639</v>
      </c>
      <c r="J971" s="437"/>
      <c r="K971" s="437"/>
      <c r="L971" s="437"/>
      <c r="M971" s="437"/>
      <c r="N971" s="437"/>
      <c r="O971" s="437"/>
      <c r="P971" s="437"/>
      <c r="Q971" s="437"/>
      <c r="R971" s="437"/>
      <c r="S971" s="437"/>
      <c r="T971" s="437"/>
      <c r="U971" s="437"/>
      <c r="V971" s="437"/>
      <c r="W971" s="437"/>
      <c r="X971" s="437"/>
      <c r="Y971" s="437"/>
      <c r="Z971" s="437"/>
      <c r="AA971" s="437"/>
      <c r="AB971" s="437"/>
    </row>
    <row r="972">
      <c r="A972" s="490">
        <v>46169.0</v>
      </c>
      <c r="B972" s="490">
        <v>46170.0</v>
      </c>
      <c r="C972" s="385" t="s">
        <v>13576</v>
      </c>
      <c r="D972" s="385">
        <v>8.66557080329735E14</v>
      </c>
      <c r="E972" s="385" t="s">
        <v>9239</v>
      </c>
      <c r="F972" s="385" t="s">
        <v>13579</v>
      </c>
      <c r="G972" s="491">
        <v>462.4</v>
      </c>
      <c r="H972" s="385" t="s">
        <v>68</v>
      </c>
      <c r="I972" s="496" t="s">
        <v>13639</v>
      </c>
      <c r="J972" s="437"/>
      <c r="K972" s="437"/>
      <c r="L972" s="437"/>
      <c r="M972" s="437"/>
      <c r="N972" s="437"/>
      <c r="O972" s="437"/>
      <c r="P972" s="437"/>
      <c r="Q972" s="437"/>
      <c r="R972" s="437"/>
      <c r="S972" s="437"/>
      <c r="T972" s="437"/>
      <c r="U972" s="437"/>
      <c r="V972" s="437"/>
      <c r="W972" s="437"/>
      <c r="X972" s="437"/>
      <c r="Y972" s="437"/>
      <c r="Z972" s="437"/>
      <c r="AA972" s="437"/>
      <c r="AB972" s="437"/>
    </row>
    <row r="973">
      <c r="A973" s="490">
        <v>46169.0</v>
      </c>
      <c r="B973" s="490">
        <v>46170.0</v>
      </c>
      <c r="C973" s="385" t="s">
        <v>13576</v>
      </c>
      <c r="D973" s="385">
        <v>8.66557080386776E14</v>
      </c>
      <c r="E973" s="385" t="s">
        <v>9239</v>
      </c>
      <c r="F973" s="385" t="s">
        <v>13579</v>
      </c>
      <c r="G973" s="491">
        <v>462.4</v>
      </c>
      <c r="H973" s="385" t="s">
        <v>68</v>
      </c>
      <c r="I973" s="496" t="s">
        <v>13639</v>
      </c>
      <c r="J973" s="437"/>
      <c r="K973" s="437"/>
      <c r="L973" s="437"/>
      <c r="M973" s="437"/>
      <c r="N973" s="437"/>
      <c r="O973" s="437"/>
      <c r="P973" s="437"/>
      <c r="Q973" s="437"/>
      <c r="R973" s="437"/>
      <c r="S973" s="437"/>
      <c r="T973" s="437"/>
      <c r="U973" s="437"/>
      <c r="V973" s="437"/>
      <c r="W973" s="437"/>
      <c r="X973" s="437"/>
      <c r="Y973" s="437"/>
      <c r="Z973" s="437"/>
      <c r="AA973" s="437"/>
      <c r="AB973" s="437"/>
    </row>
    <row r="974">
      <c r="A974" s="490">
        <v>46169.0</v>
      </c>
      <c r="B974" s="490">
        <v>46170.0</v>
      </c>
      <c r="C974" s="385" t="s">
        <v>13576</v>
      </c>
      <c r="D974" s="385">
        <v>8.66557080301205E14</v>
      </c>
      <c r="E974" s="385" t="s">
        <v>2772</v>
      </c>
      <c r="F974" s="385" t="s">
        <v>68</v>
      </c>
      <c r="G974" s="491" t="s">
        <v>68</v>
      </c>
      <c r="H974" s="385">
        <v>8.128722853E9</v>
      </c>
      <c r="I974" s="492"/>
      <c r="J974" s="437"/>
      <c r="K974" s="437"/>
      <c r="L974" s="437"/>
      <c r="M974" s="437"/>
      <c r="N974" s="437"/>
      <c r="O974" s="437"/>
      <c r="P974" s="437"/>
      <c r="Q974" s="437"/>
      <c r="R974" s="437"/>
      <c r="S974" s="437"/>
      <c r="T974" s="437"/>
      <c r="U974" s="437"/>
      <c r="V974" s="437"/>
      <c r="W974" s="437"/>
      <c r="X974" s="437"/>
      <c r="Y974" s="437"/>
      <c r="Z974" s="437"/>
      <c r="AA974" s="437"/>
      <c r="AB974" s="437"/>
    </row>
    <row r="975">
      <c r="A975" s="490">
        <v>46169.0</v>
      </c>
      <c r="B975" s="490">
        <v>46170.0</v>
      </c>
      <c r="C975" s="385" t="s">
        <v>13576</v>
      </c>
      <c r="D975" s="385">
        <v>8.66557080372123E14</v>
      </c>
      <c r="E975" s="385" t="s">
        <v>2772</v>
      </c>
      <c r="F975" s="385" t="s">
        <v>10618</v>
      </c>
      <c r="G975" s="491" t="s">
        <v>68</v>
      </c>
      <c r="H975" s="385">
        <v>8.128876873E9</v>
      </c>
      <c r="I975" s="497">
        <v>46177.0</v>
      </c>
      <c r="J975" s="437"/>
      <c r="K975" s="437"/>
      <c r="L975" s="437"/>
      <c r="M975" s="437"/>
      <c r="N975" s="437"/>
      <c r="O975" s="437"/>
      <c r="P975" s="437"/>
      <c r="Q975" s="437"/>
      <c r="R975" s="437"/>
      <c r="S975" s="437"/>
      <c r="T975" s="437"/>
      <c r="U975" s="437"/>
      <c r="V975" s="437"/>
      <c r="W975" s="437"/>
      <c r="X975" s="437"/>
      <c r="Y975" s="437"/>
      <c r="Z975" s="437"/>
      <c r="AA975" s="437"/>
      <c r="AB975" s="437"/>
    </row>
    <row r="976">
      <c r="A976" s="490">
        <v>46169.0</v>
      </c>
      <c r="B976" s="490">
        <v>46170.0</v>
      </c>
      <c r="C976" s="385" t="s">
        <v>13576</v>
      </c>
      <c r="D976" s="385">
        <v>8.6655708036105E14</v>
      </c>
      <c r="E976" s="385" t="s">
        <v>2772</v>
      </c>
      <c r="F976" s="385" t="s">
        <v>68</v>
      </c>
      <c r="G976" s="491" t="s">
        <v>68</v>
      </c>
      <c r="H976" s="385">
        <v>8.128648417E9</v>
      </c>
      <c r="I976" s="492"/>
      <c r="J976" s="437"/>
      <c r="K976" s="437"/>
      <c r="L976" s="437"/>
      <c r="M976" s="437"/>
      <c r="N976" s="437"/>
      <c r="O976" s="437"/>
      <c r="P976" s="437"/>
      <c r="Q976" s="437"/>
      <c r="R976" s="437"/>
      <c r="S976" s="437"/>
      <c r="T976" s="437"/>
      <c r="U976" s="437"/>
      <c r="V976" s="437"/>
      <c r="W976" s="437"/>
      <c r="X976" s="437"/>
      <c r="Y976" s="437"/>
      <c r="Z976" s="437"/>
      <c r="AA976" s="437"/>
      <c r="AB976" s="437"/>
    </row>
    <row r="977">
      <c r="A977" s="490">
        <v>46169.0</v>
      </c>
      <c r="B977" s="490">
        <v>46170.0</v>
      </c>
      <c r="C977" s="385" t="s">
        <v>13576</v>
      </c>
      <c r="D977" s="385">
        <v>8.66557080313085E14</v>
      </c>
      <c r="E977" s="385" t="s">
        <v>2772</v>
      </c>
      <c r="F977" s="385" t="s">
        <v>10618</v>
      </c>
      <c r="G977" s="491" t="s">
        <v>68</v>
      </c>
      <c r="H977" s="385">
        <v>8.128887891E9</v>
      </c>
      <c r="I977" s="497"/>
      <c r="J977" s="437"/>
      <c r="K977" s="437"/>
      <c r="L977" s="437"/>
      <c r="M977" s="437"/>
      <c r="N977" s="437"/>
      <c r="O977" s="437"/>
      <c r="P977" s="437"/>
      <c r="Q977" s="437"/>
      <c r="R977" s="437"/>
      <c r="S977" s="437"/>
      <c r="T977" s="437"/>
      <c r="U977" s="437"/>
      <c r="V977" s="437"/>
      <c r="W977" s="437"/>
      <c r="X977" s="437"/>
      <c r="Y977" s="437"/>
      <c r="Z977" s="437"/>
      <c r="AA977" s="437"/>
      <c r="AB977" s="437"/>
    </row>
    <row r="978">
      <c r="A978" s="490">
        <v>46169.0</v>
      </c>
      <c r="B978" s="490">
        <v>46170.0</v>
      </c>
      <c r="C978" s="385" t="s">
        <v>13576</v>
      </c>
      <c r="D978" s="385">
        <v>8.66557080315403E14</v>
      </c>
      <c r="E978" s="385" t="s">
        <v>2772</v>
      </c>
      <c r="F978" s="385" t="s">
        <v>68</v>
      </c>
      <c r="G978" s="491" t="s">
        <v>68</v>
      </c>
      <c r="H978" s="385">
        <v>8.128699101E9</v>
      </c>
      <c r="I978" s="492"/>
      <c r="J978" s="437"/>
      <c r="K978" s="437"/>
      <c r="L978" s="437"/>
      <c r="M978" s="437"/>
      <c r="N978" s="437"/>
      <c r="O978" s="437"/>
      <c r="P978" s="437"/>
      <c r="Q978" s="437"/>
      <c r="R978" s="437"/>
      <c r="S978" s="437"/>
      <c r="T978" s="437"/>
      <c r="U978" s="437"/>
      <c r="V978" s="437"/>
      <c r="W978" s="437"/>
      <c r="X978" s="437"/>
      <c r="Y978" s="437"/>
      <c r="Z978" s="437"/>
      <c r="AA978" s="437"/>
      <c r="AB978" s="437"/>
    </row>
    <row r="979">
      <c r="A979" s="490">
        <v>46169.0</v>
      </c>
      <c r="B979" s="490">
        <v>46170.0</v>
      </c>
      <c r="C979" s="385" t="s">
        <v>13576</v>
      </c>
      <c r="D979" s="385">
        <v>8.66557080372131E14</v>
      </c>
      <c r="E979" s="385" t="s">
        <v>2772</v>
      </c>
      <c r="F979" s="385" t="s">
        <v>68</v>
      </c>
      <c r="G979" s="491" t="s">
        <v>68</v>
      </c>
      <c r="H979" s="385">
        <v>8.131211399E9</v>
      </c>
      <c r="I979" s="497">
        <v>46190.0</v>
      </c>
      <c r="J979" s="437"/>
      <c r="K979" s="437"/>
      <c r="L979" s="437"/>
      <c r="M979" s="437"/>
      <c r="N979" s="437"/>
      <c r="O979" s="437"/>
      <c r="P979" s="437"/>
      <c r="Q979" s="437"/>
      <c r="R979" s="437"/>
      <c r="S979" s="437"/>
      <c r="T979" s="437"/>
      <c r="U979" s="437"/>
      <c r="V979" s="437"/>
      <c r="W979" s="437"/>
      <c r="X979" s="437"/>
      <c r="Y979" s="437"/>
      <c r="Z979" s="437"/>
      <c r="AA979" s="437"/>
      <c r="AB979" s="437"/>
    </row>
    <row r="980">
      <c r="A980" s="490">
        <v>46169.0</v>
      </c>
      <c r="B980" s="490">
        <v>46170.0</v>
      </c>
      <c r="C980" s="385" t="s">
        <v>13576</v>
      </c>
      <c r="D980" s="385">
        <v>8.66557080315486E14</v>
      </c>
      <c r="E980" s="385" t="s">
        <v>2772</v>
      </c>
      <c r="F980" s="385" t="s">
        <v>68</v>
      </c>
      <c r="G980" s="491" t="s">
        <v>68</v>
      </c>
      <c r="H980" s="385">
        <v>8.131166039E9</v>
      </c>
      <c r="I980" s="497">
        <v>46190.0</v>
      </c>
      <c r="J980" s="437"/>
      <c r="K980" s="437"/>
      <c r="L980" s="437"/>
      <c r="M980" s="437"/>
      <c r="N980" s="437"/>
      <c r="O980" s="437"/>
      <c r="P980" s="437"/>
      <c r="Q980" s="437"/>
      <c r="R980" s="437"/>
      <c r="S980" s="437"/>
      <c r="T980" s="437"/>
      <c r="U980" s="437"/>
      <c r="V980" s="437"/>
      <c r="W980" s="437"/>
      <c r="X980" s="437"/>
      <c r="Y980" s="437"/>
      <c r="Z980" s="437"/>
      <c r="AA980" s="437"/>
      <c r="AB980" s="437"/>
    </row>
    <row r="981">
      <c r="A981" s="490">
        <v>46169.0</v>
      </c>
      <c r="B981" s="490">
        <v>46170.0</v>
      </c>
      <c r="C981" s="385" t="s">
        <v>13576</v>
      </c>
      <c r="D981" s="385">
        <v>8.66557080388772E14</v>
      </c>
      <c r="E981" s="385" t="s">
        <v>2772</v>
      </c>
      <c r="F981" s="385" t="s">
        <v>68</v>
      </c>
      <c r="G981" s="491" t="s">
        <v>68</v>
      </c>
      <c r="H981" s="385">
        <v>8.131208478E9</v>
      </c>
      <c r="I981" s="497">
        <v>46190.0</v>
      </c>
      <c r="J981" s="437"/>
      <c r="K981" s="437"/>
      <c r="L981" s="437"/>
      <c r="M981" s="437"/>
      <c r="N981" s="437"/>
      <c r="O981" s="437"/>
      <c r="P981" s="437"/>
      <c r="Q981" s="437"/>
      <c r="R981" s="437"/>
      <c r="S981" s="437"/>
      <c r="T981" s="437"/>
      <c r="U981" s="437"/>
      <c r="V981" s="437"/>
      <c r="W981" s="437"/>
      <c r="X981" s="437"/>
      <c r="Y981" s="437"/>
      <c r="Z981" s="437"/>
      <c r="AA981" s="437"/>
      <c r="AB981" s="437"/>
    </row>
    <row r="982">
      <c r="A982" s="490">
        <v>46169.0</v>
      </c>
      <c r="B982" s="490">
        <v>46170.0</v>
      </c>
      <c r="C982" s="385" t="s">
        <v>13576</v>
      </c>
      <c r="D982" s="385">
        <v>8.66557080329917E14</v>
      </c>
      <c r="E982" s="385" t="s">
        <v>2772</v>
      </c>
      <c r="F982" s="385" t="s">
        <v>68</v>
      </c>
      <c r="G982" s="491" t="s">
        <v>68</v>
      </c>
      <c r="H982" s="385">
        <v>8.132357523E9</v>
      </c>
      <c r="I982" s="497">
        <v>46190.0</v>
      </c>
      <c r="J982" s="437"/>
      <c r="K982" s="437"/>
      <c r="L982" s="437"/>
      <c r="M982" s="437"/>
      <c r="N982" s="437"/>
      <c r="O982" s="437"/>
      <c r="P982" s="437"/>
      <c r="Q982" s="437"/>
      <c r="R982" s="437"/>
      <c r="S982" s="437"/>
      <c r="T982" s="437"/>
      <c r="U982" s="437"/>
      <c r="V982" s="437"/>
      <c r="W982" s="437"/>
      <c r="X982" s="437"/>
      <c r="Y982" s="437"/>
      <c r="Z982" s="437"/>
      <c r="AA982" s="437"/>
      <c r="AB982" s="437"/>
    </row>
    <row r="983">
      <c r="A983" s="490">
        <v>46169.0</v>
      </c>
      <c r="B983" s="490">
        <v>46170.0</v>
      </c>
      <c r="C983" s="385" t="s">
        <v>13576</v>
      </c>
      <c r="D983" s="385">
        <v>8.66557080313135E14</v>
      </c>
      <c r="E983" s="385" t="s">
        <v>2772</v>
      </c>
      <c r="F983" s="385" t="s">
        <v>68</v>
      </c>
      <c r="G983" s="491" t="s">
        <v>68</v>
      </c>
      <c r="H983" s="385">
        <v>8.131402489E9</v>
      </c>
      <c r="I983" s="497">
        <v>46188.0</v>
      </c>
      <c r="J983" s="437"/>
      <c r="K983" s="437"/>
      <c r="L983" s="437"/>
      <c r="M983" s="437"/>
      <c r="N983" s="437"/>
      <c r="O983" s="437"/>
      <c r="P983" s="437"/>
      <c r="Q983" s="437"/>
      <c r="R983" s="437"/>
      <c r="S983" s="437"/>
      <c r="T983" s="437"/>
      <c r="U983" s="437"/>
      <c r="V983" s="437"/>
      <c r="W983" s="437"/>
      <c r="X983" s="437"/>
      <c r="Y983" s="437"/>
      <c r="Z983" s="437"/>
      <c r="AA983" s="437"/>
      <c r="AB983" s="437"/>
    </row>
    <row r="984">
      <c r="A984" s="490">
        <v>46169.0</v>
      </c>
      <c r="B984" s="490">
        <v>46170.0</v>
      </c>
      <c r="C984" s="385" t="s">
        <v>13576</v>
      </c>
      <c r="D984" s="385">
        <v>8.66557080301098E14</v>
      </c>
      <c r="E984" s="385" t="s">
        <v>2772</v>
      </c>
      <c r="F984" s="385" t="s">
        <v>68</v>
      </c>
      <c r="G984" s="491" t="s">
        <v>68</v>
      </c>
      <c r="H984" s="385">
        <v>8.131242626E9</v>
      </c>
      <c r="I984" s="497">
        <v>46188.0</v>
      </c>
      <c r="J984" s="437"/>
      <c r="K984" s="437"/>
      <c r="L984" s="437"/>
      <c r="M984" s="437"/>
      <c r="N984" s="437"/>
      <c r="O984" s="437"/>
      <c r="P984" s="437"/>
      <c r="Q984" s="437"/>
      <c r="R984" s="437"/>
      <c r="S984" s="437"/>
      <c r="T984" s="437"/>
      <c r="U984" s="437"/>
      <c r="V984" s="437"/>
      <c r="W984" s="437"/>
      <c r="X984" s="437"/>
      <c r="Y984" s="437"/>
      <c r="Z984" s="437"/>
      <c r="AA984" s="437"/>
      <c r="AB984" s="437"/>
    </row>
    <row r="985">
      <c r="A985" s="490">
        <v>46169.0</v>
      </c>
      <c r="B985" s="490">
        <v>46170.0</v>
      </c>
      <c r="C985" s="385" t="s">
        <v>13576</v>
      </c>
      <c r="D985" s="385">
        <v>8.66557080298906E14</v>
      </c>
      <c r="E985" s="385" t="s">
        <v>9239</v>
      </c>
      <c r="F985" s="385" t="s">
        <v>13579</v>
      </c>
      <c r="G985" s="491">
        <v>429.0</v>
      </c>
      <c r="H985" s="385" t="s">
        <v>68</v>
      </c>
      <c r="I985" s="496" t="s">
        <v>68</v>
      </c>
      <c r="J985" s="437"/>
      <c r="K985" s="437"/>
      <c r="L985" s="437"/>
      <c r="M985" s="437"/>
      <c r="N985" s="437"/>
      <c r="O985" s="437"/>
      <c r="P985" s="437"/>
      <c r="Q985" s="437"/>
      <c r="R985" s="437"/>
      <c r="S985" s="437"/>
      <c r="T985" s="437"/>
      <c r="U985" s="437"/>
      <c r="V985" s="437"/>
      <c r="W985" s="437"/>
      <c r="X985" s="437"/>
      <c r="Y985" s="437"/>
      <c r="Z985" s="437"/>
      <c r="AA985" s="437"/>
      <c r="AB985" s="437"/>
    </row>
    <row r="986">
      <c r="A986" s="490">
        <v>46169.0</v>
      </c>
      <c r="B986" s="490">
        <v>46170.0</v>
      </c>
      <c r="C986" s="385" t="s">
        <v>13576</v>
      </c>
      <c r="D986" s="385">
        <v>8.66557080313473E14</v>
      </c>
      <c r="E986" s="385" t="s">
        <v>9239</v>
      </c>
      <c r="F986" s="385" t="s">
        <v>13579</v>
      </c>
      <c r="G986" s="491">
        <v>429.0</v>
      </c>
      <c r="H986" s="385" t="s">
        <v>68</v>
      </c>
      <c r="I986" s="497">
        <v>46190.0</v>
      </c>
      <c r="J986" s="437"/>
      <c r="K986" s="437"/>
      <c r="L986" s="437"/>
      <c r="M986" s="437"/>
      <c r="N986" s="437"/>
      <c r="O986" s="437"/>
      <c r="P986" s="437"/>
      <c r="Q986" s="437"/>
      <c r="R986" s="437"/>
      <c r="S986" s="437"/>
      <c r="T986" s="437"/>
      <c r="U986" s="437"/>
      <c r="V986" s="437"/>
      <c r="W986" s="437"/>
      <c r="X986" s="437"/>
      <c r="Y986" s="437"/>
      <c r="Z986" s="437"/>
      <c r="AA986" s="437"/>
      <c r="AB986" s="437"/>
    </row>
    <row r="987">
      <c r="A987" s="490">
        <v>46169.0</v>
      </c>
      <c r="B987" s="490">
        <v>46170.0</v>
      </c>
      <c r="C987" s="385" t="s">
        <v>13576</v>
      </c>
      <c r="D987" s="385">
        <v>8.66557080024856E14</v>
      </c>
      <c r="E987" s="385" t="s">
        <v>9239</v>
      </c>
      <c r="F987" s="385" t="s">
        <v>13579</v>
      </c>
      <c r="G987" s="491">
        <v>429.0</v>
      </c>
      <c r="H987" s="385" t="s">
        <v>68</v>
      </c>
      <c r="I987" s="497">
        <v>46190.0</v>
      </c>
      <c r="J987" s="437"/>
      <c r="K987" s="437"/>
      <c r="L987" s="437"/>
      <c r="M987" s="437"/>
      <c r="N987" s="437"/>
      <c r="O987" s="437"/>
      <c r="P987" s="437"/>
      <c r="Q987" s="437"/>
      <c r="R987" s="437"/>
      <c r="S987" s="437"/>
      <c r="T987" s="437"/>
      <c r="U987" s="437"/>
      <c r="V987" s="437"/>
      <c r="W987" s="437"/>
      <c r="X987" s="437"/>
      <c r="Y987" s="437"/>
      <c r="Z987" s="437"/>
      <c r="AA987" s="437"/>
      <c r="AB987" s="437"/>
    </row>
    <row r="988">
      <c r="A988" s="490">
        <v>46169.0</v>
      </c>
      <c r="B988" s="490">
        <v>46170.0</v>
      </c>
      <c r="C988" s="385" t="s">
        <v>13576</v>
      </c>
      <c r="D988" s="385">
        <v>8.66557080358437E14</v>
      </c>
      <c r="E988" s="385" t="s">
        <v>9239</v>
      </c>
      <c r="F988" s="385" t="s">
        <v>13579</v>
      </c>
      <c r="G988" s="491">
        <v>429.0</v>
      </c>
      <c r="H988" s="385" t="s">
        <v>68</v>
      </c>
      <c r="I988" s="497">
        <v>46190.0</v>
      </c>
      <c r="J988" s="437"/>
      <c r="K988" s="437"/>
      <c r="L988" s="437"/>
      <c r="M988" s="437"/>
      <c r="N988" s="437"/>
      <c r="O988" s="437"/>
      <c r="P988" s="437"/>
      <c r="Q988" s="437"/>
      <c r="R988" s="437"/>
      <c r="S988" s="437"/>
      <c r="T988" s="437"/>
      <c r="U988" s="437"/>
      <c r="V988" s="437"/>
      <c r="W988" s="437"/>
      <c r="X988" s="437"/>
      <c r="Y988" s="437"/>
      <c r="Z988" s="437"/>
      <c r="AA988" s="437"/>
      <c r="AB988" s="437"/>
    </row>
    <row r="989">
      <c r="A989" s="490">
        <v>46169.0</v>
      </c>
      <c r="B989" s="490">
        <v>46170.0</v>
      </c>
      <c r="C989" s="385" t="s">
        <v>13576</v>
      </c>
      <c r="D989" s="385">
        <v>8.66557080358387E14</v>
      </c>
      <c r="E989" s="385" t="s">
        <v>2772</v>
      </c>
      <c r="F989" s="385" t="s">
        <v>68</v>
      </c>
      <c r="G989" s="491" t="s">
        <v>68</v>
      </c>
      <c r="H989" s="385">
        <v>8.131403833E9</v>
      </c>
      <c r="I989" s="497">
        <v>46191.0</v>
      </c>
      <c r="J989" s="437"/>
      <c r="K989" s="437"/>
      <c r="L989" s="437"/>
      <c r="M989" s="437"/>
      <c r="N989" s="437"/>
      <c r="O989" s="437"/>
      <c r="P989" s="437"/>
      <c r="Q989" s="437"/>
      <c r="R989" s="437"/>
      <c r="S989" s="437"/>
      <c r="T989" s="437"/>
      <c r="U989" s="437"/>
      <c r="V989" s="437"/>
      <c r="W989" s="437"/>
      <c r="X989" s="437"/>
      <c r="Y989" s="437"/>
      <c r="Z989" s="437"/>
      <c r="AA989" s="437"/>
      <c r="AB989" s="437"/>
    </row>
    <row r="990">
      <c r="A990" s="490">
        <v>46169.0</v>
      </c>
      <c r="B990" s="490">
        <v>46170.0</v>
      </c>
      <c r="C990" s="385" t="s">
        <v>13576</v>
      </c>
      <c r="D990" s="385">
        <v>8.6655708038581E14</v>
      </c>
      <c r="E990" s="385" t="s">
        <v>2772</v>
      </c>
      <c r="F990" s="385" t="s">
        <v>68</v>
      </c>
      <c r="G990" s="491" t="s">
        <v>68</v>
      </c>
      <c r="H990" s="385">
        <v>8.131087133E9</v>
      </c>
      <c r="I990" s="497">
        <v>46191.0</v>
      </c>
      <c r="J990" s="437"/>
      <c r="K990" s="437"/>
      <c r="L990" s="437"/>
      <c r="M990" s="437"/>
      <c r="N990" s="437"/>
      <c r="O990" s="437"/>
      <c r="P990" s="437"/>
      <c r="Q990" s="437"/>
      <c r="R990" s="437"/>
      <c r="S990" s="437"/>
      <c r="T990" s="437"/>
      <c r="U990" s="437"/>
      <c r="V990" s="437"/>
      <c r="W990" s="437"/>
      <c r="X990" s="437"/>
      <c r="Y990" s="437"/>
      <c r="Z990" s="437"/>
      <c r="AA990" s="437"/>
      <c r="AB990" s="437"/>
    </row>
    <row r="991">
      <c r="A991" s="490">
        <v>46169.0</v>
      </c>
      <c r="B991" s="490">
        <v>46170.0</v>
      </c>
      <c r="C991" s="385" t="s">
        <v>13576</v>
      </c>
      <c r="D991" s="385">
        <v>8.66557080374665E14</v>
      </c>
      <c r="E991" s="385" t="s">
        <v>9239</v>
      </c>
      <c r="F991" s="385" t="s">
        <v>13579</v>
      </c>
      <c r="G991" s="491">
        <v>429.0</v>
      </c>
      <c r="H991" s="385" t="s">
        <v>68</v>
      </c>
      <c r="I991" s="497">
        <v>46190.0</v>
      </c>
      <c r="J991" s="437"/>
      <c r="K991" s="437"/>
      <c r="L991" s="437"/>
      <c r="M991" s="437"/>
      <c r="N991" s="437"/>
      <c r="O991" s="437"/>
      <c r="P991" s="437"/>
      <c r="Q991" s="437"/>
      <c r="R991" s="437"/>
      <c r="S991" s="437"/>
      <c r="T991" s="437"/>
      <c r="U991" s="437"/>
      <c r="V991" s="437"/>
      <c r="W991" s="437"/>
      <c r="X991" s="437"/>
      <c r="Y991" s="437"/>
      <c r="Z991" s="437"/>
      <c r="AA991" s="437"/>
      <c r="AB991" s="437"/>
    </row>
    <row r="992">
      <c r="A992" s="490">
        <v>46169.0</v>
      </c>
      <c r="B992" s="490">
        <v>46170.0</v>
      </c>
      <c r="C992" s="385" t="s">
        <v>13576</v>
      </c>
      <c r="D992" s="385">
        <v>8.66557080388871E14</v>
      </c>
      <c r="E992" s="385" t="s">
        <v>9239</v>
      </c>
      <c r="F992" s="385" t="s">
        <v>13579</v>
      </c>
      <c r="G992" s="491">
        <v>429.0</v>
      </c>
      <c r="H992" s="385" t="s">
        <v>68</v>
      </c>
      <c r="I992" s="497">
        <v>46190.0</v>
      </c>
      <c r="J992" s="437"/>
      <c r="K992" s="437"/>
      <c r="L992" s="437"/>
      <c r="M992" s="437"/>
      <c r="N992" s="437"/>
      <c r="O992" s="437"/>
      <c r="P992" s="437"/>
      <c r="Q992" s="437"/>
      <c r="R992" s="437"/>
      <c r="S992" s="437"/>
      <c r="T992" s="437"/>
      <c r="U992" s="437"/>
      <c r="V992" s="437"/>
      <c r="W992" s="437"/>
      <c r="X992" s="437"/>
      <c r="Y992" s="437"/>
      <c r="Z992" s="437"/>
      <c r="AA992" s="437"/>
      <c r="AB992" s="437"/>
    </row>
    <row r="993">
      <c r="A993" s="490">
        <v>46169.0</v>
      </c>
      <c r="B993" s="494">
        <v>46146.0</v>
      </c>
      <c r="C993" s="385" t="s">
        <v>13576</v>
      </c>
      <c r="D993" s="385">
        <v>8.66557080312954E14</v>
      </c>
      <c r="E993" s="385" t="s">
        <v>2772</v>
      </c>
      <c r="F993" s="385" t="s">
        <v>68</v>
      </c>
      <c r="G993" s="491" t="s">
        <v>68</v>
      </c>
      <c r="H993" s="385">
        <v>8.110277202E9</v>
      </c>
      <c r="I993" s="496" t="s">
        <v>68</v>
      </c>
      <c r="J993" s="437"/>
      <c r="K993" s="437"/>
      <c r="L993" s="437"/>
      <c r="M993" s="437"/>
      <c r="N993" s="437"/>
      <c r="O993" s="437"/>
      <c r="P993" s="437"/>
      <c r="Q993" s="437"/>
      <c r="R993" s="437"/>
      <c r="S993" s="437"/>
      <c r="T993" s="437"/>
      <c r="U993" s="437"/>
      <c r="V993" s="437"/>
      <c r="W993" s="437"/>
      <c r="X993" s="437"/>
      <c r="Y993" s="437"/>
      <c r="Z993" s="437"/>
      <c r="AA993" s="437"/>
      <c r="AB993" s="437"/>
    </row>
    <row r="994">
      <c r="A994" s="490">
        <v>46169.0</v>
      </c>
      <c r="B994" s="490">
        <v>46170.0</v>
      </c>
      <c r="C994" s="385" t="s">
        <v>13576</v>
      </c>
      <c r="D994" s="385">
        <v>8.6655708037275E14</v>
      </c>
      <c r="E994" s="385" t="s">
        <v>13640</v>
      </c>
      <c r="F994" s="385" t="s">
        <v>68</v>
      </c>
      <c r="G994" s="491" t="s">
        <v>68</v>
      </c>
      <c r="H994" s="385">
        <v>8.186816357E9</v>
      </c>
      <c r="I994" s="497">
        <v>46182.0</v>
      </c>
      <c r="J994" s="437"/>
      <c r="K994" s="437"/>
      <c r="L994" s="437"/>
      <c r="M994" s="437"/>
      <c r="N994" s="437"/>
      <c r="O994" s="437"/>
      <c r="P994" s="437"/>
      <c r="Q994" s="437"/>
      <c r="R994" s="437"/>
      <c r="S994" s="437"/>
      <c r="T994" s="437"/>
      <c r="U994" s="437"/>
      <c r="V994" s="437"/>
      <c r="W994" s="437"/>
      <c r="X994" s="437"/>
      <c r="Y994" s="437"/>
      <c r="Z994" s="437"/>
      <c r="AA994" s="437"/>
      <c r="AB994" s="437"/>
    </row>
    <row r="995">
      <c r="A995" s="490">
        <v>46169.0</v>
      </c>
      <c r="B995" s="490">
        <v>46170.0</v>
      </c>
      <c r="C995" s="385" t="s">
        <v>13576</v>
      </c>
      <c r="D995" s="385">
        <v>8.6655708033055E14</v>
      </c>
      <c r="E995" s="385" t="s">
        <v>2772</v>
      </c>
      <c r="F995" s="385" t="s">
        <v>68</v>
      </c>
      <c r="G995" s="491" t="s">
        <v>68</v>
      </c>
      <c r="H995" s="385">
        <v>8.131213093E9</v>
      </c>
      <c r="I995" s="497">
        <v>46190.0</v>
      </c>
      <c r="J995" s="437"/>
      <c r="K995" s="437"/>
      <c r="L995" s="437"/>
      <c r="M995" s="437"/>
      <c r="N995" s="437"/>
      <c r="O995" s="437"/>
      <c r="P995" s="437"/>
      <c r="Q995" s="437"/>
      <c r="R995" s="437"/>
      <c r="S995" s="437"/>
      <c r="T995" s="437"/>
      <c r="U995" s="437"/>
      <c r="V995" s="437"/>
      <c r="W995" s="437"/>
      <c r="X995" s="437"/>
      <c r="Y995" s="437"/>
      <c r="Z995" s="437"/>
      <c r="AA995" s="437"/>
      <c r="AB995" s="437"/>
    </row>
    <row r="996">
      <c r="A996" s="490">
        <v>46169.0</v>
      </c>
      <c r="B996" s="490">
        <v>46170.0</v>
      </c>
      <c r="C996" s="385" t="s">
        <v>13576</v>
      </c>
      <c r="D996" s="385">
        <v>8.66557080313093E14</v>
      </c>
      <c r="E996" s="385" t="s">
        <v>9239</v>
      </c>
      <c r="F996" s="385" t="s">
        <v>13579</v>
      </c>
      <c r="G996" s="491">
        <v>462.4</v>
      </c>
      <c r="H996" s="385" t="s">
        <v>68</v>
      </c>
      <c r="I996" s="496" t="s">
        <v>68</v>
      </c>
      <c r="J996" s="437"/>
      <c r="K996" s="437"/>
      <c r="L996" s="437"/>
      <c r="M996" s="437"/>
      <c r="N996" s="437"/>
      <c r="O996" s="437"/>
      <c r="P996" s="437"/>
      <c r="Q996" s="437"/>
      <c r="R996" s="437"/>
      <c r="S996" s="437"/>
      <c r="T996" s="437"/>
      <c r="U996" s="437"/>
      <c r="V996" s="437"/>
      <c r="W996" s="437"/>
      <c r="X996" s="437"/>
      <c r="Y996" s="437"/>
      <c r="Z996" s="437"/>
      <c r="AA996" s="437"/>
      <c r="AB996" s="437"/>
    </row>
    <row r="997">
      <c r="A997" s="490">
        <v>46169.0</v>
      </c>
      <c r="B997" s="490">
        <v>46170.0</v>
      </c>
      <c r="C997" s="385" t="s">
        <v>13576</v>
      </c>
      <c r="D997" s="385">
        <v>8.66557080341854E14</v>
      </c>
      <c r="E997" s="385" t="s">
        <v>9239</v>
      </c>
      <c r="F997" s="385" t="s">
        <v>13579</v>
      </c>
      <c r="G997" s="491">
        <v>462.4</v>
      </c>
      <c r="H997" s="385" t="s">
        <v>68</v>
      </c>
      <c r="I997" s="496" t="s">
        <v>68</v>
      </c>
      <c r="J997" s="437"/>
      <c r="K997" s="437"/>
      <c r="L997" s="437"/>
      <c r="M997" s="437"/>
      <c r="N997" s="437"/>
      <c r="O997" s="437"/>
      <c r="P997" s="437"/>
      <c r="Q997" s="437"/>
      <c r="R997" s="437"/>
      <c r="S997" s="437"/>
      <c r="T997" s="437"/>
      <c r="U997" s="437"/>
      <c r="V997" s="437"/>
      <c r="W997" s="437"/>
      <c r="X997" s="437"/>
      <c r="Y997" s="437"/>
      <c r="Z997" s="437"/>
      <c r="AA997" s="437"/>
      <c r="AB997" s="437"/>
    </row>
    <row r="998">
      <c r="A998" s="490">
        <v>46169.0</v>
      </c>
      <c r="B998" s="490">
        <v>46170.0</v>
      </c>
      <c r="C998" s="385" t="s">
        <v>13576</v>
      </c>
      <c r="D998" s="385">
        <v>8.66557080357975E14</v>
      </c>
      <c r="E998" s="385" t="s">
        <v>9239</v>
      </c>
      <c r="F998" s="385" t="s">
        <v>13579</v>
      </c>
      <c r="G998" s="491">
        <v>462.4</v>
      </c>
      <c r="H998" s="385" t="s">
        <v>68</v>
      </c>
      <c r="I998" s="496" t="s">
        <v>68</v>
      </c>
      <c r="J998" s="437"/>
      <c r="K998" s="437"/>
      <c r="L998" s="437"/>
      <c r="M998" s="437"/>
      <c r="N998" s="437"/>
      <c r="O998" s="437"/>
      <c r="P998" s="437"/>
      <c r="Q998" s="437"/>
      <c r="R998" s="437"/>
      <c r="S998" s="437"/>
      <c r="T998" s="437"/>
      <c r="U998" s="437"/>
      <c r="V998" s="437"/>
      <c r="W998" s="437"/>
      <c r="X998" s="437"/>
      <c r="Y998" s="437"/>
      <c r="Z998" s="437"/>
      <c r="AA998" s="437"/>
      <c r="AB998" s="437"/>
    </row>
    <row r="999">
      <c r="A999" s="490">
        <v>46169.0</v>
      </c>
      <c r="B999" s="490">
        <v>46170.0</v>
      </c>
      <c r="C999" s="385" t="s">
        <v>13576</v>
      </c>
      <c r="D999" s="385">
        <v>8.66557080374723E14</v>
      </c>
      <c r="E999" s="385" t="s">
        <v>2772</v>
      </c>
      <c r="F999" s="385" t="s">
        <v>68</v>
      </c>
      <c r="G999" s="491" t="s">
        <v>68</v>
      </c>
      <c r="H999" s="385">
        <v>8.110301405E9</v>
      </c>
      <c r="I999" s="496" t="s">
        <v>68</v>
      </c>
      <c r="J999" s="437"/>
      <c r="K999" s="437"/>
      <c r="L999" s="437"/>
      <c r="M999" s="437"/>
      <c r="N999" s="437"/>
      <c r="O999" s="437"/>
      <c r="P999" s="437"/>
      <c r="Q999" s="437"/>
      <c r="R999" s="437"/>
      <c r="S999" s="437"/>
      <c r="T999" s="437"/>
      <c r="U999" s="437"/>
      <c r="V999" s="437"/>
      <c r="W999" s="437"/>
      <c r="X999" s="437"/>
      <c r="Y999" s="437"/>
      <c r="Z999" s="437"/>
      <c r="AA999" s="437"/>
      <c r="AB999" s="437"/>
    </row>
    <row r="1000">
      <c r="A1000" s="490">
        <v>46169.0</v>
      </c>
      <c r="B1000" s="490">
        <v>46170.0</v>
      </c>
      <c r="C1000" s="385" t="s">
        <v>13576</v>
      </c>
      <c r="D1000" s="385">
        <v>8.66557080301163E14</v>
      </c>
      <c r="E1000" s="385" t="s">
        <v>2772</v>
      </c>
      <c r="F1000" s="385" t="s">
        <v>68</v>
      </c>
      <c r="G1000" s="491" t="s">
        <v>68</v>
      </c>
      <c r="H1000" s="385">
        <v>8.110682144E9</v>
      </c>
      <c r="I1000" s="497">
        <v>46190.0</v>
      </c>
      <c r="J1000" s="437"/>
      <c r="K1000" s="437"/>
      <c r="L1000" s="437"/>
      <c r="M1000" s="437"/>
      <c r="N1000" s="437"/>
      <c r="O1000" s="437"/>
      <c r="P1000" s="437"/>
      <c r="Q1000" s="437"/>
      <c r="R1000" s="437"/>
      <c r="S1000" s="437"/>
      <c r="T1000" s="437"/>
      <c r="U1000" s="437"/>
      <c r="V1000" s="437"/>
      <c r="W1000" s="437"/>
      <c r="X1000" s="437"/>
      <c r="Y1000" s="437"/>
      <c r="Z1000" s="437"/>
      <c r="AA1000" s="437"/>
      <c r="AB1000" s="437"/>
    </row>
    <row r="1001">
      <c r="A1001" s="490">
        <v>46169.0</v>
      </c>
      <c r="B1001" s="490">
        <v>46170.0</v>
      </c>
      <c r="C1001" s="385" t="s">
        <v>13576</v>
      </c>
      <c r="D1001" s="385">
        <v>8.66557080392709E14</v>
      </c>
      <c r="E1001" s="385" t="s">
        <v>2772</v>
      </c>
      <c r="F1001" s="385" t="s">
        <v>68</v>
      </c>
      <c r="G1001" s="491" t="s">
        <v>68</v>
      </c>
      <c r="H1001" s="385">
        <v>8.186830357E9</v>
      </c>
      <c r="I1001" s="496" t="s">
        <v>68</v>
      </c>
      <c r="J1001" s="437"/>
      <c r="K1001" s="437"/>
      <c r="L1001" s="437"/>
      <c r="M1001" s="437"/>
      <c r="N1001" s="437"/>
      <c r="O1001" s="437"/>
      <c r="P1001" s="437"/>
      <c r="Q1001" s="437"/>
      <c r="R1001" s="437"/>
      <c r="S1001" s="437"/>
      <c r="T1001" s="437"/>
      <c r="U1001" s="437"/>
      <c r="V1001" s="437"/>
      <c r="W1001" s="437"/>
      <c r="X1001" s="437"/>
      <c r="Y1001" s="437"/>
      <c r="Z1001" s="437"/>
      <c r="AA1001" s="437"/>
      <c r="AB1001" s="437"/>
    </row>
    <row r="1002">
      <c r="A1002" s="490">
        <v>46169.0</v>
      </c>
      <c r="B1002" s="490">
        <v>46170.0</v>
      </c>
      <c r="C1002" s="385" t="s">
        <v>13576</v>
      </c>
      <c r="D1002" s="385">
        <v>8.66557080301551E14</v>
      </c>
      <c r="E1002" s="385" t="s">
        <v>2772</v>
      </c>
      <c r="F1002" s="385" t="s">
        <v>68</v>
      </c>
      <c r="G1002" s="491" t="s">
        <v>68</v>
      </c>
      <c r="H1002" s="385">
        <v>8.18684993E9</v>
      </c>
      <c r="I1002" s="496" t="s">
        <v>68</v>
      </c>
      <c r="J1002" s="437"/>
      <c r="K1002" s="437"/>
      <c r="L1002" s="437"/>
      <c r="M1002" s="437"/>
      <c r="N1002" s="437"/>
      <c r="O1002" s="437"/>
      <c r="P1002" s="437"/>
      <c r="Q1002" s="437"/>
      <c r="R1002" s="437"/>
      <c r="S1002" s="437"/>
      <c r="T1002" s="437"/>
      <c r="U1002" s="437"/>
      <c r="V1002" s="437"/>
      <c r="W1002" s="437"/>
      <c r="X1002" s="437"/>
      <c r="Y1002" s="437"/>
      <c r="Z1002" s="437"/>
      <c r="AA1002" s="437"/>
      <c r="AB1002" s="437"/>
    </row>
    <row r="1003">
      <c r="A1003" s="490">
        <v>46169.0</v>
      </c>
      <c r="B1003" s="490">
        <v>46170.0</v>
      </c>
      <c r="C1003" s="385" t="s">
        <v>13576</v>
      </c>
      <c r="D1003" s="385">
        <v>8.66557080343314E14</v>
      </c>
      <c r="E1003" s="385" t="s">
        <v>2772</v>
      </c>
      <c r="F1003" s="385" t="s">
        <v>68</v>
      </c>
      <c r="G1003" s="491" t="s">
        <v>68</v>
      </c>
      <c r="H1003" s="385">
        <v>8.131225743E9</v>
      </c>
      <c r="I1003" s="496" t="s">
        <v>68</v>
      </c>
      <c r="J1003" s="437"/>
      <c r="K1003" s="437"/>
      <c r="L1003" s="437"/>
      <c r="M1003" s="437"/>
      <c r="N1003" s="437"/>
      <c r="O1003" s="437"/>
      <c r="P1003" s="437"/>
      <c r="Q1003" s="437"/>
      <c r="R1003" s="437"/>
      <c r="S1003" s="437"/>
      <c r="T1003" s="437"/>
      <c r="U1003" s="437"/>
      <c r="V1003" s="437"/>
      <c r="W1003" s="437"/>
      <c r="X1003" s="437"/>
      <c r="Y1003" s="437"/>
      <c r="Z1003" s="437"/>
      <c r="AA1003" s="437"/>
      <c r="AB1003" s="437"/>
    </row>
    <row r="1004">
      <c r="A1004" s="490">
        <v>46169.0</v>
      </c>
      <c r="B1004" s="490">
        <v>46170.0</v>
      </c>
      <c r="C1004" s="385" t="s">
        <v>13576</v>
      </c>
      <c r="D1004" s="385">
        <v>8.66557080341821E14</v>
      </c>
      <c r="E1004" s="385" t="s">
        <v>2772</v>
      </c>
      <c r="F1004" s="385" t="s">
        <v>68</v>
      </c>
      <c r="G1004" s="491" t="s">
        <v>68</v>
      </c>
      <c r="H1004" s="385">
        <v>8.131251937E9</v>
      </c>
      <c r="I1004" s="496" t="s">
        <v>68</v>
      </c>
      <c r="J1004" s="437"/>
      <c r="K1004" s="437"/>
      <c r="L1004" s="437"/>
      <c r="M1004" s="437"/>
      <c r="N1004" s="437"/>
      <c r="O1004" s="437"/>
      <c r="P1004" s="437"/>
      <c r="Q1004" s="437"/>
      <c r="R1004" s="437"/>
      <c r="S1004" s="437"/>
      <c r="T1004" s="437"/>
      <c r="U1004" s="437"/>
      <c r="V1004" s="437"/>
      <c r="W1004" s="437"/>
      <c r="X1004" s="437"/>
      <c r="Y1004" s="437"/>
      <c r="Z1004" s="437"/>
      <c r="AA1004" s="437"/>
      <c r="AB1004" s="437"/>
    </row>
    <row r="1005">
      <c r="A1005" s="490">
        <v>46169.0</v>
      </c>
      <c r="B1005" s="490">
        <v>46170.0</v>
      </c>
      <c r="C1005" s="385" t="s">
        <v>13576</v>
      </c>
      <c r="D1005" s="385">
        <v>8.66557080358163E14</v>
      </c>
      <c r="E1005" s="385" t="s">
        <v>2772</v>
      </c>
      <c r="F1005" s="385" t="s">
        <v>68</v>
      </c>
      <c r="G1005" s="491" t="s">
        <v>68</v>
      </c>
      <c r="H1005" s="385">
        <v>8.131108518E9</v>
      </c>
      <c r="I1005" s="496" t="s">
        <v>68</v>
      </c>
      <c r="J1005" s="437"/>
      <c r="K1005" s="437"/>
      <c r="L1005" s="437"/>
      <c r="M1005" s="437"/>
      <c r="N1005" s="437"/>
      <c r="O1005" s="437"/>
      <c r="P1005" s="437"/>
      <c r="Q1005" s="437"/>
      <c r="R1005" s="437"/>
      <c r="S1005" s="437"/>
      <c r="T1005" s="437"/>
      <c r="U1005" s="437"/>
      <c r="V1005" s="437"/>
      <c r="W1005" s="437"/>
      <c r="X1005" s="437"/>
      <c r="Y1005" s="437"/>
      <c r="Z1005" s="437"/>
      <c r="AA1005" s="437"/>
      <c r="AB1005" s="437"/>
    </row>
    <row r="1006">
      <c r="A1006" s="490">
        <v>46169.0</v>
      </c>
      <c r="B1006" s="490">
        <v>46170.0</v>
      </c>
      <c r="C1006" s="385" t="s">
        <v>13576</v>
      </c>
      <c r="D1006" s="385">
        <v>8.66557080358148E14</v>
      </c>
      <c r="E1006" s="385" t="s">
        <v>2772</v>
      </c>
      <c r="F1006" s="385" t="s">
        <v>68</v>
      </c>
      <c r="G1006" s="491" t="s">
        <v>68</v>
      </c>
      <c r="H1006" s="385">
        <v>8.131295173E9</v>
      </c>
      <c r="I1006" s="496" t="s">
        <v>68</v>
      </c>
      <c r="J1006" s="437"/>
      <c r="K1006" s="437"/>
      <c r="L1006" s="437"/>
      <c r="M1006" s="437"/>
      <c r="N1006" s="437"/>
      <c r="O1006" s="437"/>
      <c r="P1006" s="437"/>
      <c r="Q1006" s="437"/>
      <c r="R1006" s="437"/>
      <c r="S1006" s="437"/>
      <c r="T1006" s="437"/>
      <c r="U1006" s="437"/>
      <c r="V1006" s="437"/>
      <c r="W1006" s="437"/>
      <c r="X1006" s="437"/>
      <c r="Y1006" s="437"/>
      <c r="Z1006" s="437"/>
      <c r="AA1006" s="437"/>
      <c r="AB1006" s="437"/>
    </row>
    <row r="1007">
      <c r="A1007" s="490">
        <v>46169.0</v>
      </c>
      <c r="B1007" s="490">
        <v>46170.0</v>
      </c>
      <c r="C1007" s="385" t="s">
        <v>13576</v>
      </c>
      <c r="D1007" s="385">
        <v>8.66557080357751E14</v>
      </c>
      <c r="E1007" s="385" t="s">
        <v>7814</v>
      </c>
      <c r="F1007" s="385" t="s">
        <v>13579</v>
      </c>
      <c r="G1007" s="491">
        <v>452.4</v>
      </c>
      <c r="H1007" s="385" t="s">
        <v>68</v>
      </c>
      <c r="I1007" s="496" t="s">
        <v>68</v>
      </c>
      <c r="J1007" s="437"/>
      <c r="K1007" s="437"/>
      <c r="L1007" s="437"/>
      <c r="M1007" s="437"/>
      <c r="N1007" s="437"/>
      <c r="O1007" s="437"/>
      <c r="P1007" s="437"/>
      <c r="Q1007" s="437"/>
      <c r="R1007" s="437"/>
      <c r="S1007" s="437"/>
      <c r="T1007" s="437"/>
      <c r="U1007" s="437"/>
      <c r="V1007" s="437"/>
      <c r="W1007" s="437"/>
      <c r="X1007" s="437"/>
      <c r="Y1007" s="437"/>
      <c r="Z1007" s="437"/>
      <c r="AA1007" s="437"/>
      <c r="AB1007" s="437"/>
    </row>
    <row r="1008">
      <c r="A1008" s="490">
        <v>46169.0</v>
      </c>
      <c r="B1008" s="490">
        <v>46170.0</v>
      </c>
      <c r="C1008" s="385" t="s">
        <v>13576</v>
      </c>
      <c r="D1008" s="385">
        <v>8.66557080360482E14</v>
      </c>
      <c r="E1008" s="385" t="s">
        <v>7814</v>
      </c>
      <c r="F1008" s="385" t="s">
        <v>13579</v>
      </c>
      <c r="G1008" s="491">
        <v>452.4</v>
      </c>
      <c r="H1008" s="385" t="s">
        <v>68</v>
      </c>
      <c r="I1008" s="496" t="s">
        <v>68</v>
      </c>
      <c r="J1008" s="437"/>
      <c r="K1008" s="437"/>
      <c r="L1008" s="437"/>
      <c r="M1008" s="437"/>
      <c r="N1008" s="437"/>
      <c r="O1008" s="437"/>
      <c r="P1008" s="437"/>
      <c r="Q1008" s="437"/>
      <c r="R1008" s="437"/>
      <c r="S1008" s="437"/>
      <c r="T1008" s="437"/>
      <c r="U1008" s="437"/>
      <c r="V1008" s="437"/>
      <c r="W1008" s="437"/>
      <c r="X1008" s="437"/>
      <c r="Y1008" s="437"/>
      <c r="Z1008" s="437"/>
      <c r="AA1008" s="437"/>
      <c r="AB1008" s="437"/>
    </row>
    <row r="1009">
      <c r="A1009" s="490">
        <v>46169.0</v>
      </c>
      <c r="B1009" s="490">
        <v>46170.0</v>
      </c>
      <c r="C1009" s="385" t="s">
        <v>13576</v>
      </c>
      <c r="D1009" s="385">
        <v>8.66557080357983E14</v>
      </c>
      <c r="E1009" s="385" t="s">
        <v>7814</v>
      </c>
      <c r="F1009" s="385" t="s">
        <v>13579</v>
      </c>
      <c r="G1009" s="491">
        <v>452.4</v>
      </c>
      <c r="H1009" s="385" t="s">
        <v>68</v>
      </c>
      <c r="I1009" s="496" t="s">
        <v>68</v>
      </c>
      <c r="J1009" s="437"/>
      <c r="K1009" s="437"/>
      <c r="L1009" s="437"/>
      <c r="M1009" s="437"/>
      <c r="N1009" s="437"/>
      <c r="O1009" s="437"/>
      <c r="P1009" s="437"/>
      <c r="Q1009" s="437"/>
      <c r="R1009" s="437"/>
      <c r="S1009" s="437"/>
      <c r="T1009" s="437"/>
      <c r="U1009" s="437"/>
      <c r="V1009" s="437"/>
      <c r="W1009" s="437"/>
      <c r="X1009" s="437"/>
      <c r="Y1009" s="437"/>
      <c r="Z1009" s="437"/>
      <c r="AA1009" s="437"/>
      <c r="AB1009" s="437"/>
    </row>
    <row r="1010">
      <c r="A1010" s="490">
        <v>46169.0</v>
      </c>
      <c r="B1010" s="490">
        <v>46170.0</v>
      </c>
      <c r="C1010" s="385" t="s">
        <v>13576</v>
      </c>
      <c r="D1010" s="385">
        <v>8.66557080386867E14</v>
      </c>
      <c r="E1010" s="385" t="s">
        <v>7814</v>
      </c>
      <c r="F1010" s="385" t="s">
        <v>13579</v>
      </c>
      <c r="G1010" s="491">
        <v>452.4</v>
      </c>
      <c r="H1010" s="385" t="s">
        <v>68</v>
      </c>
      <c r="I1010" s="496" t="s">
        <v>68</v>
      </c>
      <c r="J1010" s="437"/>
      <c r="K1010" s="437"/>
      <c r="L1010" s="437"/>
      <c r="M1010" s="437"/>
      <c r="N1010" s="437"/>
      <c r="O1010" s="437"/>
      <c r="P1010" s="437"/>
      <c r="Q1010" s="437"/>
      <c r="R1010" s="437"/>
      <c r="S1010" s="437"/>
      <c r="T1010" s="437"/>
      <c r="U1010" s="437"/>
      <c r="V1010" s="437"/>
      <c r="W1010" s="437"/>
      <c r="X1010" s="437"/>
      <c r="Y1010" s="437"/>
      <c r="Z1010" s="437"/>
      <c r="AA1010" s="437"/>
      <c r="AB1010" s="437"/>
    </row>
    <row r="1011">
      <c r="A1011" s="490">
        <v>46169.0</v>
      </c>
      <c r="B1011" s="490">
        <v>46170.0</v>
      </c>
      <c r="C1011" s="385" t="s">
        <v>13576</v>
      </c>
      <c r="D1011" s="385">
        <v>8.66557080312962E14</v>
      </c>
      <c r="E1011" s="385" t="s">
        <v>7814</v>
      </c>
      <c r="F1011" s="385" t="s">
        <v>13579</v>
      </c>
      <c r="G1011" s="491">
        <f t="shared" ref="G1011:G1014" si="21">390*0.16+390</f>
        <v>452.4</v>
      </c>
      <c r="H1011" s="385" t="s">
        <v>68</v>
      </c>
      <c r="I1011" s="496" t="s">
        <v>68</v>
      </c>
      <c r="J1011" s="437"/>
      <c r="K1011" s="437"/>
      <c r="L1011" s="437"/>
      <c r="M1011" s="437"/>
      <c r="N1011" s="437"/>
      <c r="O1011" s="437"/>
      <c r="P1011" s="437"/>
      <c r="Q1011" s="437"/>
      <c r="R1011" s="437"/>
      <c r="S1011" s="437"/>
      <c r="T1011" s="437"/>
      <c r="U1011" s="437"/>
      <c r="V1011" s="437"/>
      <c r="W1011" s="437"/>
      <c r="X1011" s="437"/>
      <c r="Y1011" s="437"/>
      <c r="Z1011" s="437"/>
      <c r="AA1011" s="437"/>
      <c r="AB1011" s="437"/>
    </row>
    <row r="1012">
      <c r="A1012" s="490">
        <v>46169.0</v>
      </c>
      <c r="B1012" s="490">
        <v>46170.0</v>
      </c>
      <c r="C1012" s="385" t="s">
        <v>13576</v>
      </c>
      <c r="D1012" s="385">
        <v>8.6655708031301E14</v>
      </c>
      <c r="E1012" s="385" t="s">
        <v>7814</v>
      </c>
      <c r="F1012" s="385" t="s">
        <v>13579</v>
      </c>
      <c r="G1012" s="491">
        <f t="shared" si="21"/>
        <v>452.4</v>
      </c>
      <c r="H1012" s="385" t="s">
        <v>68</v>
      </c>
      <c r="I1012" s="496" t="s">
        <v>68</v>
      </c>
      <c r="J1012" s="437"/>
      <c r="K1012" s="437"/>
      <c r="L1012" s="437"/>
      <c r="M1012" s="437"/>
      <c r="N1012" s="437"/>
      <c r="O1012" s="437"/>
      <c r="P1012" s="437"/>
      <c r="Q1012" s="437"/>
      <c r="R1012" s="437"/>
      <c r="S1012" s="437"/>
      <c r="T1012" s="437"/>
      <c r="U1012" s="437"/>
      <c r="V1012" s="437"/>
      <c r="W1012" s="437"/>
      <c r="X1012" s="437"/>
      <c r="Y1012" s="437"/>
      <c r="Z1012" s="437"/>
      <c r="AA1012" s="437"/>
      <c r="AB1012" s="437"/>
    </row>
    <row r="1013">
      <c r="A1013" s="490">
        <v>46169.0</v>
      </c>
      <c r="B1013" s="490">
        <v>46170.0</v>
      </c>
      <c r="C1013" s="385" t="s">
        <v>13576</v>
      </c>
      <c r="D1013" s="385">
        <v>8.6655708038883E14</v>
      </c>
      <c r="E1013" s="385" t="s">
        <v>7814</v>
      </c>
      <c r="F1013" s="385" t="s">
        <v>13579</v>
      </c>
      <c r="G1013" s="491">
        <f t="shared" si="21"/>
        <v>452.4</v>
      </c>
      <c r="H1013" s="385" t="s">
        <v>68</v>
      </c>
      <c r="I1013" s="496" t="s">
        <v>68</v>
      </c>
      <c r="J1013" s="437"/>
      <c r="K1013" s="437"/>
      <c r="L1013" s="437"/>
      <c r="M1013" s="437"/>
      <c r="N1013" s="437"/>
      <c r="O1013" s="437"/>
      <c r="P1013" s="437"/>
      <c r="Q1013" s="437"/>
      <c r="R1013" s="437"/>
      <c r="S1013" s="437"/>
      <c r="T1013" s="437"/>
      <c r="U1013" s="437"/>
      <c r="V1013" s="437"/>
      <c r="W1013" s="437"/>
      <c r="X1013" s="437"/>
      <c r="Y1013" s="437"/>
      <c r="Z1013" s="437"/>
      <c r="AA1013" s="437"/>
      <c r="AB1013" s="437"/>
    </row>
    <row r="1014">
      <c r="A1014" s="490">
        <v>46169.0</v>
      </c>
      <c r="B1014" s="490">
        <v>46170.0</v>
      </c>
      <c r="C1014" s="385" t="s">
        <v>13576</v>
      </c>
      <c r="D1014" s="385">
        <v>8.66557080301429E14</v>
      </c>
      <c r="E1014" s="385" t="s">
        <v>7814</v>
      </c>
      <c r="F1014" s="385" t="s">
        <v>13579</v>
      </c>
      <c r="G1014" s="491">
        <f t="shared" si="21"/>
        <v>452.4</v>
      </c>
      <c r="H1014" s="385" t="s">
        <v>68</v>
      </c>
      <c r="I1014" s="496" t="s">
        <v>68</v>
      </c>
      <c r="J1014" s="437"/>
      <c r="K1014" s="437"/>
      <c r="L1014" s="437"/>
      <c r="M1014" s="437"/>
      <c r="N1014" s="437"/>
      <c r="O1014" s="437"/>
      <c r="P1014" s="437"/>
      <c r="Q1014" s="437"/>
      <c r="R1014" s="437"/>
      <c r="S1014" s="437"/>
      <c r="T1014" s="437"/>
      <c r="U1014" s="437"/>
      <c r="V1014" s="437"/>
      <c r="W1014" s="437"/>
      <c r="X1014" s="437"/>
      <c r="Y1014" s="437"/>
      <c r="Z1014" s="437"/>
      <c r="AA1014" s="437"/>
      <c r="AB1014" s="437"/>
    </row>
    <row r="1015">
      <c r="A1015" s="490">
        <v>46169.0</v>
      </c>
      <c r="B1015" s="490">
        <v>46177.0</v>
      </c>
      <c r="C1015" s="385" t="s">
        <v>13576</v>
      </c>
      <c r="D1015" s="385">
        <v>8.66557080024575E14</v>
      </c>
      <c r="E1015" s="385" t="s">
        <v>2772</v>
      </c>
      <c r="F1015" s="385" t="s">
        <v>68</v>
      </c>
      <c r="G1015" s="491" t="s">
        <v>68</v>
      </c>
      <c r="H1015" s="385">
        <v>8.186802787E9</v>
      </c>
      <c r="I1015" s="496" t="s">
        <v>68</v>
      </c>
      <c r="J1015" s="437"/>
      <c r="K1015" s="437"/>
      <c r="L1015" s="437"/>
      <c r="M1015" s="437"/>
      <c r="N1015" s="437"/>
      <c r="O1015" s="437"/>
      <c r="P1015" s="437"/>
      <c r="Q1015" s="437"/>
      <c r="R1015" s="437"/>
      <c r="S1015" s="437"/>
      <c r="T1015" s="437"/>
      <c r="U1015" s="437"/>
      <c r="V1015" s="437"/>
      <c r="W1015" s="437"/>
      <c r="X1015" s="437"/>
      <c r="Y1015" s="437"/>
      <c r="Z1015" s="437"/>
      <c r="AA1015" s="437"/>
      <c r="AB1015" s="437"/>
    </row>
    <row r="1016">
      <c r="A1016" s="490">
        <v>46169.0</v>
      </c>
      <c r="B1016" s="490">
        <v>46177.0</v>
      </c>
      <c r="C1016" s="385" t="s">
        <v>13576</v>
      </c>
      <c r="D1016" s="385">
        <v>8.66557080315783E14</v>
      </c>
      <c r="E1016" s="385" t="s">
        <v>2772</v>
      </c>
      <c r="F1016" s="385" t="s">
        <v>68</v>
      </c>
      <c r="G1016" s="491" t="s">
        <v>68</v>
      </c>
      <c r="H1016" s="385">
        <v>8.110059652E9</v>
      </c>
      <c r="I1016" s="496" t="s">
        <v>68</v>
      </c>
      <c r="J1016" s="437"/>
      <c r="K1016" s="437"/>
      <c r="L1016" s="437"/>
      <c r="M1016" s="437"/>
      <c r="N1016" s="437"/>
      <c r="O1016" s="437"/>
      <c r="P1016" s="437"/>
      <c r="Q1016" s="437"/>
      <c r="R1016" s="437"/>
      <c r="S1016" s="437"/>
      <c r="T1016" s="437"/>
      <c r="U1016" s="437"/>
      <c r="V1016" s="437"/>
      <c r="W1016" s="437"/>
      <c r="X1016" s="437"/>
      <c r="Y1016" s="437"/>
      <c r="Z1016" s="437"/>
      <c r="AA1016" s="437"/>
      <c r="AB1016" s="437"/>
    </row>
    <row r="1017">
      <c r="A1017" s="490">
        <v>46169.0</v>
      </c>
      <c r="B1017" s="490">
        <v>46177.0</v>
      </c>
      <c r="C1017" s="385" t="s">
        <v>13576</v>
      </c>
      <c r="D1017" s="385">
        <v>8.66557080024575E14</v>
      </c>
      <c r="E1017" s="385" t="s">
        <v>2772</v>
      </c>
      <c r="F1017" s="385" t="s">
        <v>68</v>
      </c>
      <c r="G1017" s="491" t="s">
        <v>68</v>
      </c>
      <c r="H1017" s="385"/>
      <c r="I1017" s="496" t="s">
        <v>68</v>
      </c>
      <c r="J1017" s="437"/>
      <c r="K1017" s="437"/>
      <c r="L1017" s="437"/>
      <c r="M1017" s="437"/>
      <c r="N1017" s="437"/>
      <c r="O1017" s="437"/>
      <c r="P1017" s="437"/>
      <c r="Q1017" s="437"/>
      <c r="R1017" s="437"/>
      <c r="S1017" s="437"/>
      <c r="T1017" s="437"/>
      <c r="U1017" s="437"/>
      <c r="V1017" s="437"/>
      <c r="W1017" s="437"/>
      <c r="X1017" s="437"/>
      <c r="Y1017" s="437"/>
      <c r="Z1017" s="437"/>
      <c r="AA1017" s="437"/>
      <c r="AB1017" s="437"/>
    </row>
    <row r="1018">
      <c r="A1018" s="490">
        <v>46169.0</v>
      </c>
      <c r="B1018" s="490">
        <v>46170.0</v>
      </c>
      <c r="C1018" s="385" t="s">
        <v>13576</v>
      </c>
      <c r="D1018" s="385"/>
      <c r="E1018" s="385" t="s">
        <v>68</v>
      </c>
      <c r="F1018" s="385" t="s">
        <v>68</v>
      </c>
      <c r="G1018" s="491" t="s">
        <v>68</v>
      </c>
      <c r="H1018" s="385" t="s">
        <v>68</v>
      </c>
      <c r="I1018" s="496" t="s">
        <v>68</v>
      </c>
      <c r="J1018" s="437"/>
      <c r="K1018" s="437"/>
      <c r="L1018" s="437"/>
      <c r="M1018" s="437"/>
      <c r="N1018" s="437"/>
      <c r="O1018" s="437"/>
      <c r="P1018" s="437"/>
      <c r="Q1018" s="437"/>
      <c r="R1018" s="437"/>
      <c r="S1018" s="437"/>
      <c r="T1018" s="437"/>
      <c r="U1018" s="437"/>
      <c r="V1018" s="437"/>
      <c r="W1018" s="437"/>
      <c r="X1018" s="437"/>
      <c r="Y1018" s="437"/>
      <c r="Z1018" s="437"/>
      <c r="AA1018" s="437"/>
      <c r="AB1018" s="437"/>
    </row>
    <row r="1019">
      <c r="A1019" s="490">
        <v>46169.0</v>
      </c>
      <c r="B1019" s="490">
        <v>46177.0</v>
      </c>
      <c r="C1019" s="385" t="s">
        <v>13576</v>
      </c>
      <c r="D1019" s="385">
        <v>8.66557080329727E14</v>
      </c>
      <c r="E1019" s="385" t="s">
        <v>2772</v>
      </c>
      <c r="F1019" s="385" t="s">
        <v>68</v>
      </c>
      <c r="G1019" s="491" t="s">
        <v>68</v>
      </c>
      <c r="H1019" s="385">
        <v>8.186826591E9</v>
      </c>
      <c r="I1019" s="496" t="s">
        <v>68</v>
      </c>
      <c r="J1019" s="437"/>
      <c r="K1019" s="437"/>
      <c r="L1019" s="437"/>
      <c r="M1019" s="437"/>
      <c r="N1019" s="437"/>
      <c r="O1019" s="437"/>
      <c r="P1019" s="437"/>
      <c r="Q1019" s="437"/>
      <c r="R1019" s="437"/>
      <c r="S1019" s="437"/>
      <c r="T1019" s="437"/>
      <c r="U1019" s="437"/>
      <c r="V1019" s="437"/>
      <c r="W1019" s="437"/>
      <c r="X1019" s="437"/>
      <c r="Y1019" s="437"/>
      <c r="Z1019" s="437"/>
      <c r="AA1019" s="437"/>
      <c r="AB1019" s="437"/>
    </row>
    <row r="1020">
      <c r="A1020" s="490">
        <v>46169.0</v>
      </c>
      <c r="B1020" s="385" t="s">
        <v>13641</v>
      </c>
      <c r="C1020" s="385" t="s">
        <v>13576</v>
      </c>
      <c r="D1020" s="385">
        <v>8.66557080341706E14</v>
      </c>
      <c r="E1020" s="385" t="s">
        <v>2772</v>
      </c>
      <c r="F1020" s="385" t="s">
        <v>68</v>
      </c>
      <c r="G1020" s="491" t="s">
        <v>68</v>
      </c>
      <c r="H1020" s="385">
        <v>8.112767115E9</v>
      </c>
      <c r="I1020" s="496" t="s">
        <v>68</v>
      </c>
      <c r="J1020" s="437"/>
      <c r="K1020" s="437"/>
      <c r="L1020" s="437"/>
      <c r="M1020" s="437"/>
      <c r="N1020" s="437"/>
      <c r="O1020" s="437"/>
      <c r="P1020" s="437"/>
      <c r="Q1020" s="437"/>
      <c r="R1020" s="437"/>
      <c r="S1020" s="437"/>
      <c r="T1020" s="437"/>
      <c r="U1020" s="437"/>
      <c r="V1020" s="437"/>
      <c r="W1020" s="437"/>
      <c r="X1020" s="437"/>
      <c r="Y1020" s="437"/>
      <c r="Z1020" s="437"/>
      <c r="AA1020" s="437"/>
      <c r="AB1020" s="437"/>
    </row>
    <row r="1021">
      <c r="A1021" s="490">
        <v>46169.0</v>
      </c>
      <c r="B1021" s="490">
        <v>46177.0</v>
      </c>
      <c r="C1021" s="385" t="s">
        <v>13576</v>
      </c>
      <c r="D1021" s="385">
        <v>8.66557080386156E14</v>
      </c>
      <c r="E1021" s="385" t="s">
        <v>2772</v>
      </c>
      <c r="F1021" s="385" t="s">
        <v>68</v>
      </c>
      <c r="G1021" s="491" t="s">
        <v>68</v>
      </c>
      <c r="H1021" s="385">
        <v>8.11230053E9</v>
      </c>
      <c r="I1021" s="496" t="s">
        <v>68</v>
      </c>
      <c r="J1021" s="437"/>
      <c r="K1021" s="437"/>
      <c r="L1021" s="437"/>
      <c r="M1021" s="437"/>
      <c r="N1021" s="437"/>
      <c r="O1021" s="437"/>
      <c r="P1021" s="437"/>
      <c r="Q1021" s="437"/>
      <c r="R1021" s="437"/>
      <c r="S1021" s="437"/>
      <c r="T1021" s="437"/>
      <c r="U1021" s="437"/>
      <c r="V1021" s="437"/>
      <c r="W1021" s="437"/>
      <c r="X1021" s="437"/>
      <c r="Y1021" s="437"/>
      <c r="Z1021" s="437"/>
      <c r="AA1021" s="437"/>
      <c r="AB1021" s="437"/>
    </row>
    <row r="1022">
      <c r="A1022" s="490">
        <v>46169.0</v>
      </c>
      <c r="B1022" s="490">
        <v>46177.0</v>
      </c>
      <c r="C1022" s="385" t="s">
        <v>13576</v>
      </c>
      <c r="D1022" s="385">
        <v>8.66557080344999E14</v>
      </c>
      <c r="E1022" s="385" t="s">
        <v>2772</v>
      </c>
      <c r="F1022" s="385" t="s">
        <v>68</v>
      </c>
      <c r="G1022" s="491" t="s">
        <v>68</v>
      </c>
      <c r="H1022" s="385">
        <v>8.110379214E9</v>
      </c>
      <c r="I1022" s="496" t="s">
        <v>68</v>
      </c>
      <c r="J1022" s="437"/>
      <c r="K1022" s="437"/>
      <c r="L1022" s="437"/>
      <c r="M1022" s="437"/>
      <c r="N1022" s="437"/>
      <c r="O1022" s="437"/>
      <c r="P1022" s="437"/>
      <c r="Q1022" s="437"/>
      <c r="R1022" s="437"/>
      <c r="S1022" s="437"/>
      <c r="T1022" s="437"/>
      <c r="U1022" s="437"/>
      <c r="V1022" s="437"/>
      <c r="W1022" s="437"/>
      <c r="X1022" s="437"/>
      <c r="Y1022" s="437"/>
      <c r="Z1022" s="437"/>
      <c r="AA1022" s="437"/>
      <c r="AB1022" s="437"/>
    </row>
    <row r="1023">
      <c r="A1023" s="490">
        <v>46169.0</v>
      </c>
      <c r="B1023" s="490">
        <v>46170.0</v>
      </c>
      <c r="C1023" s="385" t="s">
        <v>13576</v>
      </c>
      <c r="D1023" s="385">
        <v>8.66557080341805E14</v>
      </c>
      <c r="E1023" s="385" t="s">
        <v>2772</v>
      </c>
      <c r="F1023" s="385" t="s">
        <v>68</v>
      </c>
      <c r="G1023" s="491" t="s">
        <v>68</v>
      </c>
      <c r="H1023" s="385">
        <v>8.18805624E9</v>
      </c>
      <c r="I1023" s="496" t="s">
        <v>68</v>
      </c>
      <c r="J1023" s="437"/>
      <c r="K1023" s="437"/>
      <c r="L1023" s="437"/>
      <c r="M1023" s="437"/>
      <c r="N1023" s="437"/>
      <c r="O1023" s="437"/>
      <c r="P1023" s="437"/>
      <c r="Q1023" s="437"/>
      <c r="R1023" s="437"/>
      <c r="S1023" s="437"/>
      <c r="T1023" s="437"/>
      <c r="U1023" s="437"/>
      <c r="V1023" s="437"/>
      <c r="W1023" s="437"/>
      <c r="X1023" s="437"/>
      <c r="Y1023" s="437"/>
      <c r="Z1023" s="437"/>
      <c r="AA1023" s="437"/>
      <c r="AB1023" s="437"/>
    </row>
    <row r="1024">
      <c r="A1024" s="490">
        <v>46169.0</v>
      </c>
      <c r="B1024" s="490">
        <v>46170.0</v>
      </c>
      <c r="C1024" s="385" t="s">
        <v>13576</v>
      </c>
      <c r="D1024" s="385">
        <v>8.66557080313002E14</v>
      </c>
      <c r="E1024" s="385" t="s">
        <v>2772</v>
      </c>
      <c r="F1024" s="385" t="s">
        <v>68</v>
      </c>
      <c r="G1024" s="491" t="s">
        <v>68</v>
      </c>
      <c r="H1024" s="385">
        <v>8.187994416E9</v>
      </c>
      <c r="I1024" s="496" t="s">
        <v>68</v>
      </c>
      <c r="J1024" s="437"/>
      <c r="K1024" s="437"/>
      <c r="L1024" s="437"/>
      <c r="M1024" s="437"/>
      <c r="N1024" s="437"/>
      <c r="O1024" s="437"/>
      <c r="P1024" s="437"/>
      <c r="Q1024" s="437"/>
      <c r="R1024" s="437"/>
      <c r="S1024" s="437"/>
      <c r="T1024" s="437"/>
      <c r="U1024" s="437"/>
      <c r="V1024" s="437"/>
      <c r="W1024" s="437"/>
      <c r="X1024" s="437"/>
      <c r="Y1024" s="437"/>
      <c r="Z1024" s="437"/>
      <c r="AA1024" s="437"/>
      <c r="AB1024" s="437"/>
    </row>
    <row r="1025">
      <c r="A1025" s="490">
        <v>46169.0</v>
      </c>
      <c r="B1025" s="490">
        <v>46170.0</v>
      </c>
      <c r="C1025" s="385" t="s">
        <v>13576</v>
      </c>
      <c r="D1025" s="385">
        <v>8.66557080341508E14</v>
      </c>
      <c r="E1025" s="385" t="s">
        <v>2772</v>
      </c>
      <c r="F1025" s="385" t="s">
        <v>68</v>
      </c>
      <c r="G1025" s="491" t="s">
        <v>68</v>
      </c>
      <c r="H1025" s="385">
        <v>8.110405713E9</v>
      </c>
      <c r="I1025" s="496" t="s">
        <v>68</v>
      </c>
      <c r="J1025" s="437"/>
      <c r="K1025" s="437"/>
      <c r="L1025" s="437"/>
      <c r="M1025" s="437"/>
      <c r="N1025" s="437"/>
      <c r="O1025" s="437"/>
      <c r="P1025" s="437"/>
      <c r="Q1025" s="437"/>
      <c r="R1025" s="437"/>
      <c r="S1025" s="437"/>
      <c r="T1025" s="437"/>
      <c r="U1025" s="437"/>
      <c r="V1025" s="437"/>
      <c r="W1025" s="437"/>
      <c r="X1025" s="437"/>
      <c r="Y1025" s="437"/>
      <c r="Z1025" s="437"/>
      <c r="AA1025" s="437"/>
      <c r="AB1025" s="437"/>
    </row>
    <row r="1026">
      <c r="A1026" s="490">
        <v>46169.0</v>
      </c>
      <c r="B1026" s="490">
        <v>46170.0</v>
      </c>
      <c r="C1026" s="385" t="s">
        <v>13576</v>
      </c>
      <c r="D1026" s="385">
        <v>8.66557080341839E14</v>
      </c>
      <c r="E1026" s="385" t="s">
        <v>2772</v>
      </c>
      <c r="F1026" s="385" t="s">
        <v>68</v>
      </c>
      <c r="G1026" s="491" t="s">
        <v>68</v>
      </c>
      <c r="H1026" s="385">
        <v>8.110519067E9</v>
      </c>
      <c r="I1026" s="496" t="s">
        <v>68</v>
      </c>
      <c r="J1026" s="437"/>
      <c r="K1026" s="437"/>
      <c r="L1026" s="437"/>
      <c r="M1026" s="437"/>
      <c r="N1026" s="437"/>
      <c r="O1026" s="437"/>
      <c r="P1026" s="437"/>
      <c r="Q1026" s="437"/>
      <c r="R1026" s="437"/>
      <c r="S1026" s="437"/>
      <c r="T1026" s="437"/>
      <c r="U1026" s="437"/>
      <c r="V1026" s="437"/>
      <c r="W1026" s="437"/>
      <c r="X1026" s="437"/>
      <c r="Y1026" s="437"/>
      <c r="Z1026" s="437"/>
      <c r="AA1026" s="437"/>
      <c r="AB1026" s="437"/>
    </row>
    <row r="1027">
      <c r="A1027" s="490">
        <v>46169.0</v>
      </c>
      <c r="B1027" s="490">
        <v>46170.0</v>
      </c>
      <c r="C1027" s="385" t="s">
        <v>13576</v>
      </c>
      <c r="D1027" s="385">
        <v>8.66557080313119E14</v>
      </c>
      <c r="E1027" s="385" t="s">
        <v>2772</v>
      </c>
      <c r="F1027" s="385" t="s">
        <v>68</v>
      </c>
      <c r="G1027" s="491" t="s">
        <v>68</v>
      </c>
      <c r="H1027" s="385">
        <v>8.111817681E9</v>
      </c>
      <c r="I1027" s="496" t="s">
        <v>68</v>
      </c>
      <c r="J1027" s="437"/>
      <c r="K1027" s="437"/>
      <c r="L1027" s="437"/>
      <c r="M1027" s="437"/>
      <c r="N1027" s="437"/>
      <c r="O1027" s="437"/>
      <c r="P1027" s="437"/>
      <c r="Q1027" s="437"/>
      <c r="R1027" s="437"/>
      <c r="S1027" s="437"/>
      <c r="T1027" s="437"/>
      <c r="U1027" s="437"/>
      <c r="V1027" s="437"/>
      <c r="W1027" s="437"/>
      <c r="X1027" s="437"/>
      <c r="Y1027" s="437"/>
      <c r="Z1027" s="437"/>
      <c r="AA1027" s="437"/>
      <c r="AB1027" s="437"/>
    </row>
    <row r="1028">
      <c r="A1028" s="490">
        <v>46169.0</v>
      </c>
      <c r="B1028" s="490">
        <v>46170.0</v>
      </c>
      <c r="C1028" s="385" t="s">
        <v>13576</v>
      </c>
      <c r="D1028" s="385">
        <v>8.6655708038576E14</v>
      </c>
      <c r="E1028" s="385" t="s">
        <v>2772</v>
      </c>
      <c r="F1028" s="385" t="s">
        <v>68</v>
      </c>
      <c r="G1028" s="491" t="s">
        <v>68</v>
      </c>
      <c r="H1028" s="385">
        <v>8.1869201E9</v>
      </c>
      <c r="I1028" s="496" t="s">
        <v>68</v>
      </c>
      <c r="J1028" s="437"/>
      <c r="K1028" s="437"/>
      <c r="L1028" s="437"/>
      <c r="M1028" s="437"/>
      <c r="N1028" s="437"/>
      <c r="O1028" s="437"/>
      <c r="P1028" s="437"/>
      <c r="Q1028" s="437"/>
      <c r="R1028" s="437"/>
      <c r="S1028" s="437"/>
      <c r="T1028" s="437"/>
      <c r="U1028" s="437"/>
      <c r="V1028" s="437"/>
      <c r="W1028" s="437"/>
      <c r="X1028" s="437"/>
      <c r="Y1028" s="437"/>
      <c r="Z1028" s="437"/>
      <c r="AA1028" s="437"/>
      <c r="AB1028" s="437"/>
    </row>
    <row r="1029">
      <c r="A1029" s="490">
        <v>46169.0</v>
      </c>
      <c r="B1029" s="490">
        <v>46170.0</v>
      </c>
      <c r="C1029" s="385" t="s">
        <v>13576</v>
      </c>
      <c r="D1029" s="385">
        <v>8.66557080328372E14</v>
      </c>
      <c r="E1029" s="385" t="s">
        <v>2772</v>
      </c>
      <c r="F1029" s="385" t="s">
        <v>68</v>
      </c>
      <c r="G1029" s="491" t="s">
        <v>68</v>
      </c>
      <c r="H1029" s="385">
        <v>8.187075207E9</v>
      </c>
      <c r="I1029" s="496" t="s">
        <v>68</v>
      </c>
      <c r="J1029" s="437"/>
      <c r="K1029" s="437"/>
      <c r="L1029" s="437"/>
      <c r="M1029" s="437"/>
      <c r="N1029" s="437"/>
      <c r="O1029" s="437"/>
      <c r="P1029" s="437"/>
      <c r="Q1029" s="437"/>
      <c r="R1029" s="437"/>
      <c r="S1029" s="437"/>
      <c r="T1029" s="437"/>
      <c r="U1029" s="437"/>
      <c r="V1029" s="437"/>
      <c r="W1029" s="437"/>
      <c r="X1029" s="437"/>
      <c r="Y1029" s="437"/>
      <c r="Z1029" s="437"/>
      <c r="AA1029" s="437"/>
      <c r="AB1029" s="437"/>
    </row>
    <row r="1030">
      <c r="A1030" s="490">
        <v>46169.0</v>
      </c>
      <c r="B1030" s="490">
        <v>46170.0</v>
      </c>
      <c r="C1030" s="385" t="s">
        <v>13576</v>
      </c>
      <c r="D1030" s="385">
        <v>8.6655708032838E14</v>
      </c>
      <c r="E1030" s="385" t="s">
        <v>2772</v>
      </c>
      <c r="F1030" s="385" t="s">
        <v>68</v>
      </c>
      <c r="G1030" s="491" t="s">
        <v>68</v>
      </c>
      <c r="H1030" s="385">
        <v>8.110388478E9</v>
      </c>
      <c r="I1030" s="496" t="s">
        <v>68</v>
      </c>
      <c r="J1030" s="437"/>
      <c r="K1030" s="437"/>
      <c r="L1030" s="437"/>
      <c r="M1030" s="437"/>
      <c r="N1030" s="437"/>
      <c r="O1030" s="437"/>
      <c r="P1030" s="437"/>
      <c r="Q1030" s="437"/>
      <c r="R1030" s="437"/>
      <c r="S1030" s="437"/>
      <c r="T1030" s="437"/>
      <c r="U1030" s="437"/>
      <c r="V1030" s="437"/>
      <c r="W1030" s="437"/>
      <c r="X1030" s="437"/>
      <c r="Y1030" s="437"/>
      <c r="Z1030" s="437"/>
      <c r="AA1030" s="437"/>
      <c r="AB1030" s="437"/>
    </row>
    <row r="1031">
      <c r="A1031" s="490">
        <v>46169.0</v>
      </c>
      <c r="B1031" s="490">
        <v>46170.0</v>
      </c>
      <c r="C1031" s="385" t="s">
        <v>13576</v>
      </c>
      <c r="D1031" s="385">
        <v>8.66557080341516E14</v>
      </c>
      <c r="E1031" s="385" t="s">
        <v>2772</v>
      </c>
      <c r="F1031" s="385" t="s">
        <v>68</v>
      </c>
      <c r="G1031" s="491" t="s">
        <v>68</v>
      </c>
      <c r="H1031" s="385">
        <v>8.110439868E9</v>
      </c>
      <c r="I1031" s="496" t="s">
        <v>68</v>
      </c>
      <c r="J1031" s="437"/>
      <c r="K1031" s="437"/>
      <c r="L1031" s="437"/>
      <c r="M1031" s="437"/>
      <c r="N1031" s="437"/>
      <c r="O1031" s="437"/>
      <c r="P1031" s="437"/>
      <c r="Q1031" s="437"/>
      <c r="R1031" s="437"/>
      <c r="S1031" s="437"/>
      <c r="T1031" s="437"/>
      <c r="U1031" s="437"/>
      <c r="V1031" s="437"/>
      <c r="W1031" s="437"/>
      <c r="X1031" s="437"/>
      <c r="Y1031" s="437"/>
      <c r="Z1031" s="437"/>
      <c r="AA1031" s="437"/>
      <c r="AB1031" s="437"/>
    </row>
    <row r="1032">
      <c r="A1032" s="490">
        <v>46169.0</v>
      </c>
      <c r="B1032" s="490">
        <v>46170.0</v>
      </c>
      <c r="C1032" s="385" t="s">
        <v>13576</v>
      </c>
      <c r="D1032" s="385">
        <v>8.66557080341771E14</v>
      </c>
      <c r="E1032" s="385" t="s">
        <v>2772</v>
      </c>
      <c r="F1032" s="385" t="s">
        <v>68</v>
      </c>
      <c r="G1032" s="491" t="s">
        <v>68</v>
      </c>
      <c r="H1032" s="385">
        <v>8.187082376E9</v>
      </c>
      <c r="I1032" s="496" t="s">
        <v>68</v>
      </c>
      <c r="J1032" s="437"/>
      <c r="K1032" s="437"/>
      <c r="L1032" s="437"/>
      <c r="M1032" s="437"/>
      <c r="N1032" s="437"/>
      <c r="O1032" s="437"/>
      <c r="P1032" s="437"/>
      <c r="Q1032" s="437"/>
      <c r="R1032" s="437"/>
      <c r="S1032" s="437"/>
      <c r="T1032" s="437"/>
      <c r="U1032" s="437"/>
      <c r="V1032" s="437"/>
      <c r="W1032" s="437"/>
      <c r="X1032" s="437"/>
      <c r="Y1032" s="437"/>
      <c r="Z1032" s="437"/>
      <c r="AA1032" s="437"/>
      <c r="AB1032" s="437"/>
    </row>
    <row r="1033">
      <c r="A1033" s="490">
        <v>46169.0</v>
      </c>
      <c r="B1033" s="490">
        <v>46170.0</v>
      </c>
      <c r="C1033" s="385" t="s">
        <v>13576</v>
      </c>
      <c r="D1033" s="385">
        <v>8.66557080024492E14</v>
      </c>
      <c r="E1033" s="385" t="s">
        <v>2772</v>
      </c>
      <c r="F1033" s="385" t="s">
        <v>10618</v>
      </c>
      <c r="G1033" s="491" t="s">
        <v>68</v>
      </c>
      <c r="H1033" s="385">
        <v>8.128891631E9</v>
      </c>
      <c r="I1033" s="497">
        <v>46177.0</v>
      </c>
      <c r="J1033" s="437"/>
      <c r="K1033" s="437"/>
      <c r="L1033" s="437"/>
      <c r="M1033" s="437"/>
      <c r="N1033" s="437"/>
      <c r="O1033" s="437"/>
      <c r="P1033" s="437"/>
      <c r="Q1033" s="437"/>
      <c r="R1033" s="437"/>
      <c r="S1033" s="437"/>
      <c r="T1033" s="437"/>
      <c r="U1033" s="437"/>
      <c r="V1033" s="437"/>
      <c r="W1033" s="437"/>
      <c r="X1033" s="437"/>
      <c r="Y1033" s="437"/>
      <c r="Z1033" s="437"/>
      <c r="AA1033" s="437"/>
      <c r="AB1033" s="437"/>
    </row>
    <row r="1034">
      <c r="A1034" s="490">
        <v>46169.0</v>
      </c>
      <c r="B1034" s="490">
        <v>46170.0</v>
      </c>
      <c r="C1034" s="385" t="s">
        <v>13576</v>
      </c>
      <c r="D1034" s="385">
        <v>8.66557080313184E14</v>
      </c>
      <c r="E1034" s="385" t="s">
        <v>2772</v>
      </c>
      <c r="F1034" s="385" t="s">
        <v>10618</v>
      </c>
      <c r="G1034" s="491" t="s">
        <v>68</v>
      </c>
      <c r="H1034" s="385">
        <v>8.128998588E9</v>
      </c>
      <c r="I1034" s="497">
        <v>46176.0</v>
      </c>
      <c r="J1034" s="437"/>
      <c r="K1034" s="437"/>
      <c r="L1034" s="437"/>
      <c r="M1034" s="437"/>
      <c r="N1034" s="437"/>
      <c r="O1034" s="437"/>
      <c r="P1034" s="437"/>
      <c r="Q1034" s="437"/>
      <c r="R1034" s="437"/>
      <c r="S1034" s="437"/>
      <c r="T1034" s="437"/>
      <c r="U1034" s="437"/>
      <c r="V1034" s="437"/>
      <c r="W1034" s="437"/>
      <c r="X1034" s="437"/>
      <c r="Y1034" s="437"/>
      <c r="Z1034" s="437"/>
      <c r="AA1034" s="437"/>
      <c r="AB1034" s="437"/>
    </row>
    <row r="1035">
      <c r="A1035" s="490">
        <v>46169.0</v>
      </c>
      <c r="B1035" s="490">
        <v>46170.0</v>
      </c>
      <c r="C1035" s="385" t="s">
        <v>13576</v>
      </c>
      <c r="D1035" s="385">
        <v>8.665570803868E14</v>
      </c>
      <c r="E1035" s="385" t="s">
        <v>2772</v>
      </c>
      <c r="F1035" s="385" t="s">
        <v>10618</v>
      </c>
      <c r="G1035" s="491" t="s">
        <v>68</v>
      </c>
      <c r="H1035" s="385">
        <v>8.128621585E9</v>
      </c>
      <c r="I1035" s="497">
        <v>46176.0</v>
      </c>
      <c r="J1035" s="437"/>
      <c r="K1035" s="437"/>
      <c r="L1035" s="437"/>
      <c r="M1035" s="437"/>
      <c r="N1035" s="437"/>
      <c r="O1035" s="437"/>
      <c r="P1035" s="437"/>
      <c r="Q1035" s="437"/>
      <c r="R1035" s="437"/>
      <c r="S1035" s="437"/>
      <c r="T1035" s="437"/>
      <c r="U1035" s="437"/>
      <c r="V1035" s="437"/>
      <c r="W1035" s="437"/>
      <c r="X1035" s="437"/>
      <c r="Y1035" s="437"/>
      <c r="Z1035" s="437"/>
      <c r="AA1035" s="437"/>
      <c r="AB1035" s="437"/>
    </row>
    <row r="1036">
      <c r="A1036" s="490">
        <v>46169.0</v>
      </c>
      <c r="B1036" s="490">
        <v>46170.0</v>
      </c>
      <c r="C1036" s="385" t="s">
        <v>13576</v>
      </c>
      <c r="D1036" s="385">
        <v>8.66557080329883E14</v>
      </c>
      <c r="E1036" s="385" t="s">
        <v>2772</v>
      </c>
      <c r="F1036" s="385" t="s">
        <v>10618</v>
      </c>
      <c r="G1036" s="491" t="s">
        <v>68</v>
      </c>
      <c r="H1036" s="385">
        <v>8.128699046E9</v>
      </c>
      <c r="I1036" s="497">
        <v>46176.0</v>
      </c>
      <c r="J1036" s="437"/>
      <c r="K1036" s="437"/>
      <c r="L1036" s="437"/>
      <c r="M1036" s="437"/>
      <c r="N1036" s="437"/>
      <c r="O1036" s="437"/>
      <c r="P1036" s="437"/>
      <c r="Q1036" s="437"/>
      <c r="R1036" s="437"/>
      <c r="S1036" s="437"/>
      <c r="T1036" s="437"/>
      <c r="U1036" s="437"/>
      <c r="V1036" s="437"/>
      <c r="W1036" s="437"/>
      <c r="X1036" s="437"/>
      <c r="Y1036" s="437"/>
      <c r="Z1036" s="437"/>
      <c r="AA1036" s="437"/>
      <c r="AB1036" s="437"/>
    </row>
    <row r="1037">
      <c r="A1037" s="490">
        <v>46169.0</v>
      </c>
      <c r="B1037" s="490">
        <v>46170.0</v>
      </c>
      <c r="C1037" s="385" t="s">
        <v>13576</v>
      </c>
      <c r="D1037" s="385">
        <v>8.66557080301536E14</v>
      </c>
      <c r="E1037" s="385" t="s">
        <v>2772</v>
      </c>
      <c r="F1037" s="385" t="s">
        <v>10618</v>
      </c>
      <c r="G1037" s="491" t="s">
        <v>68</v>
      </c>
      <c r="H1037" s="385">
        <v>8.129090563E9</v>
      </c>
      <c r="I1037" s="497">
        <v>46177.0</v>
      </c>
      <c r="J1037" s="437"/>
      <c r="K1037" s="437"/>
      <c r="L1037" s="437"/>
      <c r="M1037" s="437"/>
      <c r="N1037" s="437"/>
      <c r="O1037" s="437"/>
      <c r="P1037" s="437"/>
      <c r="Q1037" s="437"/>
      <c r="R1037" s="437"/>
      <c r="S1037" s="437"/>
      <c r="T1037" s="437"/>
      <c r="U1037" s="437"/>
      <c r="V1037" s="437"/>
      <c r="W1037" s="437"/>
      <c r="X1037" s="437"/>
      <c r="Y1037" s="437"/>
      <c r="Z1037" s="437"/>
      <c r="AA1037" s="437"/>
      <c r="AB1037" s="437"/>
    </row>
    <row r="1038">
      <c r="A1038" s="490">
        <v>46169.0</v>
      </c>
      <c r="B1038" s="490">
        <v>46170.0</v>
      </c>
      <c r="C1038" s="385" t="s">
        <v>13576</v>
      </c>
      <c r="D1038" s="385">
        <v>8.66557080374517E14</v>
      </c>
      <c r="E1038" s="385" t="s">
        <v>2772</v>
      </c>
      <c r="F1038" s="385" t="s">
        <v>68</v>
      </c>
      <c r="G1038" s="491" t="s">
        <v>68</v>
      </c>
      <c r="H1038" s="385">
        <v>8.186697261E9</v>
      </c>
      <c r="I1038" s="496" t="s">
        <v>68</v>
      </c>
      <c r="J1038" s="437"/>
      <c r="K1038" s="437"/>
      <c r="L1038" s="437"/>
      <c r="M1038" s="437"/>
      <c r="N1038" s="437"/>
      <c r="O1038" s="437"/>
      <c r="P1038" s="437"/>
      <c r="Q1038" s="437"/>
      <c r="R1038" s="437"/>
      <c r="S1038" s="437"/>
      <c r="T1038" s="437"/>
      <c r="U1038" s="437"/>
      <c r="V1038" s="437"/>
      <c r="W1038" s="437"/>
      <c r="X1038" s="437"/>
      <c r="Y1038" s="437"/>
      <c r="Z1038" s="437"/>
      <c r="AA1038" s="437"/>
      <c r="AB1038" s="437"/>
    </row>
    <row r="1039">
      <c r="A1039" s="490">
        <v>46169.0</v>
      </c>
      <c r="B1039" s="490">
        <v>46170.0</v>
      </c>
      <c r="C1039" s="385" t="s">
        <v>13576</v>
      </c>
      <c r="D1039" s="385">
        <v>8.66557080330105E14</v>
      </c>
      <c r="E1039" s="385" t="s">
        <v>7814</v>
      </c>
      <c r="F1039" s="385" t="s">
        <v>13579</v>
      </c>
      <c r="G1039" s="491">
        <v>452.4</v>
      </c>
      <c r="H1039" s="385" t="s">
        <v>68</v>
      </c>
      <c r="I1039" s="496" t="s">
        <v>68</v>
      </c>
      <c r="J1039" s="437"/>
      <c r="K1039" s="437"/>
      <c r="L1039" s="437"/>
      <c r="M1039" s="437"/>
      <c r="N1039" s="437"/>
      <c r="O1039" s="437"/>
      <c r="P1039" s="437"/>
      <c r="Q1039" s="437"/>
      <c r="R1039" s="437"/>
      <c r="S1039" s="437"/>
      <c r="T1039" s="437"/>
      <c r="U1039" s="437"/>
      <c r="V1039" s="437"/>
      <c r="W1039" s="437"/>
      <c r="X1039" s="437"/>
      <c r="Y1039" s="437"/>
      <c r="Z1039" s="437"/>
      <c r="AA1039" s="437"/>
      <c r="AB1039" s="437"/>
    </row>
    <row r="1040">
      <c r="A1040" s="490">
        <v>46169.0</v>
      </c>
      <c r="B1040" s="490">
        <v>46170.0</v>
      </c>
      <c r="C1040" s="385" t="s">
        <v>13576</v>
      </c>
      <c r="D1040" s="385">
        <v>8.66557080341748E14</v>
      </c>
      <c r="E1040" s="385" t="s">
        <v>7814</v>
      </c>
      <c r="F1040" s="385" t="s">
        <v>13579</v>
      </c>
      <c r="G1040" s="491">
        <v>452.4</v>
      </c>
      <c r="H1040" s="385" t="s">
        <v>68</v>
      </c>
      <c r="I1040" s="496" t="s">
        <v>68</v>
      </c>
      <c r="J1040" s="437"/>
      <c r="K1040" s="437"/>
      <c r="L1040" s="437"/>
      <c r="M1040" s="437"/>
      <c r="N1040" s="437"/>
      <c r="O1040" s="437"/>
      <c r="P1040" s="437"/>
      <c r="Q1040" s="437"/>
      <c r="R1040" s="437"/>
      <c r="S1040" s="437"/>
      <c r="T1040" s="437"/>
      <c r="U1040" s="437"/>
      <c r="V1040" s="437"/>
      <c r="W1040" s="437"/>
      <c r="X1040" s="437"/>
      <c r="Y1040" s="437"/>
      <c r="Z1040" s="437"/>
      <c r="AA1040" s="437"/>
      <c r="AB1040" s="437"/>
    </row>
    <row r="1041">
      <c r="A1041" s="490">
        <v>46169.0</v>
      </c>
      <c r="B1041" s="490">
        <v>46170.0</v>
      </c>
      <c r="C1041" s="385" t="s">
        <v>13642</v>
      </c>
      <c r="D1041" s="385">
        <v>1.7026228369E10</v>
      </c>
      <c r="E1041" s="437"/>
      <c r="F1041" s="437"/>
      <c r="G1041" s="502"/>
      <c r="H1041" s="437"/>
      <c r="I1041" s="492"/>
      <c r="J1041" s="437"/>
      <c r="K1041" s="437"/>
      <c r="L1041" s="437"/>
      <c r="M1041" s="437"/>
      <c r="N1041" s="437"/>
      <c r="O1041" s="437"/>
      <c r="P1041" s="437"/>
      <c r="Q1041" s="437"/>
      <c r="R1041" s="437"/>
      <c r="S1041" s="437"/>
      <c r="T1041" s="437"/>
      <c r="U1041" s="437"/>
      <c r="V1041" s="437"/>
      <c r="W1041" s="437"/>
      <c r="X1041" s="437"/>
      <c r="Y1041" s="437"/>
      <c r="Z1041" s="437"/>
      <c r="AA1041" s="437"/>
      <c r="AB1041" s="437"/>
    </row>
    <row r="1042">
      <c r="A1042" s="490">
        <v>46169.0</v>
      </c>
      <c r="B1042" s="490">
        <v>46170.0</v>
      </c>
      <c r="C1042" s="385" t="s">
        <v>13643</v>
      </c>
      <c r="D1042" s="385">
        <v>8.63874088884295E14</v>
      </c>
      <c r="E1042" s="437"/>
      <c r="F1042" s="437"/>
      <c r="G1042" s="502"/>
      <c r="H1042" s="437"/>
      <c r="I1042" s="492"/>
      <c r="J1042" s="437"/>
      <c r="K1042" s="437"/>
      <c r="L1042" s="437"/>
      <c r="M1042" s="437"/>
      <c r="N1042" s="437"/>
      <c r="O1042" s="437"/>
      <c r="P1042" s="437"/>
      <c r="Q1042" s="437"/>
      <c r="R1042" s="437"/>
      <c r="S1042" s="437"/>
      <c r="T1042" s="437"/>
      <c r="U1042" s="437"/>
      <c r="V1042" s="437"/>
      <c r="W1042" s="437"/>
      <c r="X1042" s="437"/>
      <c r="Y1042" s="437"/>
      <c r="Z1042" s="437"/>
      <c r="AA1042" s="437"/>
      <c r="AB1042" s="437"/>
    </row>
    <row r="1043">
      <c r="A1043" s="490">
        <v>46169.0</v>
      </c>
      <c r="B1043" s="490">
        <v>46170.0</v>
      </c>
      <c r="C1043" s="385" t="s">
        <v>13643</v>
      </c>
      <c r="D1043" s="385">
        <v>8.63874088717586E14</v>
      </c>
      <c r="E1043" s="437"/>
      <c r="F1043" s="437"/>
      <c r="G1043" s="502"/>
      <c r="H1043" s="437"/>
      <c r="I1043" s="492"/>
      <c r="J1043" s="437"/>
      <c r="K1043" s="437"/>
      <c r="L1043" s="437"/>
      <c r="M1043" s="437"/>
      <c r="N1043" s="437"/>
      <c r="O1043" s="437"/>
      <c r="P1043" s="437"/>
      <c r="Q1043" s="437"/>
      <c r="R1043" s="437"/>
      <c r="S1043" s="437"/>
      <c r="T1043" s="437"/>
      <c r="U1043" s="437"/>
      <c r="V1043" s="437"/>
      <c r="W1043" s="437"/>
      <c r="X1043" s="437"/>
      <c r="Y1043" s="437"/>
      <c r="Z1043" s="437"/>
      <c r="AA1043" s="437"/>
      <c r="AB1043" s="437"/>
    </row>
    <row r="1044">
      <c r="A1044" s="490">
        <v>46169.0</v>
      </c>
      <c r="B1044" s="490">
        <v>46170.0</v>
      </c>
      <c r="C1044" s="385" t="s">
        <v>13644</v>
      </c>
      <c r="D1044" s="385">
        <v>8.6176807786759E13</v>
      </c>
      <c r="E1044" s="437"/>
      <c r="F1044" s="437"/>
      <c r="G1044" s="502"/>
      <c r="H1044" s="437"/>
      <c r="I1044" s="492"/>
      <c r="J1044" s="437"/>
      <c r="K1044" s="437"/>
      <c r="L1044" s="437"/>
      <c r="M1044" s="437"/>
      <c r="N1044" s="437"/>
      <c r="O1044" s="437"/>
      <c r="P1044" s="437"/>
      <c r="Q1044" s="437"/>
      <c r="R1044" s="437"/>
      <c r="S1044" s="437"/>
      <c r="T1044" s="437"/>
      <c r="U1044" s="437"/>
      <c r="V1044" s="437"/>
      <c r="W1044" s="437"/>
      <c r="X1044" s="437"/>
      <c r="Y1044" s="437"/>
      <c r="Z1044" s="437"/>
      <c r="AA1044" s="437"/>
      <c r="AB1044" s="437"/>
    </row>
    <row r="1045">
      <c r="A1045" s="490">
        <v>46169.0</v>
      </c>
      <c r="B1045" s="490">
        <v>46170.0</v>
      </c>
      <c r="C1045" s="385" t="s">
        <v>13644</v>
      </c>
      <c r="D1045" s="385">
        <v>8.61768077786465E14</v>
      </c>
      <c r="E1045" s="437"/>
      <c r="F1045" s="437"/>
      <c r="G1045" s="502"/>
      <c r="H1045" s="437"/>
      <c r="I1045" s="492"/>
      <c r="J1045" s="437"/>
      <c r="K1045" s="437"/>
      <c r="L1045" s="437"/>
      <c r="M1045" s="437"/>
      <c r="N1045" s="437"/>
      <c r="O1045" s="437"/>
      <c r="P1045" s="437"/>
      <c r="Q1045" s="437"/>
      <c r="R1045" s="437"/>
      <c r="S1045" s="437"/>
      <c r="T1045" s="437"/>
      <c r="U1045" s="437"/>
      <c r="V1045" s="437"/>
      <c r="W1045" s="437"/>
      <c r="X1045" s="437"/>
      <c r="Y1045" s="437"/>
      <c r="Z1045" s="437"/>
      <c r="AA1045" s="437"/>
      <c r="AB1045" s="437"/>
    </row>
    <row r="1046">
      <c r="A1046" s="490">
        <v>46181.0</v>
      </c>
      <c r="B1046" s="490">
        <v>46181.0</v>
      </c>
      <c r="C1046" s="385" t="s">
        <v>13601</v>
      </c>
      <c r="D1046" s="385">
        <v>8.69719062435822E14</v>
      </c>
      <c r="E1046" s="385" t="s">
        <v>2772</v>
      </c>
      <c r="F1046" s="385" t="s">
        <v>68</v>
      </c>
      <c r="G1046" s="502"/>
      <c r="H1046" s="385">
        <v>8.18653684E9</v>
      </c>
      <c r="I1046" s="492"/>
      <c r="J1046" s="437"/>
      <c r="K1046" s="437"/>
      <c r="L1046" s="437"/>
      <c r="M1046" s="437"/>
      <c r="N1046" s="437"/>
      <c r="O1046" s="437"/>
      <c r="P1046" s="437"/>
      <c r="Q1046" s="437"/>
      <c r="R1046" s="437"/>
      <c r="S1046" s="437"/>
      <c r="T1046" s="437"/>
      <c r="U1046" s="437"/>
      <c r="V1046" s="437"/>
      <c r="W1046" s="437"/>
      <c r="X1046" s="437"/>
      <c r="Y1046" s="437"/>
      <c r="Z1046" s="437"/>
      <c r="AA1046" s="437"/>
      <c r="AB1046" s="437"/>
    </row>
    <row r="1047">
      <c r="A1047" s="490">
        <v>46181.0</v>
      </c>
      <c r="B1047" s="490">
        <v>46181.0</v>
      </c>
      <c r="C1047" s="385" t="s">
        <v>13601</v>
      </c>
      <c r="D1047" s="385">
        <v>8.60896050906411E14</v>
      </c>
      <c r="E1047" s="385" t="s">
        <v>2772</v>
      </c>
      <c r="F1047" s="437"/>
      <c r="G1047" s="502"/>
      <c r="H1047" s="385">
        <v>8.186847331E9</v>
      </c>
      <c r="I1047" s="492"/>
      <c r="J1047" s="437"/>
      <c r="K1047" s="437"/>
      <c r="L1047" s="437"/>
      <c r="M1047" s="437"/>
      <c r="N1047" s="437"/>
      <c r="O1047" s="437"/>
      <c r="P1047" s="437"/>
      <c r="Q1047" s="437"/>
      <c r="R1047" s="437"/>
      <c r="S1047" s="437"/>
      <c r="T1047" s="437"/>
      <c r="U1047" s="437"/>
      <c r="V1047" s="437"/>
      <c r="W1047" s="437"/>
      <c r="X1047" s="437"/>
      <c r="Y1047" s="437"/>
      <c r="Z1047" s="437"/>
      <c r="AA1047" s="437"/>
      <c r="AB1047" s="437"/>
    </row>
    <row r="1048">
      <c r="A1048" s="490">
        <v>46181.0</v>
      </c>
      <c r="B1048" s="490">
        <v>46181.0</v>
      </c>
      <c r="C1048" s="385" t="s">
        <v>13601</v>
      </c>
      <c r="D1048" s="385">
        <v>8.60896050848001E14</v>
      </c>
      <c r="E1048" s="385" t="s">
        <v>2772</v>
      </c>
      <c r="F1048" s="437"/>
      <c r="G1048" s="502"/>
      <c r="H1048" s="385">
        <v>8.18605529E9</v>
      </c>
      <c r="I1048" s="492"/>
      <c r="J1048" s="437"/>
      <c r="K1048" s="437"/>
      <c r="L1048" s="437"/>
      <c r="M1048" s="437"/>
      <c r="N1048" s="437"/>
      <c r="O1048" s="437"/>
      <c r="P1048" s="437"/>
      <c r="Q1048" s="437"/>
      <c r="R1048" s="437"/>
      <c r="S1048" s="437"/>
      <c r="T1048" s="437"/>
      <c r="U1048" s="437"/>
      <c r="V1048" s="437"/>
      <c r="W1048" s="437"/>
      <c r="X1048" s="437"/>
      <c r="Y1048" s="437"/>
      <c r="Z1048" s="437"/>
      <c r="AA1048" s="437"/>
      <c r="AB1048" s="437"/>
    </row>
    <row r="1049">
      <c r="A1049" s="490">
        <v>46181.0</v>
      </c>
      <c r="B1049" s="490">
        <v>46181.0</v>
      </c>
      <c r="C1049" s="385" t="s">
        <v>13601</v>
      </c>
      <c r="D1049" s="385">
        <v>8.60896050883537E14</v>
      </c>
      <c r="E1049" s="385" t="s">
        <v>2772</v>
      </c>
      <c r="F1049" s="437"/>
      <c r="G1049" s="502"/>
      <c r="H1049" s="385">
        <v>8.114833639E9</v>
      </c>
      <c r="I1049" s="492"/>
      <c r="J1049" s="437"/>
      <c r="K1049" s="437"/>
      <c r="L1049" s="437"/>
      <c r="M1049" s="437"/>
      <c r="N1049" s="437"/>
      <c r="O1049" s="437"/>
      <c r="P1049" s="437"/>
      <c r="Q1049" s="437"/>
      <c r="R1049" s="437"/>
      <c r="S1049" s="437"/>
      <c r="T1049" s="437"/>
      <c r="U1049" s="437"/>
      <c r="V1049" s="437"/>
      <c r="W1049" s="437"/>
      <c r="X1049" s="437"/>
      <c r="Y1049" s="437"/>
      <c r="Z1049" s="437"/>
      <c r="AA1049" s="437"/>
      <c r="AB1049" s="437"/>
    </row>
    <row r="1050">
      <c r="A1050" s="490">
        <v>46181.0</v>
      </c>
      <c r="B1050" s="490">
        <v>46181.0</v>
      </c>
      <c r="C1050" s="385" t="s">
        <v>13601</v>
      </c>
      <c r="D1050" s="385">
        <v>8.60896059078568E14</v>
      </c>
      <c r="E1050" s="385" t="s">
        <v>2772</v>
      </c>
      <c r="F1050" s="437"/>
      <c r="G1050" s="502"/>
      <c r="H1050" s="385">
        <v>8.110603856E9</v>
      </c>
      <c r="I1050" s="492"/>
      <c r="J1050" s="437"/>
      <c r="K1050" s="437"/>
      <c r="L1050" s="437"/>
      <c r="M1050" s="437"/>
      <c r="N1050" s="437"/>
      <c r="O1050" s="437"/>
      <c r="P1050" s="437"/>
      <c r="Q1050" s="437"/>
      <c r="R1050" s="437"/>
      <c r="S1050" s="437"/>
      <c r="T1050" s="437"/>
      <c r="U1050" s="437"/>
      <c r="V1050" s="437"/>
      <c r="W1050" s="437"/>
      <c r="X1050" s="437"/>
      <c r="Y1050" s="437"/>
      <c r="Z1050" s="437"/>
      <c r="AA1050" s="437"/>
      <c r="AB1050" s="437"/>
    </row>
    <row r="1051">
      <c r="A1051" s="503"/>
      <c r="B1051" s="503"/>
      <c r="C1051" s="437"/>
      <c r="D1051" s="437"/>
      <c r="E1051" s="437"/>
      <c r="F1051" s="437"/>
      <c r="G1051" s="502"/>
      <c r="H1051" s="437"/>
      <c r="I1051" s="492"/>
      <c r="J1051" s="437"/>
      <c r="K1051" s="437"/>
      <c r="L1051" s="437"/>
      <c r="M1051" s="437"/>
      <c r="N1051" s="437"/>
      <c r="O1051" s="437"/>
      <c r="P1051" s="437"/>
      <c r="Q1051" s="437"/>
      <c r="R1051" s="437"/>
      <c r="S1051" s="437"/>
      <c r="T1051" s="437"/>
      <c r="U1051" s="437"/>
      <c r="V1051" s="437"/>
      <c r="W1051" s="437"/>
      <c r="X1051" s="437"/>
      <c r="Y1051" s="437"/>
      <c r="Z1051" s="437"/>
      <c r="AA1051" s="437"/>
      <c r="AB1051" s="437"/>
    </row>
    <row r="1052">
      <c r="A1052" s="503"/>
      <c r="B1052" s="503"/>
      <c r="C1052" s="437"/>
      <c r="D1052" s="437"/>
      <c r="E1052" s="437"/>
      <c r="F1052" s="437"/>
      <c r="G1052" s="502"/>
      <c r="H1052" s="437"/>
      <c r="I1052" s="492"/>
      <c r="J1052" s="437"/>
      <c r="K1052" s="437"/>
      <c r="L1052" s="437"/>
      <c r="M1052" s="437"/>
      <c r="N1052" s="437"/>
      <c r="O1052" s="437"/>
      <c r="P1052" s="437"/>
      <c r="Q1052" s="437"/>
      <c r="R1052" s="437"/>
      <c r="S1052" s="437"/>
      <c r="T1052" s="437"/>
      <c r="U1052" s="437"/>
      <c r="V1052" s="437"/>
      <c r="W1052" s="437"/>
      <c r="X1052" s="437"/>
      <c r="Y1052" s="437"/>
      <c r="Z1052" s="437"/>
      <c r="AA1052" s="437"/>
      <c r="AB1052" s="437"/>
    </row>
    <row r="1053">
      <c r="A1053" s="503"/>
      <c r="B1053" s="503"/>
      <c r="C1053" s="437"/>
      <c r="D1053" s="437"/>
      <c r="E1053" s="437"/>
      <c r="F1053" s="437"/>
      <c r="G1053" s="502"/>
      <c r="H1053" s="437"/>
      <c r="I1053" s="492"/>
      <c r="J1053" s="437"/>
      <c r="K1053" s="437"/>
      <c r="L1053" s="437"/>
      <c r="M1053" s="437"/>
      <c r="N1053" s="437"/>
      <c r="O1053" s="437"/>
      <c r="P1053" s="437"/>
      <c r="Q1053" s="437"/>
      <c r="R1053" s="437"/>
      <c r="S1053" s="437"/>
      <c r="T1053" s="437"/>
      <c r="U1053" s="437"/>
      <c r="V1053" s="437"/>
      <c r="W1053" s="437"/>
      <c r="X1053" s="437"/>
      <c r="Y1053" s="437"/>
      <c r="Z1053" s="437"/>
      <c r="AA1053" s="437"/>
      <c r="AB1053" s="437"/>
    </row>
    <row r="1054">
      <c r="A1054" s="503"/>
      <c r="B1054" s="503"/>
      <c r="C1054" s="437"/>
      <c r="D1054" s="437"/>
      <c r="E1054" s="437"/>
      <c r="F1054" s="437"/>
      <c r="G1054" s="502"/>
      <c r="H1054" s="437"/>
      <c r="I1054" s="492"/>
      <c r="J1054" s="437"/>
      <c r="K1054" s="437"/>
      <c r="L1054" s="437"/>
      <c r="M1054" s="437"/>
      <c r="N1054" s="437"/>
      <c r="O1054" s="437"/>
      <c r="P1054" s="437"/>
      <c r="Q1054" s="437"/>
      <c r="R1054" s="437"/>
      <c r="S1054" s="437"/>
      <c r="T1054" s="437"/>
      <c r="U1054" s="437"/>
      <c r="V1054" s="437"/>
      <c r="W1054" s="437"/>
      <c r="X1054" s="437"/>
      <c r="Y1054" s="437"/>
      <c r="Z1054" s="437"/>
      <c r="AA1054" s="437"/>
      <c r="AB1054" s="437"/>
    </row>
    <row r="1055">
      <c r="A1055" s="503"/>
      <c r="B1055" s="503"/>
      <c r="C1055" s="437"/>
      <c r="D1055" s="437"/>
      <c r="E1055" s="437"/>
      <c r="F1055" s="437"/>
      <c r="G1055" s="502"/>
      <c r="H1055" s="437"/>
      <c r="I1055" s="492"/>
      <c r="J1055" s="437"/>
      <c r="K1055" s="437"/>
      <c r="L1055" s="437"/>
      <c r="M1055" s="437"/>
      <c r="N1055" s="437"/>
      <c r="O1055" s="437"/>
      <c r="P1055" s="437"/>
      <c r="Q1055" s="437"/>
      <c r="R1055" s="437"/>
      <c r="S1055" s="437"/>
      <c r="T1055" s="437"/>
      <c r="U1055" s="437"/>
      <c r="V1055" s="437"/>
      <c r="W1055" s="437"/>
      <c r="X1055" s="437"/>
      <c r="Y1055" s="437"/>
      <c r="Z1055" s="437"/>
      <c r="AA1055" s="437"/>
      <c r="AB1055" s="437"/>
    </row>
    <row r="1056">
      <c r="A1056" s="503"/>
      <c r="B1056" s="503"/>
      <c r="C1056" s="437"/>
      <c r="D1056" s="437"/>
      <c r="E1056" s="437"/>
      <c r="F1056" s="437"/>
      <c r="G1056" s="502"/>
      <c r="H1056" s="437"/>
      <c r="I1056" s="492"/>
      <c r="J1056" s="437"/>
      <c r="K1056" s="437"/>
      <c r="L1056" s="437"/>
      <c r="M1056" s="437"/>
      <c r="N1056" s="437"/>
      <c r="O1056" s="437"/>
      <c r="P1056" s="437"/>
      <c r="Q1056" s="437"/>
      <c r="R1056" s="437"/>
      <c r="S1056" s="437"/>
      <c r="T1056" s="437"/>
      <c r="U1056" s="437"/>
      <c r="V1056" s="437"/>
      <c r="W1056" s="437"/>
      <c r="X1056" s="437"/>
      <c r="Y1056" s="437"/>
      <c r="Z1056" s="437"/>
      <c r="AA1056" s="437"/>
      <c r="AB1056" s="437"/>
    </row>
    <row r="1057">
      <c r="A1057" s="503"/>
      <c r="B1057" s="503"/>
      <c r="C1057" s="437"/>
      <c r="D1057" s="437"/>
      <c r="E1057" s="437"/>
      <c r="F1057" s="437"/>
      <c r="G1057" s="502"/>
      <c r="H1057" s="437"/>
      <c r="I1057" s="492"/>
      <c r="J1057" s="437"/>
      <c r="K1057" s="437"/>
      <c r="L1057" s="437"/>
      <c r="M1057" s="437"/>
      <c r="N1057" s="437"/>
      <c r="O1057" s="437"/>
      <c r="P1057" s="437"/>
      <c r="Q1057" s="437"/>
      <c r="R1057" s="437"/>
      <c r="S1057" s="437"/>
      <c r="T1057" s="437"/>
      <c r="U1057" s="437"/>
      <c r="V1057" s="437"/>
      <c r="W1057" s="437"/>
      <c r="X1057" s="437"/>
      <c r="Y1057" s="437"/>
      <c r="Z1057" s="437"/>
      <c r="AA1057" s="437"/>
      <c r="AB1057" s="437"/>
    </row>
    <row r="1058">
      <c r="A1058" s="503"/>
      <c r="B1058" s="503"/>
      <c r="C1058" s="437"/>
      <c r="D1058" s="437"/>
      <c r="E1058" s="437"/>
      <c r="F1058" s="437"/>
      <c r="G1058" s="502"/>
      <c r="H1058" s="437"/>
      <c r="I1058" s="492"/>
      <c r="J1058" s="437"/>
      <c r="K1058" s="437"/>
      <c r="L1058" s="437"/>
      <c r="M1058" s="437"/>
      <c r="N1058" s="437"/>
      <c r="O1058" s="437"/>
      <c r="P1058" s="437"/>
      <c r="Q1058" s="437"/>
      <c r="R1058" s="437"/>
      <c r="S1058" s="437"/>
      <c r="T1058" s="437"/>
      <c r="U1058" s="437"/>
      <c r="V1058" s="437"/>
      <c r="W1058" s="437"/>
      <c r="X1058" s="437"/>
      <c r="Y1058" s="437"/>
      <c r="Z1058" s="437"/>
      <c r="AA1058" s="437"/>
      <c r="AB1058" s="437"/>
    </row>
    <row r="1059">
      <c r="A1059" s="503"/>
      <c r="B1059" s="503"/>
      <c r="C1059" s="437"/>
      <c r="D1059" s="437"/>
      <c r="E1059" s="437"/>
      <c r="F1059" s="437"/>
      <c r="G1059" s="502"/>
      <c r="H1059" s="437"/>
      <c r="I1059" s="492"/>
      <c r="J1059" s="437"/>
      <c r="K1059" s="437"/>
      <c r="L1059" s="437"/>
      <c r="M1059" s="437"/>
      <c r="N1059" s="437"/>
      <c r="O1059" s="437"/>
      <c r="P1059" s="437"/>
      <c r="Q1059" s="437"/>
      <c r="R1059" s="437"/>
      <c r="S1059" s="437"/>
      <c r="T1059" s="437"/>
      <c r="U1059" s="437"/>
      <c r="V1059" s="437"/>
      <c r="W1059" s="437"/>
      <c r="X1059" s="437"/>
      <c r="Y1059" s="437"/>
      <c r="Z1059" s="437"/>
      <c r="AA1059" s="437"/>
      <c r="AB1059" s="437"/>
    </row>
    <row r="1060">
      <c r="A1060" s="503"/>
      <c r="B1060" s="503"/>
      <c r="C1060" s="437"/>
      <c r="D1060" s="437"/>
      <c r="E1060" s="437"/>
      <c r="F1060" s="437"/>
      <c r="G1060" s="502"/>
      <c r="H1060" s="437"/>
      <c r="I1060" s="492"/>
      <c r="J1060" s="437"/>
      <c r="K1060" s="437"/>
      <c r="L1060" s="437"/>
      <c r="M1060" s="437"/>
      <c r="N1060" s="437"/>
      <c r="O1060" s="437"/>
      <c r="P1060" s="437"/>
      <c r="Q1060" s="437"/>
      <c r="R1060" s="437"/>
      <c r="S1060" s="437"/>
      <c r="T1060" s="437"/>
      <c r="U1060" s="437"/>
      <c r="V1060" s="437"/>
      <c r="W1060" s="437"/>
      <c r="X1060" s="437"/>
      <c r="Y1060" s="437"/>
      <c r="Z1060" s="437"/>
      <c r="AA1060" s="437"/>
      <c r="AB1060" s="437"/>
    </row>
    <row r="1061">
      <c r="A1061" s="503"/>
      <c r="B1061" s="503"/>
      <c r="C1061" s="437"/>
      <c r="D1061" s="437"/>
      <c r="E1061" s="437"/>
      <c r="F1061" s="437"/>
      <c r="G1061" s="502"/>
      <c r="H1061" s="437"/>
      <c r="I1061" s="492"/>
      <c r="J1061" s="437"/>
      <c r="K1061" s="437"/>
      <c r="L1061" s="437"/>
      <c r="M1061" s="437"/>
      <c r="N1061" s="437"/>
      <c r="O1061" s="437"/>
      <c r="P1061" s="437"/>
      <c r="Q1061" s="437"/>
      <c r="R1061" s="437"/>
      <c r="S1061" s="437"/>
      <c r="T1061" s="437"/>
      <c r="U1061" s="437"/>
      <c r="V1061" s="437"/>
      <c r="W1061" s="437"/>
      <c r="X1061" s="437"/>
      <c r="Y1061" s="437"/>
      <c r="Z1061" s="437"/>
      <c r="AA1061" s="437"/>
      <c r="AB1061" s="437"/>
    </row>
    <row r="1062">
      <c r="A1062" s="503"/>
      <c r="B1062" s="503"/>
      <c r="C1062" s="437"/>
      <c r="D1062" s="437"/>
      <c r="E1062" s="437"/>
      <c r="F1062" s="437"/>
      <c r="G1062" s="502"/>
      <c r="H1062" s="437"/>
      <c r="I1062" s="492"/>
      <c r="J1062" s="437"/>
      <c r="K1062" s="437"/>
      <c r="L1062" s="437"/>
      <c r="M1062" s="437"/>
      <c r="N1062" s="437"/>
      <c r="O1062" s="437"/>
      <c r="P1062" s="437"/>
      <c r="Q1062" s="437"/>
      <c r="R1062" s="437"/>
      <c r="S1062" s="437"/>
      <c r="T1062" s="437"/>
      <c r="U1062" s="437"/>
      <c r="V1062" s="437"/>
      <c r="W1062" s="437"/>
      <c r="X1062" s="437"/>
      <c r="Y1062" s="437"/>
      <c r="Z1062" s="437"/>
      <c r="AA1062" s="437"/>
      <c r="AB1062" s="437"/>
    </row>
    <row r="1063">
      <c r="A1063" s="503"/>
      <c r="B1063" s="503"/>
      <c r="C1063" s="437"/>
      <c r="D1063" s="437"/>
      <c r="E1063" s="437"/>
      <c r="F1063" s="437"/>
      <c r="G1063" s="502"/>
      <c r="H1063" s="437"/>
      <c r="I1063" s="492"/>
      <c r="J1063" s="437"/>
      <c r="K1063" s="437"/>
      <c r="L1063" s="437"/>
      <c r="M1063" s="437"/>
      <c r="N1063" s="437"/>
      <c r="O1063" s="437"/>
      <c r="P1063" s="437"/>
      <c r="Q1063" s="437"/>
      <c r="R1063" s="437"/>
      <c r="S1063" s="437"/>
      <c r="T1063" s="437"/>
      <c r="U1063" s="437"/>
      <c r="V1063" s="437"/>
      <c r="W1063" s="437"/>
      <c r="X1063" s="437"/>
      <c r="Y1063" s="437"/>
      <c r="Z1063" s="437"/>
      <c r="AA1063" s="437"/>
      <c r="AB1063" s="437"/>
    </row>
    <row r="1064">
      <c r="A1064" s="503"/>
      <c r="B1064" s="503"/>
      <c r="C1064" s="437"/>
      <c r="D1064" s="437"/>
      <c r="E1064" s="437"/>
      <c r="F1064" s="437"/>
      <c r="G1064" s="502"/>
      <c r="H1064" s="437"/>
      <c r="I1064" s="492"/>
      <c r="J1064" s="437"/>
      <c r="K1064" s="437"/>
      <c r="L1064" s="437"/>
      <c r="M1064" s="437"/>
      <c r="N1064" s="437"/>
      <c r="O1064" s="437"/>
      <c r="P1064" s="437"/>
      <c r="Q1064" s="437"/>
      <c r="R1064" s="437"/>
      <c r="S1064" s="437"/>
      <c r="T1064" s="437"/>
      <c r="U1064" s="437"/>
      <c r="V1064" s="437"/>
      <c r="W1064" s="437"/>
      <c r="X1064" s="437"/>
      <c r="Y1064" s="437"/>
      <c r="Z1064" s="437"/>
      <c r="AA1064" s="437"/>
      <c r="AB1064" s="437"/>
    </row>
    <row r="1065">
      <c r="A1065" s="503"/>
      <c r="B1065" s="503"/>
      <c r="C1065" s="437"/>
      <c r="D1065" s="437"/>
      <c r="E1065" s="437"/>
      <c r="F1065" s="437"/>
      <c r="G1065" s="502"/>
      <c r="H1065" s="437"/>
      <c r="I1065" s="492"/>
      <c r="J1065" s="437"/>
      <c r="K1065" s="437"/>
      <c r="L1065" s="437"/>
      <c r="M1065" s="437"/>
      <c r="N1065" s="437"/>
      <c r="O1065" s="437"/>
      <c r="P1065" s="437"/>
      <c r="Q1065" s="437"/>
      <c r="R1065" s="437"/>
      <c r="S1065" s="437"/>
      <c r="T1065" s="437"/>
      <c r="U1065" s="437"/>
      <c r="V1065" s="437"/>
      <c r="W1065" s="437"/>
      <c r="X1065" s="437"/>
      <c r="Y1065" s="437"/>
      <c r="Z1065" s="437"/>
      <c r="AA1065" s="437"/>
      <c r="AB1065" s="437"/>
    </row>
    <row r="1066">
      <c r="A1066" s="503"/>
      <c r="B1066" s="503"/>
      <c r="C1066" s="437"/>
      <c r="D1066" s="437"/>
      <c r="E1066" s="437"/>
      <c r="F1066" s="437"/>
      <c r="G1066" s="502"/>
      <c r="H1066" s="437"/>
      <c r="I1066" s="492"/>
      <c r="J1066" s="437"/>
      <c r="K1066" s="437"/>
      <c r="L1066" s="437"/>
      <c r="M1066" s="437"/>
      <c r="N1066" s="437"/>
      <c r="O1066" s="437"/>
      <c r="P1066" s="437"/>
      <c r="Q1066" s="437"/>
      <c r="R1066" s="437"/>
      <c r="S1066" s="437"/>
      <c r="T1066" s="437"/>
      <c r="U1066" s="437"/>
      <c r="V1066" s="437"/>
      <c r="W1066" s="437"/>
      <c r="X1066" s="437"/>
      <c r="Y1066" s="437"/>
      <c r="Z1066" s="437"/>
      <c r="AA1066" s="437"/>
      <c r="AB1066" s="437"/>
    </row>
    <row r="1067">
      <c r="A1067" s="503"/>
      <c r="B1067" s="503"/>
      <c r="C1067" s="437"/>
      <c r="D1067" s="437"/>
      <c r="E1067" s="437"/>
      <c r="F1067" s="437"/>
      <c r="G1067" s="502"/>
      <c r="H1067" s="437"/>
      <c r="I1067" s="492"/>
      <c r="J1067" s="437"/>
      <c r="K1067" s="437"/>
      <c r="L1067" s="437"/>
      <c r="M1067" s="437"/>
      <c r="N1067" s="437"/>
      <c r="O1067" s="437"/>
      <c r="P1067" s="437"/>
      <c r="Q1067" s="437"/>
      <c r="R1067" s="437"/>
      <c r="S1067" s="437"/>
      <c r="T1067" s="437"/>
      <c r="U1067" s="437"/>
      <c r="V1067" s="437"/>
      <c r="W1067" s="437"/>
      <c r="X1067" s="437"/>
      <c r="Y1067" s="437"/>
      <c r="Z1067" s="437"/>
      <c r="AA1067" s="437"/>
      <c r="AB1067" s="437"/>
    </row>
    <row r="1068">
      <c r="A1068" s="503"/>
      <c r="B1068" s="503"/>
      <c r="C1068" s="437"/>
      <c r="D1068" s="437"/>
      <c r="E1068" s="437"/>
      <c r="F1068" s="437"/>
      <c r="G1068" s="502"/>
      <c r="H1068" s="437"/>
      <c r="I1068" s="492"/>
      <c r="J1068" s="437"/>
      <c r="K1068" s="437"/>
      <c r="L1068" s="437"/>
      <c r="M1068" s="437"/>
      <c r="N1068" s="437"/>
      <c r="O1068" s="437"/>
      <c r="P1068" s="437"/>
      <c r="Q1068" s="437"/>
      <c r="R1068" s="437"/>
      <c r="S1068" s="437"/>
      <c r="T1068" s="437"/>
      <c r="U1068" s="437"/>
      <c r="V1068" s="437"/>
      <c r="W1068" s="437"/>
      <c r="X1068" s="437"/>
      <c r="Y1068" s="437"/>
      <c r="Z1068" s="437"/>
      <c r="AA1068" s="437"/>
      <c r="AB1068" s="437"/>
    </row>
    <row r="1069">
      <c r="A1069" s="503"/>
      <c r="B1069" s="503"/>
      <c r="C1069" s="437"/>
      <c r="D1069" s="437"/>
      <c r="E1069" s="437"/>
      <c r="F1069" s="437"/>
      <c r="G1069" s="502"/>
      <c r="H1069" s="437"/>
      <c r="I1069" s="492"/>
      <c r="J1069" s="437"/>
      <c r="K1069" s="437"/>
      <c r="L1069" s="437"/>
      <c r="M1069" s="437"/>
      <c r="N1069" s="437"/>
      <c r="O1069" s="437"/>
      <c r="P1069" s="437"/>
      <c r="Q1069" s="437"/>
      <c r="R1069" s="437"/>
      <c r="S1069" s="437"/>
      <c r="T1069" s="437"/>
      <c r="U1069" s="437"/>
      <c r="V1069" s="437"/>
      <c r="W1069" s="437"/>
      <c r="X1069" s="437"/>
      <c r="Y1069" s="437"/>
      <c r="Z1069" s="437"/>
      <c r="AA1069" s="437"/>
      <c r="AB1069" s="437"/>
    </row>
    <row r="1070">
      <c r="A1070" s="503"/>
      <c r="B1070" s="503"/>
      <c r="C1070" s="437"/>
      <c r="D1070" s="437"/>
      <c r="E1070" s="437"/>
      <c r="F1070" s="437"/>
      <c r="G1070" s="502"/>
      <c r="H1070" s="437"/>
      <c r="I1070" s="492"/>
      <c r="J1070" s="437"/>
      <c r="K1070" s="437"/>
      <c r="L1070" s="437"/>
      <c r="M1070" s="437"/>
      <c r="N1070" s="437"/>
      <c r="O1070" s="437"/>
      <c r="P1070" s="437"/>
      <c r="Q1070" s="437"/>
      <c r="R1070" s="437"/>
      <c r="S1070" s="437"/>
      <c r="T1070" s="437"/>
      <c r="U1070" s="437"/>
      <c r="V1070" s="437"/>
      <c r="W1070" s="437"/>
      <c r="X1070" s="437"/>
      <c r="Y1070" s="437"/>
      <c r="Z1070" s="437"/>
      <c r="AA1070" s="437"/>
      <c r="AB1070" s="437"/>
    </row>
    <row r="1071">
      <c r="A1071" s="503"/>
      <c r="B1071" s="503"/>
      <c r="C1071" s="437"/>
      <c r="D1071" s="437"/>
      <c r="E1071" s="437"/>
      <c r="F1071" s="437"/>
      <c r="G1071" s="502"/>
      <c r="H1071" s="437"/>
      <c r="I1071" s="492"/>
      <c r="J1071" s="437"/>
      <c r="K1071" s="437"/>
      <c r="L1071" s="437"/>
      <c r="M1071" s="437"/>
      <c r="N1071" s="437"/>
      <c r="O1071" s="437"/>
      <c r="P1071" s="437"/>
      <c r="Q1071" s="437"/>
      <c r="R1071" s="437"/>
      <c r="S1071" s="437"/>
      <c r="T1071" s="437"/>
      <c r="U1071" s="437"/>
      <c r="V1071" s="437"/>
      <c r="W1071" s="437"/>
      <c r="X1071" s="437"/>
      <c r="Y1071" s="437"/>
      <c r="Z1071" s="437"/>
      <c r="AA1071" s="437"/>
      <c r="AB1071" s="437"/>
    </row>
    <row r="1072">
      <c r="A1072" s="503"/>
      <c r="B1072" s="503"/>
      <c r="C1072" s="437"/>
      <c r="D1072" s="437"/>
      <c r="E1072" s="437"/>
      <c r="F1072" s="437"/>
      <c r="G1072" s="502"/>
      <c r="H1072" s="437"/>
      <c r="I1072" s="492"/>
      <c r="J1072" s="437"/>
      <c r="K1072" s="437"/>
      <c r="L1072" s="437"/>
      <c r="M1072" s="437"/>
      <c r="N1072" s="437"/>
      <c r="O1072" s="437"/>
      <c r="P1072" s="437"/>
      <c r="Q1072" s="437"/>
      <c r="R1072" s="437"/>
      <c r="S1072" s="437"/>
      <c r="T1072" s="437"/>
      <c r="U1072" s="437"/>
      <c r="V1072" s="437"/>
      <c r="W1072" s="437"/>
      <c r="X1072" s="437"/>
      <c r="Y1072" s="437"/>
      <c r="Z1072" s="437"/>
      <c r="AA1072" s="437"/>
      <c r="AB1072" s="437"/>
    </row>
    <row r="1073">
      <c r="A1073" s="503"/>
      <c r="B1073" s="503"/>
      <c r="C1073" s="437"/>
      <c r="D1073" s="437"/>
      <c r="E1073" s="437"/>
      <c r="F1073" s="437"/>
      <c r="G1073" s="502"/>
      <c r="H1073" s="437"/>
      <c r="I1073" s="492"/>
      <c r="J1073" s="437"/>
      <c r="K1073" s="437"/>
      <c r="L1073" s="437"/>
      <c r="M1073" s="437"/>
      <c r="N1073" s="437"/>
      <c r="O1073" s="437"/>
      <c r="P1073" s="437"/>
      <c r="Q1073" s="437"/>
      <c r="R1073" s="437"/>
      <c r="S1073" s="437"/>
      <c r="T1073" s="437"/>
      <c r="U1073" s="437"/>
      <c r="V1073" s="437"/>
      <c r="W1073" s="437"/>
      <c r="X1073" s="437"/>
      <c r="Y1073" s="437"/>
      <c r="Z1073" s="437"/>
      <c r="AA1073" s="437"/>
      <c r="AB1073" s="437"/>
    </row>
    <row r="1074">
      <c r="A1074" s="503"/>
      <c r="B1074" s="503"/>
      <c r="C1074" s="437"/>
      <c r="D1074" s="437"/>
      <c r="E1074" s="437"/>
      <c r="F1074" s="437"/>
      <c r="G1074" s="502"/>
      <c r="H1074" s="437"/>
      <c r="I1074" s="492"/>
      <c r="J1074" s="437"/>
      <c r="K1074" s="437"/>
      <c r="L1074" s="437"/>
      <c r="M1074" s="437"/>
      <c r="N1074" s="437"/>
      <c r="O1074" s="437"/>
      <c r="P1074" s="437"/>
      <c r="Q1074" s="437"/>
      <c r="R1074" s="437"/>
      <c r="S1074" s="437"/>
      <c r="T1074" s="437"/>
      <c r="U1074" s="437"/>
      <c r="V1074" s="437"/>
      <c r="W1074" s="437"/>
      <c r="X1074" s="437"/>
      <c r="Y1074" s="437"/>
      <c r="Z1074" s="437"/>
      <c r="AA1074" s="437"/>
      <c r="AB1074" s="437"/>
    </row>
    <row r="1075">
      <c r="A1075" s="503"/>
      <c r="B1075" s="503"/>
      <c r="C1075" s="437"/>
      <c r="D1075" s="437"/>
      <c r="E1075" s="437"/>
      <c r="F1075" s="437"/>
      <c r="G1075" s="502"/>
      <c r="H1075" s="437"/>
      <c r="I1075" s="492"/>
      <c r="J1075" s="437"/>
      <c r="K1075" s="437"/>
      <c r="L1075" s="437"/>
      <c r="M1075" s="437"/>
      <c r="N1075" s="437"/>
      <c r="O1075" s="437"/>
      <c r="P1075" s="437"/>
      <c r="Q1075" s="437"/>
      <c r="R1075" s="437"/>
      <c r="S1075" s="437"/>
      <c r="T1075" s="437"/>
      <c r="U1075" s="437"/>
      <c r="V1075" s="437"/>
      <c r="W1075" s="437"/>
      <c r="X1075" s="437"/>
      <c r="Y1075" s="437"/>
      <c r="Z1075" s="437"/>
      <c r="AA1075" s="437"/>
      <c r="AB1075" s="437"/>
    </row>
    <row r="1076">
      <c r="A1076" s="503"/>
      <c r="B1076" s="503"/>
      <c r="C1076" s="437"/>
      <c r="D1076" s="437"/>
      <c r="E1076" s="437"/>
      <c r="F1076" s="437"/>
      <c r="G1076" s="502"/>
      <c r="H1076" s="437"/>
      <c r="I1076" s="492"/>
      <c r="J1076" s="437"/>
      <c r="K1076" s="437"/>
      <c r="L1076" s="437"/>
      <c r="M1076" s="437"/>
      <c r="N1076" s="437"/>
      <c r="O1076" s="437"/>
      <c r="P1076" s="437"/>
      <c r="Q1076" s="437"/>
      <c r="R1076" s="437"/>
      <c r="S1076" s="437"/>
      <c r="T1076" s="437"/>
      <c r="U1076" s="437"/>
      <c r="V1076" s="437"/>
      <c r="W1076" s="437"/>
      <c r="X1076" s="437"/>
      <c r="Y1076" s="437"/>
      <c r="Z1076" s="437"/>
      <c r="AA1076" s="437"/>
      <c r="AB1076" s="437"/>
    </row>
    <row r="1077">
      <c r="A1077" s="503"/>
      <c r="B1077" s="503"/>
      <c r="C1077" s="437"/>
      <c r="D1077" s="437"/>
      <c r="E1077" s="437"/>
      <c r="F1077" s="437"/>
      <c r="G1077" s="502"/>
      <c r="H1077" s="437"/>
      <c r="I1077" s="492"/>
      <c r="J1077" s="437"/>
      <c r="K1077" s="437"/>
      <c r="L1077" s="437"/>
      <c r="M1077" s="437"/>
      <c r="N1077" s="437"/>
      <c r="O1077" s="437"/>
      <c r="P1077" s="437"/>
      <c r="Q1077" s="437"/>
      <c r="R1077" s="437"/>
      <c r="S1077" s="437"/>
      <c r="T1077" s="437"/>
      <c r="U1077" s="437"/>
      <c r="V1077" s="437"/>
      <c r="W1077" s="437"/>
      <c r="X1077" s="437"/>
      <c r="Y1077" s="437"/>
      <c r="Z1077" s="437"/>
      <c r="AA1077" s="437"/>
      <c r="AB1077" s="437"/>
    </row>
    <row r="1078">
      <c r="A1078" s="503"/>
      <c r="B1078" s="503"/>
      <c r="C1078" s="437"/>
      <c r="D1078" s="437"/>
      <c r="E1078" s="437"/>
      <c r="F1078" s="437"/>
      <c r="G1078" s="502"/>
      <c r="H1078" s="437"/>
      <c r="I1078" s="492"/>
      <c r="J1078" s="437"/>
      <c r="K1078" s="437"/>
      <c r="L1078" s="437"/>
      <c r="M1078" s="437"/>
      <c r="N1078" s="437"/>
      <c r="O1078" s="437"/>
      <c r="P1078" s="437"/>
      <c r="Q1078" s="437"/>
      <c r="R1078" s="437"/>
      <c r="S1078" s="437"/>
      <c r="T1078" s="437"/>
      <c r="U1078" s="437"/>
      <c r="V1078" s="437"/>
      <c r="W1078" s="437"/>
      <c r="X1078" s="437"/>
      <c r="Y1078" s="437"/>
      <c r="Z1078" s="437"/>
      <c r="AA1078" s="437"/>
      <c r="AB1078" s="437"/>
    </row>
    <row r="1079">
      <c r="A1079" s="503"/>
      <c r="B1079" s="503"/>
      <c r="C1079" s="437"/>
      <c r="D1079" s="437"/>
      <c r="E1079" s="437"/>
      <c r="F1079" s="437"/>
      <c r="G1079" s="502"/>
      <c r="H1079" s="437"/>
      <c r="I1079" s="492"/>
      <c r="J1079" s="437"/>
      <c r="K1079" s="437"/>
      <c r="L1079" s="437"/>
      <c r="M1079" s="437"/>
      <c r="N1079" s="437"/>
      <c r="O1079" s="437"/>
      <c r="P1079" s="437"/>
      <c r="Q1079" s="437"/>
      <c r="R1079" s="437"/>
      <c r="S1079" s="437"/>
      <c r="T1079" s="437"/>
      <c r="U1079" s="437"/>
      <c r="V1079" s="437"/>
      <c r="W1079" s="437"/>
      <c r="X1079" s="437"/>
      <c r="Y1079" s="437"/>
      <c r="Z1079" s="437"/>
      <c r="AA1079" s="437"/>
      <c r="AB1079" s="437"/>
    </row>
    <row r="1080">
      <c r="A1080" s="503"/>
      <c r="B1080" s="503"/>
      <c r="C1080" s="437"/>
      <c r="D1080" s="437"/>
      <c r="E1080" s="437"/>
      <c r="F1080" s="437"/>
      <c r="G1080" s="502"/>
      <c r="H1080" s="437"/>
      <c r="I1080" s="492"/>
      <c r="J1080" s="437"/>
      <c r="K1080" s="437"/>
      <c r="L1080" s="437"/>
      <c r="M1080" s="437"/>
      <c r="N1080" s="437"/>
      <c r="O1080" s="437"/>
      <c r="P1080" s="437"/>
      <c r="Q1080" s="437"/>
      <c r="R1080" s="437"/>
      <c r="S1080" s="437"/>
      <c r="T1080" s="437"/>
      <c r="U1080" s="437"/>
      <c r="V1080" s="437"/>
      <c r="W1080" s="437"/>
      <c r="X1080" s="437"/>
      <c r="Y1080" s="437"/>
      <c r="Z1080" s="437"/>
      <c r="AA1080" s="437"/>
      <c r="AB1080" s="437"/>
    </row>
    <row r="1081">
      <c r="A1081" s="503"/>
      <c r="B1081" s="503"/>
      <c r="C1081" s="437"/>
      <c r="D1081" s="437"/>
      <c r="E1081" s="437"/>
      <c r="F1081" s="437"/>
      <c r="G1081" s="502"/>
      <c r="H1081" s="437"/>
      <c r="I1081" s="492"/>
      <c r="J1081" s="437"/>
      <c r="K1081" s="437"/>
      <c r="L1081" s="437"/>
      <c r="M1081" s="437"/>
      <c r="N1081" s="437"/>
      <c r="O1081" s="437"/>
      <c r="P1081" s="437"/>
      <c r="Q1081" s="437"/>
      <c r="R1081" s="437"/>
      <c r="S1081" s="437"/>
      <c r="T1081" s="437"/>
      <c r="U1081" s="437"/>
      <c r="V1081" s="437"/>
      <c r="W1081" s="437"/>
      <c r="X1081" s="437"/>
      <c r="Y1081" s="437"/>
      <c r="Z1081" s="437"/>
      <c r="AA1081" s="437"/>
      <c r="AB1081" s="437"/>
    </row>
    <row r="1082">
      <c r="A1082" s="503"/>
      <c r="B1082" s="503"/>
      <c r="C1082" s="437"/>
      <c r="D1082" s="437"/>
      <c r="E1082" s="437"/>
      <c r="F1082" s="437"/>
      <c r="G1082" s="502"/>
      <c r="H1082" s="437"/>
      <c r="I1082" s="492"/>
      <c r="J1082" s="437"/>
      <c r="K1082" s="437"/>
      <c r="L1082" s="437"/>
      <c r="M1082" s="437"/>
      <c r="N1082" s="437"/>
      <c r="O1082" s="437"/>
      <c r="P1082" s="437"/>
      <c r="Q1082" s="437"/>
      <c r="R1082" s="437"/>
      <c r="S1082" s="437"/>
      <c r="T1082" s="437"/>
      <c r="U1082" s="437"/>
      <c r="V1082" s="437"/>
      <c r="W1082" s="437"/>
      <c r="X1082" s="437"/>
      <c r="Y1082" s="437"/>
      <c r="Z1082" s="437"/>
      <c r="AA1082" s="437"/>
      <c r="AB1082" s="437"/>
    </row>
    <row r="1083">
      <c r="A1083" s="503"/>
      <c r="B1083" s="503"/>
      <c r="C1083" s="437"/>
      <c r="D1083" s="437"/>
      <c r="E1083" s="437"/>
      <c r="F1083" s="437"/>
      <c r="G1083" s="502"/>
      <c r="H1083" s="437"/>
      <c r="I1083" s="492"/>
      <c r="J1083" s="437"/>
      <c r="K1083" s="437"/>
      <c r="L1083" s="437"/>
      <c r="M1083" s="437"/>
      <c r="N1083" s="437"/>
      <c r="O1083" s="437"/>
      <c r="P1083" s="437"/>
      <c r="Q1083" s="437"/>
      <c r="R1083" s="437"/>
      <c r="S1083" s="437"/>
      <c r="T1083" s="437"/>
      <c r="U1083" s="437"/>
      <c r="V1083" s="437"/>
      <c r="W1083" s="437"/>
      <c r="X1083" s="437"/>
      <c r="Y1083" s="437"/>
      <c r="Z1083" s="437"/>
      <c r="AA1083" s="437"/>
      <c r="AB1083" s="437"/>
    </row>
    <row r="1084">
      <c r="A1084" s="503"/>
      <c r="B1084" s="503"/>
      <c r="C1084" s="437"/>
      <c r="D1084" s="437"/>
      <c r="E1084" s="437"/>
      <c r="F1084" s="437"/>
      <c r="G1084" s="502"/>
      <c r="H1084" s="437"/>
      <c r="I1084" s="492"/>
      <c r="J1084" s="437"/>
      <c r="K1084" s="437"/>
      <c r="L1084" s="437"/>
      <c r="M1084" s="437"/>
      <c r="N1084" s="437"/>
      <c r="O1084" s="437"/>
      <c r="P1084" s="437"/>
      <c r="Q1084" s="437"/>
      <c r="R1084" s="437"/>
      <c r="S1084" s="437"/>
      <c r="T1084" s="437"/>
      <c r="U1084" s="437"/>
      <c r="V1084" s="437"/>
      <c r="W1084" s="437"/>
      <c r="X1084" s="437"/>
      <c r="Y1084" s="437"/>
      <c r="Z1084" s="437"/>
      <c r="AA1084" s="437"/>
      <c r="AB1084" s="437"/>
    </row>
    <row r="1085">
      <c r="A1085" s="503"/>
      <c r="B1085" s="503"/>
      <c r="C1085" s="437"/>
      <c r="D1085" s="437"/>
      <c r="E1085" s="437"/>
      <c r="F1085" s="437"/>
      <c r="G1085" s="502"/>
      <c r="H1085" s="437"/>
      <c r="I1085" s="492"/>
      <c r="J1085" s="437"/>
      <c r="K1085" s="437"/>
      <c r="L1085" s="437"/>
      <c r="M1085" s="437"/>
      <c r="N1085" s="437"/>
      <c r="O1085" s="437"/>
      <c r="P1085" s="437"/>
      <c r="Q1085" s="437"/>
      <c r="R1085" s="437"/>
      <c r="S1085" s="437"/>
      <c r="T1085" s="437"/>
      <c r="U1085" s="437"/>
      <c r="V1085" s="437"/>
      <c r="W1085" s="437"/>
      <c r="X1085" s="437"/>
      <c r="Y1085" s="437"/>
      <c r="Z1085" s="437"/>
      <c r="AA1085" s="437"/>
      <c r="AB1085" s="437"/>
    </row>
    <row r="1086">
      <c r="A1086" s="503"/>
      <c r="B1086" s="503"/>
      <c r="C1086" s="437"/>
      <c r="D1086" s="437"/>
      <c r="E1086" s="437"/>
      <c r="F1086" s="437"/>
      <c r="G1086" s="502"/>
      <c r="H1086" s="437"/>
      <c r="I1086" s="492"/>
      <c r="J1086" s="437"/>
      <c r="K1086" s="437"/>
      <c r="L1086" s="437"/>
      <c r="M1086" s="437"/>
      <c r="N1086" s="437"/>
      <c r="O1086" s="437"/>
      <c r="P1086" s="437"/>
      <c r="Q1086" s="437"/>
      <c r="R1086" s="437"/>
      <c r="S1086" s="437"/>
      <c r="T1086" s="437"/>
      <c r="U1086" s="437"/>
      <c r="V1086" s="437"/>
      <c r="W1086" s="437"/>
      <c r="X1086" s="437"/>
      <c r="Y1086" s="437"/>
      <c r="Z1086" s="437"/>
      <c r="AA1086" s="437"/>
      <c r="AB1086" s="437"/>
    </row>
    <row r="1087">
      <c r="A1087" s="503"/>
      <c r="B1087" s="503"/>
      <c r="C1087" s="437"/>
      <c r="D1087" s="437"/>
      <c r="E1087" s="437"/>
      <c r="F1087" s="437"/>
      <c r="G1087" s="502"/>
      <c r="H1087" s="437"/>
      <c r="I1087" s="492"/>
      <c r="J1087" s="437"/>
      <c r="K1087" s="437"/>
      <c r="L1087" s="437"/>
      <c r="M1087" s="437"/>
      <c r="N1087" s="437"/>
      <c r="O1087" s="437"/>
      <c r="P1087" s="437"/>
      <c r="Q1087" s="437"/>
      <c r="R1087" s="437"/>
      <c r="S1087" s="437"/>
      <c r="T1087" s="437"/>
      <c r="U1087" s="437"/>
      <c r="V1087" s="437"/>
      <c r="W1087" s="437"/>
      <c r="X1087" s="437"/>
      <c r="Y1087" s="437"/>
      <c r="Z1087" s="437"/>
      <c r="AA1087" s="437"/>
      <c r="AB1087" s="437"/>
    </row>
    <row r="1088">
      <c r="A1088" s="503"/>
      <c r="B1088" s="503"/>
      <c r="C1088" s="437"/>
      <c r="D1088" s="437"/>
      <c r="E1088" s="437"/>
      <c r="F1088" s="437"/>
      <c r="G1088" s="502"/>
      <c r="H1088" s="437"/>
      <c r="I1088" s="492"/>
      <c r="J1088" s="437"/>
      <c r="K1088" s="437"/>
      <c r="L1088" s="437"/>
      <c r="M1088" s="437"/>
      <c r="N1088" s="437"/>
      <c r="O1088" s="437"/>
      <c r="P1088" s="437"/>
      <c r="Q1088" s="437"/>
      <c r="R1088" s="437"/>
      <c r="S1088" s="437"/>
      <c r="T1088" s="437"/>
      <c r="U1088" s="437"/>
      <c r="V1088" s="437"/>
      <c r="W1088" s="437"/>
      <c r="X1088" s="437"/>
      <c r="Y1088" s="437"/>
      <c r="Z1088" s="437"/>
      <c r="AA1088" s="437"/>
      <c r="AB1088" s="437"/>
    </row>
    <row r="1089">
      <c r="A1089" s="503"/>
      <c r="B1089" s="503"/>
      <c r="C1089" s="437"/>
      <c r="D1089" s="437"/>
      <c r="E1089" s="437"/>
      <c r="F1089" s="437"/>
      <c r="G1089" s="502"/>
      <c r="H1089" s="437"/>
      <c r="I1089" s="492"/>
      <c r="J1089" s="437"/>
      <c r="K1089" s="437"/>
      <c r="L1089" s="437"/>
      <c r="M1089" s="437"/>
      <c r="N1089" s="437"/>
      <c r="O1089" s="437"/>
      <c r="P1089" s="437"/>
      <c r="Q1089" s="437"/>
      <c r="R1089" s="437"/>
      <c r="S1089" s="437"/>
      <c r="T1089" s="437"/>
      <c r="U1089" s="437"/>
      <c r="V1089" s="437"/>
      <c r="W1089" s="437"/>
      <c r="X1089" s="437"/>
      <c r="Y1089" s="437"/>
      <c r="Z1089" s="437"/>
      <c r="AA1089" s="437"/>
      <c r="AB1089" s="437"/>
    </row>
    <row r="1090">
      <c r="A1090" s="503"/>
      <c r="B1090" s="503"/>
      <c r="C1090" s="437"/>
      <c r="D1090" s="437"/>
      <c r="E1090" s="437"/>
      <c r="F1090" s="437"/>
      <c r="G1090" s="502"/>
      <c r="H1090" s="437"/>
      <c r="I1090" s="492"/>
      <c r="J1090" s="437"/>
      <c r="K1090" s="437"/>
      <c r="L1090" s="437"/>
      <c r="M1090" s="437"/>
      <c r="N1090" s="437"/>
      <c r="O1090" s="437"/>
      <c r="P1090" s="437"/>
      <c r="Q1090" s="437"/>
      <c r="R1090" s="437"/>
      <c r="S1090" s="437"/>
      <c r="T1090" s="437"/>
      <c r="U1090" s="437"/>
      <c r="V1090" s="437"/>
      <c r="W1090" s="437"/>
      <c r="X1090" s="437"/>
      <c r="Y1090" s="437"/>
      <c r="Z1090" s="437"/>
      <c r="AA1090" s="437"/>
      <c r="AB1090" s="437"/>
    </row>
    <row r="1091">
      <c r="A1091" s="503"/>
      <c r="B1091" s="503"/>
      <c r="C1091" s="437"/>
      <c r="D1091" s="437"/>
      <c r="E1091" s="437"/>
      <c r="F1091" s="437"/>
      <c r="G1091" s="502"/>
      <c r="H1091" s="437"/>
      <c r="I1091" s="492"/>
      <c r="J1091" s="437"/>
      <c r="K1091" s="437"/>
      <c r="L1091" s="437"/>
      <c r="M1091" s="437"/>
      <c r="N1091" s="437"/>
      <c r="O1091" s="437"/>
      <c r="P1091" s="437"/>
      <c r="Q1091" s="437"/>
      <c r="R1091" s="437"/>
      <c r="S1091" s="437"/>
      <c r="T1091" s="437"/>
      <c r="U1091" s="437"/>
      <c r="V1091" s="437"/>
      <c r="W1091" s="437"/>
      <c r="X1091" s="437"/>
      <c r="Y1091" s="437"/>
      <c r="Z1091" s="437"/>
      <c r="AA1091" s="437"/>
      <c r="AB1091" s="437"/>
    </row>
    <row r="1092">
      <c r="A1092" s="503"/>
      <c r="B1092" s="503"/>
      <c r="C1092" s="437"/>
      <c r="D1092" s="437"/>
      <c r="E1092" s="437"/>
      <c r="F1092" s="437"/>
      <c r="G1092" s="502"/>
      <c r="H1092" s="437"/>
      <c r="I1092" s="492"/>
      <c r="J1092" s="437"/>
      <c r="K1092" s="437"/>
      <c r="L1092" s="437"/>
      <c r="M1092" s="437"/>
      <c r="N1092" s="437"/>
      <c r="O1092" s="437"/>
      <c r="P1092" s="437"/>
      <c r="Q1092" s="437"/>
      <c r="R1092" s="437"/>
      <c r="S1092" s="437"/>
      <c r="T1092" s="437"/>
      <c r="U1092" s="437"/>
      <c r="V1092" s="437"/>
      <c r="W1092" s="437"/>
      <c r="X1092" s="437"/>
      <c r="Y1092" s="437"/>
      <c r="Z1092" s="437"/>
      <c r="AA1092" s="437"/>
      <c r="AB1092" s="437"/>
    </row>
    <row r="1093">
      <c r="A1093" s="503"/>
      <c r="B1093" s="503"/>
      <c r="C1093" s="437"/>
      <c r="D1093" s="437"/>
      <c r="E1093" s="437"/>
      <c r="F1093" s="437"/>
      <c r="G1093" s="502"/>
      <c r="H1093" s="437"/>
      <c r="I1093" s="492"/>
      <c r="J1093" s="437"/>
      <c r="K1093" s="437"/>
      <c r="L1093" s="437"/>
      <c r="M1093" s="437"/>
      <c r="N1093" s="437"/>
      <c r="O1093" s="437"/>
      <c r="P1093" s="437"/>
      <c r="Q1093" s="437"/>
      <c r="R1093" s="437"/>
      <c r="S1093" s="437"/>
      <c r="T1093" s="437"/>
      <c r="U1093" s="437"/>
      <c r="V1093" s="437"/>
      <c r="W1093" s="437"/>
      <c r="X1093" s="437"/>
      <c r="Y1093" s="437"/>
      <c r="Z1093" s="437"/>
      <c r="AA1093" s="437"/>
      <c r="AB1093" s="437"/>
    </row>
    <row r="1094">
      <c r="A1094" s="503"/>
      <c r="B1094" s="503"/>
      <c r="C1094" s="437"/>
      <c r="D1094" s="437"/>
      <c r="E1094" s="437"/>
      <c r="F1094" s="437"/>
      <c r="G1094" s="502"/>
      <c r="H1094" s="437"/>
      <c r="I1094" s="492"/>
      <c r="J1094" s="437"/>
      <c r="K1094" s="437"/>
      <c r="L1094" s="437"/>
      <c r="M1094" s="437"/>
      <c r="N1094" s="437"/>
      <c r="O1094" s="437"/>
      <c r="P1094" s="437"/>
      <c r="Q1094" s="437"/>
      <c r="R1094" s="437"/>
      <c r="S1094" s="437"/>
      <c r="T1094" s="437"/>
      <c r="U1094" s="437"/>
      <c r="V1094" s="437"/>
      <c r="W1094" s="437"/>
      <c r="X1094" s="437"/>
      <c r="Y1094" s="437"/>
      <c r="Z1094" s="437"/>
      <c r="AA1094" s="437"/>
      <c r="AB1094" s="437"/>
    </row>
    <row r="1095">
      <c r="A1095" s="503"/>
      <c r="B1095" s="503"/>
      <c r="C1095" s="437"/>
      <c r="D1095" s="437"/>
      <c r="E1095" s="437"/>
      <c r="F1095" s="437"/>
      <c r="G1095" s="502"/>
      <c r="H1095" s="437"/>
      <c r="I1095" s="492"/>
      <c r="J1095" s="437"/>
      <c r="K1095" s="437"/>
      <c r="L1095" s="437"/>
      <c r="M1095" s="437"/>
      <c r="N1095" s="437"/>
      <c r="O1095" s="437"/>
      <c r="P1095" s="437"/>
      <c r="Q1095" s="437"/>
      <c r="R1095" s="437"/>
      <c r="S1095" s="437"/>
      <c r="T1095" s="437"/>
      <c r="U1095" s="437"/>
      <c r="V1095" s="437"/>
      <c r="W1095" s="437"/>
      <c r="X1095" s="437"/>
      <c r="Y1095" s="437"/>
      <c r="Z1095" s="437"/>
      <c r="AA1095" s="437"/>
      <c r="AB1095" s="437"/>
    </row>
    <row r="1096">
      <c r="A1096" s="503"/>
      <c r="B1096" s="503"/>
      <c r="C1096" s="437"/>
      <c r="D1096" s="437"/>
      <c r="E1096" s="437"/>
      <c r="F1096" s="437"/>
      <c r="G1096" s="502"/>
      <c r="H1096" s="437"/>
      <c r="I1096" s="492"/>
      <c r="J1096" s="437"/>
      <c r="K1096" s="437"/>
      <c r="L1096" s="437"/>
      <c r="M1096" s="437"/>
      <c r="N1096" s="437"/>
      <c r="O1096" s="437"/>
      <c r="P1096" s="437"/>
      <c r="Q1096" s="437"/>
      <c r="R1096" s="437"/>
      <c r="S1096" s="437"/>
      <c r="T1096" s="437"/>
      <c r="U1096" s="437"/>
      <c r="V1096" s="437"/>
      <c r="W1096" s="437"/>
      <c r="X1096" s="437"/>
      <c r="Y1096" s="437"/>
      <c r="Z1096" s="437"/>
      <c r="AA1096" s="437"/>
      <c r="AB1096" s="437"/>
    </row>
    <row r="1097">
      <c r="A1097" s="503"/>
      <c r="B1097" s="503"/>
      <c r="C1097" s="437"/>
      <c r="D1097" s="437"/>
      <c r="E1097" s="437"/>
      <c r="F1097" s="437"/>
      <c r="G1097" s="502"/>
      <c r="H1097" s="437"/>
      <c r="I1097" s="492"/>
      <c r="J1097" s="437"/>
      <c r="K1097" s="437"/>
      <c r="L1097" s="437"/>
      <c r="M1097" s="437"/>
      <c r="N1097" s="437"/>
      <c r="O1097" s="437"/>
      <c r="P1097" s="437"/>
      <c r="Q1097" s="437"/>
      <c r="R1097" s="437"/>
      <c r="S1097" s="437"/>
      <c r="T1097" s="437"/>
      <c r="U1097" s="437"/>
      <c r="V1097" s="437"/>
      <c r="W1097" s="437"/>
      <c r="X1097" s="437"/>
      <c r="Y1097" s="437"/>
      <c r="Z1097" s="437"/>
      <c r="AA1097" s="437"/>
      <c r="AB1097" s="437"/>
    </row>
    <row r="1098">
      <c r="A1098" s="503"/>
      <c r="B1098" s="503"/>
      <c r="C1098" s="437"/>
      <c r="D1098" s="437"/>
      <c r="E1098" s="437"/>
      <c r="F1098" s="437"/>
      <c r="G1098" s="502"/>
      <c r="H1098" s="437"/>
      <c r="I1098" s="492"/>
      <c r="J1098" s="437"/>
      <c r="K1098" s="437"/>
      <c r="L1098" s="437"/>
      <c r="M1098" s="437"/>
      <c r="N1098" s="437"/>
      <c r="O1098" s="437"/>
      <c r="P1098" s="437"/>
      <c r="Q1098" s="437"/>
      <c r="R1098" s="437"/>
      <c r="S1098" s="437"/>
      <c r="T1098" s="437"/>
      <c r="U1098" s="437"/>
      <c r="V1098" s="437"/>
      <c r="W1098" s="437"/>
      <c r="X1098" s="437"/>
      <c r="Y1098" s="437"/>
      <c r="Z1098" s="437"/>
      <c r="AA1098" s="437"/>
      <c r="AB1098" s="437"/>
    </row>
    <row r="1099">
      <c r="A1099" s="503"/>
      <c r="B1099" s="503"/>
      <c r="C1099" s="437"/>
      <c r="D1099" s="437"/>
      <c r="E1099" s="437"/>
      <c r="F1099" s="437"/>
      <c r="G1099" s="502"/>
      <c r="H1099" s="437"/>
      <c r="I1099" s="492"/>
      <c r="J1099" s="437"/>
      <c r="K1099" s="437"/>
      <c r="L1099" s="437"/>
      <c r="M1099" s="437"/>
      <c r="N1099" s="437"/>
      <c r="O1099" s="437"/>
      <c r="P1099" s="437"/>
      <c r="Q1099" s="437"/>
      <c r="R1099" s="437"/>
      <c r="S1099" s="437"/>
      <c r="T1099" s="437"/>
      <c r="U1099" s="437"/>
      <c r="V1099" s="437"/>
      <c r="W1099" s="437"/>
      <c r="X1099" s="437"/>
      <c r="Y1099" s="437"/>
      <c r="Z1099" s="437"/>
      <c r="AA1099" s="437"/>
      <c r="AB1099" s="437"/>
    </row>
    <row r="1100">
      <c r="A1100" s="503"/>
      <c r="B1100" s="503"/>
      <c r="C1100" s="437"/>
      <c r="D1100" s="437"/>
      <c r="E1100" s="437"/>
      <c r="F1100" s="437"/>
      <c r="G1100" s="502"/>
      <c r="H1100" s="437"/>
      <c r="I1100" s="492"/>
      <c r="J1100" s="437"/>
      <c r="K1100" s="437"/>
      <c r="L1100" s="437"/>
      <c r="M1100" s="437"/>
      <c r="N1100" s="437"/>
      <c r="O1100" s="437"/>
      <c r="P1100" s="437"/>
      <c r="Q1100" s="437"/>
      <c r="R1100" s="437"/>
      <c r="S1100" s="437"/>
      <c r="T1100" s="437"/>
      <c r="U1100" s="437"/>
      <c r="V1100" s="437"/>
      <c r="W1100" s="437"/>
      <c r="X1100" s="437"/>
      <c r="Y1100" s="437"/>
      <c r="Z1100" s="437"/>
      <c r="AA1100" s="437"/>
      <c r="AB1100" s="437"/>
    </row>
    <row r="1101">
      <c r="A1101" s="503"/>
      <c r="B1101" s="503"/>
      <c r="C1101" s="437"/>
      <c r="D1101" s="437"/>
      <c r="E1101" s="437"/>
      <c r="F1101" s="437"/>
      <c r="G1101" s="502"/>
      <c r="H1101" s="437"/>
      <c r="I1101" s="492"/>
      <c r="J1101" s="437"/>
      <c r="K1101" s="437"/>
      <c r="L1101" s="437"/>
      <c r="M1101" s="437"/>
      <c r="N1101" s="437"/>
      <c r="O1101" s="437"/>
      <c r="P1101" s="437"/>
      <c r="Q1101" s="437"/>
      <c r="R1101" s="437"/>
      <c r="S1101" s="437"/>
      <c r="T1101" s="437"/>
      <c r="U1101" s="437"/>
      <c r="V1101" s="437"/>
      <c r="W1101" s="437"/>
      <c r="X1101" s="437"/>
      <c r="Y1101" s="437"/>
      <c r="Z1101" s="437"/>
      <c r="AA1101" s="437"/>
      <c r="AB1101" s="437"/>
    </row>
    <row r="1102">
      <c r="A1102" s="503"/>
      <c r="B1102" s="503"/>
      <c r="C1102" s="437"/>
      <c r="D1102" s="437"/>
      <c r="E1102" s="437"/>
      <c r="F1102" s="437"/>
      <c r="G1102" s="502"/>
      <c r="H1102" s="437"/>
      <c r="I1102" s="492"/>
      <c r="J1102" s="437"/>
      <c r="K1102" s="437"/>
      <c r="L1102" s="437"/>
      <c r="M1102" s="437"/>
      <c r="N1102" s="437"/>
      <c r="O1102" s="437"/>
      <c r="P1102" s="437"/>
      <c r="Q1102" s="437"/>
      <c r="R1102" s="437"/>
      <c r="S1102" s="437"/>
      <c r="T1102" s="437"/>
      <c r="U1102" s="437"/>
      <c r="V1102" s="437"/>
      <c r="W1102" s="437"/>
      <c r="X1102" s="437"/>
      <c r="Y1102" s="437"/>
      <c r="Z1102" s="437"/>
      <c r="AA1102" s="437"/>
      <c r="AB1102" s="437"/>
    </row>
    <row r="1103">
      <c r="A1103" s="503"/>
      <c r="B1103" s="503"/>
      <c r="C1103" s="437"/>
      <c r="D1103" s="437"/>
      <c r="E1103" s="437"/>
      <c r="F1103" s="437"/>
      <c r="G1103" s="502"/>
      <c r="H1103" s="437"/>
      <c r="I1103" s="492"/>
      <c r="J1103" s="437"/>
      <c r="K1103" s="437"/>
      <c r="L1103" s="437"/>
      <c r="M1103" s="437"/>
      <c r="N1103" s="437"/>
      <c r="O1103" s="437"/>
      <c r="P1103" s="437"/>
      <c r="Q1103" s="437"/>
      <c r="R1103" s="437"/>
      <c r="S1103" s="437"/>
      <c r="T1103" s="437"/>
      <c r="U1103" s="437"/>
      <c r="V1103" s="437"/>
      <c r="W1103" s="437"/>
      <c r="X1103" s="437"/>
      <c r="Y1103" s="437"/>
      <c r="Z1103" s="437"/>
      <c r="AA1103" s="437"/>
      <c r="AB1103" s="437"/>
    </row>
    <row r="1104">
      <c r="A1104" s="503"/>
      <c r="B1104" s="503"/>
      <c r="C1104" s="437"/>
      <c r="D1104" s="437"/>
      <c r="E1104" s="437"/>
      <c r="F1104" s="437"/>
      <c r="G1104" s="502"/>
      <c r="H1104" s="437"/>
      <c r="I1104" s="492"/>
      <c r="J1104" s="437"/>
      <c r="K1104" s="437"/>
      <c r="L1104" s="437"/>
      <c r="M1104" s="437"/>
      <c r="N1104" s="437"/>
      <c r="O1104" s="437"/>
      <c r="P1104" s="437"/>
      <c r="Q1104" s="437"/>
      <c r="R1104" s="437"/>
      <c r="S1104" s="437"/>
      <c r="T1104" s="437"/>
      <c r="U1104" s="437"/>
      <c r="V1104" s="437"/>
      <c r="W1104" s="437"/>
      <c r="X1104" s="437"/>
      <c r="Y1104" s="437"/>
      <c r="Z1104" s="437"/>
      <c r="AA1104" s="437"/>
      <c r="AB1104" s="437"/>
    </row>
    <row r="1105">
      <c r="A1105" s="503"/>
      <c r="B1105" s="503"/>
      <c r="C1105" s="437"/>
      <c r="D1105" s="437"/>
      <c r="E1105" s="437"/>
      <c r="F1105" s="437"/>
      <c r="G1105" s="502"/>
      <c r="H1105" s="437"/>
      <c r="I1105" s="492"/>
      <c r="J1105" s="437"/>
      <c r="K1105" s="437"/>
      <c r="L1105" s="437"/>
      <c r="M1105" s="437"/>
      <c r="N1105" s="437"/>
      <c r="O1105" s="437"/>
      <c r="P1105" s="437"/>
      <c r="Q1105" s="437"/>
      <c r="R1105" s="437"/>
      <c r="S1105" s="437"/>
      <c r="T1105" s="437"/>
      <c r="U1105" s="437"/>
      <c r="V1105" s="437"/>
      <c r="W1105" s="437"/>
      <c r="X1105" s="437"/>
      <c r="Y1105" s="437"/>
      <c r="Z1105" s="437"/>
      <c r="AA1105" s="437"/>
      <c r="AB1105" s="437"/>
    </row>
    <row r="1106">
      <c r="A1106" s="503"/>
      <c r="B1106" s="503"/>
      <c r="C1106" s="437"/>
      <c r="D1106" s="437"/>
      <c r="E1106" s="437"/>
      <c r="F1106" s="437"/>
      <c r="G1106" s="502"/>
      <c r="H1106" s="437"/>
      <c r="I1106" s="492"/>
      <c r="J1106" s="437"/>
      <c r="K1106" s="437"/>
      <c r="L1106" s="437"/>
      <c r="M1106" s="437"/>
      <c r="N1106" s="437"/>
      <c r="O1106" s="437"/>
      <c r="P1106" s="437"/>
      <c r="Q1106" s="437"/>
      <c r="R1106" s="437"/>
      <c r="S1106" s="437"/>
      <c r="T1106" s="437"/>
      <c r="U1106" s="437"/>
      <c r="V1106" s="437"/>
      <c r="W1106" s="437"/>
      <c r="X1106" s="437"/>
      <c r="Y1106" s="437"/>
      <c r="Z1106" s="437"/>
      <c r="AA1106" s="437"/>
      <c r="AB1106" s="437"/>
    </row>
    <row r="1107">
      <c r="A1107" s="503"/>
      <c r="B1107" s="503"/>
      <c r="C1107" s="437"/>
      <c r="D1107" s="437"/>
      <c r="E1107" s="437"/>
      <c r="F1107" s="437"/>
      <c r="G1107" s="502"/>
      <c r="H1107" s="437"/>
      <c r="I1107" s="492"/>
      <c r="J1107" s="437"/>
      <c r="K1107" s="437"/>
      <c r="L1107" s="437"/>
      <c r="M1107" s="437"/>
      <c r="N1107" s="437"/>
      <c r="O1107" s="437"/>
      <c r="P1107" s="437"/>
      <c r="Q1107" s="437"/>
      <c r="R1107" s="437"/>
      <c r="S1107" s="437"/>
      <c r="T1107" s="437"/>
      <c r="U1107" s="437"/>
      <c r="V1107" s="437"/>
      <c r="W1107" s="437"/>
      <c r="X1107" s="437"/>
      <c r="Y1107" s="437"/>
      <c r="Z1107" s="437"/>
      <c r="AA1107" s="437"/>
      <c r="AB1107" s="437"/>
    </row>
    <row r="1108">
      <c r="A1108" s="503"/>
      <c r="B1108" s="503"/>
      <c r="C1108" s="437"/>
      <c r="D1108" s="437"/>
      <c r="E1108" s="437"/>
      <c r="F1108" s="437"/>
      <c r="G1108" s="502"/>
      <c r="H1108" s="437"/>
      <c r="I1108" s="492"/>
      <c r="J1108" s="437"/>
      <c r="K1108" s="437"/>
      <c r="L1108" s="437"/>
      <c r="M1108" s="437"/>
      <c r="N1108" s="437"/>
      <c r="O1108" s="437"/>
      <c r="P1108" s="437"/>
      <c r="Q1108" s="437"/>
      <c r="R1108" s="437"/>
      <c r="S1108" s="437"/>
      <c r="T1108" s="437"/>
      <c r="U1108" s="437"/>
      <c r="V1108" s="437"/>
      <c r="W1108" s="437"/>
      <c r="X1108" s="437"/>
      <c r="Y1108" s="437"/>
      <c r="Z1108" s="437"/>
      <c r="AA1108" s="437"/>
      <c r="AB1108" s="437"/>
    </row>
    <row r="1109">
      <c r="A1109" s="503"/>
      <c r="B1109" s="503"/>
      <c r="C1109" s="437"/>
      <c r="D1109" s="437"/>
      <c r="E1109" s="437"/>
      <c r="F1109" s="437"/>
      <c r="G1109" s="502"/>
      <c r="H1109" s="437"/>
      <c r="I1109" s="492"/>
      <c r="J1109" s="437"/>
      <c r="K1109" s="437"/>
      <c r="L1109" s="437"/>
      <c r="M1109" s="437"/>
      <c r="N1109" s="437"/>
      <c r="O1109" s="437"/>
      <c r="P1109" s="437"/>
      <c r="Q1109" s="437"/>
      <c r="R1109" s="437"/>
      <c r="S1109" s="437"/>
      <c r="T1109" s="437"/>
      <c r="U1109" s="437"/>
      <c r="V1109" s="437"/>
      <c r="W1109" s="437"/>
      <c r="X1109" s="437"/>
      <c r="Y1109" s="437"/>
      <c r="Z1109" s="437"/>
      <c r="AA1109" s="437"/>
      <c r="AB1109" s="437"/>
    </row>
    <row r="1110">
      <c r="A1110" s="503"/>
      <c r="B1110" s="503"/>
      <c r="C1110" s="437"/>
      <c r="D1110" s="437"/>
      <c r="E1110" s="437"/>
      <c r="F1110" s="437"/>
      <c r="G1110" s="502"/>
      <c r="H1110" s="437"/>
      <c r="I1110" s="492"/>
      <c r="J1110" s="437"/>
      <c r="K1110" s="437"/>
      <c r="L1110" s="437"/>
      <c r="M1110" s="437"/>
      <c r="N1110" s="437"/>
      <c r="O1110" s="437"/>
      <c r="P1110" s="437"/>
      <c r="Q1110" s="437"/>
      <c r="R1110" s="437"/>
      <c r="S1110" s="437"/>
      <c r="T1110" s="437"/>
      <c r="U1110" s="437"/>
      <c r="V1110" s="437"/>
      <c r="W1110" s="437"/>
      <c r="X1110" s="437"/>
      <c r="Y1110" s="437"/>
      <c r="Z1110" s="437"/>
      <c r="AA1110" s="437"/>
      <c r="AB1110" s="437"/>
    </row>
    <row r="1111">
      <c r="A1111" s="503"/>
      <c r="B1111" s="503"/>
      <c r="C1111" s="437"/>
      <c r="D1111" s="437"/>
      <c r="E1111" s="437"/>
      <c r="F1111" s="437"/>
      <c r="G1111" s="502"/>
      <c r="H1111" s="437"/>
      <c r="I1111" s="492"/>
      <c r="J1111" s="437"/>
      <c r="K1111" s="437"/>
      <c r="L1111" s="437"/>
      <c r="M1111" s="437"/>
      <c r="N1111" s="437"/>
      <c r="O1111" s="437"/>
      <c r="P1111" s="437"/>
      <c r="Q1111" s="437"/>
      <c r="R1111" s="437"/>
      <c r="S1111" s="437"/>
      <c r="T1111" s="437"/>
      <c r="U1111" s="437"/>
      <c r="V1111" s="437"/>
      <c r="W1111" s="437"/>
      <c r="X1111" s="437"/>
      <c r="Y1111" s="437"/>
      <c r="Z1111" s="437"/>
      <c r="AA1111" s="437"/>
      <c r="AB1111" s="437"/>
    </row>
    <row r="1112">
      <c r="A1112" s="503"/>
      <c r="B1112" s="503"/>
      <c r="C1112" s="437"/>
      <c r="D1112" s="437"/>
      <c r="E1112" s="437"/>
      <c r="F1112" s="437"/>
      <c r="G1112" s="502"/>
      <c r="H1112" s="437"/>
      <c r="I1112" s="492"/>
      <c r="J1112" s="437"/>
      <c r="K1112" s="437"/>
      <c r="L1112" s="437"/>
      <c r="M1112" s="437"/>
      <c r="N1112" s="437"/>
      <c r="O1112" s="437"/>
      <c r="P1112" s="437"/>
      <c r="Q1112" s="437"/>
      <c r="R1112" s="437"/>
      <c r="S1112" s="437"/>
      <c r="T1112" s="437"/>
      <c r="U1112" s="437"/>
      <c r="V1112" s="437"/>
      <c r="W1112" s="437"/>
      <c r="X1112" s="437"/>
      <c r="Y1112" s="437"/>
      <c r="Z1112" s="437"/>
      <c r="AA1112" s="437"/>
      <c r="AB1112" s="437"/>
    </row>
    <row r="1113">
      <c r="A1113" s="503"/>
      <c r="B1113" s="503"/>
      <c r="C1113" s="437"/>
      <c r="D1113" s="437"/>
      <c r="E1113" s="437"/>
      <c r="F1113" s="437"/>
      <c r="G1113" s="502"/>
      <c r="H1113" s="437"/>
      <c r="I1113" s="492"/>
      <c r="J1113" s="437"/>
      <c r="K1113" s="437"/>
      <c r="L1113" s="437"/>
      <c r="M1113" s="437"/>
      <c r="N1113" s="437"/>
      <c r="O1113" s="437"/>
      <c r="P1113" s="437"/>
      <c r="Q1113" s="437"/>
      <c r="R1113" s="437"/>
      <c r="S1113" s="437"/>
      <c r="T1113" s="437"/>
      <c r="U1113" s="437"/>
      <c r="V1113" s="437"/>
      <c r="W1113" s="437"/>
      <c r="X1113" s="437"/>
      <c r="Y1113" s="437"/>
      <c r="Z1113" s="437"/>
      <c r="AA1113" s="437"/>
      <c r="AB1113" s="437"/>
    </row>
    <row r="1114">
      <c r="A1114" s="503"/>
      <c r="B1114" s="503"/>
      <c r="C1114" s="437"/>
      <c r="D1114" s="437"/>
      <c r="E1114" s="437"/>
      <c r="F1114" s="437"/>
      <c r="G1114" s="502"/>
      <c r="H1114" s="437"/>
      <c r="I1114" s="492"/>
      <c r="J1114" s="437"/>
      <c r="K1114" s="437"/>
      <c r="L1114" s="437"/>
      <c r="M1114" s="437"/>
      <c r="N1114" s="437"/>
      <c r="O1114" s="437"/>
      <c r="P1114" s="437"/>
      <c r="Q1114" s="437"/>
      <c r="R1114" s="437"/>
      <c r="S1114" s="437"/>
      <c r="T1114" s="437"/>
      <c r="U1114" s="437"/>
      <c r="V1114" s="437"/>
      <c r="W1114" s="437"/>
      <c r="X1114" s="437"/>
      <c r="Y1114" s="437"/>
      <c r="Z1114" s="437"/>
      <c r="AA1114" s="437"/>
      <c r="AB1114" s="437"/>
    </row>
    <row r="1115">
      <c r="A1115" s="503"/>
      <c r="B1115" s="503"/>
      <c r="C1115" s="437"/>
      <c r="D1115" s="437"/>
      <c r="E1115" s="437"/>
      <c r="F1115" s="437"/>
      <c r="G1115" s="502"/>
      <c r="H1115" s="437"/>
      <c r="I1115" s="492"/>
      <c r="J1115" s="437"/>
      <c r="K1115" s="437"/>
      <c r="L1115" s="437"/>
      <c r="M1115" s="437"/>
      <c r="N1115" s="437"/>
      <c r="O1115" s="437"/>
      <c r="P1115" s="437"/>
      <c r="Q1115" s="437"/>
      <c r="R1115" s="437"/>
      <c r="S1115" s="437"/>
      <c r="T1115" s="437"/>
      <c r="U1115" s="437"/>
      <c r="V1115" s="437"/>
      <c r="W1115" s="437"/>
      <c r="X1115" s="437"/>
      <c r="Y1115" s="437"/>
      <c r="Z1115" s="437"/>
      <c r="AA1115" s="437"/>
      <c r="AB1115" s="437"/>
    </row>
    <row r="1116">
      <c r="A1116" s="503"/>
      <c r="B1116" s="503"/>
      <c r="C1116" s="437"/>
      <c r="D1116" s="437"/>
      <c r="E1116" s="437"/>
      <c r="F1116" s="437"/>
      <c r="G1116" s="502"/>
      <c r="H1116" s="437"/>
      <c r="I1116" s="492"/>
      <c r="J1116" s="437"/>
      <c r="K1116" s="437"/>
      <c r="L1116" s="437"/>
      <c r="M1116" s="437"/>
      <c r="N1116" s="437"/>
      <c r="O1116" s="437"/>
      <c r="P1116" s="437"/>
      <c r="Q1116" s="437"/>
      <c r="R1116" s="437"/>
      <c r="S1116" s="437"/>
      <c r="T1116" s="437"/>
      <c r="U1116" s="437"/>
      <c r="V1116" s="437"/>
      <c r="W1116" s="437"/>
      <c r="X1116" s="437"/>
      <c r="Y1116" s="437"/>
      <c r="Z1116" s="437"/>
      <c r="AA1116" s="437"/>
      <c r="AB1116" s="437"/>
    </row>
    <row r="1117">
      <c r="A1117" s="503"/>
      <c r="B1117" s="503"/>
      <c r="C1117" s="437"/>
      <c r="D1117" s="437"/>
      <c r="E1117" s="437"/>
      <c r="F1117" s="437"/>
      <c r="G1117" s="502"/>
      <c r="H1117" s="437"/>
      <c r="I1117" s="492"/>
      <c r="J1117" s="437"/>
      <c r="K1117" s="437"/>
      <c r="L1117" s="437"/>
      <c r="M1117" s="437"/>
      <c r="N1117" s="437"/>
      <c r="O1117" s="437"/>
      <c r="P1117" s="437"/>
      <c r="Q1117" s="437"/>
      <c r="R1117" s="437"/>
      <c r="S1117" s="437"/>
      <c r="T1117" s="437"/>
      <c r="U1117" s="437"/>
      <c r="V1117" s="437"/>
      <c r="W1117" s="437"/>
      <c r="X1117" s="437"/>
      <c r="Y1117" s="437"/>
      <c r="Z1117" s="437"/>
      <c r="AA1117" s="437"/>
      <c r="AB1117" s="437"/>
    </row>
    <row r="1118">
      <c r="A1118" s="503"/>
      <c r="B1118" s="503"/>
      <c r="C1118" s="437"/>
      <c r="D1118" s="437"/>
      <c r="E1118" s="437"/>
      <c r="F1118" s="437"/>
      <c r="G1118" s="502"/>
      <c r="H1118" s="437"/>
      <c r="I1118" s="492"/>
      <c r="J1118" s="437"/>
      <c r="K1118" s="437"/>
      <c r="L1118" s="437"/>
      <c r="M1118" s="437"/>
      <c r="N1118" s="437"/>
      <c r="O1118" s="437"/>
      <c r="P1118" s="437"/>
      <c r="Q1118" s="437"/>
      <c r="R1118" s="437"/>
      <c r="S1118" s="437"/>
      <c r="T1118" s="437"/>
      <c r="U1118" s="437"/>
      <c r="V1118" s="437"/>
      <c r="W1118" s="437"/>
      <c r="X1118" s="437"/>
      <c r="Y1118" s="437"/>
      <c r="Z1118" s="437"/>
      <c r="AA1118" s="437"/>
      <c r="AB1118" s="437"/>
    </row>
    <row r="1119">
      <c r="A1119" s="503"/>
      <c r="B1119" s="503"/>
      <c r="C1119" s="437"/>
      <c r="D1119" s="437"/>
      <c r="E1119" s="437"/>
      <c r="F1119" s="437"/>
      <c r="G1119" s="502"/>
      <c r="H1119" s="437"/>
      <c r="I1119" s="492"/>
      <c r="J1119" s="437"/>
      <c r="K1119" s="437"/>
      <c r="L1119" s="437"/>
      <c r="M1119" s="437"/>
      <c r="N1119" s="437"/>
      <c r="O1119" s="437"/>
      <c r="P1119" s="437"/>
      <c r="Q1119" s="437"/>
      <c r="R1119" s="437"/>
      <c r="S1119" s="437"/>
      <c r="T1119" s="437"/>
      <c r="U1119" s="437"/>
      <c r="V1119" s="437"/>
      <c r="W1119" s="437"/>
      <c r="X1119" s="437"/>
      <c r="Y1119" s="437"/>
      <c r="Z1119" s="437"/>
      <c r="AA1119" s="437"/>
      <c r="AB1119" s="437"/>
    </row>
    <row r="1120">
      <c r="A1120" s="503"/>
      <c r="B1120" s="503"/>
      <c r="C1120" s="437"/>
      <c r="D1120" s="437"/>
      <c r="E1120" s="437"/>
      <c r="F1120" s="437"/>
      <c r="G1120" s="502"/>
      <c r="H1120" s="437"/>
      <c r="I1120" s="492"/>
      <c r="J1120" s="437"/>
      <c r="K1120" s="437"/>
      <c r="L1120" s="437"/>
      <c r="M1120" s="437"/>
      <c r="N1120" s="437"/>
      <c r="O1120" s="437"/>
      <c r="P1120" s="437"/>
      <c r="Q1120" s="437"/>
      <c r="R1120" s="437"/>
      <c r="S1120" s="437"/>
      <c r="T1120" s="437"/>
      <c r="U1120" s="437"/>
      <c r="V1120" s="437"/>
      <c r="W1120" s="437"/>
      <c r="X1120" s="437"/>
      <c r="Y1120" s="437"/>
      <c r="Z1120" s="437"/>
      <c r="AA1120" s="437"/>
      <c r="AB1120" s="437"/>
    </row>
    <row r="1121">
      <c r="A1121" s="503"/>
      <c r="B1121" s="503"/>
      <c r="C1121" s="437"/>
      <c r="D1121" s="437"/>
      <c r="E1121" s="437"/>
      <c r="F1121" s="437"/>
      <c r="G1121" s="502"/>
      <c r="H1121" s="437"/>
      <c r="I1121" s="492"/>
      <c r="J1121" s="437"/>
      <c r="K1121" s="437"/>
      <c r="L1121" s="437"/>
      <c r="M1121" s="437"/>
      <c r="N1121" s="437"/>
      <c r="O1121" s="437"/>
      <c r="P1121" s="437"/>
      <c r="Q1121" s="437"/>
      <c r="R1121" s="437"/>
      <c r="S1121" s="437"/>
      <c r="T1121" s="437"/>
      <c r="U1121" s="437"/>
      <c r="V1121" s="437"/>
      <c r="W1121" s="437"/>
      <c r="X1121" s="437"/>
      <c r="Y1121" s="437"/>
      <c r="Z1121" s="437"/>
      <c r="AA1121" s="437"/>
      <c r="AB1121" s="437"/>
    </row>
    <row r="1122">
      <c r="A1122" s="503"/>
      <c r="B1122" s="503"/>
      <c r="C1122" s="437"/>
      <c r="D1122" s="437"/>
      <c r="E1122" s="437"/>
      <c r="F1122" s="437"/>
      <c r="G1122" s="502"/>
      <c r="H1122" s="437"/>
      <c r="I1122" s="492"/>
      <c r="J1122" s="437"/>
      <c r="K1122" s="437"/>
      <c r="L1122" s="437"/>
      <c r="M1122" s="437"/>
      <c r="N1122" s="437"/>
      <c r="O1122" s="437"/>
      <c r="P1122" s="437"/>
      <c r="Q1122" s="437"/>
      <c r="R1122" s="437"/>
      <c r="S1122" s="437"/>
      <c r="T1122" s="437"/>
      <c r="U1122" s="437"/>
      <c r="V1122" s="437"/>
      <c r="W1122" s="437"/>
      <c r="X1122" s="437"/>
      <c r="Y1122" s="437"/>
      <c r="Z1122" s="437"/>
      <c r="AA1122" s="437"/>
      <c r="AB1122" s="437"/>
    </row>
    <row r="1123">
      <c r="A1123" s="503"/>
      <c r="B1123" s="503"/>
      <c r="C1123" s="437"/>
      <c r="D1123" s="437"/>
      <c r="E1123" s="437"/>
      <c r="F1123" s="437"/>
      <c r="G1123" s="502"/>
      <c r="H1123" s="437"/>
      <c r="I1123" s="492"/>
      <c r="J1123" s="437"/>
      <c r="K1123" s="437"/>
      <c r="L1123" s="437"/>
      <c r="M1123" s="437"/>
      <c r="N1123" s="437"/>
      <c r="O1123" s="437"/>
      <c r="P1123" s="437"/>
      <c r="Q1123" s="437"/>
      <c r="R1123" s="437"/>
      <c r="S1123" s="437"/>
      <c r="T1123" s="437"/>
      <c r="U1123" s="437"/>
      <c r="V1123" s="437"/>
      <c r="W1123" s="437"/>
      <c r="X1123" s="437"/>
      <c r="Y1123" s="437"/>
      <c r="Z1123" s="437"/>
      <c r="AA1123" s="437"/>
      <c r="AB1123" s="437"/>
    </row>
    <row r="1124">
      <c r="A1124" s="503"/>
      <c r="B1124" s="503"/>
      <c r="C1124" s="437"/>
      <c r="D1124" s="437"/>
      <c r="E1124" s="437"/>
      <c r="F1124" s="437"/>
      <c r="G1124" s="502"/>
      <c r="H1124" s="437"/>
      <c r="I1124" s="492"/>
      <c r="J1124" s="437"/>
      <c r="K1124" s="437"/>
      <c r="L1124" s="437"/>
      <c r="M1124" s="437"/>
      <c r="N1124" s="437"/>
      <c r="O1124" s="437"/>
      <c r="P1124" s="437"/>
      <c r="Q1124" s="437"/>
      <c r="R1124" s="437"/>
      <c r="S1124" s="437"/>
      <c r="T1124" s="437"/>
      <c r="U1124" s="437"/>
      <c r="V1124" s="437"/>
      <c r="W1124" s="437"/>
      <c r="X1124" s="437"/>
      <c r="Y1124" s="437"/>
      <c r="Z1124" s="437"/>
      <c r="AA1124" s="437"/>
      <c r="AB1124" s="437"/>
    </row>
    <row r="1125">
      <c r="A1125" s="503"/>
      <c r="B1125" s="503"/>
      <c r="C1125" s="437"/>
      <c r="D1125" s="437"/>
      <c r="E1125" s="437"/>
      <c r="F1125" s="437"/>
      <c r="G1125" s="502"/>
      <c r="H1125" s="437"/>
      <c r="I1125" s="492"/>
      <c r="J1125" s="437"/>
      <c r="K1125" s="437"/>
      <c r="L1125" s="437"/>
      <c r="M1125" s="437"/>
      <c r="N1125" s="437"/>
      <c r="O1125" s="437"/>
      <c r="P1125" s="437"/>
      <c r="Q1125" s="437"/>
      <c r="R1125" s="437"/>
      <c r="S1125" s="437"/>
      <c r="T1125" s="437"/>
      <c r="U1125" s="437"/>
      <c r="V1125" s="437"/>
      <c r="W1125" s="437"/>
      <c r="X1125" s="437"/>
      <c r="Y1125" s="437"/>
      <c r="Z1125" s="437"/>
      <c r="AA1125" s="437"/>
      <c r="AB1125" s="437"/>
    </row>
    <row r="1126">
      <c r="A1126" s="503"/>
      <c r="B1126" s="503"/>
      <c r="C1126" s="437"/>
      <c r="D1126" s="437"/>
      <c r="E1126" s="437"/>
      <c r="F1126" s="437"/>
      <c r="G1126" s="502"/>
      <c r="H1126" s="437"/>
      <c r="I1126" s="492"/>
      <c r="J1126" s="437"/>
      <c r="K1126" s="437"/>
      <c r="L1126" s="437"/>
      <c r="M1126" s="437"/>
      <c r="N1126" s="437"/>
      <c r="O1126" s="437"/>
      <c r="P1126" s="437"/>
      <c r="Q1126" s="437"/>
      <c r="R1126" s="437"/>
      <c r="S1126" s="437"/>
      <c r="T1126" s="437"/>
      <c r="U1126" s="437"/>
      <c r="V1126" s="437"/>
      <c r="W1126" s="437"/>
      <c r="X1126" s="437"/>
      <c r="Y1126" s="437"/>
      <c r="Z1126" s="437"/>
      <c r="AA1126" s="437"/>
      <c r="AB1126" s="437"/>
    </row>
    <row r="1127">
      <c r="A1127" s="503"/>
      <c r="B1127" s="503"/>
      <c r="C1127" s="437"/>
      <c r="D1127" s="437"/>
      <c r="E1127" s="437"/>
      <c r="F1127" s="437"/>
      <c r="G1127" s="502"/>
      <c r="H1127" s="437"/>
      <c r="I1127" s="492"/>
      <c r="J1127" s="437"/>
      <c r="K1127" s="437"/>
      <c r="L1127" s="437"/>
      <c r="M1127" s="437"/>
      <c r="N1127" s="437"/>
      <c r="O1127" s="437"/>
      <c r="P1127" s="437"/>
      <c r="Q1127" s="437"/>
      <c r="R1127" s="437"/>
      <c r="S1127" s="437"/>
      <c r="T1127" s="437"/>
      <c r="U1127" s="437"/>
      <c r="V1127" s="437"/>
      <c r="W1127" s="437"/>
      <c r="X1127" s="437"/>
      <c r="Y1127" s="437"/>
      <c r="Z1127" s="437"/>
      <c r="AA1127" s="437"/>
      <c r="AB1127" s="437"/>
    </row>
    <row r="1128">
      <c r="A1128" s="503"/>
      <c r="B1128" s="503"/>
      <c r="C1128" s="437"/>
      <c r="D1128" s="437"/>
      <c r="E1128" s="437"/>
      <c r="F1128" s="437"/>
      <c r="G1128" s="502"/>
      <c r="H1128" s="437"/>
      <c r="I1128" s="492"/>
      <c r="J1128" s="437"/>
      <c r="K1128" s="437"/>
      <c r="L1128" s="437"/>
      <c r="M1128" s="437"/>
      <c r="N1128" s="437"/>
      <c r="O1128" s="437"/>
      <c r="P1128" s="437"/>
      <c r="Q1128" s="437"/>
      <c r="R1128" s="437"/>
      <c r="S1128" s="437"/>
      <c r="T1128" s="437"/>
      <c r="U1128" s="437"/>
      <c r="V1128" s="437"/>
      <c r="W1128" s="437"/>
      <c r="X1128" s="437"/>
      <c r="Y1128" s="437"/>
      <c r="Z1128" s="437"/>
      <c r="AA1128" s="437"/>
      <c r="AB1128" s="437"/>
    </row>
    <row r="1129">
      <c r="A1129" s="503"/>
      <c r="B1129" s="503"/>
      <c r="C1129" s="437"/>
      <c r="D1129" s="437"/>
      <c r="E1129" s="437"/>
      <c r="F1129" s="437"/>
      <c r="G1129" s="502"/>
      <c r="H1129" s="437"/>
      <c r="I1129" s="492"/>
      <c r="J1129" s="437"/>
      <c r="K1129" s="437"/>
      <c r="L1129" s="437"/>
      <c r="M1129" s="437"/>
      <c r="N1129" s="437"/>
      <c r="O1129" s="437"/>
      <c r="P1129" s="437"/>
      <c r="Q1129" s="437"/>
      <c r="R1129" s="437"/>
      <c r="S1129" s="437"/>
      <c r="T1129" s="437"/>
      <c r="U1129" s="437"/>
      <c r="V1129" s="437"/>
      <c r="W1129" s="437"/>
      <c r="X1129" s="437"/>
      <c r="Y1129" s="437"/>
      <c r="Z1129" s="437"/>
      <c r="AA1129" s="437"/>
      <c r="AB1129" s="437"/>
    </row>
    <row r="1130">
      <c r="A1130" s="503"/>
      <c r="B1130" s="503"/>
      <c r="C1130" s="437"/>
      <c r="D1130" s="437"/>
      <c r="E1130" s="437"/>
      <c r="F1130" s="437"/>
      <c r="G1130" s="502"/>
      <c r="H1130" s="437"/>
      <c r="I1130" s="492"/>
      <c r="J1130" s="437"/>
      <c r="K1130" s="437"/>
      <c r="L1130" s="437"/>
      <c r="M1130" s="437"/>
      <c r="N1130" s="437"/>
      <c r="O1130" s="437"/>
      <c r="P1130" s="437"/>
      <c r="Q1130" s="437"/>
      <c r="R1130" s="437"/>
      <c r="S1130" s="437"/>
      <c r="T1130" s="437"/>
      <c r="U1130" s="437"/>
      <c r="V1130" s="437"/>
      <c r="W1130" s="437"/>
      <c r="X1130" s="437"/>
      <c r="Y1130" s="437"/>
      <c r="Z1130" s="437"/>
      <c r="AA1130" s="437"/>
      <c r="AB1130" s="437"/>
    </row>
    <row r="1131">
      <c r="A1131" s="503"/>
      <c r="B1131" s="503"/>
      <c r="C1131" s="437"/>
      <c r="D1131" s="437"/>
      <c r="E1131" s="437"/>
      <c r="F1131" s="437"/>
      <c r="G1131" s="502"/>
      <c r="H1131" s="437"/>
      <c r="I1131" s="492"/>
      <c r="J1131" s="437"/>
      <c r="K1131" s="437"/>
      <c r="L1131" s="437"/>
      <c r="M1131" s="437"/>
      <c r="N1131" s="437"/>
      <c r="O1131" s="437"/>
      <c r="P1131" s="437"/>
      <c r="Q1131" s="437"/>
      <c r="R1131" s="437"/>
      <c r="S1131" s="437"/>
      <c r="T1131" s="437"/>
      <c r="U1131" s="437"/>
      <c r="V1131" s="437"/>
      <c r="W1131" s="437"/>
      <c r="X1131" s="437"/>
      <c r="Y1131" s="437"/>
      <c r="Z1131" s="437"/>
      <c r="AA1131" s="437"/>
      <c r="AB1131" s="437"/>
    </row>
    <row r="1132">
      <c r="A1132" s="503"/>
      <c r="B1132" s="503"/>
      <c r="C1132" s="437"/>
      <c r="D1132" s="437"/>
      <c r="E1132" s="437"/>
      <c r="F1132" s="437"/>
      <c r="G1132" s="502"/>
      <c r="H1132" s="437"/>
      <c r="I1132" s="492"/>
      <c r="J1132" s="437"/>
      <c r="K1132" s="437"/>
      <c r="L1132" s="437"/>
      <c r="M1132" s="437"/>
      <c r="N1132" s="437"/>
      <c r="O1132" s="437"/>
      <c r="P1132" s="437"/>
      <c r="Q1132" s="437"/>
      <c r="R1132" s="437"/>
      <c r="S1132" s="437"/>
      <c r="T1132" s="437"/>
      <c r="U1132" s="437"/>
      <c r="V1132" s="437"/>
      <c r="W1132" s="437"/>
      <c r="X1132" s="437"/>
      <c r="Y1132" s="437"/>
      <c r="Z1132" s="437"/>
      <c r="AA1132" s="437"/>
      <c r="AB1132" s="437"/>
    </row>
    <row r="1133">
      <c r="A1133" s="503"/>
      <c r="B1133" s="503"/>
      <c r="C1133" s="437"/>
      <c r="D1133" s="437"/>
      <c r="E1133" s="437"/>
      <c r="F1133" s="437"/>
      <c r="G1133" s="502"/>
      <c r="H1133" s="437"/>
      <c r="I1133" s="492"/>
      <c r="J1133" s="437"/>
      <c r="K1133" s="437"/>
      <c r="L1133" s="437"/>
      <c r="M1133" s="437"/>
      <c r="N1133" s="437"/>
      <c r="O1133" s="437"/>
      <c r="P1133" s="437"/>
      <c r="Q1133" s="437"/>
      <c r="R1133" s="437"/>
      <c r="S1133" s="437"/>
      <c r="T1133" s="437"/>
      <c r="U1133" s="437"/>
      <c r="V1133" s="437"/>
      <c r="W1133" s="437"/>
      <c r="X1133" s="437"/>
      <c r="Y1133" s="437"/>
      <c r="Z1133" s="437"/>
      <c r="AA1133" s="437"/>
      <c r="AB1133" s="437"/>
    </row>
    <row r="1134">
      <c r="A1134" s="503"/>
      <c r="B1134" s="503"/>
      <c r="C1134" s="437"/>
      <c r="D1134" s="437"/>
      <c r="E1134" s="437"/>
      <c r="F1134" s="437"/>
      <c r="G1134" s="502"/>
      <c r="H1134" s="437"/>
      <c r="I1134" s="492"/>
      <c r="J1134" s="437"/>
      <c r="K1134" s="437"/>
      <c r="L1134" s="437"/>
      <c r="M1134" s="437"/>
      <c r="N1134" s="437"/>
      <c r="O1134" s="437"/>
      <c r="P1134" s="437"/>
      <c r="Q1134" s="437"/>
      <c r="R1134" s="437"/>
      <c r="S1134" s="437"/>
      <c r="T1134" s="437"/>
      <c r="U1134" s="437"/>
      <c r="V1134" s="437"/>
      <c r="W1134" s="437"/>
      <c r="X1134" s="437"/>
      <c r="Y1134" s="437"/>
      <c r="Z1134" s="437"/>
      <c r="AA1134" s="437"/>
      <c r="AB1134" s="437"/>
    </row>
    <row r="1135">
      <c r="A1135" s="503"/>
      <c r="B1135" s="503"/>
      <c r="C1135" s="437"/>
      <c r="D1135" s="437"/>
      <c r="E1135" s="437"/>
      <c r="F1135" s="437"/>
      <c r="G1135" s="502"/>
      <c r="H1135" s="437"/>
      <c r="I1135" s="492"/>
      <c r="J1135" s="437"/>
      <c r="K1135" s="437"/>
      <c r="L1135" s="437"/>
      <c r="M1135" s="437"/>
      <c r="N1135" s="437"/>
      <c r="O1135" s="437"/>
      <c r="P1135" s="437"/>
      <c r="Q1135" s="437"/>
      <c r="R1135" s="437"/>
      <c r="S1135" s="437"/>
      <c r="T1135" s="437"/>
      <c r="U1135" s="437"/>
      <c r="V1135" s="437"/>
      <c r="W1135" s="437"/>
      <c r="X1135" s="437"/>
      <c r="Y1135" s="437"/>
      <c r="Z1135" s="437"/>
      <c r="AA1135" s="437"/>
      <c r="AB1135" s="437"/>
    </row>
    <row r="1136">
      <c r="A1136" s="503"/>
      <c r="B1136" s="503"/>
      <c r="C1136" s="437"/>
      <c r="D1136" s="437"/>
      <c r="E1136" s="437"/>
      <c r="F1136" s="437"/>
      <c r="G1136" s="502"/>
      <c r="H1136" s="437"/>
      <c r="I1136" s="492"/>
      <c r="J1136" s="437"/>
      <c r="K1136" s="437"/>
      <c r="L1136" s="437"/>
      <c r="M1136" s="437"/>
      <c r="N1136" s="437"/>
      <c r="O1136" s="437"/>
      <c r="P1136" s="437"/>
      <c r="Q1136" s="437"/>
      <c r="R1136" s="437"/>
      <c r="S1136" s="437"/>
      <c r="T1136" s="437"/>
      <c r="U1136" s="437"/>
      <c r="V1136" s="437"/>
      <c r="W1136" s="437"/>
      <c r="X1136" s="437"/>
      <c r="Y1136" s="437"/>
      <c r="Z1136" s="437"/>
      <c r="AA1136" s="437"/>
      <c r="AB1136" s="437"/>
    </row>
    <row r="1137">
      <c r="A1137" s="503"/>
      <c r="B1137" s="503"/>
      <c r="C1137" s="437"/>
      <c r="D1137" s="437"/>
      <c r="E1137" s="437"/>
      <c r="F1137" s="437"/>
      <c r="G1137" s="502"/>
      <c r="H1137" s="437"/>
      <c r="I1137" s="492"/>
      <c r="J1137" s="437"/>
      <c r="K1137" s="437"/>
      <c r="L1137" s="437"/>
      <c r="M1137" s="437"/>
      <c r="N1137" s="437"/>
      <c r="O1137" s="437"/>
      <c r="P1137" s="437"/>
      <c r="Q1137" s="437"/>
      <c r="R1137" s="437"/>
      <c r="S1137" s="437"/>
      <c r="T1137" s="437"/>
      <c r="U1137" s="437"/>
      <c r="V1137" s="437"/>
      <c r="W1137" s="437"/>
      <c r="X1137" s="437"/>
      <c r="Y1137" s="437"/>
      <c r="Z1137" s="437"/>
      <c r="AA1137" s="437"/>
      <c r="AB1137" s="437"/>
    </row>
    <row r="1138">
      <c r="A1138" s="503"/>
      <c r="B1138" s="503"/>
      <c r="C1138" s="437"/>
      <c r="D1138" s="437"/>
      <c r="E1138" s="437"/>
      <c r="F1138" s="437"/>
      <c r="G1138" s="502"/>
      <c r="H1138" s="437"/>
      <c r="I1138" s="492"/>
      <c r="J1138" s="437"/>
      <c r="K1138" s="437"/>
      <c r="L1138" s="437"/>
      <c r="M1138" s="437"/>
      <c r="N1138" s="437"/>
      <c r="O1138" s="437"/>
      <c r="P1138" s="437"/>
      <c r="Q1138" s="437"/>
      <c r="R1138" s="437"/>
      <c r="S1138" s="437"/>
      <c r="T1138" s="437"/>
      <c r="U1138" s="437"/>
      <c r="V1138" s="437"/>
      <c r="W1138" s="437"/>
      <c r="X1138" s="437"/>
      <c r="Y1138" s="437"/>
      <c r="Z1138" s="437"/>
      <c r="AA1138" s="437"/>
      <c r="AB1138" s="437"/>
    </row>
    <row r="1139">
      <c r="A1139" s="503"/>
      <c r="B1139" s="503"/>
      <c r="C1139" s="437"/>
      <c r="D1139" s="437"/>
      <c r="E1139" s="437"/>
      <c r="F1139" s="437"/>
      <c r="G1139" s="502"/>
      <c r="H1139" s="437"/>
      <c r="I1139" s="492"/>
      <c r="J1139" s="437"/>
      <c r="K1139" s="437"/>
      <c r="L1139" s="437"/>
      <c r="M1139" s="437"/>
      <c r="N1139" s="437"/>
      <c r="O1139" s="437"/>
      <c r="P1139" s="437"/>
      <c r="Q1139" s="437"/>
      <c r="R1139" s="437"/>
      <c r="S1139" s="437"/>
      <c r="T1139" s="437"/>
      <c r="U1139" s="437"/>
      <c r="V1139" s="437"/>
      <c r="W1139" s="437"/>
      <c r="X1139" s="437"/>
      <c r="Y1139" s="437"/>
      <c r="Z1139" s="437"/>
      <c r="AA1139" s="437"/>
      <c r="AB1139" s="437"/>
    </row>
    <row r="1140">
      <c r="A1140" s="503"/>
      <c r="B1140" s="503"/>
      <c r="C1140" s="437"/>
      <c r="D1140" s="437"/>
      <c r="E1140" s="437"/>
      <c r="F1140" s="437"/>
      <c r="G1140" s="502"/>
      <c r="H1140" s="437"/>
      <c r="I1140" s="492"/>
      <c r="J1140" s="437"/>
      <c r="K1140" s="437"/>
      <c r="L1140" s="437"/>
      <c r="M1140" s="437"/>
      <c r="N1140" s="437"/>
      <c r="O1140" s="437"/>
      <c r="P1140" s="437"/>
      <c r="Q1140" s="437"/>
      <c r="R1140" s="437"/>
      <c r="S1140" s="437"/>
      <c r="T1140" s="437"/>
      <c r="U1140" s="437"/>
      <c r="V1140" s="437"/>
      <c r="W1140" s="437"/>
      <c r="X1140" s="437"/>
      <c r="Y1140" s="437"/>
      <c r="Z1140" s="437"/>
      <c r="AA1140" s="437"/>
      <c r="AB1140" s="437"/>
    </row>
    <row r="1141">
      <c r="A1141" s="503"/>
      <c r="B1141" s="503"/>
      <c r="C1141" s="437"/>
      <c r="D1141" s="437"/>
      <c r="E1141" s="437"/>
      <c r="F1141" s="437"/>
      <c r="G1141" s="502"/>
      <c r="H1141" s="437"/>
      <c r="I1141" s="492"/>
      <c r="J1141" s="437"/>
      <c r="K1141" s="437"/>
      <c r="L1141" s="437"/>
      <c r="M1141" s="437"/>
      <c r="N1141" s="437"/>
      <c r="O1141" s="437"/>
      <c r="P1141" s="437"/>
      <c r="Q1141" s="437"/>
      <c r="R1141" s="437"/>
      <c r="S1141" s="437"/>
      <c r="T1141" s="437"/>
      <c r="U1141" s="437"/>
      <c r="V1141" s="437"/>
      <c r="W1141" s="437"/>
      <c r="X1141" s="437"/>
      <c r="Y1141" s="437"/>
      <c r="Z1141" s="437"/>
      <c r="AA1141" s="437"/>
      <c r="AB1141" s="437"/>
    </row>
    <row r="1142">
      <c r="A1142" s="503"/>
      <c r="B1142" s="503"/>
      <c r="C1142" s="437"/>
      <c r="D1142" s="437"/>
      <c r="E1142" s="437"/>
      <c r="F1142" s="437"/>
      <c r="G1142" s="502"/>
      <c r="H1142" s="437"/>
      <c r="I1142" s="492"/>
      <c r="J1142" s="437"/>
      <c r="K1142" s="437"/>
      <c r="L1142" s="437"/>
      <c r="M1142" s="437"/>
      <c r="N1142" s="437"/>
      <c r="O1142" s="437"/>
      <c r="P1142" s="437"/>
      <c r="Q1142" s="437"/>
      <c r="R1142" s="437"/>
      <c r="S1142" s="437"/>
      <c r="T1142" s="437"/>
      <c r="U1142" s="437"/>
      <c r="V1142" s="437"/>
      <c r="W1142" s="437"/>
      <c r="X1142" s="437"/>
      <c r="Y1142" s="437"/>
      <c r="Z1142" s="437"/>
      <c r="AA1142" s="437"/>
      <c r="AB1142" s="437"/>
    </row>
    <row r="1143">
      <c r="A1143" s="503"/>
      <c r="B1143" s="503"/>
      <c r="C1143" s="437"/>
      <c r="D1143" s="437"/>
      <c r="E1143" s="437"/>
      <c r="F1143" s="437"/>
      <c r="G1143" s="502"/>
      <c r="H1143" s="437"/>
      <c r="I1143" s="492"/>
      <c r="J1143" s="437"/>
      <c r="K1143" s="437"/>
      <c r="L1143" s="437"/>
      <c r="M1143" s="437"/>
      <c r="N1143" s="437"/>
      <c r="O1143" s="437"/>
      <c r="P1143" s="437"/>
      <c r="Q1143" s="437"/>
      <c r="R1143" s="437"/>
      <c r="S1143" s="437"/>
      <c r="T1143" s="437"/>
      <c r="U1143" s="437"/>
      <c r="V1143" s="437"/>
      <c r="W1143" s="437"/>
      <c r="X1143" s="437"/>
      <c r="Y1143" s="437"/>
      <c r="Z1143" s="437"/>
      <c r="AA1143" s="437"/>
      <c r="AB1143" s="437"/>
    </row>
    <row r="1144">
      <c r="A1144" s="503"/>
      <c r="B1144" s="503"/>
      <c r="C1144" s="437"/>
      <c r="D1144" s="437"/>
      <c r="E1144" s="437"/>
      <c r="F1144" s="437"/>
      <c r="G1144" s="502"/>
      <c r="H1144" s="437"/>
      <c r="I1144" s="492"/>
      <c r="J1144" s="437"/>
      <c r="K1144" s="437"/>
      <c r="L1144" s="437"/>
      <c r="M1144" s="437"/>
      <c r="N1144" s="437"/>
      <c r="O1144" s="437"/>
      <c r="P1144" s="437"/>
      <c r="Q1144" s="437"/>
      <c r="R1144" s="437"/>
      <c r="S1144" s="437"/>
      <c r="T1144" s="437"/>
      <c r="U1144" s="437"/>
      <c r="V1144" s="437"/>
      <c r="W1144" s="437"/>
      <c r="X1144" s="437"/>
      <c r="Y1144" s="437"/>
      <c r="Z1144" s="437"/>
      <c r="AA1144" s="437"/>
      <c r="AB1144" s="437"/>
    </row>
    <row r="1145">
      <c r="A1145" s="503"/>
      <c r="B1145" s="503"/>
      <c r="C1145" s="437"/>
      <c r="D1145" s="437"/>
      <c r="E1145" s="437"/>
      <c r="F1145" s="437"/>
      <c r="G1145" s="502"/>
      <c r="H1145" s="437"/>
      <c r="I1145" s="492"/>
      <c r="J1145" s="437"/>
      <c r="K1145" s="437"/>
      <c r="L1145" s="437"/>
      <c r="M1145" s="437"/>
      <c r="N1145" s="437"/>
      <c r="O1145" s="437"/>
      <c r="P1145" s="437"/>
      <c r="Q1145" s="437"/>
      <c r="R1145" s="437"/>
      <c r="S1145" s="437"/>
      <c r="T1145" s="437"/>
      <c r="U1145" s="437"/>
      <c r="V1145" s="437"/>
      <c r="W1145" s="437"/>
      <c r="X1145" s="437"/>
      <c r="Y1145" s="437"/>
      <c r="Z1145" s="437"/>
      <c r="AA1145" s="437"/>
      <c r="AB1145" s="437"/>
    </row>
    <row r="1146">
      <c r="A1146" s="503"/>
      <c r="B1146" s="503"/>
      <c r="C1146" s="437"/>
      <c r="D1146" s="437"/>
      <c r="E1146" s="437"/>
      <c r="F1146" s="437"/>
      <c r="G1146" s="502"/>
      <c r="H1146" s="437"/>
      <c r="I1146" s="492"/>
      <c r="J1146" s="437"/>
      <c r="K1146" s="437"/>
      <c r="L1146" s="437"/>
      <c r="M1146" s="437"/>
      <c r="N1146" s="437"/>
      <c r="O1146" s="437"/>
      <c r="P1146" s="437"/>
      <c r="Q1146" s="437"/>
      <c r="R1146" s="437"/>
      <c r="S1146" s="437"/>
      <c r="T1146" s="437"/>
      <c r="U1146" s="437"/>
      <c r="V1146" s="437"/>
      <c r="W1146" s="437"/>
      <c r="X1146" s="437"/>
      <c r="Y1146" s="437"/>
      <c r="Z1146" s="437"/>
      <c r="AA1146" s="437"/>
      <c r="AB1146" s="437"/>
    </row>
    <row r="1147">
      <c r="A1147" s="503"/>
      <c r="B1147" s="503"/>
      <c r="C1147" s="437"/>
      <c r="D1147" s="437"/>
      <c r="E1147" s="437"/>
      <c r="F1147" s="437"/>
      <c r="G1147" s="502"/>
      <c r="H1147" s="437"/>
      <c r="I1147" s="492"/>
      <c r="J1147" s="437"/>
      <c r="K1147" s="437"/>
      <c r="L1147" s="437"/>
      <c r="M1147" s="437"/>
      <c r="N1147" s="437"/>
      <c r="O1147" s="437"/>
      <c r="P1147" s="437"/>
      <c r="Q1147" s="437"/>
      <c r="R1147" s="437"/>
      <c r="S1147" s="437"/>
      <c r="T1147" s="437"/>
      <c r="U1147" s="437"/>
      <c r="V1147" s="437"/>
      <c r="W1147" s="437"/>
      <c r="X1147" s="437"/>
      <c r="Y1147" s="437"/>
      <c r="Z1147" s="437"/>
      <c r="AA1147" s="437"/>
      <c r="AB1147" s="437"/>
    </row>
    <row r="1148">
      <c r="A1148" s="503"/>
      <c r="B1148" s="503"/>
      <c r="C1148" s="437"/>
      <c r="D1148" s="437"/>
      <c r="E1148" s="437"/>
      <c r="F1148" s="437"/>
      <c r="G1148" s="502"/>
      <c r="H1148" s="437"/>
      <c r="I1148" s="492"/>
      <c r="J1148" s="437"/>
      <c r="K1148" s="437"/>
      <c r="L1148" s="437"/>
      <c r="M1148" s="437"/>
      <c r="N1148" s="437"/>
      <c r="O1148" s="437"/>
      <c r="P1148" s="437"/>
      <c r="Q1148" s="437"/>
      <c r="R1148" s="437"/>
      <c r="S1148" s="437"/>
      <c r="T1148" s="437"/>
      <c r="U1148" s="437"/>
      <c r="V1148" s="437"/>
      <c r="W1148" s="437"/>
      <c r="X1148" s="437"/>
      <c r="Y1148" s="437"/>
      <c r="Z1148" s="437"/>
      <c r="AA1148" s="437"/>
      <c r="AB1148" s="437"/>
    </row>
    <row r="1149">
      <c r="A1149" s="503"/>
      <c r="B1149" s="503"/>
      <c r="C1149" s="437"/>
      <c r="D1149" s="437"/>
      <c r="E1149" s="437"/>
      <c r="F1149" s="437"/>
      <c r="G1149" s="502"/>
      <c r="H1149" s="437"/>
      <c r="I1149" s="492"/>
      <c r="J1149" s="437"/>
      <c r="K1149" s="437"/>
      <c r="L1149" s="437"/>
      <c r="M1149" s="437"/>
      <c r="N1149" s="437"/>
      <c r="O1149" s="437"/>
      <c r="P1149" s="437"/>
      <c r="Q1149" s="437"/>
      <c r="R1149" s="437"/>
      <c r="S1149" s="437"/>
      <c r="T1149" s="437"/>
      <c r="U1149" s="437"/>
      <c r="V1149" s="437"/>
      <c r="W1149" s="437"/>
      <c r="X1149" s="437"/>
      <c r="Y1149" s="437"/>
      <c r="Z1149" s="437"/>
      <c r="AA1149" s="437"/>
      <c r="AB1149" s="437"/>
    </row>
    <row r="1150">
      <c r="A1150" s="503"/>
      <c r="B1150" s="503"/>
      <c r="C1150" s="437"/>
      <c r="D1150" s="437"/>
      <c r="E1150" s="437"/>
      <c r="F1150" s="437"/>
      <c r="G1150" s="502"/>
      <c r="H1150" s="437"/>
      <c r="I1150" s="492"/>
      <c r="J1150" s="437"/>
      <c r="K1150" s="437"/>
      <c r="L1150" s="437"/>
      <c r="M1150" s="437"/>
      <c r="N1150" s="437"/>
      <c r="O1150" s="437"/>
      <c r="P1150" s="437"/>
      <c r="Q1150" s="437"/>
      <c r="R1150" s="437"/>
      <c r="S1150" s="437"/>
      <c r="T1150" s="437"/>
      <c r="U1150" s="437"/>
      <c r="V1150" s="437"/>
      <c r="W1150" s="437"/>
      <c r="X1150" s="437"/>
      <c r="Y1150" s="437"/>
      <c r="Z1150" s="437"/>
      <c r="AA1150" s="437"/>
      <c r="AB1150" s="437"/>
    </row>
    <row r="1151">
      <c r="A1151" s="503"/>
      <c r="B1151" s="503"/>
      <c r="C1151" s="437"/>
      <c r="D1151" s="437"/>
      <c r="E1151" s="437"/>
      <c r="F1151" s="437"/>
      <c r="G1151" s="502"/>
      <c r="H1151" s="437"/>
      <c r="I1151" s="492"/>
      <c r="J1151" s="437"/>
      <c r="K1151" s="437"/>
      <c r="L1151" s="437"/>
      <c r="M1151" s="437"/>
      <c r="N1151" s="437"/>
      <c r="O1151" s="437"/>
      <c r="P1151" s="437"/>
      <c r="Q1151" s="437"/>
      <c r="R1151" s="437"/>
      <c r="S1151" s="437"/>
      <c r="T1151" s="437"/>
      <c r="U1151" s="437"/>
      <c r="V1151" s="437"/>
      <c r="W1151" s="437"/>
      <c r="X1151" s="437"/>
      <c r="Y1151" s="437"/>
      <c r="Z1151" s="437"/>
      <c r="AA1151" s="437"/>
      <c r="AB1151" s="437"/>
    </row>
    <row r="1152">
      <c r="A1152" s="503"/>
      <c r="B1152" s="503"/>
      <c r="C1152" s="437"/>
      <c r="D1152" s="437"/>
      <c r="E1152" s="437"/>
      <c r="F1152" s="437"/>
      <c r="G1152" s="502"/>
      <c r="H1152" s="437"/>
      <c r="I1152" s="492"/>
      <c r="J1152" s="437"/>
      <c r="K1152" s="437"/>
      <c r="L1152" s="437"/>
      <c r="M1152" s="437"/>
      <c r="N1152" s="437"/>
      <c r="O1152" s="437"/>
      <c r="P1152" s="437"/>
      <c r="Q1152" s="437"/>
      <c r="R1152" s="437"/>
      <c r="S1152" s="437"/>
      <c r="T1152" s="437"/>
      <c r="U1152" s="437"/>
      <c r="V1152" s="437"/>
      <c r="W1152" s="437"/>
      <c r="X1152" s="437"/>
      <c r="Y1152" s="437"/>
      <c r="Z1152" s="437"/>
      <c r="AA1152" s="437"/>
      <c r="AB1152" s="437"/>
    </row>
    <row r="1153">
      <c r="A1153" s="503"/>
      <c r="B1153" s="503"/>
      <c r="C1153" s="437"/>
      <c r="D1153" s="437"/>
      <c r="E1153" s="437"/>
      <c r="F1153" s="437"/>
      <c r="G1153" s="502"/>
      <c r="H1153" s="437"/>
      <c r="I1153" s="492"/>
      <c r="J1153" s="437"/>
      <c r="K1153" s="437"/>
      <c r="L1153" s="437"/>
      <c r="M1153" s="437"/>
      <c r="N1153" s="437"/>
      <c r="O1153" s="437"/>
      <c r="P1153" s="437"/>
      <c r="Q1153" s="437"/>
      <c r="R1153" s="437"/>
      <c r="S1153" s="437"/>
      <c r="T1153" s="437"/>
      <c r="U1153" s="437"/>
      <c r="V1153" s="437"/>
      <c r="W1153" s="437"/>
      <c r="X1153" s="437"/>
      <c r="Y1153" s="437"/>
      <c r="Z1153" s="437"/>
      <c r="AA1153" s="437"/>
      <c r="AB1153" s="437"/>
    </row>
    <row r="1154">
      <c r="A1154" s="503"/>
      <c r="B1154" s="503"/>
      <c r="C1154" s="437"/>
      <c r="D1154" s="437"/>
      <c r="E1154" s="437"/>
      <c r="F1154" s="437"/>
      <c r="G1154" s="502"/>
      <c r="H1154" s="437"/>
      <c r="I1154" s="492"/>
      <c r="J1154" s="437"/>
      <c r="K1154" s="437"/>
      <c r="L1154" s="437"/>
      <c r="M1154" s="437"/>
      <c r="N1154" s="437"/>
      <c r="O1154" s="437"/>
      <c r="P1154" s="437"/>
      <c r="Q1154" s="437"/>
      <c r="R1154" s="437"/>
      <c r="S1154" s="437"/>
      <c r="T1154" s="437"/>
      <c r="U1154" s="437"/>
      <c r="V1154" s="437"/>
      <c r="W1154" s="437"/>
      <c r="X1154" s="437"/>
      <c r="Y1154" s="437"/>
      <c r="Z1154" s="437"/>
      <c r="AA1154" s="437"/>
      <c r="AB1154" s="437"/>
    </row>
    <row r="1155">
      <c r="A1155" s="503"/>
      <c r="B1155" s="503"/>
      <c r="C1155" s="437"/>
      <c r="D1155" s="437"/>
      <c r="E1155" s="437"/>
      <c r="F1155" s="437"/>
      <c r="G1155" s="502"/>
      <c r="H1155" s="437"/>
      <c r="I1155" s="492"/>
      <c r="J1155" s="437"/>
      <c r="K1155" s="437"/>
      <c r="L1155" s="437"/>
      <c r="M1155" s="437"/>
      <c r="N1155" s="437"/>
      <c r="O1155" s="437"/>
      <c r="P1155" s="437"/>
      <c r="Q1155" s="437"/>
      <c r="R1155" s="437"/>
      <c r="S1155" s="437"/>
      <c r="T1155" s="437"/>
      <c r="U1155" s="437"/>
      <c r="V1155" s="437"/>
      <c r="W1155" s="437"/>
      <c r="X1155" s="437"/>
      <c r="Y1155" s="437"/>
      <c r="Z1155" s="437"/>
      <c r="AA1155" s="437"/>
      <c r="AB1155" s="437"/>
    </row>
    <row r="1156">
      <c r="A1156" s="503"/>
      <c r="B1156" s="503"/>
      <c r="C1156" s="437"/>
      <c r="D1156" s="437"/>
      <c r="E1156" s="437"/>
      <c r="F1156" s="437"/>
      <c r="G1156" s="502"/>
      <c r="H1156" s="437"/>
      <c r="I1156" s="492"/>
      <c r="J1156" s="437"/>
      <c r="K1156" s="437"/>
      <c r="L1156" s="437"/>
      <c r="M1156" s="437"/>
      <c r="N1156" s="437"/>
      <c r="O1156" s="437"/>
      <c r="P1156" s="437"/>
      <c r="Q1156" s="437"/>
      <c r="R1156" s="437"/>
      <c r="S1156" s="437"/>
      <c r="T1156" s="437"/>
      <c r="U1156" s="437"/>
      <c r="V1156" s="437"/>
      <c r="W1156" s="437"/>
      <c r="X1156" s="437"/>
      <c r="Y1156" s="437"/>
      <c r="Z1156" s="437"/>
      <c r="AA1156" s="437"/>
      <c r="AB1156" s="437"/>
    </row>
    <row r="1157">
      <c r="A1157" s="503"/>
      <c r="B1157" s="503"/>
      <c r="C1157" s="437"/>
      <c r="D1157" s="437"/>
      <c r="E1157" s="437"/>
      <c r="F1157" s="437"/>
      <c r="G1157" s="502"/>
      <c r="H1157" s="437"/>
      <c r="I1157" s="492"/>
      <c r="J1157" s="437"/>
      <c r="K1157" s="437"/>
      <c r="L1157" s="437"/>
      <c r="M1157" s="437"/>
      <c r="N1157" s="437"/>
      <c r="O1157" s="437"/>
      <c r="P1157" s="437"/>
      <c r="Q1157" s="437"/>
      <c r="R1157" s="437"/>
      <c r="S1157" s="437"/>
      <c r="T1157" s="437"/>
      <c r="U1157" s="437"/>
      <c r="V1157" s="437"/>
      <c r="W1157" s="437"/>
      <c r="X1157" s="437"/>
      <c r="Y1157" s="437"/>
      <c r="Z1157" s="437"/>
      <c r="AA1157" s="437"/>
      <c r="AB1157" s="437"/>
    </row>
    <row r="1158">
      <c r="A1158" s="503"/>
      <c r="B1158" s="503"/>
      <c r="C1158" s="437"/>
      <c r="D1158" s="437"/>
      <c r="E1158" s="437"/>
      <c r="F1158" s="437"/>
      <c r="G1158" s="502"/>
      <c r="H1158" s="437"/>
      <c r="I1158" s="492"/>
      <c r="J1158" s="437"/>
      <c r="K1158" s="437"/>
      <c r="L1158" s="437"/>
      <c r="M1158" s="437"/>
      <c r="N1158" s="437"/>
      <c r="O1158" s="437"/>
      <c r="P1158" s="437"/>
      <c r="Q1158" s="437"/>
      <c r="R1158" s="437"/>
      <c r="S1158" s="437"/>
      <c r="T1158" s="437"/>
      <c r="U1158" s="437"/>
      <c r="V1158" s="437"/>
      <c r="W1158" s="437"/>
      <c r="X1158" s="437"/>
      <c r="Y1158" s="437"/>
      <c r="Z1158" s="437"/>
      <c r="AA1158" s="437"/>
      <c r="AB1158" s="437"/>
    </row>
    <row r="1159">
      <c r="A1159" s="503"/>
      <c r="B1159" s="503"/>
      <c r="C1159" s="437"/>
      <c r="D1159" s="437"/>
      <c r="E1159" s="437"/>
      <c r="F1159" s="437"/>
      <c r="G1159" s="502"/>
      <c r="H1159" s="437"/>
      <c r="I1159" s="492"/>
      <c r="J1159" s="437"/>
      <c r="K1159" s="437"/>
      <c r="L1159" s="437"/>
      <c r="M1159" s="437"/>
      <c r="N1159" s="437"/>
      <c r="O1159" s="437"/>
      <c r="P1159" s="437"/>
      <c r="Q1159" s="437"/>
      <c r="R1159" s="437"/>
      <c r="S1159" s="437"/>
      <c r="T1159" s="437"/>
      <c r="U1159" s="437"/>
      <c r="V1159" s="437"/>
      <c r="W1159" s="437"/>
      <c r="X1159" s="437"/>
      <c r="Y1159" s="437"/>
      <c r="Z1159" s="437"/>
      <c r="AA1159" s="437"/>
      <c r="AB1159" s="437"/>
    </row>
    <row r="1160">
      <c r="A1160" s="503"/>
      <c r="B1160" s="503"/>
      <c r="C1160" s="437"/>
      <c r="D1160" s="437"/>
      <c r="E1160" s="437"/>
      <c r="F1160" s="437"/>
      <c r="G1160" s="502"/>
      <c r="H1160" s="437"/>
      <c r="I1160" s="492"/>
      <c r="J1160" s="437"/>
      <c r="K1160" s="437"/>
      <c r="L1160" s="437"/>
      <c r="M1160" s="437"/>
      <c r="N1160" s="437"/>
      <c r="O1160" s="437"/>
      <c r="P1160" s="437"/>
      <c r="Q1160" s="437"/>
      <c r="R1160" s="437"/>
      <c r="S1160" s="437"/>
      <c r="T1160" s="437"/>
      <c r="U1160" s="437"/>
      <c r="V1160" s="437"/>
      <c r="W1160" s="437"/>
      <c r="X1160" s="437"/>
      <c r="Y1160" s="437"/>
      <c r="Z1160" s="437"/>
      <c r="AA1160" s="437"/>
      <c r="AB1160" s="437"/>
    </row>
    <row r="1161">
      <c r="A1161" s="503"/>
      <c r="B1161" s="503"/>
      <c r="C1161" s="437"/>
      <c r="D1161" s="437"/>
      <c r="E1161" s="437"/>
      <c r="F1161" s="437"/>
      <c r="G1161" s="502"/>
      <c r="H1161" s="437"/>
      <c r="I1161" s="492"/>
      <c r="J1161" s="437"/>
      <c r="K1161" s="437"/>
      <c r="L1161" s="437"/>
      <c r="M1161" s="437"/>
      <c r="N1161" s="437"/>
      <c r="O1161" s="437"/>
      <c r="P1161" s="437"/>
      <c r="Q1161" s="437"/>
      <c r="R1161" s="437"/>
      <c r="S1161" s="437"/>
      <c r="T1161" s="437"/>
      <c r="U1161" s="437"/>
      <c r="V1161" s="437"/>
      <c r="W1161" s="437"/>
      <c r="X1161" s="437"/>
      <c r="Y1161" s="437"/>
      <c r="Z1161" s="437"/>
      <c r="AA1161" s="437"/>
      <c r="AB1161" s="437"/>
    </row>
    <row r="1162">
      <c r="A1162" s="503"/>
      <c r="B1162" s="503"/>
      <c r="C1162" s="437"/>
      <c r="D1162" s="437"/>
      <c r="E1162" s="437"/>
      <c r="F1162" s="437"/>
      <c r="G1162" s="502"/>
      <c r="H1162" s="437"/>
      <c r="I1162" s="492"/>
      <c r="J1162" s="437"/>
      <c r="K1162" s="437"/>
      <c r="L1162" s="437"/>
      <c r="M1162" s="437"/>
      <c r="N1162" s="437"/>
      <c r="O1162" s="437"/>
      <c r="P1162" s="437"/>
      <c r="Q1162" s="437"/>
      <c r="R1162" s="437"/>
      <c r="S1162" s="437"/>
      <c r="T1162" s="437"/>
      <c r="U1162" s="437"/>
      <c r="V1162" s="437"/>
      <c r="W1162" s="437"/>
      <c r="X1162" s="437"/>
      <c r="Y1162" s="437"/>
      <c r="Z1162" s="437"/>
      <c r="AA1162" s="437"/>
      <c r="AB1162" s="437"/>
    </row>
    <row r="1163">
      <c r="A1163" s="503"/>
      <c r="B1163" s="503"/>
      <c r="C1163" s="437"/>
      <c r="D1163" s="437"/>
      <c r="E1163" s="437"/>
      <c r="F1163" s="437"/>
      <c r="G1163" s="502"/>
      <c r="H1163" s="437"/>
      <c r="I1163" s="492"/>
      <c r="J1163" s="437"/>
      <c r="K1163" s="437"/>
      <c r="L1163" s="437"/>
      <c r="M1163" s="437"/>
      <c r="N1163" s="437"/>
      <c r="O1163" s="437"/>
      <c r="P1163" s="437"/>
      <c r="Q1163" s="437"/>
      <c r="R1163" s="437"/>
      <c r="S1163" s="437"/>
      <c r="T1163" s="437"/>
      <c r="U1163" s="437"/>
      <c r="V1163" s="437"/>
      <c r="W1163" s="437"/>
      <c r="X1163" s="437"/>
      <c r="Y1163" s="437"/>
      <c r="Z1163" s="437"/>
      <c r="AA1163" s="437"/>
      <c r="AB1163" s="437"/>
    </row>
    <row r="1164">
      <c r="A1164" s="503"/>
      <c r="B1164" s="503"/>
      <c r="C1164" s="437"/>
      <c r="D1164" s="437"/>
      <c r="E1164" s="437"/>
      <c r="F1164" s="437"/>
      <c r="G1164" s="502"/>
      <c r="H1164" s="437"/>
      <c r="I1164" s="492"/>
      <c r="J1164" s="437"/>
      <c r="K1164" s="437"/>
      <c r="L1164" s="437"/>
      <c r="M1164" s="437"/>
      <c r="N1164" s="437"/>
      <c r="O1164" s="437"/>
      <c r="P1164" s="437"/>
      <c r="Q1164" s="437"/>
      <c r="R1164" s="437"/>
      <c r="S1164" s="437"/>
      <c r="T1164" s="437"/>
      <c r="U1164" s="437"/>
      <c r="V1164" s="437"/>
      <c r="W1164" s="437"/>
      <c r="X1164" s="437"/>
      <c r="Y1164" s="437"/>
      <c r="Z1164" s="437"/>
      <c r="AA1164" s="437"/>
      <c r="AB1164" s="437"/>
    </row>
    <row r="1165">
      <c r="A1165" s="503"/>
      <c r="B1165" s="503"/>
      <c r="C1165" s="437"/>
      <c r="D1165" s="437"/>
      <c r="E1165" s="437"/>
      <c r="F1165" s="437"/>
      <c r="G1165" s="502"/>
      <c r="H1165" s="437"/>
      <c r="I1165" s="492"/>
      <c r="J1165" s="437"/>
      <c r="K1165" s="437"/>
      <c r="L1165" s="437"/>
      <c r="M1165" s="437"/>
      <c r="N1165" s="437"/>
      <c r="O1165" s="437"/>
      <c r="P1165" s="437"/>
      <c r="Q1165" s="437"/>
      <c r="R1165" s="437"/>
      <c r="S1165" s="437"/>
      <c r="T1165" s="437"/>
      <c r="U1165" s="437"/>
      <c r="V1165" s="437"/>
      <c r="W1165" s="437"/>
      <c r="X1165" s="437"/>
      <c r="Y1165" s="437"/>
      <c r="Z1165" s="437"/>
      <c r="AA1165" s="437"/>
      <c r="AB1165" s="437"/>
    </row>
    <row r="1166">
      <c r="A1166" s="503"/>
      <c r="B1166" s="503"/>
      <c r="C1166" s="437"/>
      <c r="D1166" s="437"/>
      <c r="E1166" s="437"/>
      <c r="F1166" s="437"/>
      <c r="G1166" s="502"/>
      <c r="H1166" s="437"/>
      <c r="I1166" s="492"/>
      <c r="J1166" s="437"/>
      <c r="K1166" s="437"/>
      <c r="L1166" s="437"/>
      <c r="M1166" s="437"/>
      <c r="N1166" s="437"/>
      <c r="O1166" s="437"/>
      <c r="P1166" s="437"/>
      <c r="Q1166" s="437"/>
      <c r="R1166" s="437"/>
      <c r="S1166" s="437"/>
      <c r="T1166" s="437"/>
      <c r="U1166" s="437"/>
      <c r="V1166" s="437"/>
      <c r="W1166" s="437"/>
      <c r="X1166" s="437"/>
      <c r="Y1166" s="437"/>
      <c r="Z1166" s="437"/>
      <c r="AA1166" s="437"/>
      <c r="AB1166" s="437"/>
    </row>
    <row r="1167">
      <c r="A1167" s="503"/>
      <c r="B1167" s="503"/>
      <c r="C1167" s="437"/>
      <c r="D1167" s="437"/>
      <c r="E1167" s="437"/>
      <c r="F1167" s="437"/>
      <c r="G1167" s="502"/>
      <c r="H1167" s="437"/>
      <c r="I1167" s="492"/>
      <c r="J1167" s="437"/>
      <c r="K1167" s="437"/>
      <c r="L1167" s="437"/>
      <c r="M1167" s="437"/>
      <c r="N1167" s="437"/>
      <c r="O1167" s="437"/>
      <c r="P1167" s="437"/>
      <c r="Q1167" s="437"/>
      <c r="R1167" s="437"/>
      <c r="S1167" s="437"/>
      <c r="T1167" s="437"/>
      <c r="U1167" s="437"/>
      <c r="V1167" s="437"/>
      <c r="W1167" s="437"/>
      <c r="X1167" s="437"/>
      <c r="Y1167" s="437"/>
      <c r="Z1167" s="437"/>
      <c r="AA1167" s="437"/>
      <c r="AB1167" s="437"/>
    </row>
    <row r="1168">
      <c r="A1168" s="503"/>
      <c r="B1168" s="503"/>
      <c r="C1168" s="437"/>
      <c r="D1168" s="437"/>
      <c r="E1168" s="437"/>
      <c r="F1168" s="437"/>
      <c r="G1168" s="502"/>
      <c r="H1168" s="437"/>
      <c r="I1168" s="492"/>
      <c r="J1168" s="437"/>
      <c r="K1168" s="437"/>
      <c r="L1168" s="437"/>
      <c r="M1168" s="437"/>
      <c r="N1168" s="437"/>
      <c r="O1168" s="437"/>
      <c r="P1168" s="437"/>
      <c r="Q1168" s="437"/>
      <c r="R1168" s="437"/>
      <c r="S1168" s="437"/>
      <c r="T1168" s="437"/>
      <c r="U1168" s="437"/>
      <c r="V1168" s="437"/>
      <c r="W1168" s="437"/>
      <c r="X1168" s="437"/>
      <c r="Y1168" s="437"/>
      <c r="Z1168" s="437"/>
      <c r="AA1168" s="437"/>
      <c r="AB1168" s="437"/>
    </row>
    <row r="1169">
      <c r="A1169" s="503"/>
      <c r="B1169" s="503"/>
      <c r="C1169" s="437"/>
      <c r="D1169" s="437"/>
      <c r="E1169" s="437"/>
      <c r="F1169" s="437"/>
      <c r="G1169" s="502"/>
      <c r="H1169" s="437"/>
      <c r="I1169" s="492"/>
      <c r="J1169" s="437"/>
      <c r="K1169" s="437"/>
      <c r="L1169" s="437"/>
      <c r="M1169" s="437"/>
      <c r="N1169" s="437"/>
      <c r="O1169" s="437"/>
      <c r="P1169" s="437"/>
      <c r="Q1169" s="437"/>
      <c r="R1169" s="437"/>
      <c r="S1169" s="437"/>
      <c r="T1169" s="437"/>
      <c r="U1169" s="437"/>
      <c r="V1169" s="437"/>
      <c r="W1169" s="437"/>
      <c r="X1169" s="437"/>
      <c r="Y1169" s="437"/>
      <c r="Z1169" s="437"/>
      <c r="AA1169" s="437"/>
      <c r="AB1169" s="437"/>
    </row>
    <row r="1170">
      <c r="A1170" s="503"/>
      <c r="B1170" s="503"/>
      <c r="C1170" s="437"/>
      <c r="D1170" s="437"/>
      <c r="E1170" s="437"/>
      <c r="F1170" s="437"/>
      <c r="G1170" s="502"/>
      <c r="H1170" s="437"/>
      <c r="I1170" s="492"/>
      <c r="J1170" s="437"/>
      <c r="K1170" s="437"/>
      <c r="L1170" s="437"/>
      <c r="M1170" s="437"/>
      <c r="N1170" s="437"/>
      <c r="O1170" s="437"/>
      <c r="P1170" s="437"/>
      <c r="Q1170" s="437"/>
      <c r="R1170" s="437"/>
      <c r="S1170" s="437"/>
      <c r="T1170" s="437"/>
      <c r="U1170" s="437"/>
      <c r="V1170" s="437"/>
      <c r="W1170" s="437"/>
      <c r="X1170" s="437"/>
      <c r="Y1170" s="437"/>
      <c r="Z1170" s="437"/>
      <c r="AA1170" s="437"/>
      <c r="AB1170" s="437"/>
    </row>
    <row r="1171">
      <c r="A1171" s="503"/>
      <c r="B1171" s="503"/>
      <c r="C1171" s="437"/>
      <c r="D1171" s="437"/>
      <c r="E1171" s="437"/>
      <c r="F1171" s="437"/>
      <c r="G1171" s="502"/>
      <c r="H1171" s="437"/>
      <c r="I1171" s="492"/>
      <c r="J1171" s="437"/>
      <c r="K1171" s="437"/>
      <c r="L1171" s="437"/>
      <c r="M1171" s="437"/>
      <c r="N1171" s="437"/>
      <c r="O1171" s="437"/>
      <c r="P1171" s="437"/>
      <c r="Q1171" s="437"/>
      <c r="R1171" s="437"/>
      <c r="S1171" s="437"/>
      <c r="T1171" s="437"/>
      <c r="U1171" s="437"/>
      <c r="V1171" s="437"/>
      <c r="W1171" s="437"/>
      <c r="X1171" s="437"/>
      <c r="Y1171" s="437"/>
      <c r="Z1171" s="437"/>
      <c r="AA1171" s="437"/>
      <c r="AB1171" s="437"/>
    </row>
    <row r="1172">
      <c r="A1172" s="503"/>
      <c r="B1172" s="503"/>
      <c r="C1172" s="437"/>
      <c r="D1172" s="437"/>
      <c r="E1172" s="437"/>
      <c r="F1172" s="437"/>
      <c r="G1172" s="502"/>
      <c r="H1172" s="437"/>
      <c r="I1172" s="492"/>
      <c r="J1172" s="437"/>
      <c r="K1172" s="437"/>
      <c r="L1172" s="437"/>
      <c r="M1172" s="437"/>
      <c r="N1172" s="437"/>
      <c r="O1172" s="437"/>
      <c r="P1172" s="437"/>
      <c r="Q1172" s="437"/>
      <c r="R1172" s="437"/>
      <c r="S1172" s="437"/>
      <c r="T1172" s="437"/>
      <c r="U1172" s="437"/>
      <c r="V1172" s="437"/>
      <c r="W1172" s="437"/>
      <c r="X1172" s="437"/>
      <c r="Y1172" s="437"/>
      <c r="Z1172" s="437"/>
      <c r="AA1172" s="437"/>
      <c r="AB1172" s="437"/>
    </row>
    <row r="1173">
      <c r="A1173" s="503"/>
      <c r="B1173" s="503"/>
      <c r="C1173" s="437"/>
      <c r="D1173" s="437"/>
      <c r="E1173" s="437"/>
      <c r="F1173" s="437"/>
      <c r="G1173" s="502"/>
      <c r="H1173" s="437"/>
      <c r="I1173" s="492"/>
      <c r="J1173" s="437"/>
      <c r="K1173" s="437"/>
      <c r="L1173" s="437"/>
      <c r="M1173" s="437"/>
      <c r="N1173" s="437"/>
      <c r="O1173" s="437"/>
      <c r="P1173" s="437"/>
      <c r="Q1173" s="437"/>
      <c r="R1173" s="437"/>
      <c r="S1173" s="437"/>
      <c r="T1173" s="437"/>
      <c r="U1173" s="437"/>
      <c r="V1173" s="437"/>
      <c r="W1173" s="437"/>
      <c r="X1173" s="437"/>
      <c r="Y1173" s="437"/>
      <c r="Z1173" s="437"/>
      <c r="AA1173" s="437"/>
      <c r="AB1173" s="437"/>
    </row>
    <row r="1174">
      <c r="A1174" s="503"/>
      <c r="B1174" s="503"/>
      <c r="C1174" s="437"/>
      <c r="D1174" s="437"/>
      <c r="E1174" s="437"/>
      <c r="F1174" s="437"/>
      <c r="G1174" s="502"/>
      <c r="H1174" s="437"/>
      <c r="I1174" s="492"/>
      <c r="J1174" s="437"/>
      <c r="K1174" s="437"/>
      <c r="L1174" s="437"/>
      <c r="M1174" s="437"/>
      <c r="N1174" s="437"/>
      <c r="O1174" s="437"/>
      <c r="P1174" s="437"/>
      <c r="Q1174" s="437"/>
      <c r="R1174" s="437"/>
      <c r="S1174" s="437"/>
      <c r="T1174" s="437"/>
      <c r="U1174" s="437"/>
      <c r="V1174" s="437"/>
      <c r="W1174" s="437"/>
      <c r="X1174" s="437"/>
      <c r="Y1174" s="437"/>
      <c r="Z1174" s="437"/>
      <c r="AA1174" s="437"/>
      <c r="AB1174" s="437"/>
    </row>
    <row r="1175">
      <c r="A1175" s="503"/>
      <c r="B1175" s="503"/>
      <c r="C1175" s="437"/>
      <c r="D1175" s="437"/>
      <c r="E1175" s="437"/>
      <c r="F1175" s="437"/>
      <c r="G1175" s="502"/>
      <c r="H1175" s="437"/>
      <c r="I1175" s="492"/>
      <c r="J1175" s="437"/>
      <c r="K1175" s="437"/>
      <c r="L1175" s="437"/>
      <c r="M1175" s="437"/>
      <c r="N1175" s="437"/>
      <c r="O1175" s="437"/>
      <c r="P1175" s="437"/>
      <c r="Q1175" s="437"/>
      <c r="R1175" s="437"/>
      <c r="S1175" s="437"/>
      <c r="T1175" s="437"/>
      <c r="U1175" s="437"/>
      <c r="V1175" s="437"/>
      <c r="W1175" s="437"/>
      <c r="X1175" s="437"/>
      <c r="Y1175" s="437"/>
      <c r="Z1175" s="437"/>
      <c r="AA1175" s="437"/>
      <c r="AB1175" s="437"/>
    </row>
    <row r="1176">
      <c r="A1176" s="503"/>
      <c r="B1176" s="503"/>
      <c r="C1176" s="437"/>
      <c r="D1176" s="437"/>
      <c r="E1176" s="437"/>
      <c r="F1176" s="437"/>
      <c r="G1176" s="502"/>
      <c r="H1176" s="437"/>
      <c r="I1176" s="492"/>
      <c r="J1176" s="437"/>
      <c r="K1176" s="437"/>
      <c r="L1176" s="437"/>
      <c r="M1176" s="437"/>
      <c r="N1176" s="437"/>
      <c r="O1176" s="437"/>
      <c r="P1176" s="437"/>
      <c r="Q1176" s="437"/>
      <c r="R1176" s="437"/>
      <c r="S1176" s="437"/>
      <c r="T1176" s="437"/>
      <c r="U1176" s="437"/>
      <c r="V1176" s="437"/>
      <c r="W1176" s="437"/>
      <c r="X1176" s="437"/>
      <c r="Y1176" s="437"/>
      <c r="Z1176" s="437"/>
      <c r="AA1176" s="437"/>
      <c r="AB1176" s="437"/>
    </row>
    <row r="1177">
      <c r="A1177" s="503"/>
      <c r="B1177" s="503"/>
      <c r="C1177" s="437"/>
      <c r="D1177" s="437"/>
      <c r="E1177" s="437"/>
      <c r="F1177" s="437"/>
      <c r="G1177" s="502"/>
      <c r="H1177" s="437"/>
      <c r="I1177" s="492"/>
      <c r="J1177" s="437"/>
      <c r="K1177" s="437"/>
      <c r="L1177" s="437"/>
      <c r="M1177" s="437"/>
      <c r="N1177" s="437"/>
      <c r="O1177" s="437"/>
      <c r="P1177" s="437"/>
      <c r="Q1177" s="437"/>
      <c r="R1177" s="437"/>
      <c r="S1177" s="437"/>
      <c r="T1177" s="437"/>
      <c r="U1177" s="437"/>
      <c r="V1177" s="437"/>
      <c r="W1177" s="437"/>
      <c r="X1177" s="437"/>
      <c r="Y1177" s="437"/>
      <c r="Z1177" s="437"/>
      <c r="AA1177" s="437"/>
      <c r="AB1177" s="437"/>
    </row>
    <row r="1178">
      <c r="A1178" s="503"/>
      <c r="B1178" s="503"/>
      <c r="C1178" s="437"/>
      <c r="D1178" s="437"/>
      <c r="E1178" s="437"/>
      <c r="F1178" s="437"/>
      <c r="G1178" s="502"/>
      <c r="H1178" s="437"/>
      <c r="I1178" s="492"/>
      <c r="J1178" s="437"/>
      <c r="K1178" s="437"/>
      <c r="L1178" s="437"/>
      <c r="M1178" s="437"/>
      <c r="N1178" s="437"/>
      <c r="O1178" s="437"/>
      <c r="P1178" s="437"/>
      <c r="Q1178" s="437"/>
      <c r="R1178" s="437"/>
      <c r="S1178" s="437"/>
      <c r="T1178" s="437"/>
      <c r="U1178" s="437"/>
      <c r="V1178" s="437"/>
      <c r="W1178" s="437"/>
      <c r="X1178" s="437"/>
      <c r="Y1178" s="437"/>
      <c r="Z1178" s="437"/>
      <c r="AA1178" s="437"/>
      <c r="AB1178" s="437"/>
    </row>
    <row r="1179">
      <c r="A1179" s="503"/>
      <c r="B1179" s="503"/>
      <c r="C1179" s="437"/>
      <c r="D1179" s="437"/>
      <c r="E1179" s="437"/>
      <c r="F1179" s="437"/>
      <c r="G1179" s="502"/>
      <c r="H1179" s="437"/>
      <c r="I1179" s="492"/>
      <c r="J1179" s="437"/>
      <c r="K1179" s="437"/>
      <c r="L1179" s="437"/>
      <c r="M1179" s="437"/>
      <c r="N1179" s="437"/>
      <c r="O1179" s="437"/>
      <c r="P1179" s="437"/>
      <c r="Q1179" s="437"/>
      <c r="R1179" s="437"/>
      <c r="S1179" s="437"/>
      <c r="T1179" s="437"/>
      <c r="U1179" s="437"/>
      <c r="V1179" s="437"/>
      <c r="W1179" s="437"/>
      <c r="X1179" s="437"/>
      <c r="Y1179" s="437"/>
      <c r="Z1179" s="437"/>
      <c r="AA1179" s="437"/>
      <c r="AB1179" s="437"/>
    </row>
    <row r="1180">
      <c r="A1180" s="503"/>
      <c r="B1180" s="503"/>
      <c r="C1180" s="437"/>
      <c r="D1180" s="437"/>
      <c r="E1180" s="437"/>
      <c r="F1180" s="437"/>
      <c r="G1180" s="502"/>
      <c r="H1180" s="437"/>
      <c r="I1180" s="492"/>
      <c r="J1180" s="437"/>
      <c r="K1180" s="437"/>
      <c r="L1180" s="437"/>
      <c r="M1180" s="437"/>
      <c r="N1180" s="437"/>
      <c r="O1180" s="437"/>
      <c r="P1180" s="437"/>
      <c r="Q1180" s="437"/>
      <c r="R1180" s="437"/>
      <c r="S1180" s="437"/>
      <c r="T1180" s="437"/>
      <c r="U1180" s="437"/>
      <c r="V1180" s="437"/>
      <c r="W1180" s="437"/>
      <c r="X1180" s="437"/>
      <c r="Y1180" s="437"/>
      <c r="Z1180" s="437"/>
      <c r="AA1180" s="437"/>
      <c r="AB1180" s="437"/>
    </row>
    <row r="1181">
      <c r="A1181" s="503"/>
      <c r="B1181" s="503"/>
      <c r="C1181" s="437"/>
      <c r="D1181" s="437"/>
      <c r="E1181" s="437"/>
      <c r="F1181" s="437"/>
      <c r="G1181" s="502"/>
      <c r="H1181" s="437"/>
      <c r="I1181" s="492"/>
      <c r="J1181" s="437"/>
      <c r="K1181" s="437"/>
      <c r="L1181" s="437"/>
      <c r="M1181" s="437"/>
      <c r="N1181" s="437"/>
      <c r="O1181" s="437"/>
      <c r="P1181" s="437"/>
      <c r="Q1181" s="437"/>
      <c r="R1181" s="437"/>
      <c r="S1181" s="437"/>
      <c r="T1181" s="437"/>
      <c r="U1181" s="437"/>
      <c r="V1181" s="437"/>
      <c r="W1181" s="437"/>
      <c r="X1181" s="437"/>
      <c r="Y1181" s="437"/>
      <c r="Z1181" s="437"/>
      <c r="AA1181" s="437"/>
      <c r="AB1181" s="437"/>
    </row>
    <row r="1182">
      <c r="A1182" s="503"/>
      <c r="B1182" s="503"/>
      <c r="C1182" s="437"/>
      <c r="D1182" s="437"/>
      <c r="E1182" s="437"/>
      <c r="F1182" s="437"/>
      <c r="G1182" s="502"/>
      <c r="H1182" s="437"/>
      <c r="I1182" s="492"/>
      <c r="J1182" s="437"/>
      <c r="K1182" s="437"/>
      <c r="L1182" s="437"/>
      <c r="M1182" s="437"/>
      <c r="N1182" s="437"/>
      <c r="O1182" s="437"/>
      <c r="P1182" s="437"/>
      <c r="Q1182" s="437"/>
      <c r="R1182" s="437"/>
      <c r="S1182" s="437"/>
      <c r="T1182" s="437"/>
      <c r="U1182" s="437"/>
      <c r="V1182" s="437"/>
      <c r="W1182" s="437"/>
      <c r="X1182" s="437"/>
      <c r="Y1182" s="437"/>
      <c r="Z1182" s="437"/>
      <c r="AA1182" s="437"/>
      <c r="AB1182" s="437"/>
    </row>
    <row r="1183">
      <c r="A1183" s="503"/>
      <c r="B1183" s="503"/>
      <c r="C1183" s="437"/>
      <c r="D1183" s="437"/>
      <c r="E1183" s="437"/>
      <c r="F1183" s="437"/>
      <c r="G1183" s="502"/>
      <c r="H1183" s="437"/>
      <c r="I1183" s="492"/>
      <c r="J1183" s="437"/>
      <c r="K1183" s="437"/>
      <c r="L1183" s="437"/>
      <c r="M1183" s="437"/>
      <c r="N1183" s="437"/>
      <c r="O1183" s="437"/>
      <c r="P1183" s="437"/>
      <c r="Q1183" s="437"/>
      <c r="R1183" s="437"/>
      <c r="S1183" s="437"/>
      <c r="T1183" s="437"/>
      <c r="U1183" s="437"/>
      <c r="V1183" s="437"/>
      <c r="W1183" s="437"/>
      <c r="X1183" s="437"/>
      <c r="Y1183" s="437"/>
      <c r="Z1183" s="437"/>
      <c r="AA1183" s="437"/>
      <c r="AB1183" s="437"/>
    </row>
    <row r="1184">
      <c r="A1184" s="503"/>
      <c r="B1184" s="503"/>
      <c r="C1184" s="437"/>
      <c r="D1184" s="437"/>
      <c r="E1184" s="437"/>
      <c r="F1184" s="437"/>
      <c r="G1184" s="502"/>
      <c r="H1184" s="437"/>
      <c r="I1184" s="492"/>
      <c r="J1184" s="437"/>
      <c r="K1184" s="437"/>
      <c r="L1184" s="437"/>
      <c r="M1184" s="437"/>
      <c r="N1184" s="437"/>
      <c r="O1184" s="437"/>
      <c r="P1184" s="437"/>
      <c r="Q1184" s="437"/>
      <c r="R1184" s="437"/>
      <c r="S1184" s="437"/>
      <c r="T1184" s="437"/>
      <c r="U1184" s="437"/>
      <c r="V1184" s="437"/>
      <c r="W1184" s="437"/>
      <c r="X1184" s="437"/>
      <c r="Y1184" s="437"/>
      <c r="Z1184" s="437"/>
      <c r="AA1184" s="437"/>
      <c r="AB1184" s="437"/>
    </row>
    <row r="1185">
      <c r="A1185" s="503"/>
      <c r="B1185" s="503"/>
      <c r="C1185" s="437"/>
      <c r="D1185" s="437"/>
      <c r="E1185" s="437"/>
      <c r="F1185" s="437"/>
      <c r="G1185" s="502"/>
      <c r="H1185" s="437"/>
      <c r="I1185" s="492"/>
      <c r="J1185" s="437"/>
      <c r="K1185" s="437"/>
      <c r="L1185" s="437"/>
      <c r="M1185" s="437"/>
      <c r="N1185" s="437"/>
      <c r="O1185" s="437"/>
      <c r="P1185" s="437"/>
      <c r="Q1185" s="437"/>
      <c r="R1185" s="437"/>
      <c r="S1185" s="437"/>
      <c r="T1185" s="437"/>
      <c r="U1185" s="437"/>
      <c r="V1185" s="437"/>
      <c r="W1185" s="437"/>
      <c r="X1185" s="437"/>
      <c r="Y1185" s="437"/>
      <c r="Z1185" s="437"/>
      <c r="AA1185" s="437"/>
      <c r="AB1185" s="437"/>
    </row>
    <row r="1186">
      <c r="A1186" s="503"/>
      <c r="B1186" s="503"/>
      <c r="C1186" s="437"/>
      <c r="D1186" s="437"/>
      <c r="E1186" s="437"/>
      <c r="F1186" s="437"/>
      <c r="G1186" s="502"/>
      <c r="H1186" s="437"/>
      <c r="I1186" s="492"/>
      <c r="J1186" s="437"/>
      <c r="K1186" s="437"/>
      <c r="L1186" s="437"/>
      <c r="M1186" s="437"/>
      <c r="N1186" s="437"/>
      <c r="O1186" s="437"/>
      <c r="P1186" s="437"/>
      <c r="Q1186" s="437"/>
      <c r="R1186" s="437"/>
      <c r="S1186" s="437"/>
      <c r="T1186" s="437"/>
      <c r="U1186" s="437"/>
      <c r="V1186" s="437"/>
      <c r="W1186" s="437"/>
      <c r="X1186" s="437"/>
      <c r="Y1186" s="437"/>
      <c r="Z1186" s="437"/>
      <c r="AA1186" s="437"/>
      <c r="AB1186" s="437"/>
    </row>
    <row r="1187">
      <c r="A1187" s="503"/>
      <c r="B1187" s="503"/>
      <c r="C1187" s="437"/>
      <c r="D1187" s="437"/>
      <c r="E1187" s="437"/>
      <c r="F1187" s="437"/>
      <c r="G1187" s="502"/>
      <c r="H1187" s="437"/>
      <c r="I1187" s="492"/>
      <c r="J1187" s="437"/>
      <c r="K1187" s="437"/>
      <c r="L1187" s="437"/>
      <c r="M1187" s="437"/>
      <c r="N1187" s="437"/>
      <c r="O1187" s="437"/>
      <c r="P1187" s="437"/>
      <c r="Q1187" s="437"/>
      <c r="R1187" s="437"/>
      <c r="S1187" s="437"/>
      <c r="T1187" s="437"/>
      <c r="U1187" s="437"/>
      <c r="V1187" s="437"/>
      <c r="W1187" s="437"/>
      <c r="X1187" s="437"/>
      <c r="Y1187" s="437"/>
      <c r="Z1187" s="437"/>
      <c r="AA1187" s="437"/>
      <c r="AB1187" s="437"/>
    </row>
    <row r="1188">
      <c r="A1188" s="503"/>
      <c r="B1188" s="503"/>
      <c r="C1188" s="437"/>
      <c r="D1188" s="437"/>
      <c r="E1188" s="437"/>
      <c r="F1188" s="437"/>
      <c r="G1188" s="502"/>
      <c r="H1188" s="437"/>
      <c r="I1188" s="492"/>
      <c r="J1188" s="437"/>
      <c r="K1188" s="437"/>
      <c r="L1188" s="437"/>
      <c r="M1188" s="437"/>
      <c r="N1188" s="437"/>
      <c r="O1188" s="437"/>
      <c r="P1188" s="437"/>
      <c r="Q1188" s="437"/>
      <c r="R1188" s="437"/>
      <c r="S1188" s="437"/>
      <c r="T1188" s="437"/>
      <c r="U1188" s="437"/>
      <c r="V1188" s="437"/>
      <c r="W1188" s="437"/>
      <c r="X1188" s="437"/>
      <c r="Y1188" s="437"/>
      <c r="Z1188" s="437"/>
      <c r="AA1188" s="437"/>
      <c r="AB1188" s="437"/>
    </row>
    <row r="1189">
      <c r="A1189" s="503"/>
      <c r="B1189" s="503"/>
      <c r="C1189" s="437"/>
      <c r="D1189" s="437"/>
      <c r="E1189" s="437"/>
      <c r="F1189" s="437"/>
      <c r="G1189" s="502"/>
      <c r="H1189" s="437"/>
      <c r="I1189" s="492"/>
      <c r="J1189" s="437"/>
      <c r="K1189" s="437"/>
      <c r="L1189" s="437"/>
      <c r="M1189" s="437"/>
      <c r="N1189" s="437"/>
      <c r="O1189" s="437"/>
      <c r="P1189" s="437"/>
      <c r="Q1189" s="437"/>
      <c r="R1189" s="437"/>
      <c r="S1189" s="437"/>
      <c r="T1189" s="437"/>
      <c r="U1189" s="437"/>
      <c r="V1189" s="437"/>
      <c r="W1189" s="437"/>
      <c r="X1189" s="437"/>
      <c r="Y1189" s="437"/>
      <c r="Z1189" s="437"/>
      <c r="AA1189" s="437"/>
      <c r="AB1189" s="437"/>
    </row>
    <row r="1190">
      <c r="A1190" s="503"/>
      <c r="B1190" s="503"/>
      <c r="C1190" s="437"/>
      <c r="D1190" s="437"/>
      <c r="E1190" s="437"/>
      <c r="F1190" s="437"/>
      <c r="G1190" s="502"/>
      <c r="H1190" s="437"/>
      <c r="I1190" s="492"/>
      <c r="J1190" s="437"/>
      <c r="K1190" s="437"/>
      <c r="L1190" s="437"/>
      <c r="M1190" s="437"/>
      <c r="N1190" s="437"/>
      <c r="O1190" s="437"/>
      <c r="P1190" s="437"/>
      <c r="Q1190" s="437"/>
      <c r="R1190" s="437"/>
      <c r="S1190" s="437"/>
      <c r="T1190" s="437"/>
      <c r="U1190" s="437"/>
      <c r="V1190" s="437"/>
      <c r="W1190" s="437"/>
      <c r="X1190" s="437"/>
      <c r="Y1190" s="437"/>
      <c r="Z1190" s="437"/>
      <c r="AA1190" s="437"/>
      <c r="AB1190" s="437"/>
    </row>
    <row r="1191">
      <c r="A1191" s="503"/>
      <c r="B1191" s="503"/>
      <c r="C1191" s="437"/>
      <c r="D1191" s="437"/>
      <c r="E1191" s="437"/>
      <c r="F1191" s="437"/>
      <c r="G1191" s="502"/>
      <c r="H1191" s="437"/>
      <c r="I1191" s="492"/>
      <c r="J1191" s="437"/>
      <c r="K1191" s="437"/>
      <c r="L1191" s="437"/>
      <c r="M1191" s="437"/>
      <c r="N1191" s="437"/>
      <c r="O1191" s="437"/>
      <c r="P1191" s="437"/>
      <c r="Q1191" s="437"/>
      <c r="R1191" s="437"/>
      <c r="S1191" s="437"/>
      <c r="T1191" s="437"/>
      <c r="U1191" s="437"/>
      <c r="V1191" s="437"/>
      <c r="W1191" s="437"/>
      <c r="X1191" s="437"/>
      <c r="Y1191" s="437"/>
      <c r="Z1191" s="437"/>
      <c r="AA1191" s="437"/>
      <c r="AB1191" s="437"/>
    </row>
    <row r="1192">
      <c r="A1192" s="503"/>
      <c r="B1192" s="503"/>
      <c r="C1192" s="437"/>
      <c r="D1192" s="437"/>
      <c r="E1192" s="437"/>
      <c r="F1192" s="437"/>
      <c r="G1192" s="502"/>
      <c r="H1192" s="437"/>
      <c r="I1192" s="492"/>
      <c r="J1192" s="437"/>
      <c r="K1192" s="437"/>
      <c r="L1192" s="437"/>
      <c r="M1192" s="437"/>
      <c r="N1192" s="437"/>
      <c r="O1192" s="437"/>
      <c r="P1192" s="437"/>
      <c r="Q1192" s="437"/>
      <c r="R1192" s="437"/>
      <c r="S1192" s="437"/>
      <c r="T1192" s="437"/>
      <c r="U1192" s="437"/>
      <c r="V1192" s="437"/>
      <c r="W1192" s="437"/>
      <c r="X1192" s="437"/>
      <c r="Y1192" s="437"/>
      <c r="Z1192" s="437"/>
      <c r="AA1192" s="437"/>
      <c r="AB1192" s="437"/>
    </row>
    <row r="1193">
      <c r="A1193" s="503"/>
      <c r="B1193" s="503"/>
      <c r="C1193" s="437"/>
      <c r="D1193" s="437"/>
      <c r="E1193" s="437"/>
      <c r="F1193" s="437"/>
      <c r="G1193" s="502"/>
      <c r="H1193" s="437"/>
      <c r="I1193" s="492"/>
      <c r="J1193" s="437"/>
      <c r="K1193" s="437"/>
      <c r="L1193" s="437"/>
      <c r="M1193" s="437"/>
      <c r="N1193" s="437"/>
      <c r="O1193" s="437"/>
      <c r="P1193" s="437"/>
      <c r="Q1193" s="437"/>
      <c r="R1193" s="437"/>
      <c r="S1193" s="437"/>
      <c r="T1193" s="437"/>
      <c r="U1193" s="437"/>
      <c r="V1193" s="437"/>
      <c r="W1193" s="437"/>
      <c r="X1193" s="437"/>
      <c r="Y1193" s="437"/>
      <c r="Z1193" s="437"/>
      <c r="AA1193" s="437"/>
      <c r="AB1193" s="437"/>
    </row>
    <row r="1194">
      <c r="A1194" s="503"/>
      <c r="B1194" s="503"/>
      <c r="C1194" s="437"/>
      <c r="D1194" s="437"/>
      <c r="E1194" s="437"/>
      <c r="F1194" s="437"/>
      <c r="G1194" s="502"/>
      <c r="H1194" s="437"/>
      <c r="I1194" s="492"/>
      <c r="J1194" s="437"/>
      <c r="K1194" s="437"/>
      <c r="L1194" s="437"/>
      <c r="M1194" s="437"/>
      <c r="N1194" s="437"/>
      <c r="O1194" s="437"/>
      <c r="P1194" s="437"/>
      <c r="Q1194" s="437"/>
      <c r="R1194" s="437"/>
      <c r="S1194" s="437"/>
      <c r="T1194" s="437"/>
      <c r="U1194" s="437"/>
      <c r="V1194" s="437"/>
      <c r="W1194" s="437"/>
      <c r="X1194" s="437"/>
      <c r="Y1194" s="437"/>
      <c r="Z1194" s="437"/>
      <c r="AA1194" s="437"/>
      <c r="AB1194" s="437"/>
    </row>
    <row r="1195">
      <c r="A1195" s="503"/>
      <c r="B1195" s="503"/>
      <c r="C1195" s="437"/>
      <c r="D1195" s="437"/>
      <c r="E1195" s="437"/>
      <c r="F1195" s="437"/>
      <c r="G1195" s="502"/>
      <c r="H1195" s="437"/>
      <c r="I1195" s="492"/>
      <c r="J1195" s="437"/>
      <c r="K1195" s="437"/>
      <c r="L1195" s="437"/>
      <c r="M1195" s="437"/>
      <c r="N1195" s="437"/>
      <c r="O1195" s="437"/>
      <c r="P1195" s="437"/>
      <c r="Q1195" s="437"/>
      <c r="R1195" s="437"/>
      <c r="S1195" s="437"/>
      <c r="T1195" s="437"/>
      <c r="U1195" s="437"/>
      <c r="V1195" s="437"/>
      <c r="W1195" s="437"/>
      <c r="X1195" s="437"/>
      <c r="Y1195" s="437"/>
      <c r="Z1195" s="437"/>
      <c r="AA1195" s="437"/>
      <c r="AB1195" s="437"/>
    </row>
    <row r="1196">
      <c r="A1196" s="503"/>
      <c r="B1196" s="503"/>
      <c r="C1196" s="437"/>
      <c r="D1196" s="437"/>
      <c r="E1196" s="437"/>
      <c r="F1196" s="437"/>
      <c r="G1196" s="502"/>
      <c r="H1196" s="437"/>
      <c r="I1196" s="492"/>
      <c r="J1196" s="437"/>
      <c r="K1196" s="437"/>
      <c r="L1196" s="437"/>
      <c r="M1196" s="437"/>
      <c r="N1196" s="437"/>
      <c r="O1196" s="437"/>
      <c r="P1196" s="437"/>
      <c r="Q1196" s="437"/>
      <c r="R1196" s="437"/>
      <c r="S1196" s="437"/>
      <c r="T1196" s="437"/>
      <c r="U1196" s="437"/>
      <c r="V1196" s="437"/>
      <c r="W1196" s="437"/>
      <c r="X1196" s="437"/>
      <c r="Y1196" s="437"/>
      <c r="Z1196" s="437"/>
      <c r="AA1196" s="437"/>
      <c r="AB1196" s="437"/>
    </row>
    <row r="1197">
      <c r="A1197" s="503"/>
      <c r="B1197" s="503"/>
      <c r="C1197" s="437"/>
      <c r="D1197" s="437"/>
      <c r="E1197" s="437"/>
      <c r="F1197" s="437"/>
      <c r="G1197" s="502"/>
      <c r="H1197" s="437"/>
      <c r="I1197" s="492"/>
      <c r="J1197" s="437"/>
      <c r="K1197" s="437"/>
      <c r="L1197" s="437"/>
      <c r="M1197" s="437"/>
      <c r="N1197" s="437"/>
      <c r="O1197" s="437"/>
      <c r="P1197" s="437"/>
      <c r="Q1197" s="437"/>
      <c r="R1197" s="437"/>
      <c r="S1197" s="437"/>
      <c r="T1197" s="437"/>
      <c r="U1197" s="437"/>
      <c r="V1197" s="437"/>
      <c r="W1197" s="437"/>
      <c r="X1197" s="437"/>
      <c r="Y1197" s="437"/>
      <c r="Z1197" s="437"/>
      <c r="AA1197" s="437"/>
      <c r="AB1197" s="437"/>
    </row>
    <row r="1198">
      <c r="A1198" s="503"/>
      <c r="B1198" s="503"/>
      <c r="C1198" s="437"/>
      <c r="D1198" s="437"/>
      <c r="E1198" s="437"/>
      <c r="F1198" s="437"/>
      <c r="G1198" s="502"/>
      <c r="H1198" s="437"/>
      <c r="I1198" s="492"/>
      <c r="J1198" s="437"/>
      <c r="K1198" s="437"/>
      <c r="L1198" s="437"/>
      <c r="M1198" s="437"/>
      <c r="N1198" s="437"/>
      <c r="O1198" s="437"/>
      <c r="P1198" s="437"/>
      <c r="Q1198" s="437"/>
      <c r="R1198" s="437"/>
      <c r="S1198" s="437"/>
      <c r="T1198" s="437"/>
      <c r="U1198" s="437"/>
      <c r="V1198" s="437"/>
      <c r="W1198" s="437"/>
      <c r="X1198" s="437"/>
      <c r="Y1198" s="437"/>
      <c r="Z1198" s="437"/>
      <c r="AA1198" s="437"/>
      <c r="AB1198" s="437"/>
    </row>
    <row r="1199">
      <c r="A1199" s="503"/>
      <c r="B1199" s="503"/>
      <c r="C1199" s="437"/>
      <c r="D1199" s="437"/>
      <c r="E1199" s="437"/>
      <c r="F1199" s="437"/>
      <c r="G1199" s="502"/>
      <c r="H1199" s="437"/>
      <c r="I1199" s="492"/>
      <c r="J1199" s="437"/>
      <c r="K1199" s="437"/>
      <c r="L1199" s="437"/>
      <c r="M1199" s="437"/>
      <c r="N1199" s="437"/>
      <c r="O1199" s="437"/>
      <c r="P1199" s="437"/>
      <c r="Q1199" s="437"/>
      <c r="R1199" s="437"/>
      <c r="S1199" s="437"/>
      <c r="T1199" s="437"/>
      <c r="U1199" s="437"/>
      <c r="V1199" s="437"/>
      <c r="W1199" s="437"/>
      <c r="X1199" s="437"/>
      <c r="Y1199" s="437"/>
      <c r="Z1199" s="437"/>
      <c r="AA1199" s="437"/>
      <c r="AB1199" s="437"/>
    </row>
    <row r="1200">
      <c r="A1200" s="503"/>
      <c r="B1200" s="503"/>
      <c r="C1200" s="437"/>
      <c r="D1200" s="437"/>
      <c r="E1200" s="437"/>
      <c r="F1200" s="437"/>
      <c r="G1200" s="502"/>
      <c r="H1200" s="437"/>
      <c r="I1200" s="492"/>
      <c r="J1200" s="437"/>
      <c r="K1200" s="437"/>
      <c r="L1200" s="437"/>
      <c r="M1200" s="437"/>
      <c r="N1200" s="437"/>
      <c r="O1200" s="437"/>
      <c r="P1200" s="437"/>
      <c r="Q1200" s="437"/>
      <c r="R1200" s="437"/>
      <c r="S1200" s="437"/>
      <c r="T1200" s="437"/>
      <c r="U1200" s="437"/>
      <c r="V1200" s="437"/>
      <c r="W1200" s="437"/>
      <c r="X1200" s="437"/>
      <c r="Y1200" s="437"/>
      <c r="Z1200" s="437"/>
      <c r="AA1200" s="437"/>
      <c r="AB1200" s="437"/>
    </row>
    <row r="1201">
      <c r="A1201" s="503"/>
      <c r="B1201" s="503"/>
      <c r="C1201" s="437"/>
      <c r="D1201" s="437"/>
      <c r="E1201" s="437"/>
      <c r="F1201" s="437"/>
      <c r="G1201" s="502"/>
      <c r="H1201" s="437"/>
      <c r="I1201" s="492"/>
      <c r="J1201" s="437"/>
      <c r="K1201" s="437"/>
      <c r="L1201" s="437"/>
      <c r="M1201" s="437"/>
      <c r="N1201" s="437"/>
      <c r="O1201" s="437"/>
      <c r="P1201" s="437"/>
      <c r="Q1201" s="437"/>
      <c r="R1201" s="437"/>
      <c r="S1201" s="437"/>
      <c r="T1201" s="437"/>
      <c r="U1201" s="437"/>
      <c r="V1201" s="437"/>
      <c r="W1201" s="437"/>
      <c r="X1201" s="437"/>
      <c r="Y1201" s="437"/>
      <c r="Z1201" s="437"/>
      <c r="AA1201" s="437"/>
      <c r="AB1201" s="437"/>
    </row>
    <row r="1202">
      <c r="A1202" s="503"/>
      <c r="B1202" s="503"/>
      <c r="C1202" s="437"/>
      <c r="D1202" s="437"/>
      <c r="E1202" s="437"/>
      <c r="F1202" s="437"/>
      <c r="G1202" s="502"/>
      <c r="H1202" s="437"/>
      <c r="I1202" s="492"/>
      <c r="J1202" s="437"/>
      <c r="K1202" s="437"/>
      <c r="L1202" s="437"/>
      <c r="M1202" s="437"/>
      <c r="N1202" s="437"/>
      <c r="O1202" s="437"/>
      <c r="P1202" s="437"/>
      <c r="Q1202" s="437"/>
      <c r="R1202" s="437"/>
      <c r="S1202" s="437"/>
      <c r="T1202" s="437"/>
      <c r="U1202" s="437"/>
      <c r="V1202" s="437"/>
      <c r="W1202" s="437"/>
      <c r="X1202" s="437"/>
      <c r="Y1202" s="437"/>
      <c r="Z1202" s="437"/>
      <c r="AA1202" s="437"/>
      <c r="AB1202" s="437"/>
    </row>
    <row r="1203">
      <c r="A1203" s="503"/>
      <c r="B1203" s="503"/>
      <c r="C1203" s="437"/>
      <c r="D1203" s="437"/>
      <c r="E1203" s="437"/>
      <c r="F1203" s="437"/>
      <c r="G1203" s="502"/>
      <c r="H1203" s="437"/>
      <c r="I1203" s="492"/>
      <c r="J1203" s="437"/>
      <c r="K1203" s="437"/>
      <c r="L1203" s="437"/>
      <c r="M1203" s="437"/>
      <c r="N1203" s="437"/>
      <c r="O1203" s="437"/>
      <c r="P1203" s="437"/>
      <c r="Q1203" s="437"/>
      <c r="R1203" s="437"/>
      <c r="S1203" s="437"/>
      <c r="T1203" s="437"/>
      <c r="U1203" s="437"/>
      <c r="V1203" s="437"/>
      <c r="W1203" s="437"/>
      <c r="X1203" s="437"/>
      <c r="Y1203" s="437"/>
      <c r="Z1203" s="437"/>
      <c r="AA1203" s="437"/>
      <c r="AB1203" s="437"/>
    </row>
    <row r="1204">
      <c r="A1204" s="503"/>
      <c r="B1204" s="503"/>
      <c r="C1204" s="437"/>
      <c r="D1204" s="437"/>
      <c r="E1204" s="437"/>
      <c r="F1204" s="437"/>
      <c r="G1204" s="502"/>
      <c r="H1204" s="437"/>
      <c r="I1204" s="492"/>
      <c r="J1204" s="437"/>
      <c r="K1204" s="437"/>
      <c r="L1204" s="437"/>
      <c r="M1204" s="437"/>
      <c r="N1204" s="437"/>
      <c r="O1204" s="437"/>
      <c r="P1204" s="437"/>
      <c r="Q1204" s="437"/>
      <c r="R1204" s="437"/>
      <c r="S1204" s="437"/>
      <c r="T1204" s="437"/>
      <c r="U1204" s="437"/>
      <c r="V1204" s="437"/>
      <c r="W1204" s="437"/>
      <c r="X1204" s="437"/>
      <c r="Y1204" s="437"/>
      <c r="Z1204" s="437"/>
      <c r="AA1204" s="437"/>
      <c r="AB1204" s="437"/>
    </row>
    <row r="1205">
      <c r="A1205" s="503"/>
      <c r="B1205" s="503"/>
      <c r="C1205" s="437"/>
      <c r="D1205" s="437"/>
      <c r="E1205" s="437"/>
      <c r="F1205" s="437"/>
      <c r="G1205" s="502"/>
      <c r="H1205" s="437"/>
      <c r="I1205" s="492"/>
      <c r="J1205" s="437"/>
      <c r="K1205" s="437"/>
      <c r="L1205" s="437"/>
      <c r="M1205" s="437"/>
      <c r="N1205" s="437"/>
      <c r="O1205" s="437"/>
      <c r="P1205" s="437"/>
      <c r="Q1205" s="437"/>
      <c r="R1205" s="437"/>
      <c r="S1205" s="437"/>
      <c r="T1205" s="437"/>
      <c r="U1205" s="437"/>
      <c r="V1205" s="437"/>
      <c r="W1205" s="437"/>
      <c r="X1205" s="437"/>
      <c r="Y1205" s="437"/>
      <c r="Z1205" s="437"/>
      <c r="AA1205" s="437"/>
      <c r="AB1205" s="437"/>
    </row>
    <row r="1206">
      <c r="A1206" s="503"/>
      <c r="B1206" s="503"/>
      <c r="C1206" s="437"/>
      <c r="D1206" s="437"/>
      <c r="E1206" s="437"/>
      <c r="F1206" s="437"/>
      <c r="G1206" s="502"/>
      <c r="H1206" s="437"/>
      <c r="I1206" s="492"/>
      <c r="J1206" s="437"/>
      <c r="K1206" s="437"/>
      <c r="L1206" s="437"/>
      <c r="M1206" s="437"/>
      <c r="N1206" s="437"/>
      <c r="O1206" s="437"/>
      <c r="P1206" s="437"/>
      <c r="Q1206" s="437"/>
      <c r="R1206" s="437"/>
      <c r="S1206" s="437"/>
      <c r="T1206" s="437"/>
      <c r="U1206" s="437"/>
      <c r="V1206" s="437"/>
      <c r="W1206" s="437"/>
      <c r="X1206" s="437"/>
      <c r="Y1206" s="437"/>
      <c r="Z1206" s="437"/>
      <c r="AA1206" s="437"/>
      <c r="AB1206" s="437"/>
    </row>
    <row r="1207">
      <c r="A1207" s="503"/>
      <c r="B1207" s="503"/>
      <c r="C1207" s="437"/>
      <c r="D1207" s="437"/>
      <c r="E1207" s="437"/>
      <c r="F1207" s="437"/>
      <c r="G1207" s="502"/>
      <c r="H1207" s="437"/>
      <c r="I1207" s="492"/>
      <c r="J1207" s="437"/>
      <c r="K1207" s="437"/>
      <c r="L1207" s="437"/>
      <c r="M1207" s="437"/>
      <c r="N1207" s="437"/>
      <c r="O1207" s="437"/>
      <c r="P1207" s="437"/>
      <c r="Q1207" s="437"/>
      <c r="R1207" s="437"/>
      <c r="S1207" s="437"/>
      <c r="T1207" s="437"/>
      <c r="U1207" s="437"/>
      <c r="V1207" s="437"/>
      <c r="W1207" s="437"/>
      <c r="X1207" s="437"/>
      <c r="Y1207" s="437"/>
      <c r="Z1207" s="437"/>
      <c r="AA1207" s="437"/>
      <c r="AB1207" s="437"/>
    </row>
    <row r="1208">
      <c r="A1208" s="503"/>
      <c r="B1208" s="503"/>
      <c r="C1208" s="437"/>
      <c r="D1208" s="437"/>
      <c r="E1208" s="437"/>
      <c r="F1208" s="437"/>
      <c r="G1208" s="502"/>
      <c r="H1208" s="437"/>
      <c r="I1208" s="492"/>
      <c r="J1208" s="437"/>
      <c r="K1208" s="437"/>
      <c r="L1208" s="437"/>
      <c r="M1208" s="437"/>
      <c r="N1208" s="437"/>
      <c r="O1208" s="437"/>
      <c r="P1208" s="437"/>
      <c r="Q1208" s="437"/>
      <c r="R1208" s="437"/>
      <c r="S1208" s="437"/>
      <c r="T1208" s="437"/>
      <c r="U1208" s="437"/>
      <c r="V1208" s="437"/>
      <c r="W1208" s="437"/>
      <c r="X1208" s="437"/>
      <c r="Y1208" s="437"/>
      <c r="Z1208" s="437"/>
      <c r="AA1208" s="437"/>
      <c r="AB1208" s="437"/>
    </row>
    <row r="1209">
      <c r="A1209" s="503"/>
      <c r="B1209" s="503"/>
      <c r="C1209" s="437"/>
      <c r="D1209" s="437"/>
      <c r="E1209" s="437"/>
      <c r="F1209" s="437"/>
      <c r="G1209" s="502"/>
      <c r="H1209" s="437"/>
      <c r="I1209" s="492"/>
      <c r="J1209" s="437"/>
      <c r="K1209" s="437"/>
      <c r="L1209" s="437"/>
      <c r="M1209" s="437"/>
      <c r="N1209" s="437"/>
      <c r="O1209" s="437"/>
      <c r="P1209" s="437"/>
      <c r="Q1209" s="437"/>
      <c r="R1209" s="437"/>
      <c r="S1209" s="437"/>
      <c r="T1209" s="437"/>
      <c r="U1209" s="437"/>
      <c r="V1209" s="437"/>
      <c r="W1209" s="437"/>
      <c r="X1209" s="437"/>
      <c r="Y1209" s="437"/>
      <c r="Z1209" s="437"/>
      <c r="AA1209" s="437"/>
      <c r="AB1209" s="437"/>
    </row>
    <row r="1210">
      <c r="A1210" s="503"/>
      <c r="B1210" s="503"/>
      <c r="C1210" s="437"/>
      <c r="D1210" s="437"/>
      <c r="E1210" s="437"/>
      <c r="F1210" s="437"/>
      <c r="G1210" s="502"/>
      <c r="H1210" s="437"/>
      <c r="I1210" s="492"/>
      <c r="J1210" s="437"/>
      <c r="K1210" s="437"/>
      <c r="L1210" s="437"/>
      <c r="M1210" s="437"/>
      <c r="N1210" s="437"/>
      <c r="O1210" s="437"/>
      <c r="P1210" s="437"/>
      <c r="Q1210" s="437"/>
      <c r="R1210" s="437"/>
      <c r="S1210" s="437"/>
      <c r="T1210" s="437"/>
      <c r="U1210" s="437"/>
      <c r="V1210" s="437"/>
      <c r="W1210" s="437"/>
      <c r="X1210" s="437"/>
      <c r="Y1210" s="437"/>
      <c r="Z1210" s="437"/>
      <c r="AA1210" s="437"/>
      <c r="AB1210" s="437"/>
    </row>
    <row r="1211">
      <c r="A1211" s="503"/>
      <c r="B1211" s="503"/>
      <c r="C1211" s="437"/>
      <c r="D1211" s="437"/>
      <c r="E1211" s="437"/>
      <c r="F1211" s="437"/>
      <c r="G1211" s="502"/>
      <c r="H1211" s="437"/>
      <c r="I1211" s="492"/>
      <c r="J1211" s="437"/>
      <c r="K1211" s="437"/>
      <c r="L1211" s="437"/>
      <c r="M1211" s="437"/>
      <c r="N1211" s="437"/>
      <c r="O1211" s="437"/>
      <c r="P1211" s="437"/>
      <c r="Q1211" s="437"/>
      <c r="R1211" s="437"/>
      <c r="S1211" s="437"/>
      <c r="T1211" s="437"/>
      <c r="U1211" s="437"/>
      <c r="V1211" s="437"/>
      <c r="W1211" s="437"/>
      <c r="X1211" s="437"/>
      <c r="Y1211" s="437"/>
      <c r="Z1211" s="437"/>
      <c r="AA1211" s="437"/>
      <c r="AB1211" s="437"/>
    </row>
    <row r="1212">
      <c r="A1212" s="503"/>
      <c r="B1212" s="503"/>
      <c r="C1212" s="437"/>
      <c r="D1212" s="437"/>
      <c r="E1212" s="437"/>
      <c r="F1212" s="437"/>
      <c r="G1212" s="502"/>
      <c r="H1212" s="437"/>
      <c r="I1212" s="492"/>
      <c r="J1212" s="437"/>
      <c r="K1212" s="437"/>
      <c r="L1212" s="437"/>
      <c r="M1212" s="437"/>
      <c r="N1212" s="437"/>
      <c r="O1212" s="437"/>
      <c r="P1212" s="437"/>
      <c r="Q1212" s="437"/>
      <c r="R1212" s="437"/>
      <c r="S1212" s="437"/>
      <c r="T1212" s="437"/>
      <c r="U1212" s="437"/>
      <c r="V1212" s="437"/>
      <c r="W1212" s="437"/>
      <c r="X1212" s="437"/>
      <c r="Y1212" s="437"/>
      <c r="Z1212" s="437"/>
      <c r="AA1212" s="437"/>
      <c r="AB1212" s="437"/>
    </row>
    <row r="1213">
      <c r="A1213" s="503"/>
      <c r="B1213" s="503"/>
      <c r="C1213" s="437"/>
      <c r="D1213" s="437"/>
      <c r="E1213" s="437"/>
      <c r="F1213" s="437"/>
      <c r="G1213" s="502"/>
      <c r="H1213" s="437"/>
      <c r="I1213" s="492"/>
      <c r="J1213" s="437"/>
      <c r="K1213" s="437"/>
      <c r="L1213" s="437"/>
      <c r="M1213" s="437"/>
      <c r="N1213" s="437"/>
      <c r="O1213" s="437"/>
      <c r="P1213" s="437"/>
      <c r="Q1213" s="437"/>
      <c r="R1213" s="437"/>
      <c r="S1213" s="437"/>
      <c r="T1213" s="437"/>
      <c r="U1213" s="437"/>
      <c r="V1213" s="437"/>
      <c r="W1213" s="437"/>
      <c r="X1213" s="437"/>
      <c r="Y1213" s="437"/>
      <c r="Z1213" s="437"/>
      <c r="AA1213" s="437"/>
      <c r="AB1213" s="437"/>
    </row>
    <row r="1214">
      <c r="A1214" s="503"/>
      <c r="B1214" s="503"/>
      <c r="C1214" s="437"/>
      <c r="D1214" s="437"/>
      <c r="E1214" s="437"/>
      <c r="F1214" s="437"/>
      <c r="G1214" s="502"/>
      <c r="H1214" s="437"/>
      <c r="I1214" s="492"/>
      <c r="J1214" s="437"/>
      <c r="K1214" s="437"/>
      <c r="L1214" s="437"/>
      <c r="M1214" s="437"/>
      <c r="N1214" s="437"/>
      <c r="O1214" s="437"/>
      <c r="P1214" s="437"/>
      <c r="Q1214" s="437"/>
      <c r="R1214" s="437"/>
      <c r="S1214" s="437"/>
      <c r="T1214" s="437"/>
      <c r="U1214" s="437"/>
      <c r="V1214" s="437"/>
      <c r="W1214" s="437"/>
      <c r="X1214" s="437"/>
      <c r="Y1214" s="437"/>
      <c r="Z1214" s="437"/>
      <c r="AA1214" s="437"/>
      <c r="AB1214" s="437"/>
    </row>
    <row r="1215">
      <c r="A1215" s="503"/>
      <c r="B1215" s="503"/>
      <c r="C1215" s="437"/>
      <c r="D1215" s="437"/>
      <c r="E1215" s="437"/>
      <c r="F1215" s="437"/>
      <c r="G1215" s="502"/>
      <c r="H1215" s="437"/>
      <c r="I1215" s="492"/>
      <c r="J1215" s="437"/>
      <c r="K1215" s="437"/>
      <c r="L1215" s="437"/>
      <c r="M1215" s="437"/>
      <c r="N1215" s="437"/>
      <c r="O1215" s="437"/>
      <c r="P1215" s="437"/>
      <c r="Q1215" s="437"/>
      <c r="R1215" s="437"/>
      <c r="S1215" s="437"/>
      <c r="T1215" s="437"/>
      <c r="U1215" s="437"/>
      <c r="V1215" s="437"/>
      <c r="W1215" s="437"/>
      <c r="X1215" s="437"/>
      <c r="Y1215" s="437"/>
      <c r="Z1215" s="437"/>
      <c r="AA1215" s="437"/>
      <c r="AB1215" s="437"/>
    </row>
    <row r="1216">
      <c r="A1216" s="503"/>
      <c r="B1216" s="503"/>
      <c r="C1216" s="437"/>
      <c r="D1216" s="437"/>
      <c r="E1216" s="437"/>
      <c r="F1216" s="437"/>
      <c r="G1216" s="502"/>
      <c r="H1216" s="437"/>
      <c r="I1216" s="492"/>
      <c r="J1216" s="437"/>
      <c r="K1216" s="437"/>
      <c r="L1216" s="437"/>
      <c r="M1216" s="437"/>
      <c r="N1216" s="437"/>
      <c r="O1216" s="437"/>
      <c r="P1216" s="437"/>
      <c r="Q1216" s="437"/>
      <c r="R1216" s="437"/>
      <c r="S1216" s="437"/>
      <c r="T1216" s="437"/>
      <c r="U1216" s="437"/>
      <c r="V1216" s="437"/>
      <c r="W1216" s="437"/>
      <c r="X1216" s="437"/>
      <c r="Y1216" s="437"/>
      <c r="Z1216" s="437"/>
      <c r="AA1216" s="437"/>
      <c r="AB1216" s="437"/>
    </row>
    <row r="1217">
      <c r="A1217" s="503"/>
      <c r="B1217" s="503"/>
      <c r="C1217" s="437"/>
      <c r="D1217" s="437"/>
      <c r="E1217" s="437"/>
      <c r="F1217" s="437"/>
      <c r="G1217" s="502"/>
      <c r="H1217" s="437"/>
      <c r="I1217" s="492"/>
      <c r="J1217" s="437"/>
      <c r="K1217" s="437"/>
      <c r="L1217" s="437"/>
      <c r="M1217" s="437"/>
      <c r="N1217" s="437"/>
      <c r="O1217" s="437"/>
      <c r="P1217" s="437"/>
      <c r="Q1217" s="437"/>
      <c r="R1217" s="437"/>
      <c r="S1217" s="437"/>
      <c r="T1217" s="437"/>
      <c r="U1217" s="437"/>
      <c r="V1217" s="437"/>
      <c r="W1217" s="437"/>
      <c r="X1217" s="437"/>
      <c r="Y1217" s="437"/>
      <c r="Z1217" s="437"/>
      <c r="AA1217" s="437"/>
      <c r="AB1217" s="437"/>
    </row>
    <row r="1218">
      <c r="A1218" s="503"/>
      <c r="B1218" s="503"/>
      <c r="C1218" s="437"/>
      <c r="D1218" s="437"/>
      <c r="E1218" s="437"/>
      <c r="F1218" s="437"/>
      <c r="G1218" s="502"/>
      <c r="H1218" s="437"/>
      <c r="I1218" s="492"/>
      <c r="J1218" s="437"/>
      <c r="K1218" s="437"/>
      <c r="L1218" s="437"/>
      <c r="M1218" s="437"/>
      <c r="N1218" s="437"/>
      <c r="O1218" s="437"/>
      <c r="P1218" s="437"/>
      <c r="Q1218" s="437"/>
      <c r="R1218" s="437"/>
      <c r="S1218" s="437"/>
      <c r="T1218" s="437"/>
      <c r="U1218" s="437"/>
      <c r="V1218" s="437"/>
      <c r="W1218" s="437"/>
      <c r="X1218" s="437"/>
      <c r="Y1218" s="437"/>
      <c r="Z1218" s="437"/>
      <c r="AA1218" s="437"/>
      <c r="AB1218" s="437"/>
    </row>
    <row r="1219">
      <c r="A1219" s="503"/>
      <c r="B1219" s="503"/>
      <c r="C1219" s="437"/>
      <c r="D1219" s="437"/>
      <c r="E1219" s="437"/>
      <c r="F1219" s="437"/>
      <c r="G1219" s="502"/>
      <c r="H1219" s="437"/>
      <c r="I1219" s="492"/>
      <c r="J1219" s="437"/>
      <c r="K1219" s="437"/>
      <c r="L1219" s="437"/>
      <c r="M1219" s="437"/>
      <c r="N1219" s="437"/>
      <c r="O1219" s="437"/>
      <c r="P1219" s="437"/>
      <c r="Q1219" s="437"/>
      <c r="R1219" s="437"/>
      <c r="S1219" s="437"/>
      <c r="T1219" s="437"/>
      <c r="U1219" s="437"/>
      <c r="V1219" s="437"/>
      <c r="W1219" s="437"/>
      <c r="X1219" s="437"/>
      <c r="Y1219" s="437"/>
      <c r="Z1219" s="437"/>
      <c r="AA1219" s="437"/>
      <c r="AB1219" s="437"/>
    </row>
    <row r="1220">
      <c r="A1220" s="503"/>
      <c r="B1220" s="503"/>
      <c r="C1220" s="437"/>
      <c r="D1220" s="437"/>
      <c r="E1220" s="437"/>
      <c r="F1220" s="437"/>
      <c r="G1220" s="502"/>
      <c r="H1220" s="437"/>
      <c r="I1220" s="492"/>
      <c r="J1220" s="437"/>
      <c r="K1220" s="437"/>
      <c r="L1220" s="437"/>
      <c r="M1220" s="437"/>
      <c r="N1220" s="437"/>
      <c r="O1220" s="437"/>
      <c r="P1220" s="437"/>
      <c r="Q1220" s="437"/>
      <c r="R1220" s="437"/>
      <c r="S1220" s="437"/>
      <c r="T1220" s="437"/>
      <c r="U1220" s="437"/>
      <c r="V1220" s="437"/>
      <c r="W1220" s="437"/>
      <c r="X1220" s="437"/>
      <c r="Y1220" s="437"/>
      <c r="Z1220" s="437"/>
      <c r="AA1220" s="437"/>
      <c r="AB1220" s="437"/>
    </row>
    <row r="1221">
      <c r="A1221" s="503"/>
      <c r="B1221" s="503"/>
      <c r="C1221" s="437"/>
      <c r="D1221" s="437"/>
      <c r="E1221" s="437"/>
      <c r="F1221" s="437"/>
      <c r="G1221" s="502"/>
      <c r="H1221" s="437"/>
      <c r="I1221" s="492"/>
      <c r="J1221" s="437"/>
      <c r="K1221" s="437"/>
      <c r="L1221" s="437"/>
      <c r="M1221" s="437"/>
      <c r="N1221" s="437"/>
      <c r="O1221" s="437"/>
      <c r="P1221" s="437"/>
      <c r="Q1221" s="437"/>
      <c r="R1221" s="437"/>
      <c r="S1221" s="437"/>
      <c r="T1221" s="437"/>
      <c r="U1221" s="437"/>
      <c r="V1221" s="437"/>
      <c r="W1221" s="437"/>
      <c r="X1221" s="437"/>
      <c r="Y1221" s="437"/>
      <c r="Z1221" s="437"/>
      <c r="AA1221" s="437"/>
      <c r="AB1221" s="437"/>
    </row>
    <row r="1222">
      <c r="A1222" s="503"/>
      <c r="B1222" s="503"/>
      <c r="C1222" s="437"/>
      <c r="D1222" s="437"/>
      <c r="E1222" s="437"/>
      <c r="F1222" s="437"/>
      <c r="G1222" s="502"/>
      <c r="H1222" s="437"/>
      <c r="I1222" s="492"/>
      <c r="J1222" s="437"/>
      <c r="K1222" s="437"/>
      <c r="L1222" s="437"/>
      <c r="M1222" s="437"/>
      <c r="N1222" s="437"/>
      <c r="O1222" s="437"/>
      <c r="P1222" s="437"/>
      <c r="Q1222" s="437"/>
      <c r="R1222" s="437"/>
      <c r="S1222" s="437"/>
      <c r="T1222" s="437"/>
      <c r="U1222" s="437"/>
      <c r="V1222" s="437"/>
      <c r="W1222" s="437"/>
      <c r="X1222" s="437"/>
      <c r="Y1222" s="437"/>
      <c r="Z1222" s="437"/>
      <c r="AA1222" s="437"/>
      <c r="AB1222" s="437"/>
    </row>
    <row r="1223">
      <c r="A1223" s="503"/>
      <c r="B1223" s="503"/>
      <c r="C1223" s="437"/>
      <c r="D1223" s="437"/>
      <c r="E1223" s="437"/>
      <c r="F1223" s="437"/>
      <c r="G1223" s="502"/>
      <c r="H1223" s="437"/>
      <c r="I1223" s="492"/>
      <c r="J1223" s="437"/>
      <c r="K1223" s="437"/>
      <c r="L1223" s="437"/>
      <c r="M1223" s="437"/>
      <c r="N1223" s="437"/>
      <c r="O1223" s="437"/>
      <c r="P1223" s="437"/>
      <c r="Q1223" s="437"/>
      <c r="R1223" s="437"/>
      <c r="S1223" s="437"/>
      <c r="T1223" s="437"/>
      <c r="U1223" s="437"/>
      <c r="V1223" s="437"/>
      <c r="W1223" s="437"/>
      <c r="X1223" s="437"/>
      <c r="Y1223" s="437"/>
      <c r="Z1223" s="437"/>
      <c r="AA1223" s="437"/>
      <c r="AB1223" s="437"/>
    </row>
    <row r="1224">
      <c r="A1224" s="503"/>
      <c r="B1224" s="503"/>
      <c r="C1224" s="437"/>
      <c r="D1224" s="437"/>
      <c r="E1224" s="437"/>
      <c r="F1224" s="437"/>
      <c r="G1224" s="502"/>
      <c r="H1224" s="437"/>
      <c r="I1224" s="492"/>
      <c r="J1224" s="437"/>
      <c r="K1224" s="437"/>
      <c r="L1224" s="437"/>
      <c r="M1224" s="437"/>
      <c r="N1224" s="437"/>
      <c r="O1224" s="437"/>
      <c r="P1224" s="437"/>
      <c r="Q1224" s="437"/>
      <c r="R1224" s="437"/>
      <c r="S1224" s="437"/>
      <c r="T1224" s="437"/>
      <c r="U1224" s="437"/>
      <c r="V1224" s="437"/>
      <c r="W1224" s="437"/>
      <c r="X1224" s="437"/>
      <c r="Y1224" s="437"/>
      <c r="Z1224" s="437"/>
      <c r="AA1224" s="437"/>
      <c r="AB1224" s="437"/>
    </row>
    <row r="1225">
      <c r="A1225" s="503"/>
      <c r="B1225" s="503"/>
      <c r="C1225" s="437"/>
      <c r="D1225" s="437"/>
      <c r="E1225" s="437"/>
      <c r="F1225" s="437"/>
      <c r="G1225" s="502"/>
      <c r="H1225" s="437"/>
      <c r="I1225" s="492"/>
      <c r="J1225" s="437"/>
      <c r="K1225" s="437"/>
      <c r="L1225" s="437"/>
      <c r="M1225" s="437"/>
      <c r="N1225" s="437"/>
      <c r="O1225" s="437"/>
      <c r="P1225" s="437"/>
      <c r="Q1225" s="437"/>
      <c r="R1225" s="437"/>
      <c r="S1225" s="437"/>
      <c r="T1225" s="437"/>
      <c r="U1225" s="437"/>
      <c r="V1225" s="437"/>
      <c r="W1225" s="437"/>
      <c r="X1225" s="437"/>
      <c r="Y1225" s="437"/>
      <c r="Z1225" s="437"/>
      <c r="AA1225" s="437"/>
      <c r="AB1225" s="437"/>
    </row>
    <row r="1226">
      <c r="A1226" s="503"/>
      <c r="B1226" s="503"/>
      <c r="C1226" s="437"/>
      <c r="D1226" s="437"/>
      <c r="E1226" s="437"/>
      <c r="F1226" s="437"/>
      <c r="G1226" s="502"/>
      <c r="H1226" s="437"/>
      <c r="I1226" s="492"/>
      <c r="J1226" s="437"/>
      <c r="K1226" s="437"/>
      <c r="L1226" s="437"/>
      <c r="M1226" s="437"/>
      <c r="N1226" s="437"/>
      <c r="O1226" s="437"/>
      <c r="P1226" s="437"/>
      <c r="Q1226" s="437"/>
      <c r="R1226" s="437"/>
      <c r="S1226" s="437"/>
      <c r="T1226" s="437"/>
      <c r="U1226" s="437"/>
      <c r="V1226" s="437"/>
      <c r="W1226" s="437"/>
      <c r="X1226" s="437"/>
      <c r="Y1226" s="437"/>
      <c r="Z1226" s="437"/>
      <c r="AA1226" s="437"/>
      <c r="AB1226" s="437"/>
    </row>
    <row r="1227">
      <c r="A1227" s="503"/>
      <c r="B1227" s="503"/>
      <c r="C1227" s="437"/>
      <c r="D1227" s="437"/>
      <c r="E1227" s="437"/>
      <c r="F1227" s="437"/>
      <c r="G1227" s="502"/>
      <c r="H1227" s="437"/>
      <c r="I1227" s="492"/>
      <c r="J1227" s="437"/>
      <c r="K1227" s="437"/>
      <c r="L1227" s="437"/>
      <c r="M1227" s="437"/>
      <c r="N1227" s="437"/>
      <c r="O1227" s="437"/>
      <c r="P1227" s="437"/>
      <c r="Q1227" s="437"/>
      <c r="R1227" s="437"/>
      <c r="S1227" s="437"/>
      <c r="T1227" s="437"/>
      <c r="U1227" s="437"/>
      <c r="V1227" s="437"/>
      <c r="W1227" s="437"/>
      <c r="X1227" s="437"/>
      <c r="Y1227" s="437"/>
      <c r="Z1227" s="437"/>
      <c r="AA1227" s="437"/>
      <c r="AB1227" s="437"/>
    </row>
    <row r="1228">
      <c r="A1228" s="503"/>
      <c r="B1228" s="503"/>
      <c r="C1228" s="437"/>
      <c r="D1228" s="437"/>
      <c r="E1228" s="437"/>
      <c r="F1228" s="437"/>
      <c r="G1228" s="502"/>
      <c r="H1228" s="437"/>
      <c r="I1228" s="492"/>
      <c r="J1228" s="437"/>
      <c r="K1228" s="437"/>
      <c r="L1228" s="437"/>
      <c r="M1228" s="437"/>
      <c r="N1228" s="437"/>
      <c r="O1228" s="437"/>
      <c r="P1228" s="437"/>
      <c r="Q1228" s="437"/>
      <c r="R1228" s="437"/>
      <c r="S1228" s="437"/>
      <c r="T1228" s="437"/>
      <c r="U1228" s="437"/>
      <c r="V1228" s="437"/>
      <c r="W1228" s="437"/>
      <c r="X1228" s="437"/>
      <c r="Y1228" s="437"/>
      <c r="Z1228" s="437"/>
      <c r="AA1228" s="437"/>
      <c r="AB1228" s="437"/>
    </row>
    <row r="1229">
      <c r="A1229" s="503"/>
      <c r="B1229" s="503"/>
      <c r="C1229" s="437"/>
      <c r="D1229" s="437"/>
      <c r="E1229" s="437"/>
      <c r="F1229" s="437"/>
      <c r="G1229" s="502"/>
      <c r="H1229" s="437"/>
      <c r="I1229" s="492"/>
      <c r="J1229" s="437"/>
      <c r="K1229" s="437"/>
      <c r="L1229" s="437"/>
      <c r="M1229" s="437"/>
      <c r="N1229" s="437"/>
      <c r="O1229" s="437"/>
      <c r="P1229" s="437"/>
      <c r="Q1229" s="437"/>
      <c r="R1229" s="437"/>
      <c r="S1229" s="437"/>
      <c r="T1229" s="437"/>
      <c r="U1229" s="437"/>
      <c r="V1229" s="437"/>
      <c r="W1229" s="437"/>
      <c r="X1229" s="437"/>
      <c r="Y1229" s="437"/>
      <c r="Z1229" s="437"/>
      <c r="AA1229" s="437"/>
      <c r="AB1229" s="437"/>
    </row>
    <row r="1230">
      <c r="A1230" s="503"/>
      <c r="B1230" s="503"/>
      <c r="C1230" s="437"/>
      <c r="D1230" s="437"/>
      <c r="E1230" s="437"/>
      <c r="F1230" s="437"/>
      <c r="G1230" s="502"/>
      <c r="H1230" s="437"/>
      <c r="I1230" s="492"/>
      <c r="J1230" s="437"/>
      <c r="K1230" s="437"/>
      <c r="L1230" s="437"/>
      <c r="M1230" s="437"/>
      <c r="N1230" s="437"/>
      <c r="O1230" s="437"/>
      <c r="P1230" s="437"/>
      <c r="Q1230" s="437"/>
      <c r="R1230" s="437"/>
      <c r="S1230" s="437"/>
      <c r="T1230" s="437"/>
      <c r="U1230" s="437"/>
      <c r="V1230" s="437"/>
      <c r="W1230" s="437"/>
      <c r="X1230" s="437"/>
      <c r="Y1230" s="437"/>
      <c r="Z1230" s="437"/>
      <c r="AA1230" s="437"/>
      <c r="AB1230" s="437"/>
    </row>
    <row r="1231">
      <c r="A1231" s="503"/>
      <c r="B1231" s="503"/>
      <c r="C1231" s="437"/>
      <c r="D1231" s="437"/>
      <c r="E1231" s="437"/>
      <c r="F1231" s="437"/>
      <c r="G1231" s="502"/>
      <c r="H1231" s="437"/>
      <c r="I1231" s="492"/>
      <c r="J1231" s="437"/>
      <c r="K1231" s="437"/>
      <c r="L1231" s="437"/>
      <c r="M1231" s="437"/>
      <c r="N1231" s="437"/>
      <c r="O1231" s="437"/>
      <c r="P1231" s="437"/>
      <c r="Q1231" s="437"/>
      <c r="R1231" s="437"/>
      <c r="S1231" s="437"/>
      <c r="T1231" s="437"/>
      <c r="U1231" s="437"/>
      <c r="V1231" s="437"/>
      <c r="W1231" s="437"/>
      <c r="X1231" s="437"/>
      <c r="Y1231" s="437"/>
      <c r="Z1231" s="437"/>
      <c r="AA1231" s="437"/>
      <c r="AB1231" s="437"/>
    </row>
    <row r="1232">
      <c r="A1232" s="503"/>
      <c r="B1232" s="503"/>
      <c r="C1232" s="437"/>
      <c r="D1232" s="437"/>
      <c r="E1232" s="437"/>
      <c r="F1232" s="437"/>
      <c r="G1232" s="502"/>
      <c r="H1232" s="437"/>
      <c r="I1232" s="492"/>
      <c r="J1232" s="437"/>
      <c r="K1232" s="437"/>
      <c r="L1232" s="437"/>
      <c r="M1232" s="437"/>
      <c r="N1232" s="437"/>
      <c r="O1232" s="437"/>
      <c r="P1232" s="437"/>
      <c r="Q1232" s="437"/>
      <c r="R1232" s="437"/>
      <c r="S1232" s="437"/>
      <c r="T1232" s="437"/>
      <c r="U1232" s="437"/>
      <c r="V1232" s="437"/>
      <c r="W1232" s="437"/>
      <c r="X1232" s="437"/>
      <c r="Y1232" s="437"/>
      <c r="Z1232" s="437"/>
      <c r="AA1232" s="437"/>
      <c r="AB1232" s="437"/>
    </row>
    <row r="1233">
      <c r="A1233" s="503"/>
      <c r="B1233" s="503"/>
      <c r="C1233" s="437"/>
      <c r="D1233" s="437"/>
      <c r="E1233" s="437"/>
      <c r="F1233" s="437"/>
      <c r="G1233" s="502"/>
      <c r="H1233" s="437"/>
      <c r="I1233" s="492"/>
      <c r="J1233" s="437"/>
      <c r="K1233" s="437"/>
      <c r="L1233" s="437"/>
      <c r="M1233" s="437"/>
      <c r="N1233" s="437"/>
      <c r="O1233" s="437"/>
      <c r="P1233" s="437"/>
      <c r="Q1233" s="437"/>
      <c r="R1233" s="437"/>
      <c r="S1233" s="437"/>
      <c r="T1233" s="437"/>
      <c r="U1233" s="437"/>
      <c r="V1233" s="437"/>
      <c r="W1233" s="437"/>
      <c r="X1233" s="437"/>
      <c r="Y1233" s="437"/>
      <c r="Z1233" s="437"/>
      <c r="AA1233" s="437"/>
      <c r="AB1233" s="437"/>
    </row>
    <row r="1234">
      <c r="A1234" s="503"/>
      <c r="B1234" s="503"/>
      <c r="C1234" s="437"/>
      <c r="D1234" s="437"/>
      <c r="E1234" s="437"/>
      <c r="F1234" s="437"/>
      <c r="G1234" s="502"/>
      <c r="H1234" s="437"/>
      <c r="I1234" s="492"/>
      <c r="J1234" s="437"/>
      <c r="K1234" s="437"/>
      <c r="L1234" s="437"/>
      <c r="M1234" s="437"/>
      <c r="N1234" s="437"/>
      <c r="O1234" s="437"/>
      <c r="P1234" s="437"/>
      <c r="Q1234" s="437"/>
      <c r="R1234" s="437"/>
      <c r="S1234" s="437"/>
      <c r="T1234" s="437"/>
      <c r="U1234" s="437"/>
      <c r="V1234" s="437"/>
      <c r="W1234" s="437"/>
      <c r="X1234" s="437"/>
      <c r="Y1234" s="437"/>
      <c r="Z1234" s="437"/>
      <c r="AA1234" s="437"/>
      <c r="AB1234" s="437"/>
    </row>
    <row r="1235">
      <c r="A1235" s="503"/>
      <c r="B1235" s="503"/>
      <c r="C1235" s="437"/>
      <c r="D1235" s="437"/>
      <c r="E1235" s="437"/>
      <c r="F1235" s="437"/>
      <c r="G1235" s="502"/>
      <c r="H1235" s="437"/>
      <c r="I1235" s="492"/>
      <c r="J1235" s="437"/>
      <c r="K1235" s="437"/>
      <c r="L1235" s="437"/>
      <c r="M1235" s="437"/>
      <c r="N1235" s="437"/>
      <c r="O1235" s="437"/>
      <c r="P1235" s="437"/>
      <c r="Q1235" s="437"/>
      <c r="R1235" s="437"/>
      <c r="S1235" s="437"/>
      <c r="T1235" s="437"/>
      <c r="U1235" s="437"/>
      <c r="V1235" s="437"/>
      <c r="W1235" s="437"/>
      <c r="X1235" s="437"/>
      <c r="Y1235" s="437"/>
      <c r="Z1235" s="437"/>
      <c r="AA1235" s="437"/>
      <c r="AB1235" s="437"/>
    </row>
    <row r="1236">
      <c r="A1236" s="503"/>
      <c r="B1236" s="503"/>
      <c r="C1236" s="437"/>
      <c r="D1236" s="437"/>
      <c r="E1236" s="437"/>
      <c r="F1236" s="437"/>
      <c r="G1236" s="502"/>
      <c r="H1236" s="437"/>
      <c r="I1236" s="492"/>
      <c r="J1236" s="437"/>
      <c r="K1236" s="437"/>
      <c r="L1236" s="437"/>
      <c r="M1236" s="437"/>
      <c r="N1236" s="437"/>
      <c r="O1236" s="437"/>
      <c r="P1236" s="437"/>
      <c r="Q1236" s="437"/>
      <c r="R1236" s="437"/>
      <c r="S1236" s="437"/>
      <c r="T1236" s="437"/>
      <c r="U1236" s="437"/>
      <c r="V1236" s="437"/>
      <c r="W1236" s="437"/>
      <c r="X1236" s="437"/>
      <c r="Y1236" s="437"/>
      <c r="Z1236" s="437"/>
      <c r="AA1236" s="437"/>
      <c r="AB1236" s="437"/>
    </row>
    <row r="1237">
      <c r="A1237" s="503"/>
      <c r="B1237" s="503"/>
      <c r="C1237" s="437"/>
      <c r="D1237" s="437"/>
      <c r="E1237" s="437"/>
      <c r="F1237" s="437"/>
      <c r="G1237" s="502"/>
      <c r="H1237" s="437"/>
      <c r="I1237" s="492"/>
      <c r="J1237" s="437"/>
      <c r="K1237" s="437"/>
      <c r="L1237" s="437"/>
      <c r="M1237" s="437"/>
      <c r="N1237" s="437"/>
      <c r="O1237" s="437"/>
      <c r="P1237" s="437"/>
      <c r="Q1237" s="437"/>
      <c r="R1237" s="437"/>
      <c r="S1237" s="437"/>
      <c r="T1237" s="437"/>
      <c r="U1237" s="437"/>
      <c r="V1237" s="437"/>
      <c r="W1237" s="437"/>
      <c r="X1237" s="437"/>
      <c r="Y1237" s="437"/>
      <c r="Z1237" s="437"/>
      <c r="AA1237" s="437"/>
      <c r="AB1237" s="437"/>
    </row>
    <row r="1238">
      <c r="A1238" s="503"/>
      <c r="B1238" s="503"/>
      <c r="C1238" s="437"/>
      <c r="D1238" s="437"/>
      <c r="E1238" s="437"/>
      <c r="F1238" s="437"/>
      <c r="G1238" s="502"/>
      <c r="H1238" s="437"/>
      <c r="I1238" s="492"/>
      <c r="J1238" s="437"/>
      <c r="K1238" s="437"/>
      <c r="L1238" s="437"/>
      <c r="M1238" s="437"/>
      <c r="N1238" s="437"/>
      <c r="O1238" s="437"/>
      <c r="P1238" s="437"/>
      <c r="Q1238" s="437"/>
      <c r="R1238" s="437"/>
      <c r="S1238" s="437"/>
      <c r="T1238" s="437"/>
      <c r="U1238" s="437"/>
      <c r="V1238" s="437"/>
      <c r="W1238" s="437"/>
      <c r="X1238" s="437"/>
      <c r="Y1238" s="437"/>
      <c r="Z1238" s="437"/>
      <c r="AA1238" s="437"/>
      <c r="AB1238" s="437"/>
    </row>
    <row r="1239">
      <c r="A1239" s="503"/>
      <c r="B1239" s="503"/>
      <c r="C1239" s="437"/>
      <c r="D1239" s="437"/>
      <c r="E1239" s="437"/>
      <c r="F1239" s="437"/>
      <c r="G1239" s="502"/>
      <c r="H1239" s="437"/>
      <c r="I1239" s="492"/>
      <c r="J1239" s="437"/>
      <c r="K1239" s="437"/>
      <c r="L1239" s="437"/>
      <c r="M1239" s="437"/>
      <c r="N1239" s="437"/>
      <c r="O1239" s="437"/>
      <c r="P1239" s="437"/>
      <c r="Q1239" s="437"/>
      <c r="R1239" s="437"/>
      <c r="S1239" s="437"/>
      <c r="T1239" s="437"/>
      <c r="U1239" s="437"/>
      <c r="V1239" s="437"/>
      <c r="W1239" s="437"/>
      <c r="X1239" s="437"/>
      <c r="Y1239" s="437"/>
      <c r="Z1239" s="437"/>
      <c r="AA1239" s="437"/>
      <c r="AB1239" s="437"/>
    </row>
    <row r="1240">
      <c r="A1240" s="503"/>
      <c r="B1240" s="503"/>
      <c r="C1240" s="437"/>
      <c r="D1240" s="437"/>
      <c r="E1240" s="437"/>
      <c r="F1240" s="437"/>
      <c r="G1240" s="502"/>
      <c r="H1240" s="437"/>
      <c r="I1240" s="492"/>
      <c r="J1240" s="437"/>
      <c r="K1240" s="437"/>
      <c r="L1240" s="437"/>
      <c r="M1240" s="437"/>
      <c r="N1240" s="437"/>
      <c r="O1240" s="437"/>
      <c r="P1240" s="437"/>
      <c r="Q1240" s="437"/>
      <c r="R1240" s="437"/>
      <c r="S1240" s="437"/>
      <c r="T1240" s="437"/>
      <c r="U1240" s="437"/>
      <c r="V1240" s="437"/>
      <c r="W1240" s="437"/>
      <c r="X1240" s="437"/>
      <c r="Y1240" s="437"/>
      <c r="Z1240" s="437"/>
      <c r="AA1240" s="437"/>
      <c r="AB1240" s="437"/>
    </row>
    <row r="1241">
      <c r="A1241" s="503"/>
      <c r="B1241" s="503"/>
      <c r="C1241" s="437"/>
      <c r="D1241" s="437"/>
      <c r="E1241" s="437"/>
      <c r="F1241" s="437"/>
      <c r="G1241" s="502"/>
      <c r="H1241" s="437"/>
      <c r="I1241" s="492"/>
      <c r="J1241" s="437"/>
      <c r="K1241" s="437"/>
      <c r="L1241" s="437"/>
      <c r="M1241" s="437"/>
      <c r="N1241" s="437"/>
      <c r="O1241" s="437"/>
      <c r="P1241" s="437"/>
      <c r="Q1241" s="437"/>
      <c r="R1241" s="437"/>
      <c r="S1241" s="437"/>
      <c r="T1241" s="437"/>
      <c r="U1241" s="437"/>
      <c r="V1241" s="437"/>
      <c r="W1241" s="437"/>
      <c r="X1241" s="437"/>
      <c r="Y1241" s="437"/>
      <c r="Z1241" s="437"/>
      <c r="AA1241" s="437"/>
      <c r="AB1241" s="437"/>
    </row>
    <row r="1242">
      <c r="A1242" s="503"/>
      <c r="B1242" s="503"/>
      <c r="C1242" s="437"/>
      <c r="D1242" s="437"/>
      <c r="E1242" s="437"/>
      <c r="F1242" s="437"/>
      <c r="G1242" s="502"/>
      <c r="H1242" s="437"/>
      <c r="I1242" s="492"/>
      <c r="J1242" s="437"/>
      <c r="K1242" s="437"/>
      <c r="L1242" s="437"/>
      <c r="M1242" s="437"/>
      <c r="N1242" s="437"/>
      <c r="O1242" s="437"/>
      <c r="P1242" s="437"/>
      <c r="Q1242" s="437"/>
      <c r="R1242" s="437"/>
      <c r="S1242" s="437"/>
      <c r="T1242" s="437"/>
      <c r="U1242" s="437"/>
      <c r="V1242" s="437"/>
      <c r="W1242" s="437"/>
      <c r="X1242" s="437"/>
      <c r="Y1242" s="437"/>
      <c r="Z1242" s="437"/>
      <c r="AA1242" s="437"/>
      <c r="AB1242" s="437"/>
    </row>
    <row r="1243">
      <c r="A1243" s="503"/>
      <c r="B1243" s="503"/>
      <c r="C1243" s="437"/>
      <c r="D1243" s="437"/>
      <c r="E1243" s="437"/>
      <c r="F1243" s="437"/>
      <c r="G1243" s="502"/>
      <c r="H1243" s="437"/>
      <c r="I1243" s="492"/>
      <c r="J1243" s="437"/>
      <c r="K1243" s="437"/>
      <c r="L1243" s="437"/>
      <c r="M1243" s="437"/>
      <c r="N1243" s="437"/>
      <c r="O1243" s="437"/>
      <c r="P1243" s="437"/>
      <c r="Q1243" s="437"/>
      <c r="R1243" s="437"/>
      <c r="S1243" s="437"/>
      <c r="T1243" s="437"/>
      <c r="U1243" s="437"/>
      <c r="V1243" s="437"/>
      <c r="W1243" s="437"/>
      <c r="X1243" s="437"/>
      <c r="Y1243" s="437"/>
      <c r="Z1243" s="437"/>
      <c r="AA1243" s="437"/>
      <c r="AB1243" s="437"/>
    </row>
    <row r="1244">
      <c r="A1244" s="503"/>
      <c r="B1244" s="503"/>
      <c r="C1244" s="437"/>
      <c r="D1244" s="437"/>
      <c r="E1244" s="437"/>
      <c r="F1244" s="437"/>
      <c r="G1244" s="502"/>
      <c r="H1244" s="437"/>
      <c r="I1244" s="492"/>
      <c r="J1244" s="437"/>
      <c r="K1244" s="437"/>
      <c r="L1244" s="437"/>
      <c r="M1244" s="437"/>
      <c r="N1244" s="437"/>
      <c r="O1244" s="437"/>
      <c r="P1244" s="437"/>
      <c r="Q1244" s="437"/>
      <c r="R1244" s="437"/>
      <c r="S1244" s="437"/>
      <c r="T1244" s="437"/>
      <c r="U1244" s="437"/>
      <c r="V1244" s="437"/>
      <c r="W1244" s="437"/>
      <c r="X1244" s="437"/>
      <c r="Y1244" s="437"/>
      <c r="Z1244" s="437"/>
      <c r="AA1244" s="437"/>
      <c r="AB1244" s="437"/>
    </row>
    <row r="1245">
      <c r="A1245" s="503"/>
      <c r="B1245" s="503"/>
      <c r="C1245" s="437"/>
      <c r="D1245" s="437"/>
      <c r="E1245" s="437"/>
      <c r="F1245" s="437"/>
      <c r="G1245" s="502"/>
      <c r="H1245" s="437"/>
      <c r="I1245" s="492"/>
      <c r="J1245" s="437"/>
      <c r="K1245" s="437"/>
      <c r="L1245" s="437"/>
      <c r="M1245" s="437"/>
      <c r="N1245" s="437"/>
      <c r="O1245" s="437"/>
      <c r="P1245" s="437"/>
      <c r="Q1245" s="437"/>
      <c r="R1245" s="437"/>
      <c r="S1245" s="437"/>
      <c r="T1245" s="437"/>
      <c r="U1245" s="437"/>
      <c r="V1245" s="437"/>
      <c r="W1245" s="437"/>
      <c r="X1245" s="437"/>
      <c r="Y1245" s="437"/>
      <c r="Z1245" s="437"/>
      <c r="AA1245" s="437"/>
      <c r="AB1245" s="437"/>
    </row>
    <row r="1246">
      <c r="A1246" s="503"/>
      <c r="B1246" s="503"/>
      <c r="C1246" s="437"/>
      <c r="D1246" s="437"/>
      <c r="E1246" s="437"/>
      <c r="F1246" s="437"/>
      <c r="G1246" s="502"/>
      <c r="H1246" s="437"/>
      <c r="I1246" s="492"/>
      <c r="J1246" s="437"/>
      <c r="K1246" s="437"/>
      <c r="L1246" s="437"/>
      <c r="M1246" s="437"/>
      <c r="N1246" s="437"/>
      <c r="O1246" s="437"/>
      <c r="P1246" s="437"/>
      <c r="Q1246" s="437"/>
      <c r="R1246" s="437"/>
      <c r="S1246" s="437"/>
      <c r="T1246" s="437"/>
      <c r="U1246" s="437"/>
      <c r="V1246" s="437"/>
      <c r="W1246" s="437"/>
      <c r="X1246" s="437"/>
      <c r="Y1246" s="437"/>
      <c r="Z1246" s="437"/>
      <c r="AA1246" s="437"/>
      <c r="AB1246" s="437"/>
    </row>
    <row r="1247">
      <c r="A1247" s="503"/>
      <c r="B1247" s="503"/>
      <c r="C1247" s="437"/>
      <c r="D1247" s="437"/>
      <c r="E1247" s="437"/>
      <c r="F1247" s="437"/>
      <c r="G1247" s="502"/>
      <c r="H1247" s="437"/>
      <c r="I1247" s="492"/>
      <c r="J1247" s="437"/>
      <c r="K1247" s="437"/>
      <c r="L1247" s="437"/>
      <c r="M1247" s="437"/>
      <c r="N1247" s="437"/>
      <c r="O1247" s="437"/>
      <c r="P1247" s="437"/>
      <c r="Q1247" s="437"/>
      <c r="R1247" s="437"/>
      <c r="S1247" s="437"/>
      <c r="T1247" s="437"/>
      <c r="U1247" s="437"/>
      <c r="V1247" s="437"/>
      <c r="W1247" s="437"/>
      <c r="X1247" s="437"/>
      <c r="Y1247" s="437"/>
      <c r="Z1247" s="437"/>
      <c r="AA1247" s="437"/>
      <c r="AB1247" s="437"/>
    </row>
    <row r="1248">
      <c r="A1248" s="503"/>
      <c r="B1248" s="503"/>
      <c r="C1248" s="437"/>
      <c r="D1248" s="437"/>
      <c r="E1248" s="437"/>
      <c r="F1248" s="437"/>
      <c r="G1248" s="502"/>
      <c r="H1248" s="437"/>
      <c r="I1248" s="492"/>
      <c r="J1248" s="437"/>
      <c r="K1248" s="437"/>
      <c r="L1248" s="437"/>
      <c r="M1248" s="437"/>
      <c r="N1248" s="437"/>
      <c r="O1248" s="437"/>
      <c r="P1248" s="437"/>
      <c r="Q1248" s="437"/>
      <c r="R1248" s="437"/>
      <c r="S1248" s="437"/>
      <c r="T1248" s="437"/>
      <c r="U1248" s="437"/>
      <c r="V1248" s="437"/>
      <c r="W1248" s="437"/>
      <c r="X1248" s="437"/>
      <c r="Y1248" s="437"/>
      <c r="Z1248" s="437"/>
      <c r="AA1248" s="437"/>
      <c r="AB1248" s="437"/>
    </row>
    <row r="1249">
      <c r="A1249" s="503"/>
      <c r="B1249" s="503"/>
      <c r="C1249" s="437"/>
      <c r="D1249" s="437"/>
      <c r="E1249" s="437"/>
      <c r="F1249" s="437"/>
      <c r="G1249" s="502"/>
      <c r="H1249" s="437"/>
      <c r="I1249" s="492"/>
      <c r="J1249" s="437"/>
      <c r="K1249" s="437"/>
      <c r="L1249" s="437"/>
      <c r="M1249" s="437"/>
      <c r="N1249" s="437"/>
      <c r="O1249" s="437"/>
      <c r="P1249" s="437"/>
      <c r="Q1249" s="437"/>
      <c r="R1249" s="437"/>
      <c r="S1249" s="437"/>
      <c r="T1249" s="437"/>
      <c r="U1249" s="437"/>
      <c r="V1249" s="437"/>
      <c r="W1249" s="437"/>
      <c r="X1249" s="437"/>
      <c r="Y1249" s="437"/>
      <c r="Z1249" s="437"/>
      <c r="AA1249" s="437"/>
      <c r="AB1249" s="437"/>
    </row>
    <row r="1250">
      <c r="A1250" s="503"/>
      <c r="B1250" s="503"/>
      <c r="C1250" s="437"/>
      <c r="D1250" s="437"/>
      <c r="E1250" s="437"/>
      <c r="F1250" s="437"/>
      <c r="G1250" s="502"/>
      <c r="H1250" s="437"/>
      <c r="I1250" s="492"/>
      <c r="J1250" s="437"/>
      <c r="K1250" s="437"/>
      <c r="L1250" s="437"/>
      <c r="M1250" s="437"/>
      <c r="N1250" s="437"/>
      <c r="O1250" s="437"/>
      <c r="P1250" s="437"/>
      <c r="Q1250" s="437"/>
      <c r="R1250" s="437"/>
      <c r="S1250" s="437"/>
      <c r="T1250" s="437"/>
      <c r="U1250" s="437"/>
      <c r="V1250" s="437"/>
      <c r="W1250" s="437"/>
      <c r="X1250" s="437"/>
      <c r="Y1250" s="437"/>
      <c r="Z1250" s="437"/>
      <c r="AA1250" s="437"/>
      <c r="AB1250" s="437"/>
    </row>
    <row r="1251">
      <c r="A1251" s="503"/>
      <c r="B1251" s="503"/>
      <c r="C1251" s="437"/>
      <c r="D1251" s="437"/>
      <c r="E1251" s="437"/>
      <c r="F1251" s="437"/>
      <c r="G1251" s="502"/>
      <c r="H1251" s="437"/>
      <c r="I1251" s="492"/>
      <c r="J1251" s="437"/>
      <c r="K1251" s="437"/>
      <c r="L1251" s="437"/>
      <c r="M1251" s="437"/>
      <c r="N1251" s="437"/>
      <c r="O1251" s="437"/>
      <c r="P1251" s="437"/>
      <c r="Q1251" s="437"/>
      <c r="R1251" s="437"/>
      <c r="S1251" s="437"/>
      <c r="T1251" s="437"/>
      <c r="U1251" s="437"/>
      <c r="V1251" s="437"/>
      <c r="W1251" s="437"/>
      <c r="X1251" s="437"/>
      <c r="Y1251" s="437"/>
      <c r="Z1251" s="437"/>
      <c r="AA1251" s="437"/>
      <c r="AB1251" s="437"/>
    </row>
    <row r="1252">
      <c r="A1252" s="503"/>
      <c r="B1252" s="503"/>
      <c r="C1252" s="437"/>
      <c r="D1252" s="437"/>
      <c r="E1252" s="437"/>
      <c r="F1252" s="437"/>
      <c r="G1252" s="502"/>
      <c r="H1252" s="437"/>
      <c r="I1252" s="492"/>
      <c r="J1252" s="437"/>
      <c r="K1252" s="437"/>
      <c r="L1252" s="437"/>
      <c r="M1252" s="437"/>
      <c r="N1252" s="437"/>
      <c r="O1252" s="437"/>
      <c r="P1252" s="437"/>
      <c r="Q1252" s="437"/>
      <c r="R1252" s="437"/>
      <c r="S1252" s="437"/>
      <c r="T1252" s="437"/>
      <c r="U1252" s="437"/>
      <c r="V1252" s="437"/>
      <c r="W1252" s="437"/>
      <c r="X1252" s="437"/>
      <c r="Y1252" s="437"/>
      <c r="Z1252" s="437"/>
      <c r="AA1252" s="437"/>
      <c r="AB1252" s="437"/>
    </row>
    <row r="1253">
      <c r="A1253" s="503"/>
      <c r="B1253" s="503"/>
      <c r="C1253" s="437"/>
      <c r="D1253" s="437"/>
      <c r="E1253" s="437"/>
      <c r="F1253" s="437"/>
      <c r="G1253" s="502"/>
      <c r="H1253" s="437"/>
      <c r="I1253" s="492"/>
      <c r="J1253" s="437"/>
      <c r="K1253" s="437"/>
      <c r="L1253" s="437"/>
      <c r="M1253" s="437"/>
      <c r="N1253" s="437"/>
      <c r="O1253" s="437"/>
      <c r="P1253" s="437"/>
      <c r="Q1253" s="437"/>
      <c r="R1253" s="437"/>
      <c r="S1253" s="437"/>
      <c r="T1253" s="437"/>
      <c r="U1253" s="437"/>
      <c r="V1253" s="437"/>
      <c r="W1253" s="437"/>
      <c r="X1253" s="437"/>
      <c r="Y1253" s="437"/>
      <c r="Z1253" s="437"/>
      <c r="AA1253" s="437"/>
      <c r="AB1253" s="437"/>
    </row>
    <row r="1254">
      <c r="A1254" s="503"/>
      <c r="B1254" s="503"/>
      <c r="C1254" s="437"/>
      <c r="D1254" s="437"/>
      <c r="E1254" s="437"/>
      <c r="F1254" s="437"/>
      <c r="G1254" s="502"/>
      <c r="H1254" s="437"/>
      <c r="I1254" s="492"/>
      <c r="J1254" s="437"/>
      <c r="K1254" s="437"/>
      <c r="L1254" s="437"/>
      <c r="M1254" s="437"/>
      <c r="N1254" s="437"/>
      <c r="O1254" s="437"/>
      <c r="P1254" s="437"/>
      <c r="Q1254" s="437"/>
      <c r="R1254" s="437"/>
      <c r="S1254" s="437"/>
      <c r="T1254" s="437"/>
      <c r="U1254" s="437"/>
      <c r="V1254" s="437"/>
      <c r="W1254" s="437"/>
      <c r="X1254" s="437"/>
      <c r="Y1254" s="437"/>
      <c r="Z1254" s="437"/>
      <c r="AA1254" s="437"/>
      <c r="AB1254" s="437"/>
    </row>
    <row r="1255">
      <c r="A1255" s="503"/>
      <c r="B1255" s="503"/>
      <c r="C1255" s="437"/>
      <c r="D1255" s="437"/>
      <c r="E1255" s="437"/>
      <c r="F1255" s="437"/>
      <c r="G1255" s="502"/>
      <c r="H1255" s="437"/>
      <c r="I1255" s="492"/>
      <c r="J1255" s="437"/>
      <c r="K1255" s="437"/>
      <c r="L1255" s="437"/>
      <c r="M1255" s="437"/>
      <c r="N1255" s="437"/>
      <c r="O1255" s="437"/>
      <c r="P1255" s="437"/>
      <c r="Q1255" s="437"/>
      <c r="R1255" s="437"/>
      <c r="S1255" s="437"/>
      <c r="T1255" s="437"/>
      <c r="U1255" s="437"/>
      <c r="V1255" s="437"/>
      <c r="W1255" s="437"/>
      <c r="X1255" s="437"/>
      <c r="Y1255" s="437"/>
      <c r="Z1255" s="437"/>
      <c r="AA1255" s="437"/>
      <c r="AB1255" s="437"/>
    </row>
    <row r="1256">
      <c r="A1256" s="503"/>
      <c r="B1256" s="503"/>
      <c r="C1256" s="437"/>
      <c r="D1256" s="437"/>
      <c r="E1256" s="437"/>
      <c r="F1256" s="437"/>
      <c r="G1256" s="502"/>
      <c r="H1256" s="437"/>
      <c r="I1256" s="492"/>
      <c r="J1256" s="437"/>
      <c r="K1256" s="437"/>
      <c r="L1256" s="437"/>
      <c r="M1256" s="437"/>
      <c r="N1256" s="437"/>
      <c r="O1256" s="437"/>
      <c r="P1256" s="437"/>
      <c r="Q1256" s="437"/>
      <c r="R1256" s="437"/>
      <c r="S1256" s="437"/>
      <c r="T1256" s="437"/>
      <c r="U1256" s="437"/>
      <c r="V1256" s="437"/>
      <c r="W1256" s="437"/>
      <c r="X1256" s="437"/>
      <c r="Y1256" s="437"/>
      <c r="Z1256" s="437"/>
      <c r="AA1256" s="437"/>
      <c r="AB1256" s="437"/>
    </row>
    <row r="1257">
      <c r="A1257" s="503"/>
      <c r="B1257" s="503"/>
      <c r="C1257" s="437"/>
      <c r="D1257" s="437"/>
      <c r="E1257" s="437"/>
      <c r="F1257" s="437"/>
      <c r="G1257" s="502"/>
      <c r="H1257" s="437"/>
      <c r="I1257" s="492"/>
      <c r="J1257" s="437"/>
      <c r="K1257" s="437"/>
      <c r="L1257" s="437"/>
      <c r="M1257" s="437"/>
      <c r="N1257" s="437"/>
      <c r="O1257" s="437"/>
      <c r="P1257" s="437"/>
      <c r="Q1257" s="437"/>
      <c r="R1257" s="437"/>
      <c r="S1257" s="437"/>
      <c r="T1257" s="437"/>
      <c r="U1257" s="437"/>
      <c r="V1257" s="437"/>
      <c r="W1257" s="437"/>
      <c r="X1257" s="437"/>
      <c r="Y1257" s="437"/>
      <c r="Z1257" s="437"/>
      <c r="AA1257" s="437"/>
      <c r="AB1257" s="437"/>
    </row>
    <row r="1258">
      <c r="A1258" s="503"/>
      <c r="B1258" s="503"/>
      <c r="C1258" s="437"/>
      <c r="D1258" s="437"/>
      <c r="E1258" s="437"/>
      <c r="F1258" s="437"/>
      <c r="G1258" s="502"/>
      <c r="H1258" s="437"/>
      <c r="I1258" s="492"/>
      <c r="J1258" s="437"/>
      <c r="K1258" s="437"/>
      <c r="L1258" s="437"/>
      <c r="M1258" s="437"/>
      <c r="N1258" s="437"/>
      <c r="O1258" s="437"/>
      <c r="P1258" s="437"/>
      <c r="Q1258" s="437"/>
      <c r="R1258" s="437"/>
      <c r="S1258" s="437"/>
      <c r="T1258" s="437"/>
      <c r="U1258" s="437"/>
      <c r="V1258" s="437"/>
      <c r="W1258" s="437"/>
      <c r="X1258" s="437"/>
      <c r="Y1258" s="437"/>
      <c r="Z1258" s="437"/>
      <c r="AA1258" s="437"/>
      <c r="AB1258" s="437"/>
    </row>
    <row r="1259">
      <c r="A1259" s="503"/>
      <c r="B1259" s="503"/>
      <c r="C1259" s="437"/>
      <c r="D1259" s="437"/>
      <c r="E1259" s="437"/>
      <c r="F1259" s="437"/>
      <c r="G1259" s="502"/>
      <c r="H1259" s="437"/>
      <c r="I1259" s="492"/>
      <c r="J1259" s="437"/>
      <c r="K1259" s="437"/>
      <c r="L1259" s="437"/>
      <c r="M1259" s="437"/>
      <c r="N1259" s="437"/>
      <c r="O1259" s="437"/>
      <c r="P1259" s="437"/>
      <c r="Q1259" s="437"/>
      <c r="R1259" s="437"/>
      <c r="S1259" s="437"/>
      <c r="T1259" s="437"/>
      <c r="U1259" s="437"/>
      <c r="V1259" s="437"/>
      <c r="W1259" s="437"/>
      <c r="X1259" s="437"/>
      <c r="Y1259" s="437"/>
      <c r="Z1259" s="437"/>
      <c r="AA1259" s="437"/>
      <c r="AB1259" s="437"/>
    </row>
    <row r="1260">
      <c r="A1260" s="503"/>
      <c r="B1260" s="503"/>
      <c r="C1260" s="437"/>
      <c r="D1260" s="437"/>
      <c r="E1260" s="437"/>
      <c r="F1260" s="437"/>
      <c r="G1260" s="502"/>
      <c r="H1260" s="437"/>
      <c r="I1260" s="492"/>
      <c r="J1260" s="437"/>
      <c r="K1260" s="437"/>
      <c r="L1260" s="437"/>
      <c r="M1260" s="437"/>
      <c r="N1260" s="437"/>
      <c r="O1260" s="437"/>
      <c r="P1260" s="437"/>
      <c r="Q1260" s="437"/>
      <c r="R1260" s="437"/>
      <c r="S1260" s="437"/>
      <c r="T1260" s="437"/>
      <c r="U1260" s="437"/>
      <c r="V1260" s="437"/>
      <c r="W1260" s="437"/>
      <c r="X1260" s="437"/>
      <c r="Y1260" s="437"/>
      <c r="Z1260" s="437"/>
      <c r="AA1260" s="437"/>
      <c r="AB1260" s="437"/>
    </row>
    <row r="1261">
      <c r="A1261" s="503"/>
      <c r="B1261" s="503"/>
      <c r="C1261" s="437"/>
      <c r="D1261" s="437"/>
      <c r="E1261" s="437"/>
      <c r="F1261" s="437"/>
      <c r="G1261" s="502"/>
      <c r="H1261" s="437"/>
      <c r="I1261" s="492"/>
      <c r="J1261" s="437"/>
      <c r="K1261" s="437"/>
      <c r="L1261" s="437"/>
      <c r="M1261" s="437"/>
      <c r="N1261" s="437"/>
      <c r="O1261" s="437"/>
      <c r="P1261" s="437"/>
      <c r="Q1261" s="437"/>
      <c r="R1261" s="437"/>
      <c r="S1261" s="437"/>
      <c r="T1261" s="437"/>
      <c r="U1261" s="437"/>
      <c r="V1261" s="437"/>
      <c r="W1261" s="437"/>
      <c r="X1261" s="437"/>
      <c r="Y1261" s="437"/>
      <c r="Z1261" s="437"/>
      <c r="AA1261" s="437"/>
      <c r="AB1261" s="437"/>
    </row>
    <row r="1262">
      <c r="A1262" s="503"/>
      <c r="B1262" s="503"/>
      <c r="C1262" s="437"/>
      <c r="D1262" s="437"/>
      <c r="E1262" s="437"/>
      <c r="F1262" s="437"/>
      <c r="G1262" s="502"/>
      <c r="H1262" s="437"/>
      <c r="I1262" s="492"/>
      <c r="J1262" s="437"/>
      <c r="K1262" s="437"/>
      <c r="L1262" s="437"/>
      <c r="M1262" s="437"/>
      <c r="N1262" s="437"/>
      <c r="O1262" s="437"/>
      <c r="P1262" s="437"/>
      <c r="Q1262" s="437"/>
      <c r="R1262" s="437"/>
      <c r="S1262" s="437"/>
      <c r="T1262" s="437"/>
      <c r="U1262" s="437"/>
      <c r="V1262" s="437"/>
      <c r="W1262" s="437"/>
      <c r="X1262" s="437"/>
      <c r="Y1262" s="437"/>
      <c r="Z1262" s="437"/>
      <c r="AA1262" s="437"/>
      <c r="AB1262" s="437"/>
    </row>
    <row r="1263">
      <c r="A1263" s="503"/>
      <c r="B1263" s="503"/>
      <c r="C1263" s="437"/>
      <c r="D1263" s="437"/>
      <c r="E1263" s="437"/>
      <c r="F1263" s="437"/>
      <c r="G1263" s="502"/>
      <c r="H1263" s="437"/>
      <c r="I1263" s="492"/>
      <c r="J1263" s="437"/>
      <c r="K1263" s="437"/>
      <c r="L1263" s="437"/>
      <c r="M1263" s="437"/>
      <c r="N1263" s="437"/>
      <c r="O1263" s="437"/>
      <c r="P1263" s="437"/>
      <c r="Q1263" s="437"/>
      <c r="R1263" s="437"/>
      <c r="S1263" s="437"/>
      <c r="T1263" s="437"/>
      <c r="U1263" s="437"/>
      <c r="V1263" s="437"/>
      <c r="W1263" s="437"/>
      <c r="X1263" s="437"/>
      <c r="Y1263" s="437"/>
      <c r="Z1263" s="437"/>
      <c r="AA1263" s="437"/>
      <c r="AB1263" s="437"/>
    </row>
    <row r="1264">
      <c r="A1264" s="503"/>
      <c r="B1264" s="503"/>
      <c r="C1264" s="437"/>
      <c r="D1264" s="437"/>
      <c r="E1264" s="437"/>
      <c r="F1264" s="437"/>
      <c r="G1264" s="502"/>
      <c r="H1264" s="437"/>
      <c r="I1264" s="492"/>
      <c r="J1264" s="437"/>
      <c r="K1264" s="437"/>
      <c r="L1264" s="437"/>
      <c r="M1264" s="437"/>
      <c r="N1264" s="437"/>
      <c r="O1264" s="437"/>
      <c r="P1264" s="437"/>
      <c r="Q1264" s="437"/>
      <c r="R1264" s="437"/>
      <c r="S1264" s="437"/>
      <c r="T1264" s="437"/>
      <c r="U1264" s="437"/>
      <c r="V1264" s="437"/>
      <c r="W1264" s="437"/>
      <c r="X1264" s="437"/>
      <c r="Y1264" s="437"/>
      <c r="Z1264" s="437"/>
      <c r="AA1264" s="437"/>
      <c r="AB1264" s="437"/>
    </row>
    <row r="1265">
      <c r="A1265" s="503"/>
      <c r="B1265" s="503"/>
      <c r="C1265" s="437"/>
      <c r="D1265" s="437"/>
      <c r="E1265" s="437"/>
      <c r="F1265" s="437"/>
      <c r="G1265" s="502"/>
      <c r="H1265" s="437"/>
      <c r="I1265" s="492"/>
      <c r="J1265" s="437"/>
      <c r="K1265" s="437"/>
      <c r="L1265" s="437"/>
      <c r="M1265" s="437"/>
      <c r="N1265" s="437"/>
      <c r="O1265" s="437"/>
      <c r="P1265" s="437"/>
      <c r="Q1265" s="437"/>
      <c r="R1265" s="437"/>
      <c r="S1265" s="437"/>
      <c r="T1265" s="437"/>
      <c r="U1265" s="437"/>
      <c r="V1265" s="437"/>
      <c r="W1265" s="437"/>
      <c r="X1265" s="437"/>
      <c r="Y1265" s="437"/>
      <c r="Z1265" s="437"/>
      <c r="AA1265" s="437"/>
      <c r="AB1265" s="437"/>
    </row>
    <row r="1266">
      <c r="A1266" s="503"/>
      <c r="B1266" s="503"/>
      <c r="C1266" s="437"/>
      <c r="D1266" s="437"/>
      <c r="E1266" s="437"/>
      <c r="F1266" s="437"/>
      <c r="G1266" s="502"/>
      <c r="H1266" s="437"/>
      <c r="I1266" s="492"/>
      <c r="J1266" s="437"/>
      <c r="K1266" s="437"/>
      <c r="L1266" s="437"/>
      <c r="M1266" s="437"/>
      <c r="N1266" s="437"/>
      <c r="O1266" s="437"/>
      <c r="P1266" s="437"/>
      <c r="Q1266" s="437"/>
      <c r="R1266" s="437"/>
      <c r="S1266" s="437"/>
      <c r="T1266" s="437"/>
      <c r="U1266" s="437"/>
      <c r="V1266" s="437"/>
      <c r="W1266" s="437"/>
      <c r="X1266" s="437"/>
      <c r="Y1266" s="437"/>
      <c r="Z1266" s="437"/>
      <c r="AA1266" s="437"/>
      <c r="AB1266" s="437"/>
    </row>
    <row r="1267">
      <c r="A1267" s="503"/>
      <c r="B1267" s="503"/>
      <c r="C1267" s="437"/>
      <c r="D1267" s="437"/>
      <c r="E1267" s="437"/>
      <c r="F1267" s="437"/>
      <c r="G1267" s="502"/>
      <c r="H1267" s="437"/>
      <c r="I1267" s="492"/>
      <c r="J1267" s="437"/>
      <c r="K1267" s="437"/>
      <c r="L1267" s="437"/>
      <c r="M1267" s="437"/>
      <c r="N1267" s="437"/>
      <c r="O1267" s="437"/>
      <c r="P1267" s="437"/>
      <c r="Q1267" s="437"/>
      <c r="R1267" s="437"/>
      <c r="S1267" s="437"/>
      <c r="T1267" s="437"/>
      <c r="U1267" s="437"/>
      <c r="V1267" s="437"/>
      <c r="W1267" s="437"/>
      <c r="X1267" s="437"/>
      <c r="Y1267" s="437"/>
      <c r="Z1267" s="437"/>
      <c r="AA1267" s="437"/>
      <c r="AB1267" s="437"/>
    </row>
    <row r="1268">
      <c r="A1268" s="503"/>
      <c r="B1268" s="503"/>
      <c r="C1268" s="437"/>
      <c r="D1268" s="437"/>
      <c r="E1268" s="437"/>
      <c r="F1268" s="437"/>
      <c r="G1268" s="502"/>
      <c r="H1268" s="437"/>
      <c r="I1268" s="492"/>
      <c r="J1268" s="437"/>
      <c r="K1268" s="437"/>
      <c r="L1268" s="437"/>
      <c r="M1268" s="437"/>
      <c r="N1268" s="437"/>
      <c r="O1268" s="437"/>
      <c r="P1268" s="437"/>
      <c r="Q1268" s="437"/>
      <c r="R1268" s="437"/>
      <c r="S1268" s="437"/>
      <c r="T1268" s="437"/>
      <c r="U1268" s="437"/>
      <c r="V1268" s="437"/>
      <c r="W1268" s="437"/>
      <c r="X1268" s="437"/>
      <c r="Y1268" s="437"/>
      <c r="Z1268" s="437"/>
      <c r="AA1268" s="437"/>
      <c r="AB1268" s="437"/>
    </row>
    <row r="1269">
      <c r="A1269" s="503"/>
      <c r="B1269" s="503"/>
      <c r="C1269" s="437"/>
      <c r="D1269" s="437"/>
      <c r="E1269" s="437"/>
      <c r="F1269" s="437"/>
      <c r="G1269" s="502"/>
      <c r="H1269" s="437"/>
      <c r="I1269" s="492"/>
      <c r="J1269" s="437"/>
      <c r="K1269" s="437"/>
      <c r="L1269" s="437"/>
      <c r="M1269" s="437"/>
      <c r="N1269" s="437"/>
      <c r="O1269" s="437"/>
      <c r="P1269" s="437"/>
      <c r="Q1269" s="437"/>
      <c r="R1269" s="437"/>
      <c r="S1269" s="437"/>
      <c r="T1269" s="437"/>
      <c r="U1269" s="437"/>
      <c r="V1269" s="437"/>
      <c r="W1269" s="437"/>
      <c r="X1269" s="437"/>
      <c r="Y1269" s="437"/>
      <c r="Z1269" s="437"/>
      <c r="AA1269" s="437"/>
      <c r="AB1269" s="437"/>
    </row>
    <row r="1270">
      <c r="A1270" s="503"/>
      <c r="B1270" s="503"/>
      <c r="C1270" s="437"/>
      <c r="D1270" s="437"/>
      <c r="E1270" s="437"/>
      <c r="F1270" s="437"/>
      <c r="G1270" s="502"/>
      <c r="H1270" s="437"/>
      <c r="I1270" s="492"/>
      <c r="J1270" s="437"/>
      <c r="K1270" s="437"/>
      <c r="L1270" s="437"/>
      <c r="M1270" s="437"/>
      <c r="N1270" s="437"/>
      <c r="O1270" s="437"/>
      <c r="P1270" s="437"/>
      <c r="Q1270" s="437"/>
      <c r="R1270" s="437"/>
      <c r="S1270" s="437"/>
      <c r="T1270" s="437"/>
      <c r="U1270" s="437"/>
      <c r="V1270" s="437"/>
      <c r="W1270" s="437"/>
      <c r="X1270" s="437"/>
      <c r="Y1270" s="437"/>
      <c r="Z1270" s="437"/>
      <c r="AA1270" s="437"/>
      <c r="AB1270" s="437"/>
    </row>
    <row r="1271">
      <c r="A1271" s="503"/>
      <c r="B1271" s="503"/>
      <c r="C1271" s="437"/>
      <c r="D1271" s="437"/>
      <c r="E1271" s="437"/>
      <c r="F1271" s="437"/>
      <c r="G1271" s="502"/>
      <c r="H1271" s="437"/>
      <c r="I1271" s="492"/>
      <c r="J1271" s="437"/>
      <c r="K1271" s="437"/>
      <c r="L1271" s="437"/>
      <c r="M1271" s="437"/>
      <c r="N1271" s="437"/>
      <c r="O1271" s="437"/>
      <c r="P1271" s="437"/>
      <c r="Q1271" s="437"/>
      <c r="R1271" s="437"/>
      <c r="S1271" s="437"/>
      <c r="T1271" s="437"/>
      <c r="U1271" s="437"/>
      <c r="V1271" s="437"/>
      <c r="W1271" s="437"/>
      <c r="X1271" s="437"/>
      <c r="Y1271" s="437"/>
      <c r="Z1271" s="437"/>
      <c r="AA1271" s="437"/>
      <c r="AB1271" s="437"/>
    </row>
    <row r="1272">
      <c r="A1272" s="503"/>
      <c r="B1272" s="503"/>
      <c r="C1272" s="437"/>
      <c r="D1272" s="437"/>
      <c r="E1272" s="437"/>
      <c r="F1272" s="437"/>
      <c r="G1272" s="502"/>
      <c r="H1272" s="437"/>
      <c r="I1272" s="492"/>
      <c r="J1272" s="437"/>
      <c r="K1272" s="437"/>
      <c r="L1272" s="437"/>
      <c r="M1272" s="437"/>
      <c r="N1272" s="437"/>
      <c r="O1272" s="437"/>
      <c r="P1272" s="437"/>
      <c r="Q1272" s="437"/>
      <c r="R1272" s="437"/>
      <c r="S1272" s="437"/>
      <c r="T1272" s="437"/>
      <c r="U1272" s="437"/>
      <c r="V1272" s="437"/>
      <c r="W1272" s="437"/>
      <c r="X1272" s="437"/>
      <c r="Y1272" s="437"/>
      <c r="Z1272" s="437"/>
      <c r="AA1272" s="437"/>
      <c r="AB1272" s="437"/>
    </row>
    <row r="1273">
      <c r="A1273" s="503"/>
      <c r="B1273" s="503"/>
      <c r="C1273" s="437"/>
      <c r="D1273" s="437"/>
      <c r="E1273" s="437"/>
      <c r="F1273" s="437"/>
      <c r="G1273" s="502"/>
      <c r="H1273" s="437"/>
      <c r="I1273" s="492"/>
      <c r="J1273" s="437"/>
      <c r="K1273" s="437"/>
      <c r="L1273" s="437"/>
      <c r="M1273" s="437"/>
      <c r="N1273" s="437"/>
      <c r="O1273" s="437"/>
      <c r="P1273" s="437"/>
      <c r="Q1273" s="437"/>
      <c r="R1273" s="437"/>
      <c r="S1273" s="437"/>
      <c r="T1273" s="437"/>
      <c r="U1273" s="437"/>
      <c r="V1273" s="437"/>
      <c r="W1273" s="437"/>
      <c r="X1273" s="437"/>
      <c r="Y1273" s="437"/>
      <c r="Z1273" s="437"/>
      <c r="AA1273" s="437"/>
      <c r="AB1273" s="437"/>
    </row>
    <row r="1274">
      <c r="A1274" s="503"/>
      <c r="B1274" s="503"/>
      <c r="C1274" s="437"/>
      <c r="D1274" s="437"/>
      <c r="E1274" s="437"/>
      <c r="F1274" s="437"/>
      <c r="G1274" s="502"/>
      <c r="H1274" s="437"/>
      <c r="I1274" s="492"/>
      <c r="J1274" s="437"/>
      <c r="K1274" s="437"/>
      <c r="L1274" s="437"/>
      <c r="M1274" s="437"/>
      <c r="N1274" s="437"/>
      <c r="O1274" s="437"/>
      <c r="P1274" s="437"/>
      <c r="Q1274" s="437"/>
      <c r="R1274" s="437"/>
      <c r="S1274" s="437"/>
      <c r="T1274" s="437"/>
      <c r="U1274" s="437"/>
      <c r="V1274" s="437"/>
      <c r="W1274" s="437"/>
      <c r="X1274" s="437"/>
      <c r="Y1274" s="437"/>
      <c r="Z1274" s="437"/>
      <c r="AA1274" s="437"/>
      <c r="AB1274" s="437"/>
    </row>
    <row r="1275">
      <c r="A1275" s="503"/>
      <c r="B1275" s="503"/>
      <c r="C1275" s="437"/>
      <c r="D1275" s="437"/>
      <c r="E1275" s="437"/>
      <c r="F1275" s="437"/>
      <c r="G1275" s="502"/>
      <c r="H1275" s="437"/>
      <c r="I1275" s="492"/>
      <c r="J1275" s="437"/>
      <c r="K1275" s="437"/>
      <c r="L1275" s="437"/>
      <c r="M1275" s="437"/>
      <c r="N1275" s="437"/>
      <c r="O1275" s="437"/>
      <c r="P1275" s="437"/>
      <c r="Q1275" s="437"/>
      <c r="R1275" s="437"/>
      <c r="S1275" s="437"/>
      <c r="T1275" s="437"/>
      <c r="U1275" s="437"/>
      <c r="V1275" s="437"/>
      <c r="W1275" s="437"/>
      <c r="X1275" s="437"/>
      <c r="Y1275" s="437"/>
      <c r="Z1275" s="437"/>
      <c r="AA1275" s="437"/>
      <c r="AB1275" s="437"/>
    </row>
    <row r="1276">
      <c r="A1276" s="503"/>
      <c r="B1276" s="503"/>
      <c r="C1276" s="437"/>
      <c r="D1276" s="437"/>
      <c r="E1276" s="437"/>
      <c r="F1276" s="437"/>
      <c r="G1276" s="502"/>
      <c r="H1276" s="437"/>
      <c r="I1276" s="492"/>
      <c r="J1276" s="437"/>
      <c r="K1276" s="437"/>
      <c r="L1276" s="437"/>
      <c r="M1276" s="437"/>
      <c r="N1276" s="437"/>
      <c r="O1276" s="437"/>
      <c r="P1276" s="437"/>
      <c r="Q1276" s="437"/>
      <c r="R1276" s="437"/>
      <c r="S1276" s="437"/>
      <c r="T1276" s="437"/>
      <c r="U1276" s="437"/>
      <c r="V1276" s="437"/>
      <c r="W1276" s="437"/>
      <c r="X1276" s="437"/>
      <c r="Y1276" s="437"/>
      <c r="Z1276" s="437"/>
      <c r="AA1276" s="437"/>
      <c r="AB1276" s="437"/>
    </row>
    <row r="1277">
      <c r="A1277" s="503"/>
      <c r="B1277" s="503"/>
      <c r="C1277" s="437"/>
      <c r="D1277" s="437"/>
      <c r="E1277" s="437"/>
      <c r="F1277" s="437"/>
      <c r="G1277" s="502"/>
      <c r="H1277" s="437"/>
      <c r="I1277" s="492"/>
      <c r="J1277" s="437"/>
      <c r="K1277" s="437"/>
      <c r="L1277" s="437"/>
      <c r="M1277" s="437"/>
      <c r="N1277" s="437"/>
      <c r="O1277" s="437"/>
      <c r="P1277" s="437"/>
      <c r="Q1277" s="437"/>
      <c r="R1277" s="437"/>
      <c r="S1277" s="437"/>
      <c r="T1277" s="437"/>
      <c r="U1277" s="437"/>
      <c r="V1277" s="437"/>
      <c r="W1277" s="437"/>
      <c r="X1277" s="437"/>
      <c r="Y1277" s="437"/>
      <c r="Z1277" s="437"/>
      <c r="AA1277" s="437"/>
      <c r="AB1277" s="437"/>
    </row>
    <row r="1278">
      <c r="A1278" s="503"/>
      <c r="B1278" s="503"/>
      <c r="C1278" s="437"/>
      <c r="D1278" s="437"/>
      <c r="E1278" s="437"/>
      <c r="F1278" s="437"/>
      <c r="G1278" s="502"/>
      <c r="H1278" s="437"/>
      <c r="I1278" s="492"/>
      <c r="J1278" s="437"/>
      <c r="K1278" s="437"/>
      <c r="L1278" s="437"/>
      <c r="M1278" s="437"/>
      <c r="N1278" s="437"/>
      <c r="O1278" s="437"/>
      <c r="P1278" s="437"/>
      <c r="Q1278" s="437"/>
      <c r="R1278" s="437"/>
      <c r="S1278" s="437"/>
      <c r="T1278" s="437"/>
      <c r="U1278" s="437"/>
      <c r="V1278" s="437"/>
      <c r="W1278" s="437"/>
      <c r="X1278" s="437"/>
      <c r="Y1278" s="437"/>
      <c r="Z1278" s="437"/>
      <c r="AA1278" s="437"/>
      <c r="AB1278" s="437"/>
    </row>
    <row r="1279">
      <c r="A1279" s="503"/>
      <c r="B1279" s="503"/>
      <c r="C1279" s="437"/>
      <c r="D1279" s="437"/>
      <c r="E1279" s="437"/>
      <c r="F1279" s="437"/>
      <c r="G1279" s="502"/>
      <c r="H1279" s="437"/>
      <c r="I1279" s="492"/>
      <c r="J1279" s="437"/>
      <c r="K1279" s="437"/>
      <c r="L1279" s="437"/>
      <c r="M1279" s="437"/>
      <c r="N1279" s="437"/>
      <c r="O1279" s="437"/>
      <c r="P1279" s="437"/>
      <c r="Q1279" s="437"/>
      <c r="R1279" s="437"/>
      <c r="S1279" s="437"/>
      <c r="T1279" s="437"/>
      <c r="U1279" s="437"/>
      <c r="V1279" s="437"/>
      <c r="W1279" s="437"/>
      <c r="X1279" s="437"/>
      <c r="Y1279" s="437"/>
      <c r="Z1279" s="437"/>
      <c r="AA1279" s="437"/>
      <c r="AB1279" s="437"/>
    </row>
    <row r="1280">
      <c r="A1280" s="503"/>
      <c r="B1280" s="503"/>
      <c r="C1280" s="437"/>
      <c r="D1280" s="437"/>
      <c r="E1280" s="437"/>
      <c r="F1280" s="437"/>
      <c r="G1280" s="502"/>
      <c r="H1280" s="437"/>
      <c r="I1280" s="492"/>
      <c r="J1280" s="437"/>
      <c r="K1280" s="437"/>
      <c r="L1280" s="437"/>
      <c r="M1280" s="437"/>
      <c r="N1280" s="437"/>
      <c r="O1280" s="437"/>
      <c r="P1280" s="437"/>
      <c r="Q1280" s="437"/>
      <c r="R1280" s="437"/>
      <c r="S1280" s="437"/>
      <c r="T1280" s="437"/>
      <c r="U1280" s="437"/>
      <c r="V1280" s="437"/>
      <c r="W1280" s="437"/>
      <c r="X1280" s="437"/>
      <c r="Y1280" s="437"/>
      <c r="Z1280" s="437"/>
      <c r="AA1280" s="437"/>
      <c r="AB1280" s="437"/>
    </row>
    <row r="1281">
      <c r="A1281" s="503"/>
      <c r="B1281" s="503"/>
      <c r="C1281" s="437"/>
      <c r="D1281" s="437"/>
      <c r="E1281" s="437"/>
      <c r="F1281" s="437"/>
      <c r="G1281" s="502"/>
      <c r="H1281" s="437"/>
      <c r="I1281" s="492"/>
      <c r="J1281" s="437"/>
      <c r="K1281" s="437"/>
      <c r="L1281" s="437"/>
      <c r="M1281" s="437"/>
      <c r="N1281" s="437"/>
      <c r="O1281" s="437"/>
      <c r="P1281" s="437"/>
      <c r="Q1281" s="437"/>
      <c r="R1281" s="437"/>
      <c r="S1281" s="437"/>
      <c r="T1281" s="437"/>
      <c r="U1281" s="437"/>
      <c r="V1281" s="437"/>
      <c r="W1281" s="437"/>
      <c r="X1281" s="437"/>
      <c r="Y1281" s="437"/>
      <c r="Z1281" s="437"/>
      <c r="AA1281" s="437"/>
      <c r="AB1281" s="437"/>
    </row>
    <row r="1282">
      <c r="A1282" s="503"/>
      <c r="B1282" s="503"/>
      <c r="C1282" s="437"/>
      <c r="D1282" s="437"/>
      <c r="E1282" s="437"/>
      <c r="F1282" s="437"/>
      <c r="G1282" s="502"/>
      <c r="H1282" s="437"/>
      <c r="I1282" s="492"/>
      <c r="J1282" s="437"/>
      <c r="K1282" s="437"/>
      <c r="L1282" s="437"/>
      <c r="M1282" s="437"/>
      <c r="N1282" s="437"/>
      <c r="O1282" s="437"/>
      <c r="P1282" s="437"/>
      <c r="Q1282" s="437"/>
      <c r="R1282" s="437"/>
      <c r="S1282" s="437"/>
      <c r="T1282" s="437"/>
      <c r="U1282" s="437"/>
      <c r="V1282" s="437"/>
      <c r="W1282" s="437"/>
      <c r="X1282" s="437"/>
      <c r="Y1282" s="437"/>
      <c r="Z1282" s="437"/>
      <c r="AA1282" s="437"/>
      <c r="AB1282" s="437"/>
    </row>
    <row r="1283">
      <c r="A1283" s="503"/>
      <c r="B1283" s="503"/>
      <c r="C1283" s="437"/>
      <c r="D1283" s="437"/>
      <c r="E1283" s="437"/>
      <c r="F1283" s="437"/>
      <c r="G1283" s="502"/>
      <c r="H1283" s="437"/>
      <c r="I1283" s="492"/>
      <c r="J1283" s="437"/>
      <c r="K1283" s="437"/>
      <c r="L1283" s="437"/>
      <c r="M1283" s="437"/>
      <c r="N1283" s="437"/>
      <c r="O1283" s="437"/>
      <c r="P1283" s="437"/>
      <c r="Q1283" s="437"/>
      <c r="R1283" s="437"/>
      <c r="S1283" s="437"/>
      <c r="T1283" s="437"/>
      <c r="U1283" s="437"/>
      <c r="V1283" s="437"/>
      <c r="W1283" s="437"/>
      <c r="X1283" s="437"/>
      <c r="Y1283" s="437"/>
      <c r="Z1283" s="437"/>
      <c r="AA1283" s="437"/>
      <c r="AB1283" s="437"/>
    </row>
    <row r="1284">
      <c r="A1284" s="503"/>
      <c r="B1284" s="503"/>
      <c r="C1284" s="437"/>
      <c r="D1284" s="437"/>
      <c r="E1284" s="437"/>
      <c r="F1284" s="437"/>
      <c r="G1284" s="502"/>
      <c r="H1284" s="437"/>
      <c r="I1284" s="492"/>
      <c r="J1284" s="437"/>
      <c r="K1284" s="437"/>
      <c r="L1284" s="437"/>
      <c r="M1284" s="437"/>
      <c r="N1284" s="437"/>
      <c r="O1284" s="437"/>
      <c r="P1284" s="437"/>
      <c r="Q1284" s="437"/>
      <c r="R1284" s="437"/>
      <c r="S1284" s="437"/>
      <c r="T1284" s="437"/>
      <c r="U1284" s="437"/>
      <c r="V1284" s="437"/>
      <c r="W1284" s="437"/>
      <c r="X1284" s="437"/>
      <c r="Y1284" s="437"/>
      <c r="Z1284" s="437"/>
      <c r="AA1284" s="437"/>
      <c r="AB1284" s="437"/>
    </row>
    <row r="1285">
      <c r="A1285" s="503"/>
      <c r="B1285" s="503"/>
      <c r="C1285" s="437"/>
      <c r="D1285" s="437"/>
      <c r="E1285" s="437"/>
      <c r="F1285" s="437"/>
      <c r="G1285" s="502"/>
      <c r="H1285" s="437"/>
      <c r="I1285" s="492"/>
      <c r="J1285" s="437"/>
      <c r="K1285" s="437"/>
      <c r="L1285" s="437"/>
      <c r="M1285" s="437"/>
      <c r="N1285" s="437"/>
      <c r="O1285" s="437"/>
      <c r="P1285" s="437"/>
      <c r="Q1285" s="437"/>
      <c r="R1285" s="437"/>
      <c r="S1285" s="437"/>
      <c r="T1285" s="437"/>
      <c r="U1285" s="437"/>
      <c r="V1285" s="437"/>
      <c r="W1285" s="437"/>
      <c r="X1285" s="437"/>
      <c r="Y1285" s="437"/>
      <c r="Z1285" s="437"/>
      <c r="AA1285" s="437"/>
      <c r="AB1285" s="437"/>
    </row>
    <row r="1286">
      <c r="A1286" s="503"/>
      <c r="B1286" s="503"/>
      <c r="C1286" s="437"/>
      <c r="D1286" s="437"/>
      <c r="E1286" s="437"/>
      <c r="F1286" s="437"/>
      <c r="G1286" s="502"/>
      <c r="H1286" s="437"/>
      <c r="I1286" s="492"/>
      <c r="J1286" s="437"/>
      <c r="K1286" s="437"/>
      <c r="L1286" s="437"/>
      <c r="M1286" s="437"/>
      <c r="N1286" s="437"/>
      <c r="O1286" s="437"/>
      <c r="P1286" s="437"/>
      <c r="Q1286" s="437"/>
      <c r="R1286" s="437"/>
      <c r="S1286" s="437"/>
      <c r="T1286" s="437"/>
      <c r="U1286" s="437"/>
      <c r="V1286" s="437"/>
      <c r="W1286" s="437"/>
      <c r="X1286" s="437"/>
      <c r="Y1286" s="437"/>
      <c r="Z1286" s="437"/>
      <c r="AA1286" s="437"/>
      <c r="AB1286" s="437"/>
    </row>
    <row r="1287">
      <c r="A1287" s="503"/>
      <c r="B1287" s="503"/>
      <c r="C1287" s="437"/>
      <c r="D1287" s="437"/>
      <c r="E1287" s="437"/>
      <c r="F1287" s="437"/>
      <c r="G1287" s="502"/>
      <c r="H1287" s="437"/>
      <c r="I1287" s="492"/>
      <c r="J1287" s="437"/>
      <c r="K1287" s="437"/>
      <c r="L1287" s="437"/>
      <c r="M1287" s="437"/>
      <c r="N1287" s="437"/>
      <c r="O1287" s="437"/>
      <c r="P1287" s="437"/>
      <c r="Q1287" s="437"/>
      <c r="R1287" s="437"/>
      <c r="S1287" s="437"/>
      <c r="T1287" s="437"/>
      <c r="U1287" s="437"/>
      <c r="V1287" s="437"/>
      <c r="W1287" s="437"/>
      <c r="X1287" s="437"/>
      <c r="Y1287" s="437"/>
      <c r="Z1287" s="437"/>
      <c r="AA1287" s="437"/>
      <c r="AB1287" s="437"/>
    </row>
    <row r="1288">
      <c r="A1288" s="503"/>
      <c r="B1288" s="503"/>
      <c r="C1288" s="437"/>
      <c r="D1288" s="437"/>
      <c r="E1288" s="437"/>
      <c r="F1288" s="437"/>
      <c r="G1288" s="502"/>
      <c r="H1288" s="437"/>
      <c r="I1288" s="492"/>
      <c r="J1288" s="437"/>
      <c r="K1288" s="437"/>
      <c r="L1288" s="437"/>
      <c r="M1288" s="437"/>
      <c r="N1288" s="437"/>
      <c r="O1288" s="437"/>
      <c r="P1288" s="437"/>
      <c r="Q1288" s="437"/>
      <c r="R1288" s="437"/>
      <c r="S1288" s="437"/>
      <c r="T1288" s="437"/>
      <c r="U1288" s="437"/>
      <c r="V1288" s="437"/>
      <c r="W1288" s="437"/>
      <c r="X1288" s="437"/>
      <c r="Y1288" s="437"/>
      <c r="Z1288" s="437"/>
      <c r="AA1288" s="437"/>
      <c r="AB1288" s="437"/>
    </row>
    <row r="1289">
      <c r="A1289" s="503"/>
      <c r="B1289" s="503"/>
      <c r="C1289" s="437"/>
      <c r="D1289" s="437"/>
      <c r="E1289" s="437"/>
      <c r="F1289" s="437"/>
      <c r="G1289" s="502"/>
      <c r="H1289" s="437"/>
      <c r="I1289" s="492"/>
      <c r="J1289" s="437"/>
      <c r="K1289" s="437"/>
      <c r="L1289" s="437"/>
      <c r="M1289" s="437"/>
      <c r="N1289" s="437"/>
      <c r="O1289" s="437"/>
      <c r="P1289" s="437"/>
      <c r="Q1289" s="437"/>
      <c r="R1289" s="437"/>
      <c r="S1289" s="437"/>
      <c r="T1289" s="437"/>
      <c r="U1289" s="437"/>
      <c r="V1289" s="437"/>
      <c r="W1289" s="437"/>
      <c r="X1289" s="437"/>
      <c r="Y1289" s="437"/>
      <c r="Z1289" s="437"/>
      <c r="AA1289" s="437"/>
      <c r="AB1289" s="437"/>
    </row>
    <row r="1290">
      <c r="A1290" s="503"/>
      <c r="B1290" s="503"/>
      <c r="C1290" s="437"/>
      <c r="D1290" s="437"/>
      <c r="E1290" s="437"/>
      <c r="F1290" s="437"/>
      <c r="G1290" s="502"/>
      <c r="H1290" s="437"/>
      <c r="I1290" s="492"/>
      <c r="J1290" s="437"/>
      <c r="K1290" s="437"/>
      <c r="L1290" s="437"/>
      <c r="M1290" s="437"/>
      <c r="N1290" s="437"/>
      <c r="O1290" s="437"/>
      <c r="P1290" s="437"/>
      <c r="Q1290" s="437"/>
      <c r="R1290" s="437"/>
      <c r="S1290" s="437"/>
      <c r="T1290" s="437"/>
      <c r="U1290" s="437"/>
      <c r="V1290" s="437"/>
      <c r="W1290" s="437"/>
      <c r="X1290" s="437"/>
      <c r="Y1290" s="437"/>
      <c r="Z1290" s="437"/>
      <c r="AA1290" s="437"/>
      <c r="AB1290" s="437"/>
    </row>
    <row r="1291">
      <c r="A1291" s="503"/>
      <c r="B1291" s="503"/>
      <c r="C1291" s="437"/>
      <c r="D1291" s="437"/>
      <c r="E1291" s="437"/>
      <c r="F1291" s="437"/>
      <c r="G1291" s="502"/>
      <c r="H1291" s="437"/>
      <c r="I1291" s="492"/>
      <c r="J1291" s="437"/>
      <c r="K1291" s="437"/>
      <c r="L1291" s="437"/>
      <c r="M1291" s="437"/>
      <c r="N1291" s="437"/>
      <c r="O1291" s="437"/>
      <c r="P1291" s="437"/>
      <c r="Q1291" s="437"/>
      <c r="R1291" s="437"/>
      <c r="S1291" s="437"/>
      <c r="T1291" s="437"/>
      <c r="U1291" s="437"/>
      <c r="V1291" s="437"/>
      <c r="W1291" s="437"/>
      <c r="X1291" s="437"/>
      <c r="Y1291" s="437"/>
      <c r="Z1291" s="437"/>
      <c r="AA1291" s="437"/>
      <c r="AB1291" s="437"/>
    </row>
    <row r="1292">
      <c r="A1292" s="503"/>
      <c r="B1292" s="503"/>
      <c r="C1292" s="437"/>
      <c r="D1292" s="437"/>
      <c r="E1292" s="437"/>
      <c r="F1292" s="437"/>
      <c r="G1292" s="502"/>
      <c r="H1292" s="437"/>
      <c r="I1292" s="492"/>
      <c r="J1292" s="437"/>
      <c r="K1292" s="437"/>
      <c r="L1292" s="437"/>
      <c r="M1292" s="437"/>
      <c r="N1292" s="437"/>
      <c r="O1292" s="437"/>
      <c r="P1292" s="437"/>
      <c r="Q1292" s="437"/>
      <c r="R1292" s="437"/>
      <c r="S1292" s="437"/>
      <c r="T1292" s="437"/>
      <c r="U1292" s="437"/>
      <c r="V1292" s="437"/>
      <c r="W1292" s="437"/>
      <c r="X1292" s="437"/>
      <c r="Y1292" s="437"/>
      <c r="Z1292" s="437"/>
      <c r="AA1292" s="437"/>
      <c r="AB1292" s="437"/>
    </row>
    <row r="1293">
      <c r="A1293" s="503"/>
      <c r="B1293" s="503"/>
      <c r="C1293" s="437"/>
      <c r="D1293" s="437"/>
      <c r="E1293" s="437"/>
      <c r="F1293" s="437"/>
      <c r="G1293" s="502"/>
      <c r="H1293" s="437"/>
      <c r="I1293" s="492"/>
      <c r="J1293" s="437"/>
      <c r="K1293" s="437"/>
      <c r="L1293" s="437"/>
      <c r="M1293" s="437"/>
      <c r="N1293" s="437"/>
      <c r="O1293" s="437"/>
      <c r="P1293" s="437"/>
      <c r="Q1293" s="437"/>
      <c r="R1293" s="437"/>
      <c r="S1293" s="437"/>
      <c r="T1293" s="437"/>
      <c r="U1293" s="437"/>
      <c r="V1293" s="437"/>
      <c r="W1293" s="437"/>
      <c r="X1293" s="437"/>
      <c r="Y1293" s="437"/>
      <c r="Z1293" s="437"/>
      <c r="AA1293" s="437"/>
      <c r="AB1293" s="437"/>
    </row>
    <row r="1294">
      <c r="A1294" s="503"/>
      <c r="B1294" s="503"/>
      <c r="C1294" s="437"/>
      <c r="D1294" s="437"/>
      <c r="E1294" s="437"/>
      <c r="F1294" s="437"/>
      <c r="G1294" s="502"/>
      <c r="H1294" s="437"/>
      <c r="I1294" s="492"/>
      <c r="J1294" s="437"/>
      <c r="K1294" s="437"/>
      <c r="L1294" s="437"/>
      <c r="M1294" s="437"/>
      <c r="N1294" s="437"/>
      <c r="O1294" s="437"/>
      <c r="P1294" s="437"/>
      <c r="Q1294" s="437"/>
      <c r="R1294" s="437"/>
      <c r="S1294" s="437"/>
      <c r="T1294" s="437"/>
      <c r="U1294" s="437"/>
      <c r="V1294" s="437"/>
      <c r="W1294" s="437"/>
      <c r="X1294" s="437"/>
      <c r="Y1294" s="437"/>
      <c r="Z1294" s="437"/>
      <c r="AA1294" s="437"/>
      <c r="AB1294" s="437"/>
    </row>
    <row r="1295">
      <c r="A1295" s="503"/>
      <c r="B1295" s="503"/>
      <c r="C1295" s="437"/>
      <c r="D1295" s="437"/>
      <c r="E1295" s="437"/>
      <c r="F1295" s="437"/>
      <c r="G1295" s="502"/>
      <c r="H1295" s="437"/>
      <c r="I1295" s="492"/>
      <c r="J1295" s="437"/>
      <c r="K1295" s="437"/>
      <c r="L1295" s="437"/>
      <c r="M1295" s="437"/>
      <c r="N1295" s="437"/>
      <c r="O1295" s="437"/>
      <c r="P1295" s="437"/>
      <c r="Q1295" s="437"/>
      <c r="R1295" s="437"/>
      <c r="S1295" s="437"/>
      <c r="T1295" s="437"/>
      <c r="U1295" s="437"/>
      <c r="V1295" s="437"/>
      <c r="W1295" s="437"/>
      <c r="X1295" s="437"/>
      <c r="Y1295" s="437"/>
      <c r="Z1295" s="437"/>
      <c r="AA1295" s="437"/>
      <c r="AB1295" s="437"/>
    </row>
    <row r="1296">
      <c r="A1296" s="503"/>
      <c r="B1296" s="503"/>
      <c r="C1296" s="437"/>
      <c r="D1296" s="437"/>
      <c r="E1296" s="437"/>
      <c r="F1296" s="437"/>
      <c r="G1296" s="502"/>
      <c r="H1296" s="437"/>
      <c r="I1296" s="492"/>
      <c r="J1296" s="437"/>
      <c r="K1296" s="437"/>
      <c r="L1296" s="437"/>
      <c r="M1296" s="437"/>
      <c r="N1296" s="437"/>
      <c r="O1296" s="437"/>
      <c r="P1296" s="437"/>
      <c r="Q1296" s="437"/>
      <c r="R1296" s="437"/>
      <c r="S1296" s="437"/>
      <c r="T1296" s="437"/>
      <c r="U1296" s="437"/>
      <c r="V1296" s="437"/>
      <c r="W1296" s="437"/>
      <c r="X1296" s="437"/>
      <c r="Y1296" s="437"/>
      <c r="Z1296" s="437"/>
      <c r="AA1296" s="437"/>
      <c r="AB1296" s="437"/>
    </row>
    <row r="1297">
      <c r="A1297" s="503"/>
      <c r="B1297" s="503"/>
      <c r="C1297" s="437"/>
      <c r="D1297" s="437"/>
      <c r="E1297" s="437"/>
      <c r="F1297" s="437"/>
      <c r="G1297" s="502"/>
      <c r="H1297" s="437"/>
      <c r="I1297" s="492"/>
      <c r="J1297" s="437"/>
      <c r="K1297" s="437"/>
      <c r="L1297" s="437"/>
      <c r="M1297" s="437"/>
      <c r="N1297" s="437"/>
      <c r="O1297" s="437"/>
      <c r="P1297" s="437"/>
      <c r="Q1297" s="437"/>
      <c r="R1297" s="437"/>
      <c r="S1297" s="437"/>
      <c r="T1297" s="437"/>
      <c r="U1297" s="437"/>
      <c r="V1297" s="437"/>
      <c r="W1297" s="437"/>
      <c r="X1297" s="437"/>
      <c r="Y1297" s="437"/>
      <c r="Z1297" s="437"/>
      <c r="AA1297" s="437"/>
      <c r="AB1297" s="437"/>
    </row>
    <row r="1298">
      <c r="A1298" s="503"/>
      <c r="B1298" s="503"/>
      <c r="C1298" s="437"/>
      <c r="D1298" s="437"/>
      <c r="E1298" s="437"/>
      <c r="F1298" s="437"/>
      <c r="G1298" s="502"/>
      <c r="H1298" s="437"/>
      <c r="I1298" s="492"/>
      <c r="J1298" s="437"/>
      <c r="K1298" s="437"/>
      <c r="L1298" s="437"/>
      <c r="M1298" s="437"/>
      <c r="N1298" s="437"/>
      <c r="O1298" s="437"/>
      <c r="P1298" s="437"/>
      <c r="Q1298" s="437"/>
      <c r="R1298" s="437"/>
      <c r="S1298" s="437"/>
      <c r="T1298" s="437"/>
      <c r="U1298" s="437"/>
      <c r="V1298" s="437"/>
      <c r="W1298" s="437"/>
      <c r="X1298" s="437"/>
      <c r="Y1298" s="437"/>
      <c r="Z1298" s="437"/>
      <c r="AA1298" s="437"/>
      <c r="AB1298" s="437"/>
    </row>
    <row r="1299">
      <c r="A1299" s="503"/>
      <c r="B1299" s="503"/>
      <c r="C1299" s="437"/>
      <c r="D1299" s="437"/>
      <c r="E1299" s="437"/>
      <c r="F1299" s="437"/>
      <c r="G1299" s="502"/>
      <c r="H1299" s="437"/>
      <c r="I1299" s="492"/>
      <c r="J1299" s="437"/>
      <c r="K1299" s="437"/>
      <c r="L1299" s="437"/>
      <c r="M1299" s="437"/>
      <c r="N1299" s="437"/>
      <c r="O1299" s="437"/>
      <c r="P1299" s="437"/>
      <c r="Q1299" s="437"/>
      <c r="R1299" s="437"/>
      <c r="S1299" s="437"/>
      <c r="T1299" s="437"/>
      <c r="U1299" s="437"/>
      <c r="V1299" s="437"/>
      <c r="W1299" s="437"/>
      <c r="X1299" s="437"/>
      <c r="Y1299" s="437"/>
      <c r="Z1299" s="437"/>
      <c r="AA1299" s="437"/>
      <c r="AB1299" s="437"/>
    </row>
    <row r="1300">
      <c r="A1300" s="503"/>
      <c r="B1300" s="503"/>
      <c r="C1300" s="437"/>
      <c r="D1300" s="437"/>
      <c r="E1300" s="437"/>
      <c r="F1300" s="437"/>
      <c r="G1300" s="502"/>
      <c r="H1300" s="437"/>
      <c r="I1300" s="492"/>
      <c r="J1300" s="437"/>
      <c r="K1300" s="437"/>
      <c r="L1300" s="437"/>
      <c r="M1300" s="437"/>
      <c r="N1300" s="437"/>
      <c r="O1300" s="437"/>
      <c r="P1300" s="437"/>
      <c r="Q1300" s="437"/>
      <c r="R1300" s="437"/>
      <c r="S1300" s="437"/>
      <c r="T1300" s="437"/>
      <c r="U1300" s="437"/>
      <c r="V1300" s="437"/>
      <c r="W1300" s="437"/>
      <c r="X1300" s="437"/>
      <c r="Y1300" s="437"/>
      <c r="Z1300" s="437"/>
      <c r="AA1300" s="437"/>
      <c r="AB1300" s="437"/>
    </row>
    <row r="1301">
      <c r="A1301" s="503"/>
      <c r="B1301" s="503"/>
      <c r="C1301" s="437"/>
      <c r="D1301" s="437"/>
      <c r="E1301" s="437"/>
      <c r="F1301" s="437"/>
      <c r="G1301" s="502"/>
      <c r="H1301" s="437"/>
      <c r="I1301" s="492"/>
      <c r="J1301" s="437"/>
      <c r="K1301" s="437"/>
      <c r="L1301" s="437"/>
      <c r="M1301" s="437"/>
      <c r="N1301" s="437"/>
      <c r="O1301" s="437"/>
      <c r="P1301" s="437"/>
      <c r="Q1301" s="437"/>
      <c r="R1301" s="437"/>
      <c r="S1301" s="437"/>
      <c r="T1301" s="437"/>
      <c r="U1301" s="437"/>
      <c r="V1301" s="437"/>
      <c r="W1301" s="437"/>
      <c r="X1301" s="437"/>
      <c r="Y1301" s="437"/>
      <c r="Z1301" s="437"/>
      <c r="AA1301" s="437"/>
      <c r="AB1301" s="437"/>
    </row>
    <row r="1302">
      <c r="A1302" s="503"/>
      <c r="B1302" s="503"/>
      <c r="C1302" s="437"/>
      <c r="D1302" s="437"/>
      <c r="E1302" s="437"/>
      <c r="F1302" s="437"/>
      <c r="G1302" s="502"/>
      <c r="H1302" s="437"/>
      <c r="I1302" s="492"/>
      <c r="J1302" s="437"/>
      <c r="K1302" s="437"/>
      <c r="L1302" s="437"/>
      <c r="M1302" s="437"/>
      <c r="N1302" s="437"/>
      <c r="O1302" s="437"/>
      <c r="P1302" s="437"/>
      <c r="Q1302" s="437"/>
      <c r="R1302" s="437"/>
      <c r="S1302" s="437"/>
      <c r="T1302" s="437"/>
      <c r="U1302" s="437"/>
      <c r="V1302" s="437"/>
      <c r="W1302" s="437"/>
      <c r="X1302" s="437"/>
      <c r="Y1302" s="437"/>
      <c r="Z1302" s="437"/>
      <c r="AA1302" s="437"/>
      <c r="AB1302" s="437"/>
    </row>
    <row r="1303">
      <c r="A1303" s="503"/>
      <c r="B1303" s="503"/>
      <c r="C1303" s="437"/>
      <c r="D1303" s="437"/>
      <c r="E1303" s="437"/>
      <c r="F1303" s="437"/>
      <c r="G1303" s="502"/>
      <c r="H1303" s="437"/>
      <c r="I1303" s="492"/>
      <c r="J1303" s="437"/>
      <c r="K1303" s="437"/>
      <c r="L1303" s="437"/>
      <c r="M1303" s="437"/>
      <c r="N1303" s="437"/>
      <c r="O1303" s="437"/>
      <c r="P1303" s="437"/>
      <c r="Q1303" s="437"/>
      <c r="R1303" s="437"/>
      <c r="S1303" s="437"/>
      <c r="T1303" s="437"/>
      <c r="U1303" s="437"/>
      <c r="V1303" s="437"/>
      <c r="W1303" s="437"/>
      <c r="X1303" s="437"/>
      <c r="Y1303" s="437"/>
      <c r="Z1303" s="437"/>
      <c r="AA1303" s="437"/>
      <c r="AB1303" s="437"/>
    </row>
    <row r="1304">
      <c r="A1304" s="503"/>
      <c r="B1304" s="503"/>
      <c r="C1304" s="437"/>
      <c r="D1304" s="437"/>
      <c r="E1304" s="437"/>
      <c r="F1304" s="437"/>
      <c r="G1304" s="502"/>
      <c r="H1304" s="437"/>
      <c r="I1304" s="492"/>
      <c r="J1304" s="437"/>
      <c r="K1304" s="437"/>
      <c r="L1304" s="437"/>
      <c r="M1304" s="437"/>
      <c r="N1304" s="437"/>
      <c r="O1304" s="437"/>
      <c r="P1304" s="437"/>
      <c r="Q1304" s="437"/>
      <c r="R1304" s="437"/>
      <c r="S1304" s="437"/>
      <c r="T1304" s="437"/>
      <c r="U1304" s="437"/>
      <c r="V1304" s="437"/>
      <c r="W1304" s="437"/>
      <c r="X1304" s="437"/>
      <c r="Y1304" s="437"/>
      <c r="Z1304" s="437"/>
      <c r="AA1304" s="437"/>
      <c r="AB1304" s="437"/>
    </row>
    <row r="1305">
      <c r="A1305" s="503"/>
      <c r="B1305" s="503"/>
      <c r="C1305" s="437"/>
      <c r="D1305" s="437"/>
      <c r="E1305" s="437"/>
      <c r="F1305" s="437"/>
      <c r="G1305" s="502"/>
      <c r="H1305" s="437"/>
      <c r="I1305" s="492"/>
      <c r="J1305" s="437"/>
      <c r="K1305" s="437"/>
      <c r="L1305" s="437"/>
      <c r="M1305" s="437"/>
      <c r="N1305" s="437"/>
      <c r="O1305" s="437"/>
      <c r="P1305" s="437"/>
      <c r="Q1305" s="437"/>
      <c r="R1305" s="437"/>
      <c r="S1305" s="437"/>
      <c r="T1305" s="437"/>
      <c r="U1305" s="437"/>
      <c r="V1305" s="437"/>
      <c r="W1305" s="437"/>
      <c r="X1305" s="437"/>
      <c r="Y1305" s="437"/>
      <c r="Z1305" s="437"/>
      <c r="AA1305" s="437"/>
      <c r="AB1305" s="437"/>
    </row>
    <row r="1306">
      <c r="A1306" s="503"/>
      <c r="B1306" s="503"/>
      <c r="C1306" s="437"/>
      <c r="D1306" s="437"/>
      <c r="E1306" s="437"/>
      <c r="F1306" s="437"/>
      <c r="G1306" s="502"/>
      <c r="H1306" s="437"/>
      <c r="I1306" s="492"/>
      <c r="J1306" s="437"/>
      <c r="K1306" s="437"/>
      <c r="L1306" s="437"/>
      <c r="M1306" s="437"/>
      <c r="N1306" s="437"/>
      <c r="O1306" s="437"/>
      <c r="P1306" s="437"/>
      <c r="Q1306" s="437"/>
      <c r="R1306" s="437"/>
      <c r="S1306" s="437"/>
      <c r="T1306" s="437"/>
      <c r="U1306" s="437"/>
      <c r="V1306" s="437"/>
      <c r="W1306" s="437"/>
      <c r="X1306" s="437"/>
      <c r="Y1306" s="437"/>
      <c r="Z1306" s="437"/>
      <c r="AA1306" s="437"/>
      <c r="AB1306" s="437"/>
    </row>
    <row r="1307">
      <c r="A1307" s="503"/>
      <c r="B1307" s="503"/>
      <c r="C1307" s="437"/>
      <c r="D1307" s="437"/>
      <c r="E1307" s="437"/>
      <c r="F1307" s="437"/>
      <c r="G1307" s="502"/>
      <c r="H1307" s="437"/>
      <c r="I1307" s="492"/>
      <c r="J1307" s="437"/>
      <c r="K1307" s="437"/>
      <c r="L1307" s="437"/>
      <c r="M1307" s="437"/>
      <c r="N1307" s="437"/>
      <c r="O1307" s="437"/>
      <c r="P1307" s="437"/>
      <c r="Q1307" s="437"/>
      <c r="R1307" s="437"/>
      <c r="S1307" s="437"/>
      <c r="T1307" s="437"/>
      <c r="U1307" s="437"/>
      <c r="V1307" s="437"/>
      <c r="W1307" s="437"/>
      <c r="X1307" s="437"/>
      <c r="Y1307" s="437"/>
      <c r="Z1307" s="437"/>
      <c r="AA1307" s="437"/>
      <c r="AB1307" s="437"/>
    </row>
    <row r="1308">
      <c r="A1308" s="503"/>
      <c r="B1308" s="503"/>
      <c r="C1308" s="437"/>
      <c r="D1308" s="437"/>
      <c r="E1308" s="437"/>
      <c r="F1308" s="437"/>
      <c r="G1308" s="502"/>
      <c r="H1308" s="437"/>
      <c r="I1308" s="492"/>
      <c r="J1308" s="437"/>
      <c r="K1308" s="437"/>
      <c r="L1308" s="437"/>
      <c r="M1308" s="437"/>
      <c r="N1308" s="437"/>
      <c r="O1308" s="437"/>
      <c r="P1308" s="437"/>
      <c r="Q1308" s="437"/>
      <c r="R1308" s="437"/>
      <c r="S1308" s="437"/>
      <c r="T1308" s="437"/>
      <c r="U1308" s="437"/>
      <c r="V1308" s="437"/>
      <c r="W1308" s="437"/>
      <c r="X1308" s="437"/>
      <c r="Y1308" s="437"/>
      <c r="Z1308" s="437"/>
      <c r="AA1308" s="437"/>
      <c r="AB1308" s="437"/>
    </row>
    <row r="1309">
      <c r="A1309" s="503"/>
      <c r="B1309" s="503"/>
      <c r="C1309" s="437"/>
      <c r="D1309" s="437"/>
      <c r="E1309" s="437"/>
      <c r="F1309" s="437"/>
      <c r="G1309" s="502"/>
      <c r="H1309" s="437"/>
      <c r="I1309" s="492"/>
      <c r="J1309" s="437"/>
      <c r="K1309" s="437"/>
      <c r="L1309" s="437"/>
      <c r="M1309" s="437"/>
      <c r="N1309" s="437"/>
      <c r="O1309" s="437"/>
      <c r="P1309" s="437"/>
      <c r="Q1309" s="437"/>
      <c r="R1309" s="437"/>
      <c r="S1309" s="437"/>
      <c r="T1309" s="437"/>
      <c r="U1309" s="437"/>
      <c r="V1309" s="437"/>
      <c r="W1309" s="437"/>
      <c r="X1309" s="437"/>
      <c r="Y1309" s="437"/>
      <c r="Z1309" s="437"/>
      <c r="AA1309" s="437"/>
      <c r="AB1309" s="437"/>
    </row>
    <row r="1310">
      <c r="A1310" s="503"/>
      <c r="B1310" s="503"/>
      <c r="C1310" s="437"/>
      <c r="D1310" s="437"/>
      <c r="E1310" s="437"/>
      <c r="F1310" s="437"/>
      <c r="G1310" s="502"/>
      <c r="H1310" s="437"/>
      <c r="I1310" s="492"/>
      <c r="J1310" s="437"/>
      <c r="K1310" s="437"/>
      <c r="L1310" s="437"/>
      <c r="M1310" s="437"/>
      <c r="N1310" s="437"/>
      <c r="O1310" s="437"/>
      <c r="P1310" s="437"/>
      <c r="Q1310" s="437"/>
      <c r="R1310" s="437"/>
      <c r="S1310" s="437"/>
      <c r="T1310" s="437"/>
      <c r="U1310" s="437"/>
      <c r="V1310" s="437"/>
      <c r="W1310" s="437"/>
      <c r="X1310" s="437"/>
      <c r="Y1310" s="437"/>
      <c r="Z1310" s="437"/>
      <c r="AA1310" s="437"/>
      <c r="AB1310" s="437"/>
    </row>
    <row r="1311">
      <c r="A1311" s="503"/>
      <c r="B1311" s="503"/>
      <c r="C1311" s="437"/>
      <c r="D1311" s="437"/>
      <c r="E1311" s="437"/>
      <c r="F1311" s="437"/>
      <c r="G1311" s="502"/>
      <c r="H1311" s="437"/>
      <c r="I1311" s="492"/>
      <c r="J1311" s="437"/>
      <c r="K1311" s="437"/>
      <c r="L1311" s="437"/>
      <c r="M1311" s="437"/>
      <c r="N1311" s="437"/>
      <c r="O1311" s="437"/>
      <c r="P1311" s="437"/>
      <c r="Q1311" s="437"/>
      <c r="R1311" s="437"/>
      <c r="S1311" s="437"/>
      <c r="T1311" s="437"/>
      <c r="U1311" s="437"/>
      <c r="V1311" s="437"/>
      <c r="W1311" s="437"/>
      <c r="X1311" s="437"/>
      <c r="Y1311" s="437"/>
      <c r="Z1311" s="437"/>
      <c r="AA1311" s="437"/>
      <c r="AB1311" s="437"/>
    </row>
    <row r="1312">
      <c r="A1312" s="503"/>
      <c r="B1312" s="503"/>
      <c r="C1312" s="437"/>
      <c r="D1312" s="437"/>
      <c r="E1312" s="437"/>
      <c r="F1312" s="437"/>
      <c r="G1312" s="502"/>
      <c r="H1312" s="437"/>
      <c r="I1312" s="492"/>
      <c r="J1312" s="437"/>
      <c r="K1312" s="437"/>
      <c r="L1312" s="437"/>
      <c r="M1312" s="437"/>
      <c r="N1312" s="437"/>
      <c r="O1312" s="437"/>
      <c r="P1312" s="437"/>
      <c r="Q1312" s="437"/>
      <c r="R1312" s="437"/>
      <c r="S1312" s="437"/>
      <c r="T1312" s="437"/>
      <c r="U1312" s="437"/>
      <c r="V1312" s="437"/>
      <c r="W1312" s="437"/>
      <c r="X1312" s="437"/>
      <c r="Y1312" s="437"/>
      <c r="Z1312" s="437"/>
      <c r="AA1312" s="437"/>
      <c r="AB1312" s="437"/>
    </row>
    <row r="1313">
      <c r="A1313" s="503"/>
      <c r="B1313" s="503"/>
      <c r="C1313" s="437"/>
      <c r="D1313" s="437"/>
      <c r="E1313" s="437"/>
      <c r="F1313" s="437"/>
      <c r="G1313" s="502"/>
      <c r="H1313" s="437"/>
      <c r="I1313" s="492"/>
      <c r="J1313" s="437"/>
      <c r="K1313" s="437"/>
      <c r="L1313" s="437"/>
      <c r="M1313" s="437"/>
      <c r="N1313" s="437"/>
      <c r="O1313" s="437"/>
      <c r="P1313" s="437"/>
      <c r="Q1313" s="437"/>
      <c r="R1313" s="437"/>
      <c r="S1313" s="437"/>
      <c r="T1313" s="437"/>
      <c r="U1313" s="437"/>
      <c r="V1313" s="437"/>
      <c r="W1313" s="437"/>
      <c r="X1313" s="437"/>
      <c r="Y1313" s="437"/>
      <c r="Z1313" s="437"/>
      <c r="AA1313" s="437"/>
      <c r="AB1313" s="437"/>
    </row>
    <row r="1314">
      <c r="A1314" s="503"/>
      <c r="B1314" s="503"/>
      <c r="C1314" s="437"/>
      <c r="D1314" s="437"/>
      <c r="E1314" s="437"/>
      <c r="F1314" s="437"/>
      <c r="G1314" s="502"/>
      <c r="H1314" s="437"/>
      <c r="I1314" s="492"/>
      <c r="J1314" s="437"/>
      <c r="K1314" s="437"/>
      <c r="L1314" s="437"/>
      <c r="M1314" s="437"/>
      <c r="N1314" s="437"/>
      <c r="O1314" s="437"/>
      <c r="P1314" s="437"/>
      <c r="Q1314" s="437"/>
      <c r="R1314" s="437"/>
      <c r="S1314" s="437"/>
      <c r="T1314" s="437"/>
      <c r="U1314" s="437"/>
      <c r="V1314" s="437"/>
      <c r="W1314" s="437"/>
      <c r="X1314" s="437"/>
      <c r="Y1314" s="437"/>
      <c r="Z1314" s="437"/>
      <c r="AA1314" s="437"/>
      <c r="AB1314" s="437"/>
    </row>
    <row r="1315">
      <c r="A1315" s="503"/>
      <c r="B1315" s="503"/>
      <c r="C1315" s="437"/>
      <c r="D1315" s="437"/>
      <c r="E1315" s="437"/>
      <c r="F1315" s="437"/>
      <c r="G1315" s="502"/>
      <c r="H1315" s="437"/>
      <c r="I1315" s="492"/>
      <c r="J1315" s="437"/>
      <c r="K1315" s="437"/>
      <c r="L1315" s="437"/>
      <c r="M1315" s="437"/>
      <c r="N1315" s="437"/>
      <c r="O1315" s="437"/>
      <c r="P1315" s="437"/>
      <c r="Q1315" s="437"/>
      <c r="R1315" s="437"/>
      <c r="S1315" s="437"/>
      <c r="T1315" s="437"/>
      <c r="U1315" s="437"/>
      <c r="V1315" s="437"/>
      <c r="W1315" s="437"/>
      <c r="X1315" s="437"/>
      <c r="Y1315" s="437"/>
      <c r="Z1315" s="437"/>
      <c r="AA1315" s="437"/>
      <c r="AB1315" s="437"/>
    </row>
    <row r="1316">
      <c r="A1316" s="503"/>
      <c r="B1316" s="503"/>
      <c r="C1316" s="437"/>
      <c r="D1316" s="437"/>
      <c r="E1316" s="437"/>
      <c r="F1316" s="437"/>
      <c r="G1316" s="502"/>
      <c r="H1316" s="437"/>
      <c r="I1316" s="492"/>
      <c r="J1316" s="437"/>
      <c r="K1316" s="437"/>
      <c r="L1316" s="437"/>
      <c r="M1316" s="437"/>
      <c r="N1316" s="437"/>
      <c r="O1316" s="437"/>
      <c r="P1316" s="437"/>
      <c r="Q1316" s="437"/>
      <c r="R1316" s="437"/>
      <c r="S1316" s="437"/>
      <c r="T1316" s="437"/>
      <c r="U1316" s="437"/>
      <c r="V1316" s="437"/>
      <c r="W1316" s="437"/>
      <c r="X1316" s="437"/>
      <c r="Y1316" s="437"/>
      <c r="Z1316" s="437"/>
      <c r="AA1316" s="437"/>
      <c r="AB1316" s="437"/>
    </row>
    <row r="1317">
      <c r="A1317" s="503"/>
      <c r="B1317" s="503"/>
      <c r="C1317" s="437"/>
      <c r="D1317" s="437"/>
      <c r="E1317" s="437"/>
      <c r="F1317" s="437"/>
      <c r="G1317" s="502"/>
      <c r="H1317" s="437"/>
      <c r="I1317" s="492"/>
      <c r="J1317" s="437"/>
      <c r="K1317" s="437"/>
      <c r="L1317" s="437"/>
      <c r="M1317" s="437"/>
      <c r="N1317" s="437"/>
      <c r="O1317" s="437"/>
      <c r="P1317" s="437"/>
      <c r="Q1317" s="437"/>
      <c r="R1317" s="437"/>
      <c r="S1317" s="437"/>
      <c r="T1317" s="437"/>
      <c r="U1317" s="437"/>
      <c r="V1317" s="437"/>
      <c r="W1317" s="437"/>
      <c r="X1317" s="437"/>
      <c r="Y1317" s="437"/>
      <c r="Z1317" s="437"/>
      <c r="AA1317" s="437"/>
      <c r="AB1317" s="437"/>
    </row>
    <row r="1318">
      <c r="A1318" s="503"/>
      <c r="B1318" s="503"/>
      <c r="C1318" s="437"/>
      <c r="D1318" s="437"/>
      <c r="E1318" s="437"/>
      <c r="F1318" s="437"/>
      <c r="G1318" s="502"/>
      <c r="H1318" s="437"/>
      <c r="I1318" s="492"/>
      <c r="J1318" s="437"/>
      <c r="K1318" s="437"/>
      <c r="L1318" s="437"/>
      <c r="M1318" s="437"/>
      <c r="N1318" s="437"/>
      <c r="O1318" s="437"/>
      <c r="P1318" s="437"/>
      <c r="Q1318" s="437"/>
      <c r="R1318" s="437"/>
      <c r="S1318" s="437"/>
      <c r="T1318" s="437"/>
      <c r="U1318" s="437"/>
      <c r="V1318" s="437"/>
      <c r="W1318" s="437"/>
      <c r="X1318" s="437"/>
      <c r="Y1318" s="437"/>
      <c r="Z1318" s="437"/>
      <c r="AA1318" s="437"/>
      <c r="AB1318" s="437"/>
    </row>
    <row r="1319">
      <c r="A1319" s="503"/>
      <c r="B1319" s="503"/>
      <c r="C1319" s="437"/>
      <c r="D1319" s="437"/>
      <c r="E1319" s="437"/>
      <c r="F1319" s="437"/>
      <c r="G1319" s="502"/>
      <c r="H1319" s="437"/>
      <c r="I1319" s="492"/>
      <c r="J1319" s="437"/>
      <c r="K1319" s="437"/>
      <c r="L1319" s="437"/>
      <c r="M1319" s="437"/>
      <c r="N1319" s="437"/>
      <c r="O1319" s="437"/>
      <c r="P1319" s="437"/>
      <c r="Q1319" s="437"/>
      <c r="R1319" s="437"/>
      <c r="S1319" s="437"/>
      <c r="T1319" s="437"/>
      <c r="U1319" s="437"/>
      <c r="V1319" s="437"/>
      <c r="W1319" s="437"/>
      <c r="X1319" s="437"/>
      <c r="Y1319" s="437"/>
      <c r="Z1319" s="437"/>
      <c r="AA1319" s="437"/>
      <c r="AB1319" s="437"/>
    </row>
    <row r="1320">
      <c r="A1320" s="503"/>
      <c r="B1320" s="503"/>
      <c r="C1320" s="437"/>
      <c r="D1320" s="437"/>
      <c r="E1320" s="437"/>
      <c r="F1320" s="437"/>
      <c r="G1320" s="502"/>
      <c r="H1320" s="437"/>
      <c r="I1320" s="492"/>
      <c r="J1320" s="437"/>
      <c r="K1320" s="437"/>
      <c r="L1320" s="437"/>
      <c r="M1320" s="437"/>
      <c r="N1320" s="437"/>
      <c r="O1320" s="437"/>
      <c r="P1320" s="437"/>
      <c r="Q1320" s="437"/>
      <c r="R1320" s="437"/>
      <c r="S1320" s="437"/>
      <c r="T1320" s="437"/>
      <c r="U1320" s="437"/>
      <c r="V1320" s="437"/>
      <c r="W1320" s="437"/>
      <c r="X1320" s="437"/>
      <c r="Y1320" s="437"/>
      <c r="Z1320" s="437"/>
      <c r="AA1320" s="437"/>
      <c r="AB1320" s="437"/>
    </row>
    <row r="1321">
      <c r="A1321" s="503"/>
      <c r="B1321" s="503"/>
      <c r="C1321" s="437"/>
      <c r="D1321" s="437"/>
      <c r="E1321" s="437"/>
      <c r="F1321" s="437"/>
      <c r="G1321" s="502"/>
      <c r="H1321" s="437"/>
      <c r="I1321" s="492"/>
      <c r="J1321" s="437"/>
      <c r="K1321" s="437"/>
      <c r="L1321" s="437"/>
      <c r="M1321" s="437"/>
      <c r="N1321" s="437"/>
      <c r="O1321" s="437"/>
      <c r="P1321" s="437"/>
      <c r="Q1321" s="437"/>
      <c r="R1321" s="437"/>
      <c r="S1321" s="437"/>
      <c r="T1321" s="437"/>
      <c r="U1321" s="437"/>
      <c r="V1321" s="437"/>
      <c r="W1321" s="437"/>
      <c r="X1321" s="437"/>
      <c r="Y1321" s="437"/>
      <c r="Z1321" s="437"/>
      <c r="AA1321" s="437"/>
      <c r="AB1321" s="437"/>
    </row>
    <row r="1322">
      <c r="A1322" s="503"/>
      <c r="B1322" s="503"/>
      <c r="C1322" s="437"/>
      <c r="D1322" s="437"/>
      <c r="E1322" s="437"/>
      <c r="F1322" s="437"/>
      <c r="G1322" s="502"/>
      <c r="H1322" s="437"/>
      <c r="I1322" s="492"/>
      <c r="J1322" s="437"/>
      <c r="K1322" s="437"/>
      <c r="L1322" s="437"/>
      <c r="M1322" s="437"/>
      <c r="N1322" s="437"/>
      <c r="O1322" s="437"/>
      <c r="P1322" s="437"/>
      <c r="Q1322" s="437"/>
      <c r="R1322" s="437"/>
      <c r="S1322" s="437"/>
      <c r="T1322" s="437"/>
      <c r="U1322" s="437"/>
      <c r="V1322" s="437"/>
      <c r="W1322" s="437"/>
      <c r="X1322" s="437"/>
      <c r="Y1322" s="437"/>
      <c r="Z1322" s="437"/>
      <c r="AA1322" s="437"/>
      <c r="AB1322" s="437"/>
    </row>
    <row r="1323">
      <c r="A1323" s="503"/>
      <c r="B1323" s="503"/>
      <c r="C1323" s="437"/>
      <c r="D1323" s="437"/>
      <c r="E1323" s="437"/>
      <c r="F1323" s="437"/>
      <c r="G1323" s="502"/>
      <c r="H1323" s="437"/>
      <c r="I1323" s="492"/>
      <c r="J1323" s="437"/>
      <c r="K1323" s="437"/>
      <c r="L1323" s="437"/>
      <c r="M1323" s="437"/>
      <c r="N1323" s="437"/>
      <c r="O1323" s="437"/>
      <c r="P1323" s="437"/>
      <c r="Q1323" s="437"/>
      <c r="R1323" s="437"/>
      <c r="S1323" s="437"/>
      <c r="T1323" s="437"/>
      <c r="U1323" s="437"/>
      <c r="V1323" s="437"/>
      <c r="W1323" s="437"/>
      <c r="X1323" s="437"/>
      <c r="Y1323" s="437"/>
      <c r="Z1323" s="437"/>
      <c r="AA1323" s="437"/>
      <c r="AB1323" s="437"/>
    </row>
    <row r="1324">
      <c r="A1324" s="503"/>
      <c r="B1324" s="503"/>
      <c r="C1324" s="437"/>
      <c r="D1324" s="437"/>
      <c r="E1324" s="437"/>
      <c r="F1324" s="437"/>
      <c r="G1324" s="502"/>
      <c r="H1324" s="437"/>
      <c r="I1324" s="492"/>
      <c r="J1324" s="437"/>
      <c r="K1324" s="437"/>
      <c r="L1324" s="437"/>
      <c r="M1324" s="437"/>
      <c r="N1324" s="437"/>
      <c r="O1324" s="437"/>
      <c r="P1324" s="437"/>
      <c r="Q1324" s="437"/>
      <c r="R1324" s="437"/>
      <c r="S1324" s="437"/>
      <c r="T1324" s="437"/>
      <c r="U1324" s="437"/>
      <c r="V1324" s="437"/>
      <c r="W1324" s="437"/>
      <c r="X1324" s="437"/>
      <c r="Y1324" s="437"/>
      <c r="Z1324" s="437"/>
      <c r="AA1324" s="437"/>
      <c r="AB1324" s="437"/>
    </row>
    <row r="1325">
      <c r="A1325" s="503"/>
      <c r="B1325" s="503"/>
      <c r="C1325" s="437"/>
      <c r="D1325" s="437"/>
      <c r="E1325" s="437"/>
      <c r="F1325" s="437"/>
      <c r="G1325" s="502"/>
      <c r="H1325" s="437"/>
      <c r="I1325" s="492"/>
      <c r="J1325" s="437"/>
      <c r="K1325" s="437"/>
      <c r="L1325" s="437"/>
      <c r="M1325" s="437"/>
      <c r="N1325" s="437"/>
      <c r="O1325" s="437"/>
      <c r="P1325" s="437"/>
      <c r="Q1325" s="437"/>
      <c r="R1325" s="437"/>
      <c r="S1325" s="437"/>
      <c r="T1325" s="437"/>
      <c r="U1325" s="437"/>
      <c r="V1325" s="437"/>
      <c r="W1325" s="437"/>
      <c r="X1325" s="437"/>
      <c r="Y1325" s="437"/>
      <c r="Z1325" s="437"/>
      <c r="AA1325" s="437"/>
      <c r="AB1325" s="437"/>
    </row>
    <row r="1326">
      <c r="A1326" s="503"/>
      <c r="B1326" s="503"/>
      <c r="C1326" s="437"/>
      <c r="D1326" s="437"/>
      <c r="E1326" s="437"/>
      <c r="F1326" s="437"/>
      <c r="G1326" s="502"/>
      <c r="H1326" s="437"/>
      <c r="I1326" s="492"/>
      <c r="J1326" s="437"/>
      <c r="K1326" s="437"/>
      <c r="L1326" s="437"/>
      <c r="M1326" s="437"/>
      <c r="N1326" s="437"/>
      <c r="O1326" s="437"/>
      <c r="P1326" s="437"/>
      <c r="Q1326" s="437"/>
      <c r="R1326" s="437"/>
      <c r="S1326" s="437"/>
      <c r="T1326" s="437"/>
      <c r="U1326" s="437"/>
      <c r="V1326" s="437"/>
      <c r="W1326" s="437"/>
      <c r="X1326" s="437"/>
      <c r="Y1326" s="437"/>
      <c r="Z1326" s="437"/>
      <c r="AA1326" s="437"/>
      <c r="AB1326" s="437"/>
    </row>
    <row r="1327">
      <c r="A1327" s="503"/>
      <c r="B1327" s="503"/>
      <c r="C1327" s="437"/>
      <c r="D1327" s="437"/>
      <c r="E1327" s="437"/>
      <c r="F1327" s="437"/>
      <c r="G1327" s="502"/>
      <c r="H1327" s="437"/>
      <c r="I1327" s="492"/>
      <c r="J1327" s="437"/>
      <c r="K1327" s="437"/>
      <c r="L1327" s="437"/>
      <c r="M1327" s="437"/>
      <c r="N1327" s="437"/>
      <c r="O1327" s="437"/>
      <c r="P1327" s="437"/>
      <c r="Q1327" s="437"/>
      <c r="R1327" s="437"/>
      <c r="S1327" s="437"/>
      <c r="T1327" s="437"/>
      <c r="U1327" s="437"/>
      <c r="V1327" s="437"/>
      <c r="W1327" s="437"/>
      <c r="X1327" s="437"/>
      <c r="Y1327" s="437"/>
      <c r="Z1327" s="437"/>
      <c r="AA1327" s="437"/>
      <c r="AB1327" s="437"/>
    </row>
    <row r="1328">
      <c r="A1328" s="503"/>
      <c r="B1328" s="503"/>
      <c r="C1328" s="437"/>
      <c r="D1328" s="437"/>
      <c r="E1328" s="437"/>
      <c r="F1328" s="437"/>
      <c r="G1328" s="502"/>
      <c r="H1328" s="437"/>
      <c r="I1328" s="492"/>
      <c r="J1328" s="437"/>
      <c r="K1328" s="437"/>
      <c r="L1328" s="437"/>
      <c r="M1328" s="437"/>
      <c r="N1328" s="437"/>
      <c r="O1328" s="437"/>
      <c r="P1328" s="437"/>
      <c r="Q1328" s="437"/>
      <c r="R1328" s="437"/>
      <c r="S1328" s="437"/>
      <c r="T1328" s="437"/>
      <c r="U1328" s="437"/>
      <c r="V1328" s="437"/>
      <c r="W1328" s="437"/>
      <c r="X1328" s="437"/>
      <c r="Y1328" s="437"/>
      <c r="Z1328" s="437"/>
      <c r="AA1328" s="437"/>
      <c r="AB1328" s="437"/>
    </row>
    <row r="1329">
      <c r="A1329" s="503"/>
      <c r="B1329" s="503"/>
      <c r="C1329" s="437"/>
      <c r="D1329" s="437"/>
      <c r="E1329" s="437"/>
      <c r="F1329" s="437"/>
      <c r="G1329" s="502"/>
      <c r="H1329" s="437"/>
      <c r="I1329" s="492"/>
      <c r="J1329" s="437"/>
      <c r="K1329" s="437"/>
      <c r="L1329" s="437"/>
      <c r="M1329" s="437"/>
      <c r="N1329" s="437"/>
      <c r="O1329" s="437"/>
      <c r="P1329" s="437"/>
      <c r="Q1329" s="437"/>
      <c r="R1329" s="437"/>
      <c r="S1329" s="437"/>
      <c r="T1329" s="437"/>
      <c r="U1329" s="437"/>
      <c r="V1329" s="437"/>
      <c r="W1329" s="437"/>
      <c r="X1329" s="437"/>
      <c r="Y1329" s="437"/>
      <c r="Z1329" s="437"/>
      <c r="AA1329" s="437"/>
      <c r="AB1329" s="437"/>
    </row>
    <row r="1330">
      <c r="A1330" s="503"/>
      <c r="B1330" s="503"/>
      <c r="C1330" s="437"/>
      <c r="D1330" s="437"/>
      <c r="E1330" s="437"/>
      <c r="F1330" s="437"/>
      <c r="G1330" s="502"/>
      <c r="H1330" s="437"/>
      <c r="I1330" s="492"/>
      <c r="J1330" s="437"/>
      <c r="K1330" s="437"/>
      <c r="L1330" s="437"/>
      <c r="M1330" s="437"/>
      <c r="N1330" s="437"/>
      <c r="O1330" s="437"/>
      <c r="P1330" s="437"/>
      <c r="Q1330" s="437"/>
      <c r="R1330" s="437"/>
      <c r="S1330" s="437"/>
      <c r="T1330" s="437"/>
      <c r="U1330" s="437"/>
      <c r="V1330" s="437"/>
      <c r="W1330" s="437"/>
      <c r="X1330" s="437"/>
      <c r="Y1330" s="437"/>
      <c r="Z1330" s="437"/>
      <c r="AA1330" s="437"/>
      <c r="AB1330" s="437"/>
    </row>
    <row r="1331">
      <c r="A1331" s="503"/>
      <c r="B1331" s="503"/>
      <c r="C1331" s="437"/>
      <c r="D1331" s="437"/>
      <c r="E1331" s="437"/>
      <c r="F1331" s="437"/>
      <c r="G1331" s="502"/>
      <c r="H1331" s="437"/>
      <c r="I1331" s="492"/>
      <c r="J1331" s="437"/>
      <c r="K1331" s="437"/>
      <c r="L1331" s="437"/>
      <c r="M1331" s="437"/>
      <c r="N1331" s="437"/>
      <c r="O1331" s="437"/>
      <c r="P1331" s="437"/>
      <c r="Q1331" s="437"/>
      <c r="R1331" s="437"/>
      <c r="S1331" s="437"/>
      <c r="T1331" s="437"/>
      <c r="U1331" s="437"/>
      <c r="V1331" s="437"/>
      <c r="W1331" s="437"/>
      <c r="X1331" s="437"/>
      <c r="Y1331" s="437"/>
      <c r="Z1331" s="437"/>
      <c r="AA1331" s="437"/>
      <c r="AB1331" s="437"/>
    </row>
    <row r="1332">
      <c r="A1332" s="503"/>
      <c r="B1332" s="503"/>
      <c r="C1332" s="437"/>
      <c r="D1332" s="437"/>
      <c r="E1332" s="437"/>
      <c r="F1332" s="437"/>
      <c r="G1332" s="502"/>
      <c r="H1332" s="437"/>
      <c r="I1332" s="492"/>
      <c r="J1332" s="437"/>
      <c r="K1332" s="437"/>
      <c r="L1332" s="437"/>
      <c r="M1332" s="437"/>
      <c r="N1332" s="437"/>
      <c r="O1332" s="437"/>
      <c r="P1332" s="437"/>
      <c r="Q1332" s="437"/>
      <c r="R1332" s="437"/>
      <c r="S1332" s="437"/>
      <c r="T1332" s="437"/>
      <c r="U1332" s="437"/>
      <c r="V1332" s="437"/>
      <c r="W1332" s="437"/>
      <c r="X1332" s="437"/>
      <c r="Y1332" s="437"/>
      <c r="Z1332" s="437"/>
      <c r="AA1332" s="437"/>
      <c r="AB1332" s="437"/>
    </row>
    <row r="1333">
      <c r="A1333" s="503"/>
      <c r="B1333" s="503"/>
      <c r="C1333" s="437"/>
      <c r="D1333" s="437"/>
      <c r="E1333" s="437"/>
      <c r="F1333" s="437"/>
      <c r="G1333" s="502"/>
      <c r="H1333" s="437"/>
      <c r="I1333" s="492"/>
      <c r="J1333" s="437"/>
      <c r="K1333" s="437"/>
      <c r="L1333" s="437"/>
      <c r="M1333" s="437"/>
      <c r="N1333" s="437"/>
      <c r="O1333" s="437"/>
      <c r="P1333" s="437"/>
      <c r="Q1333" s="437"/>
      <c r="R1333" s="437"/>
      <c r="S1333" s="437"/>
      <c r="T1333" s="437"/>
      <c r="U1333" s="437"/>
      <c r="V1333" s="437"/>
      <c r="W1333" s="437"/>
      <c r="X1333" s="437"/>
      <c r="Y1333" s="437"/>
      <c r="Z1333" s="437"/>
      <c r="AA1333" s="437"/>
      <c r="AB1333" s="437"/>
    </row>
    <row r="1334">
      <c r="A1334" s="503"/>
      <c r="B1334" s="503"/>
      <c r="C1334" s="437"/>
      <c r="D1334" s="437"/>
      <c r="E1334" s="437"/>
      <c r="F1334" s="437"/>
      <c r="G1334" s="502"/>
      <c r="H1334" s="437"/>
      <c r="I1334" s="492"/>
      <c r="J1334" s="437"/>
      <c r="K1334" s="437"/>
      <c r="L1334" s="437"/>
      <c r="M1334" s="437"/>
      <c r="N1334" s="437"/>
      <c r="O1334" s="437"/>
      <c r="P1334" s="437"/>
      <c r="Q1334" s="437"/>
      <c r="R1334" s="437"/>
      <c r="S1334" s="437"/>
      <c r="T1334" s="437"/>
      <c r="U1334" s="437"/>
      <c r="V1334" s="437"/>
      <c r="W1334" s="437"/>
      <c r="X1334" s="437"/>
      <c r="Y1334" s="437"/>
      <c r="Z1334" s="437"/>
      <c r="AA1334" s="437"/>
      <c r="AB1334" s="437"/>
    </row>
    <row r="1335">
      <c r="A1335" s="503"/>
      <c r="B1335" s="503"/>
      <c r="C1335" s="437"/>
      <c r="D1335" s="437"/>
      <c r="E1335" s="437"/>
      <c r="F1335" s="437"/>
      <c r="G1335" s="502"/>
      <c r="H1335" s="437"/>
      <c r="I1335" s="492"/>
      <c r="J1335" s="437"/>
      <c r="K1335" s="437"/>
      <c r="L1335" s="437"/>
      <c r="M1335" s="437"/>
      <c r="N1335" s="437"/>
      <c r="O1335" s="437"/>
      <c r="P1335" s="437"/>
      <c r="Q1335" s="437"/>
      <c r="R1335" s="437"/>
      <c r="S1335" s="437"/>
      <c r="T1335" s="437"/>
      <c r="U1335" s="437"/>
      <c r="V1335" s="437"/>
      <c r="W1335" s="437"/>
      <c r="X1335" s="437"/>
      <c r="Y1335" s="437"/>
      <c r="Z1335" s="437"/>
      <c r="AA1335" s="437"/>
      <c r="AB1335" s="437"/>
    </row>
    <row r="1336">
      <c r="A1336" s="503"/>
      <c r="B1336" s="503"/>
      <c r="C1336" s="437"/>
      <c r="D1336" s="437"/>
      <c r="E1336" s="437"/>
      <c r="F1336" s="437"/>
      <c r="G1336" s="502"/>
      <c r="H1336" s="437"/>
      <c r="I1336" s="492"/>
      <c r="J1336" s="437"/>
      <c r="K1336" s="437"/>
      <c r="L1336" s="437"/>
      <c r="M1336" s="437"/>
      <c r="N1336" s="437"/>
      <c r="O1336" s="437"/>
      <c r="P1336" s="437"/>
      <c r="Q1336" s="437"/>
      <c r="R1336" s="437"/>
      <c r="S1336" s="437"/>
      <c r="T1336" s="437"/>
      <c r="U1336" s="437"/>
      <c r="V1336" s="437"/>
      <c r="W1336" s="437"/>
      <c r="X1336" s="437"/>
      <c r="Y1336" s="437"/>
      <c r="Z1336" s="437"/>
      <c r="AA1336" s="437"/>
      <c r="AB1336" s="437"/>
    </row>
    <row r="1337">
      <c r="A1337" s="503"/>
      <c r="B1337" s="503"/>
      <c r="C1337" s="437"/>
      <c r="D1337" s="437"/>
      <c r="E1337" s="437"/>
      <c r="F1337" s="437"/>
      <c r="G1337" s="502"/>
      <c r="H1337" s="437"/>
      <c r="I1337" s="492"/>
      <c r="J1337" s="437"/>
      <c r="K1337" s="437"/>
      <c r="L1337" s="437"/>
      <c r="M1337" s="437"/>
      <c r="N1337" s="437"/>
      <c r="O1337" s="437"/>
      <c r="P1337" s="437"/>
      <c r="Q1337" s="437"/>
      <c r="R1337" s="437"/>
      <c r="S1337" s="437"/>
      <c r="T1337" s="437"/>
      <c r="U1337" s="437"/>
      <c r="V1337" s="437"/>
      <c r="W1337" s="437"/>
      <c r="X1337" s="437"/>
      <c r="Y1337" s="437"/>
      <c r="Z1337" s="437"/>
      <c r="AA1337" s="437"/>
      <c r="AB1337" s="437"/>
    </row>
    <row r="1338">
      <c r="A1338" s="503"/>
      <c r="B1338" s="503"/>
      <c r="C1338" s="437"/>
      <c r="D1338" s="437"/>
      <c r="E1338" s="437"/>
      <c r="F1338" s="437"/>
      <c r="G1338" s="502"/>
      <c r="H1338" s="437"/>
      <c r="I1338" s="492"/>
      <c r="J1338" s="437"/>
      <c r="K1338" s="437"/>
      <c r="L1338" s="437"/>
      <c r="M1338" s="437"/>
      <c r="N1338" s="437"/>
      <c r="O1338" s="437"/>
      <c r="P1338" s="437"/>
      <c r="Q1338" s="437"/>
      <c r="R1338" s="437"/>
      <c r="S1338" s="437"/>
      <c r="T1338" s="437"/>
      <c r="U1338" s="437"/>
      <c r="V1338" s="437"/>
      <c r="W1338" s="437"/>
      <c r="X1338" s="437"/>
      <c r="Y1338" s="437"/>
      <c r="Z1338" s="437"/>
      <c r="AA1338" s="437"/>
      <c r="AB1338" s="437"/>
    </row>
    <row r="1339">
      <c r="A1339" s="503"/>
      <c r="B1339" s="503"/>
      <c r="C1339" s="437"/>
      <c r="D1339" s="437"/>
      <c r="E1339" s="437"/>
      <c r="F1339" s="437"/>
      <c r="G1339" s="502"/>
      <c r="H1339" s="437"/>
      <c r="I1339" s="492"/>
      <c r="J1339" s="437"/>
      <c r="K1339" s="437"/>
      <c r="L1339" s="437"/>
      <c r="M1339" s="437"/>
      <c r="N1339" s="437"/>
      <c r="O1339" s="437"/>
      <c r="P1339" s="437"/>
      <c r="Q1339" s="437"/>
      <c r="R1339" s="437"/>
      <c r="S1339" s="437"/>
      <c r="T1339" s="437"/>
      <c r="U1339" s="437"/>
      <c r="V1339" s="437"/>
      <c r="W1339" s="437"/>
      <c r="X1339" s="437"/>
      <c r="Y1339" s="437"/>
      <c r="Z1339" s="437"/>
      <c r="AA1339" s="437"/>
      <c r="AB1339" s="437"/>
    </row>
    <row r="1340">
      <c r="A1340" s="503"/>
      <c r="B1340" s="503"/>
      <c r="C1340" s="437"/>
      <c r="D1340" s="437"/>
      <c r="E1340" s="437"/>
      <c r="F1340" s="437"/>
      <c r="G1340" s="502"/>
      <c r="H1340" s="437"/>
      <c r="I1340" s="492"/>
      <c r="J1340" s="437"/>
      <c r="K1340" s="437"/>
      <c r="L1340" s="437"/>
      <c r="M1340" s="437"/>
      <c r="N1340" s="437"/>
      <c r="O1340" s="437"/>
      <c r="P1340" s="437"/>
      <c r="Q1340" s="437"/>
      <c r="R1340" s="437"/>
      <c r="S1340" s="437"/>
      <c r="T1340" s="437"/>
      <c r="U1340" s="437"/>
      <c r="V1340" s="437"/>
      <c r="W1340" s="437"/>
      <c r="X1340" s="437"/>
      <c r="Y1340" s="437"/>
      <c r="Z1340" s="437"/>
      <c r="AA1340" s="437"/>
      <c r="AB1340" s="437"/>
    </row>
    <row r="1341">
      <c r="A1341" s="503"/>
      <c r="B1341" s="503"/>
      <c r="C1341" s="437"/>
      <c r="D1341" s="437"/>
      <c r="E1341" s="437"/>
      <c r="F1341" s="437"/>
      <c r="G1341" s="502"/>
      <c r="H1341" s="437"/>
      <c r="I1341" s="492"/>
      <c r="J1341" s="437"/>
      <c r="K1341" s="437"/>
      <c r="L1341" s="437"/>
      <c r="M1341" s="437"/>
      <c r="N1341" s="437"/>
      <c r="O1341" s="437"/>
      <c r="P1341" s="437"/>
      <c r="Q1341" s="437"/>
      <c r="R1341" s="437"/>
      <c r="S1341" s="437"/>
      <c r="T1341" s="437"/>
      <c r="U1341" s="437"/>
      <c r="V1341" s="437"/>
      <c r="W1341" s="437"/>
      <c r="X1341" s="437"/>
      <c r="Y1341" s="437"/>
      <c r="Z1341" s="437"/>
      <c r="AA1341" s="437"/>
      <c r="AB1341" s="437"/>
    </row>
    <row r="1342">
      <c r="A1342" s="503"/>
      <c r="B1342" s="503"/>
      <c r="C1342" s="437"/>
      <c r="D1342" s="437"/>
      <c r="E1342" s="437"/>
      <c r="F1342" s="437"/>
      <c r="G1342" s="502"/>
      <c r="H1342" s="437"/>
      <c r="I1342" s="492"/>
      <c r="J1342" s="437"/>
      <c r="K1342" s="437"/>
      <c r="L1342" s="437"/>
      <c r="M1342" s="437"/>
      <c r="N1342" s="437"/>
      <c r="O1342" s="437"/>
      <c r="P1342" s="437"/>
      <c r="Q1342" s="437"/>
      <c r="R1342" s="437"/>
      <c r="S1342" s="437"/>
      <c r="T1342" s="437"/>
      <c r="U1342" s="437"/>
      <c r="V1342" s="437"/>
      <c r="W1342" s="437"/>
      <c r="X1342" s="437"/>
      <c r="Y1342" s="437"/>
      <c r="Z1342" s="437"/>
      <c r="AA1342" s="437"/>
      <c r="AB1342" s="437"/>
    </row>
    <row r="1343">
      <c r="A1343" s="503"/>
      <c r="B1343" s="503"/>
      <c r="C1343" s="437"/>
      <c r="D1343" s="437"/>
      <c r="E1343" s="437"/>
      <c r="F1343" s="437"/>
      <c r="G1343" s="502"/>
      <c r="H1343" s="437"/>
      <c r="I1343" s="492"/>
      <c r="J1343" s="437"/>
      <c r="K1343" s="437"/>
      <c r="L1343" s="437"/>
      <c r="M1343" s="437"/>
      <c r="N1343" s="437"/>
      <c r="O1343" s="437"/>
      <c r="P1343" s="437"/>
      <c r="Q1343" s="437"/>
      <c r="R1343" s="437"/>
      <c r="S1343" s="437"/>
      <c r="T1343" s="437"/>
      <c r="U1343" s="437"/>
      <c r="V1343" s="437"/>
      <c r="W1343" s="437"/>
      <c r="X1343" s="437"/>
      <c r="Y1343" s="437"/>
      <c r="Z1343" s="437"/>
      <c r="AA1343" s="437"/>
      <c r="AB1343" s="437"/>
    </row>
    <row r="1344">
      <c r="A1344" s="503"/>
      <c r="B1344" s="503"/>
      <c r="C1344" s="437"/>
      <c r="D1344" s="437"/>
      <c r="E1344" s="437"/>
      <c r="F1344" s="437"/>
      <c r="G1344" s="502"/>
      <c r="H1344" s="437"/>
      <c r="I1344" s="492"/>
      <c r="J1344" s="437"/>
      <c r="K1344" s="437"/>
      <c r="L1344" s="437"/>
      <c r="M1344" s="437"/>
      <c r="N1344" s="437"/>
      <c r="O1344" s="437"/>
      <c r="P1344" s="437"/>
      <c r="Q1344" s="437"/>
      <c r="R1344" s="437"/>
      <c r="S1344" s="437"/>
      <c r="T1344" s="437"/>
      <c r="U1344" s="437"/>
      <c r="V1344" s="437"/>
      <c r="W1344" s="437"/>
      <c r="X1344" s="437"/>
      <c r="Y1344" s="437"/>
      <c r="Z1344" s="437"/>
      <c r="AA1344" s="437"/>
      <c r="AB1344" s="437"/>
    </row>
    <row r="1345">
      <c r="A1345" s="503"/>
      <c r="B1345" s="503"/>
      <c r="C1345" s="437"/>
      <c r="D1345" s="437"/>
      <c r="E1345" s="437"/>
      <c r="F1345" s="437"/>
      <c r="G1345" s="502"/>
      <c r="H1345" s="437"/>
      <c r="I1345" s="492"/>
      <c r="J1345" s="437"/>
      <c r="K1345" s="437"/>
      <c r="L1345" s="437"/>
      <c r="M1345" s="437"/>
      <c r="N1345" s="437"/>
      <c r="O1345" s="437"/>
      <c r="P1345" s="437"/>
      <c r="Q1345" s="437"/>
      <c r="R1345" s="437"/>
      <c r="S1345" s="437"/>
      <c r="T1345" s="437"/>
      <c r="U1345" s="437"/>
      <c r="V1345" s="437"/>
      <c r="W1345" s="437"/>
      <c r="X1345" s="437"/>
      <c r="Y1345" s="437"/>
      <c r="Z1345" s="437"/>
      <c r="AA1345" s="437"/>
      <c r="AB1345" s="437"/>
    </row>
    <row r="1346">
      <c r="A1346" s="503"/>
      <c r="B1346" s="503"/>
      <c r="C1346" s="437"/>
      <c r="D1346" s="437"/>
      <c r="E1346" s="437"/>
      <c r="F1346" s="437"/>
      <c r="G1346" s="502"/>
      <c r="H1346" s="437"/>
      <c r="I1346" s="492"/>
      <c r="J1346" s="437"/>
      <c r="K1346" s="437"/>
      <c r="L1346" s="437"/>
      <c r="M1346" s="437"/>
      <c r="N1346" s="437"/>
      <c r="O1346" s="437"/>
      <c r="P1346" s="437"/>
      <c r="Q1346" s="437"/>
      <c r="R1346" s="437"/>
      <c r="S1346" s="437"/>
      <c r="T1346" s="437"/>
      <c r="U1346" s="437"/>
      <c r="V1346" s="437"/>
      <c r="W1346" s="437"/>
      <c r="X1346" s="437"/>
      <c r="Y1346" s="437"/>
      <c r="Z1346" s="437"/>
      <c r="AA1346" s="437"/>
      <c r="AB1346" s="437"/>
    </row>
    <row r="1347">
      <c r="A1347" s="503"/>
      <c r="B1347" s="503"/>
      <c r="C1347" s="437"/>
      <c r="D1347" s="437"/>
      <c r="E1347" s="437"/>
      <c r="F1347" s="437"/>
      <c r="G1347" s="502"/>
      <c r="H1347" s="437"/>
      <c r="I1347" s="492"/>
      <c r="J1347" s="437"/>
      <c r="K1347" s="437"/>
      <c r="L1347" s="437"/>
      <c r="M1347" s="437"/>
      <c r="N1347" s="437"/>
      <c r="O1347" s="437"/>
      <c r="P1347" s="437"/>
      <c r="Q1347" s="437"/>
      <c r="R1347" s="437"/>
      <c r="S1347" s="437"/>
      <c r="T1347" s="437"/>
      <c r="U1347" s="437"/>
      <c r="V1347" s="437"/>
      <c r="W1347" s="437"/>
      <c r="X1347" s="437"/>
      <c r="Y1347" s="437"/>
      <c r="Z1347" s="437"/>
      <c r="AA1347" s="437"/>
      <c r="AB1347" s="437"/>
    </row>
    <row r="1348">
      <c r="A1348" s="503"/>
      <c r="B1348" s="503"/>
      <c r="C1348" s="437"/>
      <c r="D1348" s="437"/>
      <c r="E1348" s="437"/>
      <c r="F1348" s="437"/>
      <c r="G1348" s="502"/>
      <c r="H1348" s="437"/>
      <c r="I1348" s="492"/>
      <c r="J1348" s="437"/>
      <c r="K1348" s="437"/>
      <c r="L1348" s="437"/>
      <c r="M1348" s="437"/>
      <c r="N1348" s="437"/>
      <c r="O1348" s="437"/>
      <c r="P1348" s="437"/>
      <c r="Q1348" s="437"/>
      <c r="R1348" s="437"/>
      <c r="S1348" s="437"/>
      <c r="T1348" s="437"/>
      <c r="U1348" s="437"/>
      <c r="V1348" s="437"/>
      <c r="W1348" s="437"/>
      <c r="X1348" s="437"/>
      <c r="Y1348" s="437"/>
      <c r="Z1348" s="437"/>
      <c r="AA1348" s="437"/>
      <c r="AB1348" s="437"/>
    </row>
    <row r="1349">
      <c r="A1349" s="503"/>
      <c r="B1349" s="503"/>
      <c r="C1349" s="437"/>
      <c r="D1349" s="437"/>
      <c r="E1349" s="437"/>
      <c r="F1349" s="437"/>
      <c r="G1349" s="502"/>
      <c r="H1349" s="437"/>
      <c r="I1349" s="492"/>
      <c r="J1349" s="437"/>
      <c r="K1349" s="437"/>
      <c r="L1349" s="437"/>
      <c r="M1349" s="437"/>
      <c r="N1349" s="437"/>
      <c r="O1349" s="437"/>
      <c r="P1349" s="437"/>
      <c r="Q1349" s="437"/>
      <c r="R1349" s="437"/>
      <c r="S1349" s="437"/>
      <c r="T1349" s="437"/>
      <c r="U1349" s="437"/>
      <c r="V1349" s="437"/>
      <c r="W1349" s="437"/>
      <c r="X1349" s="437"/>
      <c r="Y1349" s="437"/>
      <c r="Z1349" s="437"/>
      <c r="AA1349" s="437"/>
      <c r="AB1349" s="437"/>
    </row>
    <row r="1350">
      <c r="A1350" s="503"/>
      <c r="B1350" s="503"/>
      <c r="C1350" s="437"/>
      <c r="D1350" s="437"/>
      <c r="E1350" s="437"/>
      <c r="F1350" s="437"/>
      <c r="G1350" s="502"/>
      <c r="H1350" s="437"/>
      <c r="I1350" s="492"/>
      <c r="J1350" s="437"/>
      <c r="K1350" s="437"/>
      <c r="L1350" s="437"/>
      <c r="M1350" s="437"/>
      <c r="N1350" s="437"/>
      <c r="O1350" s="437"/>
      <c r="P1350" s="437"/>
      <c r="Q1350" s="437"/>
      <c r="R1350" s="437"/>
      <c r="S1350" s="437"/>
      <c r="T1350" s="437"/>
      <c r="U1350" s="437"/>
      <c r="V1350" s="437"/>
      <c r="W1350" s="437"/>
      <c r="X1350" s="437"/>
      <c r="Y1350" s="437"/>
      <c r="Z1350" s="437"/>
      <c r="AA1350" s="437"/>
      <c r="AB1350" s="437"/>
    </row>
    <row r="1351">
      <c r="A1351" s="503"/>
      <c r="B1351" s="503"/>
      <c r="C1351" s="437"/>
      <c r="D1351" s="437"/>
      <c r="E1351" s="437"/>
      <c r="F1351" s="437"/>
      <c r="G1351" s="502"/>
      <c r="H1351" s="437"/>
      <c r="I1351" s="492"/>
      <c r="J1351" s="437"/>
      <c r="K1351" s="437"/>
      <c r="L1351" s="437"/>
      <c r="M1351" s="437"/>
      <c r="N1351" s="437"/>
      <c r="O1351" s="437"/>
      <c r="P1351" s="437"/>
      <c r="Q1351" s="437"/>
      <c r="R1351" s="437"/>
      <c r="S1351" s="437"/>
      <c r="T1351" s="437"/>
      <c r="U1351" s="437"/>
      <c r="V1351" s="437"/>
      <c r="W1351" s="437"/>
      <c r="X1351" s="437"/>
      <c r="Y1351" s="437"/>
      <c r="Z1351" s="437"/>
      <c r="AA1351" s="437"/>
      <c r="AB1351" s="437"/>
    </row>
    <row r="1352">
      <c r="A1352" s="503"/>
      <c r="B1352" s="503"/>
      <c r="C1352" s="437"/>
      <c r="D1352" s="437"/>
      <c r="E1352" s="437"/>
      <c r="F1352" s="437"/>
      <c r="G1352" s="502"/>
      <c r="H1352" s="437"/>
      <c r="I1352" s="492"/>
      <c r="J1352" s="437"/>
      <c r="K1352" s="437"/>
      <c r="L1352" s="437"/>
      <c r="M1352" s="437"/>
      <c r="N1352" s="437"/>
      <c r="O1352" s="437"/>
      <c r="P1352" s="437"/>
      <c r="Q1352" s="437"/>
      <c r="R1352" s="437"/>
      <c r="S1352" s="437"/>
      <c r="T1352" s="437"/>
      <c r="U1352" s="437"/>
      <c r="V1352" s="437"/>
      <c r="W1352" s="437"/>
      <c r="X1352" s="437"/>
      <c r="Y1352" s="437"/>
      <c r="Z1352" s="437"/>
      <c r="AA1352" s="437"/>
      <c r="AB1352" s="437"/>
    </row>
    <row r="1353">
      <c r="A1353" s="503"/>
      <c r="B1353" s="503"/>
      <c r="C1353" s="437"/>
      <c r="D1353" s="437"/>
      <c r="E1353" s="437"/>
      <c r="F1353" s="437"/>
      <c r="G1353" s="502"/>
      <c r="H1353" s="437"/>
      <c r="I1353" s="492"/>
      <c r="J1353" s="437"/>
      <c r="K1353" s="437"/>
      <c r="L1353" s="437"/>
      <c r="M1353" s="437"/>
      <c r="N1353" s="437"/>
      <c r="O1353" s="437"/>
      <c r="P1353" s="437"/>
      <c r="Q1353" s="437"/>
      <c r="R1353" s="437"/>
      <c r="S1353" s="437"/>
      <c r="T1353" s="437"/>
      <c r="U1353" s="437"/>
      <c r="V1353" s="437"/>
      <c r="W1353" s="437"/>
      <c r="X1353" s="437"/>
      <c r="Y1353" s="437"/>
      <c r="Z1353" s="437"/>
      <c r="AA1353" s="437"/>
      <c r="AB1353" s="437"/>
    </row>
    <row r="1354">
      <c r="A1354" s="503"/>
      <c r="B1354" s="503"/>
      <c r="C1354" s="437"/>
      <c r="D1354" s="437"/>
      <c r="E1354" s="437"/>
      <c r="F1354" s="437"/>
      <c r="G1354" s="502"/>
      <c r="H1354" s="437"/>
      <c r="I1354" s="492"/>
      <c r="J1354" s="437"/>
      <c r="K1354" s="437"/>
      <c r="L1354" s="437"/>
      <c r="M1354" s="437"/>
      <c r="N1354" s="437"/>
      <c r="O1354" s="437"/>
      <c r="P1354" s="437"/>
      <c r="Q1354" s="437"/>
      <c r="R1354" s="437"/>
      <c r="S1354" s="437"/>
      <c r="T1354" s="437"/>
      <c r="U1354" s="437"/>
      <c r="V1354" s="437"/>
      <c r="W1354" s="437"/>
      <c r="X1354" s="437"/>
      <c r="Y1354" s="437"/>
      <c r="Z1354" s="437"/>
      <c r="AA1354" s="437"/>
      <c r="AB1354" s="437"/>
    </row>
    <row r="1355">
      <c r="A1355" s="503"/>
      <c r="B1355" s="503"/>
      <c r="C1355" s="437"/>
      <c r="D1355" s="437"/>
      <c r="E1355" s="437"/>
      <c r="F1355" s="437"/>
      <c r="G1355" s="502"/>
      <c r="H1355" s="437"/>
      <c r="I1355" s="492"/>
      <c r="J1355" s="437"/>
      <c r="K1355" s="437"/>
      <c r="L1355" s="437"/>
      <c r="M1355" s="437"/>
      <c r="N1355" s="437"/>
      <c r="O1355" s="437"/>
      <c r="P1355" s="437"/>
      <c r="Q1355" s="437"/>
      <c r="R1355" s="437"/>
      <c r="S1355" s="437"/>
      <c r="T1355" s="437"/>
      <c r="U1355" s="437"/>
      <c r="V1355" s="437"/>
      <c r="W1355" s="437"/>
      <c r="X1355" s="437"/>
      <c r="Y1355" s="437"/>
      <c r="Z1355" s="437"/>
      <c r="AA1355" s="437"/>
      <c r="AB1355" s="437"/>
    </row>
    <row r="1356">
      <c r="A1356" s="503"/>
      <c r="B1356" s="503"/>
      <c r="C1356" s="437"/>
      <c r="D1356" s="437"/>
      <c r="E1356" s="437"/>
      <c r="F1356" s="437"/>
      <c r="G1356" s="502"/>
      <c r="H1356" s="437"/>
      <c r="I1356" s="492"/>
      <c r="J1356" s="437"/>
      <c r="K1356" s="437"/>
      <c r="L1356" s="437"/>
      <c r="M1356" s="437"/>
      <c r="N1356" s="437"/>
      <c r="O1356" s="437"/>
      <c r="P1356" s="437"/>
      <c r="Q1356" s="437"/>
      <c r="R1356" s="437"/>
      <c r="S1356" s="437"/>
      <c r="T1356" s="437"/>
      <c r="U1356" s="437"/>
      <c r="V1356" s="437"/>
      <c r="W1356" s="437"/>
      <c r="X1356" s="437"/>
      <c r="Y1356" s="437"/>
      <c r="Z1356" s="437"/>
      <c r="AA1356" s="437"/>
      <c r="AB1356" s="437"/>
    </row>
    <row r="1357">
      <c r="A1357" s="503"/>
      <c r="B1357" s="503"/>
      <c r="C1357" s="437"/>
      <c r="D1357" s="437"/>
      <c r="E1357" s="437"/>
      <c r="F1357" s="437"/>
      <c r="G1357" s="502"/>
      <c r="H1357" s="437"/>
      <c r="I1357" s="492"/>
      <c r="J1357" s="437"/>
      <c r="K1357" s="437"/>
      <c r="L1357" s="437"/>
      <c r="M1357" s="437"/>
      <c r="N1357" s="437"/>
      <c r="O1357" s="437"/>
      <c r="P1357" s="437"/>
      <c r="Q1357" s="437"/>
      <c r="R1357" s="437"/>
      <c r="S1357" s="437"/>
      <c r="T1357" s="437"/>
      <c r="U1357" s="437"/>
      <c r="V1357" s="437"/>
      <c r="W1357" s="437"/>
      <c r="X1357" s="437"/>
      <c r="Y1357" s="437"/>
      <c r="Z1357" s="437"/>
      <c r="AA1357" s="437"/>
      <c r="AB1357" s="437"/>
    </row>
    <row r="1358">
      <c r="A1358" s="503"/>
      <c r="B1358" s="503"/>
      <c r="C1358" s="437"/>
      <c r="D1358" s="437"/>
      <c r="E1358" s="437"/>
      <c r="F1358" s="437"/>
      <c r="G1358" s="502"/>
      <c r="H1358" s="437"/>
      <c r="I1358" s="492"/>
      <c r="J1358" s="437"/>
      <c r="K1358" s="437"/>
      <c r="L1358" s="437"/>
      <c r="M1358" s="437"/>
      <c r="N1358" s="437"/>
      <c r="O1358" s="437"/>
      <c r="P1358" s="437"/>
      <c r="Q1358" s="437"/>
      <c r="R1358" s="437"/>
      <c r="S1358" s="437"/>
      <c r="T1358" s="437"/>
      <c r="U1358" s="437"/>
      <c r="V1358" s="437"/>
      <c r="W1358" s="437"/>
      <c r="X1358" s="437"/>
      <c r="Y1358" s="437"/>
      <c r="Z1358" s="437"/>
      <c r="AA1358" s="437"/>
      <c r="AB1358" s="437"/>
    </row>
    <row r="1359">
      <c r="A1359" s="503"/>
      <c r="B1359" s="503"/>
      <c r="C1359" s="437"/>
      <c r="D1359" s="437"/>
      <c r="E1359" s="437"/>
      <c r="F1359" s="437"/>
      <c r="G1359" s="502"/>
      <c r="H1359" s="437"/>
      <c r="I1359" s="492"/>
      <c r="J1359" s="437"/>
      <c r="K1359" s="437"/>
      <c r="L1359" s="437"/>
      <c r="M1359" s="437"/>
      <c r="N1359" s="437"/>
      <c r="O1359" s="437"/>
      <c r="P1359" s="437"/>
      <c r="Q1359" s="437"/>
      <c r="R1359" s="437"/>
      <c r="S1359" s="437"/>
      <c r="T1359" s="437"/>
      <c r="U1359" s="437"/>
      <c r="V1359" s="437"/>
      <c r="W1359" s="437"/>
      <c r="X1359" s="437"/>
      <c r="Y1359" s="437"/>
      <c r="Z1359" s="437"/>
      <c r="AA1359" s="437"/>
      <c r="AB1359" s="437"/>
    </row>
    <row r="1360">
      <c r="A1360" s="503"/>
      <c r="B1360" s="503"/>
      <c r="C1360" s="437"/>
      <c r="D1360" s="437"/>
      <c r="E1360" s="437"/>
      <c r="F1360" s="437"/>
      <c r="G1360" s="502"/>
      <c r="H1360" s="437"/>
      <c r="I1360" s="492"/>
      <c r="J1360" s="437"/>
      <c r="K1360" s="437"/>
      <c r="L1360" s="437"/>
      <c r="M1360" s="437"/>
      <c r="N1360" s="437"/>
      <c r="O1360" s="437"/>
      <c r="P1360" s="437"/>
      <c r="Q1360" s="437"/>
      <c r="R1360" s="437"/>
      <c r="S1360" s="437"/>
      <c r="T1360" s="437"/>
      <c r="U1360" s="437"/>
      <c r="V1360" s="437"/>
      <c r="W1360" s="437"/>
      <c r="X1360" s="437"/>
      <c r="Y1360" s="437"/>
      <c r="Z1360" s="437"/>
      <c r="AA1360" s="437"/>
      <c r="AB1360" s="437"/>
    </row>
    <row r="1361">
      <c r="A1361" s="503"/>
      <c r="B1361" s="503"/>
      <c r="C1361" s="437"/>
      <c r="D1361" s="437"/>
      <c r="E1361" s="437"/>
      <c r="F1361" s="437"/>
      <c r="G1361" s="502"/>
      <c r="H1361" s="437"/>
      <c r="I1361" s="492"/>
      <c r="J1361" s="437"/>
      <c r="K1361" s="437"/>
      <c r="L1361" s="437"/>
      <c r="M1361" s="437"/>
      <c r="N1361" s="437"/>
      <c r="O1361" s="437"/>
      <c r="P1361" s="437"/>
      <c r="Q1361" s="437"/>
      <c r="R1361" s="437"/>
      <c r="S1361" s="437"/>
      <c r="T1361" s="437"/>
      <c r="U1361" s="437"/>
      <c r="V1361" s="437"/>
      <c r="W1361" s="437"/>
      <c r="X1361" s="437"/>
      <c r="Y1361" s="437"/>
      <c r="Z1361" s="437"/>
      <c r="AA1361" s="437"/>
      <c r="AB1361" s="437"/>
    </row>
    <row r="1362">
      <c r="A1362" s="503"/>
      <c r="B1362" s="503"/>
      <c r="C1362" s="437"/>
      <c r="D1362" s="437"/>
      <c r="E1362" s="437"/>
      <c r="F1362" s="437"/>
      <c r="G1362" s="502"/>
      <c r="H1362" s="437"/>
      <c r="I1362" s="492"/>
      <c r="J1362" s="437"/>
      <c r="K1362" s="437"/>
      <c r="L1362" s="437"/>
      <c r="M1362" s="437"/>
      <c r="N1362" s="437"/>
      <c r="O1362" s="437"/>
      <c r="P1362" s="437"/>
      <c r="Q1362" s="437"/>
      <c r="R1362" s="437"/>
      <c r="S1362" s="437"/>
      <c r="T1362" s="437"/>
      <c r="U1362" s="437"/>
      <c r="V1362" s="437"/>
      <c r="W1362" s="437"/>
      <c r="X1362" s="437"/>
      <c r="Y1362" s="437"/>
      <c r="Z1362" s="437"/>
      <c r="AA1362" s="437"/>
      <c r="AB1362" s="437"/>
    </row>
    <row r="1363">
      <c r="A1363" s="503"/>
      <c r="B1363" s="503"/>
      <c r="C1363" s="437"/>
      <c r="D1363" s="437"/>
      <c r="E1363" s="437"/>
      <c r="F1363" s="437"/>
      <c r="G1363" s="502"/>
      <c r="H1363" s="437"/>
      <c r="I1363" s="492"/>
      <c r="J1363" s="437"/>
      <c r="K1363" s="437"/>
      <c r="L1363" s="437"/>
      <c r="M1363" s="437"/>
      <c r="N1363" s="437"/>
      <c r="O1363" s="437"/>
      <c r="P1363" s="437"/>
      <c r="Q1363" s="437"/>
      <c r="R1363" s="437"/>
      <c r="S1363" s="437"/>
      <c r="T1363" s="437"/>
      <c r="U1363" s="437"/>
      <c r="V1363" s="437"/>
      <c r="W1363" s="437"/>
      <c r="X1363" s="437"/>
      <c r="Y1363" s="437"/>
      <c r="Z1363" s="437"/>
      <c r="AA1363" s="437"/>
      <c r="AB1363" s="437"/>
    </row>
    <row r="1364">
      <c r="A1364" s="503"/>
      <c r="B1364" s="503"/>
      <c r="C1364" s="437"/>
      <c r="D1364" s="437"/>
      <c r="E1364" s="437"/>
      <c r="F1364" s="437"/>
      <c r="G1364" s="502"/>
      <c r="H1364" s="437"/>
      <c r="I1364" s="492"/>
      <c r="J1364" s="437"/>
      <c r="K1364" s="437"/>
      <c r="L1364" s="437"/>
      <c r="M1364" s="437"/>
      <c r="N1364" s="437"/>
      <c r="O1364" s="437"/>
      <c r="P1364" s="437"/>
      <c r="Q1364" s="437"/>
      <c r="R1364" s="437"/>
      <c r="S1364" s="437"/>
      <c r="T1364" s="437"/>
      <c r="U1364" s="437"/>
      <c r="V1364" s="437"/>
      <c r="W1364" s="437"/>
      <c r="X1364" s="437"/>
      <c r="Y1364" s="437"/>
      <c r="Z1364" s="437"/>
      <c r="AA1364" s="437"/>
      <c r="AB1364" s="437"/>
    </row>
    <row r="1365">
      <c r="A1365" s="503"/>
      <c r="B1365" s="503"/>
      <c r="C1365" s="437"/>
      <c r="D1365" s="437"/>
      <c r="E1365" s="437"/>
      <c r="F1365" s="437"/>
      <c r="G1365" s="502"/>
      <c r="H1365" s="437"/>
      <c r="I1365" s="492"/>
      <c r="J1365" s="437"/>
      <c r="K1365" s="437"/>
      <c r="L1365" s="437"/>
      <c r="M1365" s="437"/>
      <c r="N1365" s="437"/>
      <c r="O1365" s="437"/>
      <c r="P1365" s="437"/>
      <c r="Q1365" s="437"/>
      <c r="R1365" s="437"/>
      <c r="S1365" s="437"/>
      <c r="T1365" s="437"/>
      <c r="U1365" s="437"/>
      <c r="V1365" s="437"/>
      <c r="W1365" s="437"/>
      <c r="X1365" s="437"/>
      <c r="Y1365" s="437"/>
      <c r="Z1365" s="437"/>
      <c r="AA1365" s="437"/>
      <c r="AB1365" s="437"/>
    </row>
    <row r="1366">
      <c r="A1366" s="503"/>
      <c r="B1366" s="503"/>
      <c r="C1366" s="437"/>
      <c r="D1366" s="437"/>
      <c r="E1366" s="437"/>
      <c r="F1366" s="437"/>
      <c r="G1366" s="502"/>
      <c r="H1366" s="437"/>
      <c r="I1366" s="492"/>
      <c r="J1366" s="437"/>
      <c r="K1366" s="437"/>
      <c r="L1366" s="437"/>
      <c r="M1366" s="437"/>
      <c r="N1366" s="437"/>
      <c r="O1366" s="437"/>
      <c r="P1366" s="437"/>
      <c r="Q1366" s="437"/>
      <c r="R1366" s="437"/>
      <c r="S1366" s="437"/>
      <c r="T1366" s="437"/>
      <c r="U1366" s="437"/>
      <c r="V1366" s="437"/>
      <c r="W1366" s="437"/>
      <c r="X1366" s="437"/>
      <c r="Y1366" s="437"/>
      <c r="Z1366" s="437"/>
      <c r="AA1366" s="437"/>
      <c r="AB1366" s="437"/>
    </row>
    <row r="1367">
      <c r="A1367" s="503"/>
      <c r="B1367" s="503"/>
      <c r="C1367" s="437"/>
      <c r="D1367" s="437"/>
      <c r="E1367" s="437"/>
      <c r="F1367" s="437"/>
      <c r="G1367" s="502"/>
      <c r="H1367" s="437"/>
      <c r="I1367" s="492"/>
      <c r="J1367" s="437"/>
      <c r="K1367" s="437"/>
      <c r="L1367" s="437"/>
      <c r="M1367" s="437"/>
      <c r="N1367" s="437"/>
      <c r="O1367" s="437"/>
      <c r="P1367" s="437"/>
      <c r="Q1367" s="437"/>
      <c r="R1367" s="437"/>
      <c r="S1367" s="437"/>
      <c r="T1367" s="437"/>
      <c r="U1367" s="437"/>
      <c r="V1367" s="437"/>
      <c r="W1367" s="437"/>
      <c r="X1367" s="437"/>
      <c r="Y1367" s="437"/>
      <c r="Z1367" s="437"/>
      <c r="AA1367" s="437"/>
      <c r="AB1367" s="437"/>
    </row>
    <row r="1368">
      <c r="A1368" s="503"/>
      <c r="B1368" s="503"/>
      <c r="C1368" s="437"/>
      <c r="D1368" s="437"/>
      <c r="E1368" s="437"/>
      <c r="F1368" s="437"/>
      <c r="G1368" s="502"/>
      <c r="H1368" s="437"/>
      <c r="I1368" s="492"/>
      <c r="J1368" s="437"/>
      <c r="K1368" s="437"/>
      <c r="L1368" s="437"/>
      <c r="M1368" s="437"/>
      <c r="N1368" s="437"/>
      <c r="O1368" s="437"/>
      <c r="P1368" s="437"/>
      <c r="Q1368" s="437"/>
      <c r="R1368" s="437"/>
      <c r="S1368" s="437"/>
      <c r="T1368" s="437"/>
      <c r="U1368" s="437"/>
      <c r="V1368" s="437"/>
      <c r="W1368" s="437"/>
      <c r="X1368" s="437"/>
      <c r="Y1368" s="437"/>
      <c r="Z1368" s="437"/>
      <c r="AA1368" s="437"/>
      <c r="AB1368" s="437"/>
    </row>
    <row r="1369">
      <c r="A1369" s="503"/>
      <c r="B1369" s="503"/>
      <c r="C1369" s="437"/>
      <c r="D1369" s="437"/>
      <c r="E1369" s="437"/>
      <c r="F1369" s="437"/>
      <c r="G1369" s="502"/>
      <c r="H1369" s="437"/>
      <c r="I1369" s="492"/>
      <c r="J1369" s="437"/>
      <c r="K1369" s="437"/>
      <c r="L1369" s="437"/>
      <c r="M1369" s="437"/>
      <c r="N1369" s="437"/>
      <c r="O1369" s="437"/>
      <c r="P1369" s="437"/>
      <c r="Q1369" s="437"/>
      <c r="R1369" s="437"/>
      <c r="S1369" s="437"/>
      <c r="T1369" s="437"/>
      <c r="U1369" s="437"/>
      <c r="V1369" s="437"/>
      <c r="W1369" s="437"/>
      <c r="X1369" s="437"/>
      <c r="Y1369" s="437"/>
      <c r="Z1369" s="437"/>
      <c r="AA1369" s="437"/>
      <c r="AB1369" s="437"/>
    </row>
    <row r="1370">
      <c r="A1370" s="503"/>
      <c r="B1370" s="503"/>
      <c r="C1370" s="437"/>
      <c r="D1370" s="437"/>
      <c r="E1370" s="437"/>
      <c r="F1370" s="437"/>
      <c r="G1370" s="502"/>
      <c r="H1370" s="437"/>
      <c r="I1370" s="492"/>
      <c r="J1370" s="437"/>
      <c r="K1370" s="437"/>
      <c r="L1370" s="437"/>
      <c r="M1370" s="437"/>
      <c r="N1370" s="437"/>
      <c r="O1370" s="437"/>
      <c r="P1370" s="437"/>
      <c r="Q1370" s="437"/>
      <c r="R1370" s="437"/>
      <c r="S1370" s="437"/>
      <c r="T1370" s="437"/>
      <c r="U1370" s="437"/>
      <c r="V1370" s="437"/>
      <c r="W1370" s="437"/>
      <c r="X1370" s="437"/>
      <c r="Y1370" s="437"/>
      <c r="Z1370" s="437"/>
      <c r="AA1370" s="437"/>
      <c r="AB1370" s="437"/>
    </row>
    <row r="1371">
      <c r="A1371" s="503"/>
      <c r="B1371" s="503"/>
      <c r="C1371" s="437"/>
      <c r="D1371" s="437"/>
      <c r="E1371" s="437"/>
      <c r="F1371" s="437"/>
      <c r="G1371" s="502"/>
      <c r="H1371" s="437"/>
      <c r="I1371" s="492"/>
      <c r="J1371" s="437"/>
      <c r="K1371" s="437"/>
      <c r="L1371" s="437"/>
      <c r="M1371" s="437"/>
      <c r="N1371" s="437"/>
      <c r="O1371" s="437"/>
      <c r="P1371" s="437"/>
      <c r="Q1371" s="437"/>
      <c r="R1371" s="437"/>
      <c r="S1371" s="437"/>
      <c r="T1371" s="437"/>
      <c r="U1371" s="437"/>
      <c r="V1371" s="437"/>
      <c r="W1371" s="437"/>
      <c r="X1371" s="437"/>
      <c r="Y1371" s="437"/>
      <c r="Z1371" s="437"/>
      <c r="AA1371" s="437"/>
      <c r="AB1371" s="437"/>
    </row>
    <row r="1372">
      <c r="A1372" s="503"/>
      <c r="B1372" s="503"/>
      <c r="C1372" s="437"/>
      <c r="D1372" s="437"/>
      <c r="E1372" s="437"/>
      <c r="F1372" s="437"/>
      <c r="G1372" s="502"/>
      <c r="H1372" s="437"/>
      <c r="I1372" s="492"/>
      <c r="J1372" s="437"/>
      <c r="K1372" s="437"/>
      <c r="L1372" s="437"/>
      <c r="M1372" s="437"/>
      <c r="N1372" s="437"/>
      <c r="O1372" s="437"/>
      <c r="P1372" s="437"/>
      <c r="Q1372" s="437"/>
      <c r="R1372" s="437"/>
      <c r="S1372" s="437"/>
      <c r="T1372" s="437"/>
      <c r="U1372" s="437"/>
      <c r="V1372" s="437"/>
      <c r="W1372" s="437"/>
      <c r="X1372" s="437"/>
      <c r="Y1372" s="437"/>
      <c r="Z1372" s="437"/>
      <c r="AA1372" s="437"/>
      <c r="AB1372" s="437"/>
    </row>
    <row r="1373">
      <c r="A1373" s="503"/>
      <c r="B1373" s="503"/>
      <c r="C1373" s="437"/>
      <c r="D1373" s="437"/>
      <c r="E1373" s="437"/>
      <c r="F1373" s="437"/>
      <c r="G1373" s="502"/>
      <c r="H1373" s="437"/>
      <c r="I1373" s="492"/>
      <c r="J1373" s="437"/>
      <c r="K1373" s="437"/>
      <c r="L1373" s="437"/>
      <c r="M1373" s="437"/>
      <c r="N1373" s="437"/>
      <c r="O1373" s="437"/>
      <c r="P1373" s="437"/>
      <c r="Q1373" s="437"/>
      <c r="R1373" s="437"/>
      <c r="S1373" s="437"/>
      <c r="T1373" s="437"/>
      <c r="U1373" s="437"/>
      <c r="V1373" s="437"/>
      <c r="W1373" s="437"/>
      <c r="X1373" s="437"/>
      <c r="Y1373" s="437"/>
      <c r="Z1373" s="437"/>
      <c r="AA1373" s="437"/>
      <c r="AB1373" s="437"/>
    </row>
    <row r="1374">
      <c r="A1374" s="503"/>
      <c r="B1374" s="503"/>
      <c r="C1374" s="437"/>
      <c r="D1374" s="437"/>
      <c r="E1374" s="437"/>
      <c r="F1374" s="437"/>
      <c r="G1374" s="502"/>
      <c r="H1374" s="437"/>
      <c r="I1374" s="492"/>
      <c r="J1374" s="437"/>
      <c r="K1374" s="437"/>
      <c r="L1374" s="437"/>
      <c r="M1374" s="437"/>
      <c r="N1374" s="437"/>
      <c r="O1374" s="437"/>
      <c r="P1374" s="437"/>
      <c r="Q1374" s="437"/>
      <c r="R1374" s="437"/>
      <c r="S1374" s="437"/>
      <c r="T1374" s="437"/>
      <c r="U1374" s="437"/>
      <c r="V1374" s="437"/>
      <c r="W1374" s="437"/>
      <c r="X1374" s="437"/>
      <c r="Y1374" s="437"/>
      <c r="Z1374" s="437"/>
      <c r="AA1374" s="437"/>
      <c r="AB1374" s="437"/>
    </row>
    <row r="1375">
      <c r="A1375" s="503"/>
      <c r="B1375" s="503"/>
      <c r="C1375" s="437"/>
      <c r="D1375" s="437"/>
      <c r="E1375" s="437"/>
      <c r="F1375" s="437"/>
      <c r="G1375" s="502"/>
      <c r="H1375" s="437"/>
      <c r="I1375" s="492"/>
      <c r="J1375" s="437"/>
      <c r="K1375" s="437"/>
      <c r="L1375" s="437"/>
      <c r="M1375" s="437"/>
      <c r="N1375" s="437"/>
      <c r="O1375" s="437"/>
      <c r="P1375" s="437"/>
      <c r="Q1375" s="437"/>
      <c r="R1375" s="437"/>
      <c r="S1375" s="437"/>
      <c r="T1375" s="437"/>
      <c r="U1375" s="437"/>
      <c r="V1375" s="437"/>
      <c r="W1375" s="437"/>
      <c r="X1375" s="437"/>
      <c r="Y1375" s="437"/>
      <c r="Z1375" s="437"/>
      <c r="AA1375" s="437"/>
      <c r="AB1375" s="437"/>
    </row>
    <row r="1376">
      <c r="A1376" s="503"/>
      <c r="B1376" s="503"/>
      <c r="C1376" s="437"/>
      <c r="D1376" s="437"/>
      <c r="E1376" s="437"/>
      <c r="F1376" s="437"/>
      <c r="G1376" s="502"/>
      <c r="H1376" s="437"/>
      <c r="I1376" s="492"/>
      <c r="J1376" s="437"/>
      <c r="K1376" s="437"/>
      <c r="L1376" s="437"/>
      <c r="M1376" s="437"/>
      <c r="N1376" s="437"/>
      <c r="O1376" s="437"/>
      <c r="P1376" s="437"/>
      <c r="Q1376" s="437"/>
      <c r="R1376" s="437"/>
      <c r="S1376" s="437"/>
      <c r="T1376" s="437"/>
      <c r="U1376" s="437"/>
      <c r="V1376" s="437"/>
      <c r="W1376" s="437"/>
      <c r="X1376" s="437"/>
      <c r="Y1376" s="437"/>
      <c r="Z1376" s="437"/>
      <c r="AA1376" s="437"/>
      <c r="AB1376" s="437"/>
    </row>
    <row r="1377">
      <c r="A1377" s="503"/>
      <c r="B1377" s="503"/>
      <c r="C1377" s="437"/>
      <c r="D1377" s="437"/>
      <c r="E1377" s="437"/>
      <c r="F1377" s="437"/>
      <c r="G1377" s="502"/>
      <c r="H1377" s="437"/>
      <c r="I1377" s="492"/>
      <c r="J1377" s="437"/>
      <c r="K1377" s="437"/>
      <c r="L1377" s="437"/>
      <c r="M1377" s="437"/>
      <c r="N1377" s="437"/>
      <c r="O1377" s="437"/>
      <c r="P1377" s="437"/>
      <c r="Q1377" s="437"/>
      <c r="R1377" s="437"/>
      <c r="S1377" s="437"/>
      <c r="T1377" s="437"/>
      <c r="U1377" s="437"/>
      <c r="V1377" s="437"/>
      <c r="W1377" s="437"/>
      <c r="X1377" s="437"/>
      <c r="Y1377" s="437"/>
      <c r="Z1377" s="437"/>
      <c r="AA1377" s="437"/>
      <c r="AB1377" s="437"/>
    </row>
    <row r="1378">
      <c r="A1378" s="503"/>
      <c r="B1378" s="503"/>
      <c r="C1378" s="437"/>
      <c r="D1378" s="437"/>
      <c r="E1378" s="437"/>
      <c r="F1378" s="437"/>
      <c r="G1378" s="502"/>
      <c r="H1378" s="437"/>
      <c r="I1378" s="492"/>
      <c r="J1378" s="437"/>
      <c r="K1378" s="437"/>
      <c r="L1378" s="437"/>
      <c r="M1378" s="437"/>
      <c r="N1378" s="437"/>
      <c r="O1378" s="437"/>
      <c r="P1378" s="437"/>
      <c r="Q1378" s="437"/>
      <c r="R1378" s="437"/>
      <c r="S1378" s="437"/>
      <c r="T1378" s="437"/>
      <c r="U1378" s="437"/>
      <c r="V1378" s="437"/>
      <c r="W1378" s="437"/>
      <c r="X1378" s="437"/>
      <c r="Y1378" s="437"/>
      <c r="Z1378" s="437"/>
      <c r="AA1378" s="437"/>
      <c r="AB1378" s="437"/>
    </row>
    <row r="1379">
      <c r="A1379" s="503"/>
      <c r="B1379" s="503"/>
      <c r="C1379" s="437"/>
      <c r="D1379" s="437"/>
      <c r="E1379" s="437"/>
      <c r="F1379" s="437"/>
      <c r="G1379" s="502"/>
      <c r="H1379" s="437"/>
      <c r="I1379" s="492"/>
      <c r="J1379" s="437"/>
      <c r="K1379" s="437"/>
      <c r="L1379" s="437"/>
      <c r="M1379" s="437"/>
      <c r="N1379" s="437"/>
      <c r="O1379" s="437"/>
      <c r="P1379" s="437"/>
      <c r="Q1379" s="437"/>
      <c r="R1379" s="437"/>
      <c r="S1379" s="437"/>
      <c r="T1379" s="437"/>
      <c r="U1379" s="437"/>
      <c r="V1379" s="437"/>
      <c r="W1379" s="437"/>
      <c r="X1379" s="437"/>
      <c r="Y1379" s="437"/>
      <c r="Z1379" s="437"/>
      <c r="AA1379" s="437"/>
      <c r="AB1379" s="437"/>
    </row>
    <row r="1380">
      <c r="A1380" s="503"/>
      <c r="B1380" s="503"/>
      <c r="C1380" s="437"/>
      <c r="D1380" s="437"/>
      <c r="E1380" s="437"/>
      <c r="F1380" s="437"/>
      <c r="G1380" s="502"/>
      <c r="H1380" s="437"/>
      <c r="I1380" s="492"/>
      <c r="J1380" s="437"/>
      <c r="K1380" s="437"/>
      <c r="L1380" s="437"/>
      <c r="M1380" s="437"/>
      <c r="N1380" s="437"/>
      <c r="O1380" s="437"/>
      <c r="P1380" s="437"/>
      <c r="Q1380" s="437"/>
      <c r="R1380" s="437"/>
      <c r="S1380" s="437"/>
      <c r="T1380" s="437"/>
      <c r="U1380" s="437"/>
      <c r="V1380" s="437"/>
      <c r="W1380" s="437"/>
      <c r="X1380" s="437"/>
      <c r="Y1380" s="437"/>
      <c r="Z1380" s="437"/>
      <c r="AA1380" s="437"/>
      <c r="AB1380" s="437"/>
    </row>
    <row r="1381">
      <c r="A1381" s="503"/>
      <c r="B1381" s="503"/>
      <c r="C1381" s="437"/>
      <c r="D1381" s="437"/>
      <c r="E1381" s="437"/>
      <c r="F1381" s="437"/>
      <c r="G1381" s="502"/>
      <c r="H1381" s="437"/>
      <c r="I1381" s="492"/>
      <c r="J1381" s="437"/>
      <c r="K1381" s="437"/>
      <c r="L1381" s="437"/>
      <c r="M1381" s="437"/>
      <c r="N1381" s="437"/>
      <c r="O1381" s="437"/>
      <c r="P1381" s="437"/>
      <c r="Q1381" s="437"/>
      <c r="R1381" s="437"/>
      <c r="S1381" s="437"/>
      <c r="T1381" s="437"/>
      <c r="U1381" s="437"/>
      <c r="V1381" s="437"/>
      <c r="W1381" s="437"/>
      <c r="X1381" s="437"/>
      <c r="Y1381" s="437"/>
      <c r="Z1381" s="437"/>
      <c r="AA1381" s="437"/>
      <c r="AB1381" s="437"/>
    </row>
    <row r="1382">
      <c r="A1382" s="503"/>
      <c r="B1382" s="503"/>
      <c r="C1382" s="437"/>
      <c r="D1382" s="437"/>
      <c r="E1382" s="437"/>
      <c r="F1382" s="437"/>
      <c r="G1382" s="502"/>
      <c r="H1382" s="437"/>
      <c r="I1382" s="492"/>
      <c r="J1382" s="437"/>
      <c r="K1382" s="437"/>
      <c r="L1382" s="437"/>
      <c r="M1382" s="437"/>
      <c r="N1382" s="437"/>
      <c r="O1382" s="437"/>
      <c r="P1382" s="437"/>
      <c r="Q1382" s="437"/>
      <c r="R1382" s="437"/>
      <c r="S1382" s="437"/>
      <c r="T1382" s="437"/>
      <c r="U1382" s="437"/>
      <c r="V1382" s="437"/>
      <c r="W1382" s="437"/>
      <c r="X1382" s="437"/>
      <c r="Y1382" s="437"/>
      <c r="Z1382" s="437"/>
      <c r="AA1382" s="437"/>
      <c r="AB1382" s="437"/>
    </row>
    <row r="1383">
      <c r="A1383" s="503"/>
      <c r="B1383" s="503"/>
      <c r="C1383" s="437"/>
      <c r="D1383" s="437"/>
      <c r="E1383" s="437"/>
      <c r="F1383" s="437"/>
      <c r="G1383" s="502"/>
      <c r="H1383" s="437"/>
      <c r="I1383" s="492"/>
      <c r="J1383" s="437"/>
      <c r="K1383" s="437"/>
      <c r="L1383" s="437"/>
      <c r="M1383" s="437"/>
      <c r="N1383" s="437"/>
      <c r="O1383" s="437"/>
      <c r="P1383" s="437"/>
      <c r="Q1383" s="437"/>
      <c r="R1383" s="437"/>
      <c r="S1383" s="437"/>
      <c r="T1383" s="437"/>
      <c r="U1383" s="437"/>
      <c r="V1383" s="437"/>
      <c r="W1383" s="437"/>
      <c r="X1383" s="437"/>
      <c r="Y1383" s="437"/>
      <c r="Z1383" s="437"/>
      <c r="AA1383" s="437"/>
      <c r="AB1383" s="437"/>
    </row>
    <row r="1384">
      <c r="A1384" s="503"/>
      <c r="B1384" s="503"/>
      <c r="C1384" s="437"/>
      <c r="D1384" s="437"/>
      <c r="E1384" s="437"/>
      <c r="F1384" s="437"/>
      <c r="G1384" s="502"/>
      <c r="H1384" s="437"/>
      <c r="I1384" s="492"/>
      <c r="J1384" s="437"/>
      <c r="K1384" s="437"/>
      <c r="L1384" s="437"/>
      <c r="M1384" s="437"/>
      <c r="N1384" s="437"/>
      <c r="O1384" s="437"/>
      <c r="P1384" s="437"/>
      <c r="Q1384" s="437"/>
      <c r="R1384" s="437"/>
      <c r="S1384" s="437"/>
      <c r="T1384" s="437"/>
      <c r="U1384" s="437"/>
      <c r="V1384" s="437"/>
      <c r="W1384" s="437"/>
      <c r="X1384" s="437"/>
      <c r="Y1384" s="437"/>
      <c r="Z1384" s="437"/>
      <c r="AA1384" s="437"/>
      <c r="AB1384" s="437"/>
    </row>
    <row r="1385">
      <c r="A1385" s="503"/>
      <c r="B1385" s="503"/>
      <c r="C1385" s="437"/>
      <c r="D1385" s="437"/>
      <c r="E1385" s="437"/>
      <c r="F1385" s="437"/>
      <c r="G1385" s="502"/>
      <c r="H1385" s="437"/>
      <c r="I1385" s="492"/>
      <c r="J1385" s="437"/>
      <c r="K1385" s="437"/>
      <c r="L1385" s="437"/>
      <c r="M1385" s="437"/>
      <c r="N1385" s="437"/>
      <c r="O1385" s="437"/>
      <c r="P1385" s="437"/>
      <c r="Q1385" s="437"/>
      <c r="R1385" s="437"/>
      <c r="S1385" s="437"/>
      <c r="T1385" s="437"/>
      <c r="U1385" s="437"/>
      <c r="V1385" s="437"/>
      <c r="W1385" s="437"/>
      <c r="X1385" s="437"/>
      <c r="Y1385" s="437"/>
      <c r="Z1385" s="437"/>
      <c r="AA1385" s="437"/>
      <c r="AB1385" s="437"/>
    </row>
    <row r="1386">
      <c r="A1386" s="503"/>
      <c r="B1386" s="503"/>
      <c r="C1386" s="437"/>
      <c r="D1386" s="437"/>
      <c r="E1386" s="437"/>
      <c r="F1386" s="437"/>
      <c r="G1386" s="502"/>
      <c r="H1386" s="437"/>
      <c r="I1386" s="492"/>
      <c r="J1386" s="437"/>
      <c r="K1386" s="437"/>
      <c r="L1386" s="437"/>
      <c r="M1386" s="437"/>
      <c r="N1386" s="437"/>
      <c r="O1386" s="437"/>
      <c r="P1386" s="437"/>
      <c r="Q1386" s="437"/>
      <c r="R1386" s="437"/>
      <c r="S1386" s="437"/>
      <c r="T1386" s="437"/>
      <c r="U1386" s="437"/>
      <c r="V1386" s="437"/>
      <c r="W1386" s="437"/>
      <c r="X1386" s="437"/>
      <c r="Y1386" s="437"/>
      <c r="Z1386" s="437"/>
      <c r="AA1386" s="437"/>
      <c r="AB1386" s="437"/>
    </row>
    <row r="1387">
      <c r="A1387" s="503"/>
      <c r="B1387" s="503"/>
      <c r="C1387" s="437"/>
      <c r="D1387" s="437"/>
      <c r="E1387" s="437"/>
      <c r="F1387" s="437"/>
      <c r="G1387" s="502"/>
      <c r="H1387" s="437"/>
      <c r="I1387" s="492"/>
      <c r="J1387" s="437"/>
      <c r="K1387" s="437"/>
      <c r="L1387" s="437"/>
      <c r="M1387" s="437"/>
      <c r="N1387" s="437"/>
      <c r="O1387" s="437"/>
      <c r="P1387" s="437"/>
      <c r="Q1387" s="437"/>
      <c r="R1387" s="437"/>
      <c r="S1387" s="437"/>
      <c r="T1387" s="437"/>
      <c r="U1387" s="437"/>
      <c r="V1387" s="437"/>
      <c r="W1387" s="437"/>
      <c r="X1387" s="437"/>
      <c r="Y1387" s="437"/>
      <c r="Z1387" s="437"/>
      <c r="AA1387" s="437"/>
      <c r="AB1387" s="437"/>
    </row>
    <row r="1388">
      <c r="A1388" s="503"/>
      <c r="B1388" s="503"/>
      <c r="C1388" s="437"/>
      <c r="D1388" s="437"/>
      <c r="E1388" s="437"/>
      <c r="F1388" s="437"/>
      <c r="G1388" s="502"/>
      <c r="H1388" s="437"/>
      <c r="I1388" s="492"/>
      <c r="J1388" s="437"/>
      <c r="K1388" s="437"/>
      <c r="L1388" s="437"/>
      <c r="M1388" s="437"/>
      <c r="N1388" s="437"/>
      <c r="O1388" s="437"/>
      <c r="P1388" s="437"/>
      <c r="Q1388" s="437"/>
      <c r="R1388" s="437"/>
      <c r="S1388" s="437"/>
      <c r="T1388" s="437"/>
      <c r="U1388" s="437"/>
      <c r="V1388" s="437"/>
      <c r="W1388" s="437"/>
      <c r="X1388" s="437"/>
      <c r="Y1388" s="437"/>
      <c r="Z1388" s="437"/>
      <c r="AA1388" s="437"/>
      <c r="AB1388" s="437"/>
    </row>
    <row r="1389">
      <c r="A1389" s="503"/>
      <c r="B1389" s="503"/>
      <c r="C1389" s="437"/>
      <c r="D1389" s="437"/>
      <c r="E1389" s="437"/>
      <c r="F1389" s="437"/>
      <c r="G1389" s="502"/>
      <c r="H1389" s="437"/>
      <c r="I1389" s="492"/>
      <c r="J1389" s="437"/>
      <c r="K1389" s="437"/>
      <c r="L1389" s="437"/>
      <c r="M1389" s="437"/>
      <c r="N1389" s="437"/>
      <c r="O1389" s="437"/>
      <c r="P1389" s="437"/>
      <c r="Q1389" s="437"/>
      <c r="R1389" s="437"/>
      <c r="S1389" s="437"/>
      <c r="T1389" s="437"/>
      <c r="U1389" s="437"/>
      <c r="V1389" s="437"/>
      <c r="W1389" s="437"/>
      <c r="X1389" s="437"/>
      <c r="Y1389" s="437"/>
      <c r="Z1389" s="437"/>
      <c r="AA1389" s="437"/>
      <c r="AB1389" s="437"/>
    </row>
    <row r="1390">
      <c r="A1390" s="503"/>
      <c r="B1390" s="503"/>
      <c r="C1390" s="437"/>
      <c r="D1390" s="437"/>
      <c r="E1390" s="437"/>
      <c r="F1390" s="437"/>
      <c r="G1390" s="502"/>
      <c r="H1390" s="437"/>
      <c r="I1390" s="492"/>
      <c r="J1390" s="437"/>
      <c r="K1390" s="437"/>
      <c r="L1390" s="437"/>
      <c r="M1390" s="437"/>
      <c r="N1390" s="437"/>
      <c r="O1390" s="437"/>
      <c r="P1390" s="437"/>
      <c r="Q1390" s="437"/>
      <c r="R1390" s="437"/>
      <c r="S1390" s="437"/>
      <c r="T1390" s="437"/>
      <c r="U1390" s="437"/>
      <c r="V1390" s="437"/>
      <c r="W1390" s="437"/>
      <c r="X1390" s="437"/>
      <c r="Y1390" s="437"/>
      <c r="Z1390" s="437"/>
      <c r="AA1390" s="437"/>
      <c r="AB1390" s="437"/>
    </row>
    <row r="1391">
      <c r="A1391" s="503"/>
      <c r="B1391" s="503"/>
      <c r="C1391" s="437"/>
      <c r="D1391" s="437"/>
      <c r="E1391" s="437"/>
      <c r="F1391" s="437"/>
      <c r="G1391" s="502"/>
      <c r="H1391" s="437"/>
      <c r="I1391" s="492"/>
      <c r="J1391" s="437"/>
      <c r="K1391" s="437"/>
      <c r="L1391" s="437"/>
      <c r="M1391" s="437"/>
      <c r="N1391" s="437"/>
      <c r="O1391" s="437"/>
      <c r="P1391" s="437"/>
      <c r="Q1391" s="437"/>
      <c r="R1391" s="437"/>
      <c r="S1391" s="437"/>
      <c r="T1391" s="437"/>
      <c r="U1391" s="437"/>
      <c r="V1391" s="437"/>
      <c r="W1391" s="437"/>
      <c r="X1391" s="437"/>
      <c r="Y1391" s="437"/>
      <c r="Z1391" s="437"/>
      <c r="AA1391" s="437"/>
      <c r="AB1391" s="437"/>
    </row>
    <row r="1392">
      <c r="A1392" s="503"/>
      <c r="B1392" s="503"/>
      <c r="C1392" s="437"/>
      <c r="D1392" s="437"/>
      <c r="E1392" s="437"/>
      <c r="F1392" s="437"/>
      <c r="G1392" s="502"/>
      <c r="H1392" s="437"/>
      <c r="I1392" s="492"/>
      <c r="J1392" s="437"/>
      <c r="K1392" s="437"/>
      <c r="L1392" s="437"/>
      <c r="M1392" s="437"/>
      <c r="N1392" s="437"/>
      <c r="O1392" s="437"/>
      <c r="P1392" s="437"/>
      <c r="Q1392" s="437"/>
      <c r="R1392" s="437"/>
      <c r="S1392" s="437"/>
      <c r="T1392" s="437"/>
      <c r="U1392" s="437"/>
      <c r="V1392" s="437"/>
      <c r="W1392" s="437"/>
      <c r="X1392" s="437"/>
      <c r="Y1392" s="437"/>
      <c r="Z1392" s="437"/>
      <c r="AA1392" s="437"/>
      <c r="AB1392" s="437"/>
    </row>
    <row r="1393">
      <c r="A1393" s="503"/>
      <c r="B1393" s="503"/>
      <c r="C1393" s="437"/>
      <c r="D1393" s="437"/>
      <c r="E1393" s="437"/>
      <c r="F1393" s="437"/>
      <c r="G1393" s="502"/>
      <c r="H1393" s="437"/>
      <c r="I1393" s="492"/>
      <c r="J1393" s="437"/>
      <c r="K1393" s="437"/>
      <c r="L1393" s="437"/>
      <c r="M1393" s="437"/>
      <c r="N1393" s="437"/>
      <c r="O1393" s="437"/>
      <c r="P1393" s="437"/>
      <c r="Q1393" s="437"/>
      <c r="R1393" s="437"/>
      <c r="S1393" s="437"/>
      <c r="T1393" s="437"/>
      <c r="U1393" s="437"/>
      <c r="V1393" s="437"/>
      <c r="W1393" s="437"/>
      <c r="X1393" s="437"/>
      <c r="Y1393" s="437"/>
      <c r="Z1393" s="437"/>
      <c r="AA1393" s="437"/>
      <c r="AB1393" s="437"/>
    </row>
    <row r="1394">
      <c r="A1394" s="503"/>
      <c r="B1394" s="503"/>
      <c r="C1394" s="437"/>
      <c r="D1394" s="437"/>
      <c r="E1394" s="437"/>
      <c r="F1394" s="437"/>
      <c r="G1394" s="502"/>
      <c r="H1394" s="437"/>
      <c r="I1394" s="492"/>
      <c r="J1394" s="437"/>
      <c r="K1394" s="437"/>
      <c r="L1394" s="437"/>
      <c r="M1394" s="437"/>
      <c r="N1394" s="437"/>
      <c r="O1394" s="437"/>
      <c r="P1394" s="437"/>
      <c r="Q1394" s="437"/>
      <c r="R1394" s="437"/>
      <c r="S1394" s="437"/>
      <c r="T1394" s="437"/>
      <c r="U1394" s="437"/>
      <c r="V1394" s="437"/>
      <c r="W1394" s="437"/>
      <c r="X1394" s="437"/>
      <c r="Y1394" s="437"/>
      <c r="Z1394" s="437"/>
      <c r="AA1394" s="437"/>
      <c r="AB1394" s="437"/>
    </row>
    <row r="1395">
      <c r="A1395" s="503"/>
      <c r="B1395" s="503"/>
      <c r="C1395" s="437"/>
      <c r="D1395" s="437"/>
      <c r="E1395" s="437"/>
      <c r="F1395" s="437"/>
      <c r="G1395" s="502"/>
      <c r="H1395" s="437"/>
      <c r="I1395" s="492"/>
      <c r="J1395" s="437"/>
      <c r="K1395" s="437"/>
      <c r="L1395" s="437"/>
      <c r="M1395" s="437"/>
      <c r="N1395" s="437"/>
      <c r="O1395" s="437"/>
      <c r="P1395" s="437"/>
      <c r="Q1395" s="437"/>
      <c r="R1395" s="437"/>
      <c r="S1395" s="437"/>
      <c r="T1395" s="437"/>
      <c r="U1395" s="437"/>
      <c r="V1395" s="437"/>
      <c r="W1395" s="437"/>
      <c r="X1395" s="437"/>
      <c r="Y1395" s="437"/>
      <c r="Z1395" s="437"/>
      <c r="AA1395" s="437"/>
      <c r="AB1395" s="437"/>
    </row>
    <row r="1396">
      <c r="A1396" s="503"/>
      <c r="B1396" s="503"/>
      <c r="C1396" s="437"/>
      <c r="D1396" s="437"/>
      <c r="E1396" s="437"/>
      <c r="F1396" s="437"/>
      <c r="G1396" s="502"/>
      <c r="H1396" s="437"/>
      <c r="I1396" s="492"/>
      <c r="J1396" s="437"/>
      <c r="K1396" s="437"/>
      <c r="L1396" s="437"/>
      <c r="M1396" s="437"/>
      <c r="N1396" s="437"/>
      <c r="O1396" s="437"/>
      <c r="P1396" s="437"/>
      <c r="Q1396" s="437"/>
      <c r="R1396" s="437"/>
      <c r="S1396" s="437"/>
      <c r="T1396" s="437"/>
      <c r="U1396" s="437"/>
      <c r="V1396" s="437"/>
      <c r="W1396" s="437"/>
      <c r="X1396" s="437"/>
      <c r="Y1396" s="437"/>
      <c r="Z1396" s="437"/>
      <c r="AA1396" s="437"/>
      <c r="AB1396" s="437"/>
    </row>
    <row r="1397">
      <c r="A1397" s="503"/>
      <c r="B1397" s="503"/>
      <c r="C1397" s="437"/>
      <c r="D1397" s="437"/>
      <c r="E1397" s="437"/>
      <c r="F1397" s="437"/>
      <c r="G1397" s="502"/>
      <c r="H1397" s="437"/>
      <c r="I1397" s="492"/>
      <c r="J1397" s="437"/>
      <c r="K1397" s="437"/>
      <c r="L1397" s="437"/>
      <c r="M1397" s="437"/>
      <c r="N1397" s="437"/>
      <c r="O1397" s="437"/>
      <c r="P1397" s="437"/>
      <c r="Q1397" s="437"/>
      <c r="R1397" s="437"/>
      <c r="S1397" s="437"/>
      <c r="T1397" s="437"/>
      <c r="U1397" s="437"/>
      <c r="V1397" s="437"/>
      <c r="W1397" s="437"/>
      <c r="X1397" s="437"/>
      <c r="Y1397" s="437"/>
      <c r="Z1397" s="437"/>
      <c r="AA1397" s="437"/>
      <c r="AB1397" s="437"/>
    </row>
    <row r="1398">
      <c r="A1398" s="503"/>
      <c r="B1398" s="503"/>
      <c r="C1398" s="437"/>
      <c r="D1398" s="437"/>
      <c r="E1398" s="437"/>
      <c r="F1398" s="437"/>
      <c r="G1398" s="502"/>
      <c r="H1398" s="437"/>
      <c r="I1398" s="492"/>
      <c r="J1398" s="437"/>
      <c r="K1398" s="437"/>
      <c r="L1398" s="437"/>
      <c r="M1398" s="437"/>
      <c r="N1398" s="437"/>
      <c r="O1398" s="437"/>
      <c r="P1398" s="437"/>
      <c r="Q1398" s="437"/>
      <c r="R1398" s="437"/>
      <c r="S1398" s="437"/>
      <c r="T1398" s="437"/>
      <c r="U1398" s="437"/>
      <c r="V1398" s="437"/>
      <c r="W1398" s="437"/>
      <c r="X1398" s="437"/>
      <c r="Y1398" s="437"/>
      <c r="Z1398" s="437"/>
      <c r="AA1398" s="437"/>
      <c r="AB1398" s="437"/>
    </row>
    <row r="1399">
      <c r="A1399" s="503"/>
      <c r="B1399" s="503"/>
      <c r="C1399" s="437"/>
      <c r="D1399" s="437"/>
      <c r="E1399" s="437"/>
      <c r="F1399" s="437"/>
      <c r="G1399" s="502"/>
      <c r="H1399" s="437"/>
      <c r="I1399" s="492"/>
      <c r="J1399" s="437"/>
      <c r="K1399" s="437"/>
      <c r="L1399" s="437"/>
      <c r="M1399" s="437"/>
      <c r="N1399" s="437"/>
      <c r="O1399" s="437"/>
      <c r="P1399" s="437"/>
      <c r="Q1399" s="437"/>
      <c r="R1399" s="437"/>
      <c r="S1399" s="437"/>
      <c r="T1399" s="437"/>
      <c r="U1399" s="437"/>
      <c r="V1399" s="437"/>
      <c r="W1399" s="437"/>
      <c r="X1399" s="437"/>
      <c r="Y1399" s="437"/>
      <c r="Z1399" s="437"/>
      <c r="AA1399" s="437"/>
      <c r="AB1399" s="437"/>
    </row>
    <row r="1400">
      <c r="A1400" s="503"/>
      <c r="B1400" s="503"/>
      <c r="C1400" s="437"/>
      <c r="D1400" s="437"/>
      <c r="E1400" s="437"/>
      <c r="F1400" s="437"/>
      <c r="G1400" s="502"/>
      <c r="H1400" s="437"/>
      <c r="I1400" s="492"/>
      <c r="J1400" s="437"/>
      <c r="K1400" s="437"/>
      <c r="L1400" s="437"/>
      <c r="M1400" s="437"/>
      <c r="N1400" s="437"/>
      <c r="O1400" s="437"/>
      <c r="P1400" s="437"/>
      <c r="Q1400" s="437"/>
      <c r="R1400" s="437"/>
      <c r="S1400" s="437"/>
      <c r="T1400" s="437"/>
      <c r="U1400" s="437"/>
      <c r="V1400" s="437"/>
      <c r="W1400" s="437"/>
      <c r="X1400" s="437"/>
      <c r="Y1400" s="437"/>
      <c r="Z1400" s="437"/>
      <c r="AA1400" s="437"/>
      <c r="AB1400" s="437"/>
    </row>
    <row r="1401">
      <c r="A1401" s="503"/>
      <c r="B1401" s="503"/>
      <c r="C1401" s="437"/>
      <c r="D1401" s="437"/>
      <c r="E1401" s="437"/>
      <c r="F1401" s="437"/>
      <c r="G1401" s="502"/>
      <c r="H1401" s="437"/>
      <c r="I1401" s="492"/>
      <c r="J1401" s="437"/>
      <c r="K1401" s="437"/>
      <c r="L1401" s="437"/>
      <c r="M1401" s="437"/>
      <c r="N1401" s="437"/>
      <c r="O1401" s="437"/>
      <c r="P1401" s="437"/>
      <c r="Q1401" s="437"/>
      <c r="R1401" s="437"/>
      <c r="S1401" s="437"/>
      <c r="T1401" s="437"/>
      <c r="U1401" s="437"/>
      <c r="V1401" s="437"/>
      <c r="W1401" s="437"/>
      <c r="X1401" s="437"/>
      <c r="Y1401" s="437"/>
      <c r="Z1401" s="437"/>
      <c r="AA1401" s="437"/>
      <c r="AB1401" s="437"/>
    </row>
    <row r="1402">
      <c r="A1402" s="503"/>
      <c r="B1402" s="503"/>
      <c r="C1402" s="437"/>
      <c r="D1402" s="437"/>
      <c r="E1402" s="437"/>
      <c r="F1402" s="437"/>
      <c r="G1402" s="502"/>
      <c r="H1402" s="437"/>
      <c r="I1402" s="492"/>
      <c r="J1402" s="437"/>
      <c r="K1402" s="437"/>
      <c r="L1402" s="437"/>
      <c r="M1402" s="437"/>
      <c r="N1402" s="437"/>
      <c r="O1402" s="437"/>
      <c r="P1402" s="437"/>
      <c r="Q1402" s="437"/>
      <c r="R1402" s="437"/>
      <c r="S1402" s="437"/>
      <c r="T1402" s="437"/>
      <c r="U1402" s="437"/>
      <c r="V1402" s="437"/>
      <c r="W1402" s="437"/>
      <c r="X1402" s="437"/>
      <c r="Y1402" s="437"/>
      <c r="Z1402" s="437"/>
      <c r="AA1402" s="437"/>
      <c r="AB1402" s="437"/>
    </row>
    <row r="1403">
      <c r="A1403" s="503"/>
      <c r="B1403" s="503"/>
      <c r="C1403" s="437"/>
      <c r="D1403" s="437"/>
      <c r="E1403" s="437"/>
      <c r="F1403" s="437"/>
      <c r="G1403" s="502"/>
      <c r="H1403" s="437"/>
      <c r="I1403" s="492"/>
      <c r="J1403" s="437"/>
      <c r="K1403" s="437"/>
      <c r="L1403" s="437"/>
      <c r="M1403" s="437"/>
      <c r="N1403" s="437"/>
      <c r="O1403" s="437"/>
      <c r="P1403" s="437"/>
      <c r="Q1403" s="437"/>
      <c r="R1403" s="437"/>
      <c r="S1403" s="437"/>
      <c r="T1403" s="437"/>
      <c r="U1403" s="437"/>
      <c r="V1403" s="437"/>
      <c r="W1403" s="437"/>
      <c r="X1403" s="437"/>
      <c r="Y1403" s="437"/>
      <c r="Z1403" s="437"/>
      <c r="AA1403" s="437"/>
      <c r="AB1403" s="437"/>
    </row>
    <row r="1404">
      <c r="A1404" s="503"/>
      <c r="B1404" s="503"/>
      <c r="C1404" s="437"/>
      <c r="D1404" s="437"/>
      <c r="E1404" s="437"/>
      <c r="F1404" s="437"/>
      <c r="G1404" s="502"/>
      <c r="H1404" s="437"/>
      <c r="I1404" s="492"/>
      <c r="J1404" s="437"/>
      <c r="K1404" s="437"/>
      <c r="L1404" s="437"/>
      <c r="M1404" s="437"/>
      <c r="N1404" s="437"/>
      <c r="O1404" s="437"/>
      <c r="P1404" s="437"/>
      <c r="Q1404" s="437"/>
      <c r="R1404" s="437"/>
      <c r="S1404" s="437"/>
      <c r="T1404" s="437"/>
      <c r="U1404" s="437"/>
      <c r="V1404" s="437"/>
      <c r="W1404" s="437"/>
      <c r="X1404" s="437"/>
      <c r="Y1404" s="437"/>
      <c r="Z1404" s="437"/>
      <c r="AA1404" s="437"/>
      <c r="AB1404" s="437"/>
    </row>
    <row r="1405">
      <c r="A1405" s="503"/>
      <c r="B1405" s="503"/>
      <c r="C1405" s="437"/>
      <c r="D1405" s="437"/>
      <c r="E1405" s="437"/>
      <c r="F1405" s="437"/>
      <c r="G1405" s="502"/>
      <c r="H1405" s="437"/>
      <c r="I1405" s="492"/>
      <c r="J1405" s="437"/>
      <c r="K1405" s="437"/>
      <c r="L1405" s="437"/>
      <c r="M1405" s="437"/>
      <c r="N1405" s="437"/>
      <c r="O1405" s="437"/>
      <c r="P1405" s="437"/>
      <c r="Q1405" s="437"/>
      <c r="R1405" s="437"/>
      <c r="S1405" s="437"/>
      <c r="T1405" s="437"/>
      <c r="U1405" s="437"/>
      <c r="V1405" s="437"/>
      <c r="W1405" s="437"/>
      <c r="X1405" s="437"/>
      <c r="Y1405" s="437"/>
      <c r="Z1405" s="437"/>
      <c r="AA1405" s="437"/>
      <c r="AB1405" s="437"/>
    </row>
    <row r="1406">
      <c r="A1406" s="503"/>
      <c r="B1406" s="503"/>
      <c r="C1406" s="437"/>
      <c r="D1406" s="437"/>
      <c r="E1406" s="437"/>
      <c r="F1406" s="437"/>
      <c r="G1406" s="502"/>
      <c r="H1406" s="437"/>
      <c r="I1406" s="492"/>
      <c r="J1406" s="437"/>
      <c r="K1406" s="437"/>
      <c r="L1406" s="437"/>
      <c r="M1406" s="437"/>
      <c r="N1406" s="437"/>
      <c r="O1406" s="437"/>
      <c r="P1406" s="437"/>
      <c r="Q1406" s="437"/>
      <c r="R1406" s="437"/>
      <c r="S1406" s="437"/>
      <c r="T1406" s="437"/>
      <c r="U1406" s="437"/>
      <c r="V1406" s="437"/>
      <c r="W1406" s="437"/>
      <c r="X1406" s="437"/>
      <c r="Y1406" s="437"/>
      <c r="Z1406" s="437"/>
      <c r="AA1406" s="437"/>
      <c r="AB1406" s="437"/>
    </row>
    <row r="1407">
      <c r="A1407" s="503"/>
      <c r="B1407" s="503"/>
      <c r="C1407" s="437"/>
      <c r="D1407" s="437"/>
      <c r="E1407" s="437"/>
      <c r="F1407" s="437"/>
      <c r="G1407" s="502"/>
      <c r="H1407" s="437"/>
      <c r="I1407" s="492"/>
      <c r="J1407" s="437"/>
      <c r="K1407" s="437"/>
      <c r="L1407" s="437"/>
      <c r="M1407" s="437"/>
      <c r="N1407" s="437"/>
      <c r="O1407" s="437"/>
      <c r="P1407" s="437"/>
      <c r="Q1407" s="437"/>
      <c r="R1407" s="437"/>
      <c r="S1407" s="437"/>
      <c r="T1407" s="437"/>
      <c r="U1407" s="437"/>
      <c r="V1407" s="437"/>
      <c r="W1407" s="437"/>
      <c r="X1407" s="437"/>
      <c r="Y1407" s="437"/>
      <c r="Z1407" s="437"/>
      <c r="AA1407" s="437"/>
      <c r="AB1407" s="437"/>
    </row>
    <row r="1408">
      <c r="A1408" s="503"/>
      <c r="B1408" s="503"/>
      <c r="C1408" s="437"/>
      <c r="D1408" s="437"/>
      <c r="E1408" s="437"/>
      <c r="F1408" s="437"/>
      <c r="G1408" s="502"/>
      <c r="H1408" s="437"/>
      <c r="I1408" s="492"/>
      <c r="J1408" s="437"/>
      <c r="K1408" s="437"/>
      <c r="L1408" s="437"/>
      <c r="M1408" s="437"/>
      <c r="N1408" s="437"/>
      <c r="O1408" s="437"/>
      <c r="P1408" s="437"/>
      <c r="Q1408" s="437"/>
      <c r="R1408" s="437"/>
      <c r="S1408" s="437"/>
      <c r="T1408" s="437"/>
      <c r="U1408" s="437"/>
      <c r="V1408" s="437"/>
      <c r="W1408" s="437"/>
      <c r="X1408" s="437"/>
      <c r="Y1408" s="437"/>
      <c r="Z1408" s="437"/>
      <c r="AA1408" s="437"/>
      <c r="AB1408" s="437"/>
    </row>
    <row r="1409">
      <c r="A1409" s="503"/>
      <c r="B1409" s="503"/>
      <c r="C1409" s="437"/>
      <c r="D1409" s="437"/>
      <c r="E1409" s="437"/>
      <c r="F1409" s="437"/>
      <c r="G1409" s="502"/>
      <c r="H1409" s="437"/>
      <c r="I1409" s="492"/>
      <c r="J1409" s="437"/>
      <c r="K1409" s="437"/>
      <c r="L1409" s="437"/>
      <c r="M1409" s="437"/>
      <c r="N1409" s="437"/>
      <c r="O1409" s="437"/>
      <c r="P1409" s="437"/>
      <c r="Q1409" s="437"/>
      <c r="R1409" s="437"/>
      <c r="S1409" s="437"/>
      <c r="T1409" s="437"/>
      <c r="U1409" s="437"/>
      <c r="V1409" s="437"/>
      <c r="W1409" s="437"/>
      <c r="X1409" s="437"/>
      <c r="Y1409" s="437"/>
      <c r="Z1409" s="437"/>
      <c r="AA1409" s="437"/>
      <c r="AB1409" s="437"/>
    </row>
    <row r="1410">
      <c r="A1410" s="503"/>
      <c r="B1410" s="503"/>
      <c r="C1410" s="437"/>
      <c r="D1410" s="437"/>
      <c r="E1410" s="437"/>
      <c r="F1410" s="437"/>
      <c r="G1410" s="502"/>
      <c r="H1410" s="437"/>
      <c r="I1410" s="492"/>
      <c r="J1410" s="437"/>
      <c r="K1410" s="437"/>
      <c r="L1410" s="437"/>
      <c r="M1410" s="437"/>
      <c r="N1410" s="437"/>
      <c r="O1410" s="437"/>
      <c r="P1410" s="437"/>
      <c r="Q1410" s="437"/>
      <c r="R1410" s="437"/>
      <c r="S1410" s="437"/>
      <c r="T1410" s="437"/>
      <c r="U1410" s="437"/>
      <c r="V1410" s="437"/>
      <c r="W1410" s="437"/>
      <c r="X1410" s="437"/>
      <c r="Y1410" s="437"/>
      <c r="Z1410" s="437"/>
      <c r="AA1410" s="437"/>
      <c r="AB1410" s="437"/>
    </row>
    <row r="1411">
      <c r="A1411" s="503"/>
      <c r="B1411" s="503"/>
      <c r="C1411" s="437"/>
      <c r="D1411" s="437"/>
      <c r="E1411" s="437"/>
      <c r="F1411" s="437"/>
      <c r="G1411" s="502"/>
      <c r="H1411" s="437"/>
      <c r="I1411" s="492"/>
      <c r="J1411" s="437"/>
      <c r="K1411" s="437"/>
      <c r="L1411" s="437"/>
      <c r="M1411" s="437"/>
      <c r="N1411" s="437"/>
      <c r="O1411" s="437"/>
      <c r="P1411" s="437"/>
      <c r="Q1411" s="437"/>
      <c r="R1411" s="437"/>
      <c r="S1411" s="437"/>
      <c r="T1411" s="437"/>
      <c r="U1411" s="437"/>
      <c r="V1411" s="437"/>
      <c r="W1411" s="437"/>
      <c r="X1411" s="437"/>
      <c r="Y1411" s="437"/>
      <c r="Z1411" s="437"/>
      <c r="AA1411" s="437"/>
      <c r="AB1411" s="437"/>
    </row>
    <row r="1412">
      <c r="A1412" s="503"/>
      <c r="B1412" s="503"/>
      <c r="C1412" s="437"/>
      <c r="D1412" s="437"/>
      <c r="E1412" s="437"/>
      <c r="F1412" s="437"/>
      <c r="G1412" s="502"/>
      <c r="H1412" s="437"/>
      <c r="I1412" s="492"/>
      <c r="J1412" s="437"/>
      <c r="K1412" s="437"/>
      <c r="L1412" s="437"/>
      <c r="M1412" s="437"/>
      <c r="N1412" s="437"/>
      <c r="O1412" s="437"/>
      <c r="P1412" s="437"/>
      <c r="Q1412" s="437"/>
      <c r="R1412" s="437"/>
      <c r="S1412" s="437"/>
      <c r="T1412" s="437"/>
      <c r="U1412" s="437"/>
      <c r="V1412" s="437"/>
      <c r="W1412" s="437"/>
      <c r="X1412" s="437"/>
      <c r="Y1412" s="437"/>
      <c r="Z1412" s="437"/>
      <c r="AA1412" s="437"/>
      <c r="AB1412" s="437"/>
    </row>
    <row r="1413">
      <c r="A1413" s="503"/>
      <c r="B1413" s="503"/>
      <c r="C1413" s="437"/>
      <c r="D1413" s="437"/>
      <c r="E1413" s="437"/>
      <c r="F1413" s="437"/>
      <c r="G1413" s="502"/>
      <c r="H1413" s="437"/>
      <c r="I1413" s="492"/>
      <c r="J1413" s="437"/>
      <c r="K1413" s="437"/>
      <c r="L1413" s="437"/>
      <c r="M1413" s="437"/>
      <c r="N1413" s="437"/>
      <c r="O1413" s="437"/>
      <c r="P1413" s="437"/>
      <c r="Q1413" s="437"/>
      <c r="R1413" s="437"/>
      <c r="S1413" s="437"/>
      <c r="T1413" s="437"/>
      <c r="U1413" s="437"/>
      <c r="V1413" s="437"/>
      <c r="W1413" s="437"/>
      <c r="X1413" s="437"/>
      <c r="Y1413" s="437"/>
      <c r="Z1413" s="437"/>
      <c r="AA1413" s="437"/>
      <c r="AB1413" s="437"/>
    </row>
    <row r="1414">
      <c r="A1414" s="503"/>
      <c r="B1414" s="503"/>
      <c r="C1414" s="437"/>
      <c r="D1414" s="437"/>
      <c r="E1414" s="437"/>
      <c r="F1414" s="437"/>
      <c r="G1414" s="502"/>
      <c r="H1414" s="437"/>
      <c r="I1414" s="492"/>
      <c r="J1414" s="437"/>
      <c r="K1414" s="437"/>
      <c r="L1414" s="437"/>
      <c r="M1414" s="437"/>
      <c r="N1414" s="437"/>
      <c r="O1414" s="437"/>
      <c r="P1414" s="437"/>
      <c r="Q1414" s="437"/>
      <c r="R1414" s="437"/>
      <c r="S1414" s="437"/>
      <c r="T1414" s="437"/>
      <c r="U1414" s="437"/>
      <c r="V1414" s="437"/>
      <c r="W1414" s="437"/>
      <c r="X1414" s="437"/>
      <c r="Y1414" s="437"/>
      <c r="Z1414" s="437"/>
      <c r="AA1414" s="437"/>
      <c r="AB1414" s="437"/>
    </row>
    <row r="1415">
      <c r="A1415" s="503"/>
      <c r="B1415" s="503"/>
      <c r="C1415" s="437"/>
      <c r="D1415" s="437"/>
      <c r="E1415" s="437"/>
      <c r="F1415" s="437"/>
      <c r="G1415" s="502"/>
      <c r="H1415" s="437"/>
      <c r="I1415" s="492"/>
      <c r="J1415" s="437"/>
      <c r="K1415" s="437"/>
      <c r="L1415" s="437"/>
      <c r="M1415" s="437"/>
      <c r="N1415" s="437"/>
      <c r="O1415" s="437"/>
      <c r="P1415" s="437"/>
      <c r="Q1415" s="437"/>
      <c r="R1415" s="437"/>
      <c r="S1415" s="437"/>
      <c r="T1415" s="437"/>
      <c r="U1415" s="437"/>
      <c r="V1415" s="437"/>
      <c r="W1415" s="437"/>
      <c r="X1415" s="437"/>
      <c r="Y1415" s="437"/>
      <c r="Z1415" s="437"/>
      <c r="AA1415" s="437"/>
      <c r="AB1415" s="437"/>
    </row>
    <row r="1416">
      <c r="A1416" s="503"/>
      <c r="B1416" s="503"/>
      <c r="C1416" s="437"/>
      <c r="D1416" s="437"/>
      <c r="E1416" s="437"/>
      <c r="F1416" s="437"/>
      <c r="G1416" s="502"/>
      <c r="H1416" s="437"/>
      <c r="I1416" s="492"/>
      <c r="J1416" s="437"/>
      <c r="K1416" s="437"/>
      <c r="L1416" s="437"/>
      <c r="M1416" s="437"/>
      <c r="N1416" s="437"/>
      <c r="O1416" s="437"/>
      <c r="P1416" s="437"/>
      <c r="Q1416" s="437"/>
      <c r="R1416" s="437"/>
      <c r="S1416" s="437"/>
      <c r="T1416" s="437"/>
      <c r="U1416" s="437"/>
      <c r="V1416" s="437"/>
      <c r="W1416" s="437"/>
      <c r="X1416" s="437"/>
      <c r="Y1416" s="437"/>
      <c r="Z1416" s="437"/>
      <c r="AA1416" s="437"/>
      <c r="AB1416" s="437"/>
    </row>
    <row r="1417">
      <c r="A1417" s="503"/>
      <c r="B1417" s="503"/>
      <c r="C1417" s="437"/>
      <c r="D1417" s="437"/>
      <c r="E1417" s="437"/>
      <c r="F1417" s="437"/>
      <c r="G1417" s="502"/>
      <c r="H1417" s="437"/>
      <c r="I1417" s="492"/>
      <c r="J1417" s="437"/>
      <c r="K1417" s="437"/>
      <c r="L1417" s="437"/>
      <c r="M1417" s="437"/>
      <c r="N1417" s="437"/>
      <c r="O1417" s="437"/>
      <c r="P1417" s="437"/>
      <c r="Q1417" s="437"/>
      <c r="R1417" s="437"/>
      <c r="S1417" s="437"/>
      <c r="T1417" s="437"/>
      <c r="U1417" s="437"/>
      <c r="V1417" s="437"/>
      <c r="W1417" s="437"/>
      <c r="X1417" s="437"/>
      <c r="Y1417" s="437"/>
      <c r="Z1417" s="437"/>
      <c r="AA1417" s="437"/>
      <c r="AB1417" s="437"/>
    </row>
    <row r="1418">
      <c r="A1418" s="503"/>
      <c r="B1418" s="503"/>
      <c r="C1418" s="437"/>
      <c r="D1418" s="437"/>
      <c r="E1418" s="437"/>
      <c r="F1418" s="437"/>
      <c r="G1418" s="502"/>
      <c r="H1418" s="437"/>
      <c r="I1418" s="492"/>
      <c r="J1418" s="437"/>
      <c r="K1418" s="437"/>
      <c r="L1418" s="437"/>
      <c r="M1418" s="437"/>
      <c r="N1418" s="437"/>
      <c r="O1418" s="437"/>
      <c r="P1418" s="437"/>
      <c r="Q1418" s="437"/>
      <c r="R1418" s="437"/>
      <c r="S1418" s="437"/>
      <c r="T1418" s="437"/>
      <c r="U1418" s="437"/>
      <c r="V1418" s="437"/>
      <c r="W1418" s="437"/>
      <c r="X1418" s="437"/>
      <c r="Y1418" s="437"/>
      <c r="Z1418" s="437"/>
      <c r="AA1418" s="437"/>
      <c r="AB1418" s="437"/>
    </row>
    <row r="1419">
      <c r="A1419" s="503"/>
      <c r="B1419" s="503"/>
      <c r="C1419" s="437"/>
      <c r="D1419" s="437"/>
      <c r="E1419" s="437"/>
      <c r="F1419" s="437"/>
      <c r="G1419" s="502"/>
      <c r="H1419" s="437"/>
      <c r="I1419" s="492"/>
      <c r="J1419" s="437"/>
      <c r="K1419" s="437"/>
      <c r="L1419" s="437"/>
      <c r="M1419" s="437"/>
      <c r="N1419" s="437"/>
      <c r="O1419" s="437"/>
      <c r="P1419" s="437"/>
      <c r="Q1419" s="437"/>
      <c r="R1419" s="437"/>
      <c r="S1419" s="437"/>
      <c r="T1419" s="437"/>
      <c r="U1419" s="437"/>
      <c r="V1419" s="437"/>
      <c r="W1419" s="437"/>
      <c r="X1419" s="437"/>
      <c r="Y1419" s="437"/>
      <c r="Z1419" s="437"/>
      <c r="AA1419" s="437"/>
      <c r="AB1419" s="437"/>
    </row>
    <row r="1420">
      <c r="A1420" s="503"/>
      <c r="B1420" s="503"/>
      <c r="C1420" s="437"/>
      <c r="D1420" s="437"/>
      <c r="E1420" s="437"/>
      <c r="F1420" s="437"/>
      <c r="G1420" s="502"/>
      <c r="H1420" s="437"/>
      <c r="I1420" s="492"/>
      <c r="J1420" s="437"/>
      <c r="K1420" s="437"/>
      <c r="L1420" s="437"/>
      <c r="M1420" s="437"/>
      <c r="N1420" s="437"/>
      <c r="O1420" s="437"/>
      <c r="P1420" s="437"/>
      <c r="Q1420" s="437"/>
      <c r="R1420" s="437"/>
      <c r="S1420" s="437"/>
      <c r="T1420" s="437"/>
      <c r="U1420" s="437"/>
      <c r="V1420" s="437"/>
      <c r="W1420" s="437"/>
      <c r="X1420" s="437"/>
      <c r="Y1420" s="437"/>
      <c r="Z1420" s="437"/>
      <c r="AA1420" s="437"/>
      <c r="AB1420" s="437"/>
    </row>
    <row r="1421">
      <c r="A1421" s="503"/>
      <c r="B1421" s="503"/>
      <c r="C1421" s="437"/>
      <c r="D1421" s="437"/>
      <c r="E1421" s="437"/>
      <c r="F1421" s="437"/>
      <c r="G1421" s="502"/>
      <c r="H1421" s="437"/>
      <c r="I1421" s="492"/>
      <c r="J1421" s="437"/>
      <c r="K1421" s="437"/>
      <c r="L1421" s="437"/>
      <c r="M1421" s="437"/>
      <c r="N1421" s="437"/>
      <c r="O1421" s="437"/>
      <c r="P1421" s="437"/>
      <c r="Q1421" s="437"/>
      <c r="R1421" s="437"/>
      <c r="S1421" s="437"/>
      <c r="T1421" s="437"/>
      <c r="U1421" s="437"/>
      <c r="V1421" s="437"/>
      <c r="W1421" s="437"/>
      <c r="X1421" s="437"/>
      <c r="Y1421" s="437"/>
      <c r="Z1421" s="437"/>
      <c r="AA1421" s="437"/>
      <c r="AB1421" s="437"/>
    </row>
    <row r="1422">
      <c r="A1422" s="503"/>
      <c r="B1422" s="503"/>
      <c r="C1422" s="437"/>
      <c r="D1422" s="437"/>
      <c r="E1422" s="437"/>
      <c r="F1422" s="437"/>
      <c r="G1422" s="502"/>
      <c r="H1422" s="437"/>
      <c r="I1422" s="492"/>
      <c r="J1422" s="437"/>
      <c r="K1422" s="437"/>
      <c r="L1422" s="437"/>
      <c r="M1422" s="437"/>
      <c r="N1422" s="437"/>
      <c r="O1422" s="437"/>
      <c r="P1422" s="437"/>
      <c r="Q1422" s="437"/>
      <c r="R1422" s="437"/>
      <c r="S1422" s="437"/>
      <c r="T1422" s="437"/>
      <c r="U1422" s="437"/>
      <c r="V1422" s="437"/>
      <c r="W1422" s="437"/>
      <c r="X1422" s="437"/>
      <c r="Y1422" s="437"/>
      <c r="Z1422" s="437"/>
      <c r="AA1422" s="437"/>
      <c r="AB1422" s="437"/>
    </row>
    <row r="1423">
      <c r="A1423" s="503"/>
      <c r="B1423" s="503"/>
      <c r="C1423" s="437"/>
      <c r="D1423" s="437"/>
      <c r="E1423" s="437"/>
      <c r="F1423" s="437"/>
      <c r="G1423" s="502"/>
      <c r="H1423" s="437"/>
      <c r="I1423" s="492"/>
      <c r="J1423" s="437"/>
      <c r="K1423" s="437"/>
      <c r="L1423" s="437"/>
      <c r="M1423" s="437"/>
      <c r="N1423" s="437"/>
      <c r="O1423" s="437"/>
      <c r="P1423" s="437"/>
      <c r="Q1423" s="437"/>
      <c r="R1423" s="437"/>
      <c r="S1423" s="437"/>
      <c r="T1423" s="437"/>
      <c r="U1423" s="437"/>
      <c r="V1423" s="437"/>
      <c r="W1423" s="437"/>
      <c r="X1423" s="437"/>
      <c r="Y1423" s="437"/>
      <c r="Z1423" s="437"/>
      <c r="AA1423" s="437"/>
      <c r="AB1423" s="437"/>
    </row>
    <row r="1424">
      <c r="A1424" s="503"/>
      <c r="B1424" s="503"/>
      <c r="C1424" s="437"/>
      <c r="D1424" s="437"/>
      <c r="E1424" s="437"/>
      <c r="F1424" s="437"/>
      <c r="G1424" s="502"/>
      <c r="H1424" s="437"/>
      <c r="I1424" s="492"/>
      <c r="J1424" s="437"/>
      <c r="K1424" s="437"/>
      <c r="L1424" s="437"/>
      <c r="M1424" s="437"/>
      <c r="N1424" s="437"/>
      <c r="O1424" s="437"/>
      <c r="P1424" s="437"/>
      <c r="Q1424" s="437"/>
      <c r="R1424" s="437"/>
      <c r="S1424" s="437"/>
      <c r="T1424" s="437"/>
      <c r="U1424" s="437"/>
      <c r="V1424" s="437"/>
      <c r="W1424" s="437"/>
      <c r="X1424" s="437"/>
      <c r="Y1424" s="437"/>
      <c r="Z1424" s="437"/>
      <c r="AA1424" s="437"/>
      <c r="AB1424" s="437"/>
    </row>
    <row r="1425">
      <c r="A1425" s="503"/>
      <c r="B1425" s="503"/>
      <c r="C1425" s="437"/>
      <c r="D1425" s="437"/>
      <c r="E1425" s="437"/>
      <c r="F1425" s="437"/>
      <c r="G1425" s="502"/>
      <c r="H1425" s="437"/>
      <c r="I1425" s="492"/>
      <c r="J1425" s="437"/>
      <c r="K1425" s="437"/>
      <c r="L1425" s="437"/>
      <c r="M1425" s="437"/>
      <c r="N1425" s="437"/>
      <c r="O1425" s="437"/>
      <c r="P1425" s="437"/>
      <c r="Q1425" s="437"/>
      <c r="R1425" s="437"/>
      <c r="S1425" s="437"/>
      <c r="T1425" s="437"/>
      <c r="U1425" s="437"/>
      <c r="V1425" s="437"/>
      <c r="W1425" s="437"/>
      <c r="X1425" s="437"/>
      <c r="Y1425" s="437"/>
      <c r="Z1425" s="437"/>
      <c r="AA1425" s="437"/>
      <c r="AB1425" s="437"/>
    </row>
    <row r="1426">
      <c r="A1426" s="503"/>
      <c r="B1426" s="503"/>
      <c r="C1426" s="437"/>
      <c r="D1426" s="437"/>
      <c r="E1426" s="437"/>
      <c r="F1426" s="437"/>
      <c r="G1426" s="502"/>
      <c r="H1426" s="437"/>
      <c r="I1426" s="492"/>
      <c r="J1426" s="437"/>
      <c r="K1426" s="437"/>
      <c r="L1426" s="437"/>
      <c r="M1426" s="437"/>
      <c r="N1426" s="437"/>
      <c r="O1426" s="437"/>
      <c r="P1426" s="437"/>
      <c r="Q1426" s="437"/>
      <c r="R1426" s="437"/>
      <c r="S1426" s="437"/>
      <c r="T1426" s="437"/>
      <c r="U1426" s="437"/>
      <c r="V1426" s="437"/>
      <c r="W1426" s="437"/>
      <c r="X1426" s="437"/>
      <c r="Y1426" s="437"/>
      <c r="Z1426" s="437"/>
      <c r="AA1426" s="437"/>
      <c r="AB1426" s="437"/>
    </row>
    <row r="1427">
      <c r="A1427" s="503"/>
      <c r="B1427" s="503"/>
      <c r="C1427" s="437"/>
      <c r="D1427" s="437"/>
      <c r="E1427" s="437"/>
      <c r="F1427" s="437"/>
      <c r="G1427" s="502"/>
      <c r="H1427" s="437"/>
      <c r="I1427" s="492"/>
      <c r="J1427" s="437"/>
      <c r="K1427" s="437"/>
      <c r="L1427" s="437"/>
      <c r="M1427" s="437"/>
      <c r="N1427" s="437"/>
      <c r="O1427" s="437"/>
      <c r="P1427" s="437"/>
      <c r="Q1427" s="437"/>
      <c r="R1427" s="437"/>
      <c r="S1427" s="437"/>
      <c r="T1427" s="437"/>
      <c r="U1427" s="437"/>
      <c r="V1427" s="437"/>
      <c r="W1427" s="437"/>
      <c r="X1427" s="437"/>
      <c r="Y1427" s="437"/>
      <c r="Z1427" s="437"/>
      <c r="AA1427" s="437"/>
      <c r="AB1427" s="437"/>
    </row>
    <row r="1428">
      <c r="A1428" s="503"/>
      <c r="B1428" s="503"/>
      <c r="C1428" s="437"/>
      <c r="D1428" s="437"/>
      <c r="E1428" s="437"/>
      <c r="F1428" s="437"/>
      <c r="G1428" s="502"/>
      <c r="H1428" s="437"/>
      <c r="I1428" s="492"/>
      <c r="J1428" s="437"/>
      <c r="K1428" s="437"/>
      <c r="L1428" s="437"/>
      <c r="M1428" s="437"/>
      <c r="N1428" s="437"/>
      <c r="O1428" s="437"/>
      <c r="P1428" s="437"/>
      <c r="Q1428" s="437"/>
      <c r="R1428" s="437"/>
      <c r="S1428" s="437"/>
      <c r="T1428" s="437"/>
      <c r="U1428" s="437"/>
      <c r="V1428" s="437"/>
      <c r="W1428" s="437"/>
      <c r="X1428" s="437"/>
      <c r="Y1428" s="437"/>
      <c r="Z1428" s="437"/>
      <c r="AA1428" s="437"/>
      <c r="AB1428" s="437"/>
    </row>
    <row r="1429">
      <c r="A1429" s="503"/>
      <c r="B1429" s="503"/>
      <c r="C1429" s="437"/>
      <c r="D1429" s="437"/>
      <c r="E1429" s="437"/>
      <c r="F1429" s="437"/>
      <c r="G1429" s="502"/>
      <c r="H1429" s="437"/>
      <c r="I1429" s="492"/>
      <c r="J1429" s="437"/>
      <c r="K1429" s="437"/>
      <c r="L1429" s="437"/>
      <c r="M1429" s="437"/>
      <c r="N1429" s="437"/>
      <c r="O1429" s="437"/>
      <c r="P1429" s="437"/>
      <c r="Q1429" s="437"/>
      <c r="R1429" s="437"/>
      <c r="S1429" s="437"/>
      <c r="T1429" s="437"/>
      <c r="U1429" s="437"/>
      <c r="V1429" s="437"/>
      <c r="W1429" s="437"/>
      <c r="X1429" s="437"/>
      <c r="Y1429" s="437"/>
      <c r="Z1429" s="437"/>
      <c r="AA1429" s="437"/>
      <c r="AB1429" s="437"/>
    </row>
    <row r="1430">
      <c r="A1430" s="503"/>
      <c r="B1430" s="503"/>
      <c r="C1430" s="437"/>
      <c r="D1430" s="437"/>
      <c r="E1430" s="437"/>
      <c r="F1430" s="437"/>
      <c r="G1430" s="502"/>
      <c r="H1430" s="437"/>
      <c r="I1430" s="492"/>
      <c r="J1430" s="437"/>
      <c r="K1430" s="437"/>
      <c r="L1430" s="437"/>
      <c r="M1430" s="437"/>
      <c r="N1430" s="437"/>
      <c r="O1430" s="437"/>
      <c r="P1430" s="437"/>
      <c r="Q1430" s="437"/>
      <c r="R1430" s="437"/>
      <c r="S1430" s="437"/>
      <c r="T1430" s="437"/>
      <c r="U1430" s="437"/>
      <c r="V1430" s="437"/>
      <c r="W1430" s="437"/>
      <c r="X1430" s="437"/>
      <c r="Y1430" s="437"/>
      <c r="Z1430" s="437"/>
      <c r="AA1430" s="437"/>
      <c r="AB1430" s="437"/>
    </row>
    <row r="1431">
      <c r="A1431" s="503"/>
      <c r="B1431" s="503"/>
      <c r="C1431" s="437"/>
      <c r="D1431" s="437"/>
      <c r="E1431" s="437"/>
      <c r="F1431" s="437"/>
      <c r="G1431" s="502"/>
      <c r="H1431" s="437"/>
      <c r="I1431" s="492"/>
      <c r="J1431" s="437"/>
      <c r="K1431" s="437"/>
      <c r="L1431" s="437"/>
      <c r="M1431" s="437"/>
      <c r="N1431" s="437"/>
      <c r="O1431" s="437"/>
      <c r="P1431" s="437"/>
      <c r="Q1431" s="437"/>
      <c r="R1431" s="437"/>
      <c r="S1431" s="437"/>
      <c r="T1431" s="437"/>
      <c r="U1431" s="437"/>
      <c r="V1431" s="437"/>
      <c r="W1431" s="437"/>
      <c r="X1431" s="437"/>
      <c r="Y1431" s="437"/>
      <c r="Z1431" s="437"/>
      <c r="AA1431" s="437"/>
      <c r="AB1431" s="437"/>
    </row>
    <row r="1432">
      <c r="A1432" s="503"/>
      <c r="B1432" s="503"/>
      <c r="C1432" s="437"/>
      <c r="D1432" s="437"/>
      <c r="E1432" s="437"/>
      <c r="F1432" s="437"/>
      <c r="G1432" s="502"/>
      <c r="H1432" s="437"/>
      <c r="I1432" s="492"/>
      <c r="J1432" s="437"/>
      <c r="K1432" s="437"/>
      <c r="L1432" s="437"/>
      <c r="M1432" s="437"/>
      <c r="N1432" s="437"/>
      <c r="O1432" s="437"/>
      <c r="P1432" s="437"/>
      <c r="Q1432" s="437"/>
      <c r="R1432" s="437"/>
      <c r="S1432" s="437"/>
      <c r="T1432" s="437"/>
      <c r="U1432" s="437"/>
      <c r="V1432" s="437"/>
      <c r="W1432" s="437"/>
      <c r="X1432" s="437"/>
      <c r="Y1432" s="437"/>
      <c r="Z1432" s="437"/>
      <c r="AA1432" s="437"/>
      <c r="AB1432" s="437"/>
    </row>
    <row r="1433">
      <c r="A1433" s="503"/>
      <c r="B1433" s="503"/>
      <c r="C1433" s="437"/>
      <c r="D1433" s="437"/>
      <c r="E1433" s="437"/>
      <c r="F1433" s="437"/>
      <c r="G1433" s="502"/>
      <c r="H1433" s="437"/>
      <c r="I1433" s="492"/>
      <c r="J1433" s="437"/>
      <c r="K1433" s="437"/>
      <c r="L1433" s="437"/>
      <c r="M1433" s="437"/>
      <c r="N1433" s="437"/>
      <c r="O1433" s="437"/>
      <c r="P1433" s="437"/>
      <c r="Q1433" s="437"/>
      <c r="R1433" s="437"/>
      <c r="S1433" s="437"/>
      <c r="T1433" s="437"/>
      <c r="U1433" s="437"/>
      <c r="V1433" s="437"/>
      <c r="W1433" s="437"/>
      <c r="X1433" s="437"/>
      <c r="Y1433" s="437"/>
      <c r="Z1433" s="437"/>
      <c r="AA1433" s="437"/>
      <c r="AB1433" s="437"/>
    </row>
    <row r="1434">
      <c r="A1434" s="503"/>
      <c r="B1434" s="503"/>
      <c r="C1434" s="437"/>
      <c r="D1434" s="437"/>
      <c r="E1434" s="437"/>
      <c r="F1434" s="437"/>
      <c r="G1434" s="502"/>
      <c r="H1434" s="437"/>
      <c r="I1434" s="492"/>
      <c r="J1434" s="437"/>
      <c r="K1434" s="437"/>
      <c r="L1434" s="437"/>
      <c r="M1434" s="437"/>
      <c r="N1434" s="437"/>
      <c r="O1434" s="437"/>
      <c r="P1434" s="437"/>
      <c r="Q1434" s="437"/>
      <c r="R1434" s="437"/>
      <c r="S1434" s="437"/>
      <c r="T1434" s="437"/>
      <c r="U1434" s="437"/>
      <c r="V1434" s="437"/>
      <c r="W1434" s="437"/>
      <c r="X1434" s="437"/>
      <c r="Y1434" s="437"/>
      <c r="Z1434" s="437"/>
      <c r="AA1434" s="437"/>
      <c r="AB1434" s="437"/>
    </row>
    <row r="1435">
      <c r="A1435" s="503"/>
      <c r="B1435" s="503"/>
      <c r="C1435" s="437"/>
      <c r="D1435" s="437"/>
      <c r="E1435" s="437"/>
      <c r="F1435" s="437"/>
      <c r="G1435" s="502"/>
      <c r="H1435" s="437"/>
      <c r="I1435" s="492"/>
      <c r="J1435" s="437"/>
      <c r="K1435" s="437"/>
      <c r="L1435" s="437"/>
      <c r="M1435" s="437"/>
      <c r="N1435" s="437"/>
      <c r="O1435" s="437"/>
      <c r="P1435" s="437"/>
      <c r="Q1435" s="437"/>
      <c r="R1435" s="437"/>
      <c r="S1435" s="437"/>
      <c r="T1435" s="437"/>
      <c r="U1435" s="437"/>
      <c r="V1435" s="437"/>
      <c r="W1435" s="437"/>
      <c r="X1435" s="437"/>
      <c r="Y1435" s="437"/>
      <c r="Z1435" s="437"/>
      <c r="AA1435" s="437"/>
      <c r="AB1435" s="437"/>
    </row>
    <row r="1436">
      <c r="A1436" s="503"/>
      <c r="B1436" s="503"/>
      <c r="C1436" s="437"/>
      <c r="D1436" s="437"/>
      <c r="E1436" s="437"/>
      <c r="F1436" s="437"/>
      <c r="G1436" s="502"/>
      <c r="H1436" s="437"/>
      <c r="I1436" s="492"/>
      <c r="J1436" s="437"/>
      <c r="K1436" s="437"/>
      <c r="L1436" s="437"/>
      <c r="M1436" s="437"/>
      <c r="N1436" s="437"/>
      <c r="O1436" s="437"/>
      <c r="P1436" s="437"/>
      <c r="Q1436" s="437"/>
      <c r="R1436" s="437"/>
      <c r="S1436" s="437"/>
      <c r="T1436" s="437"/>
      <c r="U1436" s="437"/>
      <c r="V1436" s="437"/>
      <c r="W1436" s="437"/>
      <c r="X1436" s="437"/>
      <c r="Y1436" s="437"/>
      <c r="Z1436" s="437"/>
      <c r="AA1436" s="437"/>
      <c r="AB1436" s="437"/>
    </row>
    <row r="1437">
      <c r="A1437" s="503"/>
      <c r="B1437" s="503"/>
      <c r="C1437" s="437"/>
      <c r="D1437" s="437"/>
      <c r="E1437" s="437"/>
      <c r="F1437" s="437"/>
      <c r="G1437" s="502"/>
      <c r="H1437" s="437"/>
      <c r="I1437" s="492"/>
      <c r="J1437" s="437"/>
      <c r="K1437" s="437"/>
      <c r="L1437" s="437"/>
      <c r="M1437" s="437"/>
      <c r="N1437" s="437"/>
      <c r="O1437" s="437"/>
      <c r="P1437" s="437"/>
      <c r="Q1437" s="437"/>
      <c r="R1437" s="437"/>
      <c r="S1437" s="437"/>
      <c r="T1437" s="437"/>
      <c r="U1437" s="437"/>
      <c r="V1437" s="437"/>
      <c r="W1437" s="437"/>
      <c r="X1437" s="437"/>
      <c r="Y1437" s="437"/>
      <c r="Z1437" s="437"/>
      <c r="AA1437" s="437"/>
      <c r="AB1437" s="437"/>
    </row>
    <row r="1438">
      <c r="A1438" s="503"/>
      <c r="B1438" s="503"/>
      <c r="C1438" s="437"/>
      <c r="D1438" s="437"/>
      <c r="E1438" s="437"/>
      <c r="F1438" s="437"/>
      <c r="G1438" s="502"/>
      <c r="H1438" s="437"/>
      <c r="I1438" s="492"/>
      <c r="J1438" s="437"/>
      <c r="K1438" s="437"/>
      <c r="L1438" s="437"/>
      <c r="M1438" s="437"/>
      <c r="N1438" s="437"/>
      <c r="O1438" s="437"/>
      <c r="P1438" s="437"/>
      <c r="Q1438" s="437"/>
      <c r="R1438" s="437"/>
      <c r="S1438" s="437"/>
      <c r="T1438" s="437"/>
      <c r="U1438" s="437"/>
      <c r="V1438" s="437"/>
      <c r="W1438" s="437"/>
      <c r="X1438" s="437"/>
      <c r="Y1438" s="437"/>
      <c r="Z1438" s="437"/>
      <c r="AA1438" s="437"/>
      <c r="AB1438" s="437"/>
    </row>
    <row r="1439">
      <c r="A1439" s="503"/>
      <c r="B1439" s="503"/>
      <c r="C1439" s="437"/>
      <c r="D1439" s="437"/>
      <c r="E1439" s="437"/>
      <c r="F1439" s="437"/>
      <c r="G1439" s="502"/>
      <c r="H1439" s="437"/>
      <c r="I1439" s="492"/>
      <c r="J1439" s="437"/>
      <c r="K1439" s="437"/>
      <c r="L1439" s="437"/>
      <c r="M1439" s="437"/>
      <c r="N1439" s="437"/>
      <c r="O1439" s="437"/>
      <c r="P1439" s="437"/>
      <c r="Q1439" s="437"/>
      <c r="R1439" s="437"/>
      <c r="S1439" s="437"/>
      <c r="T1439" s="437"/>
      <c r="U1439" s="437"/>
      <c r="V1439" s="437"/>
      <c r="W1439" s="437"/>
      <c r="X1439" s="437"/>
      <c r="Y1439" s="437"/>
      <c r="Z1439" s="437"/>
      <c r="AA1439" s="437"/>
      <c r="AB1439" s="437"/>
    </row>
    <row r="1440">
      <c r="A1440" s="503"/>
      <c r="B1440" s="503"/>
      <c r="C1440" s="437"/>
      <c r="D1440" s="437"/>
      <c r="E1440" s="437"/>
      <c r="F1440" s="437"/>
      <c r="G1440" s="502"/>
      <c r="H1440" s="437"/>
      <c r="I1440" s="492"/>
      <c r="J1440" s="437"/>
      <c r="K1440" s="437"/>
      <c r="L1440" s="437"/>
      <c r="M1440" s="437"/>
      <c r="N1440" s="437"/>
      <c r="O1440" s="437"/>
      <c r="P1440" s="437"/>
      <c r="Q1440" s="437"/>
      <c r="R1440" s="437"/>
      <c r="S1440" s="437"/>
      <c r="T1440" s="437"/>
      <c r="U1440" s="437"/>
      <c r="V1440" s="437"/>
      <c r="W1440" s="437"/>
      <c r="X1440" s="437"/>
      <c r="Y1440" s="437"/>
      <c r="Z1440" s="437"/>
      <c r="AA1440" s="437"/>
      <c r="AB1440" s="437"/>
    </row>
    <row r="1441">
      <c r="A1441" s="503"/>
      <c r="B1441" s="503"/>
      <c r="C1441" s="437"/>
      <c r="D1441" s="437"/>
      <c r="E1441" s="437"/>
      <c r="F1441" s="437"/>
      <c r="G1441" s="502"/>
      <c r="H1441" s="437"/>
      <c r="I1441" s="492"/>
      <c r="J1441" s="437"/>
      <c r="K1441" s="437"/>
      <c r="L1441" s="437"/>
      <c r="M1441" s="437"/>
      <c r="N1441" s="437"/>
      <c r="O1441" s="437"/>
      <c r="P1441" s="437"/>
      <c r="Q1441" s="437"/>
      <c r="R1441" s="437"/>
      <c r="S1441" s="437"/>
      <c r="T1441" s="437"/>
      <c r="U1441" s="437"/>
      <c r="V1441" s="437"/>
      <c r="W1441" s="437"/>
      <c r="X1441" s="437"/>
      <c r="Y1441" s="437"/>
      <c r="Z1441" s="437"/>
      <c r="AA1441" s="437"/>
      <c r="AB1441" s="437"/>
    </row>
    <row r="1442">
      <c r="A1442" s="503"/>
      <c r="B1442" s="503"/>
      <c r="C1442" s="437"/>
      <c r="D1442" s="437"/>
      <c r="E1442" s="437"/>
      <c r="F1442" s="437"/>
      <c r="G1442" s="502"/>
      <c r="H1442" s="437"/>
      <c r="I1442" s="492"/>
      <c r="J1442" s="437"/>
      <c r="K1442" s="437"/>
      <c r="L1442" s="437"/>
      <c r="M1442" s="437"/>
      <c r="N1442" s="437"/>
      <c r="O1442" s="437"/>
      <c r="P1442" s="437"/>
      <c r="Q1442" s="437"/>
      <c r="R1442" s="437"/>
      <c r="S1442" s="437"/>
      <c r="T1442" s="437"/>
      <c r="U1442" s="437"/>
      <c r="V1442" s="437"/>
      <c r="W1442" s="437"/>
      <c r="X1442" s="437"/>
      <c r="Y1442" s="437"/>
      <c r="Z1442" s="437"/>
      <c r="AA1442" s="437"/>
      <c r="AB1442" s="437"/>
    </row>
    <row r="1443">
      <c r="A1443" s="503"/>
      <c r="B1443" s="503"/>
      <c r="C1443" s="437"/>
      <c r="D1443" s="437"/>
      <c r="E1443" s="437"/>
      <c r="F1443" s="437"/>
      <c r="G1443" s="502"/>
      <c r="H1443" s="437"/>
      <c r="I1443" s="492"/>
      <c r="J1443" s="437"/>
      <c r="K1443" s="437"/>
      <c r="L1443" s="437"/>
      <c r="M1443" s="437"/>
      <c r="N1443" s="437"/>
      <c r="O1443" s="437"/>
      <c r="P1443" s="437"/>
      <c r="Q1443" s="437"/>
      <c r="R1443" s="437"/>
      <c r="S1443" s="437"/>
      <c r="T1443" s="437"/>
      <c r="U1443" s="437"/>
      <c r="V1443" s="437"/>
      <c r="W1443" s="437"/>
      <c r="X1443" s="437"/>
      <c r="Y1443" s="437"/>
      <c r="Z1443" s="437"/>
      <c r="AA1443" s="437"/>
      <c r="AB1443" s="437"/>
    </row>
    <row r="1444">
      <c r="A1444" s="503"/>
      <c r="B1444" s="503"/>
      <c r="C1444" s="437"/>
      <c r="D1444" s="437"/>
      <c r="E1444" s="437"/>
      <c r="F1444" s="437"/>
      <c r="G1444" s="502"/>
      <c r="H1444" s="437"/>
      <c r="I1444" s="492"/>
      <c r="J1444" s="437"/>
      <c r="K1444" s="437"/>
      <c r="L1444" s="437"/>
      <c r="M1444" s="437"/>
      <c r="N1444" s="437"/>
      <c r="O1444" s="437"/>
      <c r="P1444" s="437"/>
      <c r="Q1444" s="437"/>
      <c r="R1444" s="437"/>
      <c r="S1444" s="437"/>
      <c r="T1444" s="437"/>
      <c r="U1444" s="437"/>
      <c r="V1444" s="437"/>
      <c r="W1444" s="437"/>
      <c r="X1444" s="437"/>
      <c r="Y1444" s="437"/>
      <c r="Z1444" s="437"/>
      <c r="AA1444" s="437"/>
      <c r="AB1444" s="437"/>
    </row>
    <row r="1445">
      <c r="A1445" s="503"/>
      <c r="B1445" s="503"/>
      <c r="C1445" s="437"/>
      <c r="D1445" s="437"/>
      <c r="E1445" s="437"/>
      <c r="F1445" s="437"/>
      <c r="G1445" s="502"/>
      <c r="H1445" s="437"/>
      <c r="I1445" s="492"/>
      <c r="J1445" s="437"/>
      <c r="K1445" s="437"/>
      <c r="L1445" s="437"/>
      <c r="M1445" s="437"/>
      <c r="N1445" s="437"/>
      <c r="O1445" s="437"/>
      <c r="P1445" s="437"/>
      <c r="Q1445" s="437"/>
      <c r="R1445" s="437"/>
      <c r="S1445" s="437"/>
      <c r="T1445" s="437"/>
      <c r="U1445" s="437"/>
      <c r="V1445" s="437"/>
      <c r="W1445" s="437"/>
      <c r="X1445" s="437"/>
      <c r="Y1445" s="437"/>
      <c r="Z1445" s="437"/>
      <c r="AA1445" s="437"/>
      <c r="AB1445" s="437"/>
    </row>
    <row r="1446">
      <c r="A1446" s="503"/>
      <c r="B1446" s="503"/>
      <c r="C1446" s="437"/>
      <c r="D1446" s="437"/>
      <c r="E1446" s="437"/>
      <c r="F1446" s="437"/>
      <c r="G1446" s="502"/>
      <c r="H1446" s="437"/>
      <c r="I1446" s="492"/>
      <c r="J1446" s="437"/>
      <c r="K1446" s="437"/>
      <c r="L1446" s="437"/>
      <c r="M1446" s="437"/>
      <c r="N1446" s="437"/>
      <c r="O1446" s="437"/>
      <c r="P1446" s="437"/>
      <c r="Q1446" s="437"/>
      <c r="R1446" s="437"/>
      <c r="S1446" s="437"/>
      <c r="T1446" s="437"/>
      <c r="U1446" s="437"/>
      <c r="V1446" s="437"/>
      <c r="W1446" s="437"/>
      <c r="X1446" s="437"/>
      <c r="Y1446" s="437"/>
      <c r="Z1446" s="437"/>
      <c r="AA1446" s="437"/>
      <c r="AB1446" s="437"/>
    </row>
    <row r="1447">
      <c r="A1447" s="503"/>
      <c r="B1447" s="503"/>
      <c r="C1447" s="437"/>
      <c r="D1447" s="437"/>
      <c r="E1447" s="437"/>
      <c r="F1447" s="437"/>
      <c r="G1447" s="502"/>
      <c r="H1447" s="437"/>
      <c r="I1447" s="492"/>
      <c r="J1447" s="437"/>
      <c r="K1447" s="437"/>
      <c r="L1447" s="437"/>
      <c r="M1447" s="437"/>
      <c r="N1447" s="437"/>
      <c r="O1447" s="437"/>
      <c r="P1447" s="437"/>
      <c r="Q1447" s="437"/>
      <c r="R1447" s="437"/>
      <c r="S1447" s="437"/>
      <c r="T1447" s="437"/>
      <c r="U1447" s="437"/>
      <c r="V1447" s="437"/>
      <c r="W1447" s="437"/>
      <c r="X1447" s="437"/>
      <c r="Y1447" s="437"/>
      <c r="Z1447" s="437"/>
      <c r="AA1447" s="437"/>
      <c r="AB1447" s="437"/>
    </row>
    <row r="1448">
      <c r="A1448" s="503"/>
      <c r="B1448" s="503"/>
      <c r="C1448" s="437"/>
      <c r="D1448" s="437"/>
      <c r="E1448" s="437"/>
      <c r="F1448" s="437"/>
      <c r="G1448" s="502"/>
      <c r="H1448" s="437"/>
      <c r="I1448" s="492"/>
      <c r="J1448" s="437"/>
      <c r="K1448" s="437"/>
      <c r="L1448" s="437"/>
      <c r="M1448" s="437"/>
      <c r="N1448" s="437"/>
      <c r="O1448" s="437"/>
      <c r="P1448" s="437"/>
      <c r="Q1448" s="437"/>
      <c r="R1448" s="437"/>
      <c r="S1448" s="437"/>
      <c r="T1448" s="437"/>
      <c r="U1448" s="437"/>
      <c r="V1448" s="437"/>
      <c r="W1448" s="437"/>
      <c r="X1448" s="437"/>
      <c r="Y1448" s="437"/>
      <c r="Z1448" s="437"/>
      <c r="AA1448" s="437"/>
      <c r="AB1448" s="437"/>
    </row>
    <row r="1449">
      <c r="A1449" s="503"/>
      <c r="B1449" s="503"/>
      <c r="C1449" s="437"/>
      <c r="D1449" s="437"/>
      <c r="E1449" s="437"/>
      <c r="F1449" s="437"/>
      <c r="G1449" s="502"/>
      <c r="H1449" s="437"/>
      <c r="I1449" s="492"/>
      <c r="J1449" s="437"/>
      <c r="K1449" s="437"/>
      <c r="L1449" s="437"/>
      <c r="M1449" s="437"/>
      <c r="N1449" s="437"/>
      <c r="O1449" s="437"/>
      <c r="P1449" s="437"/>
      <c r="Q1449" s="437"/>
      <c r="R1449" s="437"/>
      <c r="S1449" s="437"/>
      <c r="T1449" s="437"/>
      <c r="U1449" s="437"/>
      <c r="V1449" s="437"/>
      <c r="W1449" s="437"/>
      <c r="X1449" s="437"/>
      <c r="Y1449" s="437"/>
      <c r="Z1449" s="437"/>
      <c r="AA1449" s="437"/>
      <c r="AB1449" s="437"/>
    </row>
    <row r="1450">
      <c r="A1450" s="503"/>
      <c r="B1450" s="503"/>
      <c r="C1450" s="437"/>
      <c r="D1450" s="437"/>
      <c r="E1450" s="437"/>
      <c r="F1450" s="437"/>
      <c r="G1450" s="502"/>
      <c r="H1450" s="437"/>
      <c r="I1450" s="492"/>
      <c r="J1450" s="437"/>
      <c r="K1450" s="437"/>
      <c r="L1450" s="437"/>
      <c r="M1450" s="437"/>
      <c r="N1450" s="437"/>
      <c r="O1450" s="437"/>
      <c r="P1450" s="437"/>
      <c r="Q1450" s="437"/>
      <c r="R1450" s="437"/>
      <c r="S1450" s="437"/>
      <c r="T1450" s="437"/>
      <c r="U1450" s="437"/>
      <c r="V1450" s="437"/>
      <c r="W1450" s="437"/>
      <c r="X1450" s="437"/>
      <c r="Y1450" s="437"/>
      <c r="Z1450" s="437"/>
      <c r="AA1450" s="437"/>
      <c r="AB1450" s="437"/>
    </row>
    <row r="1451">
      <c r="A1451" s="503"/>
      <c r="B1451" s="503"/>
      <c r="C1451" s="437"/>
      <c r="D1451" s="437"/>
      <c r="E1451" s="437"/>
      <c r="F1451" s="437"/>
      <c r="G1451" s="502"/>
      <c r="H1451" s="437"/>
      <c r="I1451" s="492"/>
      <c r="J1451" s="437"/>
      <c r="K1451" s="437"/>
      <c r="L1451" s="437"/>
      <c r="M1451" s="437"/>
      <c r="N1451" s="437"/>
      <c r="O1451" s="437"/>
      <c r="P1451" s="437"/>
      <c r="Q1451" s="437"/>
      <c r="R1451" s="437"/>
      <c r="S1451" s="437"/>
      <c r="T1451" s="437"/>
      <c r="U1451" s="437"/>
      <c r="V1451" s="437"/>
      <c r="W1451" s="437"/>
      <c r="X1451" s="437"/>
      <c r="Y1451" s="437"/>
      <c r="Z1451" s="437"/>
      <c r="AA1451" s="437"/>
      <c r="AB1451" s="437"/>
    </row>
    <row r="1452">
      <c r="A1452" s="503"/>
      <c r="B1452" s="503"/>
      <c r="C1452" s="437"/>
      <c r="D1452" s="437"/>
      <c r="E1452" s="437"/>
      <c r="F1452" s="437"/>
      <c r="G1452" s="502"/>
      <c r="H1452" s="437"/>
      <c r="I1452" s="492"/>
      <c r="J1452" s="437"/>
      <c r="K1452" s="437"/>
      <c r="L1452" s="437"/>
      <c r="M1452" s="437"/>
      <c r="N1452" s="437"/>
      <c r="O1452" s="437"/>
      <c r="P1452" s="437"/>
      <c r="Q1452" s="437"/>
      <c r="R1452" s="437"/>
      <c r="S1452" s="437"/>
      <c r="T1452" s="437"/>
      <c r="U1452" s="437"/>
      <c r="V1452" s="437"/>
      <c r="W1452" s="437"/>
      <c r="X1452" s="437"/>
      <c r="Y1452" s="437"/>
      <c r="Z1452" s="437"/>
      <c r="AA1452" s="437"/>
      <c r="AB1452" s="437"/>
    </row>
    <row r="1453">
      <c r="A1453" s="503"/>
      <c r="B1453" s="503"/>
      <c r="C1453" s="437"/>
      <c r="D1453" s="437"/>
      <c r="E1453" s="437"/>
      <c r="F1453" s="437"/>
      <c r="G1453" s="502"/>
      <c r="H1453" s="437"/>
      <c r="I1453" s="492"/>
      <c r="J1453" s="437"/>
      <c r="K1453" s="437"/>
      <c r="L1453" s="437"/>
      <c r="M1453" s="437"/>
      <c r="N1453" s="437"/>
      <c r="O1453" s="437"/>
      <c r="P1453" s="437"/>
      <c r="Q1453" s="437"/>
      <c r="R1453" s="437"/>
      <c r="S1453" s="437"/>
      <c r="T1453" s="437"/>
      <c r="U1453" s="437"/>
      <c r="V1453" s="437"/>
      <c r="W1453" s="437"/>
      <c r="X1453" s="437"/>
      <c r="Y1453" s="437"/>
      <c r="Z1453" s="437"/>
      <c r="AA1453" s="437"/>
      <c r="AB1453" s="437"/>
    </row>
    <row r="1454">
      <c r="A1454" s="503"/>
      <c r="B1454" s="503"/>
      <c r="C1454" s="437"/>
      <c r="D1454" s="437"/>
      <c r="E1454" s="437"/>
      <c r="F1454" s="437"/>
      <c r="G1454" s="502"/>
      <c r="H1454" s="437"/>
      <c r="I1454" s="492"/>
      <c r="J1454" s="437"/>
      <c r="K1454" s="437"/>
      <c r="L1454" s="437"/>
      <c r="M1454" s="437"/>
      <c r="N1454" s="437"/>
      <c r="O1454" s="437"/>
      <c r="P1454" s="437"/>
      <c r="Q1454" s="437"/>
      <c r="R1454" s="437"/>
      <c r="S1454" s="437"/>
      <c r="T1454" s="437"/>
      <c r="U1454" s="437"/>
      <c r="V1454" s="437"/>
      <c r="W1454" s="437"/>
      <c r="X1454" s="437"/>
      <c r="Y1454" s="437"/>
      <c r="Z1454" s="437"/>
      <c r="AA1454" s="437"/>
      <c r="AB1454" s="437"/>
    </row>
    <row r="1455">
      <c r="A1455" s="503"/>
      <c r="B1455" s="503"/>
      <c r="C1455" s="437"/>
      <c r="D1455" s="437"/>
      <c r="E1455" s="437"/>
      <c r="F1455" s="437"/>
      <c r="G1455" s="502"/>
      <c r="H1455" s="437"/>
      <c r="I1455" s="492"/>
      <c r="J1455" s="437"/>
      <c r="K1455" s="437"/>
      <c r="L1455" s="437"/>
      <c r="M1455" s="437"/>
      <c r="N1455" s="437"/>
      <c r="O1455" s="437"/>
      <c r="P1455" s="437"/>
      <c r="Q1455" s="437"/>
      <c r="R1455" s="437"/>
      <c r="S1455" s="437"/>
      <c r="T1455" s="437"/>
      <c r="U1455" s="437"/>
      <c r="V1455" s="437"/>
      <c r="W1455" s="437"/>
      <c r="X1455" s="437"/>
      <c r="Y1455" s="437"/>
      <c r="Z1455" s="437"/>
      <c r="AA1455" s="437"/>
      <c r="AB1455" s="437"/>
    </row>
    <row r="1456">
      <c r="A1456" s="503"/>
      <c r="B1456" s="503"/>
      <c r="C1456" s="437"/>
      <c r="D1456" s="437"/>
      <c r="E1456" s="437"/>
      <c r="F1456" s="437"/>
      <c r="G1456" s="502"/>
      <c r="H1456" s="437"/>
      <c r="I1456" s="492"/>
      <c r="J1456" s="437"/>
      <c r="K1456" s="437"/>
      <c r="L1456" s="437"/>
      <c r="M1456" s="437"/>
      <c r="N1456" s="437"/>
      <c r="O1456" s="437"/>
      <c r="P1456" s="437"/>
      <c r="Q1456" s="437"/>
      <c r="R1456" s="437"/>
      <c r="S1456" s="437"/>
      <c r="T1456" s="437"/>
      <c r="U1456" s="437"/>
      <c r="V1456" s="437"/>
      <c r="W1456" s="437"/>
      <c r="X1456" s="437"/>
      <c r="Y1456" s="437"/>
      <c r="Z1456" s="437"/>
      <c r="AA1456" s="437"/>
      <c r="AB1456" s="437"/>
    </row>
    <row r="1457">
      <c r="A1457" s="503"/>
      <c r="B1457" s="503"/>
      <c r="C1457" s="437"/>
      <c r="D1457" s="437"/>
      <c r="E1457" s="437"/>
      <c r="F1457" s="437"/>
      <c r="G1457" s="502"/>
      <c r="H1457" s="437"/>
      <c r="I1457" s="492"/>
      <c r="J1457" s="437"/>
      <c r="K1457" s="437"/>
      <c r="L1457" s="437"/>
      <c r="M1457" s="437"/>
      <c r="N1457" s="437"/>
      <c r="O1457" s="437"/>
      <c r="P1457" s="437"/>
      <c r="Q1457" s="437"/>
      <c r="R1457" s="437"/>
      <c r="S1457" s="437"/>
      <c r="T1457" s="437"/>
      <c r="U1457" s="437"/>
      <c r="V1457" s="437"/>
      <c r="W1457" s="437"/>
      <c r="X1457" s="437"/>
      <c r="Y1457" s="437"/>
      <c r="Z1457" s="437"/>
      <c r="AA1457" s="437"/>
      <c r="AB1457" s="437"/>
    </row>
    <row r="1458">
      <c r="A1458" s="503"/>
      <c r="B1458" s="503"/>
      <c r="C1458" s="437"/>
      <c r="D1458" s="437"/>
      <c r="E1458" s="437"/>
      <c r="F1458" s="437"/>
      <c r="G1458" s="502"/>
      <c r="H1458" s="437"/>
      <c r="I1458" s="492"/>
      <c r="J1458" s="437"/>
      <c r="K1458" s="437"/>
      <c r="L1458" s="437"/>
      <c r="M1458" s="437"/>
      <c r="N1458" s="437"/>
      <c r="O1458" s="437"/>
      <c r="P1458" s="437"/>
      <c r="Q1458" s="437"/>
      <c r="R1458" s="437"/>
      <c r="S1458" s="437"/>
      <c r="T1458" s="437"/>
      <c r="U1458" s="437"/>
      <c r="V1458" s="437"/>
      <c r="W1458" s="437"/>
      <c r="X1458" s="437"/>
      <c r="Y1458" s="437"/>
      <c r="Z1458" s="437"/>
      <c r="AA1458" s="437"/>
      <c r="AB1458" s="437"/>
    </row>
    <row r="1459">
      <c r="A1459" s="503"/>
      <c r="B1459" s="503"/>
      <c r="C1459" s="437"/>
      <c r="D1459" s="437"/>
      <c r="E1459" s="437"/>
      <c r="F1459" s="437"/>
      <c r="G1459" s="502"/>
      <c r="H1459" s="437"/>
      <c r="I1459" s="492"/>
      <c r="J1459" s="437"/>
      <c r="K1459" s="437"/>
      <c r="L1459" s="437"/>
      <c r="M1459" s="437"/>
      <c r="N1459" s="437"/>
      <c r="O1459" s="437"/>
      <c r="P1459" s="437"/>
      <c r="Q1459" s="437"/>
      <c r="R1459" s="437"/>
      <c r="S1459" s="437"/>
      <c r="T1459" s="437"/>
      <c r="U1459" s="437"/>
      <c r="V1459" s="437"/>
      <c r="W1459" s="437"/>
      <c r="X1459" s="437"/>
      <c r="Y1459" s="437"/>
      <c r="Z1459" s="437"/>
      <c r="AA1459" s="437"/>
      <c r="AB1459" s="437"/>
    </row>
    <row r="1460">
      <c r="A1460" s="503"/>
      <c r="B1460" s="503"/>
      <c r="C1460" s="437"/>
      <c r="D1460" s="437"/>
      <c r="E1460" s="437"/>
      <c r="F1460" s="437"/>
      <c r="G1460" s="502"/>
      <c r="H1460" s="437"/>
      <c r="I1460" s="492"/>
      <c r="J1460" s="437"/>
      <c r="K1460" s="437"/>
      <c r="L1460" s="437"/>
      <c r="M1460" s="437"/>
      <c r="N1460" s="437"/>
      <c r="O1460" s="437"/>
      <c r="P1460" s="437"/>
      <c r="Q1460" s="437"/>
      <c r="R1460" s="437"/>
      <c r="S1460" s="437"/>
      <c r="T1460" s="437"/>
      <c r="U1460" s="437"/>
      <c r="V1460" s="437"/>
      <c r="W1460" s="437"/>
      <c r="X1460" s="437"/>
      <c r="Y1460" s="437"/>
      <c r="Z1460" s="437"/>
      <c r="AA1460" s="437"/>
      <c r="AB1460" s="437"/>
    </row>
    <row r="1461">
      <c r="A1461" s="503"/>
      <c r="B1461" s="503"/>
      <c r="C1461" s="437"/>
      <c r="D1461" s="437"/>
      <c r="E1461" s="437"/>
      <c r="F1461" s="437"/>
      <c r="G1461" s="502"/>
      <c r="H1461" s="437"/>
      <c r="I1461" s="492"/>
      <c r="J1461" s="437"/>
      <c r="K1461" s="437"/>
      <c r="L1461" s="437"/>
      <c r="M1461" s="437"/>
      <c r="N1461" s="437"/>
      <c r="O1461" s="437"/>
      <c r="P1461" s="437"/>
      <c r="Q1461" s="437"/>
      <c r="R1461" s="437"/>
      <c r="S1461" s="437"/>
      <c r="T1461" s="437"/>
      <c r="U1461" s="437"/>
      <c r="V1461" s="437"/>
      <c r="W1461" s="437"/>
      <c r="X1461" s="437"/>
      <c r="Y1461" s="437"/>
      <c r="Z1461" s="437"/>
      <c r="AA1461" s="437"/>
      <c r="AB1461" s="437"/>
    </row>
    <row r="1462">
      <c r="A1462" s="503"/>
      <c r="B1462" s="503"/>
      <c r="C1462" s="437"/>
      <c r="D1462" s="437"/>
      <c r="E1462" s="437"/>
      <c r="F1462" s="437"/>
      <c r="G1462" s="502"/>
      <c r="H1462" s="437"/>
      <c r="I1462" s="492"/>
      <c r="J1462" s="437"/>
      <c r="K1462" s="437"/>
      <c r="L1462" s="437"/>
      <c r="M1462" s="437"/>
      <c r="N1462" s="437"/>
      <c r="O1462" s="437"/>
      <c r="P1462" s="437"/>
      <c r="Q1462" s="437"/>
      <c r="R1462" s="437"/>
      <c r="S1462" s="437"/>
      <c r="T1462" s="437"/>
      <c r="U1462" s="437"/>
      <c r="V1462" s="437"/>
      <c r="W1462" s="437"/>
      <c r="X1462" s="437"/>
      <c r="Y1462" s="437"/>
      <c r="Z1462" s="437"/>
      <c r="AA1462" s="437"/>
      <c r="AB1462" s="437"/>
    </row>
    <row r="1463">
      <c r="A1463" s="503"/>
      <c r="B1463" s="503"/>
      <c r="C1463" s="437"/>
      <c r="D1463" s="437"/>
      <c r="E1463" s="437"/>
      <c r="F1463" s="437"/>
      <c r="G1463" s="502"/>
      <c r="H1463" s="437"/>
      <c r="I1463" s="492"/>
      <c r="J1463" s="437"/>
      <c r="K1463" s="437"/>
      <c r="L1463" s="437"/>
      <c r="M1463" s="437"/>
      <c r="N1463" s="437"/>
      <c r="O1463" s="437"/>
      <c r="P1463" s="437"/>
      <c r="Q1463" s="437"/>
      <c r="R1463" s="437"/>
      <c r="S1463" s="437"/>
      <c r="T1463" s="437"/>
      <c r="U1463" s="437"/>
      <c r="V1463" s="437"/>
      <c r="W1463" s="437"/>
      <c r="X1463" s="437"/>
      <c r="Y1463" s="437"/>
      <c r="Z1463" s="437"/>
      <c r="AA1463" s="437"/>
      <c r="AB1463" s="437"/>
    </row>
    <row r="1464">
      <c r="A1464" s="503"/>
      <c r="B1464" s="503"/>
      <c r="C1464" s="437"/>
      <c r="D1464" s="437"/>
      <c r="E1464" s="437"/>
      <c r="F1464" s="437"/>
      <c r="G1464" s="502"/>
      <c r="H1464" s="437"/>
      <c r="I1464" s="492"/>
      <c r="J1464" s="437"/>
      <c r="K1464" s="437"/>
      <c r="L1464" s="437"/>
      <c r="M1464" s="437"/>
      <c r="N1464" s="437"/>
      <c r="O1464" s="437"/>
      <c r="P1464" s="437"/>
      <c r="Q1464" s="437"/>
      <c r="R1464" s="437"/>
      <c r="S1464" s="437"/>
      <c r="T1464" s="437"/>
      <c r="U1464" s="437"/>
      <c r="V1464" s="437"/>
      <c r="W1464" s="437"/>
      <c r="X1464" s="437"/>
      <c r="Y1464" s="437"/>
      <c r="Z1464" s="437"/>
      <c r="AA1464" s="437"/>
      <c r="AB1464" s="437"/>
    </row>
    <row r="1465">
      <c r="A1465" s="503"/>
      <c r="B1465" s="503"/>
      <c r="C1465" s="437"/>
      <c r="D1465" s="437"/>
      <c r="E1465" s="437"/>
      <c r="F1465" s="437"/>
      <c r="G1465" s="502"/>
      <c r="H1465" s="437"/>
      <c r="I1465" s="492"/>
      <c r="J1465" s="437"/>
      <c r="K1465" s="437"/>
      <c r="L1465" s="437"/>
      <c r="M1465" s="437"/>
      <c r="N1465" s="437"/>
      <c r="O1465" s="437"/>
      <c r="P1465" s="437"/>
      <c r="Q1465" s="437"/>
      <c r="R1465" s="437"/>
      <c r="S1465" s="437"/>
      <c r="T1465" s="437"/>
      <c r="U1465" s="437"/>
      <c r="V1465" s="437"/>
      <c r="W1465" s="437"/>
      <c r="X1465" s="437"/>
      <c r="Y1465" s="437"/>
      <c r="Z1465" s="437"/>
      <c r="AA1465" s="437"/>
      <c r="AB1465" s="437"/>
    </row>
    <row r="1466">
      <c r="A1466" s="503"/>
      <c r="B1466" s="503"/>
      <c r="C1466" s="437"/>
      <c r="D1466" s="437"/>
      <c r="E1466" s="437"/>
      <c r="F1466" s="437"/>
      <c r="G1466" s="502"/>
      <c r="H1466" s="437"/>
      <c r="I1466" s="492"/>
      <c r="J1466" s="437"/>
      <c r="K1466" s="437"/>
      <c r="L1466" s="437"/>
      <c r="M1466" s="437"/>
      <c r="N1466" s="437"/>
      <c r="O1466" s="437"/>
      <c r="P1466" s="437"/>
      <c r="Q1466" s="437"/>
      <c r="R1466" s="437"/>
      <c r="S1466" s="437"/>
      <c r="T1466" s="437"/>
      <c r="U1466" s="437"/>
      <c r="V1466" s="437"/>
      <c r="W1466" s="437"/>
      <c r="X1466" s="437"/>
      <c r="Y1466" s="437"/>
      <c r="Z1466" s="437"/>
      <c r="AA1466" s="437"/>
      <c r="AB1466" s="437"/>
    </row>
    <row r="1467">
      <c r="A1467" s="503"/>
      <c r="B1467" s="503"/>
      <c r="C1467" s="437"/>
      <c r="D1467" s="437"/>
      <c r="E1467" s="437"/>
      <c r="F1467" s="437"/>
      <c r="G1467" s="502"/>
      <c r="H1467" s="437"/>
      <c r="I1467" s="492"/>
      <c r="J1467" s="437"/>
      <c r="K1467" s="437"/>
      <c r="L1467" s="437"/>
      <c r="M1467" s="437"/>
      <c r="N1467" s="437"/>
      <c r="O1467" s="437"/>
      <c r="P1467" s="437"/>
      <c r="Q1467" s="437"/>
      <c r="R1467" s="437"/>
      <c r="S1467" s="437"/>
      <c r="T1467" s="437"/>
      <c r="U1467" s="437"/>
      <c r="V1467" s="437"/>
      <c r="W1467" s="437"/>
      <c r="X1467" s="437"/>
      <c r="Y1467" s="437"/>
      <c r="Z1467" s="437"/>
      <c r="AA1467" s="437"/>
      <c r="AB1467" s="437"/>
    </row>
    <row r="1468">
      <c r="A1468" s="503"/>
      <c r="B1468" s="503"/>
      <c r="C1468" s="437"/>
      <c r="D1468" s="437"/>
      <c r="E1468" s="437"/>
      <c r="F1468" s="437"/>
      <c r="G1468" s="502"/>
      <c r="H1468" s="437"/>
      <c r="I1468" s="492"/>
      <c r="J1468" s="437"/>
      <c r="K1468" s="437"/>
      <c r="L1468" s="437"/>
      <c r="M1468" s="437"/>
      <c r="N1468" s="437"/>
      <c r="O1468" s="437"/>
      <c r="P1468" s="437"/>
      <c r="Q1468" s="437"/>
      <c r="R1468" s="437"/>
      <c r="S1468" s="437"/>
      <c r="T1468" s="437"/>
      <c r="U1468" s="437"/>
      <c r="V1468" s="437"/>
      <c r="W1468" s="437"/>
      <c r="X1468" s="437"/>
      <c r="Y1468" s="437"/>
      <c r="Z1468" s="437"/>
      <c r="AA1468" s="437"/>
      <c r="AB1468" s="437"/>
    </row>
    <row r="1469">
      <c r="A1469" s="503"/>
      <c r="B1469" s="503"/>
      <c r="C1469" s="437"/>
      <c r="D1469" s="437"/>
      <c r="E1469" s="437"/>
      <c r="F1469" s="437"/>
      <c r="G1469" s="502"/>
      <c r="H1469" s="437"/>
      <c r="I1469" s="492"/>
      <c r="J1469" s="437"/>
      <c r="K1469" s="437"/>
      <c r="L1469" s="437"/>
      <c r="M1469" s="437"/>
      <c r="N1469" s="437"/>
      <c r="O1469" s="437"/>
      <c r="P1469" s="437"/>
      <c r="Q1469" s="437"/>
      <c r="R1469" s="437"/>
      <c r="S1469" s="437"/>
      <c r="T1469" s="437"/>
      <c r="U1469" s="437"/>
      <c r="V1469" s="437"/>
      <c r="W1469" s="437"/>
      <c r="X1469" s="437"/>
      <c r="Y1469" s="437"/>
      <c r="Z1469" s="437"/>
      <c r="AA1469" s="437"/>
      <c r="AB1469" s="437"/>
    </row>
    <row r="1470">
      <c r="A1470" s="503"/>
      <c r="B1470" s="503"/>
      <c r="C1470" s="437"/>
      <c r="D1470" s="437"/>
      <c r="E1470" s="437"/>
      <c r="F1470" s="437"/>
      <c r="G1470" s="502"/>
      <c r="H1470" s="437"/>
      <c r="I1470" s="492"/>
      <c r="J1470" s="437"/>
      <c r="K1470" s="437"/>
      <c r="L1470" s="437"/>
      <c r="M1470" s="437"/>
      <c r="N1470" s="437"/>
      <c r="O1470" s="437"/>
      <c r="P1470" s="437"/>
      <c r="Q1470" s="437"/>
      <c r="R1470" s="437"/>
      <c r="S1470" s="437"/>
      <c r="T1470" s="437"/>
      <c r="U1470" s="437"/>
      <c r="V1470" s="437"/>
      <c r="W1470" s="437"/>
      <c r="X1470" s="437"/>
      <c r="Y1470" s="437"/>
      <c r="Z1470" s="437"/>
      <c r="AA1470" s="437"/>
      <c r="AB1470" s="437"/>
    </row>
    <row r="1471">
      <c r="A1471" s="503"/>
      <c r="B1471" s="503"/>
      <c r="C1471" s="437"/>
      <c r="D1471" s="437"/>
      <c r="E1471" s="437"/>
      <c r="F1471" s="437"/>
      <c r="G1471" s="502"/>
      <c r="H1471" s="437"/>
      <c r="I1471" s="492"/>
      <c r="J1471" s="437"/>
      <c r="K1471" s="437"/>
      <c r="L1471" s="437"/>
      <c r="M1471" s="437"/>
      <c r="N1471" s="437"/>
      <c r="O1471" s="437"/>
      <c r="P1471" s="437"/>
      <c r="Q1471" s="437"/>
      <c r="R1471" s="437"/>
      <c r="S1471" s="437"/>
      <c r="T1471" s="437"/>
      <c r="U1471" s="437"/>
      <c r="V1471" s="437"/>
      <c r="W1471" s="437"/>
      <c r="X1471" s="437"/>
      <c r="Y1471" s="437"/>
      <c r="Z1471" s="437"/>
      <c r="AA1471" s="437"/>
      <c r="AB1471" s="437"/>
    </row>
    <row r="1472">
      <c r="A1472" s="503"/>
      <c r="B1472" s="503"/>
      <c r="C1472" s="437"/>
      <c r="D1472" s="437"/>
      <c r="E1472" s="437"/>
      <c r="F1472" s="437"/>
      <c r="G1472" s="502"/>
      <c r="H1472" s="437"/>
      <c r="I1472" s="492"/>
      <c r="J1472" s="437"/>
      <c r="K1472" s="437"/>
      <c r="L1472" s="437"/>
      <c r="M1472" s="437"/>
      <c r="N1472" s="437"/>
      <c r="O1472" s="437"/>
      <c r="P1472" s="437"/>
      <c r="Q1472" s="437"/>
      <c r="R1472" s="437"/>
      <c r="S1472" s="437"/>
      <c r="T1472" s="437"/>
      <c r="U1472" s="437"/>
      <c r="V1472" s="437"/>
      <c r="W1472" s="437"/>
      <c r="X1472" s="437"/>
      <c r="Y1472" s="437"/>
      <c r="Z1472" s="437"/>
      <c r="AA1472" s="437"/>
      <c r="AB1472" s="437"/>
    </row>
    <row r="1473">
      <c r="A1473" s="503"/>
      <c r="B1473" s="503"/>
      <c r="C1473" s="437"/>
      <c r="D1473" s="437"/>
      <c r="E1473" s="437"/>
      <c r="F1473" s="437"/>
      <c r="G1473" s="502"/>
      <c r="H1473" s="437"/>
      <c r="I1473" s="492"/>
      <c r="J1473" s="437"/>
      <c r="K1473" s="437"/>
      <c r="L1473" s="437"/>
      <c r="M1473" s="437"/>
      <c r="N1473" s="437"/>
      <c r="O1473" s="437"/>
      <c r="P1473" s="437"/>
      <c r="Q1473" s="437"/>
      <c r="R1473" s="437"/>
      <c r="S1473" s="437"/>
      <c r="T1473" s="437"/>
      <c r="U1473" s="437"/>
      <c r="V1473" s="437"/>
      <c r="W1473" s="437"/>
      <c r="X1473" s="437"/>
      <c r="Y1473" s="437"/>
      <c r="Z1473" s="437"/>
      <c r="AA1473" s="437"/>
      <c r="AB1473" s="437"/>
    </row>
    <row r="1474">
      <c r="A1474" s="503"/>
      <c r="B1474" s="503"/>
      <c r="C1474" s="437"/>
      <c r="D1474" s="437"/>
      <c r="E1474" s="437"/>
      <c r="F1474" s="437"/>
      <c r="G1474" s="502"/>
      <c r="H1474" s="437"/>
      <c r="I1474" s="492"/>
      <c r="J1474" s="437"/>
      <c r="K1474" s="437"/>
      <c r="L1474" s="437"/>
      <c r="M1474" s="437"/>
      <c r="N1474" s="437"/>
      <c r="O1474" s="437"/>
      <c r="P1474" s="437"/>
      <c r="Q1474" s="437"/>
      <c r="R1474" s="437"/>
      <c r="S1474" s="437"/>
      <c r="T1474" s="437"/>
      <c r="U1474" s="437"/>
      <c r="V1474" s="437"/>
      <c r="W1474" s="437"/>
      <c r="X1474" s="437"/>
      <c r="Y1474" s="437"/>
      <c r="Z1474" s="437"/>
      <c r="AA1474" s="437"/>
      <c r="AB1474" s="437"/>
    </row>
    <row r="1475">
      <c r="A1475" s="503"/>
      <c r="B1475" s="503"/>
      <c r="C1475" s="437"/>
      <c r="D1475" s="437"/>
      <c r="E1475" s="437"/>
      <c r="F1475" s="437"/>
      <c r="G1475" s="502"/>
      <c r="H1475" s="437"/>
      <c r="I1475" s="492"/>
      <c r="J1475" s="437"/>
      <c r="K1475" s="437"/>
      <c r="L1475" s="437"/>
      <c r="M1475" s="437"/>
      <c r="N1475" s="437"/>
      <c r="O1475" s="437"/>
      <c r="P1475" s="437"/>
      <c r="Q1475" s="437"/>
      <c r="R1475" s="437"/>
      <c r="S1475" s="437"/>
      <c r="T1475" s="437"/>
      <c r="U1475" s="437"/>
      <c r="V1475" s="437"/>
      <c r="W1475" s="437"/>
      <c r="X1475" s="437"/>
      <c r="Y1475" s="437"/>
      <c r="Z1475" s="437"/>
      <c r="AA1475" s="437"/>
      <c r="AB1475" s="437"/>
    </row>
    <row r="1476">
      <c r="A1476" s="503"/>
      <c r="B1476" s="503"/>
      <c r="C1476" s="437"/>
      <c r="D1476" s="437"/>
      <c r="E1476" s="437"/>
      <c r="F1476" s="437"/>
      <c r="G1476" s="502"/>
      <c r="H1476" s="437"/>
      <c r="I1476" s="492"/>
      <c r="J1476" s="437"/>
      <c r="K1476" s="437"/>
      <c r="L1476" s="437"/>
      <c r="M1476" s="437"/>
      <c r="N1476" s="437"/>
      <c r="O1476" s="437"/>
      <c r="P1476" s="437"/>
      <c r="Q1476" s="437"/>
      <c r="R1476" s="437"/>
      <c r="S1476" s="437"/>
      <c r="T1476" s="437"/>
      <c r="U1476" s="437"/>
      <c r="V1476" s="437"/>
      <c r="W1476" s="437"/>
      <c r="X1476" s="437"/>
      <c r="Y1476" s="437"/>
      <c r="Z1476" s="437"/>
      <c r="AA1476" s="437"/>
      <c r="AB1476" s="437"/>
    </row>
    <row r="1477">
      <c r="A1477" s="503"/>
      <c r="B1477" s="503"/>
      <c r="C1477" s="437"/>
      <c r="D1477" s="437"/>
      <c r="E1477" s="437"/>
      <c r="F1477" s="437"/>
      <c r="G1477" s="502"/>
      <c r="H1477" s="437"/>
      <c r="I1477" s="492"/>
      <c r="J1477" s="437"/>
      <c r="K1477" s="437"/>
      <c r="L1477" s="437"/>
      <c r="M1477" s="437"/>
      <c r="N1477" s="437"/>
      <c r="O1477" s="437"/>
      <c r="P1477" s="437"/>
      <c r="Q1477" s="437"/>
      <c r="R1477" s="437"/>
      <c r="S1477" s="437"/>
      <c r="T1477" s="437"/>
      <c r="U1477" s="437"/>
      <c r="V1477" s="437"/>
      <c r="W1477" s="437"/>
      <c r="X1477" s="437"/>
      <c r="Y1477" s="437"/>
      <c r="Z1477" s="437"/>
      <c r="AA1477" s="437"/>
      <c r="AB1477" s="437"/>
    </row>
    <row r="1478">
      <c r="A1478" s="503"/>
      <c r="B1478" s="503"/>
      <c r="C1478" s="437"/>
      <c r="D1478" s="437"/>
      <c r="E1478" s="437"/>
      <c r="F1478" s="437"/>
      <c r="G1478" s="502"/>
      <c r="H1478" s="437"/>
      <c r="I1478" s="492"/>
      <c r="J1478" s="437"/>
      <c r="K1478" s="437"/>
      <c r="L1478" s="437"/>
      <c r="M1478" s="437"/>
      <c r="N1478" s="437"/>
      <c r="O1478" s="437"/>
      <c r="P1478" s="437"/>
      <c r="Q1478" s="437"/>
      <c r="R1478" s="437"/>
      <c r="S1478" s="437"/>
      <c r="T1478" s="437"/>
      <c r="U1478" s="437"/>
      <c r="V1478" s="437"/>
      <c r="W1478" s="437"/>
      <c r="X1478" s="437"/>
      <c r="Y1478" s="437"/>
      <c r="Z1478" s="437"/>
      <c r="AA1478" s="437"/>
      <c r="AB1478" s="437"/>
    </row>
    <row r="1479">
      <c r="A1479" s="503"/>
      <c r="B1479" s="503"/>
      <c r="C1479" s="437"/>
      <c r="D1479" s="437"/>
      <c r="E1479" s="437"/>
      <c r="F1479" s="437"/>
      <c r="G1479" s="502"/>
      <c r="H1479" s="437"/>
      <c r="I1479" s="492"/>
      <c r="J1479" s="437"/>
      <c r="K1479" s="437"/>
      <c r="L1479" s="437"/>
      <c r="M1479" s="437"/>
      <c r="N1479" s="437"/>
      <c r="O1479" s="437"/>
      <c r="P1479" s="437"/>
      <c r="Q1479" s="437"/>
      <c r="R1479" s="437"/>
      <c r="S1479" s="437"/>
      <c r="T1479" s="437"/>
      <c r="U1479" s="437"/>
      <c r="V1479" s="437"/>
      <c r="W1479" s="437"/>
      <c r="X1479" s="437"/>
      <c r="Y1479" s="437"/>
      <c r="Z1479" s="437"/>
      <c r="AA1479" s="437"/>
      <c r="AB1479" s="437"/>
    </row>
    <row r="1480">
      <c r="A1480" s="503"/>
      <c r="B1480" s="503"/>
      <c r="C1480" s="437"/>
      <c r="D1480" s="437"/>
      <c r="E1480" s="437"/>
      <c r="F1480" s="437"/>
      <c r="G1480" s="502"/>
      <c r="H1480" s="437"/>
      <c r="I1480" s="492"/>
      <c r="J1480" s="437"/>
      <c r="K1480" s="437"/>
      <c r="L1480" s="437"/>
      <c r="M1480" s="437"/>
      <c r="N1480" s="437"/>
      <c r="O1480" s="437"/>
      <c r="P1480" s="437"/>
      <c r="Q1480" s="437"/>
      <c r="R1480" s="437"/>
      <c r="S1480" s="437"/>
      <c r="T1480" s="437"/>
      <c r="U1480" s="437"/>
      <c r="V1480" s="437"/>
      <c r="W1480" s="437"/>
      <c r="X1480" s="437"/>
      <c r="Y1480" s="437"/>
      <c r="Z1480" s="437"/>
      <c r="AA1480" s="437"/>
      <c r="AB1480" s="437"/>
    </row>
    <row r="1481">
      <c r="A1481" s="503"/>
      <c r="B1481" s="503"/>
      <c r="C1481" s="437"/>
      <c r="D1481" s="437"/>
      <c r="E1481" s="437"/>
      <c r="F1481" s="437"/>
      <c r="G1481" s="502"/>
      <c r="H1481" s="437"/>
      <c r="I1481" s="492"/>
      <c r="J1481" s="437"/>
      <c r="K1481" s="437"/>
      <c r="L1481" s="437"/>
      <c r="M1481" s="437"/>
      <c r="N1481" s="437"/>
      <c r="O1481" s="437"/>
      <c r="P1481" s="437"/>
      <c r="Q1481" s="437"/>
      <c r="R1481" s="437"/>
      <c r="S1481" s="437"/>
      <c r="T1481" s="437"/>
      <c r="U1481" s="437"/>
      <c r="V1481" s="437"/>
      <c r="W1481" s="437"/>
      <c r="X1481" s="437"/>
      <c r="Y1481" s="437"/>
      <c r="Z1481" s="437"/>
      <c r="AA1481" s="437"/>
      <c r="AB1481" s="437"/>
    </row>
    <row r="1482">
      <c r="A1482" s="503"/>
      <c r="B1482" s="503"/>
      <c r="C1482" s="437"/>
      <c r="D1482" s="437"/>
      <c r="E1482" s="437"/>
      <c r="F1482" s="437"/>
      <c r="G1482" s="502"/>
      <c r="H1482" s="437"/>
      <c r="I1482" s="492"/>
      <c r="J1482" s="437"/>
      <c r="K1482" s="437"/>
      <c r="L1482" s="437"/>
      <c r="M1482" s="437"/>
      <c r="N1482" s="437"/>
      <c r="O1482" s="437"/>
      <c r="P1482" s="437"/>
      <c r="Q1482" s="437"/>
      <c r="R1482" s="437"/>
      <c r="S1482" s="437"/>
      <c r="T1482" s="437"/>
      <c r="U1482" s="437"/>
      <c r="V1482" s="437"/>
      <c r="W1482" s="437"/>
      <c r="X1482" s="437"/>
      <c r="Y1482" s="437"/>
      <c r="Z1482" s="437"/>
      <c r="AA1482" s="437"/>
      <c r="AB1482" s="437"/>
    </row>
    <row r="1483">
      <c r="A1483" s="503"/>
      <c r="B1483" s="503"/>
      <c r="C1483" s="437"/>
      <c r="D1483" s="437"/>
      <c r="E1483" s="437"/>
      <c r="F1483" s="437"/>
      <c r="G1483" s="502"/>
      <c r="H1483" s="437"/>
      <c r="I1483" s="492"/>
      <c r="J1483" s="437"/>
      <c r="K1483" s="437"/>
      <c r="L1483" s="437"/>
      <c r="M1483" s="437"/>
      <c r="N1483" s="437"/>
      <c r="O1483" s="437"/>
      <c r="P1483" s="437"/>
      <c r="Q1483" s="437"/>
      <c r="R1483" s="437"/>
      <c r="S1483" s="437"/>
      <c r="T1483" s="437"/>
      <c r="U1483" s="437"/>
      <c r="V1483" s="437"/>
      <c r="W1483" s="437"/>
      <c r="X1483" s="437"/>
      <c r="Y1483" s="437"/>
      <c r="Z1483" s="437"/>
      <c r="AA1483" s="437"/>
      <c r="AB1483" s="437"/>
    </row>
    <row r="1484">
      <c r="A1484" s="503"/>
      <c r="B1484" s="503"/>
      <c r="C1484" s="437"/>
      <c r="D1484" s="437"/>
      <c r="E1484" s="437"/>
      <c r="F1484" s="437"/>
      <c r="G1484" s="502"/>
      <c r="H1484" s="437"/>
      <c r="I1484" s="492"/>
      <c r="J1484" s="437"/>
      <c r="K1484" s="437"/>
      <c r="L1484" s="437"/>
      <c r="M1484" s="437"/>
      <c r="N1484" s="437"/>
      <c r="O1484" s="437"/>
      <c r="P1484" s="437"/>
      <c r="Q1484" s="437"/>
      <c r="R1484" s="437"/>
      <c r="S1484" s="437"/>
      <c r="T1484" s="437"/>
      <c r="U1484" s="437"/>
      <c r="V1484" s="437"/>
      <c r="W1484" s="437"/>
      <c r="X1484" s="437"/>
      <c r="Y1484" s="437"/>
      <c r="Z1484" s="437"/>
      <c r="AA1484" s="437"/>
      <c r="AB1484" s="437"/>
    </row>
    <row r="1485">
      <c r="A1485" s="503"/>
      <c r="B1485" s="503"/>
      <c r="C1485" s="437"/>
      <c r="D1485" s="437"/>
      <c r="E1485" s="437"/>
      <c r="F1485" s="437"/>
      <c r="G1485" s="502"/>
      <c r="H1485" s="437"/>
      <c r="I1485" s="492"/>
      <c r="J1485" s="437"/>
      <c r="K1485" s="437"/>
      <c r="L1485" s="437"/>
      <c r="M1485" s="437"/>
      <c r="N1485" s="437"/>
      <c r="O1485" s="437"/>
      <c r="P1485" s="437"/>
      <c r="Q1485" s="437"/>
      <c r="R1485" s="437"/>
      <c r="S1485" s="437"/>
      <c r="T1485" s="437"/>
      <c r="U1485" s="437"/>
      <c r="V1485" s="437"/>
      <c r="W1485" s="437"/>
      <c r="X1485" s="437"/>
      <c r="Y1485" s="437"/>
      <c r="Z1485" s="437"/>
      <c r="AA1485" s="437"/>
      <c r="AB1485" s="437"/>
    </row>
    <row r="1486">
      <c r="A1486" s="503"/>
      <c r="B1486" s="503"/>
      <c r="C1486" s="437"/>
      <c r="D1486" s="437"/>
      <c r="E1486" s="437"/>
      <c r="F1486" s="437"/>
      <c r="G1486" s="502"/>
      <c r="H1486" s="437"/>
      <c r="I1486" s="492"/>
      <c r="J1486" s="437"/>
      <c r="K1486" s="437"/>
      <c r="L1486" s="437"/>
      <c r="M1486" s="437"/>
      <c r="N1486" s="437"/>
      <c r="O1486" s="437"/>
      <c r="P1486" s="437"/>
      <c r="Q1486" s="437"/>
      <c r="R1486" s="437"/>
      <c r="S1486" s="437"/>
      <c r="T1486" s="437"/>
      <c r="U1486" s="437"/>
      <c r="V1486" s="437"/>
      <c r="W1486" s="437"/>
      <c r="X1486" s="437"/>
      <c r="Y1486" s="437"/>
      <c r="Z1486" s="437"/>
      <c r="AA1486" s="437"/>
      <c r="AB1486" s="437"/>
    </row>
    <row r="1487">
      <c r="A1487" s="503"/>
      <c r="B1487" s="503"/>
      <c r="C1487" s="437"/>
      <c r="D1487" s="437"/>
      <c r="E1487" s="437"/>
      <c r="F1487" s="437"/>
      <c r="G1487" s="502"/>
      <c r="H1487" s="437"/>
      <c r="I1487" s="492"/>
      <c r="J1487" s="437"/>
      <c r="K1487" s="437"/>
      <c r="L1487" s="437"/>
      <c r="M1487" s="437"/>
      <c r="N1487" s="437"/>
      <c r="O1487" s="437"/>
      <c r="P1487" s="437"/>
      <c r="Q1487" s="437"/>
      <c r="R1487" s="437"/>
      <c r="S1487" s="437"/>
      <c r="T1487" s="437"/>
      <c r="U1487" s="437"/>
      <c r="V1487" s="437"/>
      <c r="W1487" s="437"/>
      <c r="X1487" s="437"/>
      <c r="Y1487" s="437"/>
      <c r="Z1487" s="437"/>
      <c r="AA1487" s="437"/>
      <c r="AB1487" s="437"/>
    </row>
    <row r="1488">
      <c r="A1488" s="503"/>
      <c r="B1488" s="503"/>
      <c r="C1488" s="437"/>
      <c r="D1488" s="437"/>
      <c r="E1488" s="437"/>
      <c r="F1488" s="437"/>
      <c r="G1488" s="502"/>
      <c r="H1488" s="437"/>
      <c r="I1488" s="492"/>
      <c r="J1488" s="437"/>
      <c r="K1488" s="437"/>
      <c r="L1488" s="437"/>
      <c r="M1488" s="437"/>
      <c r="N1488" s="437"/>
      <c r="O1488" s="437"/>
      <c r="P1488" s="437"/>
      <c r="Q1488" s="437"/>
      <c r="R1488" s="437"/>
      <c r="S1488" s="437"/>
      <c r="T1488" s="437"/>
      <c r="U1488" s="437"/>
      <c r="V1488" s="437"/>
      <c r="W1488" s="437"/>
      <c r="X1488" s="437"/>
      <c r="Y1488" s="437"/>
      <c r="Z1488" s="437"/>
      <c r="AA1488" s="437"/>
      <c r="AB1488" s="437"/>
    </row>
    <row r="1489">
      <c r="A1489" s="503"/>
      <c r="B1489" s="503"/>
      <c r="C1489" s="437"/>
      <c r="D1489" s="437"/>
      <c r="E1489" s="437"/>
      <c r="F1489" s="437"/>
      <c r="G1489" s="502"/>
      <c r="H1489" s="437"/>
      <c r="I1489" s="492"/>
      <c r="J1489" s="437"/>
      <c r="K1489" s="437"/>
      <c r="L1489" s="437"/>
      <c r="M1489" s="437"/>
      <c r="N1489" s="437"/>
      <c r="O1489" s="437"/>
      <c r="P1489" s="437"/>
      <c r="Q1489" s="437"/>
      <c r="R1489" s="437"/>
      <c r="S1489" s="437"/>
      <c r="T1489" s="437"/>
      <c r="U1489" s="437"/>
      <c r="V1489" s="437"/>
      <c r="W1489" s="437"/>
      <c r="X1489" s="437"/>
      <c r="Y1489" s="437"/>
      <c r="Z1489" s="437"/>
      <c r="AA1489" s="437"/>
      <c r="AB1489" s="437"/>
    </row>
    <row r="1490">
      <c r="A1490" s="503"/>
      <c r="B1490" s="503"/>
      <c r="C1490" s="437"/>
      <c r="D1490" s="437"/>
      <c r="E1490" s="437"/>
      <c r="F1490" s="437"/>
      <c r="G1490" s="502"/>
      <c r="H1490" s="437"/>
      <c r="I1490" s="492"/>
      <c r="J1490" s="437"/>
      <c r="K1490" s="437"/>
      <c r="L1490" s="437"/>
      <c r="M1490" s="437"/>
      <c r="N1490" s="437"/>
      <c r="O1490" s="437"/>
      <c r="P1490" s="437"/>
      <c r="Q1490" s="437"/>
      <c r="R1490" s="437"/>
      <c r="S1490" s="437"/>
      <c r="T1490" s="437"/>
      <c r="U1490" s="437"/>
      <c r="V1490" s="437"/>
      <c r="W1490" s="437"/>
      <c r="X1490" s="437"/>
      <c r="Y1490" s="437"/>
      <c r="Z1490" s="437"/>
      <c r="AA1490" s="437"/>
      <c r="AB1490" s="437"/>
    </row>
    <row r="1491">
      <c r="A1491" s="503"/>
      <c r="B1491" s="503"/>
      <c r="C1491" s="437"/>
      <c r="D1491" s="437"/>
      <c r="E1491" s="437"/>
      <c r="F1491" s="437"/>
      <c r="G1491" s="502"/>
      <c r="H1491" s="437"/>
      <c r="I1491" s="492"/>
      <c r="J1491" s="437"/>
      <c r="K1491" s="437"/>
      <c r="L1491" s="437"/>
      <c r="M1491" s="437"/>
      <c r="N1491" s="437"/>
      <c r="O1491" s="437"/>
      <c r="P1491" s="437"/>
      <c r="Q1491" s="437"/>
      <c r="R1491" s="437"/>
      <c r="S1491" s="437"/>
      <c r="T1491" s="437"/>
      <c r="U1491" s="437"/>
      <c r="V1491" s="437"/>
      <c r="W1491" s="437"/>
      <c r="X1491" s="437"/>
      <c r="Y1491" s="437"/>
      <c r="Z1491" s="437"/>
      <c r="AA1491" s="437"/>
      <c r="AB1491" s="437"/>
    </row>
    <row r="1492">
      <c r="A1492" s="503"/>
      <c r="B1492" s="503"/>
      <c r="C1492" s="437"/>
      <c r="D1492" s="437"/>
      <c r="E1492" s="437"/>
      <c r="F1492" s="437"/>
      <c r="G1492" s="502"/>
      <c r="H1492" s="437"/>
      <c r="I1492" s="492"/>
      <c r="J1492" s="437"/>
      <c r="K1492" s="437"/>
      <c r="L1492" s="437"/>
      <c r="M1492" s="437"/>
      <c r="N1492" s="437"/>
      <c r="O1492" s="437"/>
      <c r="P1492" s="437"/>
      <c r="Q1492" s="437"/>
      <c r="R1492" s="437"/>
      <c r="S1492" s="437"/>
      <c r="T1492" s="437"/>
      <c r="U1492" s="437"/>
      <c r="V1492" s="437"/>
      <c r="W1492" s="437"/>
      <c r="X1492" s="437"/>
      <c r="Y1492" s="437"/>
      <c r="Z1492" s="437"/>
      <c r="AA1492" s="437"/>
      <c r="AB1492" s="437"/>
    </row>
    <row r="1493">
      <c r="A1493" s="503"/>
      <c r="B1493" s="503"/>
      <c r="C1493" s="437"/>
      <c r="D1493" s="437"/>
      <c r="E1493" s="437"/>
      <c r="F1493" s="437"/>
      <c r="G1493" s="502"/>
      <c r="H1493" s="437"/>
      <c r="I1493" s="492"/>
      <c r="J1493" s="437"/>
      <c r="K1493" s="437"/>
      <c r="L1493" s="437"/>
      <c r="M1493" s="437"/>
      <c r="N1493" s="437"/>
      <c r="O1493" s="437"/>
      <c r="P1493" s="437"/>
      <c r="Q1493" s="437"/>
      <c r="R1493" s="437"/>
      <c r="S1493" s="437"/>
      <c r="T1493" s="437"/>
      <c r="U1493" s="437"/>
      <c r="V1493" s="437"/>
      <c r="W1493" s="437"/>
      <c r="X1493" s="437"/>
      <c r="Y1493" s="437"/>
      <c r="Z1493" s="437"/>
      <c r="AA1493" s="437"/>
      <c r="AB1493" s="437"/>
    </row>
    <row r="1494">
      <c r="A1494" s="503"/>
      <c r="B1494" s="503"/>
      <c r="C1494" s="437"/>
      <c r="D1494" s="437"/>
      <c r="E1494" s="437"/>
      <c r="F1494" s="437"/>
      <c r="G1494" s="502"/>
      <c r="H1494" s="437"/>
      <c r="I1494" s="492"/>
      <c r="J1494" s="437"/>
      <c r="K1494" s="437"/>
      <c r="L1494" s="437"/>
      <c r="M1494" s="437"/>
      <c r="N1494" s="437"/>
      <c r="O1494" s="437"/>
      <c r="P1494" s="437"/>
      <c r="Q1494" s="437"/>
      <c r="R1494" s="437"/>
      <c r="S1494" s="437"/>
      <c r="T1494" s="437"/>
      <c r="U1494" s="437"/>
      <c r="V1494" s="437"/>
      <c r="W1494" s="437"/>
      <c r="X1494" s="437"/>
      <c r="Y1494" s="437"/>
      <c r="Z1494" s="437"/>
      <c r="AA1494" s="437"/>
      <c r="AB1494" s="437"/>
    </row>
    <row r="1495">
      <c r="A1495" s="503"/>
      <c r="B1495" s="503"/>
      <c r="C1495" s="437"/>
      <c r="D1495" s="437"/>
      <c r="E1495" s="437"/>
      <c r="F1495" s="437"/>
      <c r="G1495" s="502"/>
      <c r="H1495" s="437"/>
      <c r="I1495" s="492"/>
      <c r="J1495" s="437"/>
      <c r="K1495" s="437"/>
      <c r="L1495" s="437"/>
      <c r="M1495" s="437"/>
      <c r="N1495" s="437"/>
      <c r="O1495" s="437"/>
      <c r="P1495" s="437"/>
      <c r="Q1495" s="437"/>
      <c r="R1495" s="437"/>
      <c r="S1495" s="437"/>
      <c r="T1495" s="437"/>
      <c r="U1495" s="437"/>
      <c r="V1495" s="437"/>
      <c r="W1495" s="437"/>
      <c r="X1495" s="437"/>
      <c r="Y1495" s="437"/>
      <c r="Z1495" s="437"/>
      <c r="AA1495" s="437"/>
      <c r="AB1495" s="437"/>
    </row>
    <row r="1496">
      <c r="A1496" s="503"/>
      <c r="B1496" s="503"/>
      <c r="C1496" s="437"/>
      <c r="D1496" s="437"/>
      <c r="E1496" s="437"/>
      <c r="F1496" s="437"/>
      <c r="G1496" s="502"/>
      <c r="H1496" s="437"/>
      <c r="I1496" s="492"/>
      <c r="J1496" s="437"/>
      <c r="K1496" s="437"/>
      <c r="L1496" s="437"/>
      <c r="M1496" s="437"/>
      <c r="N1496" s="437"/>
      <c r="O1496" s="437"/>
      <c r="P1496" s="437"/>
      <c r="Q1496" s="437"/>
      <c r="R1496" s="437"/>
      <c r="S1496" s="437"/>
      <c r="T1496" s="437"/>
      <c r="U1496" s="437"/>
      <c r="V1496" s="437"/>
      <c r="W1496" s="437"/>
      <c r="X1496" s="437"/>
      <c r="Y1496" s="437"/>
      <c r="Z1496" s="437"/>
      <c r="AA1496" s="437"/>
      <c r="AB1496" s="437"/>
    </row>
    <row r="1497">
      <c r="A1497" s="503"/>
      <c r="B1497" s="503"/>
      <c r="C1497" s="437"/>
      <c r="D1497" s="437"/>
      <c r="E1497" s="437"/>
      <c r="F1497" s="437"/>
      <c r="G1497" s="502"/>
      <c r="H1497" s="437"/>
      <c r="I1497" s="492"/>
      <c r="J1497" s="437"/>
      <c r="K1497" s="437"/>
      <c r="L1497" s="437"/>
      <c r="M1497" s="437"/>
      <c r="N1497" s="437"/>
      <c r="O1497" s="437"/>
      <c r="P1497" s="437"/>
      <c r="Q1497" s="437"/>
      <c r="R1497" s="437"/>
      <c r="S1497" s="437"/>
      <c r="T1497" s="437"/>
      <c r="U1497" s="437"/>
      <c r="V1497" s="437"/>
      <c r="W1497" s="437"/>
      <c r="X1497" s="437"/>
      <c r="Y1497" s="437"/>
      <c r="Z1497" s="437"/>
      <c r="AA1497" s="437"/>
      <c r="AB1497" s="437"/>
    </row>
    <row r="1498">
      <c r="A1498" s="503"/>
      <c r="B1498" s="503"/>
      <c r="C1498" s="437"/>
      <c r="D1498" s="437"/>
      <c r="E1498" s="437"/>
      <c r="F1498" s="437"/>
      <c r="G1498" s="502"/>
      <c r="H1498" s="437"/>
      <c r="I1498" s="492"/>
      <c r="J1498" s="437"/>
      <c r="K1498" s="437"/>
      <c r="L1498" s="437"/>
      <c r="M1498" s="437"/>
      <c r="N1498" s="437"/>
      <c r="O1498" s="437"/>
      <c r="P1498" s="437"/>
      <c r="Q1498" s="437"/>
      <c r="R1498" s="437"/>
      <c r="S1498" s="437"/>
      <c r="T1498" s="437"/>
      <c r="U1498" s="437"/>
      <c r="V1498" s="437"/>
      <c r="W1498" s="437"/>
      <c r="X1498" s="437"/>
      <c r="Y1498" s="437"/>
      <c r="Z1498" s="437"/>
      <c r="AA1498" s="437"/>
      <c r="AB1498" s="437"/>
    </row>
    <row r="1499">
      <c r="A1499" s="503"/>
      <c r="B1499" s="503"/>
      <c r="C1499" s="437"/>
      <c r="D1499" s="437"/>
      <c r="E1499" s="437"/>
      <c r="F1499" s="437"/>
      <c r="G1499" s="502"/>
      <c r="H1499" s="437"/>
      <c r="I1499" s="492"/>
      <c r="J1499" s="437"/>
      <c r="K1499" s="437"/>
      <c r="L1499" s="437"/>
      <c r="M1499" s="437"/>
      <c r="N1499" s="437"/>
      <c r="O1499" s="437"/>
      <c r="P1499" s="437"/>
      <c r="Q1499" s="437"/>
      <c r="R1499" s="437"/>
      <c r="S1499" s="437"/>
      <c r="T1499" s="437"/>
      <c r="U1499" s="437"/>
      <c r="V1499" s="437"/>
      <c r="W1499" s="437"/>
      <c r="X1499" s="437"/>
      <c r="Y1499" s="437"/>
      <c r="Z1499" s="437"/>
      <c r="AA1499" s="437"/>
      <c r="AB1499" s="437"/>
    </row>
    <row r="1500">
      <c r="A1500" s="503"/>
      <c r="B1500" s="503"/>
      <c r="C1500" s="437"/>
      <c r="D1500" s="437"/>
      <c r="E1500" s="437"/>
      <c r="F1500" s="437"/>
      <c r="G1500" s="502"/>
      <c r="H1500" s="437"/>
      <c r="I1500" s="492"/>
      <c r="J1500" s="437"/>
      <c r="K1500" s="437"/>
      <c r="L1500" s="437"/>
      <c r="M1500" s="437"/>
      <c r="N1500" s="437"/>
      <c r="O1500" s="437"/>
      <c r="P1500" s="437"/>
      <c r="Q1500" s="437"/>
      <c r="R1500" s="437"/>
      <c r="S1500" s="437"/>
      <c r="T1500" s="437"/>
      <c r="U1500" s="437"/>
      <c r="V1500" s="437"/>
      <c r="W1500" s="437"/>
      <c r="X1500" s="437"/>
      <c r="Y1500" s="437"/>
      <c r="Z1500" s="437"/>
      <c r="AA1500" s="437"/>
      <c r="AB1500" s="437"/>
    </row>
    <row r="1501">
      <c r="A1501" s="503"/>
      <c r="B1501" s="503"/>
      <c r="C1501" s="437"/>
      <c r="D1501" s="437"/>
      <c r="E1501" s="437"/>
      <c r="F1501" s="437"/>
      <c r="G1501" s="502"/>
      <c r="H1501" s="437"/>
      <c r="I1501" s="492"/>
      <c r="J1501" s="437"/>
      <c r="K1501" s="437"/>
      <c r="L1501" s="437"/>
      <c r="M1501" s="437"/>
      <c r="N1501" s="437"/>
      <c r="O1501" s="437"/>
      <c r="P1501" s="437"/>
      <c r="Q1501" s="437"/>
      <c r="R1501" s="437"/>
      <c r="S1501" s="437"/>
      <c r="T1501" s="437"/>
      <c r="U1501" s="437"/>
      <c r="V1501" s="437"/>
      <c r="W1501" s="437"/>
      <c r="X1501" s="437"/>
      <c r="Y1501" s="437"/>
      <c r="Z1501" s="437"/>
      <c r="AA1501" s="437"/>
      <c r="AB1501" s="437"/>
    </row>
    <row r="1502">
      <c r="A1502" s="503"/>
      <c r="B1502" s="503"/>
      <c r="C1502" s="437"/>
      <c r="D1502" s="437"/>
      <c r="E1502" s="437"/>
      <c r="F1502" s="437"/>
      <c r="G1502" s="502"/>
      <c r="H1502" s="437"/>
      <c r="I1502" s="492"/>
      <c r="J1502" s="437"/>
      <c r="K1502" s="437"/>
      <c r="L1502" s="437"/>
      <c r="M1502" s="437"/>
      <c r="N1502" s="437"/>
      <c r="O1502" s="437"/>
      <c r="P1502" s="437"/>
      <c r="Q1502" s="437"/>
      <c r="R1502" s="437"/>
      <c r="S1502" s="437"/>
      <c r="T1502" s="437"/>
      <c r="U1502" s="437"/>
      <c r="V1502" s="437"/>
      <c r="W1502" s="437"/>
      <c r="X1502" s="437"/>
      <c r="Y1502" s="437"/>
      <c r="Z1502" s="437"/>
      <c r="AA1502" s="437"/>
      <c r="AB1502" s="437"/>
    </row>
    <row r="1503">
      <c r="A1503" s="503"/>
      <c r="B1503" s="503"/>
      <c r="C1503" s="437"/>
      <c r="D1503" s="437"/>
      <c r="E1503" s="437"/>
      <c r="F1503" s="437"/>
      <c r="G1503" s="502"/>
      <c r="H1503" s="437"/>
      <c r="I1503" s="492"/>
      <c r="J1503" s="437"/>
      <c r="K1503" s="437"/>
      <c r="L1503" s="437"/>
      <c r="M1503" s="437"/>
      <c r="N1503" s="437"/>
      <c r="O1503" s="437"/>
      <c r="P1503" s="437"/>
      <c r="Q1503" s="437"/>
      <c r="R1503" s="437"/>
      <c r="S1503" s="437"/>
      <c r="T1503" s="437"/>
      <c r="U1503" s="437"/>
      <c r="V1503" s="437"/>
      <c r="W1503" s="437"/>
      <c r="X1503" s="437"/>
      <c r="Y1503" s="437"/>
      <c r="Z1503" s="437"/>
      <c r="AA1503" s="437"/>
      <c r="AB1503" s="437"/>
    </row>
    <row r="1504">
      <c r="A1504" s="503"/>
      <c r="B1504" s="503"/>
      <c r="C1504" s="437"/>
      <c r="D1504" s="437"/>
      <c r="E1504" s="437"/>
      <c r="F1504" s="437"/>
      <c r="G1504" s="502"/>
      <c r="H1504" s="437"/>
      <c r="I1504" s="492"/>
      <c r="J1504" s="437"/>
      <c r="K1504" s="437"/>
      <c r="L1504" s="437"/>
      <c r="M1504" s="437"/>
      <c r="N1504" s="437"/>
      <c r="O1504" s="437"/>
      <c r="P1504" s="437"/>
      <c r="Q1504" s="437"/>
      <c r="R1504" s="437"/>
      <c r="S1504" s="437"/>
      <c r="T1504" s="437"/>
      <c r="U1504" s="437"/>
      <c r="V1504" s="437"/>
      <c r="W1504" s="437"/>
      <c r="X1504" s="437"/>
      <c r="Y1504" s="437"/>
      <c r="Z1504" s="437"/>
      <c r="AA1504" s="437"/>
      <c r="AB1504" s="437"/>
    </row>
    <row r="1505">
      <c r="A1505" s="503"/>
      <c r="B1505" s="503"/>
      <c r="C1505" s="437"/>
      <c r="D1505" s="437"/>
      <c r="E1505" s="437"/>
      <c r="F1505" s="437"/>
      <c r="G1505" s="502"/>
      <c r="H1505" s="437"/>
      <c r="I1505" s="492"/>
      <c r="J1505" s="437"/>
      <c r="K1505" s="437"/>
      <c r="L1505" s="437"/>
      <c r="M1505" s="437"/>
      <c r="N1505" s="437"/>
      <c r="O1505" s="437"/>
      <c r="P1505" s="437"/>
      <c r="Q1505" s="437"/>
      <c r="R1505" s="437"/>
      <c r="S1505" s="437"/>
      <c r="T1505" s="437"/>
      <c r="U1505" s="437"/>
      <c r="V1505" s="437"/>
      <c r="W1505" s="437"/>
      <c r="X1505" s="437"/>
      <c r="Y1505" s="437"/>
      <c r="Z1505" s="437"/>
      <c r="AA1505" s="437"/>
      <c r="AB1505" s="437"/>
    </row>
    <row r="1506">
      <c r="A1506" s="503"/>
      <c r="B1506" s="503"/>
      <c r="C1506" s="437"/>
      <c r="D1506" s="437"/>
      <c r="E1506" s="437"/>
      <c r="F1506" s="437"/>
      <c r="G1506" s="502"/>
      <c r="H1506" s="437"/>
      <c r="I1506" s="492"/>
      <c r="J1506" s="437"/>
      <c r="K1506" s="437"/>
      <c r="L1506" s="437"/>
      <c r="M1506" s="437"/>
      <c r="N1506" s="437"/>
      <c r="O1506" s="437"/>
      <c r="P1506" s="437"/>
      <c r="Q1506" s="437"/>
      <c r="R1506" s="437"/>
      <c r="S1506" s="437"/>
      <c r="T1506" s="437"/>
      <c r="U1506" s="437"/>
      <c r="V1506" s="437"/>
      <c r="W1506" s="437"/>
      <c r="X1506" s="437"/>
      <c r="Y1506" s="437"/>
      <c r="Z1506" s="437"/>
      <c r="AA1506" s="437"/>
      <c r="AB1506" s="437"/>
    </row>
    <row r="1507">
      <c r="A1507" s="503"/>
      <c r="B1507" s="503"/>
      <c r="C1507" s="437"/>
      <c r="D1507" s="437"/>
      <c r="E1507" s="437"/>
      <c r="F1507" s="437"/>
      <c r="G1507" s="502"/>
      <c r="H1507" s="437"/>
      <c r="I1507" s="492"/>
      <c r="J1507" s="437"/>
      <c r="K1507" s="437"/>
      <c r="L1507" s="437"/>
      <c r="M1507" s="437"/>
      <c r="N1507" s="437"/>
      <c r="O1507" s="437"/>
      <c r="P1507" s="437"/>
      <c r="Q1507" s="437"/>
      <c r="R1507" s="437"/>
      <c r="S1507" s="437"/>
      <c r="T1507" s="437"/>
      <c r="U1507" s="437"/>
      <c r="V1507" s="437"/>
      <c r="W1507" s="437"/>
      <c r="X1507" s="437"/>
      <c r="Y1507" s="437"/>
      <c r="Z1507" s="437"/>
      <c r="AA1507" s="437"/>
      <c r="AB1507" s="437"/>
    </row>
    <row r="1508">
      <c r="A1508" s="503"/>
      <c r="B1508" s="503"/>
      <c r="C1508" s="437"/>
      <c r="D1508" s="437"/>
      <c r="E1508" s="437"/>
      <c r="F1508" s="437"/>
      <c r="G1508" s="502"/>
      <c r="H1508" s="437"/>
      <c r="I1508" s="492"/>
      <c r="J1508" s="437"/>
      <c r="K1508" s="437"/>
      <c r="L1508" s="437"/>
      <c r="M1508" s="437"/>
      <c r="N1508" s="437"/>
      <c r="O1508" s="437"/>
      <c r="P1508" s="437"/>
      <c r="Q1508" s="437"/>
      <c r="R1508" s="437"/>
      <c r="S1508" s="437"/>
      <c r="T1508" s="437"/>
      <c r="U1508" s="437"/>
      <c r="V1508" s="437"/>
      <c r="W1508" s="437"/>
      <c r="X1508" s="437"/>
      <c r="Y1508" s="437"/>
      <c r="Z1508" s="437"/>
      <c r="AA1508" s="437"/>
      <c r="AB1508" s="437"/>
    </row>
    <row r="1509">
      <c r="A1509" s="503"/>
      <c r="B1509" s="503"/>
      <c r="C1509" s="437"/>
      <c r="D1509" s="437"/>
      <c r="E1509" s="437"/>
      <c r="F1509" s="437"/>
      <c r="G1509" s="502"/>
      <c r="H1509" s="437"/>
      <c r="I1509" s="492"/>
      <c r="J1509" s="437"/>
      <c r="K1509" s="437"/>
      <c r="L1509" s="437"/>
      <c r="M1509" s="437"/>
      <c r="N1509" s="437"/>
      <c r="O1509" s="437"/>
      <c r="P1509" s="437"/>
      <c r="Q1509" s="437"/>
      <c r="R1509" s="437"/>
      <c r="S1509" s="437"/>
      <c r="T1509" s="437"/>
      <c r="U1509" s="437"/>
      <c r="V1509" s="437"/>
      <c r="W1509" s="437"/>
      <c r="X1509" s="437"/>
      <c r="Y1509" s="437"/>
      <c r="Z1509" s="437"/>
      <c r="AA1509" s="437"/>
      <c r="AB1509" s="437"/>
    </row>
    <row r="1510">
      <c r="A1510" s="503"/>
      <c r="B1510" s="503"/>
      <c r="C1510" s="437"/>
      <c r="D1510" s="437"/>
      <c r="E1510" s="437"/>
      <c r="F1510" s="437"/>
      <c r="G1510" s="502"/>
      <c r="H1510" s="437"/>
      <c r="I1510" s="492"/>
      <c r="J1510" s="437"/>
      <c r="K1510" s="437"/>
      <c r="L1510" s="437"/>
      <c r="M1510" s="437"/>
      <c r="N1510" s="437"/>
      <c r="O1510" s="437"/>
      <c r="P1510" s="437"/>
      <c r="Q1510" s="437"/>
      <c r="R1510" s="437"/>
      <c r="S1510" s="437"/>
      <c r="T1510" s="437"/>
      <c r="U1510" s="437"/>
      <c r="V1510" s="437"/>
      <c r="W1510" s="437"/>
      <c r="X1510" s="437"/>
      <c r="Y1510" s="437"/>
      <c r="Z1510" s="437"/>
      <c r="AA1510" s="437"/>
      <c r="AB1510" s="437"/>
    </row>
    <row r="1511">
      <c r="A1511" s="503"/>
      <c r="B1511" s="503"/>
      <c r="C1511" s="437"/>
      <c r="D1511" s="437"/>
      <c r="E1511" s="437"/>
      <c r="F1511" s="437"/>
      <c r="G1511" s="502"/>
      <c r="H1511" s="437"/>
      <c r="I1511" s="492"/>
      <c r="J1511" s="437"/>
      <c r="K1511" s="437"/>
      <c r="L1511" s="437"/>
      <c r="M1511" s="437"/>
      <c r="N1511" s="437"/>
      <c r="O1511" s="437"/>
      <c r="P1511" s="437"/>
      <c r="Q1511" s="437"/>
      <c r="R1511" s="437"/>
      <c r="S1511" s="437"/>
      <c r="T1511" s="437"/>
      <c r="U1511" s="437"/>
      <c r="V1511" s="437"/>
      <c r="W1511" s="437"/>
      <c r="X1511" s="437"/>
      <c r="Y1511" s="437"/>
      <c r="Z1511" s="437"/>
      <c r="AA1511" s="437"/>
      <c r="AB1511" s="437"/>
    </row>
    <row r="1512">
      <c r="A1512" s="503"/>
      <c r="B1512" s="503"/>
      <c r="C1512" s="437"/>
      <c r="D1512" s="437"/>
      <c r="E1512" s="437"/>
      <c r="F1512" s="437"/>
      <c r="G1512" s="502"/>
      <c r="H1512" s="437"/>
      <c r="I1512" s="492"/>
      <c r="J1512" s="437"/>
      <c r="K1512" s="437"/>
      <c r="L1512" s="437"/>
      <c r="M1512" s="437"/>
      <c r="N1512" s="437"/>
      <c r="O1512" s="437"/>
      <c r="P1512" s="437"/>
      <c r="Q1512" s="437"/>
      <c r="R1512" s="437"/>
      <c r="S1512" s="437"/>
      <c r="T1512" s="437"/>
      <c r="U1512" s="437"/>
      <c r="V1512" s="437"/>
      <c r="W1512" s="437"/>
      <c r="X1512" s="437"/>
      <c r="Y1512" s="437"/>
      <c r="Z1512" s="437"/>
      <c r="AA1512" s="437"/>
      <c r="AB1512" s="437"/>
    </row>
    <row r="1513">
      <c r="A1513" s="503"/>
      <c r="B1513" s="503"/>
      <c r="C1513" s="437"/>
      <c r="D1513" s="437"/>
      <c r="E1513" s="437"/>
      <c r="F1513" s="437"/>
      <c r="G1513" s="502"/>
      <c r="H1513" s="437"/>
      <c r="I1513" s="492"/>
      <c r="J1513" s="437"/>
      <c r="K1513" s="437"/>
      <c r="L1513" s="437"/>
      <c r="M1513" s="437"/>
      <c r="N1513" s="437"/>
      <c r="O1513" s="437"/>
      <c r="P1513" s="437"/>
      <c r="Q1513" s="437"/>
      <c r="R1513" s="437"/>
      <c r="S1513" s="437"/>
      <c r="T1513" s="437"/>
      <c r="U1513" s="437"/>
      <c r="V1513" s="437"/>
      <c r="W1513" s="437"/>
      <c r="X1513" s="437"/>
      <c r="Y1513" s="437"/>
      <c r="Z1513" s="437"/>
      <c r="AA1513" s="437"/>
      <c r="AB1513" s="437"/>
    </row>
    <row r="1514">
      <c r="A1514" s="503"/>
      <c r="B1514" s="503"/>
      <c r="C1514" s="437"/>
      <c r="D1514" s="437"/>
      <c r="E1514" s="437"/>
      <c r="F1514" s="437"/>
      <c r="G1514" s="502"/>
      <c r="H1514" s="437"/>
      <c r="I1514" s="492"/>
      <c r="J1514" s="437"/>
      <c r="K1514" s="437"/>
      <c r="L1514" s="437"/>
      <c r="M1514" s="437"/>
      <c r="N1514" s="437"/>
      <c r="O1514" s="437"/>
      <c r="P1514" s="437"/>
      <c r="Q1514" s="437"/>
      <c r="R1514" s="437"/>
      <c r="S1514" s="437"/>
      <c r="T1514" s="437"/>
      <c r="U1514" s="437"/>
      <c r="V1514" s="437"/>
      <c r="W1514" s="437"/>
      <c r="X1514" s="437"/>
      <c r="Y1514" s="437"/>
      <c r="Z1514" s="437"/>
      <c r="AA1514" s="437"/>
      <c r="AB1514" s="437"/>
    </row>
    <row r="1515">
      <c r="A1515" s="503"/>
      <c r="B1515" s="503"/>
      <c r="C1515" s="437"/>
      <c r="D1515" s="437"/>
      <c r="E1515" s="437"/>
      <c r="F1515" s="437"/>
      <c r="G1515" s="502"/>
      <c r="H1515" s="437"/>
      <c r="I1515" s="492"/>
      <c r="J1515" s="437"/>
      <c r="K1515" s="437"/>
      <c r="L1515" s="437"/>
      <c r="M1515" s="437"/>
      <c r="N1515" s="437"/>
      <c r="O1515" s="437"/>
      <c r="P1515" s="437"/>
      <c r="Q1515" s="437"/>
      <c r="R1515" s="437"/>
      <c r="S1515" s="437"/>
      <c r="T1515" s="437"/>
      <c r="U1515" s="437"/>
      <c r="V1515" s="437"/>
      <c r="W1515" s="437"/>
      <c r="X1515" s="437"/>
      <c r="Y1515" s="437"/>
      <c r="Z1515" s="437"/>
      <c r="AA1515" s="437"/>
      <c r="AB1515" s="437"/>
    </row>
    <row r="1516">
      <c r="A1516" s="503"/>
      <c r="B1516" s="503"/>
      <c r="C1516" s="437"/>
      <c r="D1516" s="437"/>
      <c r="E1516" s="437"/>
      <c r="F1516" s="437"/>
      <c r="G1516" s="502"/>
      <c r="H1516" s="437"/>
      <c r="I1516" s="492"/>
      <c r="J1516" s="437"/>
      <c r="K1516" s="437"/>
      <c r="L1516" s="437"/>
      <c r="M1516" s="437"/>
      <c r="N1516" s="437"/>
      <c r="O1516" s="437"/>
      <c r="P1516" s="437"/>
      <c r="Q1516" s="437"/>
      <c r="R1516" s="437"/>
      <c r="S1516" s="437"/>
      <c r="T1516" s="437"/>
      <c r="U1516" s="437"/>
      <c r="V1516" s="437"/>
      <c r="W1516" s="437"/>
      <c r="X1516" s="437"/>
      <c r="Y1516" s="437"/>
      <c r="Z1516" s="437"/>
      <c r="AA1516" s="437"/>
      <c r="AB1516" s="437"/>
    </row>
    <row r="1517">
      <c r="A1517" s="503"/>
      <c r="B1517" s="503"/>
      <c r="C1517" s="437"/>
      <c r="D1517" s="437"/>
      <c r="E1517" s="437"/>
      <c r="F1517" s="437"/>
      <c r="G1517" s="502"/>
      <c r="H1517" s="437"/>
      <c r="I1517" s="492"/>
      <c r="J1517" s="437"/>
      <c r="K1517" s="437"/>
      <c r="L1517" s="437"/>
      <c r="M1517" s="437"/>
      <c r="N1517" s="437"/>
      <c r="O1517" s="437"/>
      <c r="P1517" s="437"/>
      <c r="Q1517" s="437"/>
      <c r="R1517" s="437"/>
      <c r="S1517" s="437"/>
      <c r="T1517" s="437"/>
      <c r="U1517" s="437"/>
      <c r="V1517" s="437"/>
      <c r="W1517" s="437"/>
      <c r="X1517" s="437"/>
      <c r="Y1517" s="437"/>
      <c r="Z1517" s="437"/>
      <c r="AA1517" s="437"/>
      <c r="AB1517" s="437"/>
    </row>
    <row r="1518">
      <c r="A1518" s="503"/>
      <c r="B1518" s="503"/>
      <c r="C1518" s="437"/>
      <c r="D1518" s="437"/>
      <c r="E1518" s="437"/>
      <c r="F1518" s="437"/>
      <c r="G1518" s="502"/>
      <c r="H1518" s="437"/>
      <c r="I1518" s="492"/>
      <c r="J1518" s="437"/>
      <c r="K1518" s="437"/>
      <c r="L1518" s="437"/>
      <c r="M1518" s="437"/>
      <c r="N1518" s="437"/>
      <c r="O1518" s="437"/>
      <c r="P1518" s="437"/>
      <c r="Q1518" s="437"/>
      <c r="R1518" s="437"/>
      <c r="S1518" s="437"/>
      <c r="T1518" s="437"/>
      <c r="U1518" s="437"/>
      <c r="V1518" s="437"/>
      <c r="W1518" s="437"/>
      <c r="X1518" s="437"/>
      <c r="Y1518" s="437"/>
      <c r="Z1518" s="437"/>
      <c r="AA1518" s="437"/>
      <c r="AB1518" s="437"/>
    </row>
    <row r="1519">
      <c r="A1519" s="503"/>
      <c r="B1519" s="503"/>
      <c r="C1519" s="437"/>
      <c r="D1519" s="437"/>
      <c r="E1519" s="437"/>
      <c r="F1519" s="437"/>
      <c r="G1519" s="502"/>
      <c r="H1519" s="437"/>
      <c r="I1519" s="492"/>
      <c r="J1519" s="437"/>
      <c r="K1519" s="437"/>
      <c r="L1519" s="437"/>
      <c r="M1519" s="437"/>
      <c r="N1519" s="437"/>
      <c r="O1519" s="437"/>
      <c r="P1519" s="437"/>
      <c r="Q1519" s="437"/>
      <c r="R1519" s="437"/>
      <c r="S1519" s="437"/>
      <c r="T1519" s="437"/>
      <c r="U1519" s="437"/>
      <c r="V1519" s="437"/>
      <c r="W1519" s="437"/>
      <c r="X1519" s="437"/>
      <c r="Y1519" s="437"/>
      <c r="Z1519" s="437"/>
      <c r="AA1519" s="437"/>
      <c r="AB1519" s="437"/>
    </row>
    <row r="1520">
      <c r="A1520" s="503"/>
      <c r="B1520" s="503"/>
      <c r="C1520" s="437"/>
      <c r="D1520" s="437"/>
      <c r="E1520" s="437"/>
      <c r="F1520" s="437"/>
      <c r="G1520" s="502"/>
      <c r="H1520" s="437"/>
      <c r="I1520" s="492"/>
      <c r="J1520" s="437"/>
      <c r="K1520" s="437"/>
      <c r="L1520" s="437"/>
      <c r="M1520" s="437"/>
      <c r="N1520" s="437"/>
      <c r="O1520" s="437"/>
      <c r="P1520" s="437"/>
      <c r="Q1520" s="437"/>
      <c r="R1520" s="437"/>
      <c r="S1520" s="437"/>
      <c r="T1520" s="437"/>
      <c r="U1520" s="437"/>
      <c r="V1520" s="437"/>
      <c r="W1520" s="437"/>
      <c r="X1520" s="437"/>
      <c r="Y1520" s="437"/>
      <c r="Z1520" s="437"/>
      <c r="AA1520" s="437"/>
      <c r="AB1520" s="437"/>
    </row>
    <row r="1521">
      <c r="A1521" s="503"/>
      <c r="B1521" s="503"/>
      <c r="C1521" s="437"/>
      <c r="D1521" s="437"/>
      <c r="E1521" s="437"/>
      <c r="F1521" s="437"/>
      <c r="G1521" s="502"/>
      <c r="H1521" s="437"/>
      <c r="I1521" s="492"/>
      <c r="J1521" s="437"/>
      <c r="K1521" s="437"/>
      <c r="L1521" s="437"/>
      <c r="M1521" s="437"/>
      <c r="N1521" s="437"/>
      <c r="O1521" s="437"/>
      <c r="P1521" s="437"/>
      <c r="Q1521" s="437"/>
      <c r="R1521" s="437"/>
      <c r="S1521" s="437"/>
      <c r="T1521" s="437"/>
      <c r="U1521" s="437"/>
      <c r="V1521" s="437"/>
      <c r="W1521" s="437"/>
      <c r="X1521" s="437"/>
      <c r="Y1521" s="437"/>
      <c r="Z1521" s="437"/>
      <c r="AA1521" s="437"/>
      <c r="AB1521" s="437"/>
    </row>
    <row r="1522">
      <c r="A1522" s="503"/>
      <c r="B1522" s="503"/>
      <c r="C1522" s="437"/>
      <c r="D1522" s="437"/>
      <c r="E1522" s="437"/>
      <c r="F1522" s="437"/>
      <c r="G1522" s="502"/>
      <c r="H1522" s="437"/>
      <c r="I1522" s="492"/>
      <c r="J1522" s="437"/>
      <c r="K1522" s="437"/>
      <c r="L1522" s="437"/>
      <c r="M1522" s="437"/>
      <c r="N1522" s="437"/>
      <c r="O1522" s="437"/>
      <c r="P1522" s="437"/>
      <c r="Q1522" s="437"/>
      <c r="R1522" s="437"/>
      <c r="S1522" s="437"/>
      <c r="T1522" s="437"/>
      <c r="U1522" s="437"/>
      <c r="V1522" s="437"/>
      <c r="W1522" s="437"/>
      <c r="X1522" s="437"/>
      <c r="Y1522" s="437"/>
      <c r="Z1522" s="437"/>
      <c r="AA1522" s="437"/>
      <c r="AB1522" s="437"/>
    </row>
    <row r="1523">
      <c r="A1523" s="503"/>
      <c r="B1523" s="503"/>
      <c r="C1523" s="437"/>
      <c r="D1523" s="437"/>
      <c r="E1523" s="437"/>
      <c r="F1523" s="437"/>
      <c r="G1523" s="502"/>
      <c r="H1523" s="437"/>
      <c r="I1523" s="492"/>
      <c r="J1523" s="437"/>
      <c r="K1523" s="437"/>
      <c r="L1523" s="437"/>
      <c r="M1523" s="437"/>
      <c r="N1523" s="437"/>
      <c r="O1523" s="437"/>
      <c r="P1523" s="437"/>
      <c r="Q1523" s="437"/>
      <c r="R1523" s="437"/>
      <c r="S1523" s="437"/>
      <c r="T1523" s="437"/>
      <c r="U1523" s="437"/>
      <c r="V1523" s="437"/>
      <c r="W1523" s="437"/>
      <c r="X1523" s="437"/>
      <c r="Y1523" s="437"/>
      <c r="Z1523" s="437"/>
      <c r="AA1523" s="437"/>
      <c r="AB1523" s="437"/>
    </row>
    <row r="1524">
      <c r="A1524" s="503"/>
      <c r="B1524" s="503"/>
      <c r="C1524" s="437"/>
      <c r="D1524" s="437"/>
      <c r="E1524" s="437"/>
      <c r="F1524" s="437"/>
      <c r="G1524" s="502"/>
      <c r="H1524" s="437"/>
      <c r="I1524" s="492"/>
      <c r="J1524" s="437"/>
      <c r="K1524" s="437"/>
      <c r="L1524" s="437"/>
      <c r="M1524" s="437"/>
      <c r="N1524" s="437"/>
      <c r="O1524" s="437"/>
      <c r="P1524" s="437"/>
      <c r="Q1524" s="437"/>
      <c r="R1524" s="437"/>
      <c r="S1524" s="437"/>
      <c r="T1524" s="437"/>
      <c r="U1524" s="437"/>
      <c r="V1524" s="437"/>
      <c r="W1524" s="437"/>
      <c r="X1524" s="437"/>
      <c r="Y1524" s="437"/>
      <c r="Z1524" s="437"/>
      <c r="AA1524" s="437"/>
      <c r="AB1524" s="437"/>
    </row>
    <row r="1525">
      <c r="A1525" s="503"/>
      <c r="B1525" s="503"/>
      <c r="C1525" s="437"/>
      <c r="D1525" s="437"/>
      <c r="E1525" s="437"/>
      <c r="F1525" s="437"/>
      <c r="G1525" s="502"/>
      <c r="H1525" s="437"/>
      <c r="I1525" s="492"/>
      <c r="J1525" s="437"/>
      <c r="K1525" s="437"/>
      <c r="L1525" s="437"/>
      <c r="M1525" s="437"/>
      <c r="N1525" s="437"/>
      <c r="O1525" s="437"/>
      <c r="P1525" s="437"/>
      <c r="Q1525" s="437"/>
      <c r="R1525" s="437"/>
      <c r="S1525" s="437"/>
      <c r="T1525" s="437"/>
      <c r="U1525" s="437"/>
      <c r="V1525" s="437"/>
      <c r="W1525" s="437"/>
      <c r="X1525" s="437"/>
      <c r="Y1525" s="437"/>
      <c r="Z1525" s="437"/>
      <c r="AA1525" s="437"/>
      <c r="AB1525" s="437"/>
    </row>
    <row r="1526">
      <c r="A1526" s="503"/>
      <c r="B1526" s="503"/>
      <c r="C1526" s="437"/>
      <c r="D1526" s="437"/>
      <c r="E1526" s="437"/>
      <c r="F1526" s="437"/>
      <c r="G1526" s="502"/>
      <c r="H1526" s="437"/>
      <c r="I1526" s="492"/>
      <c r="J1526" s="437"/>
      <c r="K1526" s="437"/>
      <c r="L1526" s="437"/>
      <c r="M1526" s="437"/>
      <c r="N1526" s="437"/>
      <c r="O1526" s="437"/>
      <c r="P1526" s="437"/>
      <c r="Q1526" s="437"/>
      <c r="R1526" s="437"/>
      <c r="S1526" s="437"/>
      <c r="T1526" s="437"/>
      <c r="U1526" s="437"/>
      <c r="V1526" s="437"/>
      <c r="W1526" s="437"/>
      <c r="X1526" s="437"/>
      <c r="Y1526" s="437"/>
      <c r="Z1526" s="437"/>
      <c r="AA1526" s="437"/>
      <c r="AB1526" s="437"/>
    </row>
    <row r="1527">
      <c r="A1527" s="503"/>
      <c r="B1527" s="503"/>
      <c r="C1527" s="437"/>
      <c r="D1527" s="437"/>
      <c r="E1527" s="437"/>
      <c r="F1527" s="437"/>
      <c r="G1527" s="502"/>
      <c r="H1527" s="437"/>
      <c r="I1527" s="492"/>
      <c r="J1527" s="437"/>
      <c r="K1527" s="437"/>
      <c r="L1527" s="437"/>
      <c r="M1527" s="437"/>
      <c r="N1527" s="437"/>
      <c r="O1527" s="437"/>
      <c r="P1527" s="437"/>
      <c r="Q1527" s="437"/>
      <c r="R1527" s="437"/>
      <c r="S1527" s="437"/>
      <c r="T1527" s="437"/>
      <c r="U1527" s="437"/>
      <c r="V1527" s="437"/>
      <c r="W1527" s="437"/>
      <c r="X1527" s="437"/>
      <c r="Y1527" s="437"/>
      <c r="Z1527" s="437"/>
      <c r="AA1527" s="437"/>
      <c r="AB1527" s="437"/>
    </row>
    <row r="1528">
      <c r="A1528" s="503"/>
      <c r="B1528" s="503"/>
      <c r="C1528" s="437"/>
      <c r="D1528" s="437"/>
      <c r="E1528" s="437"/>
      <c r="F1528" s="437"/>
      <c r="G1528" s="502"/>
      <c r="H1528" s="437"/>
      <c r="I1528" s="492"/>
      <c r="J1528" s="437"/>
      <c r="K1528" s="437"/>
      <c r="L1528" s="437"/>
      <c r="M1528" s="437"/>
      <c r="N1528" s="437"/>
      <c r="O1528" s="437"/>
      <c r="P1528" s="437"/>
      <c r="Q1528" s="437"/>
      <c r="R1528" s="437"/>
      <c r="S1528" s="437"/>
      <c r="T1528" s="437"/>
      <c r="U1528" s="437"/>
      <c r="V1528" s="437"/>
      <c r="W1528" s="437"/>
      <c r="X1528" s="437"/>
      <c r="Y1528" s="437"/>
      <c r="Z1528" s="437"/>
      <c r="AA1528" s="437"/>
      <c r="AB1528" s="437"/>
    </row>
    <row r="1529">
      <c r="A1529" s="503"/>
      <c r="B1529" s="503"/>
      <c r="C1529" s="437"/>
      <c r="D1529" s="437"/>
      <c r="E1529" s="437"/>
      <c r="F1529" s="437"/>
      <c r="G1529" s="502"/>
      <c r="H1529" s="437"/>
      <c r="I1529" s="492"/>
      <c r="J1529" s="437"/>
      <c r="K1529" s="437"/>
      <c r="L1529" s="437"/>
      <c r="M1529" s="437"/>
      <c r="N1529" s="437"/>
      <c r="O1529" s="437"/>
      <c r="P1529" s="437"/>
      <c r="Q1529" s="437"/>
      <c r="R1529" s="437"/>
      <c r="S1529" s="437"/>
      <c r="T1529" s="437"/>
      <c r="U1529" s="437"/>
      <c r="V1529" s="437"/>
      <c r="W1529" s="437"/>
      <c r="X1529" s="437"/>
      <c r="Y1529" s="437"/>
      <c r="Z1529" s="437"/>
      <c r="AA1529" s="437"/>
      <c r="AB1529" s="437"/>
    </row>
    <row r="1530">
      <c r="A1530" s="503"/>
      <c r="B1530" s="503"/>
      <c r="C1530" s="437"/>
      <c r="D1530" s="437"/>
      <c r="E1530" s="437"/>
      <c r="F1530" s="437"/>
      <c r="G1530" s="502"/>
      <c r="H1530" s="437"/>
      <c r="I1530" s="492"/>
      <c r="J1530" s="437"/>
      <c r="K1530" s="437"/>
      <c r="L1530" s="437"/>
      <c r="M1530" s="437"/>
      <c r="N1530" s="437"/>
      <c r="O1530" s="437"/>
      <c r="P1530" s="437"/>
      <c r="Q1530" s="437"/>
      <c r="R1530" s="437"/>
      <c r="S1530" s="437"/>
      <c r="T1530" s="437"/>
      <c r="U1530" s="437"/>
      <c r="V1530" s="437"/>
      <c r="W1530" s="437"/>
      <c r="X1530" s="437"/>
      <c r="Y1530" s="437"/>
      <c r="Z1530" s="437"/>
      <c r="AA1530" s="437"/>
      <c r="AB1530" s="437"/>
    </row>
    <row r="1531">
      <c r="A1531" s="503"/>
      <c r="B1531" s="503"/>
      <c r="C1531" s="437"/>
      <c r="D1531" s="437"/>
      <c r="E1531" s="437"/>
      <c r="F1531" s="437"/>
      <c r="G1531" s="502"/>
      <c r="H1531" s="437"/>
      <c r="I1531" s="492"/>
      <c r="J1531" s="437"/>
      <c r="K1531" s="437"/>
      <c r="L1531" s="437"/>
      <c r="M1531" s="437"/>
      <c r="N1531" s="437"/>
      <c r="O1531" s="437"/>
      <c r="P1531" s="437"/>
      <c r="Q1531" s="437"/>
      <c r="R1531" s="437"/>
      <c r="S1531" s="437"/>
      <c r="T1531" s="437"/>
      <c r="U1531" s="437"/>
      <c r="V1531" s="437"/>
      <c r="W1531" s="437"/>
      <c r="X1531" s="437"/>
      <c r="Y1531" s="437"/>
      <c r="Z1531" s="437"/>
      <c r="AA1531" s="437"/>
      <c r="AB1531" s="437"/>
    </row>
    <row r="1532">
      <c r="A1532" s="503"/>
      <c r="B1532" s="503"/>
      <c r="C1532" s="437"/>
      <c r="D1532" s="437"/>
      <c r="E1532" s="437"/>
      <c r="F1532" s="437"/>
      <c r="G1532" s="502"/>
      <c r="H1532" s="437"/>
      <c r="I1532" s="492"/>
      <c r="J1532" s="437"/>
      <c r="K1532" s="437"/>
      <c r="L1532" s="437"/>
      <c r="M1532" s="437"/>
      <c r="N1532" s="437"/>
      <c r="O1532" s="437"/>
      <c r="P1532" s="437"/>
      <c r="Q1532" s="437"/>
      <c r="R1532" s="437"/>
      <c r="S1532" s="437"/>
      <c r="T1532" s="437"/>
      <c r="U1532" s="437"/>
      <c r="V1532" s="437"/>
      <c r="W1532" s="437"/>
      <c r="X1532" s="437"/>
      <c r="Y1532" s="437"/>
      <c r="Z1532" s="437"/>
      <c r="AA1532" s="437"/>
      <c r="AB1532" s="437"/>
    </row>
    <row r="1533">
      <c r="A1533" s="503"/>
      <c r="B1533" s="503"/>
      <c r="C1533" s="437"/>
      <c r="D1533" s="437"/>
      <c r="E1533" s="437"/>
      <c r="F1533" s="437"/>
      <c r="G1533" s="502"/>
      <c r="H1533" s="437"/>
      <c r="I1533" s="492"/>
      <c r="J1533" s="437"/>
      <c r="K1533" s="437"/>
      <c r="L1533" s="437"/>
      <c r="M1533" s="437"/>
      <c r="N1533" s="437"/>
      <c r="O1533" s="437"/>
      <c r="P1533" s="437"/>
      <c r="Q1533" s="437"/>
      <c r="R1533" s="437"/>
      <c r="S1533" s="437"/>
      <c r="T1533" s="437"/>
      <c r="U1533" s="437"/>
      <c r="V1533" s="437"/>
      <c r="W1533" s="437"/>
      <c r="X1533" s="437"/>
      <c r="Y1533" s="437"/>
      <c r="Z1533" s="437"/>
      <c r="AA1533" s="437"/>
      <c r="AB1533" s="437"/>
    </row>
    <row r="1534">
      <c r="A1534" s="503"/>
      <c r="B1534" s="503"/>
      <c r="C1534" s="437"/>
      <c r="D1534" s="437"/>
      <c r="E1534" s="437"/>
      <c r="F1534" s="437"/>
      <c r="G1534" s="502"/>
      <c r="H1534" s="437"/>
      <c r="I1534" s="492"/>
      <c r="J1534" s="437"/>
      <c r="K1534" s="437"/>
      <c r="L1534" s="437"/>
      <c r="M1534" s="437"/>
      <c r="N1534" s="437"/>
      <c r="O1534" s="437"/>
      <c r="P1534" s="437"/>
      <c r="Q1534" s="437"/>
      <c r="R1534" s="437"/>
      <c r="S1534" s="437"/>
      <c r="T1534" s="437"/>
      <c r="U1534" s="437"/>
      <c r="V1534" s="437"/>
      <c r="W1534" s="437"/>
      <c r="X1534" s="437"/>
      <c r="Y1534" s="437"/>
      <c r="Z1534" s="437"/>
      <c r="AA1534" s="437"/>
      <c r="AB1534" s="437"/>
    </row>
    <row r="1535">
      <c r="A1535" s="503"/>
      <c r="B1535" s="503"/>
      <c r="C1535" s="437"/>
      <c r="D1535" s="437"/>
      <c r="E1535" s="437"/>
      <c r="F1535" s="437"/>
      <c r="G1535" s="502"/>
      <c r="H1535" s="437"/>
      <c r="I1535" s="492"/>
      <c r="J1535" s="437"/>
      <c r="K1535" s="437"/>
      <c r="L1535" s="437"/>
      <c r="M1535" s="437"/>
      <c r="N1535" s="437"/>
      <c r="O1535" s="437"/>
      <c r="P1535" s="437"/>
      <c r="Q1535" s="437"/>
      <c r="R1535" s="437"/>
      <c r="S1535" s="437"/>
      <c r="T1535" s="437"/>
      <c r="U1535" s="437"/>
      <c r="V1535" s="437"/>
      <c r="W1535" s="437"/>
      <c r="X1535" s="437"/>
      <c r="Y1535" s="437"/>
      <c r="Z1535" s="437"/>
      <c r="AA1535" s="437"/>
      <c r="AB1535" s="437"/>
    </row>
    <row r="1536">
      <c r="A1536" s="503"/>
      <c r="B1536" s="503"/>
      <c r="C1536" s="437"/>
      <c r="D1536" s="437"/>
      <c r="E1536" s="437"/>
      <c r="F1536" s="437"/>
      <c r="G1536" s="502"/>
      <c r="H1536" s="437"/>
      <c r="I1536" s="492"/>
      <c r="J1536" s="437"/>
      <c r="K1536" s="437"/>
      <c r="L1536" s="437"/>
      <c r="M1536" s="437"/>
      <c r="N1536" s="437"/>
      <c r="O1536" s="437"/>
      <c r="P1536" s="437"/>
      <c r="Q1536" s="437"/>
      <c r="R1536" s="437"/>
      <c r="S1536" s="437"/>
      <c r="T1536" s="437"/>
      <c r="U1536" s="437"/>
      <c r="V1536" s="437"/>
      <c r="W1536" s="437"/>
      <c r="X1536" s="437"/>
      <c r="Y1536" s="437"/>
      <c r="Z1536" s="437"/>
      <c r="AA1536" s="437"/>
      <c r="AB1536" s="437"/>
    </row>
    <row r="1537">
      <c r="A1537" s="503"/>
      <c r="B1537" s="503"/>
      <c r="C1537" s="437"/>
      <c r="D1537" s="437"/>
      <c r="E1537" s="437"/>
      <c r="F1537" s="437"/>
      <c r="G1537" s="502"/>
      <c r="H1537" s="437"/>
      <c r="I1537" s="492"/>
      <c r="J1537" s="437"/>
      <c r="K1537" s="437"/>
      <c r="L1537" s="437"/>
      <c r="M1537" s="437"/>
      <c r="N1537" s="437"/>
      <c r="O1537" s="437"/>
      <c r="P1537" s="437"/>
      <c r="Q1537" s="437"/>
      <c r="R1537" s="437"/>
      <c r="S1537" s="437"/>
      <c r="T1537" s="437"/>
      <c r="U1537" s="437"/>
      <c r="V1537" s="437"/>
      <c r="W1537" s="437"/>
      <c r="X1537" s="437"/>
      <c r="Y1537" s="437"/>
      <c r="Z1537" s="437"/>
      <c r="AA1537" s="437"/>
      <c r="AB1537" s="437"/>
    </row>
    <row r="1538">
      <c r="A1538" s="503"/>
      <c r="B1538" s="503"/>
      <c r="C1538" s="437"/>
      <c r="D1538" s="437"/>
      <c r="E1538" s="437"/>
      <c r="F1538" s="437"/>
      <c r="G1538" s="502"/>
      <c r="H1538" s="437"/>
      <c r="I1538" s="492"/>
      <c r="J1538" s="437"/>
      <c r="K1538" s="437"/>
      <c r="L1538" s="437"/>
      <c r="M1538" s="437"/>
      <c r="N1538" s="437"/>
      <c r="O1538" s="437"/>
      <c r="P1538" s="437"/>
      <c r="Q1538" s="437"/>
      <c r="R1538" s="437"/>
      <c r="S1538" s="437"/>
      <c r="T1538" s="437"/>
      <c r="U1538" s="437"/>
      <c r="V1538" s="437"/>
      <c r="W1538" s="437"/>
      <c r="X1538" s="437"/>
      <c r="Y1538" s="437"/>
      <c r="Z1538" s="437"/>
      <c r="AA1538" s="437"/>
      <c r="AB1538" s="437"/>
    </row>
    <row r="1539">
      <c r="A1539" s="503"/>
      <c r="B1539" s="503"/>
      <c r="C1539" s="437"/>
      <c r="D1539" s="437"/>
      <c r="E1539" s="437"/>
      <c r="F1539" s="437"/>
      <c r="G1539" s="502"/>
      <c r="H1539" s="437"/>
      <c r="I1539" s="492"/>
      <c r="J1539" s="437"/>
      <c r="K1539" s="437"/>
      <c r="L1539" s="437"/>
      <c r="M1539" s="437"/>
      <c r="N1539" s="437"/>
      <c r="O1539" s="437"/>
      <c r="P1539" s="437"/>
      <c r="Q1539" s="437"/>
      <c r="R1539" s="437"/>
      <c r="S1539" s="437"/>
      <c r="T1539" s="437"/>
      <c r="U1539" s="437"/>
      <c r="V1539" s="437"/>
      <c r="W1539" s="437"/>
      <c r="X1539" s="437"/>
      <c r="Y1539" s="437"/>
      <c r="Z1539" s="437"/>
      <c r="AA1539" s="437"/>
      <c r="AB1539" s="437"/>
    </row>
    <row r="1540">
      <c r="A1540" s="503"/>
      <c r="B1540" s="503"/>
      <c r="C1540" s="437"/>
      <c r="D1540" s="437"/>
      <c r="E1540" s="437"/>
      <c r="F1540" s="437"/>
      <c r="G1540" s="502"/>
      <c r="H1540" s="437"/>
      <c r="I1540" s="492"/>
      <c r="J1540" s="437"/>
      <c r="K1540" s="437"/>
      <c r="L1540" s="437"/>
      <c r="M1540" s="437"/>
      <c r="N1540" s="437"/>
      <c r="O1540" s="437"/>
      <c r="P1540" s="437"/>
      <c r="Q1540" s="437"/>
      <c r="R1540" s="437"/>
      <c r="S1540" s="437"/>
      <c r="T1540" s="437"/>
      <c r="U1540" s="437"/>
      <c r="V1540" s="437"/>
      <c r="W1540" s="437"/>
      <c r="X1540" s="437"/>
      <c r="Y1540" s="437"/>
      <c r="Z1540" s="437"/>
      <c r="AA1540" s="437"/>
      <c r="AB1540" s="437"/>
    </row>
    <row r="1541">
      <c r="A1541" s="503"/>
      <c r="B1541" s="503"/>
      <c r="C1541" s="437"/>
      <c r="D1541" s="437"/>
      <c r="E1541" s="437"/>
      <c r="F1541" s="437"/>
      <c r="G1541" s="502"/>
      <c r="H1541" s="437"/>
      <c r="I1541" s="492"/>
      <c r="J1541" s="437"/>
      <c r="K1541" s="437"/>
      <c r="L1541" s="437"/>
      <c r="M1541" s="437"/>
      <c r="N1541" s="437"/>
      <c r="O1541" s="437"/>
      <c r="P1541" s="437"/>
      <c r="Q1541" s="437"/>
      <c r="R1541" s="437"/>
      <c r="S1541" s="437"/>
      <c r="T1541" s="437"/>
      <c r="U1541" s="437"/>
      <c r="V1541" s="437"/>
      <c r="W1541" s="437"/>
      <c r="X1541" s="437"/>
      <c r="Y1541" s="437"/>
      <c r="Z1541" s="437"/>
      <c r="AA1541" s="437"/>
      <c r="AB1541" s="437"/>
    </row>
    <row r="1542">
      <c r="A1542" s="503"/>
      <c r="B1542" s="503"/>
      <c r="C1542" s="437"/>
      <c r="D1542" s="437"/>
      <c r="E1542" s="437"/>
      <c r="F1542" s="437"/>
      <c r="G1542" s="502"/>
      <c r="H1542" s="437"/>
      <c r="I1542" s="492"/>
      <c r="J1542" s="437"/>
      <c r="K1542" s="437"/>
      <c r="L1542" s="437"/>
      <c r="M1542" s="437"/>
      <c r="N1542" s="437"/>
      <c r="O1542" s="437"/>
      <c r="P1542" s="437"/>
      <c r="Q1542" s="437"/>
      <c r="R1542" s="437"/>
      <c r="S1542" s="437"/>
      <c r="T1542" s="437"/>
      <c r="U1542" s="437"/>
      <c r="V1542" s="437"/>
      <c r="W1542" s="437"/>
      <c r="X1542" s="437"/>
      <c r="Y1542" s="437"/>
      <c r="Z1542" s="437"/>
      <c r="AA1542" s="437"/>
      <c r="AB1542" s="437"/>
    </row>
    <row r="1543">
      <c r="A1543" s="503"/>
      <c r="B1543" s="503"/>
      <c r="C1543" s="437"/>
      <c r="D1543" s="437"/>
      <c r="E1543" s="437"/>
      <c r="F1543" s="437"/>
      <c r="G1543" s="502"/>
      <c r="H1543" s="437"/>
      <c r="I1543" s="492"/>
      <c r="J1543" s="437"/>
      <c r="K1543" s="437"/>
      <c r="L1543" s="437"/>
      <c r="M1543" s="437"/>
      <c r="N1543" s="437"/>
      <c r="O1543" s="437"/>
      <c r="P1543" s="437"/>
      <c r="Q1543" s="437"/>
      <c r="R1543" s="437"/>
      <c r="S1543" s="437"/>
      <c r="T1543" s="437"/>
      <c r="U1543" s="437"/>
      <c r="V1543" s="437"/>
      <c r="W1543" s="437"/>
      <c r="X1543" s="437"/>
      <c r="Y1543" s="437"/>
      <c r="Z1543" s="437"/>
      <c r="AA1543" s="437"/>
      <c r="AB1543" s="437"/>
    </row>
    <row r="1544">
      <c r="A1544" s="503"/>
      <c r="B1544" s="503"/>
      <c r="C1544" s="437"/>
      <c r="D1544" s="437"/>
      <c r="E1544" s="437"/>
      <c r="F1544" s="437"/>
      <c r="G1544" s="502"/>
      <c r="H1544" s="437"/>
      <c r="I1544" s="492"/>
      <c r="J1544" s="437"/>
      <c r="K1544" s="437"/>
      <c r="L1544" s="437"/>
      <c r="M1544" s="437"/>
      <c r="N1544" s="437"/>
      <c r="O1544" s="437"/>
      <c r="P1544" s="437"/>
      <c r="Q1544" s="437"/>
      <c r="R1544" s="437"/>
      <c r="S1544" s="437"/>
      <c r="T1544" s="437"/>
      <c r="U1544" s="437"/>
      <c r="V1544" s="437"/>
      <c r="W1544" s="437"/>
      <c r="X1544" s="437"/>
      <c r="Y1544" s="437"/>
      <c r="Z1544" s="437"/>
      <c r="AA1544" s="437"/>
      <c r="AB1544" s="437"/>
    </row>
    <row r="1545">
      <c r="A1545" s="503"/>
      <c r="B1545" s="503"/>
      <c r="C1545" s="437"/>
      <c r="D1545" s="437"/>
      <c r="E1545" s="437"/>
      <c r="F1545" s="437"/>
      <c r="G1545" s="502"/>
      <c r="H1545" s="437"/>
      <c r="I1545" s="492"/>
      <c r="J1545" s="437"/>
      <c r="K1545" s="437"/>
      <c r="L1545" s="437"/>
      <c r="M1545" s="437"/>
      <c r="N1545" s="437"/>
      <c r="O1545" s="437"/>
      <c r="P1545" s="437"/>
      <c r="Q1545" s="437"/>
      <c r="R1545" s="437"/>
      <c r="S1545" s="437"/>
      <c r="T1545" s="437"/>
      <c r="U1545" s="437"/>
      <c r="V1545" s="437"/>
      <c r="W1545" s="437"/>
      <c r="X1545" s="437"/>
      <c r="Y1545" s="437"/>
      <c r="Z1545" s="437"/>
      <c r="AA1545" s="437"/>
      <c r="AB1545" s="437"/>
    </row>
    <row r="1546">
      <c r="A1546" s="503"/>
      <c r="B1546" s="503"/>
      <c r="C1546" s="437"/>
      <c r="D1546" s="437"/>
      <c r="E1546" s="437"/>
      <c r="F1546" s="437"/>
      <c r="G1546" s="502"/>
      <c r="H1546" s="437"/>
      <c r="I1546" s="492"/>
      <c r="J1546" s="437"/>
      <c r="K1546" s="437"/>
      <c r="L1546" s="437"/>
      <c r="M1546" s="437"/>
      <c r="N1546" s="437"/>
      <c r="O1546" s="437"/>
      <c r="P1546" s="437"/>
      <c r="Q1546" s="437"/>
      <c r="R1546" s="437"/>
      <c r="S1546" s="437"/>
      <c r="T1546" s="437"/>
      <c r="U1546" s="437"/>
      <c r="V1546" s="437"/>
      <c r="W1546" s="437"/>
      <c r="X1546" s="437"/>
      <c r="Y1546" s="437"/>
      <c r="Z1546" s="437"/>
      <c r="AA1546" s="437"/>
      <c r="AB1546" s="437"/>
    </row>
    <row r="1547">
      <c r="A1547" s="503"/>
      <c r="B1547" s="503"/>
      <c r="C1547" s="437"/>
      <c r="D1547" s="437"/>
      <c r="E1547" s="437"/>
      <c r="F1547" s="437"/>
      <c r="G1547" s="502"/>
      <c r="H1547" s="437"/>
      <c r="I1547" s="492"/>
      <c r="J1547" s="437"/>
      <c r="K1547" s="437"/>
      <c r="L1547" s="437"/>
      <c r="M1547" s="437"/>
      <c r="N1547" s="437"/>
      <c r="O1547" s="437"/>
      <c r="P1547" s="437"/>
      <c r="Q1547" s="437"/>
      <c r="R1547" s="437"/>
      <c r="S1547" s="437"/>
      <c r="T1547" s="437"/>
      <c r="U1547" s="437"/>
      <c r="V1547" s="437"/>
      <c r="W1547" s="437"/>
      <c r="X1547" s="437"/>
      <c r="Y1547" s="437"/>
      <c r="Z1547" s="437"/>
      <c r="AA1547" s="437"/>
      <c r="AB1547" s="437"/>
    </row>
    <row r="1548">
      <c r="A1548" s="503"/>
      <c r="B1548" s="503"/>
      <c r="C1548" s="437"/>
      <c r="D1548" s="437"/>
      <c r="E1548" s="437"/>
      <c r="F1548" s="437"/>
      <c r="G1548" s="502"/>
      <c r="H1548" s="437"/>
      <c r="I1548" s="492"/>
      <c r="J1548" s="437"/>
      <c r="K1548" s="437"/>
      <c r="L1548" s="437"/>
      <c r="M1548" s="437"/>
      <c r="N1548" s="437"/>
      <c r="O1548" s="437"/>
      <c r="P1548" s="437"/>
      <c r="Q1548" s="437"/>
      <c r="R1548" s="437"/>
      <c r="S1548" s="437"/>
      <c r="T1548" s="437"/>
      <c r="U1548" s="437"/>
      <c r="V1548" s="437"/>
      <c r="W1548" s="437"/>
      <c r="X1548" s="437"/>
      <c r="Y1548" s="437"/>
      <c r="Z1548" s="437"/>
      <c r="AA1548" s="437"/>
      <c r="AB1548" s="437"/>
    </row>
    <row r="1549">
      <c r="A1549" s="503"/>
      <c r="B1549" s="503"/>
      <c r="C1549" s="437"/>
      <c r="D1549" s="437"/>
      <c r="E1549" s="437"/>
      <c r="F1549" s="437"/>
      <c r="G1549" s="502"/>
      <c r="H1549" s="437"/>
      <c r="I1549" s="492"/>
      <c r="J1549" s="437"/>
      <c r="K1549" s="437"/>
      <c r="L1549" s="437"/>
      <c r="M1549" s="437"/>
      <c r="N1549" s="437"/>
      <c r="O1549" s="437"/>
      <c r="P1549" s="437"/>
      <c r="Q1549" s="437"/>
      <c r="R1549" s="437"/>
      <c r="S1549" s="437"/>
      <c r="T1549" s="437"/>
      <c r="U1549" s="437"/>
      <c r="V1549" s="437"/>
      <c r="W1549" s="437"/>
      <c r="X1549" s="437"/>
      <c r="Y1549" s="437"/>
      <c r="Z1549" s="437"/>
      <c r="AA1549" s="437"/>
      <c r="AB1549" s="437"/>
    </row>
    <row r="1550">
      <c r="A1550" s="503"/>
      <c r="B1550" s="503"/>
      <c r="C1550" s="437"/>
      <c r="D1550" s="437"/>
      <c r="E1550" s="437"/>
      <c r="F1550" s="437"/>
      <c r="G1550" s="502"/>
      <c r="H1550" s="437"/>
      <c r="I1550" s="492"/>
      <c r="J1550" s="437"/>
      <c r="K1550" s="437"/>
      <c r="L1550" s="437"/>
      <c r="M1550" s="437"/>
      <c r="N1550" s="437"/>
      <c r="O1550" s="437"/>
      <c r="P1550" s="437"/>
      <c r="Q1550" s="437"/>
      <c r="R1550" s="437"/>
      <c r="S1550" s="437"/>
      <c r="T1550" s="437"/>
      <c r="U1550" s="437"/>
      <c r="V1550" s="437"/>
      <c r="W1550" s="437"/>
      <c r="X1550" s="437"/>
      <c r="Y1550" s="437"/>
      <c r="Z1550" s="437"/>
      <c r="AA1550" s="437"/>
      <c r="AB1550" s="437"/>
    </row>
    <row r="1551">
      <c r="A1551" s="503"/>
      <c r="B1551" s="503"/>
      <c r="C1551" s="437"/>
      <c r="D1551" s="437"/>
      <c r="E1551" s="437"/>
      <c r="F1551" s="437"/>
      <c r="G1551" s="502"/>
      <c r="H1551" s="437"/>
      <c r="I1551" s="492"/>
      <c r="J1551" s="437"/>
      <c r="K1551" s="437"/>
      <c r="L1551" s="437"/>
      <c r="M1551" s="437"/>
      <c r="N1551" s="437"/>
      <c r="O1551" s="437"/>
      <c r="P1551" s="437"/>
      <c r="Q1551" s="437"/>
      <c r="R1551" s="437"/>
      <c r="S1551" s="437"/>
      <c r="T1551" s="437"/>
      <c r="U1551" s="437"/>
      <c r="V1551" s="437"/>
      <c r="W1551" s="437"/>
      <c r="X1551" s="437"/>
      <c r="Y1551" s="437"/>
      <c r="Z1551" s="437"/>
      <c r="AA1551" s="437"/>
      <c r="AB1551" s="437"/>
    </row>
    <row r="1552">
      <c r="A1552" s="503"/>
      <c r="B1552" s="503"/>
      <c r="C1552" s="437"/>
      <c r="D1552" s="437"/>
      <c r="E1552" s="437"/>
      <c r="F1552" s="437"/>
      <c r="G1552" s="502"/>
      <c r="H1552" s="437"/>
      <c r="I1552" s="492"/>
      <c r="J1552" s="437"/>
      <c r="K1552" s="437"/>
      <c r="L1552" s="437"/>
      <c r="M1552" s="437"/>
      <c r="N1552" s="437"/>
      <c r="O1552" s="437"/>
      <c r="P1552" s="437"/>
      <c r="Q1552" s="437"/>
      <c r="R1552" s="437"/>
      <c r="S1552" s="437"/>
      <c r="T1552" s="437"/>
      <c r="U1552" s="437"/>
      <c r="V1552" s="437"/>
      <c r="W1552" s="437"/>
      <c r="X1552" s="437"/>
      <c r="Y1552" s="437"/>
      <c r="Z1552" s="437"/>
      <c r="AA1552" s="437"/>
      <c r="AB1552" s="437"/>
    </row>
    <row r="1553">
      <c r="A1553" s="503"/>
      <c r="B1553" s="503"/>
      <c r="C1553" s="437"/>
      <c r="D1553" s="437"/>
      <c r="E1553" s="437"/>
      <c r="F1553" s="437"/>
      <c r="G1553" s="502"/>
      <c r="H1553" s="437"/>
      <c r="I1553" s="492"/>
      <c r="J1553" s="437"/>
      <c r="K1553" s="437"/>
      <c r="L1553" s="437"/>
      <c r="M1553" s="437"/>
      <c r="N1553" s="437"/>
      <c r="O1553" s="437"/>
      <c r="P1553" s="437"/>
      <c r="Q1553" s="437"/>
      <c r="R1553" s="437"/>
      <c r="S1553" s="437"/>
      <c r="T1553" s="437"/>
      <c r="U1553" s="437"/>
      <c r="V1553" s="437"/>
      <c r="W1553" s="437"/>
      <c r="X1553" s="437"/>
      <c r="Y1553" s="437"/>
      <c r="Z1553" s="437"/>
      <c r="AA1553" s="437"/>
      <c r="AB1553" s="437"/>
    </row>
    <row r="1554">
      <c r="A1554" s="503"/>
      <c r="B1554" s="503"/>
      <c r="C1554" s="437"/>
      <c r="D1554" s="437"/>
      <c r="E1554" s="437"/>
      <c r="F1554" s="437"/>
      <c r="G1554" s="502"/>
      <c r="H1554" s="437"/>
      <c r="I1554" s="492"/>
      <c r="J1554" s="437"/>
      <c r="K1554" s="437"/>
      <c r="L1554" s="437"/>
      <c r="M1554" s="437"/>
      <c r="N1554" s="437"/>
      <c r="O1554" s="437"/>
      <c r="P1554" s="437"/>
      <c r="Q1554" s="437"/>
      <c r="R1554" s="437"/>
      <c r="S1554" s="437"/>
      <c r="T1554" s="437"/>
      <c r="U1554" s="437"/>
      <c r="V1554" s="437"/>
      <c r="W1554" s="437"/>
      <c r="X1554" s="437"/>
      <c r="Y1554" s="437"/>
      <c r="Z1554" s="437"/>
      <c r="AA1554" s="437"/>
      <c r="AB1554" s="437"/>
    </row>
    <row r="1555">
      <c r="A1555" s="503"/>
      <c r="B1555" s="503"/>
      <c r="C1555" s="437"/>
      <c r="D1555" s="437"/>
      <c r="E1555" s="437"/>
      <c r="F1555" s="437"/>
      <c r="G1555" s="502"/>
      <c r="H1555" s="437"/>
      <c r="I1555" s="492"/>
      <c r="J1555" s="437"/>
      <c r="K1555" s="437"/>
      <c r="L1555" s="437"/>
      <c r="M1555" s="437"/>
      <c r="N1555" s="437"/>
      <c r="O1555" s="437"/>
      <c r="P1555" s="437"/>
      <c r="Q1555" s="437"/>
      <c r="R1555" s="437"/>
      <c r="S1555" s="437"/>
      <c r="T1555" s="437"/>
      <c r="U1555" s="437"/>
      <c r="V1555" s="437"/>
      <c r="W1555" s="437"/>
      <c r="X1555" s="437"/>
      <c r="Y1555" s="437"/>
      <c r="Z1555" s="437"/>
      <c r="AA1555" s="437"/>
      <c r="AB1555" s="437"/>
    </row>
    <row r="1556">
      <c r="A1556" s="503"/>
      <c r="B1556" s="503"/>
      <c r="C1556" s="437"/>
      <c r="D1556" s="437"/>
      <c r="E1556" s="437"/>
      <c r="F1556" s="437"/>
      <c r="G1556" s="502"/>
      <c r="H1556" s="437"/>
      <c r="I1556" s="492"/>
      <c r="J1556" s="437"/>
      <c r="K1556" s="437"/>
      <c r="L1556" s="437"/>
      <c r="M1556" s="437"/>
      <c r="N1556" s="437"/>
      <c r="O1556" s="437"/>
      <c r="P1556" s="437"/>
      <c r="Q1556" s="437"/>
      <c r="R1556" s="437"/>
      <c r="S1556" s="437"/>
      <c r="T1556" s="437"/>
      <c r="U1556" s="437"/>
      <c r="V1556" s="437"/>
      <c r="W1556" s="437"/>
      <c r="X1556" s="437"/>
      <c r="Y1556" s="437"/>
      <c r="Z1556" s="437"/>
      <c r="AA1556" s="437"/>
      <c r="AB1556" s="437"/>
    </row>
    <row r="1557">
      <c r="A1557" s="503"/>
      <c r="B1557" s="503"/>
      <c r="C1557" s="437"/>
      <c r="D1557" s="437"/>
      <c r="E1557" s="437"/>
      <c r="F1557" s="437"/>
      <c r="G1557" s="502"/>
      <c r="H1557" s="437"/>
      <c r="I1557" s="492"/>
      <c r="J1557" s="437"/>
      <c r="K1557" s="437"/>
      <c r="L1557" s="437"/>
      <c r="M1557" s="437"/>
      <c r="N1557" s="437"/>
      <c r="O1557" s="437"/>
      <c r="P1557" s="437"/>
      <c r="Q1557" s="437"/>
      <c r="R1557" s="437"/>
      <c r="S1557" s="437"/>
      <c r="T1557" s="437"/>
      <c r="U1557" s="437"/>
      <c r="V1557" s="437"/>
      <c r="W1557" s="437"/>
      <c r="X1557" s="437"/>
      <c r="Y1557" s="437"/>
      <c r="Z1557" s="437"/>
      <c r="AA1557" s="437"/>
      <c r="AB1557" s="437"/>
    </row>
    <row r="1558">
      <c r="A1558" s="503"/>
      <c r="B1558" s="503"/>
      <c r="C1558" s="437"/>
      <c r="D1558" s="437"/>
      <c r="E1558" s="437"/>
      <c r="F1558" s="437"/>
      <c r="G1558" s="502"/>
      <c r="H1558" s="437"/>
      <c r="I1558" s="492"/>
      <c r="J1558" s="437"/>
      <c r="K1558" s="437"/>
      <c r="L1558" s="437"/>
      <c r="M1558" s="437"/>
      <c r="N1558" s="437"/>
      <c r="O1558" s="437"/>
      <c r="P1558" s="437"/>
      <c r="Q1558" s="437"/>
      <c r="R1558" s="437"/>
      <c r="S1558" s="437"/>
      <c r="T1558" s="437"/>
      <c r="U1558" s="437"/>
      <c r="V1558" s="437"/>
      <c r="W1558" s="437"/>
      <c r="X1558" s="437"/>
      <c r="Y1558" s="437"/>
      <c r="Z1558" s="437"/>
      <c r="AA1558" s="437"/>
      <c r="AB1558" s="437"/>
    </row>
    <row r="1559">
      <c r="A1559" s="503"/>
      <c r="B1559" s="503"/>
      <c r="C1559" s="437"/>
      <c r="D1559" s="437"/>
      <c r="E1559" s="437"/>
      <c r="F1559" s="437"/>
      <c r="G1559" s="502"/>
      <c r="H1559" s="437"/>
      <c r="I1559" s="492"/>
      <c r="J1559" s="437"/>
      <c r="K1559" s="437"/>
      <c r="L1559" s="437"/>
      <c r="M1559" s="437"/>
      <c r="N1559" s="437"/>
      <c r="O1559" s="437"/>
      <c r="P1559" s="437"/>
      <c r="Q1559" s="437"/>
      <c r="R1559" s="437"/>
      <c r="S1559" s="437"/>
      <c r="T1559" s="437"/>
      <c r="U1559" s="437"/>
      <c r="V1559" s="437"/>
      <c r="W1559" s="437"/>
      <c r="X1559" s="437"/>
      <c r="Y1559" s="437"/>
      <c r="Z1559" s="437"/>
      <c r="AA1559" s="437"/>
      <c r="AB1559" s="437"/>
    </row>
    <row r="1560">
      <c r="A1560" s="503"/>
      <c r="B1560" s="503"/>
      <c r="C1560" s="437"/>
      <c r="D1560" s="437"/>
      <c r="E1560" s="437"/>
      <c r="F1560" s="437"/>
      <c r="G1560" s="502"/>
      <c r="H1560" s="437"/>
      <c r="I1560" s="492"/>
      <c r="J1560" s="437"/>
      <c r="K1560" s="437"/>
      <c r="L1560" s="437"/>
      <c r="M1560" s="437"/>
      <c r="N1560" s="437"/>
      <c r="O1560" s="437"/>
      <c r="P1560" s="437"/>
      <c r="Q1560" s="437"/>
      <c r="R1560" s="437"/>
      <c r="S1560" s="437"/>
      <c r="T1560" s="437"/>
      <c r="U1560" s="437"/>
      <c r="V1560" s="437"/>
      <c r="W1560" s="437"/>
      <c r="X1560" s="437"/>
      <c r="Y1560" s="437"/>
      <c r="Z1560" s="437"/>
      <c r="AA1560" s="437"/>
      <c r="AB1560" s="437"/>
    </row>
    <row r="1561">
      <c r="A1561" s="503"/>
      <c r="B1561" s="503"/>
      <c r="C1561" s="437"/>
      <c r="D1561" s="437"/>
      <c r="E1561" s="437"/>
      <c r="F1561" s="437"/>
      <c r="G1561" s="502"/>
      <c r="H1561" s="437"/>
      <c r="I1561" s="492"/>
      <c r="J1561" s="437"/>
      <c r="K1561" s="437"/>
      <c r="L1561" s="437"/>
      <c r="M1561" s="437"/>
      <c r="N1561" s="437"/>
      <c r="O1561" s="437"/>
      <c r="P1561" s="437"/>
      <c r="Q1561" s="437"/>
      <c r="R1561" s="437"/>
      <c r="S1561" s="437"/>
      <c r="T1561" s="437"/>
      <c r="U1561" s="437"/>
      <c r="V1561" s="437"/>
      <c r="W1561" s="437"/>
      <c r="X1561" s="437"/>
      <c r="Y1561" s="437"/>
      <c r="Z1561" s="437"/>
      <c r="AA1561" s="437"/>
      <c r="AB1561" s="437"/>
    </row>
    <row r="1562">
      <c r="A1562" s="503"/>
      <c r="B1562" s="503"/>
      <c r="C1562" s="437"/>
      <c r="D1562" s="437"/>
      <c r="E1562" s="437"/>
      <c r="F1562" s="437"/>
      <c r="G1562" s="502"/>
      <c r="H1562" s="437"/>
      <c r="I1562" s="492"/>
      <c r="J1562" s="437"/>
      <c r="K1562" s="437"/>
      <c r="L1562" s="437"/>
      <c r="M1562" s="437"/>
      <c r="N1562" s="437"/>
      <c r="O1562" s="437"/>
      <c r="P1562" s="437"/>
      <c r="Q1562" s="437"/>
      <c r="R1562" s="437"/>
      <c r="S1562" s="437"/>
      <c r="T1562" s="437"/>
      <c r="U1562" s="437"/>
      <c r="V1562" s="437"/>
      <c r="W1562" s="437"/>
      <c r="X1562" s="437"/>
      <c r="Y1562" s="437"/>
      <c r="Z1562" s="437"/>
      <c r="AA1562" s="437"/>
      <c r="AB1562" s="437"/>
    </row>
    <row r="1563">
      <c r="A1563" s="503"/>
      <c r="B1563" s="503"/>
      <c r="C1563" s="437"/>
      <c r="D1563" s="437"/>
      <c r="E1563" s="437"/>
      <c r="F1563" s="437"/>
      <c r="G1563" s="502"/>
      <c r="H1563" s="437"/>
      <c r="I1563" s="492"/>
      <c r="J1563" s="437"/>
      <c r="K1563" s="437"/>
      <c r="L1563" s="437"/>
      <c r="M1563" s="437"/>
      <c r="N1563" s="437"/>
      <c r="O1563" s="437"/>
      <c r="P1563" s="437"/>
      <c r="Q1563" s="437"/>
      <c r="R1563" s="437"/>
      <c r="S1563" s="437"/>
      <c r="T1563" s="437"/>
      <c r="U1563" s="437"/>
      <c r="V1563" s="437"/>
      <c r="W1563" s="437"/>
      <c r="X1563" s="437"/>
      <c r="Y1563" s="437"/>
      <c r="Z1563" s="437"/>
      <c r="AA1563" s="437"/>
      <c r="AB1563" s="437"/>
    </row>
    <row r="1564">
      <c r="A1564" s="503"/>
      <c r="B1564" s="503"/>
      <c r="C1564" s="437"/>
      <c r="D1564" s="437"/>
      <c r="E1564" s="437"/>
      <c r="F1564" s="437"/>
      <c r="G1564" s="502"/>
      <c r="H1564" s="437"/>
      <c r="I1564" s="492"/>
      <c r="J1564" s="437"/>
      <c r="K1564" s="437"/>
      <c r="L1564" s="437"/>
      <c r="M1564" s="437"/>
      <c r="N1564" s="437"/>
      <c r="O1564" s="437"/>
      <c r="P1564" s="437"/>
      <c r="Q1564" s="437"/>
      <c r="R1564" s="437"/>
      <c r="S1564" s="437"/>
      <c r="T1564" s="437"/>
      <c r="U1564" s="437"/>
      <c r="V1564" s="437"/>
      <c r="W1564" s="437"/>
      <c r="X1564" s="437"/>
      <c r="Y1564" s="437"/>
      <c r="Z1564" s="437"/>
      <c r="AA1564" s="437"/>
      <c r="AB1564" s="437"/>
    </row>
    <row r="1565">
      <c r="A1565" s="503"/>
      <c r="B1565" s="503"/>
      <c r="C1565" s="437"/>
      <c r="D1565" s="437"/>
      <c r="E1565" s="437"/>
      <c r="F1565" s="437"/>
      <c r="G1565" s="502"/>
      <c r="H1565" s="437"/>
      <c r="I1565" s="492"/>
      <c r="J1565" s="437"/>
      <c r="K1565" s="437"/>
      <c r="L1565" s="437"/>
      <c r="M1565" s="437"/>
      <c r="N1565" s="437"/>
      <c r="O1565" s="437"/>
      <c r="P1565" s="437"/>
      <c r="Q1565" s="437"/>
      <c r="R1565" s="437"/>
      <c r="S1565" s="437"/>
      <c r="T1565" s="437"/>
      <c r="U1565" s="437"/>
      <c r="V1565" s="437"/>
      <c r="W1565" s="437"/>
      <c r="X1565" s="437"/>
      <c r="Y1565" s="437"/>
      <c r="Z1565" s="437"/>
      <c r="AA1565" s="437"/>
      <c r="AB1565" s="437"/>
    </row>
    <row r="1566">
      <c r="A1566" s="503"/>
      <c r="B1566" s="503"/>
      <c r="C1566" s="437"/>
      <c r="D1566" s="437"/>
      <c r="E1566" s="437"/>
      <c r="F1566" s="437"/>
      <c r="G1566" s="502"/>
      <c r="H1566" s="437"/>
      <c r="I1566" s="492"/>
      <c r="J1566" s="437"/>
      <c r="K1566" s="437"/>
      <c r="L1566" s="437"/>
      <c r="M1566" s="437"/>
      <c r="N1566" s="437"/>
      <c r="O1566" s="437"/>
      <c r="P1566" s="437"/>
      <c r="Q1566" s="437"/>
      <c r="R1566" s="437"/>
      <c r="S1566" s="437"/>
      <c r="T1566" s="437"/>
      <c r="U1566" s="437"/>
      <c r="V1566" s="437"/>
      <c r="W1566" s="437"/>
      <c r="X1566" s="437"/>
      <c r="Y1566" s="437"/>
      <c r="Z1566" s="437"/>
      <c r="AA1566" s="437"/>
      <c r="AB1566" s="437"/>
    </row>
    <row r="1567">
      <c r="A1567" s="503"/>
      <c r="B1567" s="503"/>
      <c r="C1567" s="437"/>
      <c r="D1567" s="437"/>
      <c r="E1567" s="437"/>
      <c r="F1567" s="437"/>
      <c r="G1567" s="502"/>
      <c r="H1567" s="437"/>
      <c r="I1567" s="492"/>
      <c r="J1567" s="437"/>
      <c r="K1567" s="437"/>
      <c r="L1567" s="437"/>
      <c r="M1567" s="437"/>
      <c r="N1567" s="437"/>
      <c r="O1567" s="437"/>
      <c r="P1567" s="437"/>
      <c r="Q1567" s="437"/>
      <c r="R1567" s="437"/>
      <c r="S1567" s="437"/>
      <c r="T1567" s="437"/>
      <c r="U1567" s="437"/>
      <c r="V1567" s="437"/>
      <c r="W1567" s="437"/>
      <c r="X1567" s="437"/>
      <c r="Y1567" s="437"/>
      <c r="Z1567" s="437"/>
      <c r="AA1567" s="437"/>
      <c r="AB1567" s="437"/>
    </row>
    <row r="1568">
      <c r="A1568" s="503"/>
      <c r="B1568" s="503"/>
      <c r="C1568" s="437"/>
      <c r="D1568" s="437"/>
      <c r="E1568" s="437"/>
      <c r="F1568" s="437"/>
      <c r="G1568" s="502"/>
      <c r="H1568" s="437"/>
      <c r="I1568" s="492"/>
      <c r="J1568" s="437"/>
      <c r="K1568" s="437"/>
      <c r="L1568" s="437"/>
      <c r="M1568" s="437"/>
      <c r="N1568" s="437"/>
      <c r="O1568" s="437"/>
      <c r="P1568" s="437"/>
      <c r="Q1568" s="437"/>
      <c r="R1568" s="437"/>
      <c r="S1568" s="437"/>
      <c r="T1568" s="437"/>
      <c r="U1568" s="437"/>
      <c r="V1568" s="437"/>
      <c r="W1568" s="437"/>
      <c r="X1568" s="437"/>
      <c r="Y1568" s="437"/>
      <c r="Z1568" s="437"/>
      <c r="AA1568" s="437"/>
      <c r="AB1568" s="437"/>
    </row>
    <row r="1569">
      <c r="A1569" s="503"/>
      <c r="B1569" s="503"/>
      <c r="C1569" s="437"/>
      <c r="D1569" s="437"/>
      <c r="E1569" s="437"/>
      <c r="F1569" s="437"/>
      <c r="G1569" s="502"/>
      <c r="H1569" s="437"/>
      <c r="I1569" s="492"/>
      <c r="J1569" s="437"/>
      <c r="K1569" s="437"/>
      <c r="L1569" s="437"/>
      <c r="M1569" s="437"/>
      <c r="N1569" s="437"/>
      <c r="O1569" s="437"/>
      <c r="P1569" s="437"/>
      <c r="Q1569" s="437"/>
      <c r="R1569" s="437"/>
      <c r="S1569" s="437"/>
      <c r="T1569" s="437"/>
      <c r="U1569" s="437"/>
      <c r="V1569" s="437"/>
      <c r="W1569" s="437"/>
      <c r="X1569" s="437"/>
      <c r="Y1569" s="437"/>
      <c r="Z1569" s="437"/>
      <c r="AA1569" s="437"/>
      <c r="AB1569" s="437"/>
    </row>
    <row r="1570">
      <c r="A1570" s="503"/>
      <c r="B1570" s="503"/>
      <c r="C1570" s="437"/>
      <c r="D1570" s="437"/>
      <c r="E1570" s="437"/>
      <c r="F1570" s="437"/>
      <c r="G1570" s="502"/>
      <c r="H1570" s="437"/>
      <c r="I1570" s="492"/>
      <c r="J1570" s="437"/>
      <c r="K1570" s="437"/>
      <c r="L1570" s="437"/>
      <c r="M1570" s="437"/>
      <c r="N1570" s="437"/>
      <c r="O1570" s="437"/>
      <c r="P1570" s="437"/>
      <c r="Q1570" s="437"/>
      <c r="R1570" s="437"/>
      <c r="S1570" s="437"/>
      <c r="T1570" s="437"/>
      <c r="U1570" s="437"/>
      <c r="V1570" s="437"/>
      <c r="W1570" s="437"/>
      <c r="X1570" s="437"/>
      <c r="Y1570" s="437"/>
      <c r="Z1570" s="437"/>
      <c r="AA1570" s="437"/>
      <c r="AB1570" s="437"/>
    </row>
    <row r="1571">
      <c r="A1571" s="503"/>
      <c r="B1571" s="503"/>
      <c r="C1571" s="437"/>
      <c r="D1571" s="437"/>
      <c r="E1571" s="437"/>
      <c r="F1571" s="437"/>
      <c r="G1571" s="502"/>
      <c r="H1571" s="437"/>
      <c r="I1571" s="492"/>
      <c r="J1571" s="437"/>
      <c r="K1571" s="437"/>
      <c r="L1571" s="437"/>
      <c r="M1571" s="437"/>
      <c r="N1571" s="437"/>
      <c r="O1571" s="437"/>
      <c r="P1571" s="437"/>
      <c r="Q1571" s="437"/>
      <c r="R1571" s="437"/>
      <c r="S1571" s="437"/>
      <c r="T1571" s="437"/>
      <c r="U1571" s="437"/>
      <c r="V1571" s="437"/>
      <c r="W1571" s="437"/>
      <c r="X1571" s="437"/>
      <c r="Y1571" s="437"/>
      <c r="Z1571" s="437"/>
      <c r="AA1571" s="437"/>
      <c r="AB1571" s="437"/>
    </row>
    <row r="1572">
      <c r="A1572" s="503"/>
      <c r="B1572" s="503"/>
      <c r="C1572" s="437"/>
      <c r="D1572" s="437"/>
      <c r="E1572" s="437"/>
      <c r="F1572" s="437"/>
      <c r="G1572" s="502"/>
      <c r="H1572" s="437"/>
      <c r="I1572" s="492"/>
      <c r="J1572" s="437"/>
      <c r="K1572" s="437"/>
      <c r="L1572" s="437"/>
      <c r="M1572" s="437"/>
      <c r="N1572" s="437"/>
      <c r="O1572" s="437"/>
      <c r="P1572" s="437"/>
      <c r="Q1572" s="437"/>
      <c r="R1572" s="437"/>
      <c r="S1572" s="437"/>
      <c r="T1572" s="437"/>
      <c r="U1572" s="437"/>
      <c r="V1572" s="437"/>
      <c r="W1572" s="437"/>
      <c r="X1572" s="437"/>
      <c r="Y1572" s="437"/>
      <c r="Z1572" s="437"/>
      <c r="AA1572" s="437"/>
      <c r="AB1572" s="437"/>
    </row>
    <row r="1573">
      <c r="A1573" s="503"/>
      <c r="B1573" s="503"/>
      <c r="C1573" s="437"/>
      <c r="D1573" s="437"/>
      <c r="E1573" s="437"/>
      <c r="F1573" s="437"/>
      <c r="G1573" s="502"/>
      <c r="H1573" s="437"/>
      <c r="I1573" s="492"/>
      <c r="J1573" s="437"/>
      <c r="K1573" s="437"/>
      <c r="L1573" s="437"/>
      <c r="M1573" s="437"/>
      <c r="N1573" s="437"/>
      <c r="O1573" s="437"/>
      <c r="P1573" s="437"/>
      <c r="Q1573" s="437"/>
      <c r="R1573" s="437"/>
      <c r="S1573" s="437"/>
      <c r="T1573" s="437"/>
      <c r="U1573" s="437"/>
      <c r="V1573" s="437"/>
      <c r="W1573" s="437"/>
      <c r="X1573" s="437"/>
      <c r="Y1573" s="437"/>
      <c r="Z1573" s="437"/>
      <c r="AA1573" s="437"/>
      <c r="AB1573" s="437"/>
    </row>
    <row r="1574">
      <c r="A1574" s="503"/>
      <c r="B1574" s="503"/>
      <c r="C1574" s="437"/>
      <c r="D1574" s="437"/>
      <c r="E1574" s="437"/>
      <c r="F1574" s="437"/>
      <c r="G1574" s="502"/>
      <c r="H1574" s="437"/>
      <c r="I1574" s="492"/>
      <c r="J1574" s="437"/>
      <c r="K1574" s="437"/>
      <c r="L1574" s="437"/>
      <c r="M1574" s="437"/>
      <c r="N1574" s="437"/>
      <c r="O1574" s="437"/>
      <c r="P1574" s="437"/>
      <c r="Q1574" s="437"/>
      <c r="R1574" s="437"/>
      <c r="S1574" s="437"/>
      <c r="T1574" s="437"/>
      <c r="U1574" s="437"/>
      <c r="V1574" s="437"/>
      <c r="W1574" s="437"/>
      <c r="X1574" s="437"/>
      <c r="Y1574" s="437"/>
      <c r="Z1574" s="437"/>
      <c r="AA1574" s="437"/>
      <c r="AB1574" s="437"/>
    </row>
    <row r="1575">
      <c r="A1575" s="503"/>
      <c r="B1575" s="503"/>
      <c r="C1575" s="437"/>
      <c r="D1575" s="437"/>
      <c r="E1575" s="437"/>
      <c r="F1575" s="437"/>
      <c r="G1575" s="502"/>
      <c r="H1575" s="437"/>
      <c r="I1575" s="492"/>
      <c r="J1575" s="437"/>
      <c r="K1575" s="437"/>
      <c r="L1575" s="437"/>
      <c r="M1575" s="437"/>
      <c r="N1575" s="437"/>
      <c r="O1575" s="437"/>
      <c r="P1575" s="437"/>
      <c r="Q1575" s="437"/>
      <c r="R1575" s="437"/>
      <c r="S1575" s="437"/>
      <c r="T1575" s="437"/>
      <c r="U1575" s="437"/>
      <c r="V1575" s="437"/>
      <c r="W1575" s="437"/>
      <c r="X1575" s="437"/>
      <c r="Y1575" s="437"/>
      <c r="Z1575" s="437"/>
      <c r="AA1575" s="437"/>
      <c r="AB1575" s="437"/>
    </row>
    <row r="1576">
      <c r="A1576" s="503"/>
      <c r="B1576" s="503"/>
      <c r="C1576" s="437"/>
      <c r="D1576" s="437"/>
      <c r="E1576" s="437"/>
      <c r="F1576" s="437"/>
      <c r="G1576" s="502"/>
      <c r="H1576" s="437"/>
      <c r="I1576" s="492"/>
      <c r="J1576" s="437"/>
      <c r="K1576" s="437"/>
      <c r="L1576" s="437"/>
      <c r="M1576" s="437"/>
      <c r="N1576" s="437"/>
      <c r="O1576" s="437"/>
      <c r="P1576" s="437"/>
      <c r="Q1576" s="437"/>
      <c r="R1576" s="437"/>
      <c r="S1576" s="437"/>
      <c r="T1576" s="437"/>
      <c r="U1576" s="437"/>
      <c r="V1576" s="437"/>
      <c r="W1576" s="437"/>
      <c r="X1576" s="437"/>
      <c r="Y1576" s="437"/>
      <c r="Z1576" s="437"/>
      <c r="AA1576" s="437"/>
      <c r="AB1576" s="437"/>
    </row>
    <row r="1577">
      <c r="A1577" s="503"/>
      <c r="B1577" s="503"/>
      <c r="C1577" s="437"/>
      <c r="D1577" s="437"/>
      <c r="E1577" s="437"/>
      <c r="F1577" s="437"/>
      <c r="G1577" s="502"/>
      <c r="H1577" s="437"/>
      <c r="I1577" s="492"/>
      <c r="J1577" s="437"/>
      <c r="K1577" s="437"/>
      <c r="L1577" s="437"/>
      <c r="M1577" s="437"/>
      <c r="N1577" s="437"/>
      <c r="O1577" s="437"/>
      <c r="P1577" s="437"/>
      <c r="Q1577" s="437"/>
      <c r="R1577" s="437"/>
      <c r="S1577" s="437"/>
      <c r="T1577" s="437"/>
      <c r="U1577" s="437"/>
      <c r="V1577" s="437"/>
      <c r="W1577" s="437"/>
      <c r="X1577" s="437"/>
      <c r="Y1577" s="437"/>
      <c r="Z1577" s="437"/>
      <c r="AA1577" s="437"/>
      <c r="AB1577" s="437"/>
    </row>
    <row r="1578">
      <c r="A1578" s="503"/>
      <c r="B1578" s="503"/>
      <c r="C1578" s="437"/>
      <c r="D1578" s="437"/>
      <c r="E1578" s="437"/>
      <c r="F1578" s="437"/>
      <c r="G1578" s="502"/>
      <c r="H1578" s="437"/>
      <c r="I1578" s="492"/>
      <c r="J1578" s="437"/>
      <c r="K1578" s="437"/>
      <c r="L1578" s="437"/>
      <c r="M1578" s="437"/>
      <c r="N1578" s="437"/>
      <c r="O1578" s="437"/>
      <c r="P1578" s="437"/>
      <c r="Q1578" s="437"/>
      <c r="R1578" s="437"/>
      <c r="S1578" s="437"/>
      <c r="T1578" s="437"/>
      <c r="U1578" s="437"/>
      <c r="V1578" s="437"/>
      <c r="W1578" s="437"/>
      <c r="X1578" s="437"/>
      <c r="Y1578" s="437"/>
      <c r="Z1578" s="437"/>
      <c r="AA1578" s="437"/>
      <c r="AB1578" s="437"/>
    </row>
    <row r="1579">
      <c r="A1579" s="503"/>
      <c r="B1579" s="503"/>
      <c r="C1579" s="437"/>
      <c r="D1579" s="437"/>
      <c r="E1579" s="437"/>
      <c r="F1579" s="437"/>
      <c r="G1579" s="502"/>
      <c r="H1579" s="437"/>
      <c r="I1579" s="492"/>
      <c r="J1579" s="437"/>
      <c r="K1579" s="437"/>
      <c r="L1579" s="437"/>
      <c r="M1579" s="437"/>
      <c r="N1579" s="437"/>
      <c r="O1579" s="437"/>
      <c r="P1579" s="437"/>
      <c r="Q1579" s="437"/>
      <c r="R1579" s="437"/>
      <c r="S1579" s="437"/>
      <c r="T1579" s="437"/>
      <c r="U1579" s="437"/>
      <c r="V1579" s="437"/>
      <c r="W1579" s="437"/>
      <c r="X1579" s="437"/>
      <c r="Y1579" s="437"/>
      <c r="Z1579" s="437"/>
      <c r="AA1579" s="437"/>
      <c r="AB1579" s="437"/>
    </row>
    <row r="1580">
      <c r="A1580" s="503"/>
      <c r="B1580" s="503"/>
      <c r="C1580" s="437"/>
      <c r="D1580" s="437"/>
      <c r="E1580" s="437"/>
      <c r="F1580" s="437"/>
      <c r="G1580" s="502"/>
      <c r="H1580" s="437"/>
      <c r="I1580" s="492"/>
      <c r="J1580" s="437"/>
      <c r="K1580" s="437"/>
      <c r="L1580" s="437"/>
      <c r="M1580" s="437"/>
      <c r="N1580" s="437"/>
      <c r="O1580" s="437"/>
      <c r="P1580" s="437"/>
      <c r="Q1580" s="437"/>
      <c r="R1580" s="437"/>
      <c r="S1580" s="437"/>
      <c r="T1580" s="437"/>
      <c r="U1580" s="437"/>
      <c r="V1580" s="437"/>
      <c r="W1580" s="437"/>
      <c r="X1580" s="437"/>
      <c r="Y1580" s="437"/>
      <c r="Z1580" s="437"/>
      <c r="AA1580" s="437"/>
      <c r="AB1580" s="437"/>
    </row>
    <row r="1581">
      <c r="A1581" s="503"/>
      <c r="B1581" s="503"/>
      <c r="C1581" s="437"/>
      <c r="D1581" s="437"/>
      <c r="E1581" s="437"/>
      <c r="F1581" s="437"/>
      <c r="G1581" s="502"/>
      <c r="H1581" s="437"/>
      <c r="I1581" s="492"/>
      <c r="J1581" s="437"/>
      <c r="K1581" s="437"/>
      <c r="L1581" s="437"/>
      <c r="M1581" s="437"/>
      <c r="N1581" s="437"/>
      <c r="O1581" s="437"/>
      <c r="P1581" s="437"/>
      <c r="Q1581" s="437"/>
      <c r="R1581" s="437"/>
      <c r="S1581" s="437"/>
      <c r="T1581" s="437"/>
      <c r="U1581" s="437"/>
      <c r="V1581" s="437"/>
      <c r="W1581" s="437"/>
      <c r="X1581" s="437"/>
      <c r="Y1581" s="437"/>
      <c r="Z1581" s="437"/>
      <c r="AA1581" s="437"/>
      <c r="AB1581" s="437"/>
    </row>
    <row r="1582">
      <c r="A1582" s="503"/>
      <c r="B1582" s="503"/>
      <c r="C1582" s="437"/>
      <c r="D1582" s="437"/>
      <c r="E1582" s="437"/>
      <c r="F1582" s="437"/>
      <c r="G1582" s="502"/>
      <c r="H1582" s="437"/>
      <c r="I1582" s="492"/>
      <c r="J1582" s="437"/>
      <c r="K1582" s="437"/>
      <c r="L1582" s="437"/>
      <c r="M1582" s="437"/>
      <c r="N1582" s="437"/>
      <c r="O1582" s="437"/>
      <c r="P1582" s="437"/>
      <c r="Q1582" s="437"/>
      <c r="R1582" s="437"/>
      <c r="S1582" s="437"/>
      <c r="T1582" s="437"/>
      <c r="U1582" s="437"/>
      <c r="V1582" s="437"/>
      <c r="W1582" s="437"/>
      <c r="X1582" s="437"/>
      <c r="Y1582" s="437"/>
      <c r="Z1582" s="437"/>
      <c r="AA1582" s="437"/>
      <c r="AB1582" s="437"/>
    </row>
    <row r="1583">
      <c r="A1583" s="503"/>
      <c r="B1583" s="503"/>
      <c r="C1583" s="437"/>
      <c r="D1583" s="437"/>
      <c r="E1583" s="437"/>
      <c r="F1583" s="437"/>
      <c r="G1583" s="502"/>
      <c r="H1583" s="437"/>
      <c r="I1583" s="492"/>
      <c r="J1583" s="437"/>
      <c r="K1583" s="437"/>
      <c r="L1583" s="437"/>
      <c r="M1583" s="437"/>
      <c r="N1583" s="437"/>
      <c r="O1583" s="437"/>
      <c r="P1583" s="437"/>
      <c r="Q1583" s="437"/>
      <c r="R1583" s="437"/>
      <c r="S1583" s="437"/>
      <c r="T1583" s="437"/>
      <c r="U1583" s="437"/>
      <c r="V1583" s="437"/>
      <c r="W1583" s="437"/>
      <c r="X1583" s="437"/>
      <c r="Y1583" s="437"/>
      <c r="Z1583" s="437"/>
      <c r="AA1583" s="437"/>
      <c r="AB1583" s="437"/>
    </row>
    <row r="1584">
      <c r="A1584" s="503"/>
      <c r="B1584" s="503"/>
      <c r="C1584" s="437"/>
      <c r="D1584" s="437"/>
      <c r="E1584" s="437"/>
      <c r="F1584" s="437"/>
      <c r="G1584" s="502"/>
      <c r="H1584" s="437"/>
      <c r="I1584" s="492"/>
      <c r="J1584" s="437"/>
      <c r="K1584" s="437"/>
      <c r="L1584" s="437"/>
      <c r="M1584" s="437"/>
      <c r="N1584" s="437"/>
      <c r="O1584" s="437"/>
      <c r="P1584" s="437"/>
      <c r="Q1584" s="437"/>
      <c r="R1584" s="437"/>
      <c r="S1584" s="437"/>
      <c r="T1584" s="437"/>
      <c r="U1584" s="437"/>
      <c r="V1584" s="437"/>
      <c r="W1584" s="437"/>
      <c r="X1584" s="437"/>
      <c r="Y1584" s="437"/>
      <c r="Z1584" s="437"/>
      <c r="AA1584" s="437"/>
      <c r="AB1584" s="437"/>
    </row>
    <row r="1585">
      <c r="A1585" s="503"/>
      <c r="B1585" s="503"/>
      <c r="C1585" s="437"/>
      <c r="D1585" s="437"/>
      <c r="E1585" s="437"/>
      <c r="F1585" s="437"/>
      <c r="G1585" s="502"/>
      <c r="H1585" s="437"/>
      <c r="I1585" s="492"/>
      <c r="J1585" s="437"/>
      <c r="K1585" s="437"/>
      <c r="L1585" s="437"/>
      <c r="M1585" s="437"/>
      <c r="N1585" s="437"/>
      <c r="O1585" s="437"/>
      <c r="P1585" s="437"/>
      <c r="Q1585" s="437"/>
      <c r="R1585" s="437"/>
      <c r="S1585" s="437"/>
      <c r="T1585" s="437"/>
      <c r="U1585" s="437"/>
      <c r="V1585" s="437"/>
      <c r="W1585" s="437"/>
      <c r="X1585" s="437"/>
      <c r="Y1585" s="437"/>
      <c r="Z1585" s="437"/>
      <c r="AA1585" s="437"/>
      <c r="AB1585" s="437"/>
    </row>
    <row r="1586">
      <c r="A1586" s="503"/>
      <c r="B1586" s="503"/>
      <c r="C1586" s="437"/>
      <c r="D1586" s="437"/>
      <c r="E1586" s="437"/>
      <c r="F1586" s="437"/>
      <c r="G1586" s="502"/>
      <c r="H1586" s="437"/>
      <c r="I1586" s="492"/>
      <c r="J1586" s="437"/>
      <c r="K1586" s="437"/>
      <c r="L1586" s="437"/>
      <c r="M1586" s="437"/>
      <c r="N1586" s="437"/>
      <c r="O1586" s="437"/>
      <c r="P1586" s="437"/>
      <c r="Q1586" s="437"/>
      <c r="R1586" s="437"/>
      <c r="S1586" s="437"/>
      <c r="T1586" s="437"/>
      <c r="U1586" s="437"/>
      <c r="V1586" s="437"/>
      <c r="W1586" s="437"/>
      <c r="X1586" s="437"/>
      <c r="Y1586" s="437"/>
      <c r="Z1586" s="437"/>
      <c r="AA1586" s="437"/>
      <c r="AB1586" s="437"/>
    </row>
    <row r="1587">
      <c r="A1587" s="503"/>
      <c r="B1587" s="503"/>
      <c r="C1587" s="437"/>
      <c r="D1587" s="437"/>
      <c r="E1587" s="437"/>
      <c r="F1587" s="437"/>
      <c r="G1587" s="502"/>
      <c r="H1587" s="437"/>
      <c r="I1587" s="492"/>
      <c r="J1587" s="437"/>
      <c r="K1587" s="437"/>
      <c r="L1587" s="437"/>
      <c r="M1587" s="437"/>
      <c r="N1587" s="437"/>
      <c r="O1587" s="437"/>
      <c r="P1587" s="437"/>
      <c r="Q1587" s="437"/>
      <c r="R1587" s="437"/>
      <c r="S1587" s="437"/>
      <c r="T1587" s="437"/>
      <c r="U1587" s="437"/>
      <c r="V1587" s="437"/>
      <c r="W1587" s="437"/>
      <c r="X1587" s="437"/>
      <c r="Y1587" s="437"/>
      <c r="Z1587" s="437"/>
      <c r="AA1587" s="437"/>
      <c r="AB1587" s="437"/>
    </row>
    <row r="1588">
      <c r="A1588" s="503"/>
      <c r="B1588" s="503"/>
      <c r="C1588" s="437"/>
      <c r="D1588" s="437"/>
      <c r="E1588" s="437"/>
      <c r="F1588" s="437"/>
      <c r="G1588" s="502"/>
      <c r="H1588" s="437"/>
      <c r="I1588" s="492"/>
      <c r="J1588" s="437"/>
      <c r="K1588" s="437"/>
      <c r="L1588" s="437"/>
      <c r="M1588" s="437"/>
      <c r="N1588" s="437"/>
      <c r="O1588" s="437"/>
      <c r="P1588" s="437"/>
      <c r="Q1588" s="437"/>
      <c r="R1588" s="437"/>
      <c r="S1588" s="437"/>
      <c r="T1588" s="437"/>
      <c r="U1588" s="437"/>
      <c r="V1588" s="437"/>
      <c r="W1588" s="437"/>
      <c r="X1588" s="437"/>
      <c r="Y1588" s="437"/>
      <c r="Z1588" s="437"/>
      <c r="AA1588" s="437"/>
      <c r="AB1588" s="437"/>
    </row>
    <row r="1589">
      <c r="A1589" s="503"/>
      <c r="B1589" s="503"/>
      <c r="C1589" s="437"/>
      <c r="D1589" s="437"/>
      <c r="E1589" s="437"/>
      <c r="F1589" s="437"/>
      <c r="G1589" s="502"/>
      <c r="H1589" s="437"/>
      <c r="I1589" s="492"/>
      <c r="J1589" s="437"/>
      <c r="K1589" s="437"/>
      <c r="L1589" s="437"/>
      <c r="M1589" s="437"/>
      <c r="N1589" s="437"/>
      <c r="O1589" s="437"/>
      <c r="P1589" s="437"/>
      <c r="Q1589" s="437"/>
      <c r="R1589" s="437"/>
      <c r="S1589" s="437"/>
      <c r="T1589" s="437"/>
      <c r="U1589" s="437"/>
      <c r="V1589" s="437"/>
      <c r="W1589" s="437"/>
      <c r="X1589" s="437"/>
      <c r="Y1589" s="437"/>
      <c r="Z1589" s="437"/>
      <c r="AA1589" s="437"/>
      <c r="AB1589" s="437"/>
    </row>
    <row r="1590">
      <c r="A1590" s="503"/>
      <c r="B1590" s="503"/>
      <c r="C1590" s="437"/>
      <c r="D1590" s="437"/>
      <c r="E1590" s="437"/>
      <c r="F1590" s="437"/>
      <c r="G1590" s="502"/>
      <c r="H1590" s="437"/>
      <c r="I1590" s="492"/>
      <c r="J1590" s="437"/>
      <c r="K1590" s="437"/>
      <c r="L1590" s="437"/>
      <c r="M1590" s="437"/>
      <c r="N1590" s="437"/>
      <c r="O1590" s="437"/>
      <c r="P1590" s="437"/>
      <c r="Q1590" s="437"/>
      <c r="R1590" s="437"/>
      <c r="S1590" s="437"/>
      <c r="T1590" s="437"/>
      <c r="U1590" s="437"/>
      <c r="V1590" s="437"/>
      <c r="W1590" s="437"/>
      <c r="X1590" s="437"/>
      <c r="Y1590" s="437"/>
      <c r="Z1590" s="437"/>
      <c r="AA1590" s="437"/>
      <c r="AB1590" s="437"/>
    </row>
    <row r="1591">
      <c r="A1591" s="503"/>
      <c r="B1591" s="503"/>
      <c r="C1591" s="437"/>
      <c r="D1591" s="437"/>
      <c r="E1591" s="437"/>
      <c r="F1591" s="437"/>
      <c r="G1591" s="502"/>
      <c r="H1591" s="437"/>
      <c r="I1591" s="492"/>
      <c r="J1591" s="437"/>
      <c r="K1591" s="437"/>
      <c r="L1591" s="437"/>
      <c r="M1591" s="437"/>
      <c r="N1591" s="437"/>
      <c r="O1591" s="437"/>
      <c r="P1591" s="437"/>
      <c r="Q1591" s="437"/>
      <c r="R1591" s="437"/>
      <c r="S1591" s="437"/>
      <c r="T1591" s="437"/>
      <c r="U1591" s="437"/>
      <c r="V1591" s="437"/>
      <c r="W1591" s="437"/>
      <c r="X1591" s="437"/>
      <c r="Y1591" s="437"/>
      <c r="Z1591" s="437"/>
      <c r="AA1591" s="437"/>
      <c r="AB1591" s="437"/>
    </row>
    <row r="1592">
      <c r="A1592" s="503"/>
      <c r="B1592" s="503"/>
      <c r="C1592" s="437"/>
      <c r="D1592" s="437"/>
      <c r="E1592" s="437"/>
      <c r="F1592" s="437"/>
      <c r="G1592" s="502"/>
      <c r="H1592" s="437"/>
      <c r="I1592" s="492"/>
      <c r="J1592" s="437"/>
      <c r="K1592" s="437"/>
      <c r="L1592" s="437"/>
      <c r="M1592" s="437"/>
      <c r="N1592" s="437"/>
      <c r="O1592" s="437"/>
      <c r="P1592" s="437"/>
      <c r="Q1592" s="437"/>
      <c r="R1592" s="437"/>
      <c r="S1592" s="437"/>
      <c r="T1592" s="437"/>
      <c r="U1592" s="437"/>
      <c r="V1592" s="437"/>
      <c r="W1592" s="437"/>
      <c r="X1592" s="437"/>
      <c r="Y1592" s="437"/>
      <c r="Z1592" s="437"/>
      <c r="AA1592" s="437"/>
      <c r="AB1592" s="437"/>
    </row>
    <row r="1593">
      <c r="A1593" s="503"/>
      <c r="B1593" s="503"/>
      <c r="C1593" s="437"/>
      <c r="D1593" s="437"/>
      <c r="E1593" s="437"/>
      <c r="F1593" s="437"/>
      <c r="G1593" s="502"/>
      <c r="H1593" s="437"/>
      <c r="I1593" s="492"/>
      <c r="J1593" s="437"/>
      <c r="K1593" s="437"/>
      <c r="L1593" s="437"/>
      <c r="M1593" s="437"/>
      <c r="N1593" s="437"/>
      <c r="O1593" s="437"/>
      <c r="P1593" s="437"/>
      <c r="Q1593" s="437"/>
      <c r="R1593" s="437"/>
      <c r="S1593" s="437"/>
      <c r="T1593" s="437"/>
      <c r="U1593" s="437"/>
      <c r="V1593" s="437"/>
      <c r="W1593" s="437"/>
      <c r="X1593" s="437"/>
      <c r="Y1593" s="437"/>
      <c r="Z1593" s="437"/>
      <c r="AA1593" s="437"/>
      <c r="AB1593" s="437"/>
    </row>
    <row r="1594">
      <c r="A1594" s="503"/>
      <c r="B1594" s="503"/>
      <c r="C1594" s="437"/>
      <c r="D1594" s="437"/>
      <c r="E1594" s="437"/>
      <c r="F1594" s="437"/>
      <c r="G1594" s="502"/>
      <c r="H1594" s="437"/>
      <c r="I1594" s="492"/>
      <c r="J1594" s="437"/>
      <c r="K1594" s="437"/>
      <c r="L1594" s="437"/>
      <c r="M1594" s="437"/>
      <c r="N1594" s="437"/>
      <c r="O1594" s="437"/>
      <c r="P1594" s="437"/>
      <c r="Q1594" s="437"/>
      <c r="R1594" s="437"/>
      <c r="S1594" s="437"/>
      <c r="T1594" s="437"/>
      <c r="U1594" s="437"/>
      <c r="V1594" s="437"/>
      <c r="W1594" s="437"/>
      <c r="X1594" s="437"/>
      <c r="Y1594" s="437"/>
      <c r="Z1594" s="437"/>
      <c r="AA1594" s="437"/>
      <c r="AB1594" s="437"/>
    </row>
    <row r="1595">
      <c r="A1595" s="503"/>
      <c r="B1595" s="503"/>
      <c r="C1595" s="437"/>
      <c r="D1595" s="437"/>
      <c r="E1595" s="437"/>
      <c r="F1595" s="437"/>
      <c r="G1595" s="502"/>
      <c r="H1595" s="437"/>
      <c r="I1595" s="492"/>
      <c r="J1595" s="437"/>
      <c r="K1595" s="437"/>
      <c r="L1595" s="437"/>
      <c r="M1595" s="437"/>
      <c r="N1595" s="437"/>
      <c r="O1595" s="437"/>
      <c r="P1595" s="437"/>
      <c r="Q1595" s="437"/>
      <c r="R1595" s="437"/>
      <c r="S1595" s="437"/>
      <c r="T1595" s="437"/>
      <c r="U1595" s="437"/>
      <c r="V1595" s="437"/>
      <c r="W1595" s="437"/>
      <c r="X1595" s="437"/>
      <c r="Y1595" s="437"/>
      <c r="Z1595" s="437"/>
      <c r="AA1595" s="437"/>
      <c r="AB1595" s="437"/>
    </row>
    <row r="1596">
      <c r="A1596" s="503"/>
      <c r="B1596" s="503"/>
      <c r="C1596" s="437"/>
      <c r="D1596" s="437"/>
      <c r="E1596" s="437"/>
      <c r="F1596" s="437"/>
      <c r="G1596" s="502"/>
      <c r="H1596" s="437"/>
      <c r="I1596" s="492"/>
      <c r="J1596" s="437"/>
      <c r="K1596" s="437"/>
      <c r="L1596" s="437"/>
      <c r="M1596" s="437"/>
      <c r="N1596" s="437"/>
      <c r="O1596" s="437"/>
      <c r="P1596" s="437"/>
      <c r="Q1596" s="437"/>
      <c r="R1596" s="437"/>
      <c r="S1596" s="437"/>
      <c r="T1596" s="437"/>
      <c r="U1596" s="437"/>
      <c r="V1596" s="437"/>
      <c r="W1596" s="437"/>
      <c r="X1596" s="437"/>
      <c r="Y1596" s="437"/>
      <c r="Z1596" s="437"/>
      <c r="AA1596" s="437"/>
      <c r="AB1596" s="437"/>
    </row>
    <row r="1597">
      <c r="A1597" s="503"/>
      <c r="B1597" s="503"/>
      <c r="C1597" s="437"/>
      <c r="D1597" s="437"/>
      <c r="E1597" s="437"/>
      <c r="F1597" s="437"/>
      <c r="G1597" s="502"/>
      <c r="H1597" s="437"/>
      <c r="I1597" s="492"/>
      <c r="J1597" s="437"/>
      <c r="K1597" s="437"/>
      <c r="L1597" s="437"/>
      <c r="M1597" s="437"/>
      <c r="N1597" s="437"/>
      <c r="O1597" s="437"/>
      <c r="P1597" s="437"/>
      <c r="Q1597" s="437"/>
      <c r="R1597" s="437"/>
      <c r="S1597" s="437"/>
      <c r="T1597" s="437"/>
      <c r="U1597" s="437"/>
      <c r="V1597" s="437"/>
      <c r="W1597" s="437"/>
      <c r="X1597" s="437"/>
      <c r="Y1597" s="437"/>
      <c r="Z1597" s="437"/>
      <c r="AA1597" s="437"/>
      <c r="AB1597" s="437"/>
    </row>
    <row r="1598">
      <c r="A1598" s="503"/>
      <c r="B1598" s="503"/>
      <c r="C1598" s="437"/>
      <c r="D1598" s="437"/>
      <c r="E1598" s="437"/>
      <c r="F1598" s="437"/>
      <c r="G1598" s="502"/>
      <c r="H1598" s="437"/>
      <c r="I1598" s="492"/>
      <c r="J1598" s="437"/>
      <c r="K1598" s="437"/>
      <c r="L1598" s="437"/>
      <c r="M1598" s="437"/>
      <c r="N1598" s="437"/>
      <c r="O1598" s="437"/>
      <c r="P1598" s="437"/>
      <c r="Q1598" s="437"/>
      <c r="R1598" s="437"/>
      <c r="S1598" s="437"/>
      <c r="T1598" s="437"/>
      <c r="U1598" s="437"/>
      <c r="V1598" s="437"/>
      <c r="W1598" s="437"/>
      <c r="X1598" s="437"/>
      <c r="Y1598" s="437"/>
      <c r="Z1598" s="437"/>
      <c r="AA1598" s="437"/>
      <c r="AB1598" s="437"/>
    </row>
    <row r="1599">
      <c r="A1599" s="503"/>
      <c r="B1599" s="503"/>
      <c r="C1599" s="437"/>
      <c r="D1599" s="437"/>
      <c r="E1599" s="437"/>
      <c r="F1599" s="437"/>
      <c r="G1599" s="502"/>
      <c r="H1599" s="437"/>
      <c r="I1599" s="492"/>
      <c r="J1599" s="437"/>
      <c r="K1599" s="437"/>
      <c r="L1599" s="437"/>
      <c r="M1599" s="437"/>
      <c r="N1599" s="437"/>
      <c r="O1599" s="437"/>
      <c r="P1599" s="437"/>
      <c r="Q1599" s="437"/>
      <c r="R1599" s="437"/>
      <c r="S1599" s="437"/>
      <c r="T1599" s="437"/>
      <c r="U1599" s="437"/>
      <c r="V1599" s="437"/>
      <c r="W1599" s="437"/>
      <c r="X1599" s="437"/>
      <c r="Y1599" s="437"/>
      <c r="Z1599" s="437"/>
      <c r="AA1599" s="437"/>
      <c r="AB1599" s="437"/>
    </row>
    <row r="1600">
      <c r="A1600" s="503"/>
      <c r="B1600" s="503"/>
      <c r="C1600" s="437"/>
      <c r="D1600" s="437"/>
      <c r="E1600" s="437"/>
      <c r="F1600" s="437"/>
      <c r="G1600" s="502"/>
      <c r="H1600" s="437"/>
      <c r="I1600" s="492"/>
      <c r="J1600" s="437"/>
      <c r="K1600" s="437"/>
      <c r="L1600" s="437"/>
      <c r="M1600" s="437"/>
      <c r="N1600" s="437"/>
      <c r="O1600" s="437"/>
      <c r="P1600" s="437"/>
      <c r="Q1600" s="437"/>
      <c r="R1600" s="437"/>
      <c r="S1600" s="437"/>
      <c r="T1600" s="437"/>
      <c r="U1600" s="437"/>
      <c r="V1600" s="437"/>
      <c r="W1600" s="437"/>
      <c r="X1600" s="437"/>
      <c r="Y1600" s="437"/>
      <c r="Z1600" s="437"/>
      <c r="AA1600" s="437"/>
      <c r="AB1600" s="437"/>
    </row>
    <row r="1601">
      <c r="A1601" s="503"/>
      <c r="B1601" s="503"/>
      <c r="C1601" s="437"/>
      <c r="D1601" s="437"/>
      <c r="E1601" s="437"/>
      <c r="F1601" s="437"/>
      <c r="G1601" s="502"/>
      <c r="H1601" s="437"/>
      <c r="I1601" s="492"/>
      <c r="J1601" s="437"/>
      <c r="K1601" s="437"/>
      <c r="L1601" s="437"/>
      <c r="M1601" s="437"/>
      <c r="N1601" s="437"/>
      <c r="O1601" s="437"/>
      <c r="P1601" s="437"/>
      <c r="Q1601" s="437"/>
      <c r="R1601" s="437"/>
      <c r="S1601" s="437"/>
      <c r="T1601" s="437"/>
      <c r="U1601" s="437"/>
      <c r="V1601" s="437"/>
      <c r="W1601" s="437"/>
      <c r="X1601" s="437"/>
      <c r="Y1601" s="437"/>
      <c r="Z1601" s="437"/>
      <c r="AA1601" s="437"/>
      <c r="AB1601" s="437"/>
    </row>
    <row r="1602">
      <c r="A1602" s="503"/>
      <c r="B1602" s="503"/>
      <c r="C1602" s="437"/>
      <c r="D1602" s="437"/>
      <c r="E1602" s="437"/>
      <c r="F1602" s="437"/>
      <c r="G1602" s="502"/>
      <c r="H1602" s="437"/>
      <c r="I1602" s="492"/>
      <c r="J1602" s="437"/>
      <c r="K1602" s="437"/>
      <c r="L1602" s="437"/>
      <c r="M1602" s="437"/>
      <c r="N1602" s="437"/>
      <c r="O1602" s="437"/>
      <c r="P1602" s="437"/>
      <c r="Q1602" s="437"/>
      <c r="R1602" s="437"/>
      <c r="S1602" s="437"/>
      <c r="T1602" s="437"/>
      <c r="U1602" s="437"/>
      <c r="V1602" s="437"/>
      <c r="W1602" s="437"/>
      <c r="X1602" s="437"/>
      <c r="Y1602" s="437"/>
      <c r="Z1602" s="437"/>
      <c r="AA1602" s="437"/>
      <c r="AB1602" s="437"/>
    </row>
    <row r="1603">
      <c r="A1603" s="503"/>
      <c r="B1603" s="503"/>
      <c r="C1603" s="437"/>
      <c r="D1603" s="437"/>
      <c r="E1603" s="437"/>
      <c r="F1603" s="437"/>
      <c r="G1603" s="502"/>
      <c r="H1603" s="437"/>
      <c r="I1603" s="492"/>
      <c r="J1603" s="437"/>
      <c r="K1603" s="437"/>
      <c r="L1603" s="437"/>
      <c r="M1603" s="437"/>
      <c r="N1603" s="437"/>
      <c r="O1603" s="437"/>
      <c r="P1603" s="437"/>
      <c r="Q1603" s="437"/>
      <c r="R1603" s="437"/>
      <c r="S1603" s="437"/>
      <c r="T1603" s="437"/>
      <c r="U1603" s="437"/>
      <c r="V1603" s="437"/>
      <c r="W1603" s="437"/>
      <c r="X1603" s="437"/>
      <c r="Y1603" s="437"/>
      <c r="Z1603" s="437"/>
      <c r="AA1603" s="437"/>
      <c r="AB1603" s="437"/>
    </row>
    <row r="1604">
      <c r="A1604" s="503"/>
      <c r="B1604" s="503"/>
      <c r="C1604" s="437"/>
      <c r="D1604" s="437"/>
      <c r="E1604" s="437"/>
      <c r="F1604" s="437"/>
      <c r="G1604" s="502"/>
      <c r="H1604" s="437"/>
      <c r="I1604" s="492"/>
      <c r="J1604" s="437"/>
      <c r="K1604" s="437"/>
      <c r="L1604" s="437"/>
      <c r="M1604" s="437"/>
      <c r="N1604" s="437"/>
      <c r="O1604" s="437"/>
      <c r="P1604" s="437"/>
      <c r="Q1604" s="437"/>
      <c r="R1604" s="437"/>
      <c r="S1604" s="437"/>
      <c r="T1604" s="437"/>
      <c r="U1604" s="437"/>
      <c r="V1604" s="437"/>
      <c r="W1604" s="437"/>
      <c r="X1604" s="437"/>
      <c r="Y1604" s="437"/>
      <c r="Z1604" s="437"/>
      <c r="AA1604" s="437"/>
      <c r="AB1604" s="437"/>
    </row>
    <row r="1605">
      <c r="A1605" s="503"/>
      <c r="B1605" s="503"/>
      <c r="C1605" s="437"/>
      <c r="D1605" s="437"/>
      <c r="E1605" s="437"/>
      <c r="F1605" s="437"/>
      <c r="G1605" s="502"/>
      <c r="H1605" s="437"/>
      <c r="I1605" s="492"/>
      <c r="J1605" s="437"/>
      <c r="K1605" s="437"/>
      <c r="L1605" s="437"/>
      <c r="M1605" s="437"/>
      <c r="N1605" s="437"/>
      <c r="O1605" s="437"/>
      <c r="P1605" s="437"/>
      <c r="Q1605" s="437"/>
      <c r="R1605" s="437"/>
      <c r="S1605" s="437"/>
      <c r="T1605" s="437"/>
      <c r="U1605" s="437"/>
      <c r="V1605" s="437"/>
      <c r="W1605" s="437"/>
      <c r="X1605" s="437"/>
      <c r="Y1605" s="437"/>
      <c r="Z1605" s="437"/>
      <c r="AA1605" s="437"/>
      <c r="AB1605" s="437"/>
    </row>
    <row r="1606">
      <c r="A1606" s="503"/>
      <c r="B1606" s="503"/>
      <c r="C1606" s="437"/>
      <c r="D1606" s="437"/>
      <c r="E1606" s="437"/>
      <c r="F1606" s="437"/>
      <c r="G1606" s="502"/>
      <c r="H1606" s="437"/>
      <c r="I1606" s="492"/>
      <c r="J1606" s="437"/>
      <c r="K1606" s="437"/>
      <c r="L1606" s="437"/>
      <c r="M1606" s="437"/>
      <c r="N1606" s="437"/>
      <c r="O1606" s="437"/>
      <c r="P1606" s="437"/>
      <c r="Q1606" s="437"/>
      <c r="R1606" s="437"/>
      <c r="S1606" s="437"/>
      <c r="T1606" s="437"/>
      <c r="U1606" s="437"/>
      <c r="V1606" s="437"/>
      <c r="W1606" s="437"/>
      <c r="X1606" s="437"/>
      <c r="Y1606" s="437"/>
      <c r="Z1606" s="437"/>
      <c r="AA1606" s="437"/>
      <c r="AB1606" s="437"/>
    </row>
    <row r="1607">
      <c r="A1607" s="503"/>
      <c r="B1607" s="503"/>
      <c r="C1607" s="437"/>
      <c r="D1607" s="437"/>
      <c r="E1607" s="437"/>
      <c r="F1607" s="437"/>
      <c r="G1607" s="502"/>
      <c r="H1607" s="437"/>
      <c r="I1607" s="492"/>
      <c r="J1607" s="437"/>
      <c r="K1607" s="437"/>
      <c r="L1607" s="437"/>
      <c r="M1607" s="437"/>
      <c r="N1607" s="437"/>
      <c r="O1607" s="437"/>
      <c r="P1607" s="437"/>
      <c r="Q1607" s="437"/>
      <c r="R1607" s="437"/>
      <c r="S1607" s="437"/>
      <c r="T1607" s="437"/>
      <c r="U1607" s="437"/>
      <c r="V1607" s="437"/>
      <c r="W1607" s="437"/>
      <c r="X1607" s="437"/>
      <c r="Y1607" s="437"/>
      <c r="Z1607" s="437"/>
      <c r="AA1607" s="437"/>
      <c r="AB1607" s="437"/>
    </row>
    <row r="1608">
      <c r="A1608" s="503"/>
      <c r="B1608" s="503"/>
      <c r="C1608" s="437"/>
      <c r="D1608" s="437"/>
      <c r="E1608" s="437"/>
      <c r="F1608" s="437"/>
      <c r="G1608" s="502"/>
      <c r="H1608" s="437"/>
      <c r="I1608" s="492"/>
      <c r="J1608" s="437"/>
      <c r="K1608" s="437"/>
      <c r="L1608" s="437"/>
      <c r="M1608" s="437"/>
      <c r="N1608" s="437"/>
      <c r="O1608" s="437"/>
      <c r="P1608" s="437"/>
      <c r="Q1608" s="437"/>
      <c r="R1608" s="437"/>
      <c r="S1608" s="437"/>
      <c r="T1608" s="437"/>
      <c r="U1608" s="437"/>
      <c r="V1608" s="437"/>
      <c r="W1608" s="437"/>
      <c r="X1608" s="437"/>
      <c r="Y1608" s="437"/>
      <c r="Z1608" s="437"/>
      <c r="AA1608" s="437"/>
      <c r="AB1608" s="437"/>
    </row>
    <row r="1609">
      <c r="A1609" s="503"/>
      <c r="B1609" s="503"/>
      <c r="C1609" s="437"/>
      <c r="D1609" s="437"/>
      <c r="E1609" s="437"/>
      <c r="F1609" s="437"/>
      <c r="G1609" s="502"/>
      <c r="H1609" s="437"/>
      <c r="I1609" s="492"/>
      <c r="J1609" s="437"/>
      <c r="K1609" s="437"/>
      <c r="L1609" s="437"/>
      <c r="M1609" s="437"/>
      <c r="N1609" s="437"/>
      <c r="O1609" s="437"/>
      <c r="P1609" s="437"/>
      <c r="Q1609" s="437"/>
      <c r="R1609" s="437"/>
      <c r="S1609" s="437"/>
      <c r="T1609" s="437"/>
      <c r="U1609" s="437"/>
      <c r="V1609" s="437"/>
      <c r="W1609" s="437"/>
      <c r="X1609" s="437"/>
      <c r="Y1609" s="437"/>
      <c r="Z1609" s="437"/>
      <c r="AA1609" s="437"/>
      <c r="AB1609" s="437"/>
    </row>
    <row r="1610">
      <c r="A1610" s="503"/>
      <c r="B1610" s="503"/>
      <c r="C1610" s="437"/>
      <c r="D1610" s="437"/>
      <c r="E1610" s="437"/>
      <c r="F1610" s="437"/>
      <c r="G1610" s="502"/>
      <c r="H1610" s="437"/>
      <c r="I1610" s="492"/>
      <c r="J1610" s="437"/>
      <c r="K1610" s="437"/>
      <c r="L1610" s="437"/>
      <c r="M1610" s="437"/>
      <c r="N1610" s="437"/>
      <c r="O1610" s="437"/>
      <c r="P1610" s="437"/>
      <c r="Q1610" s="437"/>
      <c r="R1610" s="437"/>
      <c r="S1610" s="437"/>
      <c r="T1610" s="437"/>
      <c r="U1610" s="437"/>
      <c r="V1610" s="437"/>
      <c r="W1610" s="437"/>
      <c r="X1610" s="437"/>
      <c r="Y1610" s="437"/>
      <c r="Z1610" s="437"/>
      <c r="AA1610" s="437"/>
      <c r="AB1610" s="437"/>
    </row>
    <row r="1611">
      <c r="A1611" s="503"/>
      <c r="B1611" s="503"/>
      <c r="C1611" s="437"/>
      <c r="D1611" s="437"/>
      <c r="E1611" s="437"/>
      <c r="F1611" s="437"/>
      <c r="G1611" s="502"/>
      <c r="H1611" s="437"/>
      <c r="I1611" s="492"/>
      <c r="J1611" s="437"/>
      <c r="K1611" s="437"/>
      <c r="L1611" s="437"/>
      <c r="M1611" s="437"/>
      <c r="N1611" s="437"/>
      <c r="O1611" s="437"/>
      <c r="P1611" s="437"/>
      <c r="Q1611" s="437"/>
      <c r="R1611" s="437"/>
      <c r="S1611" s="437"/>
      <c r="T1611" s="437"/>
      <c r="U1611" s="437"/>
      <c r="V1611" s="437"/>
      <c r="W1611" s="437"/>
      <c r="X1611" s="437"/>
      <c r="Y1611" s="437"/>
      <c r="Z1611" s="437"/>
      <c r="AA1611" s="437"/>
      <c r="AB1611" s="437"/>
    </row>
    <row r="1612">
      <c r="A1612" s="503"/>
      <c r="B1612" s="503"/>
      <c r="C1612" s="437"/>
      <c r="D1612" s="437"/>
      <c r="E1612" s="437"/>
      <c r="F1612" s="437"/>
      <c r="G1612" s="502"/>
      <c r="H1612" s="437"/>
      <c r="I1612" s="492"/>
      <c r="J1612" s="437"/>
      <c r="K1612" s="437"/>
      <c r="L1612" s="437"/>
      <c r="M1612" s="437"/>
      <c r="N1612" s="437"/>
      <c r="O1612" s="437"/>
      <c r="P1612" s="437"/>
      <c r="Q1612" s="437"/>
      <c r="R1612" s="437"/>
      <c r="S1612" s="437"/>
      <c r="T1612" s="437"/>
      <c r="U1612" s="437"/>
      <c r="V1612" s="437"/>
      <c r="W1612" s="437"/>
      <c r="X1612" s="437"/>
      <c r="Y1612" s="437"/>
      <c r="Z1612" s="437"/>
      <c r="AA1612" s="437"/>
      <c r="AB1612" s="437"/>
    </row>
    <row r="1613">
      <c r="A1613" s="503"/>
      <c r="B1613" s="503"/>
      <c r="C1613" s="437"/>
      <c r="D1613" s="437"/>
      <c r="E1613" s="437"/>
      <c r="F1613" s="437"/>
      <c r="G1613" s="502"/>
      <c r="H1613" s="437"/>
      <c r="I1613" s="492"/>
      <c r="J1613" s="437"/>
      <c r="K1613" s="437"/>
      <c r="L1613" s="437"/>
      <c r="M1613" s="437"/>
      <c r="N1613" s="437"/>
      <c r="O1613" s="437"/>
      <c r="P1613" s="437"/>
      <c r="Q1613" s="437"/>
      <c r="R1613" s="437"/>
      <c r="S1613" s="437"/>
      <c r="T1613" s="437"/>
      <c r="U1613" s="437"/>
      <c r="V1613" s="437"/>
      <c r="W1613" s="437"/>
      <c r="X1613" s="437"/>
      <c r="Y1613" s="437"/>
      <c r="Z1613" s="437"/>
      <c r="AA1613" s="437"/>
      <c r="AB1613" s="437"/>
    </row>
    <row r="1614">
      <c r="A1614" s="503"/>
      <c r="B1614" s="503"/>
      <c r="C1614" s="437"/>
      <c r="D1614" s="437"/>
      <c r="E1614" s="437"/>
      <c r="F1614" s="437"/>
      <c r="G1614" s="502"/>
      <c r="H1614" s="437"/>
      <c r="I1614" s="492"/>
      <c r="J1614" s="437"/>
      <c r="K1614" s="437"/>
      <c r="L1614" s="437"/>
      <c r="M1614" s="437"/>
      <c r="N1614" s="437"/>
      <c r="O1614" s="437"/>
      <c r="P1614" s="437"/>
      <c r="Q1614" s="437"/>
      <c r="R1614" s="437"/>
      <c r="S1614" s="437"/>
      <c r="T1614" s="437"/>
      <c r="U1614" s="437"/>
      <c r="V1614" s="437"/>
      <c r="W1614" s="437"/>
      <c r="X1614" s="437"/>
      <c r="Y1614" s="437"/>
      <c r="Z1614" s="437"/>
      <c r="AA1614" s="437"/>
      <c r="AB1614" s="437"/>
    </row>
    <row r="1615">
      <c r="A1615" s="503"/>
      <c r="B1615" s="503"/>
      <c r="C1615" s="437"/>
      <c r="D1615" s="437"/>
      <c r="E1615" s="437"/>
      <c r="F1615" s="437"/>
      <c r="G1615" s="502"/>
      <c r="H1615" s="437"/>
      <c r="I1615" s="492"/>
      <c r="J1615" s="437"/>
      <c r="K1615" s="437"/>
      <c r="L1615" s="437"/>
      <c r="M1615" s="437"/>
      <c r="N1615" s="437"/>
      <c r="O1615" s="437"/>
      <c r="P1615" s="437"/>
      <c r="Q1615" s="437"/>
      <c r="R1615" s="437"/>
      <c r="S1615" s="437"/>
      <c r="T1615" s="437"/>
      <c r="U1615" s="437"/>
      <c r="V1615" s="437"/>
      <c r="W1615" s="437"/>
      <c r="X1615" s="437"/>
      <c r="Y1615" s="437"/>
      <c r="Z1615" s="437"/>
      <c r="AA1615" s="437"/>
      <c r="AB1615" s="437"/>
    </row>
    <row r="1616">
      <c r="A1616" s="503"/>
      <c r="B1616" s="503"/>
      <c r="C1616" s="437"/>
      <c r="D1616" s="437"/>
      <c r="E1616" s="437"/>
      <c r="F1616" s="437"/>
      <c r="G1616" s="502"/>
      <c r="H1616" s="437"/>
      <c r="I1616" s="492"/>
      <c r="J1616" s="437"/>
      <c r="K1616" s="437"/>
      <c r="L1616" s="437"/>
      <c r="M1616" s="437"/>
      <c r="N1616" s="437"/>
      <c r="O1616" s="437"/>
      <c r="P1616" s="437"/>
      <c r="Q1616" s="437"/>
      <c r="R1616" s="437"/>
      <c r="S1616" s="437"/>
      <c r="T1616" s="437"/>
      <c r="U1616" s="437"/>
      <c r="V1616" s="437"/>
      <c r="W1616" s="437"/>
      <c r="X1616" s="437"/>
      <c r="Y1616" s="437"/>
      <c r="Z1616" s="437"/>
      <c r="AA1616" s="437"/>
      <c r="AB1616" s="437"/>
    </row>
    <row r="1617">
      <c r="A1617" s="503"/>
      <c r="B1617" s="503"/>
      <c r="C1617" s="437"/>
      <c r="D1617" s="437"/>
      <c r="E1617" s="437"/>
      <c r="F1617" s="437"/>
      <c r="G1617" s="502"/>
      <c r="H1617" s="437"/>
      <c r="I1617" s="492"/>
      <c r="J1617" s="437"/>
      <c r="K1617" s="437"/>
      <c r="L1617" s="437"/>
      <c r="M1617" s="437"/>
      <c r="N1617" s="437"/>
      <c r="O1617" s="437"/>
      <c r="P1617" s="437"/>
      <c r="Q1617" s="437"/>
      <c r="R1617" s="437"/>
      <c r="S1617" s="437"/>
      <c r="T1617" s="437"/>
      <c r="U1617" s="437"/>
      <c r="V1617" s="437"/>
      <c r="W1617" s="437"/>
      <c r="X1617" s="437"/>
      <c r="Y1617" s="437"/>
      <c r="Z1617" s="437"/>
      <c r="AA1617" s="437"/>
      <c r="AB1617" s="437"/>
    </row>
    <row r="1618">
      <c r="A1618" s="503"/>
      <c r="B1618" s="503"/>
      <c r="C1618" s="437"/>
      <c r="D1618" s="437"/>
      <c r="E1618" s="437"/>
      <c r="F1618" s="437"/>
      <c r="G1618" s="502"/>
      <c r="H1618" s="437"/>
      <c r="I1618" s="492"/>
      <c r="J1618" s="437"/>
      <c r="K1618" s="437"/>
      <c r="L1618" s="437"/>
      <c r="M1618" s="437"/>
      <c r="N1618" s="437"/>
      <c r="O1618" s="437"/>
      <c r="P1618" s="437"/>
      <c r="Q1618" s="437"/>
      <c r="R1618" s="437"/>
      <c r="S1618" s="437"/>
      <c r="T1618" s="437"/>
      <c r="U1618" s="437"/>
      <c r="V1618" s="437"/>
      <c r="W1618" s="437"/>
      <c r="X1618" s="437"/>
      <c r="Y1618" s="437"/>
      <c r="Z1618" s="437"/>
      <c r="AA1618" s="437"/>
      <c r="AB1618" s="437"/>
    </row>
    <row r="1619">
      <c r="A1619" s="503"/>
      <c r="B1619" s="503"/>
      <c r="C1619" s="437"/>
      <c r="D1619" s="437"/>
      <c r="E1619" s="437"/>
      <c r="F1619" s="437"/>
      <c r="G1619" s="502"/>
      <c r="H1619" s="437"/>
      <c r="I1619" s="492"/>
      <c r="J1619" s="437"/>
      <c r="K1619" s="437"/>
      <c r="L1619" s="437"/>
      <c r="M1619" s="437"/>
      <c r="N1619" s="437"/>
      <c r="O1619" s="437"/>
      <c r="P1619" s="437"/>
      <c r="Q1619" s="437"/>
      <c r="R1619" s="437"/>
      <c r="S1619" s="437"/>
      <c r="T1619" s="437"/>
      <c r="U1619" s="437"/>
      <c r="V1619" s="437"/>
      <c r="W1619" s="437"/>
      <c r="X1619" s="437"/>
      <c r="Y1619" s="437"/>
      <c r="Z1619" s="437"/>
      <c r="AA1619" s="437"/>
      <c r="AB1619" s="437"/>
    </row>
    <row r="1620">
      <c r="A1620" s="503"/>
      <c r="B1620" s="503"/>
      <c r="C1620" s="437"/>
      <c r="D1620" s="437"/>
      <c r="E1620" s="437"/>
      <c r="F1620" s="437"/>
      <c r="G1620" s="502"/>
      <c r="H1620" s="437"/>
      <c r="I1620" s="492"/>
      <c r="J1620" s="437"/>
      <c r="K1620" s="437"/>
      <c r="L1620" s="437"/>
      <c r="M1620" s="437"/>
      <c r="N1620" s="437"/>
      <c r="O1620" s="437"/>
      <c r="P1620" s="437"/>
      <c r="Q1620" s="437"/>
      <c r="R1620" s="437"/>
      <c r="S1620" s="437"/>
      <c r="T1620" s="437"/>
      <c r="U1620" s="437"/>
      <c r="V1620" s="437"/>
      <c r="W1620" s="437"/>
      <c r="X1620" s="437"/>
      <c r="Y1620" s="437"/>
      <c r="Z1620" s="437"/>
      <c r="AA1620" s="437"/>
      <c r="AB1620" s="437"/>
    </row>
    <row r="1621">
      <c r="A1621" s="503"/>
      <c r="B1621" s="503"/>
      <c r="C1621" s="437"/>
      <c r="D1621" s="437"/>
      <c r="E1621" s="437"/>
      <c r="F1621" s="437"/>
      <c r="G1621" s="502"/>
      <c r="H1621" s="437"/>
      <c r="I1621" s="492"/>
      <c r="J1621" s="437"/>
      <c r="K1621" s="437"/>
      <c r="L1621" s="437"/>
      <c r="M1621" s="437"/>
      <c r="N1621" s="437"/>
      <c r="O1621" s="437"/>
      <c r="P1621" s="437"/>
      <c r="Q1621" s="437"/>
      <c r="R1621" s="437"/>
      <c r="S1621" s="437"/>
      <c r="T1621" s="437"/>
      <c r="U1621" s="437"/>
      <c r="V1621" s="437"/>
      <c r="W1621" s="437"/>
      <c r="X1621" s="437"/>
      <c r="Y1621" s="437"/>
      <c r="Z1621" s="437"/>
      <c r="AA1621" s="437"/>
      <c r="AB1621" s="437"/>
    </row>
    <row r="1622">
      <c r="A1622" s="503"/>
      <c r="B1622" s="503"/>
      <c r="C1622" s="437"/>
      <c r="D1622" s="437"/>
      <c r="E1622" s="437"/>
      <c r="F1622" s="437"/>
      <c r="G1622" s="502"/>
      <c r="H1622" s="437"/>
      <c r="I1622" s="492"/>
      <c r="J1622" s="437"/>
      <c r="K1622" s="437"/>
      <c r="L1622" s="437"/>
      <c r="M1622" s="437"/>
      <c r="N1622" s="437"/>
      <c r="O1622" s="437"/>
      <c r="P1622" s="437"/>
      <c r="Q1622" s="437"/>
      <c r="R1622" s="437"/>
      <c r="S1622" s="437"/>
      <c r="T1622" s="437"/>
      <c r="U1622" s="437"/>
      <c r="V1622" s="437"/>
      <c r="W1622" s="437"/>
      <c r="X1622" s="437"/>
      <c r="Y1622" s="437"/>
      <c r="Z1622" s="437"/>
      <c r="AA1622" s="437"/>
      <c r="AB1622" s="437"/>
    </row>
    <row r="1623">
      <c r="A1623" s="503"/>
      <c r="B1623" s="503"/>
      <c r="C1623" s="437"/>
      <c r="D1623" s="437"/>
      <c r="E1623" s="437"/>
      <c r="F1623" s="437"/>
      <c r="G1623" s="502"/>
      <c r="H1623" s="437"/>
      <c r="I1623" s="492"/>
      <c r="J1623" s="437"/>
      <c r="K1623" s="437"/>
      <c r="L1623" s="437"/>
      <c r="M1623" s="437"/>
      <c r="N1623" s="437"/>
      <c r="O1623" s="437"/>
      <c r="P1623" s="437"/>
      <c r="Q1623" s="437"/>
      <c r="R1623" s="437"/>
      <c r="S1623" s="437"/>
      <c r="T1623" s="437"/>
      <c r="U1623" s="437"/>
      <c r="V1623" s="437"/>
      <c r="W1623" s="437"/>
      <c r="X1623" s="437"/>
      <c r="Y1623" s="437"/>
      <c r="Z1623" s="437"/>
      <c r="AA1623" s="437"/>
      <c r="AB1623" s="437"/>
    </row>
    <row r="1624">
      <c r="A1624" s="503"/>
      <c r="B1624" s="503"/>
      <c r="C1624" s="437"/>
      <c r="D1624" s="437"/>
      <c r="E1624" s="437"/>
      <c r="F1624" s="437"/>
      <c r="G1624" s="502"/>
      <c r="H1624" s="437"/>
      <c r="I1624" s="492"/>
      <c r="J1624" s="437"/>
      <c r="K1624" s="437"/>
      <c r="L1624" s="437"/>
      <c r="M1624" s="437"/>
      <c r="N1624" s="437"/>
      <c r="O1624" s="437"/>
      <c r="P1624" s="437"/>
      <c r="Q1624" s="437"/>
      <c r="R1624" s="437"/>
      <c r="S1624" s="437"/>
      <c r="T1624" s="437"/>
      <c r="U1624" s="437"/>
      <c r="V1624" s="437"/>
      <c r="W1624" s="437"/>
      <c r="X1624" s="437"/>
      <c r="Y1624" s="437"/>
      <c r="Z1624" s="437"/>
      <c r="AA1624" s="437"/>
      <c r="AB1624" s="437"/>
    </row>
    <row r="1625">
      <c r="A1625" s="503"/>
      <c r="B1625" s="503"/>
      <c r="C1625" s="437"/>
      <c r="D1625" s="437"/>
      <c r="E1625" s="437"/>
      <c r="F1625" s="437"/>
      <c r="G1625" s="502"/>
      <c r="H1625" s="437"/>
      <c r="I1625" s="492"/>
      <c r="J1625" s="437"/>
      <c r="K1625" s="437"/>
      <c r="L1625" s="437"/>
      <c r="M1625" s="437"/>
      <c r="N1625" s="437"/>
      <c r="O1625" s="437"/>
      <c r="P1625" s="437"/>
      <c r="Q1625" s="437"/>
      <c r="R1625" s="437"/>
      <c r="S1625" s="437"/>
      <c r="T1625" s="437"/>
      <c r="U1625" s="437"/>
      <c r="V1625" s="437"/>
      <c r="W1625" s="437"/>
      <c r="X1625" s="437"/>
      <c r="Y1625" s="437"/>
      <c r="Z1625" s="437"/>
      <c r="AA1625" s="437"/>
      <c r="AB1625" s="437"/>
    </row>
    <row r="1626">
      <c r="A1626" s="503"/>
      <c r="B1626" s="503"/>
      <c r="C1626" s="437"/>
      <c r="D1626" s="437"/>
      <c r="E1626" s="437"/>
      <c r="F1626" s="437"/>
      <c r="G1626" s="502"/>
      <c r="H1626" s="437"/>
      <c r="I1626" s="492"/>
      <c r="J1626" s="437"/>
      <c r="K1626" s="437"/>
      <c r="L1626" s="437"/>
      <c r="M1626" s="437"/>
      <c r="N1626" s="437"/>
      <c r="O1626" s="437"/>
      <c r="P1626" s="437"/>
      <c r="Q1626" s="437"/>
      <c r="R1626" s="437"/>
      <c r="S1626" s="437"/>
      <c r="T1626" s="437"/>
      <c r="U1626" s="437"/>
      <c r="V1626" s="437"/>
      <c r="W1626" s="437"/>
      <c r="X1626" s="437"/>
      <c r="Y1626" s="437"/>
      <c r="Z1626" s="437"/>
      <c r="AA1626" s="437"/>
      <c r="AB1626" s="437"/>
    </row>
    <row r="1627">
      <c r="A1627" s="503"/>
      <c r="B1627" s="503"/>
      <c r="C1627" s="437"/>
      <c r="D1627" s="437"/>
      <c r="E1627" s="437"/>
      <c r="F1627" s="437"/>
      <c r="G1627" s="502"/>
      <c r="H1627" s="437"/>
      <c r="I1627" s="492"/>
      <c r="J1627" s="437"/>
      <c r="K1627" s="437"/>
      <c r="L1627" s="437"/>
      <c r="M1627" s="437"/>
      <c r="N1627" s="437"/>
      <c r="O1627" s="437"/>
      <c r="P1627" s="437"/>
      <c r="Q1627" s="437"/>
      <c r="R1627" s="437"/>
      <c r="S1627" s="437"/>
      <c r="T1627" s="437"/>
      <c r="U1627" s="437"/>
      <c r="V1627" s="437"/>
      <c r="W1627" s="437"/>
      <c r="X1627" s="437"/>
      <c r="Y1627" s="437"/>
      <c r="Z1627" s="437"/>
      <c r="AA1627" s="437"/>
      <c r="AB1627" s="437"/>
    </row>
    <row r="1628">
      <c r="A1628" s="503"/>
      <c r="B1628" s="503"/>
      <c r="C1628" s="437"/>
      <c r="D1628" s="437"/>
      <c r="E1628" s="437"/>
      <c r="F1628" s="437"/>
      <c r="G1628" s="502"/>
      <c r="H1628" s="437"/>
      <c r="I1628" s="492"/>
      <c r="J1628" s="437"/>
      <c r="K1628" s="437"/>
      <c r="L1628" s="437"/>
      <c r="M1628" s="437"/>
      <c r="N1628" s="437"/>
      <c r="O1628" s="437"/>
      <c r="P1628" s="437"/>
      <c r="Q1628" s="437"/>
      <c r="R1628" s="437"/>
      <c r="S1628" s="437"/>
      <c r="T1628" s="437"/>
      <c r="U1628" s="437"/>
      <c r="V1628" s="437"/>
      <c r="W1628" s="437"/>
      <c r="X1628" s="437"/>
      <c r="Y1628" s="437"/>
      <c r="Z1628" s="437"/>
      <c r="AA1628" s="437"/>
      <c r="AB1628" s="437"/>
    </row>
    <row r="1629">
      <c r="A1629" s="503"/>
      <c r="B1629" s="503"/>
      <c r="C1629" s="437"/>
      <c r="D1629" s="437"/>
      <c r="E1629" s="437"/>
      <c r="F1629" s="437"/>
      <c r="G1629" s="502"/>
      <c r="H1629" s="437"/>
      <c r="I1629" s="492"/>
      <c r="J1629" s="437"/>
      <c r="K1629" s="437"/>
      <c r="L1629" s="437"/>
      <c r="M1629" s="437"/>
      <c r="N1629" s="437"/>
      <c r="O1629" s="437"/>
      <c r="P1629" s="437"/>
      <c r="Q1629" s="437"/>
      <c r="R1629" s="437"/>
      <c r="S1629" s="437"/>
      <c r="T1629" s="437"/>
      <c r="U1629" s="437"/>
      <c r="V1629" s="437"/>
      <c r="W1629" s="437"/>
      <c r="X1629" s="437"/>
      <c r="Y1629" s="437"/>
      <c r="Z1629" s="437"/>
      <c r="AA1629" s="437"/>
      <c r="AB1629" s="437"/>
    </row>
    <row r="1630">
      <c r="A1630" s="503"/>
      <c r="B1630" s="503"/>
      <c r="C1630" s="437"/>
      <c r="D1630" s="437"/>
      <c r="E1630" s="437"/>
      <c r="F1630" s="437"/>
      <c r="G1630" s="502"/>
      <c r="H1630" s="437"/>
      <c r="I1630" s="492"/>
      <c r="J1630" s="437"/>
      <c r="K1630" s="437"/>
      <c r="L1630" s="437"/>
      <c r="M1630" s="437"/>
      <c r="N1630" s="437"/>
      <c r="O1630" s="437"/>
      <c r="P1630" s="437"/>
      <c r="Q1630" s="437"/>
      <c r="R1630" s="437"/>
      <c r="S1630" s="437"/>
      <c r="T1630" s="437"/>
      <c r="U1630" s="437"/>
      <c r="V1630" s="437"/>
      <c r="W1630" s="437"/>
      <c r="X1630" s="437"/>
      <c r="Y1630" s="437"/>
      <c r="Z1630" s="437"/>
      <c r="AA1630" s="437"/>
      <c r="AB1630" s="437"/>
    </row>
    <row r="1631">
      <c r="A1631" s="503"/>
      <c r="B1631" s="503"/>
      <c r="C1631" s="437"/>
      <c r="D1631" s="437"/>
      <c r="E1631" s="437"/>
      <c r="F1631" s="437"/>
      <c r="G1631" s="502"/>
      <c r="H1631" s="437"/>
      <c r="I1631" s="492"/>
      <c r="J1631" s="437"/>
      <c r="K1631" s="437"/>
      <c r="L1631" s="437"/>
      <c r="M1631" s="437"/>
      <c r="N1631" s="437"/>
      <c r="O1631" s="437"/>
      <c r="P1631" s="437"/>
      <c r="Q1631" s="437"/>
      <c r="R1631" s="437"/>
      <c r="S1631" s="437"/>
      <c r="T1631" s="437"/>
      <c r="U1631" s="437"/>
      <c r="V1631" s="437"/>
      <c r="W1631" s="437"/>
      <c r="X1631" s="437"/>
      <c r="Y1631" s="437"/>
      <c r="Z1631" s="437"/>
      <c r="AA1631" s="437"/>
      <c r="AB1631" s="437"/>
    </row>
    <row r="1632">
      <c r="A1632" s="503"/>
      <c r="B1632" s="503"/>
      <c r="C1632" s="437"/>
      <c r="D1632" s="437"/>
      <c r="E1632" s="437"/>
      <c r="F1632" s="437"/>
      <c r="G1632" s="502"/>
      <c r="H1632" s="437"/>
      <c r="I1632" s="492"/>
      <c r="J1632" s="437"/>
      <c r="K1632" s="437"/>
      <c r="L1632" s="437"/>
      <c r="M1632" s="437"/>
      <c r="N1632" s="437"/>
      <c r="O1632" s="437"/>
      <c r="P1632" s="437"/>
      <c r="Q1632" s="437"/>
      <c r="R1632" s="437"/>
      <c r="S1632" s="437"/>
      <c r="T1632" s="437"/>
      <c r="U1632" s="437"/>
      <c r="V1632" s="437"/>
      <c r="W1632" s="437"/>
      <c r="X1632" s="437"/>
      <c r="Y1632" s="437"/>
      <c r="Z1632" s="437"/>
      <c r="AA1632" s="437"/>
      <c r="AB1632" s="437"/>
    </row>
    <row r="1633">
      <c r="A1633" s="503"/>
      <c r="B1633" s="503"/>
      <c r="C1633" s="437"/>
      <c r="D1633" s="437"/>
      <c r="E1633" s="437"/>
      <c r="F1633" s="437"/>
      <c r="G1633" s="502"/>
      <c r="H1633" s="437"/>
      <c r="I1633" s="492"/>
      <c r="J1633" s="437"/>
      <c r="K1633" s="437"/>
      <c r="L1633" s="437"/>
      <c r="M1633" s="437"/>
      <c r="N1633" s="437"/>
      <c r="O1633" s="437"/>
      <c r="P1633" s="437"/>
      <c r="Q1633" s="437"/>
      <c r="R1633" s="437"/>
      <c r="S1633" s="437"/>
      <c r="T1633" s="437"/>
      <c r="U1633" s="437"/>
      <c r="V1633" s="437"/>
      <c r="W1633" s="437"/>
      <c r="X1633" s="437"/>
      <c r="Y1633" s="437"/>
      <c r="Z1633" s="437"/>
      <c r="AA1633" s="437"/>
      <c r="AB1633" s="437"/>
    </row>
    <row r="1634">
      <c r="A1634" s="503"/>
      <c r="B1634" s="503"/>
      <c r="C1634" s="437"/>
      <c r="D1634" s="437"/>
      <c r="E1634" s="437"/>
      <c r="F1634" s="437"/>
      <c r="G1634" s="502"/>
      <c r="H1634" s="437"/>
      <c r="I1634" s="492"/>
      <c r="J1634" s="437"/>
      <c r="K1634" s="437"/>
      <c r="L1634" s="437"/>
      <c r="M1634" s="437"/>
      <c r="N1634" s="437"/>
      <c r="O1634" s="437"/>
      <c r="P1634" s="437"/>
      <c r="Q1634" s="437"/>
      <c r="R1634" s="437"/>
      <c r="S1634" s="437"/>
      <c r="T1634" s="437"/>
      <c r="U1634" s="437"/>
      <c r="V1634" s="437"/>
      <c r="W1634" s="437"/>
      <c r="X1634" s="437"/>
      <c r="Y1634" s="437"/>
      <c r="Z1634" s="437"/>
      <c r="AA1634" s="437"/>
      <c r="AB1634" s="437"/>
    </row>
    <row r="1635">
      <c r="A1635" s="503"/>
      <c r="B1635" s="503"/>
      <c r="C1635" s="437"/>
      <c r="D1635" s="437"/>
      <c r="E1635" s="437"/>
      <c r="F1635" s="437"/>
      <c r="G1635" s="502"/>
      <c r="H1635" s="437"/>
      <c r="I1635" s="492"/>
      <c r="J1635" s="437"/>
      <c r="K1635" s="437"/>
      <c r="L1635" s="437"/>
      <c r="M1635" s="437"/>
      <c r="N1635" s="437"/>
      <c r="O1635" s="437"/>
      <c r="P1635" s="437"/>
      <c r="Q1635" s="437"/>
      <c r="R1635" s="437"/>
      <c r="S1635" s="437"/>
      <c r="T1635" s="437"/>
      <c r="U1635" s="437"/>
      <c r="V1635" s="437"/>
      <c r="W1635" s="437"/>
      <c r="X1635" s="437"/>
      <c r="Y1635" s="437"/>
      <c r="Z1635" s="437"/>
      <c r="AA1635" s="437"/>
      <c r="AB1635" s="437"/>
    </row>
    <row r="1636">
      <c r="A1636" s="503"/>
      <c r="B1636" s="503"/>
      <c r="C1636" s="437"/>
      <c r="D1636" s="437"/>
      <c r="E1636" s="437"/>
      <c r="F1636" s="437"/>
      <c r="G1636" s="502"/>
      <c r="H1636" s="437"/>
      <c r="I1636" s="492"/>
      <c r="J1636" s="437"/>
      <c r="K1636" s="437"/>
      <c r="L1636" s="437"/>
      <c r="M1636" s="437"/>
      <c r="N1636" s="437"/>
      <c r="O1636" s="437"/>
      <c r="P1636" s="437"/>
      <c r="Q1636" s="437"/>
      <c r="R1636" s="437"/>
      <c r="S1636" s="437"/>
      <c r="T1636" s="437"/>
      <c r="U1636" s="437"/>
      <c r="V1636" s="437"/>
      <c r="W1636" s="437"/>
      <c r="X1636" s="437"/>
      <c r="Y1636" s="437"/>
      <c r="Z1636" s="437"/>
      <c r="AA1636" s="437"/>
      <c r="AB1636" s="437"/>
    </row>
    <row r="1637">
      <c r="A1637" s="503"/>
      <c r="B1637" s="503"/>
      <c r="C1637" s="437"/>
      <c r="D1637" s="437"/>
      <c r="E1637" s="437"/>
      <c r="F1637" s="437"/>
      <c r="G1637" s="502"/>
      <c r="H1637" s="437"/>
      <c r="I1637" s="492"/>
      <c r="J1637" s="437"/>
      <c r="K1637" s="437"/>
      <c r="L1637" s="437"/>
      <c r="M1637" s="437"/>
      <c r="N1637" s="437"/>
      <c r="O1637" s="437"/>
      <c r="P1637" s="437"/>
      <c r="Q1637" s="437"/>
      <c r="R1637" s="437"/>
      <c r="S1637" s="437"/>
      <c r="T1637" s="437"/>
      <c r="U1637" s="437"/>
      <c r="V1637" s="437"/>
      <c r="W1637" s="437"/>
      <c r="X1637" s="437"/>
      <c r="Y1637" s="437"/>
      <c r="Z1637" s="437"/>
      <c r="AA1637" s="437"/>
      <c r="AB1637" s="437"/>
    </row>
    <row r="1638">
      <c r="A1638" s="503"/>
      <c r="B1638" s="503"/>
      <c r="C1638" s="437"/>
      <c r="D1638" s="437"/>
      <c r="E1638" s="437"/>
      <c r="F1638" s="437"/>
      <c r="G1638" s="502"/>
      <c r="H1638" s="437"/>
      <c r="I1638" s="492"/>
      <c r="J1638" s="437"/>
      <c r="K1638" s="437"/>
      <c r="L1638" s="437"/>
      <c r="M1638" s="437"/>
      <c r="N1638" s="437"/>
      <c r="O1638" s="437"/>
      <c r="P1638" s="437"/>
      <c r="Q1638" s="437"/>
      <c r="R1638" s="437"/>
      <c r="S1638" s="437"/>
      <c r="T1638" s="437"/>
      <c r="U1638" s="437"/>
      <c r="V1638" s="437"/>
      <c r="W1638" s="437"/>
      <c r="X1638" s="437"/>
      <c r="Y1638" s="437"/>
      <c r="Z1638" s="437"/>
      <c r="AA1638" s="437"/>
      <c r="AB1638" s="437"/>
    </row>
    <row r="1639">
      <c r="A1639" s="503"/>
      <c r="B1639" s="503"/>
      <c r="C1639" s="437"/>
      <c r="D1639" s="437"/>
      <c r="E1639" s="437"/>
      <c r="F1639" s="437"/>
      <c r="G1639" s="502"/>
      <c r="H1639" s="437"/>
      <c r="I1639" s="492"/>
      <c r="J1639" s="437"/>
      <c r="K1639" s="437"/>
      <c r="L1639" s="437"/>
      <c r="M1639" s="437"/>
      <c r="N1639" s="437"/>
      <c r="O1639" s="437"/>
      <c r="P1639" s="437"/>
      <c r="Q1639" s="437"/>
      <c r="R1639" s="437"/>
      <c r="S1639" s="437"/>
      <c r="T1639" s="437"/>
      <c r="U1639" s="437"/>
      <c r="V1639" s="437"/>
      <c r="W1639" s="437"/>
      <c r="X1639" s="437"/>
      <c r="Y1639" s="437"/>
      <c r="Z1639" s="437"/>
      <c r="AA1639" s="437"/>
      <c r="AB1639" s="437"/>
    </row>
    <row r="1640">
      <c r="A1640" s="503"/>
      <c r="B1640" s="503"/>
      <c r="C1640" s="437"/>
      <c r="D1640" s="437"/>
      <c r="E1640" s="437"/>
      <c r="F1640" s="437"/>
      <c r="G1640" s="502"/>
      <c r="H1640" s="437"/>
      <c r="I1640" s="492"/>
      <c r="J1640" s="437"/>
      <c r="K1640" s="437"/>
      <c r="L1640" s="437"/>
      <c r="M1640" s="437"/>
      <c r="N1640" s="437"/>
      <c r="O1640" s="437"/>
      <c r="P1640" s="437"/>
      <c r="Q1640" s="437"/>
      <c r="R1640" s="437"/>
      <c r="S1640" s="437"/>
      <c r="T1640" s="437"/>
      <c r="U1640" s="437"/>
      <c r="V1640" s="437"/>
      <c r="W1640" s="437"/>
      <c r="X1640" s="437"/>
      <c r="Y1640" s="437"/>
      <c r="Z1640" s="437"/>
      <c r="AA1640" s="437"/>
      <c r="AB1640" s="437"/>
    </row>
    <row r="1641">
      <c r="A1641" s="503"/>
      <c r="B1641" s="503"/>
      <c r="C1641" s="437"/>
      <c r="D1641" s="437"/>
      <c r="E1641" s="437"/>
      <c r="F1641" s="437"/>
      <c r="G1641" s="502"/>
      <c r="H1641" s="437"/>
      <c r="I1641" s="492"/>
      <c r="J1641" s="437"/>
      <c r="K1641" s="437"/>
      <c r="L1641" s="437"/>
      <c r="M1641" s="437"/>
      <c r="N1641" s="437"/>
      <c r="O1641" s="437"/>
      <c r="P1641" s="437"/>
      <c r="Q1641" s="437"/>
      <c r="R1641" s="437"/>
      <c r="S1641" s="437"/>
      <c r="T1641" s="437"/>
      <c r="U1641" s="437"/>
      <c r="V1641" s="437"/>
      <c r="W1641" s="437"/>
      <c r="X1641" s="437"/>
      <c r="Y1641" s="437"/>
      <c r="Z1641" s="437"/>
      <c r="AA1641" s="437"/>
      <c r="AB1641" s="437"/>
    </row>
    <row r="1642">
      <c r="A1642" s="503"/>
      <c r="B1642" s="503"/>
      <c r="C1642" s="437"/>
      <c r="D1642" s="437"/>
      <c r="E1642" s="437"/>
      <c r="F1642" s="437"/>
      <c r="G1642" s="502"/>
      <c r="H1642" s="437"/>
      <c r="I1642" s="492"/>
      <c r="J1642" s="437"/>
      <c r="K1642" s="437"/>
      <c r="L1642" s="437"/>
      <c r="M1642" s="437"/>
      <c r="N1642" s="437"/>
      <c r="O1642" s="437"/>
      <c r="P1642" s="437"/>
      <c r="Q1642" s="437"/>
      <c r="R1642" s="437"/>
      <c r="S1642" s="437"/>
      <c r="T1642" s="437"/>
      <c r="U1642" s="437"/>
      <c r="V1642" s="437"/>
      <c r="W1642" s="437"/>
      <c r="X1642" s="437"/>
      <c r="Y1642" s="437"/>
      <c r="Z1642" s="437"/>
      <c r="AA1642" s="437"/>
      <c r="AB1642" s="437"/>
    </row>
    <row r="1643">
      <c r="A1643" s="503"/>
      <c r="B1643" s="503"/>
      <c r="C1643" s="437"/>
      <c r="D1643" s="437"/>
      <c r="E1643" s="437"/>
      <c r="F1643" s="437"/>
      <c r="G1643" s="502"/>
      <c r="H1643" s="437"/>
      <c r="I1643" s="492"/>
      <c r="J1643" s="437"/>
      <c r="K1643" s="437"/>
      <c r="L1643" s="437"/>
      <c r="M1643" s="437"/>
      <c r="N1643" s="437"/>
      <c r="O1643" s="437"/>
      <c r="P1643" s="437"/>
      <c r="Q1643" s="437"/>
      <c r="R1643" s="437"/>
      <c r="S1643" s="437"/>
      <c r="T1643" s="437"/>
      <c r="U1643" s="437"/>
      <c r="V1643" s="437"/>
      <c r="W1643" s="437"/>
      <c r="X1643" s="437"/>
      <c r="Y1643" s="437"/>
      <c r="Z1643" s="437"/>
      <c r="AA1643" s="437"/>
      <c r="AB1643" s="437"/>
    </row>
    <row r="1644">
      <c r="A1644" s="503"/>
      <c r="B1644" s="503"/>
      <c r="C1644" s="437"/>
      <c r="D1644" s="437"/>
      <c r="E1644" s="437"/>
      <c r="F1644" s="437"/>
      <c r="G1644" s="502"/>
      <c r="H1644" s="437"/>
      <c r="I1644" s="492"/>
      <c r="J1644" s="437"/>
      <c r="K1644" s="437"/>
      <c r="L1644" s="437"/>
      <c r="M1644" s="437"/>
      <c r="N1644" s="437"/>
      <c r="O1644" s="437"/>
      <c r="P1644" s="437"/>
      <c r="Q1644" s="437"/>
      <c r="R1644" s="437"/>
      <c r="S1644" s="437"/>
      <c r="T1644" s="437"/>
      <c r="U1644" s="437"/>
      <c r="V1644" s="437"/>
      <c r="W1644" s="437"/>
      <c r="X1644" s="437"/>
      <c r="Y1644" s="437"/>
      <c r="Z1644" s="437"/>
      <c r="AA1644" s="437"/>
      <c r="AB1644" s="437"/>
    </row>
    <row r="1645">
      <c r="A1645" s="503"/>
      <c r="B1645" s="503"/>
      <c r="C1645" s="437"/>
      <c r="D1645" s="437"/>
      <c r="E1645" s="437"/>
      <c r="F1645" s="437"/>
      <c r="G1645" s="502"/>
      <c r="H1645" s="437"/>
      <c r="I1645" s="492"/>
      <c r="J1645" s="437"/>
      <c r="K1645" s="437"/>
      <c r="L1645" s="437"/>
      <c r="M1645" s="437"/>
      <c r="N1645" s="437"/>
      <c r="O1645" s="437"/>
      <c r="P1645" s="437"/>
      <c r="Q1645" s="437"/>
      <c r="R1645" s="437"/>
      <c r="S1645" s="437"/>
      <c r="T1645" s="437"/>
      <c r="U1645" s="437"/>
      <c r="V1645" s="437"/>
      <c r="W1645" s="437"/>
      <c r="X1645" s="437"/>
      <c r="Y1645" s="437"/>
      <c r="Z1645" s="437"/>
      <c r="AA1645" s="437"/>
      <c r="AB1645" s="437"/>
    </row>
    <row r="1646">
      <c r="A1646" s="503"/>
      <c r="B1646" s="503"/>
      <c r="C1646" s="437"/>
      <c r="D1646" s="437"/>
      <c r="E1646" s="437"/>
      <c r="F1646" s="437"/>
      <c r="G1646" s="502"/>
      <c r="H1646" s="437"/>
      <c r="I1646" s="492"/>
      <c r="J1646" s="437"/>
      <c r="K1646" s="437"/>
      <c r="L1646" s="437"/>
      <c r="M1646" s="437"/>
      <c r="N1646" s="437"/>
      <c r="O1646" s="437"/>
      <c r="P1646" s="437"/>
      <c r="Q1646" s="437"/>
      <c r="R1646" s="437"/>
      <c r="S1646" s="437"/>
      <c r="T1646" s="437"/>
      <c r="U1646" s="437"/>
      <c r="V1646" s="437"/>
      <c r="W1646" s="437"/>
      <c r="X1646" s="437"/>
      <c r="Y1646" s="437"/>
      <c r="Z1646" s="437"/>
      <c r="AA1646" s="437"/>
      <c r="AB1646" s="437"/>
    </row>
    <row r="1647">
      <c r="A1647" s="503"/>
      <c r="B1647" s="503"/>
      <c r="C1647" s="437"/>
      <c r="D1647" s="437"/>
      <c r="E1647" s="437"/>
      <c r="F1647" s="437"/>
      <c r="G1647" s="502"/>
      <c r="H1647" s="437"/>
      <c r="I1647" s="492"/>
      <c r="J1647" s="437"/>
      <c r="K1647" s="437"/>
      <c r="L1647" s="437"/>
      <c r="M1647" s="437"/>
      <c r="N1647" s="437"/>
      <c r="O1647" s="437"/>
      <c r="P1647" s="437"/>
      <c r="Q1647" s="437"/>
      <c r="R1647" s="437"/>
      <c r="S1647" s="437"/>
      <c r="T1647" s="437"/>
      <c r="U1647" s="437"/>
      <c r="V1647" s="437"/>
      <c r="W1647" s="437"/>
      <c r="X1647" s="437"/>
      <c r="Y1647" s="437"/>
      <c r="Z1647" s="437"/>
      <c r="AA1647" s="437"/>
      <c r="AB1647" s="437"/>
    </row>
    <row r="1648">
      <c r="A1648" s="503"/>
      <c r="B1648" s="503"/>
      <c r="C1648" s="437"/>
      <c r="D1648" s="437"/>
      <c r="E1648" s="437"/>
      <c r="F1648" s="437"/>
      <c r="G1648" s="502"/>
      <c r="H1648" s="437"/>
      <c r="I1648" s="492"/>
      <c r="J1648" s="437"/>
      <c r="K1648" s="437"/>
      <c r="L1648" s="437"/>
      <c r="M1648" s="437"/>
      <c r="N1648" s="437"/>
      <c r="O1648" s="437"/>
      <c r="P1648" s="437"/>
      <c r="Q1648" s="437"/>
      <c r="R1648" s="437"/>
      <c r="S1648" s="437"/>
      <c r="T1648" s="437"/>
      <c r="U1648" s="437"/>
      <c r="V1648" s="437"/>
      <c r="W1648" s="437"/>
      <c r="X1648" s="437"/>
      <c r="Y1648" s="437"/>
      <c r="Z1648" s="437"/>
      <c r="AA1648" s="437"/>
      <c r="AB1648" s="437"/>
    </row>
    <row r="1649">
      <c r="A1649" s="503"/>
      <c r="B1649" s="503"/>
      <c r="C1649" s="437"/>
      <c r="D1649" s="437"/>
      <c r="E1649" s="437"/>
      <c r="F1649" s="437"/>
      <c r="G1649" s="502"/>
      <c r="H1649" s="437"/>
      <c r="I1649" s="492"/>
      <c r="J1649" s="437"/>
      <c r="K1649" s="437"/>
      <c r="L1649" s="437"/>
      <c r="M1649" s="437"/>
      <c r="N1649" s="437"/>
      <c r="O1649" s="437"/>
      <c r="P1649" s="437"/>
      <c r="Q1649" s="437"/>
      <c r="R1649" s="437"/>
      <c r="S1649" s="437"/>
      <c r="T1649" s="437"/>
      <c r="U1649" s="437"/>
      <c r="V1649" s="437"/>
      <c r="W1649" s="437"/>
      <c r="X1649" s="437"/>
      <c r="Y1649" s="437"/>
      <c r="Z1649" s="437"/>
      <c r="AA1649" s="437"/>
      <c r="AB1649" s="437"/>
    </row>
    <row r="1650">
      <c r="A1650" s="503"/>
      <c r="B1650" s="503"/>
      <c r="C1650" s="437"/>
      <c r="D1650" s="437"/>
      <c r="E1650" s="437"/>
      <c r="F1650" s="437"/>
      <c r="G1650" s="502"/>
      <c r="H1650" s="437"/>
      <c r="I1650" s="492"/>
      <c r="J1650" s="437"/>
      <c r="K1650" s="437"/>
      <c r="L1650" s="437"/>
      <c r="M1650" s="437"/>
      <c r="N1650" s="437"/>
      <c r="O1650" s="437"/>
      <c r="P1650" s="437"/>
      <c r="Q1650" s="437"/>
      <c r="R1650" s="437"/>
      <c r="S1650" s="437"/>
      <c r="T1650" s="437"/>
      <c r="U1650" s="437"/>
      <c r="V1650" s="437"/>
      <c r="W1650" s="437"/>
      <c r="X1650" s="437"/>
      <c r="Y1650" s="437"/>
      <c r="Z1650" s="437"/>
      <c r="AA1650" s="437"/>
      <c r="AB1650" s="437"/>
    </row>
    <row r="1651">
      <c r="A1651" s="503"/>
      <c r="B1651" s="503"/>
      <c r="C1651" s="437"/>
      <c r="D1651" s="437"/>
      <c r="E1651" s="437"/>
      <c r="F1651" s="437"/>
      <c r="G1651" s="502"/>
      <c r="H1651" s="437"/>
      <c r="I1651" s="492"/>
      <c r="J1651" s="437"/>
      <c r="K1651" s="437"/>
      <c r="L1651" s="437"/>
      <c r="M1651" s="437"/>
      <c r="N1651" s="437"/>
      <c r="O1651" s="437"/>
      <c r="P1651" s="437"/>
      <c r="Q1651" s="437"/>
      <c r="R1651" s="437"/>
      <c r="S1651" s="437"/>
      <c r="T1651" s="437"/>
      <c r="U1651" s="437"/>
      <c r="V1651" s="437"/>
      <c r="W1651" s="437"/>
      <c r="X1651" s="437"/>
      <c r="Y1651" s="437"/>
      <c r="Z1651" s="437"/>
      <c r="AA1651" s="437"/>
      <c r="AB1651" s="437"/>
    </row>
    <row r="1652">
      <c r="A1652" s="503"/>
      <c r="B1652" s="503"/>
      <c r="C1652" s="437"/>
      <c r="D1652" s="437"/>
      <c r="E1652" s="437"/>
      <c r="F1652" s="437"/>
      <c r="G1652" s="502"/>
      <c r="H1652" s="437"/>
      <c r="I1652" s="492"/>
      <c r="J1652" s="437"/>
      <c r="K1652" s="437"/>
      <c r="L1652" s="437"/>
      <c r="M1652" s="437"/>
      <c r="N1652" s="437"/>
      <c r="O1652" s="437"/>
      <c r="P1652" s="437"/>
      <c r="Q1652" s="437"/>
      <c r="R1652" s="437"/>
      <c r="S1652" s="437"/>
      <c r="T1652" s="437"/>
      <c r="U1652" s="437"/>
      <c r="V1652" s="437"/>
      <c r="W1652" s="437"/>
      <c r="X1652" s="437"/>
      <c r="Y1652" s="437"/>
      <c r="Z1652" s="437"/>
      <c r="AA1652" s="437"/>
      <c r="AB1652" s="437"/>
    </row>
    <row r="1653">
      <c r="A1653" s="503"/>
      <c r="B1653" s="503"/>
      <c r="C1653" s="437"/>
      <c r="D1653" s="437"/>
      <c r="E1653" s="437"/>
      <c r="F1653" s="437"/>
      <c r="G1653" s="502"/>
      <c r="H1653" s="437"/>
      <c r="I1653" s="492"/>
      <c r="J1653" s="437"/>
      <c r="K1653" s="437"/>
      <c r="L1653" s="437"/>
      <c r="M1653" s="437"/>
      <c r="N1653" s="437"/>
      <c r="O1653" s="437"/>
      <c r="P1653" s="437"/>
      <c r="Q1653" s="437"/>
      <c r="R1653" s="437"/>
      <c r="S1653" s="437"/>
      <c r="T1653" s="437"/>
      <c r="U1653" s="437"/>
      <c r="V1653" s="437"/>
      <c r="W1653" s="437"/>
      <c r="X1653" s="437"/>
      <c r="Y1653" s="437"/>
      <c r="Z1653" s="437"/>
      <c r="AA1653" s="437"/>
      <c r="AB1653" s="437"/>
    </row>
    <row r="1654">
      <c r="A1654" s="503"/>
      <c r="B1654" s="503"/>
      <c r="C1654" s="437"/>
      <c r="D1654" s="437"/>
      <c r="E1654" s="437"/>
      <c r="F1654" s="437"/>
      <c r="G1654" s="502"/>
      <c r="H1654" s="437"/>
      <c r="I1654" s="492"/>
      <c r="J1654" s="437"/>
      <c r="K1654" s="437"/>
      <c r="L1654" s="437"/>
      <c r="M1654" s="437"/>
      <c r="N1654" s="437"/>
      <c r="O1654" s="437"/>
      <c r="P1654" s="437"/>
      <c r="Q1654" s="437"/>
      <c r="R1654" s="437"/>
      <c r="S1654" s="437"/>
      <c r="T1654" s="437"/>
      <c r="U1654" s="437"/>
      <c r="V1654" s="437"/>
      <c r="W1654" s="437"/>
      <c r="X1654" s="437"/>
      <c r="Y1654" s="437"/>
      <c r="Z1654" s="437"/>
      <c r="AA1654" s="437"/>
      <c r="AB1654" s="437"/>
    </row>
    <row r="1655">
      <c r="A1655" s="503"/>
      <c r="B1655" s="503"/>
      <c r="C1655" s="437"/>
      <c r="D1655" s="437"/>
      <c r="E1655" s="437"/>
      <c r="F1655" s="437"/>
      <c r="G1655" s="502"/>
      <c r="H1655" s="437"/>
      <c r="I1655" s="492"/>
      <c r="J1655" s="437"/>
      <c r="K1655" s="437"/>
      <c r="L1655" s="437"/>
      <c r="M1655" s="437"/>
      <c r="N1655" s="437"/>
      <c r="O1655" s="437"/>
      <c r="P1655" s="437"/>
      <c r="Q1655" s="437"/>
      <c r="R1655" s="437"/>
      <c r="S1655" s="437"/>
      <c r="T1655" s="437"/>
      <c r="U1655" s="437"/>
      <c r="V1655" s="437"/>
      <c r="W1655" s="437"/>
      <c r="X1655" s="437"/>
      <c r="Y1655" s="437"/>
      <c r="Z1655" s="437"/>
      <c r="AA1655" s="437"/>
      <c r="AB1655" s="437"/>
    </row>
    <row r="1656">
      <c r="A1656" s="503"/>
      <c r="B1656" s="503"/>
      <c r="C1656" s="437"/>
      <c r="D1656" s="437"/>
      <c r="E1656" s="437"/>
      <c r="F1656" s="437"/>
      <c r="G1656" s="502"/>
      <c r="H1656" s="437"/>
      <c r="I1656" s="492"/>
      <c r="J1656" s="437"/>
      <c r="K1656" s="437"/>
      <c r="L1656" s="437"/>
      <c r="M1656" s="437"/>
      <c r="N1656" s="437"/>
      <c r="O1656" s="437"/>
      <c r="P1656" s="437"/>
      <c r="Q1656" s="437"/>
      <c r="R1656" s="437"/>
      <c r="S1656" s="437"/>
      <c r="T1656" s="437"/>
      <c r="U1656" s="437"/>
      <c r="V1656" s="437"/>
      <c r="W1656" s="437"/>
      <c r="X1656" s="437"/>
      <c r="Y1656" s="437"/>
      <c r="Z1656" s="437"/>
      <c r="AA1656" s="437"/>
      <c r="AB1656" s="437"/>
    </row>
    <row r="1657">
      <c r="A1657" s="503"/>
      <c r="B1657" s="503"/>
      <c r="C1657" s="437"/>
      <c r="D1657" s="437"/>
      <c r="E1657" s="437"/>
      <c r="F1657" s="437"/>
      <c r="G1657" s="502"/>
      <c r="H1657" s="437"/>
      <c r="I1657" s="492"/>
      <c r="J1657" s="437"/>
      <c r="K1657" s="437"/>
      <c r="L1657" s="437"/>
      <c r="M1657" s="437"/>
      <c r="N1657" s="437"/>
      <c r="O1657" s="437"/>
      <c r="P1657" s="437"/>
      <c r="Q1657" s="437"/>
      <c r="R1657" s="437"/>
      <c r="S1657" s="437"/>
      <c r="T1657" s="437"/>
      <c r="U1657" s="437"/>
      <c r="V1657" s="437"/>
      <c r="W1657" s="437"/>
      <c r="X1657" s="437"/>
      <c r="Y1657" s="437"/>
      <c r="Z1657" s="437"/>
      <c r="AA1657" s="437"/>
      <c r="AB1657" s="437"/>
    </row>
    <row r="1658">
      <c r="A1658" s="503"/>
      <c r="B1658" s="503"/>
      <c r="C1658" s="437"/>
      <c r="D1658" s="437"/>
      <c r="E1658" s="437"/>
      <c r="F1658" s="437"/>
      <c r="G1658" s="502"/>
      <c r="H1658" s="437"/>
      <c r="I1658" s="492"/>
      <c r="J1658" s="437"/>
      <c r="K1658" s="437"/>
      <c r="L1658" s="437"/>
      <c r="M1658" s="437"/>
      <c r="N1658" s="437"/>
      <c r="O1658" s="437"/>
      <c r="P1658" s="437"/>
      <c r="Q1658" s="437"/>
      <c r="R1658" s="437"/>
      <c r="S1658" s="437"/>
      <c r="T1658" s="437"/>
      <c r="U1658" s="437"/>
      <c r="V1658" s="437"/>
      <c r="W1658" s="437"/>
      <c r="X1658" s="437"/>
      <c r="Y1658" s="437"/>
      <c r="Z1658" s="437"/>
      <c r="AA1658" s="437"/>
      <c r="AB1658" s="437"/>
    </row>
    <row r="1659">
      <c r="A1659" s="503"/>
      <c r="B1659" s="503"/>
      <c r="C1659" s="437"/>
      <c r="D1659" s="437"/>
      <c r="E1659" s="437"/>
      <c r="F1659" s="437"/>
      <c r="G1659" s="502"/>
      <c r="H1659" s="437"/>
      <c r="I1659" s="492"/>
      <c r="J1659" s="437"/>
      <c r="K1659" s="437"/>
      <c r="L1659" s="437"/>
      <c r="M1659" s="437"/>
      <c r="N1659" s="437"/>
      <c r="O1659" s="437"/>
      <c r="P1659" s="437"/>
      <c r="Q1659" s="437"/>
      <c r="R1659" s="437"/>
      <c r="S1659" s="437"/>
      <c r="T1659" s="437"/>
      <c r="U1659" s="437"/>
      <c r="V1659" s="437"/>
      <c r="W1659" s="437"/>
      <c r="X1659" s="437"/>
      <c r="Y1659" s="437"/>
      <c r="Z1659" s="437"/>
      <c r="AA1659" s="437"/>
      <c r="AB1659" s="437"/>
    </row>
    <row r="1660">
      <c r="A1660" s="503"/>
      <c r="B1660" s="503"/>
      <c r="C1660" s="437"/>
      <c r="D1660" s="437"/>
      <c r="E1660" s="437"/>
      <c r="F1660" s="437"/>
      <c r="G1660" s="502"/>
      <c r="H1660" s="437"/>
      <c r="I1660" s="492"/>
      <c r="J1660" s="437"/>
      <c r="K1660" s="437"/>
      <c r="L1660" s="437"/>
      <c r="M1660" s="437"/>
      <c r="N1660" s="437"/>
      <c r="O1660" s="437"/>
      <c r="P1660" s="437"/>
      <c r="Q1660" s="437"/>
      <c r="R1660" s="437"/>
      <c r="S1660" s="437"/>
      <c r="T1660" s="437"/>
      <c r="U1660" s="437"/>
      <c r="V1660" s="437"/>
      <c r="W1660" s="437"/>
      <c r="X1660" s="437"/>
      <c r="Y1660" s="437"/>
      <c r="Z1660" s="437"/>
      <c r="AA1660" s="437"/>
      <c r="AB1660" s="437"/>
    </row>
    <row r="1661">
      <c r="A1661" s="503"/>
      <c r="B1661" s="503"/>
      <c r="C1661" s="437"/>
      <c r="D1661" s="437"/>
      <c r="E1661" s="437"/>
      <c r="F1661" s="437"/>
      <c r="G1661" s="502"/>
      <c r="H1661" s="437"/>
      <c r="I1661" s="492"/>
      <c r="J1661" s="437"/>
      <c r="K1661" s="437"/>
      <c r="L1661" s="437"/>
      <c r="M1661" s="437"/>
      <c r="N1661" s="437"/>
      <c r="O1661" s="437"/>
      <c r="P1661" s="437"/>
      <c r="Q1661" s="437"/>
      <c r="R1661" s="437"/>
      <c r="S1661" s="437"/>
      <c r="T1661" s="437"/>
      <c r="U1661" s="437"/>
      <c r="V1661" s="437"/>
      <c r="W1661" s="437"/>
      <c r="X1661" s="437"/>
      <c r="Y1661" s="437"/>
      <c r="Z1661" s="437"/>
      <c r="AA1661" s="437"/>
      <c r="AB1661" s="437"/>
    </row>
    <row r="1662">
      <c r="A1662" s="503"/>
      <c r="B1662" s="503"/>
      <c r="C1662" s="437"/>
      <c r="D1662" s="437"/>
      <c r="E1662" s="437"/>
      <c r="F1662" s="437"/>
      <c r="G1662" s="502"/>
      <c r="H1662" s="437"/>
      <c r="I1662" s="492"/>
      <c r="J1662" s="437"/>
      <c r="K1662" s="437"/>
      <c r="L1662" s="437"/>
      <c r="M1662" s="437"/>
      <c r="N1662" s="437"/>
      <c r="O1662" s="437"/>
      <c r="P1662" s="437"/>
      <c r="Q1662" s="437"/>
      <c r="R1662" s="437"/>
      <c r="S1662" s="437"/>
      <c r="T1662" s="437"/>
      <c r="U1662" s="437"/>
      <c r="V1662" s="437"/>
      <c r="W1662" s="437"/>
      <c r="X1662" s="437"/>
      <c r="Y1662" s="437"/>
      <c r="Z1662" s="437"/>
      <c r="AA1662" s="437"/>
      <c r="AB1662" s="437"/>
    </row>
    <row r="1663">
      <c r="A1663" s="503"/>
      <c r="B1663" s="503"/>
      <c r="C1663" s="437"/>
      <c r="D1663" s="437"/>
      <c r="E1663" s="437"/>
      <c r="F1663" s="437"/>
      <c r="G1663" s="502"/>
      <c r="H1663" s="437"/>
      <c r="I1663" s="492"/>
      <c r="J1663" s="437"/>
      <c r="K1663" s="437"/>
      <c r="L1663" s="437"/>
      <c r="M1663" s="437"/>
      <c r="N1663" s="437"/>
      <c r="O1663" s="437"/>
      <c r="P1663" s="437"/>
      <c r="Q1663" s="437"/>
      <c r="R1663" s="437"/>
      <c r="S1663" s="437"/>
      <c r="T1663" s="437"/>
      <c r="U1663" s="437"/>
      <c r="V1663" s="437"/>
      <c r="W1663" s="437"/>
      <c r="X1663" s="437"/>
      <c r="Y1663" s="437"/>
      <c r="Z1663" s="437"/>
      <c r="AA1663" s="437"/>
      <c r="AB1663" s="437"/>
    </row>
    <row r="1664">
      <c r="A1664" s="503"/>
      <c r="B1664" s="503"/>
      <c r="C1664" s="437"/>
      <c r="D1664" s="437"/>
      <c r="E1664" s="437"/>
      <c r="F1664" s="437"/>
      <c r="G1664" s="502"/>
      <c r="H1664" s="437"/>
      <c r="I1664" s="492"/>
      <c r="J1664" s="437"/>
      <c r="K1664" s="437"/>
      <c r="L1664" s="437"/>
      <c r="M1664" s="437"/>
      <c r="N1664" s="437"/>
      <c r="O1664" s="437"/>
      <c r="P1664" s="437"/>
      <c r="Q1664" s="437"/>
      <c r="R1664" s="437"/>
      <c r="S1664" s="437"/>
      <c r="T1664" s="437"/>
      <c r="U1664" s="437"/>
      <c r="V1664" s="437"/>
      <c r="W1664" s="437"/>
      <c r="X1664" s="437"/>
      <c r="Y1664" s="437"/>
      <c r="Z1664" s="437"/>
      <c r="AA1664" s="437"/>
      <c r="AB1664" s="437"/>
    </row>
    <row r="1665">
      <c r="A1665" s="503"/>
      <c r="B1665" s="503"/>
      <c r="C1665" s="437"/>
      <c r="D1665" s="437"/>
      <c r="E1665" s="437"/>
      <c r="F1665" s="437"/>
      <c r="G1665" s="502"/>
      <c r="H1665" s="437"/>
      <c r="I1665" s="492"/>
      <c r="J1665" s="437"/>
      <c r="K1665" s="437"/>
      <c r="L1665" s="437"/>
      <c r="M1665" s="437"/>
      <c r="N1665" s="437"/>
      <c r="O1665" s="437"/>
      <c r="P1665" s="437"/>
      <c r="Q1665" s="437"/>
      <c r="R1665" s="437"/>
      <c r="S1665" s="437"/>
      <c r="T1665" s="437"/>
      <c r="U1665" s="437"/>
      <c r="V1665" s="437"/>
      <c r="W1665" s="437"/>
      <c r="X1665" s="437"/>
      <c r="Y1665" s="437"/>
      <c r="Z1665" s="437"/>
      <c r="AA1665" s="437"/>
      <c r="AB1665" s="437"/>
    </row>
    <row r="1666">
      <c r="A1666" s="503"/>
      <c r="B1666" s="503"/>
      <c r="C1666" s="437"/>
      <c r="D1666" s="437"/>
      <c r="E1666" s="437"/>
      <c r="F1666" s="437"/>
      <c r="G1666" s="502"/>
      <c r="H1666" s="437"/>
      <c r="I1666" s="492"/>
      <c r="J1666" s="437"/>
      <c r="K1666" s="437"/>
      <c r="L1666" s="437"/>
      <c r="M1666" s="437"/>
      <c r="N1666" s="437"/>
      <c r="O1666" s="437"/>
      <c r="P1666" s="437"/>
      <c r="Q1666" s="437"/>
      <c r="R1666" s="437"/>
      <c r="S1666" s="437"/>
      <c r="T1666" s="437"/>
      <c r="U1666" s="437"/>
      <c r="V1666" s="437"/>
      <c r="W1666" s="437"/>
      <c r="X1666" s="437"/>
      <c r="Y1666" s="437"/>
      <c r="Z1666" s="437"/>
      <c r="AA1666" s="437"/>
      <c r="AB1666" s="437"/>
    </row>
    <row r="1667">
      <c r="A1667" s="503"/>
      <c r="B1667" s="503"/>
      <c r="C1667" s="437"/>
      <c r="D1667" s="437"/>
      <c r="E1667" s="437"/>
      <c r="F1667" s="437"/>
      <c r="G1667" s="502"/>
      <c r="H1667" s="437"/>
      <c r="I1667" s="492"/>
      <c r="J1667" s="437"/>
      <c r="K1667" s="437"/>
      <c r="L1667" s="437"/>
      <c r="M1667" s="437"/>
      <c r="N1667" s="437"/>
      <c r="O1667" s="437"/>
      <c r="P1667" s="437"/>
      <c r="Q1667" s="437"/>
      <c r="R1667" s="437"/>
      <c r="S1667" s="437"/>
      <c r="T1667" s="437"/>
      <c r="U1667" s="437"/>
      <c r="V1667" s="437"/>
      <c r="W1667" s="437"/>
      <c r="X1667" s="437"/>
      <c r="Y1667" s="437"/>
      <c r="Z1667" s="437"/>
      <c r="AA1667" s="437"/>
      <c r="AB1667" s="437"/>
    </row>
    <row r="1668">
      <c r="A1668" s="503"/>
      <c r="B1668" s="503"/>
      <c r="C1668" s="437"/>
      <c r="D1668" s="437"/>
      <c r="E1668" s="437"/>
      <c r="F1668" s="437"/>
      <c r="G1668" s="502"/>
      <c r="H1668" s="437"/>
      <c r="I1668" s="492"/>
      <c r="J1668" s="437"/>
      <c r="K1668" s="437"/>
      <c r="L1668" s="437"/>
      <c r="M1668" s="437"/>
      <c r="N1668" s="437"/>
      <c r="O1668" s="437"/>
      <c r="P1668" s="437"/>
      <c r="Q1668" s="437"/>
      <c r="R1668" s="437"/>
      <c r="S1668" s="437"/>
      <c r="T1668" s="437"/>
      <c r="U1668" s="437"/>
      <c r="V1668" s="437"/>
      <c r="W1668" s="437"/>
      <c r="X1668" s="437"/>
      <c r="Y1668" s="437"/>
      <c r="Z1668" s="437"/>
      <c r="AA1668" s="437"/>
      <c r="AB1668" s="437"/>
    </row>
    <row r="1669">
      <c r="A1669" s="503"/>
      <c r="B1669" s="503"/>
      <c r="C1669" s="437"/>
      <c r="D1669" s="437"/>
      <c r="E1669" s="437"/>
      <c r="F1669" s="437"/>
      <c r="G1669" s="502"/>
      <c r="H1669" s="437"/>
      <c r="I1669" s="492"/>
      <c r="J1669" s="437"/>
      <c r="K1669" s="437"/>
      <c r="L1669" s="437"/>
      <c r="M1669" s="437"/>
      <c r="N1669" s="437"/>
      <c r="O1669" s="437"/>
      <c r="P1669" s="437"/>
      <c r="Q1669" s="437"/>
      <c r="R1669" s="437"/>
      <c r="S1669" s="437"/>
      <c r="T1669" s="437"/>
      <c r="U1669" s="437"/>
      <c r="V1669" s="437"/>
      <c r="W1669" s="437"/>
      <c r="X1669" s="437"/>
      <c r="Y1669" s="437"/>
      <c r="Z1669" s="437"/>
      <c r="AA1669" s="437"/>
      <c r="AB1669" s="437"/>
    </row>
    <row r="1670">
      <c r="A1670" s="503"/>
      <c r="B1670" s="503"/>
      <c r="C1670" s="437"/>
      <c r="D1670" s="437"/>
      <c r="E1670" s="437"/>
      <c r="F1670" s="437"/>
      <c r="G1670" s="502"/>
      <c r="H1670" s="437"/>
      <c r="I1670" s="492"/>
      <c r="J1670" s="437"/>
      <c r="K1670" s="437"/>
      <c r="L1670" s="437"/>
      <c r="M1670" s="437"/>
      <c r="N1670" s="437"/>
      <c r="O1670" s="437"/>
      <c r="P1670" s="437"/>
      <c r="Q1670" s="437"/>
      <c r="R1670" s="437"/>
      <c r="S1670" s="437"/>
      <c r="T1670" s="437"/>
      <c r="U1670" s="437"/>
      <c r="V1670" s="437"/>
      <c r="W1670" s="437"/>
      <c r="X1670" s="437"/>
      <c r="Y1670" s="437"/>
      <c r="Z1670" s="437"/>
      <c r="AA1670" s="437"/>
      <c r="AB1670" s="437"/>
    </row>
    <row r="1671">
      <c r="A1671" s="503"/>
      <c r="B1671" s="503"/>
      <c r="C1671" s="437"/>
      <c r="D1671" s="437"/>
      <c r="E1671" s="437"/>
      <c r="F1671" s="437"/>
      <c r="G1671" s="502"/>
      <c r="H1671" s="437"/>
      <c r="I1671" s="492"/>
      <c r="J1671" s="437"/>
      <c r="K1671" s="437"/>
      <c r="L1671" s="437"/>
      <c r="M1671" s="437"/>
      <c r="N1671" s="437"/>
      <c r="O1671" s="437"/>
      <c r="P1671" s="437"/>
      <c r="Q1671" s="437"/>
      <c r="R1671" s="437"/>
      <c r="S1671" s="437"/>
      <c r="T1671" s="437"/>
      <c r="U1671" s="437"/>
      <c r="V1671" s="437"/>
      <c r="W1671" s="437"/>
      <c r="X1671" s="437"/>
      <c r="Y1671" s="437"/>
      <c r="Z1671" s="437"/>
      <c r="AA1671" s="437"/>
      <c r="AB1671" s="437"/>
    </row>
    <row r="1672">
      <c r="A1672" s="503"/>
      <c r="B1672" s="503"/>
      <c r="C1672" s="437"/>
      <c r="D1672" s="437"/>
      <c r="E1672" s="437"/>
      <c r="F1672" s="437"/>
      <c r="G1672" s="502"/>
      <c r="H1672" s="437"/>
      <c r="I1672" s="492"/>
      <c r="J1672" s="437"/>
      <c r="K1672" s="437"/>
      <c r="L1672" s="437"/>
      <c r="M1672" s="437"/>
      <c r="N1672" s="437"/>
      <c r="O1672" s="437"/>
      <c r="P1672" s="437"/>
      <c r="Q1672" s="437"/>
      <c r="R1672" s="437"/>
      <c r="S1672" s="437"/>
      <c r="T1672" s="437"/>
      <c r="U1672" s="437"/>
      <c r="V1672" s="437"/>
      <c r="W1672" s="437"/>
      <c r="X1672" s="437"/>
      <c r="Y1672" s="437"/>
      <c r="Z1672" s="437"/>
      <c r="AA1672" s="437"/>
      <c r="AB1672" s="437"/>
    </row>
    <row r="1673">
      <c r="A1673" s="503"/>
      <c r="B1673" s="503"/>
      <c r="C1673" s="437"/>
      <c r="D1673" s="437"/>
      <c r="E1673" s="437"/>
      <c r="F1673" s="437"/>
      <c r="G1673" s="502"/>
      <c r="H1673" s="437"/>
      <c r="I1673" s="492"/>
      <c r="J1673" s="437"/>
      <c r="K1673" s="437"/>
      <c r="L1673" s="437"/>
      <c r="M1673" s="437"/>
      <c r="N1673" s="437"/>
      <c r="O1673" s="437"/>
      <c r="P1673" s="437"/>
      <c r="Q1673" s="437"/>
      <c r="R1673" s="437"/>
      <c r="S1673" s="437"/>
      <c r="T1673" s="437"/>
      <c r="U1673" s="437"/>
      <c r="V1673" s="437"/>
      <c r="W1673" s="437"/>
      <c r="X1673" s="437"/>
      <c r="Y1673" s="437"/>
      <c r="Z1673" s="437"/>
      <c r="AA1673" s="437"/>
      <c r="AB1673" s="437"/>
    </row>
    <row r="1674">
      <c r="A1674" s="503"/>
      <c r="B1674" s="503"/>
      <c r="C1674" s="437"/>
      <c r="D1674" s="437"/>
      <c r="E1674" s="437"/>
      <c r="F1674" s="437"/>
      <c r="G1674" s="502"/>
      <c r="H1674" s="437"/>
      <c r="I1674" s="492"/>
      <c r="J1674" s="437"/>
      <c r="K1674" s="437"/>
      <c r="L1674" s="437"/>
      <c r="M1674" s="437"/>
      <c r="N1674" s="437"/>
      <c r="O1674" s="437"/>
      <c r="P1674" s="437"/>
      <c r="Q1674" s="437"/>
      <c r="R1674" s="437"/>
      <c r="S1674" s="437"/>
      <c r="T1674" s="437"/>
      <c r="U1674" s="437"/>
      <c r="V1674" s="437"/>
      <c r="W1674" s="437"/>
      <c r="X1674" s="437"/>
      <c r="Y1674" s="437"/>
      <c r="Z1674" s="437"/>
      <c r="AA1674" s="437"/>
      <c r="AB1674" s="437"/>
    </row>
    <row r="1675">
      <c r="A1675" s="503"/>
      <c r="B1675" s="503"/>
      <c r="C1675" s="437"/>
      <c r="D1675" s="437"/>
      <c r="E1675" s="437"/>
      <c r="F1675" s="437"/>
      <c r="G1675" s="502"/>
      <c r="H1675" s="437"/>
      <c r="I1675" s="492"/>
      <c r="J1675" s="437"/>
      <c r="K1675" s="437"/>
      <c r="L1675" s="437"/>
      <c r="M1675" s="437"/>
      <c r="N1675" s="437"/>
      <c r="O1675" s="437"/>
      <c r="P1675" s="437"/>
      <c r="Q1675" s="437"/>
      <c r="R1675" s="437"/>
      <c r="S1675" s="437"/>
      <c r="T1675" s="437"/>
      <c r="U1675" s="437"/>
      <c r="V1675" s="437"/>
      <c r="W1675" s="437"/>
      <c r="X1675" s="437"/>
      <c r="Y1675" s="437"/>
      <c r="Z1675" s="437"/>
      <c r="AA1675" s="437"/>
      <c r="AB1675" s="437"/>
    </row>
    <row r="1676">
      <c r="A1676" s="503"/>
      <c r="B1676" s="503"/>
      <c r="C1676" s="437"/>
      <c r="D1676" s="437"/>
      <c r="E1676" s="437"/>
      <c r="F1676" s="437"/>
      <c r="G1676" s="502"/>
      <c r="H1676" s="437"/>
      <c r="I1676" s="492"/>
      <c r="J1676" s="437"/>
      <c r="K1676" s="437"/>
      <c r="L1676" s="437"/>
      <c r="M1676" s="437"/>
      <c r="N1676" s="437"/>
      <c r="O1676" s="437"/>
      <c r="P1676" s="437"/>
      <c r="Q1676" s="437"/>
      <c r="R1676" s="437"/>
      <c r="S1676" s="437"/>
      <c r="T1676" s="437"/>
      <c r="U1676" s="437"/>
      <c r="V1676" s="437"/>
      <c r="W1676" s="437"/>
      <c r="X1676" s="437"/>
      <c r="Y1676" s="437"/>
      <c r="Z1676" s="437"/>
      <c r="AA1676" s="437"/>
      <c r="AB1676" s="437"/>
    </row>
    <row r="1677">
      <c r="A1677" s="503"/>
      <c r="B1677" s="503"/>
      <c r="C1677" s="437"/>
      <c r="D1677" s="437"/>
      <c r="E1677" s="437"/>
      <c r="F1677" s="437"/>
      <c r="G1677" s="502"/>
      <c r="H1677" s="437"/>
      <c r="I1677" s="492"/>
      <c r="J1677" s="437"/>
      <c r="K1677" s="437"/>
      <c r="L1677" s="437"/>
      <c r="M1677" s="437"/>
      <c r="N1677" s="437"/>
      <c r="O1677" s="437"/>
      <c r="P1677" s="437"/>
      <c r="Q1677" s="437"/>
      <c r="R1677" s="437"/>
      <c r="S1677" s="437"/>
      <c r="T1677" s="437"/>
      <c r="U1677" s="437"/>
      <c r="V1677" s="437"/>
      <c r="W1677" s="437"/>
      <c r="X1677" s="437"/>
      <c r="Y1677" s="437"/>
      <c r="Z1677" s="437"/>
      <c r="AA1677" s="437"/>
      <c r="AB1677" s="437"/>
    </row>
    <row r="1678">
      <c r="A1678" s="503"/>
      <c r="B1678" s="503"/>
      <c r="C1678" s="437"/>
      <c r="D1678" s="437"/>
      <c r="E1678" s="437"/>
      <c r="F1678" s="437"/>
      <c r="G1678" s="502"/>
      <c r="H1678" s="437"/>
      <c r="I1678" s="492"/>
      <c r="J1678" s="437"/>
      <c r="K1678" s="437"/>
      <c r="L1678" s="437"/>
      <c r="M1678" s="437"/>
      <c r="N1678" s="437"/>
      <c r="O1678" s="437"/>
      <c r="P1678" s="437"/>
      <c r="Q1678" s="437"/>
      <c r="R1678" s="437"/>
      <c r="S1678" s="437"/>
      <c r="T1678" s="437"/>
      <c r="U1678" s="437"/>
      <c r="V1678" s="437"/>
      <c r="W1678" s="437"/>
      <c r="X1678" s="437"/>
      <c r="Y1678" s="437"/>
      <c r="Z1678" s="437"/>
      <c r="AA1678" s="437"/>
      <c r="AB1678" s="437"/>
    </row>
    <row r="1679">
      <c r="A1679" s="503"/>
      <c r="B1679" s="503"/>
      <c r="C1679" s="437"/>
      <c r="D1679" s="437"/>
      <c r="E1679" s="437"/>
      <c r="F1679" s="437"/>
      <c r="G1679" s="502"/>
      <c r="H1679" s="437"/>
      <c r="I1679" s="492"/>
      <c r="J1679" s="437"/>
      <c r="K1679" s="437"/>
      <c r="L1679" s="437"/>
      <c r="M1679" s="437"/>
      <c r="N1679" s="437"/>
      <c r="O1679" s="437"/>
      <c r="P1679" s="437"/>
      <c r="Q1679" s="437"/>
      <c r="R1679" s="437"/>
      <c r="S1679" s="437"/>
      <c r="T1679" s="437"/>
      <c r="U1679" s="437"/>
      <c r="V1679" s="437"/>
      <c r="W1679" s="437"/>
      <c r="X1679" s="437"/>
      <c r="Y1679" s="437"/>
      <c r="Z1679" s="437"/>
      <c r="AA1679" s="437"/>
      <c r="AB1679" s="437"/>
    </row>
    <row r="1680">
      <c r="A1680" s="503"/>
      <c r="B1680" s="503"/>
      <c r="C1680" s="437"/>
      <c r="D1680" s="437"/>
      <c r="E1680" s="437"/>
      <c r="F1680" s="437"/>
      <c r="G1680" s="502"/>
      <c r="H1680" s="437"/>
      <c r="I1680" s="492"/>
      <c r="J1680" s="437"/>
      <c r="K1680" s="437"/>
      <c r="L1680" s="437"/>
      <c r="M1680" s="437"/>
      <c r="N1680" s="437"/>
      <c r="O1680" s="437"/>
      <c r="P1680" s="437"/>
      <c r="Q1680" s="437"/>
      <c r="R1680" s="437"/>
      <c r="S1680" s="437"/>
      <c r="T1680" s="437"/>
      <c r="U1680" s="437"/>
      <c r="V1680" s="437"/>
      <c r="W1680" s="437"/>
      <c r="X1680" s="437"/>
      <c r="Y1680" s="437"/>
      <c r="Z1680" s="437"/>
      <c r="AA1680" s="437"/>
      <c r="AB1680" s="437"/>
    </row>
    <row r="1681">
      <c r="A1681" s="503"/>
      <c r="B1681" s="503"/>
      <c r="C1681" s="437"/>
      <c r="D1681" s="437"/>
      <c r="E1681" s="437"/>
      <c r="F1681" s="437"/>
      <c r="G1681" s="502"/>
      <c r="H1681" s="437"/>
      <c r="I1681" s="492"/>
      <c r="J1681" s="437"/>
      <c r="K1681" s="437"/>
      <c r="L1681" s="437"/>
      <c r="M1681" s="437"/>
      <c r="N1681" s="437"/>
      <c r="O1681" s="437"/>
      <c r="P1681" s="437"/>
      <c r="Q1681" s="437"/>
      <c r="R1681" s="437"/>
      <c r="S1681" s="437"/>
      <c r="T1681" s="437"/>
      <c r="U1681" s="437"/>
      <c r="V1681" s="437"/>
      <c r="W1681" s="437"/>
      <c r="X1681" s="437"/>
      <c r="Y1681" s="437"/>
      <c r="Z1681" s="437"/>
      <c r="AA1681" s="437"/>
      <c r="AB1681" s="437"/>
    </row>
    <row r="1682">
      <c r="A1682" s="503"/>
      <c r="B1682" s="503"/>
      <c r="C1682" s="437"/>
      <c r="D1682" s="437"/>
      <c r="E1682" s="437"/>
      <c r="F1682" s="437"/>
      <c r="G1682" s="502"/>
      <c r="H1682" s="437"/>
      <c r="I1682" s="492"/>
      <c r="J1682" s="437"/>
      <c r="K1682" s="437"/>
      <c r="L1682" s="437"/>
      <c r="M1682" s="437"/>
      <c r="N1682" s="437"/>
      <c r="O1682" s="437"/>
      <c r="P1682" s="437"/>
      <c r="Q1682" s="437"/>
      <c r="R1682" s="437"/>
      <c r="S1682" s="437"/>
      <c r="T1682" s="437"/>
      <c r="U1682" s="437"/>
      <c r="V1682" s="437"/>
      <c r="W1682" s="437"/>
      <c r="X1682" s="437"/>
      <c r="Y1682" s="437"/>
      <c r="Z1682" s="437"/>
      <c r="AA1682" s="437"/>
      <c r="AB1682" s="437"/>
    </row>
    <row r="1683">
      <c r="A1683" s="503"/>
      <c r="B1683" s="503"/>
      <c r="C1683" s="437"/>
      <c r="D1683" s="437"/>
      <c r="E1683" s="437"/>
      <c r="F1683" s="437"/>
      <c r="G1683" s="502"/>
      <c r="H1683" s="437"/>
      <c r="I1683" s="492"/>
      <c r="J1683" s="437"/>
      <c r="K1683" s="437"/>
      <c r="L1683" s="437"/>
      <c r="M1683" s="437"/>
      <c r="N1683" s="437"/>
      <c r="O1683" s="437"/>
      <c r="P1683" s="437"/>
      <c r="Q1683" s="437"/>
      <c r="R1683" s="437"/>
      <c r="S1683" s="437"/>
      <c r="T1683" s="437"/>
      <c r="U1683" s="437"/>
      <c r="V1683" s="437"/>
      <c r="W1683" s="437"/>
      <c r="X1683" s="437"/>
      <c r="Y1683" s="437"/>
      <c r="Z1683" s="437"/>
      <c r="AA1683" s="437"/>
      <c r="AB1683" s="437"/>
    </row>
    <row r="1684">
      <c r="A1684" s="503"/>
      <c r="B1684" s="503"/>
      <c r="C1684" s="437"/>
      <c r="D1684" s="437"/>
      <c r="E1684" s="437"/>
      <c r="F1684" s="437"/>
      <c r="G1684" s="502"/>
      <c r="H1684" s="437"/>
      <c r="I1684" s="492"/>
      <c r="J1684" s="437"/>
      <c r="K1684" s="437"/>
      <c r="L1684" s="437"/>
      <c r="M1684" s="437"/>
      <c r="N1684" s="437"/>
      <c r="O1684" s="437"/>
      <c r="P1684" s="437"/>
      <c r="Q1684" s="437"/>
      <c r="R1684" s="437"/>
      <c r="S1684" s="437"/>
      <c r="T1684" s="437"/>
      <c r="U1684" s="437"/>
      <c r="V1684" s="437"/>
      <c r="W1684" s="437"/>
      <c r="X1684" s="437"/>
      <c r="Y1684" s="437"/>
      <c r="Z1684" s="437"/>
      <c r="AA1684" s="437"/>
      <c r="AB1684" s="437"/>
    </row>
    <row r="1685">
      <c r="A1685" s="503"/>
      <c r="B1685" s="503"/>
      <c r="C1685" s="437"/>
      <c r="D1685" s="437"/>
      <c r="E1685" s="437"/>
      <c r="F1685" s="437"/>
      <c r="G1685" s="502"/>
      <c r="H1685" s="437"/>
      <c r="I1685" s="492"/>
      <c r="J1685" s="437"/>
      <c r="K1685" s="437"/>
      <c r="L1685" s="437"/>
      <c r="M1685" s="437"/>
      <c r="N1685" s="437"/>
      <c r="O1685" s="437"/>
      <c r="P1685" s="437"/>
      <c r="Q1685" s="437"/>
      <c r="R1685" s="437"/>
      <c r="S1685" s="437"/>
      <c r="T1685" s="437"/>
      <c r="U1685" s="437"/>
      <c r="V1685" s="437"/>
      <c r="W1685" s="437"/>
      <c r="X1685" s="437"/>
      <c r="Y1685" s="437"/>
      <c r="Z1685" s="437"/>
      <c r="AA1685" s="437"/>
      <c r="AB1685" s="437"/>
    </row>
    <row r="1686">
      <c r="A1686" s="503"/>
      <c r="B1686" s="503"/>
      <c r="C1686" s="437"/>
      <c r="D1686" s="437"/>
      <c r="E1686" s="437"/>
      <c r="F1686" s="437"/>
      <c r="G1686" s="502"/>
      <c r="H1686" s="437"/>
      <c r="I1686" s="492"/>
      <c r="J1686" s="437"/>
      <c r="K1686" s="437"/>
      <c r="L1686" s="437"/>
      <c r="M1686" s="437"/>
      <c r="N1686" s="437"/>
      <c r="O1686" s="437"/>
      <c r="P1686" s="437"/>
      <c r="Q1686" s="437"/>
      <c r="R1686" s="437"/>
      <c r="S1686" s="437"/>
      <c r="T1686" s="437"/>
      <c r="U1686" s="437"/>
      <c r="V1686" s="437"/>
      <c r="W1686" s="437"/>
      <c r="X1686" s="437"/>
      <c r="Y1686" s="437"/>
      <c r="Z1686" s="437"/>
      <c r="AA1686" s="437"/>
      <c r="AB1686" s="437"/>
    </row>
    <row r="1687">
      <c r="A1687" s="503"/>
      <c r="B1687" s="503"/>
      <c r="C1687" s="437"/>
      <c r="D1687" s="437"/>
      <c r="E1687" s="437"/>
      <c r="F1687" s="437"/>
      <c r="G1687" s="502"/>
      <c r="H1687" s="437"/>
      <c r="I1687" s="492"/>
      <c r="J1687" s="437"/>
      <c r="K1687" s="437"/>
      <c r="L1687" s="437"/>
      <c r="M1687" s="437"/>
      <c r="N1687" s="437"/>
      <c r="O1687" s="437"/>
      <c r="P1687" s="437"/>
      <c r="Q1687" s="437"/>
      <c r="R1687" s="437"/>
      <c r="S1687" s="437"/>
      <c r="T1687" s="437"/>
      <c r="U1687" s="437"/>
      <c r="V1687" s="437"/>
      <c r="W1687" s="437"/>
      <c r="X1687" s="437"/>
      <c r="Y1687" s="437"/>
      <c r="Z1687" s="437"/>
      <c r="AA1687" s="437"/>
      <c r="AB1687" s="437"/>
    </row>
    <row r="1688">
      <c r="A1688" s="503"/>
      <c r="B1688" s="503"/>
      <c r="C1688" s="437"/>
      <c r="D1688" s="437"/>
      <c r="E1688" s="437"/>
      <c r="F1688" s="437"/>
      <c r="G1688" s="502"/>
      <c r="H1688" s="437"/>
      <c r="I1688" s="492"/>
      <c r="J1688" s="437"/>
      <c r="K1688" s="437"/>
      <c r="L1688" s="437"/>
      <c r="M1688" s="437"/>
      <c r="N1688" s="437"/>
      <c r="O1688" s="437"/>
      <c r="P1688" s="437"/>
      <c r="Q1688" s="437"/>
      <c r="R1688" s="437"/>
      <c r="S1688" s="437"/>
      <c r="T1688" s="437"/>
      <c r="U1688" s="437"/>
      <c r="V1688" s="437"/>
      <c r="W1688" s="437"/>
      <c r="X1688" s="437"/>
      <c r="Y1688" s="437"/>
      <c r="Z1688" s="437"/>
      <c r="AA1688" s="437"/>
      <c r="AB1688" s="437"/>
    </row>
    <row r="1689">
      <c r="A1689" s="503"/>
      <c r="B1689" s="503"/>
      <c r="C1689" s="437"/>
      <c r="D1689" s="437"/>
      <c r="E1689" s="437"/>
      <c r="F1689" s="437"/>
      <c r="G1689" s="502"/>
      <c r="H1689" s="437"/>
      <c r="I1689" s="492"/>
      <c r="J1689" s="437"/>
      <c r="K1689" s="437"/>
      <c r="L1689" s="437"/>
      <c r="M1689" s="437"/>
      <c r="N1689" s="437"/>
      <c r="O1689" s="437"/>
      <c r="P1689" s="437"/>
      <c r="Q1689" s="437"/>
      <c r="R1689" s="437"/>
      <c r="S1689" s="437"/>
      <c r="T1689" s="437"/>
      <c r="U1689" s="437"/>
      <c r="V1689" s="437"/>
      <c r="W1689" s="437"/>
      <c r="X1689" s="437"/>
      <c r="Y1689" s="437"/>
      <c r="Z1689" s="437"/>
      <c r="AA1689" s="437"/>
      <c r="AB1689" s="437"/>
    </row>
    <row r="1690">
      <c r="A1690" s="503"/>
      <c r="B1690" s="503"/>
      <c r="C1690" s="437"/>
      <c r="D1690" s="437"/>
      <c r="E1690" s="437"/>
      <c r="F1690" s="437"/>
      <c r="G1690" s="502"/>
      <c r="H1690" s="437"/>
      <c r="I1690" s="492"/>
      <c r="J1690" s="437"/>
      <c r="K1690" s="437"/>
      <c r="L1690" s="437"/>
      <c r="M1690" s="437"/>
      <c r="N1690" s="437"/>
      <c r="O1690" s="437"/>
      <c r="P1690" s="437"/>
      <c r="Q1690" s="437"/>
      <c r="R1690" s="437"/>
      <c r="S1690" s="437"/>
      <c r="T1690" s="437"/>
      <c r="U1690" s="437"/>
      <c r="V1690" s="437"/>
      <c r="W1690" s="437"/>
      <c r="X1690" s="437"/>
      <c r="Y1690" s="437"/>
      <c r="Z1690" s="437"/>
      <c r="AA1690" s="437"/>
      <c r="AB1690" s="437"/>
    </row>
    <row r="1691">
      <c r="A1691" s="503"/>
      <c r="B1691" s="503"/>
      <c r="C1691" s="437"/>
      <c r="D1691" s="437"/>
      <c r="E1691" s="437"/>
      <c r="F1691" s="437"/>
      <c r="G1691" s="502"/>
      <c r="H1691" s="437"/>
      <c r="I1691" s="492"/>
      <c r="J1691" s="437"/>
      <c r="K1691" s="437"/>
      <c r="L1691" s="437"/>
      <c r="M1691" s="437"/>
      <c r="N1691" s="437"/>
      <c r="O1691" s="437"/>
      <c r="P1691" s="437"/>
      <c r="Q1691" s="437"/>
      <c r="R1691" s="437"/>
      <c r="S1691" s="437"/>
      <c r="T1691" s="437"/>
      <c r="U1691" s="437"/>
      <c r="V1691" s="437"/>
      <c r="W1691" s="437"/>
      <c r="X1691" s="437"/>
      <c r="Y1691" s="437"/>
      <c r="Z1691" s="437"/>
      <c r="AA1691" s="437"/>
      <c r="AB1691" s="437"/>
    </row>
    <row r="1692">
      <c r="A1692" s="503"/>
      <c r="B1692" s="503"/>
      <c r="C1692" s="437"/>
      <c r="D1692" s="437"/>
      <c r="E1692" s="437"/>
      <c r="F1692" s="437"/>
      <c r="G1692" s="502"/>
      <c r="H1692" s="437"/>
      <c r="I1692" s="492"/>
      <c r="J1692" s="437"/>
      <c r="K1692" s="437"/>
      <c r="L1692" s="437"/>
      <c r="M1692" s="437"/>
      <c r="N1692" s="437"/>
      <c r="O1692" s="437"/>
      <c r="P1692" s="437"/>
      <c r="Q1692" s="437"/>
      <c r="R1692" s="437"/>
      <c r="S1692" s="437"/>
      <c r="T1692" s="437"/>
      <c r="U1692" s="437"/>
      <c r="V1692" s="437"/>
      <c r="W1692" s="437"/>
      <c r="X1692" s="437"/>
      <c r="Y1692" s="437"/>
      <c r="Z1692" s="437"/>
      <c r="AA1692" s="437"/>
      <c r="AB1692" s="437"/>
    </row>
    <row r="1693">
      <c r="A1693" s="503"/>
      <c r="B1693" s="503"/>
      <c r="C1693" s="437"/>
      <c r="D1693" s="437"/>
      <c r="E1693" s="437"/>
      <c r="F1693" s="437"/>
      <c r="G1693" s="502"/>
      <c r="H1693" s="437"/>
      <c r="I1693" s="492"/>
      <c r="J1693" s="437"/>
      <c r="K1693" s="437"/>
      <c r="L1693" s="437"/>
      <c r="M1693" s="437"/>
      <c r="N1693" s="437"/>
      <c r="O1693" s="437"/>
      <c r="P1693" s="437"/>
      <c r="Q1693" s="437"/>
      <c r="R1693" s="437"/>
      <c r="S1693" s="437"/>
      <c r="T1693" s="437"/>
      <c r="U1693" s="437"/>
      <c r="V1693" s="437"/>
      <c r="W1693" s="437"/>
      <c r="X1693" s="437"/>
      <c r="Y1693" s="437"/>
      <c r="Z1693" s="437"/>
      <c r="AA1693" s="437"/>
      <c r="AB1693" s="437"/>
    </row>
    <row r="1694">
      <c r="A1694" s="503"/>
      <c r="B1694" s="503"/>
      <c r="C1694" s="437"/>
      <c r="D1694" s="437"/>
      <c r="E1694" s="437"/>
      <c r="F1694" s="437"/>
      <c r="G1694" s="502"/>
      <c r="H1694" s="437"/>
      <c r="I1694" s="492"/>
      <c r="J1694" s="437"/>
      <c r="K1694" s="437"/>
      <c r="L1694" s="437"/>
      <c r="M1694" s="437"/>
      <c r="N1694" s="437"/>
      <c r="O1694" s="437"/>
      <c r="P1694" s="437"/>
      <c r="Q1694" s="437"/>
      <c r="R1694" s="437"/>
      <c r="S1694" s="437"/>
      <c r="T1694" s="437"/>
      <c r="U1694" s="437"/>
      <c r="V1694" s="437"/>
      <c r="W1694" s="437"/>
      <c r="X1694" s="437"/>
      <c r="Y1694" s="437"/>
      <c r="Z1694" s="437"/>
      <c r="AA1694" s="437"/>
      <c r="AB1694" s="437"/>
    </row>
    <row r="1695">
      <c r="A1695" s="503"/>
      <c r="B1695" s="503"/>
      <c r="C1695" s="437"/>
      <c r="D1695" s="437"/>
      <c r="E1695" s="437"/>
      <c r="F1695" s="437"/>
      <c r="G1695" s="502"/>
      <c r="H1695" s="437"/>
      <c r="I1695" s="492"/>
      <c r="J1695" s="437"/>
      <c r="K1695" s="437"/>
      <c r="L1695" s="437"/>
      <c r="M1695" s="437"/>
      <c r="N1695" s="437"/>
      <c r="O1695" s="437"/>
      <c r="P1695" s="437"/>
      <c r="Q1695" s="437"/>
      <c r="R1695" s="437"/>
      <c r="S1695" s="437"/>
      <c r="T1695" s="437"/>
      <c r="U1695" s="437"/>
      <c r="V1695" s="437"/>
      <c r="W1695" s="437"/>
      <c r="X1695" s="437"/>
      <c r="Y1695" s="437"/>
      <c r="Z1695" s="437"/>
      <c r="AA1695" s="437"/>
      <c r="AB1695" s="437"/>
    </row>
    <row r="1696">
      <c r="A1696" s="503"/>
      <c r="B1696" s="503"/>
      <c r="C1696" s="437"/>
      <c r="D1696" s="437"/>
      <c r="E1696" s="437"/>
      <c r="F1696" s="437"/>
      <c r="G1696" s="502"/>
      <c r="H1696" s="437"/>
      <c r="I1696" s="492"/>
      <c r="J1696" s="437"/>
      <c r="K1696" s="437"/>
      <c r="L1696" s="437"/>
      <c r="M1696" s="437"/>
      <c r="N1696" s="437"/>
      <c r="O1696" s="437"/>
      <c r="P1696" s="437"/>
      <c r="Q1696" s="437"/>
      <c r="R1696" s="437"/>
      <c r="S1696" s="437"/>
      <c r="T1696" s="437"/>
      <c r="U1696" s="437"/>
      <c r="V1696" s="437"/>
      <c r="W1696" s="437"/>
      <c r="X1696" s="437"/>
      <c r="Y1696" s="437"/>
      <c r="Z1696" s="437"/>
      <c r="AA1696" s="437"/>
      <c r="AB1696" s="437"/>
    </row>
    <row r="1697">
      <c r="A1697" s="503"/>
      <c r="B1697" s="503"/>
      <c r="C1697" s="437"/>
      <c r="D1697" s="437"/>
      <c r="E1697" s="437"/>
      <c r="F1697" s="437"/>
      <c r="G1697" s="502"/>
      <c r="H1697" s="437"/>
      <c r="I1697" s="492"/>
      <c r="J1697" s="437"/>
      <c r="K1697" s="437"/>
      <c r="L1697" s="437"/>
      <c r="M1697" s="437"/>
      <c r="N1697" s="437"/>
      <c r="O1697" s="437"/>
      <c r="P1697" s="437"/>
      <c r="Q1697" s="437"/>
      <c r="R1697" s="437"/>
      <c r="S1697" s="437"/>
      <c r="T1697" s="437"/>
      <c r="U1697" s="437"/>
      <c r="V1697" s="437"/>
      <c r="W1697" s="437"/>
      <c r="X1697" s="437"/>
      <c r="Y1697" s="437"/>
      <c r="Z1697" s="437"/>
      <c r="AA1697" s="437"/>
      <c r="AB1697" s="437"/>
    </row>
    <row r="1698">
      <c r="A1698" s="503"/>
      <c r="B1698" s="503"/>
      <c r="C1698" s="437"/>
      <c r="D1698" s="437"/>
      <c r="E1698" s="437"/>
      <c r="F1698" s="437"/>
      <c r="G1698" s="502"/>
      <c r="H1698" s="437"/>
      <c r="I1698" s="492"/>
      <c r="J1698" s="437"/>
      <c r="K1698" s="437"/>
      <c r="L1698" s="437"/>
      <c r="M1698" s="437"/>
      <c r="N1698" s="437"/>
      <c r="O1698" s="437"/>
      <c r="P1698" s="437"/>
      <c r="Q1698" s="437"/>
      <c r="R1698" s="437"/>
      <c r="S1698" s="437"/>
      <c r="T1698" s="437"/>
      <c r="U1698" s="437"/>
      <c r="V1698" s="437"/>
      <c r="W1698" s="437"/>
      <c r="X1698" s="437"/>
      <c r="Y1698" s="437"/>
      <c r="Z1698" s="437"/>
      <c r="AA1698" s="437"/>
      <c r="AB1698" s="437"/>
    </row>
    <row r="1699">
      <c r="A1699" s="503"/>
      <c r="B1699" s="503"/>
      <c r="C1699" s="437"/>
      <c r="D1699" s="437"/>
      <c r="E1699" s="437"/>
      <c r="F1699" s="437"/>
      <c r="G1699" s="502"/>
      <c r="H1699" s="437"/>
      <c r="I1699" s="492"/>
      <c r="J1699" s="437"/>
      <c r="K1699" s="437"/>
      <c r="L1699" s="437"/>
      <c r="M1699" s="437"/>
      <c r="N1699" s="437"/>
      <c r="O1699" s="437"/>
      <c r="P1699" s="437"/>
      <c r="Q1699" s="437"/>
      <c r="R1699" s="437"/>
      <c r="S1699" s="437"/>
      <c r="T1699" s="437"/>
      <c r="U1699" s="437"/>
      <c r="V1699" s="437"/>
      <c r="W1699" s="437"/>
      <c r="X1699" s="437"/>
      <c r="Y1699" s="437"/>
      <c r="Z1699" s="437"/>
      <c r="AA1699" s="437"/>
      <c r="AB1699" s="437"/>
    </row>
    <row r="1700">
      <c r="A1700" s="503"/>
      <c r="B1700" s="503"/>
      <c r="C1700" s="437"/>
      <c r="D1700" s="437"/>
      <c r="E1700" s="437"/>
      <c r="F1700" s="437"/>
      <c r="G1700" s="502"/>
      <c r="H1700" s="437"/>
      <c r="I1700" s="492"/>
      <c r="J1700" s="437"/>
      <c r="K1700" s="437"/>
      <c r="L1700" s="437"/>
      <c r="M1700" s="437"/>
      <c r="N1700" s="437"/>
      <c r="O1700" s="437"/>
      <c r="P1700" s="437"/>
      <c r="Q1700" s="437"/>
      <c r="R1700" s="437"/>
      <c r="S1700" s="437"/>
      <c r="T1700" s="437"/>
      <c r="U1700" s="437"/>
      <c r="V1700" s="437"/>
      <c r="W1700" s="437"/>
      <c r="X1700" s="437"/>
      <c r="Y1700" s="437"/>
      <c r="Z1700" s="437"/>
      <c r="AA1700" s="437"/>
      <c r="AB1700" s="437"/>
    </row>
    <row r="1701">
      <c r="A1701" s="503"/>
      <c r="B1701" s="503"/>
      <c r="C1701" s="437"/>
      <c r="D1701" s="437"/>
      <c r="E1701" s="437"/>
      <c r="F1701" s="437"/>
      <c r="G1701" s="502"/>
      <c r="H1701" s="437"/>
      <c r="I1701" s="492"/>
      <c r="J1701" s="437"/>
      <c r="K1701" s="437"/>
      <c r="L1701" s="437"/>
      <c r="M1701" s="437"/>
      <c r="N1701" s="437"/>
      <c r="O1701" s="437"/>
      <c r="P1701" s="437"/>
      <c r="Q1701" s="437"/>
      <c r="R1701" s="437"/>
      <c r="S1701" s="437"/>
      <c r="T1701" s="437"/>
      <c r="U1701" s="437"/>
      <c r="V1701" s="437"/>
      <c r="W1701" s="437"/>
      <c r="X1701" s="437"/>
      <c r="Y1701" s="437"/>
      <c r="Z1701" s="437"/>
      <c r="AA1701" s="437"/>
      <c r="AB1701" s="437"/>
    </row>
    <row r="1702">
      <c r="A1702" s="503"/>
      <c r="B1702" s="503"/>
      <c r="C1702" s="437"/>
      <c r="D1702" s="437"/>
      <c r="E1702" s="437"/>
      <c r="F1702" s="437"/>
      <c r="G1702" s="502"/>
      <c r="H1702" s="437"/>
      <c r="I1702" s="492"/>
      <c r="J1702" s="437"/>
      <c r="K1702" s="437"/>
      <c r="L1702" s="437"/>
      <c r="M1702" s="437"/>
      <c r="N1702" s="437"/>
      <c r="O1702" s="437"/>
      <c r="P1702" s="437"/>
      <c r="Q1702" s="437"/>
      <c r="R1702" s="437"/>
      <c r="S1702" s="437"/>
      <c r="T1702" s="437"/>
      <c r="U1702" s="437"/>
      <c r="V1702" s="437"/>
      <c r="W1702" s="437"/>
      <c r="X1702" s="437"/>
      <c r="Y1702" s="437"/>
      <c r="Z1702" s="437"/>
      <c r="AA1702" s="437"/>
      <c r="AB1702" s="437"/>
    </row>
    <row r="1703">
      <c r="A1703" s="503"/>
      <c r="B1703" s="503"/>
      <c r="C1703" s="437"/>
      <c r="D1703" s="437"/>
      <c r="E1703" s="437"/>
      <c r="F1703" s="437"/>
      <c r="G1703" s="502"/>
      <c r="H1703" s="437"/>
      <c r="I1703" s="492"/>
      <c r="J1703" s="437"/>
      <c r="K1703" s="437"/>
      <c r="L1703" s="437"/>
      <c r="M1703" s="437"/>
      <c r="N1703" s="437"/>
      <c r="O1703" s="437"/>
      <c r="P1703" s="437"/>
      <c r="Q1703" s="437"/>
      <c r="R1703" s="437"/>
      <c r="S1703" s="437"/>
      <c r="T1703" s="437"/>
      <c r="U1703" s="437"/>
      <c r="V1703" s="437"/>
      <c r="W1703" s="437"/>
      <c r="X1703" s="437"/>
      <c r="Y1703" s="437"/>
      <c r="Z1703" s="437"/>
      <c r="AA1703" s="437"/>
      <c r="AB1703" s="437"/>
    </row>
    <row r="1704">
      <c r="A1704" s="503"/>
      <c r="B1704" s="503"/>
      <c r="C1704" s="437"/>
      <c r="D1704" s="437"/>
      <c r="E1704" s="437"/>
      <c r="F1704" s="437"/>
      <c r="G1704" s="502"/>
      <c r="H1704" s="437"/>
      <c r="I1704" s="492"/>
      <c r="J1704" s="437"/>
      <c r="K1704" s="437"/>
      <c r="L1704" s="437"/>
      <c r="M1704" s="437"/>
      <c r="N1704" s="437"/>
      <c r="O1704" s="437"/>
      <c r="P1704" s="437"/>
      <c r="Q1704" s="437"/>
      <c r="R1704" s="437"/>
      <c r="S1704" s="437"/>
      <c r="T1704" s="437"/>
      <c r="U1704" s="437"/>
      <c r="V1704" s="437"/>
      <c r="W1704" s="437"/>
      <c r="X1704" s="437"/>
      <c r="Y1704" s="437"/>
      <c r="Z1704" s="437"/>
      <c r="AA1704" s="437"/>
      <c r="AB1704" s="437"/>
    </row>
    <row r="1705">
      <c r="A1705" s="503"/>
      <c r="B1705" s="503"/>
      <c r="C1705" s="437"/>
      <c r="D1705" s="437"/>
      <c r="E1705" s="437"/>
      <c r="F1705" s="437"/>
      <c r="G1705" s="502"/>
      <c r="H1705" s="437"/>
      <c r="I1705" s="492"/>
      <c r="J1705" s="437"/>
      <c r="K1705" s="437"/>
      <c r="L1705" s="437"/>
      <c r="M1705" s="437"/>
      <c r="N1705" s="437"/>
      <c r="O1705" s="437"/>
      <c r="P1705" s="437"/>
      <c r="Q1705" s="437"/>
      <c r="R1705" s="437"/>
      <c r="S1705" s="437"/>
      <c r="T1705" s="437"/>
      <c r="U1705" s="437"/>
      <c r="V1705" s="437"/>
      <c r="W1705" s="437"/>
      <c r="X1705" s="437"/>
      <c r="Y1705" s="437"/>
      <c r="Z1705" s="437"/>
      <c r="AA1705" s="437"/>
      <c r="AB1705" s="437"/>
    </row>
    <row r="1706">
      <c r="A1706" s="503"/>
      <c r="B1706" s="503"/>
      <c r="C1706" s="437"/>
      <c r="D1706" s="437"/>
      <c r="E1706" s="437"/>
      <c r="F1706" s="437"/>
      <c r="G1706" s="502"/>
      <c r="H1706" s="437"/>
      <c r="I1706" s="492"/>
      <c r="J1706" s="437"/>
      <c r="K1706" s="437"/>
      <c r="L1706" s="437"/>
      <c r="M1706" s="437"/>
      <c r="N1706" s="437"/>
      <c r="O1706" s="437"/>
      <c r="P1706" s="437"/>
      <c r="Q1706" s="437"/>
      <c r="R1706" s="437"/>
      <c r="S1706" s="437"/>
      <c r="T1706" s="437"/>
      <c r="U1706" s="437"/>
      <c r="V1706" s="437"/>
      <c r="W1706" s="437"/>
      <c r="X1706" s="437"/>
      <c r="Y1706" s="437"/>
      <c r="Z1706" s="437"/>
      <c r="AA1706" s="437"/>
      <c r="AB1706" s="437"/>
    </row>
    <row r="1707">
      <c r="A1707" s="503"/>
      <c r="B1707" s="503"/>
      <c r="C1707" s="437"/>
      <c r="D1707" s="437"/>
      <c r="E1707" s="437"/>
      <c r="F1707" s="437"/>
      <c r="G1707" s="502"/>
      <c r="H1707" s="437"/>
      <c r="I1707" s="492"/>
      <c r="J1707" s="437"/>
      <c r="K1707" s="437"/>
      <c r="L1707" s="437"/>
      <c r="M1707" s="437"/>
      <c r="N1707" s="437"/>
      <c r="O1707" s="437"/>
      <c r="P1707" s="437"/>
      <c r="Q1707" s="437"/>
      <c r="R1707" s="437"/>
      <c r="S1707" s="437"/>
      <c r="T1707" s="437"/>
      <c r="U1707" s="437"/>
      <c r="V1707" s="437"/>
      <c r="W1707" s="437"/>
      <c r="X1707" s="437"/>
      <c r="Y1707" s="437"/>
      <c r="Z1707" s="437"/>
      <c r="AA1707" s="437"/>
      <c r="AB1707" s="437"/>
    </row>
    <row r="1708">
      <c r="A1708" s="503"/>
      <c r="B1708" s="503"/>
      <c r="C1708" s="437"/>
      <c r="D1708" s="437"/>
      <c r="E1708" s="437"/>
      <c r="F1708" s="437"/>
      <c r="G1708" s="502"/>
      <c r="H1708" s="437"/>
      <c r="I1708" s="492"/>
      <c r="J1708" s="437"/>
      <c r="K1708" s="437"/>
      <c r="L1708" s="437"/>
      <c r="M1708" s="437"/>
      <c r="N1708" s="437"/>
      <c r="O1708" s="437"/>
      <c r="P1708" s="437"/>
      <c r="Q1708" s="437"/>
      <c r="R1708" s="437"/>
      <c r="S1708" s="437"/>
      <c r="T1708" s="437"/>
      <c r="U1708" s="437"/>
      <c r="V1708" s="437"/>
      <c r="W1708" s="437"/>
      <c r="X1708" s="437"/>
      <c r="Y1708" s="437"/>
      <c r="Z1708" s="437"/>
      <c r="AA1708" s="437"/>
      <c r="AB1708" s="437"/>
    </row>
    <row r="1709">
      <c r="A1709" s="503"/>
      <c r="B1709" s="503"/>
      <c r="C1709" s="437"/>
      <c r="D1709" s="437"/>
      <c r="E1709" s="437"/>
      <c r="F1709" s="437"/>
      <c r="G1709" s="502"/>
      <c r="H1709" s="437"/>
      <c r="I1709" s="492"/>
      <c r="J1709" s="437"/>
      <c r="K1709" s="437"/>
      <c r="L1709" s="437"/>
      <c r="M1709" s="437"/>
      <c r="N1709" s="437"/>
      <c r="O1709" s="437"/>
      <c r="P1709" s="437"/>
      <c r="Q1709" s="437"/>
      <c r="R1709" s="437"/>
      <c r="S1709" s="437"/>
      <c r="T1709" s="437"/>
      <c r="U1709" s="437"/>
      <c r="V1709" s="437"/>
      <c r="W1709" s="437"/>
      <c r="X1709" s="437"/>
      <c r="Y1709" s="437"/>
      <c r="Z1709" s="437"/>
      <c r="AA1709" s="437"/>
      <c r="AB1709" s="437"/>
    </row>
    <row r="1710">
      <c r="A1710" s="503"/>
      <c r="B1710" s="503"/>
      <c r="C1710" s="437"/>
      <c r="D1710" s="437"/>
      <c r="E1710" s="437"/>
      <c r="F1710" s="437"/>
      <c r="G1710" s="502"/>
      <c r="H1710" s="437"/>
      <c r="I1710" s="492"/>
      <c r="J1710" s="437"/>
      <c r="K1710" s="437"/>
      <c r="L1710" s="437"/>
      <c r="M1710" s="437"/>
      <c r="N1710" s="437"/>
      <c r="O1710" s="437"/>
      <c r="P1710" s="437"/>
      <c r="Q1710" s="437"/>
      <c r="R1710" s="437"/>
      <c r="S1710" s="437"/>
      <c r="T1710" s="437"/>
      <c r="U1710" s="437"/>
      <c r="V1710" s="437"/>
      <c r="W1710" s="437"/>
      <c r="X1710" s="437"/>
      <c r="Y1710" s="437"/>
      <c r="Z1710" s="437"/>
      <c r="AA1710" s="437"/>
      <c r="AB1710" s="437"/>
    </row>
    <row r="1711">
      <c r="A1711" s="503"/>
      <c r="B1711" s="503"/>
      <c r="C1711" s="437"/>
      <c r="D1711" s="437"/>
      <c r="E1711" s="437"/>
      <c r="F1711" s="437"/>
      <c r="G1711" s="502"/>
      <c r="H1711" s="437"/>
      <c r="I1711" s="492"/>
      <c r="J1711" s="437"/>
      <c r="K1711" s="437"/>
      <c r="L1711" s="437"/>
      <c r="M1711" s="437"/>
      <c r="N1711" s="437"/>
      <c r="O1711" s="437"/>
      <c r="P1711" s="437"/>
      <c r="Q1711" s="437"/>
      <c r="R1711" s="437"/>
      <c r="S1711" s="437"/>
      <c r="T1711" s="437"/>
      <c r="U1711" s="437"/>
      <c r="V1711" s="437"/>
      <c r="W1711" s="437"/>
      <c r="X1711" s="437"/>
      <c r="Y1711" s="437"/>
      <c r="Z1711" s="437"/>
      <c r="AA1711" s="437"/>
      <c r="AB1711" s="437"/>
    </row>
    <row r="1712">
      <c r="A1712" s="503"/>
      <c r="B1712" s="503"/>
      <c r="C1712" s="437"/>
      <c r="D1712" s="437"/>
      <c r="E1712" s="437"/>
      <c r="F1712" s="437"/>
      <c r="G1712" s="502"/>
      <c r="H1712" s="437"/>
      <c r="I1712" s="492"/>
      <c r="J1712" s="437"/>
      <c r="K1712" s="437"/>
      <c r="L1712" s="437"/>
      <c r="M1712" s="437"/>
      <c r="N1712" s="437"/>
      <c r="O1712" s="437"/>
      <c r="P1712" s="437"/>
      <c r="Q1712" s="437"/>
      <c r="R1712" s="437"/>
      <c r="S1712" s="437"/>
      <c r="T1712" s="437"/>
      <c r="U1712" s="437"/>
      <c r="V1712" s="437"/>
      <c r="W1712" s="437"/>
      <c r="X1712" s="437"/>
      <c r="Y1712" s="437"/>
      <c r="Z1712" s="437"/>
      <c r="AA1712" s="437"/>
      <c r="AB1712" s="437"/>
    </row>
    <row r="1713">
      <c r="A1713" s="503"/>
      <c r="B1713" s="503"/>
      <c r="C1713" s="437"/>
      <c r="D1713" s="437"/>
      <c r="E1713" s="437"/>
      <c r="F1713" s="437"/>
      <c r="G1713" s="502"/>
      <c r="H1713" s="437"/>
      <c r="I1713" s="492"/>
      <c r="J1713" s="437"/>
      <c r="K1713" s="437"/>
      <c r="L1713" s="437"/>
      <c r="M1713" s="437"/>
      <c r="N1713" s="437"/>
      <c r="O1713" s="437"/>
      <c r="P1713" s="437"/>
      <c r="Q1713" s="437"/>
      <c r="R1713" s="437"/>
      <c r="S1713" s="437"/>
      <c r="T1713" s="437"/>
      <c r="U1713" s="437"/>
      <c r="V1713" s="437"/>
      <c r="W1713" s="437"/>
      <c r="X1713" s="437"/>
      <c r="Y1713" s="437"/>
      <c r="Z1713" s="437"/>
      <c r="AA1713" s="437"/>
      <c r="AB1713" s="437"/>
    </row>
    <row r="1714">
      <c r="A1714" s="503"/>
      <c r="B1714" s="503"/>
      <c r="C1714" s="437"/>
      <c r="D1714" s="437"/>
      <c r="E1714" s="437"/>
      <c r="F1714" s="437"/>
      <c r="G1714" s="502"/>
      <c r="H1714" s="437"/>
      <c r="I1714" s="492"/>
      <c r="J1714" s="437"/>
      <c r="K1714" s="437"/>
      <c r="L1714" s="437"/>
      <c r="M1714" s="437"/>
      <c r="N1714" s="437"/>
      <c r="O1714" s="437"/>
      <c r="P1714" s="437"/>
      <c r="Q1714" s="437"/>
      <c r="R1714" s="437"/>
      <c r="S1714" s="437"/>
      <c r="T1714" s="437"/>
      <c r="U1714" s="437"/>
      <c r="V1714" s="437"/>
      <c r="W1714" s="437"/>
      <c r="X1714" s="437"/>
      <c r="Y1714" s="437"/>
      <c r="Z1714" s="437"/>
      <c r="AA1714" s="437"/>
      <c r="AB1714" s="437"/>
    </row>
    <row r="1715">
      <c r="A1715" s="503"/>
      <c r="B1715" s="503"/>
      <c r="C1715" s="437"/>
      <c r="D1715" s="437"/>
      <c r="E1715" s="437"/>
      <c r="F1715" s="437"/>
      <c r="G1715" s="502"/>
      <c r="H1715" s="437"/>
      <c r="I1715" s="492"/>
      <c r="J1715" s="437"/>
      <c r="K1715" s="437"/>
      <c r="L1715" s="437"/>
      <c r="M1715" s="437"/>
      <c r="N1715" s="437"/>
      <c r="O1715" s="437"/>
      <c r="P1715" s="437"/>
      <c r="Q1715" s="437"/>
      <c r="R1715" s="437"/>
      <c r="S1715" s="437"/>
      <c r="T1715" s="437"/>
      <c r="U1715" s="437"/>
      <c r="V1715" s="437"/>
      <c r="W1715" s="437"/>
      <c r="X1715" s="437"/>
      <c r="Y1715" s="437"/>
      <c r="Z1715" s="437"/>
      <c r="AA1715" s="437"/>
      <c r="AB1715" s="437"/>
    </row>
    <row r="1716">
      <c r="A1716" s="503"/>
      <c r="B1716" s="503"/>
      <c r="C1716" s="437"/>
      <c r="D1716" s="437"/>
      <c r="E1716" s="437"/>
      <c r="F1716" s="437"/>
      <c r="G1716" s="502"/>
      <c r="H1716" s="437"/>
      <c r="I1716" s="492"/>
      <c r="J1716" s="437"/>
      <c r="K1716" s="437"/>
      <c r="L1716" s="437"/>
      <c r="M1716" s="437"/>
      <c r="N1716" s="437"/>
      <c r="O1716" s="437"/>
      <c r="P1716" s="437"/>
      <c r="Q1716" s="437"/>
      <c r="R1716" s="437"/>
      <c r="S1716" s="437"/>
      <c r="T1716" s="437"/>
      <c r="U1716" s="437"/>
      <c r="V1716" s="437"/>
      <c r="W1716" s="437"/>
      <c r="X1716" s="437"/>
      <c r="Y1716" s="437"/>
      <c r="Z1716" s="437"/>
      <c r="AA1716" s="437"/>
      <c r="AB1716" s="437"/>
    </row>
    <row r="1717">
      <c r="A1717" s="503"/>
      <c r="B1717" s="503"/>
      <c r="C1717" s="437"/>
      <c r="D1717" s="437"/>
      <c r="E1717" s="437"/>
      <c r="F1717" s="437"/>
      <c r="G1717" s="502"/>
      <c r="H1717" s="437"/>
      <c r="I1717" s="492"/>
      <c r="J1717" s="437"/>
      <c r="K1717" s="437"/>
      <c r="L1717" s="437"/>
      <c r="M1717" s="437"/>
      <c r="N1717" s="437"/>
      <c r="O1717" s="437"/>
      <c r="P1717" s="437"/>
      <c r="Q1717" s="437"/>
      <c r="R1717" s="437"/>
      <c r="S1717" s="437"/>
      <c r="T1717" s="437"/>
      <c r="U1717" s="437"/>
      <c r="V1717" s="437"/>
      <c r="W1717" s="437"/>
      <c r="X1717" s="437"/>
      <c r="Y1717" s="437"/>
      <c r="Z1717" s="437"/>
      <c r="AA1717" s="437"/>
      <c r="AB1717" s="437"/>
    </row>
    <row r="1718">
      <c r="A1718" s="503"/>
      <c r="B1718" s="503"/>
      <c r="C1718" s="437"/>
      <c r="D1718" s="437"/>
      <c r="E1718" s="437"/>
      <c r="F1718" s="437"/>
      <c r="G1718" s="502"/>
      <c r="H1718" s="437"/>
      <c r="I1718" s="492"/>
      <c r="J1718" s="437"/>
      <c r="K1718" s="437"/>
      <c r="L1718" s="437"/>
      <c r="M1718" s="437"/>
      <c r="N1718" s="437"/>
      <c r="O1718" s="437"/>
      <c r="P1718" s="437"/>
      <c r="Q1718" s="437"/>
      <c r="R1718" s="437"/>
      <c r="S1718" s="437"/>
      <c r="T1718" s="437"/>
      <c r="U1718" s="437"/>
      <c r="V1718" s="437"/>
      <c r="W1718" s="437"/>
      <c r="X1718" s="437"/>
      <c r="Y1718" s="437"/>
      <c r="Z1718" s="437"/>
      <c r="AA1718" s="437"/>
      <c r="AB1718" s="437"/>
    </row>
    <row r="1719">
      <c r="A1719" s="503"/>
      <c r="B1719" s="503"/>
      <c r="C1719" s="437"/>
      <c r="D1719" s="437"/>
      <c r="E1719" s="437"/>
      <c r="F1719" s="437"/>
      <c r="G1719" s="502"/>
      <c r="H1719" s="437"/>
      <c r="I1719" s="492"/>
      <c r="J1719" s="437"/>
      <c r="K1719" s="437"/>
      <c r="L1719" s="437"/>
      <c r="M1719" s="437"/>
      <c r="N1719" s="437"/>
      <c r="O1719" s="437"/>
      <c r="P1719" s="437"/>
      <c r="Q1719" s="437"/>
      <c r="R1719" s="437"/>
      <c r="S1719" s="437"/>
      <c r="T1719" s="437"/>
      <c r="U1719" s="437"/>
      <c r="V1719" s="437"/>
      <c r="W1719" s="437"/>
      <c r="X1719" s="437"/>
      <c r="Y1719" s="437"/>
      <c r="Z1719" s="437"/>
      <c r="AA1719" s="437"/>
      <c r="AB1719" s="437"/>
    </row>
    <row r="1720">
      <c r="A1720" s="503"/>
      <c r="B1720" s="503"/>
      <c r="C1720" s="437"/>
      <c r="D1720" s="437"/>
      <c r="E1720" s="437"/>
      <c r="F1720" s="437"/>
      <c r="G1720" s="502"/>
      <c r="H1720" s="437"/>
      <c r="I1720" s="492"/>
      <c r="J1720" s="437"/>
      <c r="K1720" s="437"/>
      <c r="L1720" s="437"/>
      <c r="M1720" s="437"/>
      <c r="N1720" s="437"/>
      <c r="O1720" s="437"/>
      <c r="P1720" s="437"/>
      <c r="Q1720" s="437"/>
      <c r="R1720" s="437"/>
      <c r="S1720" s="437"/>
      <c r="T1720" s="437"/>
      <c r="U1720" s="437"/>
      <c r="V1720" s="437"/>
      <c r="W1720" s="437"/>
      <c r="X1720" s="437"/>
      <c r="Y1720" s="437"/>
      <c r="Z1720" s="437"/>
      <c r="AA1720" s="437"/>
      <c r="AB1720" s="437"/>
    </row>
    <row r="1721">
      <c r="A1721" s="503"/>
      <c r="B1721" s="503"/>
      <c r="C1721" s="437"/>
      <c r="D1721" s="437"/>
      <c r="E1721" s="437"/>
      <c r="F1721" s="437"/>
      <c r="G1721" s="502"/>
      <c r="H1721" s="437"/>
      <c r="I1721" s="492"/>
      <c r="J1721" s="437"/>
      <c r="K1721" s="437"/>
      <c r="L1721" s="437"/>
      <c r="M1721" s="437"/>
      <c r="N1721" s="437"/>
      <c r="O1721" s="437"/>
      <c r="P1721" s="437"/>
      <c r="Q1721" s="437"/>
      <c r="R1721" s="437"/>
      <c r="S1721" s="437"/>
      <c r="T1721" s="437"/>
      <c r="U1721" s="437"/>
      <c r="V1721" s="437"/>
      <c r="W1721" s="437"/>
      <c r="X1721" s="437"/>
      <c r="Y1721" s="437"/>
      <c r="Z1721" s="437"/>
      <c r="AA1721" s="437"/>
      <c r="AB1721" s="437"/>
    </row>
    <row r="1722">
      <c r="A1722" s="503"/>
      <c r="B1722" s="503"/>
      <c r="C1722" s="437"/>
      <c r="D1722" s="437"/>
      <c r="E1722" s="437"/>
      <c r="F1722" s="437"/>
      <c r="G1722" s="502"/>
      <c r="H1722" s="437"/>
      <c r="I1722" s="492"/>
      <c r="J1722" s="437"/>
      <c r="K1722" s="437"/>
      <c r="L1722" s="437"/>
      <c r="M1722" s="437"/>
      <c r="N1722" s="437"/>
      <c r="O1722" s="437"/>
      <c r="P1722" s="437"/>
      <c r="Q1722" s="437"/>
      <c r="R1722" s="437"/>
      <c r="S1722" s="437"/>
      <c r="T1722" s="437"/>
      <c r="U1722" s="437"/>
      <c r="V1722" s="437"/>
      <c r="W1722" s="437"/>
      <c r="X1722" s="437"/>
      <c r="Y1722" s="437"/>
      <c r="Z1722" s="437"/>
      <c r="AA1722" s="437"/>
      <c r="AB1722" s="437"/>
    </row>
    <row r="1723">
      <c r="A1723" s="503"/>
      <c r="B1723" s="503"/>
      <c r="C1723" s="437"/>
      <c r="D1723" s="437"/>
      <c r="E1723" s="437"/>
      <c r="F1723" s="437"/>
      <c r="G1723" s="502"/>
      <c r="H1723" s="437"/>
      <c r="I1723" s="492"/>
      <c r="J1723" s="437"/>
      <c r="K1723" s="437"/>
      <c r="L1723" s="437"/>
      <c r="M1723" s="437"/>
      <c r="N1723" s="437"/>
      <c r="O1723" s="437"/>
      <c r="P1723" s="437"/>
      <c r="Q1723" s="437"/>
      <c r="R1723" s="437"/>
      <c r="S1723" s="437"/>
      <c r="T1723" s="437"/>
      <c r="U1723" s="437"/>
      <c r="V1723" s="437"/>
      <c r="W1723" s="437"/>
      <c r="X1723" s="437"/>
      <c r="Y1723" s="437"/>
      <c r="Z1723" s="437"/>
      <c r="AA1723" s="437"/>
      <c r="AB1723" s="437"/>
    </row>
    <row r="1724">
      <c r="A1724" s="503"/>
      <c r="B1724" s="503"/>
      <c r="C1724" s="437"/>
      <c r="D1724" s="437"/>
      <c r="E1724" s="437"/>
      <c r="F1724" s="437"/>
      <c r="G1724" s="502"/>
      <c r="H1724" s="437"/>
      <c r="I1724" s="492"/>
      <c r="J1724" s="437"/>
      <c r="K1724" s="437"/>
      <c r="L1724" s="437"/>
      <c r="M1724" s="437"/>
      <c r="N1724" s="437"/>
      <c r="O1724" s="437"/>
      <c r="P1724" s="437"/>
      <c r="Q1724" s="437"/>
      <c r="R1724" s="437"/>
      <c r="S1724" s="437"/>
      <c r="T1724" s="437"/>
      <c r="U1724" s="437"/>
      <c r="V1724" s="437"/>
      <c r="W1724" s="437"/>
      <c r="X1724" s="437"/>
      <c r="Y1724" s="437"/>
      <c r="Z1724" s="437"/>
      <c r="AA1724" s="437"/>
      <c r="AB1724" s="437"/>
    </row>
    <row r="1725">
      <c r="A1725" s="503"/>
      <c r="B1725" s="503"/>
      <c r="C1725" s="437"/>
      <c r="D1725" s="437"/>
      <c r="E1725" s="437"/>
      <c r="F1725" s="437"/>
      <c r="G1725" s="502"/>
      <c r="H1725" s="437"/>
      <c r="I1725" s="492"/>
      <c r="J1725" s="437"/>
      <c r="K1725" s="437"/>
      <c r="L1725" s="437"/>
      <c r="M1725" s="437"/>
      <c r="N1725" s="437"/>
      <c r="O1725" s="437"/>
      <c r="P1725" s="437"/>
      <c r="Q1725" s="437"/>
      <c r="R1725" s="437"/>
      <c r="S1725" s="437"/>
      <c r="T1725" s="437"/>
      <c r="U1725" s="437"/>
      <c r="V1725" s="437"/>
      <c r="W1725" s="437"/>
      <c r="X1725" s="437"/>
      <c r="Y1725" s="437"/>
      <c r="Z1725" s="437"/>
      <c r="AA1725" s="437"/>
      <c r="AB1725" s="437"/>
    </row>
    <row r="1726">
      <c r="A1726" s="503"/>
      <c r="B1726" s="503"/>
      <c r="C1726" s="437"/>
      <c r="D1726" s="437"/>
      <c r="E1726" s="437"/>
      <c r="F1726" s="437"/>
      <c r="G1726" s="502"/>
      <c r="H1726" s="437"/>
      <c r="I1726" s="492"/>
      <c r="J1726" s="437"/>
      <c r="K1726" s="437"/>
      <c r="L1726" s="437"/>
      <c r="M1726" s="437"/>
      <c r="N1726" s="437"/>
      <c r="O1726" s="437"/>
      <c r="P1726" s="437"/>
      <c r="Q1726" s="437"/>
      <c r="R1726" s="437"/>
      <c r="S1726" s="437"/>
      <c r="T1726" s="437"/>
      <c r="U1726" s="437"/>
      <c r="V1726" s="437"/>
      <c r="W1726" s="437"/>
      <c r="X1726" s="437"/>
      <c r="Y1726" s="437"/>
      <c r="Z1726" s="437"/>
      <c r="AA1726" s="437"/>
      <c r="AB1726" s="437"/>
    </row>
    <row r="1727">
      <c r="A1727" s="503"/>
      <c r="B1727" s="503"/>
      <c r="C1727" s="437"/>
      <c r="D1727" s="437"/>
      <c r="E1727" s="437"/>
      <c r="F1727" s="437"/>
      <c r="G1727" s="502"/>
      <c r="H1727" s="437"/>
      <c r="I1727" s="492"/>
      <c r="J1727" s="437"/>
      <c r="K1727" s="437"/>
      <c r="L1727" s="437"/>
      <c r="M1727" s="437"/>
      <c r="N1727" s="437"/>
      <c r="O1727" s="437"/>
      <c r="P1727" s="437"/>
      <c r="Q1727" s="437"/>
      <c r="R1727" s="437"/>
      <c r="S1727" s="437"/>
      <c r="T1727" s="437"/>
      <c r="U1727" s="437"/>
      <c r="V1727" s="437"/>
      <c r="W1727" s="437"/>
      <c r="X1727" s="437"/>
      <c r="Y1727" s="437"/>
      <c r="Z1727" s="437"/>
      <c r="AA1727" s="437"/>
      <c r="AB1727" s="437"/>
    </row>
    <row r="1728">
      <c r="A1728" s="503"/>
      <c r="B1728" s="503"/>
      <c r="C1728" s="437"/>
      <c r="D1728" s="437"/>
      <c r="E1728" s="437"/>
      <c r="F1728" s="437"/>
      <c r="G1728" s="502"/>
      <c r="H1728" s="437"/>
      <c r="I1728" s="492"/>
      <c r="J1728" s="437"/>
      <c r="K1728" s="437"/>
      <c r="L1728" s="437"/>
      <c r="M1728" s="437"/>
      <c r="N1728" s="437"/>
      <c r="O1728" s="437"/>
      <c r="P1728" s="437"/>
      <c r="Q1728" s="437"/>
      <c r="R1728" s="437"/>
      <c r="S1728" s="437"/>
      <c r="T1728" s="437"/>
      <c r="U1728" s="437"/>
      <c r="V1728" s="437"/>
      <c r="W1728" s="437"/>
      <c r="X1728" s="437"/>
      <c r="Y1728" s="437"/>
      <c r="Z1728" s="437"/>
      <c r="AA1728" s="437"/>
      <c r="AB1728" s="437"/>
    </row>
    <row r="1729">
      <c r="A1729" s="503"/>
      <c r="B1729" s="503"/>
      <c r="C1729" s="437"/>
      <c r="D1729" s="437"/>
      <c r="E1729" s="437"/>
      <c r="F1729" s="437"/>
      <c r="G1729" s="502"/>
      <c r="H1729" s="437"/>
      <c r="I1729" s="492"/>
      <c r="J1729" s="437"/>
      <c r="K1729" s="437"/>
      <c r="L1729" s="437"/>
      <c r="M1729" s="437"/>
      <c r="N1729" s="437"/>
      <c r="O1729" s="437"/>
      <c r="P1729" s="437"/>
      <c r="Q1729" s="437"/>
      <c r="R1729" s="437"/>
      <c r="S1729" s="437"/>
      <c r="T1729" s="437"/>
      <c r="U1729" s="437"/>
      <c r="V1729" s="437"/>
      <c r="W1729" s="437"/>
      <c r="X1729" s="437"/>
      <c r="Y1729" s="437"/>
      <c r="Z1729" s="437"/>
      <c r="AA1729" s="437"/>
      <c r="AB1729" s="437"/>
    </row>
    <row r="1730">
      <c r="A1730" s="503"/>
      <c r="B1730" s="503"/>
      <c r="C1730" s="437"/>
      <c r="D1730" s="437"/>
      <c r="E1730" s="437"/>
      <c r="F1730" s="437"/>
      <c r="G1730" s="502"/>
      <c r="H1730" s="437"/>
      <c r="I1730" s="492"/>
      <c r="J1730" s="437"/>
      <c r="K1730" s="437"/>
      <c r="L1730" s="437"/>
      <c r="M1730" s="437"/>
      <c r="N1730" s="437"/>
      <c r="O1730" s="437"/>
      <c r="P1730" s="437"/>
      <c r="Q1730" s="437"/>
      <c r="R1730" s="437"/>
      <c r="S1730" s="437"/>
      <c r="T1730" s="437"/>
      <c r="U1730" s="437"/>
      <c r="V1730" s="437"/>
      <c r="W1730" s="437"/>
      <c r="X1730" s="437"/>
      <c r="Y1730" s="437"/>
      <c r="Z1730" s="437"/>
      <c r="AA1730" s="437"/>
      <c r="AB1730" s="437"/>
    </row>
    <row r="1731">
      <c r="A1731" s="503"/>
      <c r="B1731" s="503"/>
      <c r="C1731" s="437"/>
      <c r="D1731" s="437"/>
      <c r="E1731" s="437"/>
      <c r="F1731" s="437"/>
      <c r="G1731" s="502"/>
      <c r="H1731" s="437"/>
      <c r="I1731" s="492"/>
      <c r="J1731" s="437"/>
      <c r="K1731" s="437"/>
      <c r="L1731" s="437"/>
      <c r="M1731" s="437"/>
      <c r="N1731" s="437"/>
      <c r="O1731" s="437"/>
      <c r="P1731" s="437"/>
      <c r="Q1731" s="437"/>
      <c r="R1731" s="437"/>
      <c r="S1731" s="437"/>
      <c r="T1731" s="437"/>
      <c r="U1731" s="437"/>
      <c r="V1731" s="437"/>
      <c r="W1731" s="437"/>
      <c r="X1731" s="437"/>
      <c r="Y1731" s="437"/>
      <c r="Z1731" s="437"/>
      <c r="AA1731" s="437"/>
      <c r="AB1731" s="437"/>
    </row>
    <row r="1732">
      <c r="A1732" s="503"/>
      <c r="B1732" s="503"/>
      <c r="C1732" s="437"/>
      <c r="D1732" s="437"/>
      <c r="E1732" s="437"/>
      <c r="F1732" s="437"/>
      <c r="G1732" s="502"/>
      <c r="H1732" s="437"/>
      <c r="I1732" s="492"/>
      <c r="J1732" s="437"/>
      <c r="K1732" s="437"/>
      <c r="L1732" s="437"/>
      <c r="M1732" s="437"/>
      <c r="N1732" s="437"/>
      <c r="O1732" s="437"/>
      <c r="P1732" s="437"/>
      <c r="Q1732" s="437"/>
      <c r="R1732" s="437"/>
      <c r="S1732" s="437"/>
      <c r="T1732" s="437"/>
      <c r="U1732" s="437"/>
      <c r="V1732" s="437"/>
      <c r="W1732" s="437"/>
      <c r="X1732" s="437"/>
      <c r="Y1732" s="437"/>
      <c r="Z1732" s="437"/>
      <c r="AA1732" s="437"/>
      <c r="AB1732" s="437"/>
    </row>
    <row r="1733">
      <c r="A1733" s="503"/>
      <c r="B1733" s="503"/>
      <c r="C1733" s="437"/>
      <c r="D1733" s="437"/>
      <c r="E1733" s="437"/>
      <c r="F1733" s="437"/>
      <c r="G1733" s="502"/>
      <c r="H1733" s="437"/>
      <c r="I1733" s="492"/>
      <c r="J1733" s="437"/>
      <c r="K1733" s="437"/>
      <c r="L1733" s="437"/>
      <c r="M1733" s="437"/>
      <c r="N1733" s="437"/>
      <c r="O1733" s="437"/>
      <c r="P1733" s="437"/>
      <c r="Q1733" s="437"/>
      <c r="R1733" s="437"/>
      <c r="S1733" s="437"/>
      <c r="T1733" s="437"/>
      <c r="U1733" s="437"/>
      <c r="V1733" s="437"/>
      <c r="W1733" s="437"/>
      <c r="X1733" s="437"/>
      <c r="Y1733" s="437"/>
      <c r="Z1733" s="437"/>
      <c r="AA1733" s="437"/>
      <c r="AB1733" s="437"/>
    </row>
    <row r="1734">
      <c r="A1734" s="503"/>
      <c r="B1734" s="503"/>
      <c r="C1734" s="437"/>
      <c r="D1734" s="437"/>
      <c r="E1734" s="437"/>
      <c r="F1734" s="437"/>
      <c r="G1734" s="502"/>
      <c r="H1734" s="437"/>
      <c r="I1734" s="492"/>
      <c r="J1734" s="437"/>
      <c r="K1734" s="437"/>
      <c r="L1734" s="437"/>
      <c r="M1734" s="437"/>
      <c r="N1734" s="437"/>
      <c r="O1734" s="437"/>
      <c r="P1734" s="437"/>
      <c r="Q1734" s="437"/>
      <c r="R1734" s="437"/>
      <c r="S1734" s="437"/>
      <c r="T1734" s="437"/>
      <c r="U1734" s="437"/>
      <c r="V1734" s="437"/>
      <c r="W1734" s="437"/>
      <c r="X1734" s="437"/>
      <c r="Y1734" s="437"/>
      <c r="Z1734" s="437"/>
      <c r="AA1734" s="437"/>
      <c r="AB1734" s="437"/>
    </row>
    <row r="1735">
      <c r="A1735" s="503"/>
      <c r="B1735" s="503"/>
      <c r="C1735" s="437"/>
      <c r="D1735" s="437"/>
      <c r="E1735" s="437"/>
      <c r="F1735" s="437"/>
      <c r="G1735" s="502"/>
      <c r="H1735" s="437"/>
      <c r="I1735" s="492"/>
      <c r="J1735" s="437"/>
      <c r="K1735" s="437"/>
      <c r="L1735" s="437"/>
      <c r="M1735" s="437"/>
      <c r="N1735" s="437"/>
      <c r="O1735" s="437"/>
      <c r="P1735" s="437"/>
      <c r="Q1735" s="437"/>
      <c r="R1735" s="437"/>
      <c r="S1735" s="437"/>
      <c r="T1735" s="437"/>
      <c r="U1735" s="437"/>
      <c r="V1735" s="437"/>
      <c r="W1735" s="437"/>
      <c r="X1735" s="437"/>
      <c r="Y1735" s="437"/>
      <c r="Z1735" s="437"/>
      <c r="AA1735" s="437"/>
      <c r="AB1735" s="437"/>
    </row>
    <row r="1736">
      <c r="A1736" s="503"/>
      <c r="B1736" s="503"/>
      <c r="C1736" s="437"/>
      <c r="D1736" s="437"/>
      <c r="E1736" s="437"/>
      <c r="F1736" s="437"/>
      <c r="G1736" s="502"/>
      <c r="H1736" s="437"/>
      <c r="I1736" s="492"/>
      <c r="J1736" s="437"/>
      <c r="K1736" s="437"/>
      <c r="L1736" s="437"/>
      <c r="M1736" s="437"/>
      <c r="N1736" s="437"/>
      <c r="O1736" s="437"/>
      <c r="P1736" s="437"/>
      <c r="Q1736" s="437"/>
      <c r="R1736" s="437"/>
      <c r="S1736" s="437"/>
      <c r="T1736" s="437"/>
      <c r="U1736" s="437"/>
      <c r="V1736" s="437"/>
      <c r="W1736" s="437"/>
      <c r="X1736" s="437"/>
      <c r="Y1736" s="437"/>
      <c r="Z1736" s="437"/>
      <c r="AA1736" s="437"/>
      <c r="AB1736" s="437"/>
    </row>
    <row r="1737">
      <c r="A1737" s="503"/>
      <c r="B1737" s="503"/>
      <c r="C1737" s="437"/>
      <c r="D1737" s="437"/>
      <c r="E1737" s="437"/>
      <c r="F1737" s="437"/>
      <c r="G1737" s="502"/>
      <c r="H1737" s="437"/>
      <c r="I1737" s="492"/>
      <c r="J1737" s="437"/>
      <c r="K1737" s="437"/>
      <c r="L1737" s="437"/>
      <c r="M1737" s="437"/>
      <c r="N1737" s="437"/>
      <c r="O1737" s="437"/>
      <c r="P1737" s="437"/>
      <c r="Q1737" s="437"/>
      <c r="R1737" s="437"/>
      <c r="S1737" s="437"/>
      <c r="T1737" s="437"/>
      <c r="U1737" s="437"/>
      <c r="V1737" s="437"/>
      <c r="W1737" s="437"/>
      <c r="X1737" s="437"/>
      <c r="Y1737" s="437"/>
      <c r="Z1737" s="437"/>
      <c r="AA1737" s="437"/>
      <c r="AB1737" s="437"/>
    </row>
    <row r="1738">
      <c r="A1738" s="503"/>
      <c r="B1738" s="503"/>
      <c r="C1738" s="437"/>
      <c r="D1738" s="437"/>
      <c r="E1738" s="437"/>
      <c r="F1738" s="437"/>
      <c r="G1738" s="502"/>
      <c r="H1738" s="437"/>
      <c r="I1738" s="492"/>
      <c r="J1738" s="437"/>
      <c r="K1738" s="437"/>
      <c r="L1738" s="437"/>
      <c r="M1738" s="437"/>
      <c r="N1738" s="437"/>
      <c r="O1738" s="437"/>
      <c r="P1738" s="437"/>
      <c r="Q1738" s="437"/>
      <c r="R1738" s="437"/>
      <c r="S1738" s="437"/>
      <c r="T1738" s="437"/>
      <c r="U1738" s="437"/>
      <c r="V1738" s="437"/>
      <c r="W1738" s="437"/>
      <c r="X1738" s="437"/>
      <c r="Y1738" s="437"/>
      <c r="Z1738" s="437"/>
      <c r="AA1738" s="437"/>
      <c r="AB1738" s="437"/>
    </row>
    <row r="1739">
      <c r="A1739" s="503"/>
      <c r="B1739" s="503"/>
      <c r="C1739" s="437"/>
      <c r="D1739" s="437"/>
      <c r="E1739" s="437"/>
      <c r="F1739" s="437"/>
      <c r="G1739" s="502"/>
      <c r="H1739" s="437"/>
      <c r="I1739" s="492"/>
      <c r="J1739" s="437"/>
      <c r="K1739" s="437"/>
      <c r="L1739" s="437"/>
      <c r="M1739" s="437"/>
      <c r="N1739" s="437"/>
      <c r="O1739" s="437"/>
      <c r="P1739" s="437"/>
      <c r="Q1739" s="437"/>
      <c r="R1739" s="437"/>
      <c r="S1739" s="437"/>
      <c r="T1739" s="437"/>
      <c r="U1739" s="437"/>
      <c r="V1739" s="437"/>
      <c r="W1739" s="437"/>
      <c r="X1739" s="437"/>
      <c r="Y1739" s="437"/>
      <c r="Z1739" s="437"/>
      <c r="AA1739" s="437"/>
      <c r="AB1739" s="437"/>
    </row>
    <row r="1740">
      <c r="A1740" s="503"/>
      <c r="B1740" s="503"/>
      <c r="C1740" s="437"/>
      <c r="D1740" s="437"/>
      <c r="E1740" s="437"/>
      <c r="F1740" s="437"/>
      <c r="G1740" s="502"/>
      <c r="H1740" s="437"/>
      <c r="I1740" s="492"/>
      <c r="J1740" s="437"/>
      <c r="K1740" s="437"/>
      <c r="L1740" s="437"/>
      <c r="M1740" s="437"/>
      <c r="N1740" s="437"/>
      <c r="O1740" s="437"/>
      <c r="P1740" s="437"/>
      <c r="Q1740" s="437"/>
      <c r="R1740" s="437"/>
      <c r="S1740" s="437"/>
      <c r="T1740" s="437"/>
      <c r="U1740" s="437"/>
      <c r="V1740" s="437"/>
      <c r="W1740" s="437"/>
      <c r="X1740" s="437"/>
      <c r="Y1740" s="437"/>
      <c r="Z1740" s="437"/>
      <c r="AA1740" s="437"/>
      <c r="AB1740" s="437"/>
    </row>
    <row r="1741">
      <c r="A1741" s="503"/>
      <c r="B1741" s="503"/>
      <c r="C1741" s="437"/>
      <c r="D1741" s="437"/>
      <c r="E1741" s="437"/>
      <c r="F1741" s="437"/>
      <c r="G1741" s="502"/>
      <c r="H1741" s="437"/>
      <c r="I1741" s="492"/>
      <c r="J1741" s="437"/>
      <c r="K1741" s="437"/>
      <c r="L1741" s="437"/>
      <c r="M1741" s="437"/>
      <c r="N1741" s="437"/>
      <c r="O1741" s="437"/>
      <c r="P1741" s="437"/>
      <c r="Q1741" s="437"/>
      <c r="R1741" s="437"/>
      <c r="S1741" s="437"/>
      <c r="T1741" s="437"/>
      <c r="U1741" s="437"/>
      <c r="V1741" s="437"/>
      <c r="W1741" s="437"/>
      <c r="X1741" s="437"/>
      <c r="Y1741" s="437"/>
      <c r="Z1741" s="437"/>
      <c r="AA1741" s="437"/>
      <c r="AB1741" s="437"/>
    </row>
    <row r="1742">
      <c r="A1742" s="503"/>
      <c r="B1742" s="503"/>
      <c r="C1742" s="437"/>
      <c r="D1742" s="437"/>
      <c r="E1742" s="437"/>
      <c r="F1742" s="437"/>
      <c r="G1742" s="502"/>
      <c r="H1742" s="437"/>
      <c r="I1742" s="492"/>
      <c r="J1742" s="437"/>
      <c r="K1742" s="437"/>
      <c r="L1742" s="437"/>
      <c r="M1742" s="437"/>
      <c r="N1742" s="437"/>
      <c r="O1742" s="437"/>
      <c r="P1742" s="437"/>
      <c r="Q1742" s="437"/>
      <c r="R1742" s="437"/>
      <c r="S1742" s="437"/>
      <c r="T1742" s="437"/>
      <c r="U1742" s="437"/>
      <c r="V1742" s="437"/>
      <c r="W1742" s="437"/>
      <c r="X1742" s="437"/>
      <c r="Y1742" s="437"/>
      <c r="Z1742" s="437"/>
      <c r="AA1742" s="437"/>
      <c r="AB1742" s="437"/>
    </row>
    <row r="1743">
      <c r="A1743" s="503"/>
      <c r="B1743" s="503"/>
      <c r="C1743" s="437"/>
      <c r="D1743" s="437"/>
      <c r="E1743" s="437"/>
      <c r="F1743" s="437"/>
      <c r="G1743" s="502"/>
      <c r="H1743" s="437"/>
      <c r="I1743" s="492"/>
      <c r="J1743" s="437"/>
      <c r="K1743" s="437"/>
      <c r="L1743" s="437"/>
      <c r="M1743" s="437"/>
      <c r="N1743" s="437"/>
      <c r="O1743" s="437"/>
      <c r="P1743" s="437"/>
      <c r="Q1743" s="437"/>
      <c r="R1743" s="437"/>
      <c r="S1743" s="437"/>
      <c r="T1743" s="437"/>
      <c r="U1743" s="437"/>
      <c r="V1743" s="437"/>
      <c r="W1743" s="437"/>
      <c r="X1743" s="437"/>
      <c r="Y1743" s="437"/>
      <c r="Z1743" s="437"/>
      <c r="AA1743" s="437"/>
      <c r="AB1743" s="437"/>
    </row>
    <row r="1744">
      <c r="A1744" s="503"/>
      <c r="B1744" s="503"/>
      <c r="C1744" s="437"/>
      <c r="D1744" s="437"/>
      <c r="E1744" s="437"/>
      <c r="F1744" s="437"/>
      <c r="G1744" s="502"/>
      <c r="H1744" s="437"/>
      <c r="I1744" s="492"/>
      <c r="J1744" s="437"/>
      <c r="K1744" s="437"/>
      <c r="L1744" s="437"/>
      <c r="M1744" s="437"/>
      <c r="N1744" s="437"/>
      <c r="O1744" s="437"/>
      <c r="P1744" s="437"/>
      <c r="Q1744" s="437"/>
      <c r="R1744" s="437"/>
      <c r="S1744" s="437"/>
      <c r="T1744" s="437"/>
      <c r="U1744" s="437"/>
      <c r="V1744" s="437"/>
      <c r="W1744" s="437"/>
      <c r="X1744" s="437"/>
      <c r="Y1744" s="437"/>
      <c r="Z1744" s="437"/>
      <c r="AA1744" s="437"/>
      <c r="AB1744" s="437"/>
    </row>
    <row r="1745">
      <c r="A1745" s="503"/>
      <c r="B1745" s="503"/>
      <c r="C1745" s="437"/>
      <c r="D1745" s="437"/>
      <c r="E1745" s="437"/>
      <c r="F1745" s="437"/>
      <c r="G1745" s="502"/>
      <c r="H1745" s="437"/>
      <c r="I1745" s="492"/>
      <c r="J1745" s="437"/>
      <c r="K1745" s="437"/>
      <c r="L1745" s="437"/>
      <c r="M1745" s="437"/>
      <c r="N1745" s="437"/>
      <c r="O1745" s="437"/>
      <c r="P1745" s="437"/>
      <c r="Q1745" s="437"/>
      <c r="R1745" s="437"/>
      <c r="S1745" s="437"/>
      <c r="T1745" s="437"/>
      <c r="U1745" s="437"/>
      <c r="V1745" s="437"/>
      <c r="W1745" s="437"/>
      <c r="X1745" s="437"/>
      <c r="Y1745" s="437"/>
      <c r="Z1745" s="437"/>
      <c r="AA1745" s="437"/>
      <c r="AB1745" s="437"/>
    </row>
    <row r="1746">
      <c r="A1746" s="503"/>
      <c r="B1746" s="503"/>
      <c r="C1746" s="437"/>
      <c r="D1746" s="437"/>
      <c r="E1746" s="437"/>
      <c r="F1746" s="437"/>
      <c r="G1746" s="502"/>
      <c r="H1746" s="437"/>
      <c r="I1746" s="492"/>
      <c r="J1746" s="437"/>
      <c r="K1746" s="437"/>
      <c r="L1746" s="437"/>
      <c r="M1746" s="437"/>
      <c r="N1746" s="437"/>
      <c r="O1746" s="437"/>
      <c r="P1746" s="437"/>
      <c r="Q1746" s="437"/>
      <c r="R1746" s="437"/>
      <c r="S1746" s="437"/>
      <c r="T1746" s="437"/>
      <c r="U1746" s="437"/>
      <c r="V1746" s="437"/>
      <c r="W1746" s="437"/>
      <c r="X1746" s="437"/>
      <c r="Y1746" s="437"/>
      <c r="Z1746" s="437"/>
      <c r="AA1746" s="437"/>
      <c r="AB1746" s="437"/>
    </row>
    <row r="1747">
      <c r="A1747" s="503"/>
      <c r="B1747" s="503"/>
      <c r="C1747" s="437"/>
      <c r="D1747" s="437"/>
      <c r="E1747" s="437"/>
      <c r="F1747" s="437"/>
      <c r="G1747" s="502"/>
      <c r="H1747" s="437"/>
      <c r="I1747" s="492"/>
      <c r="J1747" s="437"/>
      <c r="K1747" s="437"/>
      <c r="L1747" s="437"/>
      <c r="M1747" s="437"/>
      <c r="N1747" s="437"/>
      <c r="O1747" s="437"/>
      <c r="P1747" s="437"/>
      <c r="Q1747" s="437"/>
      <c r="R1747" s="437"/>
      <c r="S1747" s="437"/>
      <c r="T1747" s="437"/>
      <c r="U1747" s="437"/>
      <c r="V1747" s="437"/>
      <c r="W1747" s="437"/>
      <c r="X1747" s="437"/>
      <c r="Y1747" s="437"/>
      <c r="Z1747" s="437"/>
      <c r="AA1747" s="437"/>
      <c r="AB1747" s="437"/>
    </row>
    <row r="1748">
      <c r="A1748" s="503"/>
      <c r="B1748" s="503"/>
      <c r="C1748" s="437"/>
      <c r="D1748" s="437"/>
      <c r="E1748" s="437"/>
      <c r="F1748" s="437"/>
      <c r="G1748" s="502"/>
      <c r="H1748" s="437"/>
      <c r="I1748" s="492"/>
      <c r="J1748" s="437"/>
      <c r="K1748" s="437"/>
      <c r="L1748" s="437"/>
      <c r="M1748" s="437"/>
      <c r="N1748" s="437"/>
      <c r="O1748" s="437"/>
      <c r="P1748" s="437"/>
      <c r="Q1748" s="437"/>
      <c r="R1748" s="437"/>
      <c r="S1748" s="437"/>
      <c r="T1748" s="437"/>
      <c r="U1748" s="437"/>
      <c r="V1748" s="437"/>
      <c r="W1748" s="437"/>
      <c r="X1748" s="437"/>
      <c r="Y1748" s="437"/>
      <c r="Z1748" s="437"/>
      <c r="AA1748" s="437"/>
      <c r="AB1748" s="437"/>
    </row>
    <row r="1749">
      <c r="A1749" s="503"/>
      <c r="B1749" s="503"/>
      <c r="C1749" s="437"/>
      <c r="D1749" s="437"/>
      <c r="E1749" s="437"/>
      <c r="F1749" s="437"/>
      <c r="G1749" s="502"/>
      <c r="H1749" s="437"/>
      <c r="I1749" s="492"/>
      <c r="J1749" s="437"/>
      <c r="K1749" s="437"/>
      <c r="L1749" s="437"/>
      <c r="M1749" s="437"/>
      <c r="N1749" s="437"/>
      <c r="O1749" s="437"/>
      <c r="P1749" s="437"/>
      <c r="Q1749" s="437"/>
      <c r="R1749" s="437"/>
      <c r="S1749" s="437"/>
      <c r="T1749" s="437"/>
      <c r="U1749" s="437"/>
      <c r="V1749" s="437"/>
      <c r="W1749" s="437"/>
      <c r="X1749" s="437"/>
      <c r="Y1749" s="437"/>
      <c r="Z1749" s="437"/>
      <c r="AA1749" s="437"/>
      <c r="AB1749" s="437"/>
    </row>
    <row r="1750">
      <c r="A1750" s="503"/>
      <c r="B1750" s="503"/>
      <c r="C1750" s="437"/>
      <c r="D1750" s="437"/>
      <c r="E1750" s="437"/>
      <c r="F1750" s="437"/>
      <c r="G1750" s="502"/>
      <c r="H1750" s="437"/>
      <c r="I1750" s="492"/>
      <c r="J1750" s="437"/>
      <c r="K1750" s="437"/>
      <c r="L1750" s="437"/>
      <c r="M1750" s="437"/>
      <c r="N1750" s="437"/>
      <c r="O1750" s="437"/>
      <c r="P1750" s="437"/>
      <c r="Q1750" s="437"/>
      <c r="R1750" s="437"/>
      <c r="S1750" s="437"/>
      <c r="T1750" s="437"/>
      <c r="U1750" s="437"/>
      <c r="V1750" s="437"/>
      <c r="W1750" s="437"/>
      <c r="X1750" s="437"/>
      <c r="Y1750" s="437"/>
      <c r="Z1750" s="437"/>
      <c r="AA1750" s="437"/>
      <c r="AB1750" s="437"/>
    </row>
    <row r="1751">
      <c r="A1751" s="503"/>
      <c r="B1751" s="503"/>
      <c r="C1751" s="437"/>
      <c r="D1751" s="437"/>
      <c r="E1751" s="437"/>
      <c r="F1751" s="437"/>
      <c r="G1751" s="502"/>
      <c r="H1751" s="437"/>
      <c r="I1751" s="492"/>
      <c r="J1751" s="437"/>
      <c r="K1751" s="437"/>
      <c r="L1751" s="437"/>
      <c r="M1751" s="437"/>
      <c r="N1751" s="437"/>
      <c r="O1751" s="437"/>
      <c r="P1751" s="437"/>
      <c r="Q1751" s="437"/>
      <c r="R1751" s="437"/>
      <c r="S1751" s="437"/>
      <c r="T1751" s="437"/>
      <c r="U1751" s="437"/>
      <c r="V1751" s="437"/>
      <c r="W1751" s="437"/>
      <c r="X1751" s="437"/>
      <c r="Y1751" s="437"/>
      <c r="Z1751" s="437"/>
      <c r="AA1751" s="437"/>
      <c r="AB1751" s="437"/>
    </row>
    <row r="1752">
      <c r="A1752" s="503"/>
      <c r="B1752" s="503"/>
      <c r="C1752" s="437"/>
      <c r="D1752" s="437"/>
      <c r="E1752" s="437"/>
      <c r="F1752" s="437"/>
      <c r="G1752" s="502"/>
      <c r="H1752" s="437"/>
      <c r="I1752" s="492"/>
      <c r="J1752" s="437"/>
      <c r="K1752" s="437"/>
      <c r="L1752" s="437"/>
      <c r="M1752" s="437"/>
      <c r="N1752" s="437"/>
      <c r="O1752" s="437"/>
      <c r="P1752" s="437"/>
      <c r="Q1752" s="437"/>
      <c r="R1752" s="437"/>
      <c r="S1752" s="437"/>
      <c r="T1752" s="437"/>
      <c r="U1752" s="437"/>
      <c r="V1752" s="437"/>
      <c r="W1752" s="437"/>
      <c r="X1752" s="437"/>
      <c r="Y1752" s="437"/>
      <c r="Z1752" s="437"/>
      <c r="AA1752" s="437"/>
      <c r="AB1752" s="437"/>
    </row>
    <row r="1753">
      <c r="A1753" s="503"/>
      <c r="B1753" s="503"/>
      <c r="C1753" s="437"/>
      <c r="D1753" s="437"/>
      <c r="E1753" s="437"/>
      <c r="F1753" s="437"/>
      <c r="G1753" s="502"/>
      <c r="H1753" s="437"/>
      <c r="I1753" s="492"/>
      <c r="J1753" s="437"/>
      <c r="K1753" s="437"/>
      <c r="L1753" s="437"/>
      <c r="M1753" s="437"/>
      <c r="N1753" s="437"/>
      <c r="O1753" s="437"/>
      <c r="P1753" s="437"/>
      <c r="Q1753" s="437"/>
      <c r="R1753" s="437"/>
      <c r="S1753" s="437"/>
      <c r="T1753" s="437"/>
      <c r="U1753" s="437"/>
      <c r="V1753" s="437"/>
      <c r="W1753" s="437"/>
      <c r="X1753" s="437"/>
      <c r="Y1753" s="437"/>
      <c r="Z1753" s="437"/>
      <c r="AA1753" s="437"/>
      <c r="AB1753" s="437"/>
    </row>
    <row r="1754">
      <c r="A1754" s="503"/>
      <c r="B1754" s="503"/>
      <c r="C1754" s="437"/>
      <c r="D1754" s="437"/>
      <c r="E1754" s="437"/>
      <c r="F1754" s="437"/>
      <c r="G1754" s="502"/>
      <c r="H1754" s="437"/>
      <c r="I1754" s="492"/>
      <c r="J1754" s="437"/>
      <c r="K1754" s="437"/>
      <c r="L1754" s="437"/>
      <c r="M1754" s="437"/>
      <c r="N1754" s="437"/>
      <c r="O1754" s="437"/>
      <c r="P1754" s="437"/>
      <c r="Q1754" s="437"/>
      <c r="R1754" s="437"/>
      <c r="S1754" s="437"/>
      <c r="T1754" s="437"/>
      <c r="U1754" s="437"/>
      <c r="V1754" s="437"/>
      <c r="W1754" s="437"/>
      <c r="X1754" s="437"/>
      <c r="Y1754" s="437"/>
      <c r="Z1754" s="437"/>
      <c r="AA1754" s="437"/>
      <c r="AB1754" s="437"/>
    </row>
    <row r="1755">
      <c r="A1755" s="503"/>
      <c r="B1755" s="503"/>
      <c r="C1755" s="437"/>
      <c r="D1755" s="437"/>
      <c r="E1755" s="437"/>
      <c r="F1755" s="437"/>
      <c r="G1755" s="502"/>
      <c r="H1755" s="437"/>
      <c r="I1755" s="492"/>
      <c r="J1755" s="437"/>
      <c r="K1755" s="437"/>
      <c r="L1755" s="437"/>
      <c r="M1755" s="437"/>
      <c r="N1755" s="437"/>
      <c r="O1755" s="437"/>
      <c r="P1755" s="437"/>
      <c r="Q1755" s="437"/>
      <c r="R1755" s="437"/>
      <c r="S1755" s="437"/>
      <c r="T1755" s="437"/>
      <c r="U1755" s="437"/>
      <c r="V1755" s="437"/>
      <c r="W1755" s="437"/>
      <c r="X1755" s="437"/>
      <c r="Y1755" s="437"/>
      <c r="Z1755" s="437"/>
      <c r="AA1755" s="437"/>
      <c r="AB1755" s="437"/>
    </row>
    <row r="1756">
      <c r="A1756" s="503"/>
      <c r="B1756" s="503"/>
      <c r="C1756" s="437"/>
      <c r="D1756" s="437"/>
      <c r="E1756" s="437"/>
      <c r="F1756" s="437"/>
      <c r="G1756" s="502"/>
      <c r="H1756" s="437"/>
      <c r="I1756" s="492"/>
      <c r="J1756" s="437"/>
      <c r="K1756" s="437"/>
      <c r="L1756" s="437"/>
      <c r="M1756" s="437"/>
      <c r="N1756" s="437"/>
      <c r="O1756" s="437"/>
      <c r="P1756" s="437"/>
      <c r="Q1756" s="437"/>
      <c r="R1756" s="437"/>
      <c r="S1756" s="437"/>
      <c r="T1756" s="437"/>
      <c r="U1756" s="437"/>
      <c r="V1756" s="437"/>
      <c r="W1756" s="437"/>
      <c r="X1756" s="437"/>
      <c r="Y1756" s="437"/>
      <c r="Z1756" s="437"/>
      <c r="AA1756" s="437"/>
      <c r="AB1756" s="437"/>
    </row>
    <row r="1757">
      <c r="A1757" s="503"/>
      <c r="B1757" s="503"/>
      <c r="C1757" s="437"/>
      <c r="D1757" s="437"/>
      <c r="E1757" s="437"/>
      <c r="F1757" s="437"/>
      <c r="G1757" s="502"/>
      <c r="H1757" s="437"/>
      <c r="I1757" s="492"/>
      <c r="J1757" s="437"/>
      <c r="K1757" s="437"/>
      <c r="L1757" s="437"/>
      <c r="M1757" s="437"/>
      <c r="N1757" s="437"/>
      <c r="O1757" s="437"/>
      <c r="P1757" s="437"/>
      <c r="Q1757" s="437"/>
      <c r="R1757" s="437"/>
      <c r="S1757" s="437"/>
      <c r="T1757" s="437"/>
      <c r="U1757" s="437"/>
      <c r="V1757" s="437"/>
      <c r="W1757" s="437"/>
      <c r="X1757" s="437"/>
      <c r="Y1757" s="437"/>
      <c r="Z1757" s="437"/>
      <c r="AA1757" s="437"/>
      <c r="AB1757" s="437"/>
    </row>
    <row r="1758">
      <c r="A1758" s="503"/>
      <c r="B1758" s="503"/>
      <c r="C1758" s="437"/>
      <c r="D1758" s="437"/>
      <c r="E1758" s="437"/>
      <c r="F1758" s="437"/>
      <c r="G1758" s="502"/>
      <c r="H1758" s="437"/>
      <c r="I1758" s="492"/>
      <c r="J1758" s="437"/>
      <c r="K1758" s="437"/>
      <c r="L1758" s="437"/>
      <c r="M1758" s="437"/>
      <c r="N1758" s="437"/>
      <c r="O1758" s="437"/>
      <c r="P1758" s="437"/>
      <c r="Q1758" s="437"/>
      <c r="R1758" s="437"/>
      <c r="S1758" s="437"/>
      <c r="T1758" s="437"/>
      <c r="U1758" s="437"/>
      <c r="V1758" s="437"/>
      <c r="W1758" s="437"/>
      <c r="X1758" s="437"/>
      <c r="Y1758" s="437"/>
      <c r="Z1758" s="437"/>
      <c r="AA1758" s="437"/>
      <c r="AB1758" s="437"/>
    </row>
    <row r="1759">
      <c r="A1759" s="503"/>
      <c r="B1759" s="503"/>
      <c r="C1759" s="437"/>
      <c r="D1759" s="437"/>
      <c r="E1759" s="437"/>
      <c r="F1759" s="437"/>
      <c r="G1759" s="502"/>
      <c r="H1759" s="437"/>
      <c r="I1759" s="492"/>
      <c r="J1759" s="437"/>
      <c r="K1759" s="437"/>
      <c r="L1759" s="437"/>
      <c r="M1759" s="437"/>
      <c r="N1759" s="437"/>
      <c r="O1759" s="437"/>
      <c r="P1759" s="437"/>
      <c r="Q1759" s="437"/>
      <c r="R1759" s="437"/>
      <c r="S1759" s="437"/>
      <c r="T1759" s="437"/>
      <c r="U1759" s="437"/>
      <c r="V1759" s="437"/>
      <c r="W1759" s="437"/>
      <c r="X1759" s="437"/>
      <c r="Y1759" s="437"/>
      <c r="Z1759" s="437"/>
      <c r="AA1759" s="437"/>
      <c r="AB1759" s="437"/>
    </row>
    <row r="1760">
      <c r="A1760" s="503"/>
      <c r="B1760" s="503"/>
      <c r="C1760" s="437"/>
      <c r="D1760" s="437"/>
      <c r="E1760" s="437"/>
      <c r="F1760" s="437"/>
      <c r="G1760" s="502"/>
      <c r="H1760" s="437"/>
      <c r="I1760" s="492"/>
      <c r="J1760" s="437"/>
      <c r="K1760" s="437"/>
      <c r="L1760" s="437"/>
      <c r="M1760" s="437"/>
      <c r="N1760" s="437"/>
      <c r="O1760" s="437"/>
      <c r="P1760" s="437"/>
      <c r="Q1760" s="437"/>
      <c r="R1760" s="437"/>
      <c r="S1760" s="437"/>
      <c r="T1760" s="437"/>
      <c r="U1760" s="437"/>
      <c r="V1760" s="437"/>
      <c r="W1760" s="437"/>
      <c r="X1760" s="437"/>
      <c r="Y1760" s="437"/>
      <c r="Z1760" s="437"/>
      <c r="AA1760" s="437"/>
      <c r="AB1760" s="437"/>
    </row>
    <row r="1761">
      <c r="A1761" s="503"/>
      <c r="B1761" s="503"/>
      <c r="C1761" s="437"/>
      <c r="D1761" s="437"/>
      <c r="E1761" s="437"/>
      <c r="F1761" s="437"/>
      <c r="G1761" s="502"/>
      <c r="H1761" s="437"/>
      <c r="I1761" s="492"/>
      <c r="J1761" s="437"/>
      <c r="K1761" s="437"/>
      <c r="L1761" s="437"/>
      <c r="M1761" s="437"/>
      <c r="N1761" s="437"/>
      <c r="O1761" s="437"/>
      <c r="P1761" s="437"/>
      <c r="Q1761" s="437"/>
      <c r="R1761" s="437"/>
      <c r="S1761" s="437"/>
      <c r="T1761" s="437"/>
      <c r="U1761" s="437"/>
      <c r="V1761" s="437"/>
      <c r="W1761" s="437"/>
      <c r="X1761" s="437"/>
      <c r="Y1761" s="437"/>
      <c r="Z1761" s="437"/>
      <c r="AA1761" s="437"/>
      <c r="AB1761" s="437"/>
    </row>
    <row r="1762">
      <c r="A1762" s="503"/>
      <c r="B1762" s="503"/>
      <c r="C1762" s="437"/>
      <c r="D1762" s="437"/>
      <c r="E1762" s="437"/>
      <c r="F1762" s="437"/>
      <c r="G1762" s="502"/>
      <c r="H1762" s="437"/>
      <c r="I1762" s="492"/>
      <c r="J1762" s="437"/>
      <c r="K1762" s="437"/>
      <c r="L1762" s="437"/>
      <c r="M1762" s="437"/>
      <c r="N1762" s="437"/>
      <c r="O1762" s="437"/>
      <c r="P1762" s="437"/>
      <c r="Q1762" s="437"/>
      <c r="R1762" s="437"/>
      <c r="S1762" s="437"/>
      <c r="T1762" s="437"/>
      <c r="U1762" s="437"/>
      <c r="V1762" s="437"/>
      <c r="W1762" s="437"/>
      <c r="X1762" s="437"/>
      <c r="Y1762" s="437"/>
      <c r="Z1762" s="437"/>
      <c r="AA1762" s="437"/>
      <c r="AB1762" s="437"/>
    </row>
    <row r="1763">
      <c r="A1763" s="503"/>
      <c r="B1763" s="503"/>
      <c r="C1763" s="437"/>
      <c r="D1763" s="437"/>
      <c r="E1763" s="437"/>
      <c r="F1763" s="437"/>
      <c r="G1763" s="502"/>
      <c r="H1763" s="437"/>
      <c r="I1763" s="492"/>
      <c r="J1763" s="437"/>
      <c r="K1763" s="437"/>
      <c r="L1763" s="437"/>
      <c r="M1763" s="437"/>
      <c r="N1763" s="437"/>
      <c r="O1763" s="437"/>
      <c r="P1763" s="437"/>
      <c r="Q1763" s="437"/>
      <c r="R1763" s="437"/>
      <c r="S1763" s="437"/>
      <c r="T1763" s="437"/>
      <c r="U1763" s="437"/>
      <c r="V1763" s="437"/>
      <c r="W1763" s="437"/>
      <c r="X1763" s="437"/>
      <c r="Y1763" s="437"/>
      <c r="Z1763" s="437"/>
      <c r="AA1763" s="437"/>
      <c r="AB1763" s="437"/>
    </row>
    <row r="1764">
      <c r="A1764" s="503"/>
      <c r="B1764" s="503"/>
      <c r="C1764" s="437"/>
      <c r="D1764" s="437"/>
      <c r="E1764" s="437"/>
      <c r="F1764" s="437"/>
      <c r="G1764" s="502"/>
      <c r="H1764" s="437"/>
      <c r="I1764" s="492"/>
      <c r="J1764" s="437"/>
      <c r="K1764" s="437"/>
      <c r="L1764" s="437"/>
      <c r="M1764" s="437"/>
      <c r="N1764" s="437"/>
      <c r="O1764" s="437"/>
      <c r="P1764" s="437"/>
      <c r="Q1764" s="437"/>
      <c r="R1764" s="437"/>
      <c r="S1764" s="437"/>
      <c r="T1764" s="437"/>
      <c r="U1764" s="437"/>
      <c r="V1764" s="437"/>
      <c r="W1764" s="437"/>
      <c r="X1764" s="437"/>
      <c r="Y1764" s="437"/>
      <c r="Z1764" s="437"/>
      <c r="AA1764" s="437"/>
      <c r="AB1764" s="437"/>
    </row>
    <row r="1765">
      <c r="A1765" s="503"/>
      <c r="B1765" s="503"/>
      <c r="C1765" s="437"/>
      <c r="D1765" s="437"/>
      <c r="E1765" s="437"/>
      <c r="F1765" s="437"/>
      <c r="G1765" s="502"/>
      <c r="H1765" s="437"/>
      <c r="I1765" s="492"/>
      <c r="J1765" s="437"/>
      <c r="K1765" s="437"/>
      <c r="L1765" s="437"/>
      <c r="M1765" s="437"/>
      <c r="N1765" s="437"/>
      <c r="O1765" s="437"/>
      <c r="P1765" s="437"/>
      <c r="Q1765" s="437"/>
      <c r="R1765" s="437"/>
      <c r="S1765" s="437"/>
      <c r="T1765" s="437"/>
      <c r="U1765" s="437"/>
      <c r="V1765" s="437"/>
      <c r="W1765" s="437"/>
      <c r="X1765" s="437"/>
      <c r="Y1765" s="437"/>
      <c r="Z1765" s="437"/>
      <c r="AA1765" s="437"/>
      <c r="AB1765" s="437"/>
    </row>
    <row r="1766">
      <c r="A1766" s="503"/>
      <c r="B1766" s="503"/>
      <c r="C1766" s="437"/>
      <c r="D1766" s="437"/>
      <c r="E1766" s="437"/>
      <c r="F1766" s="437"/>
      <c r="G1766" s="502"/>
      <c r="H1766" s="437"/>
      <c r="I1766" s="492"/>
      <c r="J1766" s="437"/>
      <c r="K1766" s="437"/>
      <c r="L1766" s="437"/>
      <c r="M1766" s="437"/>
      <c r="N1766" s="437"/>
      <c r="O1766" s="437"/>
      <c r="P1766" s="437"/>
      <c r="Q1766" s="437"/>
      <c r="R1766" s="437"/>
      <c r="S1766" s="437"/>
      <c r="T1766" s="437"/>
      <c r="U1766" s="437"/>
      <c r="V1766" s="437"/>
      <c r="W1766" s="437"/>
      <c r="X1766" s="437"/>
      <c r="Y1766" s="437"/>
      <c r="Z1766" s="437"/>
      <c r="AA1766" s="437"/>
      <c r="AB1766" s="437"/>
    </row>
    <row r="1767">
      <c r="A1767" s="503"/>
      <c r="B1767" s="503"/>
      <c r="C1767" s="437"/>
      <c r="D1767" s="437"/>
      <c r="E1767" s="437"/>
      <c r="F1767" s="437"/>
      <c r="G1767" s="502"/>
      <c r="H1767" s="437"/>
      <c r="I1767" s="492"/>
      <c r="J1767" s="437"/>
      <c r="K1767" s="437"/>
      <c r="L1767" s="437"/>
      <c r="M1767" s="437"/>
      <c r="N1767" s="437"/>
      <c r="O1767" s="437"/>
      <c r="P1767" s="437"/>
      <c r="Q1767" s="437"/>
      <c r="R1767" s="437"/>
      <c r="S1767" s="437"/>
      <c r="T1767" s="437"/>
      <c r="U1767" s="437"/>
      <c r="V1767" s="437"/>
      <c r="W1767" s="437"/>
      <c r="X1767" s="437"/>
      <c r="Y1767" s="437"/>
      <c r="Z1767" s="437"/>
      <c r="AA1767" s="437"/>
      <c r="AB1767" s="437"/>
    </row>
    <row r="1768">
      <c r="A1768" s="503"/>
      <c r="B1768" s="503"/>
      <c r="C1768" s="437"/>
      <c r="D1768" s="437"/>
      <c r="E1768" s="437"/>
      <c r="F1768" s="437"/>
      <c r="G1768" s="502"/>
      <c r="H1768" s="437"/>
      <c r="I1768" s="492"/>
      <c r="J1768" s="437"/>
      <c r="K1768" s="437"/>
      <c r="L1768" s="437"/>
      <c r="M1768" s="437"/>
      <c r="N1768" s="437"/>
      <c r="O1768" s="437"/>
      <c r="P1768" s="437"/>
      <c r="Q1768" s="437"/>
      <c r="R1768" s="437"/>
      <c r="S1768" s="437"/>
      <c r="T1768" s="437"/>
      <c r="U1768" s="437"/>
      <c r="V1768" s="437"/>
      <c r="W1768" s="437"/>
      <c r="X1768" s="437"/>
      <c r="Y1768" s="437"/>
      <c r="Z1768" s="437"/>
      <c r="AA1768" s="437"/>
      <c r="AB1768" s="437"/>
    </row>
    <row r="1769">
      <c r="A1769" s="503"/>
      <c r="B1769" s="503"/>
      <c r="C1769" s="437"/>
      <c r="D1769" s="437"/>
      <c r="E1769" s="437"/>
      <c r="F1769" s="437"/>
      <c r="G1769" s="502"/>
      <c r="H1769" s="437"/>
      <c r="I1769" s="492"/>
      <c r="J1769" s="437"/>
      <c r="K1769" s="437"/>
      <c r="L1769" s="437"/>
      <c r="M1769" s="437"/>
      <c r="N1769" s="437"/>
      <c r="O1769" s="437"/>
      <c r="P1769" s="437"/>
      <c r="Q1769" s="437"/>
      <c r="R1769" s="437"/>
      <c r="S1769" s="437"/>
      <c r="T1769" s="437"/>
      <c r="U1769" s="437"/>
      <c r="V1769" s="437"/>
      <c r="W1769" s="437"/>
      <c r="X1769" s="437"/>
      <c r="Y1769" s="437"/>
      <c r="Z1769" s="437"/>
      <c r="AA1769" s="437"/>
      <c r="AB1769" s="437"/>
    </row>
    <row r="1770">
      <c r="A1770" s="503"/>
      <c r="B1770" s="503"/>
      <c r="C1770" s="437"/>
      <c r="D1770" s="437"/>
      <c r="E1770" s="437"/>
      <c r="F1770" s="437"/>
      <c r="G1770" s="502"/>
      <c r="H1770" s="437"/>
      <c r="I1770" s="492"/>
      <c r="J1770" s="437"/>
      <c r="K1770" s="437"/>
      <c r="L1770" s="437"/>
      <c r="M1770" s="437"/>
      <c r="N1770" s="437"/>
      <c r="O1770" s="437"/>
      <c r="P1770" s="437"/>
      <c r="Q1770" s="437"/>
      <c r="R1770" s="437"/>
      <c r="S1770" s="437"/>
      <c r="T1770" s="437"/>
      <c r="U1770" s="437"/>
      <c r="V1770" s="437"/>
      <c r="W1770" s="437"/>
      <c r="X1770" s="437"/>
      <c r="Y1770" s="437"/>
      <c r="Z1770" s="437"/>
      <c r="AA1770" s="437"/>
      <c r="AB1770" s="437"/>
    </row>
    <row r="1771">
      <c r="A1771" s="503"/>
      <c r="B1771" s="503"/>
      <c r="C1771" s="437"/>
      <c r="D1771" s="437"/>
      <c r="E1771" s="437"/>
      <c r="F1771" s="437"/>
      <c r="G1771" s="502"/>
      <c r="H1771" s="437"/>
      <c r="I1771" s="492"/>
      <c r="J1771" s="437"/>
      <c r="K1771" s="437"/>
      <c r="L1771" s="437"/>
      <c r="M1771" s="437"/>
      <c r="N1771" s="437"/>
      <c r="O1771" s="437"/>
      <c r="P1771" s="437"/>
      <c r="Q1771" s="437"/>
      <c r="R1771" s="437"/>
      <c r="S1771" s="437"/>
      <c r="T1771" s="437"/>
      <c r="U1771" s="437"/>
      <c r="V1771" s="437"/>
      <c r="W1771" s="437"/>
      <c r="X1771" s="437"/>
      <c r="Y1771" s="437"/>
      <c r="Z1771" s="437"/>
      <c r="AA1771" s="437"/>
      <c r="AB1771" s="437"/>
    </row>
    <row r="1772">
      <c r="A1772" s="503"/>
      <c r="B1772" s="503"/>
      <c r="C1772" s="437"/>
      <c r="D1772" s="437"/>
      <c r="E1772" s="437"/>
      <c r="F1772" s="437"/>
      <c r="G1772" s="502"/>
      <c r="H1772" s="437"/>
      <c r="I1772" s="492"/>
      <c r="J1772" s="437"/>
      <c r="K1772" s="437"/>
      <c r="L1772" s="437"/>
      <c r="M1772" s="437"/>
      <c r="N1772" s="437"/>
      <c r="O1772" s="437"/>
      <c r="P1772" s="437"/>
      <c r="Q1772" s="437"/>
      <c r="R1772" s="437"/>
      <c r="S1772" s="437"/>
      <c r="T1772" s="437"/>
      <c r="U1772" s="437"/>
      <c r="V1772" s="437"/>
      <c r="W1772" s="437"/>
      <c r="X1772" s="437"/>
      <c r="Y1772" s="437"/>
      <c r="Z1772" s="437"/>
      <c r="AA1772" s="437"/>
      <c r="AB1772" s="437"/>
    </row>
    <row r="1773">
      <c r="A1773" s="503"/>
      <c r="B1773" s="503"/>
      <c r="C1773" s="437"/>
      <c r="D1773" s="437"/>
      <c r="E1773" s="437"/>
      <c r="F1773" s="437"/>
      <c r="G1773" s="502"/>
      <c r="H1773" s="437"/>
      <c r="I1773" s="492"/>
      <c r="J1773" s="437"/>
      <c r="K1773" s="437"/>
      <c r="L1773" s="437"/>
      <c r="M1773" s="437"/>
      <c r="N1773" s="437"/>
      <c r="O1773" s="437"/>
      <c r="P1773" s="437"/>
      <c r="Q1773" s="437"/>
      <c r="R1773" s="437"/>
      <c r="S1773" s="437"/>
      <c r="T1773" s="437"/>
      <c r="U1773" s="437"/>
      <c r="V1773" s="437"/>
      <c r="W1773" s="437"/>
      <c r="X1773" s="437"/>
      <c r="Y1773" s="437"/>
      <c r="Z1773" s="437"/>
      <c r="AA1773" s="437"/>
      <c r="AB1773" s="437"/>
    </row>
    <row r="1774">
      <c r="A1774" s="503"/>
      <c r="B1774" s="503"/>
      <c r="C1774" s="437"/>
      <c r="D1774" s="437"/>
      <c r="E1774" s="437"/>
      <c r="F1774" s="437"/>
      <c r="G1774" s="502"/>
      <c r="H1774" s="437"/>
      <c r="I1774" s="492"/>
      <c r="J1774" s="437"/>
      <c r="K1774" s="437"/>
      <c r="L1774" s="437"/>
      <c r="M1774" s="437"/>
      <c r="N1774" s="437"/>
      <c r="O1774" s="437"/>
      <c r="P1774" s="437"/>
      <c r="Q1774" s="437"/>
      <c r="R1774" s="437"/>
      <c r="S1774" s="437"/>
      <c r="T1774" s="437"/>
      <c r="U1774" s="437"/>
      <c r="V1774" s="437"/>
      <c r="W1774" s="437"/>
      <c r="X1774" s="437"/>
      <c r="Y1774" s="437"/>
      <c r="Z1774" s="437"/>
      <c r="AA1774" s="437"/>
      <c r="AB1774" s="437"/>
    </row>
    <row r="1775">
      <c r="A1775" s="503"/>
      <c r="B1775" s="503"/>
      <c r="C1775" s="437"/>
      <c r="D1775" s="437"/>
      <c r="E1775" s="437"/>
      <c r="F1775" s="437"/>
      <c r="G1775" s="502"/>
      <c r="H1775" s="437"/>
      <c r="I1775" s="492"/>
      <c r="J1775" s="437"/>
      <c r="K1775" s="437"/>
      <c r="L1775" s="437"/>
      <c r="M1775" s="437"/>
      <c r="N1775" s="437"/>
      <c r="O1775" s="437"/>
      <c r="P1775" s="437"/>
      <c r="Q1775" s="437"/>
      <c r="R1775" s="437"/>
      <c r="S1775" s="437"/>
      <c r="T1775" s="437"/>
      <c r="U1775" s="437"/>
      <c r="V1775" s="437"/>
      <c r="W1775" s="437"/>
      <c r="X1775" s="437"/>
      <c r="Y1775" s="437"/>
      <c r="Z1775" s="437"/>
      <c r="AA1775" s="437"/>
      <c r="AB1775" s="437"/>
    </row>
    <row r="1776">
      <c r="A1776" s="503"/>
      <c r="B1776" s="503"/>
      <c r="C1776" s="437"/>
      <c r="D1776" s="437"/>
      <c r="E1776" s="437"/>
      <c r="F1776" s="437"/>
      <c r="G1776" s="502"/>
      <c r="H1776" s="437"/>
      <c r="I1776" s="492"/>
      <c r="J1776" s="437"/>
      <c r="K1776" s="437"/>
      <c r="L1776" s="437"/>
      <c r="M1776" s="437"/>
      <c r="N1776" s="437"/>
      <c r="O1776" s="437"/>
      <c r="P1776" s="437"/>
      <c r="Q1776" s="437"/>
      <c r="R1776" s="437"/>
      <c r="S1776" s="437"/>
      <c r="T1776" s="437"/>
      <c r="U1776" s="437"/>
      <c r="V1776" s="437"/>
      <c r="W1776" s="437"/>
      <c r="X1776" s="437"/>
      <c r="Y1776" s="437"/>
      <c r="Z1776" s="437"/>
      <c r="AA1776" s="437"/>
      <c r="AB1776" s="437"/>
    </row>
    <row r="1777">
      <c r="A1777" s="503"/>
      <c r="B1777" s="503"/>
      <c r="C1777" s="437"/>
      <c r="D1777" s="437"/>
      <c r="E1777" s="437"/>
      <c r="F1777" s="437"/>
      <c r="G1777" s="502"/>
      <c r="H1777" s="437"/>
      <c r="I1777" s="492"/>
      <c r="J1777" s="437"/>
      <c r="K1777" s="437"/>
      <c r="L1777" s="437"/>
      <c r="M1777" s="437"/>
      <c r="N1777" s="437"/>
      <c r="O1777" s="437"/>
      <c r="P1777" s="437"/>
      <c r="Q1777" s="437"/>
      <c r="R1777" s="437"/>
      <c r="S1777" s="437"/>
      <c r="T1777" s="437"/>
      <c r="U1777" s="437"/>
      <c r="V1777" s="437"/>
      <c r="W1777" s="437"/>
      <c r="X1777" s="437"/>
      <c r="Y1777" s="437"/>
      <c r="Z1777" s="437"/>
      <c r="AA1777" s="437"/>
      <c r="AB1777" s="437"/>
    </row>
    <row r="1778">
      <c r="A1778" s="503"/>
      <c r="B1778" s="503"/>
      <c r="C1778" s="437"/>
      <c r="D1778" s="437"/>
      <c r="E1778" s="437"/>
      <c r="F1778" s="437"/>
      <c r="G1778" s="502"/>
      <c r="H1778" s="437"/>
      <c r="I1778" s="492"/>
      <c r="J1778" s="437"/>
      <c r="K1778" s="437"/>
      <c r="L1778" s="437"/>
      <c r="M1778" s="437"/>
      <c r="N1778" s="437"/>
      <c r="O1778" s="437"/>
      <c r="P1778" s="437"/>
      <c r="Q1778" s="437"/>
      <c r="R1778" s="437"/>
      <c r="S1778" s="437"/>
      <c r="T1778" s="437"/>
      <c r="U1778" s="437"/>
      <c r="V1778" s="437"/>
      <c r="W1778" s="437"/>
      <c r="X1778" s="437"/>
      <c r="Y1778" s="437"/>
      <c r="Z1778" s="437"/>
      <c r="AA1778" s="437"/>
      <c r="AB1778" s="437"/>
    </row>
    <row r="1779">
      <c r="A1779" s="503"/>
      <c r="B1779" s="503"/>
      <c r="C1779" s="437"/>
      <c r="D1779" s="437"/>
      <c r="E1779" s="437"/>
      <c r="F1779" s="437"/>
      <c r="G1779" s="502"/>
      <c r="H1779" s="437"/>
      <c r="I1779" s="492"/>
      <c r="J1779" s="437"/>
      <c r="K1779" s="437"/>
      <c r="L1779" s="437"/>
      <c r="M1779" s="437"/>
      <c r="N1779" s="437"/>
      <c r="O1779" s="437"/>
      <c r="P1779" s="437"/>
      <c r="Q1779" s="437"/>
      <c r="R1779" s="437"/>
      <c r="S1779" s="437"/>
      <c r="T1779" s="437"/>
      <c r="U1779" s="437"/>
      <c r="V1779" s="437"/>
      <c r="W1779" s="437"/>
      <c r="X1779" s="437"/>
      <c r="Y1779" s="437"/>
      <c r="Z1779" s="437"/>
      <c r="AA1779" s="437"/>
      <c r="AB1779" s="437"/>
    </row>
    <row r="1780">
      <c r="A1780" s="503"/>
      <c r="B1780" s="503"/>
      <c r="C1780" s="437"/>
      <c r="D1780" s="437"/>
      <c r="E1780" s="437"/>
      <c r="F1780" s="437"/>
      <c r="G1780" s="502"/>
      <c r="H1780" s="437"/>
      <c r="I1780" s="492"/>
      <c r="J1780" s="437"/>
      <c r="K1780" s="437"/>
      <c r="L1780" s="437"/>
      <c r="M1780" s="437"/>
      <c r="N1780" s="437"/>
      <c r="O1780" s="437"/>
      <c r="P1780" s="437"/>
      <c r="Q1780" s="437"/>
      <c r="R1780" s="437"/>
      <c r="S1780" s="437"/>
      <c r="T1780" s="437"/>
      <c r="U1780" s="437"/>
      <c r="V1780" s="437"/>
      <c r="W1780" s="437"/>
      <c r="X1780" s="437"/>
      <c r="Y1780" s="437"/>
      <c r="Z1780" s="437"/>
      <c r="AA1780" s="437"/>
      <c r="AB1780" s="437"/>
    </row>
    <row r="1781">
      <c r="A1781" s="503"/>
      <c r="B1781" s="503"/>
      <c r="C1781" s="437"/>
      <c r="D1781" s="437"/>
      <c r="E1781" s="437"/>
      <c r="F1781" s="437"/>
      <c r="G1781" s="502"/>
      <c r="H1781" s="437"/>
      <c r="I1781" s="492"/>
      <c r="J1781" s="437"/>
      <c r="K1781" s="437"/>
      <c r="L1781" s="437"/>
      <c r="M1781" s="437"/>
      <c r="N1781" s="437"/>
      <c r="O1781" s="437"/>
      <c r="P1781" s="437"/>
      <c r="Q1781" s="437"/>
      <c r="R1781" s="437"/>
      <c r="S1781" s="437"/>
      <c r="T1781" s="437"/>
      <c r="U1781" s="437"/>
      <c r="V1781" s="437"/>
      <c r="W1781" s="437"/>
      <c r="X1781" s="437"/>
      <c r="Y1781" s="437"/>
      <c r="Z1781" s="437"/>
      <c r="AA1781" s="437"/>
      <c r="AB1781" s="437"/>
    </row>
    <row r="1782">
      <c r="A1782" s="503"/>
      <c r="B1782" s="503"/>
      <c r="C1782" s="437"/>
      <c r="D1782" s="437"/>
      <c r="E1782" s="437"/>
      <c r="F1782" s="437"/>
      <c r="G1782" s="502"/>
      <c r="H1782" s="437"/>
      <c r="I1782" s="492"/>
      <c r="J1782" s="437"/>
      <c r="K1782" s="437"/>
      <c r="L1782" s="437"/>
      <c r="M1782" s="437"/>
      <c r="N1782" s="437"/>
      <c r="O1782" s="437"/>
      <c r="P1782" s="437"/>
      <c r="Q1782" s="437"/>
      <c r="R1782" s="437"/>
      <c r="S1782" s="437"/>
      <c r="T1782" s="437"/>
      <c r="U1782" s="437"/>
      <c r="V1782" s="437"/>
      <c r="W1782" s="437"/>
      <c r="X1782" s="437"/>
      <c r="Y1782" s="437"/>
      <c r="Z1782" s="437"/>
      <c r="AA1782" s="437"/>
      <c r="AB1782" s="437"/>
    </row>
    <row r="1783">
      <c r="A1783" s="503"/>
      <c r="B1783" s="503"/>
      <c r="C1783" s="437"/>
      <c r="D1783" s="437"/>
      <c r="E1783" s="437"/>
      <c r="F1783" s="437"/>
      <c r="G1783" s="502"/>
      <c r="H1783" s="437"/>
      <c r="I1783" s="492"/>
      <c r="J1783" s="437"/>
      <c r="K1783" s="437"/>
      <c r="L1783" s="437"/>
      <c r="M1783" s="437"/>
      <c r="N1783" s="437"/>
      <c r="O1783" s="437"/>
      <c r="P1783" s="437"/>
      <c r="Q1783" s="437"/>
      <c r="R1783" s="437"/>
      <c r="S1783" s="437"/>
      <c r="T1783" s="437"/>
      <c r="U1783" s="437"/>
      <c r="V1783" s="437"/>
      <c r="W1783" s="437"/>
      <c r="X1783" s="437"/>
      <c r="Y1783" s="437"/>
      <c r="Z1783" s="437"/>
      <c r="AA1783" s="437"/>
      <c r="AB1783" s="437"/>
    </row>
    <row r="1784">
      <c r="A1784" s="503"/>
      <c r="B1784" s="503"/>
      <c r="C1784" s="437"/>
      <c r="D1784" s="437"/>
      <c r="E1784" s="437"/>
      <c r="F1784" s="437"/>
      <c r="G1784" s="502"/>
      <c r="H1784" s="437"/>
      <c r="I1784" s="492"/>
      <c r="J1784" s="437"/>
      <c r="K1784" s="437"/>
      <c r="L1784" s="437"/>
      <c r="M1784" s="437"/>
      <c r="N1784" s="437"/>
      <c r="O1784" s="437"/>
      <c r="P1784" s="437"/>
      <c r="Q1784" s="437"/>
      <c r="R1784" s="437"/>
      <c r="S1784" s="437"/>
      <c r="T1784" s="437"/>
      <c r="U1784" s="437"/>
      <c r="V1784" s="437"/>
      <c r="W1784" s="437"/>
      <c r="X1784" s="437"/>
      <c r="Y1784" s="437"/>
      <c r="Z1784" s="437"/>
      <c r="AA1784" s="437"/>
      <c r="AB1784" s="437"/>
    </row>
    <row r="1785">
      <c r="A1785" s="503"/>
      <c r="B1785" s="503"/>
      <c r="C1785" s="437"/>
      <c r="D1785" s="437"/>
      <c r="E1785" s="437"/>
      <c r="F1785" s="437"/>
      <c r="G1785" s="502"/>
      <c r="H1785" s="437"/>
      <c r="I1785" s="492"/>
      <c r="J1785" s="437"/>
      <c r="K1785" s="437"/>
      <c r="L1785" s="437"/>
      <c r="M1785" s="437"/>
      <c r="N1785" s="437"/>
      <c r="O1785" s="437"/>
      <c r="P1785" s="437"/>
      <c r="Q1785" s="437"/>
      <c r="R1785" s="437"/>
      <c r="S1785" s="437"/>
      <c r="T1785" s="437"/>
      <c r="U1785" s="437"/>
      <c r="V1785" s="437"/>
      <c r="W1785" s="437"/>
      <c r="X1785" s="437"/>
      <c r="Y1785" s="437"/>
      <c r="Z1785" s="437"/>
      <c r="AA1785" s="437"/>
      <c r="AB1785" s="437"/>
    </row>
    <row r="1786">
      <c r="A1786" s="503"/>
      <c r="B1786" s="503"/>
      <c r="C1786" s="437"/>
      <c r="D1786" s="437"/>
      <c r="E1786" s="437"/>
      <c r="F1786" s="437"/>
      <c r="G1786" s="502"/>
      <c r="H1786" s="437"/>
      <c r="I1786" s="492"/>
      <c r="J1786" s="437"/>
      <c r="K1786" s="437"/>
      <c r="L1786" s="437"/>
      <c r="M1786" s="437"/>
      <c r="N1786" s="437"/>
      <c r="O1786" s="437"/>
      <c r="P1786" s="437"/>
      <c r="Q1786" s="437"/>
      <c r="R1786" s="437"/>
      <c r="S1786" s="437"/>
      <c r="T1786" s="437"/>
      <c r="U1786" s="437"/>
      <c r="V1786" s="437"/>
      <c r="W1786" s="437"/>
      <c r="X1786" s="437"/>
      <c r="Y1786" s="437"/>
      <c r="Z1786" s="437"/>
      <c r="AA1786" s="437"/>
      <c r="AB1786" s="437"/>
    </row>
    <row r="1787">
      <c r="A1787" s="503"/>
      <c r="B1787" s="503"/>
      <c r="C1787" s="437"/>
      <c r="D1787" s="437"/>
      <c r="E1787" s="437"/>
      <c r="F1787" s="437"/>
      <c r="G1787" s="502"/>
      <c r="H1787" s="437"/>
      <c r="I1787" s="492"/>
      <c r="J1787" s="437"/>
      <c r="K1787" s="437"/>
      <c r="L1787" s="437"/>
      <c r="M1787" s="437"/>
      <c r="N1787" s="437"/>
      <c r="O1787" s="437"/>
      <c r="P1787" s="437"/>
      <c r="Q1787" s="437"/>
      <c r="R1787" s="437"/>
      <c r="S1787" s="437"/>
      <c r="T1787" s="437"/>
      <c r="U1787" s="437"/>
      <c r="V1787" s="437"/>
      <c r="W1787" s="437"/>
      <c r="X1787" s="437"/>
      <c r="Y1787" s="437"/>
      <c r="Z1787" s="437"/>
      <c r="AA1787" s="437"/>
      <c r="AB1787" s="437"/>
    </row>
    <row r="1788">
      <c r="A1788" s="503"/>
      <c r="B1788" s="503"/>
      <c r="C1788" s="437"/>
      <c r="D1788" s="437"/>
      <c r="E1788" s="437"/>
      <c r="F1788" s="437"/>
      <c r="G1788" s="502"/>
      <c r="H1788" s="437"/>
      <c r="I1788" s="492"/>
      <c r="J1788" s="437"/>
      <c r="K1788" s="437"/>
      <c r="L1788" s="437"/>
      <c r="M1788" s="437"/>
      <c r="N1788" s="437"/>
      <c r="O1788" s="437"/>
      <c r="P1788" s="437"/>
      <c r="Q1788" s="437"/>
      <c r="R1788" s="437"/>
      <c r="S1788" s="437"/>
      <c r="T1788" s="437"/>
      <c r="U1788" s="437"/>
      <c r="V1788" s="437"/>
      <c r="W1788" s="437"/>
      <c r="X1788" s="437"/>
      <c r="Y1788" s="437"/>
      <c r="Z1788" s="437"/>
      <c r="AA1788" s="437"/>
      <c r="AB1788" s="437"/>
    </row>
    <row r="1789">
      <c r="A1789" s="503"/>
      <c r="B1789" s="503"/>
      <c r="C1789" s="437"/>
      <c r="D1789" s="437"/>
      <c r="E1789" s="437"/>
      <c r="F1789" s="437"/>
      <c r="G1789" s="502"/>
      <c r="H1789" s="437"/>
      <c r="I1789" s="492"/>
      <c r="J1789" s="437"/>
      <c r="K1789" s="437"/>
      <c r="L1789" s="437"/>
      <c r="M1789" s="437"/>
      <c r="N1789" s="437"/>
      <c r="O1789" s="437"/>
      <c r="P1789" s="437"/>
      <c r="Q1789" s="437"/>
      <c r="R1789" s="437"/>
      <c r="S1789" s="437"/>
      <c r="T1789" s="437"/>
      <c r="U1789" s="437"/>
      <c r="V1789" s="437"/>
      <c r="W1789" s="437"/>
      <c r="X1789" s="437"/>
      <c r="Y1789" s="437"/>
      <c r="Z1789" s="437"/>
      <c r="AA1789" s="437"/>
      <c r="AB1789" s="437"/>
    </row>
    <row r="1790">
      <c r="A1790" s="503"/>
      <c r="B1790" s="503"/>
      <c r="C1790" s="437"/>
      <c r="D1790" s="437"/>
      <c r="E1790" s="437"/>
      <c r="F1790" s="437"/>
      <c r="G1790" s="502"/>
      <c r="H1790" s="437"/>
      <c r="I1790" s="492"/>
      <c r="J1790" s="437"/>
      <c r="K1790" s="437"/>
      <c r="L1790" s="437"/>
      <c r="M1790" s="437"/>
      <c r="N1790" s="437"/>
      <c r="O1790" s="437"/>
      <c r="P1790" s="437"/>
      <c r="Q1790" s="437"/>
      <c r="R1790" s="437"/>
      <c r="S1790" s="437"/>
      <c r="T1790" s="437"/>
      <c r="U1790" s="437"/>
      <c r="V1790" s="437"/>
      <c r="W1790" s="437"/>
      <c r="X1790" s="437"/>
      <c r="Y1790" s="437"/>
      <c r="Z1790" s="437"/>
      <c r="AA1790" s="437"/>
      <c r="AB1790" s="437"/>
    </row>
    <row r="1791">
      <c r="A1791" s="503"/>
      <c r="B1791" s="503"/>
      <c r="C1791" s="437"/>
      <c r="D1791" s="437"/>
      <c r="E1791" s="437"/>
      <c r="F1791" s="437"/>
      <c r="G1791" s="502"/>
      <c r="H1791" s="437"/>
      <c r="I1791" s="492"/>
      <c r="J1791" s="437"/>
      <c r="K1791" s="437"/>
      <c r="L1791" s="437"/>
      <c r="M1791" s="437"/>
      <c r="N1791" s="437"/>
      <c r="O1791" s="437"/>
      <c r="P1791" s="437"/>
      <c r="Q1791" s="437"/>
      <c r="R1791" s="437"/>
      <c r="S1791" s="437"/>
      <c r="T1791" s="437"/>
      <c r="U1791" s="437"/>
      <c r="V1791" s="437"/>
      <c r="W1791" s="437"/>
      <c r="X1791" s="437"/>
      <c r="Y1791" s="437"/>
      <c r="Z1791" s="437"/>
      <c r="AA1791" s="437"/>
      <c r="AB1791" s="437"/>
    </row>
    <row r="1792">
      <c r="A1792" s="503"/>
      <c r="B1792" s="503"/>
      <c r="C1792" s="437"/>
      <c r="D1792" s="437"/>
      <c r="E1792" s="437"/>
      <c r="F1792" s="437"/>
      <c r="G1792" s="502"/>
      <c r="H1792" s="437"/>
      <c r="I1792" s="492"/>
      <c r="J1792" s="437"/>
      <c r="K1792" s="437"/>
      <c r="L1792" s="437"/>
      <c r="M1792" s="437"/>
      <c r="N1792" s="437"/>
      <c r="O1792" s="437"/>
      <c r="P1792" s="437"/>
      <c r="Q1792" s="437"/>
      <c r="R1792" s="437"/>
      <c r="S1792" s="437"/>
      <c r="T1792" s="437"/>
      <c r="U1792" s="437"/>
      <c r="V1792" s="437"/>
      <c r="W1792" s="437"/>
      <c r="X1792" s="437"/>
      <c r="Y1792" s="437"/>
      <c r="Z1792" s="437"/>
      <c r="AA1792" s="437"/>
      <c r="AB1792" s="437"/>
    </row>
    <row r="1793">
      <c r="A1793" s="503"/>
      <c r="B1793" s="503"/>
      <c r="C1793" s="437"/>
      <c r="D1793" s="437"/>
      <c r="E1793" s="437"/>
      <c r="F1793" s="437"/>
      <c r="G1793" s="502"/>
      <c r="H1793" s="437"/>
      <c r="I1793" s="492"/>
      <c r="J1793" s="437"/>
      <c r="K1793" s="437"/>
      <c r="L1793" s="437"/>
      <c r="M1793" s="437"/>
      <c r="N1793" s="437"/>
      <c r="O1793" s="437"/>
      <c r="P1793" s="437"/>
      <c r="Q1793" s="437"/>
      <c r="R1793" s="437"/>
      <c r="S1793" s="437"/>
      <c r="T1793" s="437"/>
      <c r="U1793" s="437"/>
      <c r="V1793" s="437"/>
      <c r="W1793" s="437"/>
      <c r="X1793" s="437"/>
      <c r="Y1793" s="437"/>
      <c r="Z1793" s="437"/>
      <c r="AA1793" s="437"/>
      <c r="AB1793" s="437"/>
    </row>
    <row r="1794">
      <c r="A1794" s="503"/>
      <c r="B1794" s="503"/>
      <c r="C1794" s="437"/>
      <c r="D1794" s="437"/>
      <c r="E1794" s="437"/>
      <c r="F1794" s="437"/>
      <c r="G1794" s="502"/>
      <c r="H1794" s="437"/>
      <c r="I1794" s="492"/>
      <c r="J1794" s="437"/>
      <c r="K1794" s="437"/>
      <c r="L1794" s="437"/>
      <c r="M1794" s="437"/>
      <c r="N1794" s="437"/>
      <c r="O1794" s="437"/>
      <c r="P1794" s="437"/>
      <c r="Q1794" s="437"/>
      <c r="R1794" s="437"/>
      <c r="S1794" s="437"/>
      <c r="T1794" s="437"/>
      <c r="U1794" s="437"/>
      <c r="V1794" s="437"/>
      <c r="W1794" s="437"/>
      <c r="X1794" s="437"/>
      <c r="Y1794" s="437"/>
      <c r="Z1794" s="437"/>
      <c r="AA1794" s="437"/>
      <c r="AB1794" s="437"/>
    </row>
    <row r="1795">
      <c r="A1795" s="503"/>
      <c r="B1795" s="503"/>
      <c r="C1795" s="437"/>
      <c r="D1795" s="437"/>
      <c r="E1795" s="437"/>
      <c r="F1795" s="437"/>
      <c r="G1795" s="502"/>
      <c r="H1795" s="437"/>
      <c r="I1795" s="492"/>
      <c r="J1795" s="437"/>
      <c r="K1795" s="437"/>
      <c r="L1795" s="437"/>
      <c r="M1795" s="437"/>
      <c r="N1795" s="437"/>
      <c r="O1795" s="437"/>
      <c r="P1795" s="437"/>
      <c r="Q1795" s="437"/>
      <c r="R1795" s="437"/>
      <c r="S1795" s="437"/>
      <c r="T1795" s="437"/>
      <c r="U1795" s="437"/>
      <c r="V1795" s="437"/>
      <c r="W1795" s="437"/>
      <c r="X1795" s="437"/>
      <c r="Y1795" s="437"/>
      <c r="Z1795" s="437"/>
      <c r="AA1795" s="437"/>
      <c r="AB1795" s="437"/>
    </row>
    <row r="1796">
      <c r="A1796" s="503"/>
      <c r="B1796" s="503"/>
      <c r="C1796" s="437"/>
      <c r="D1796" s="437"/>
      <c r="E1796" s="437"/>
      <c r="F1796" s="437"/>
      <c r="G1796" s="502"/>
      <c r="H1796" s="437"/>
      <c r="I1796" s="492"/>
      <c r="J1796" s="437"/>
      <c r="K1796" s="437"/>
      <c r="L1796" s="437"/>
      <c r="M1796" s="437"/>
      <c r="N1796" s="437"/>
      <c r="O1796" s="437"/>
      <c r="P1796" s="437"/>
      <c r="Q1796" s="437"/>
      <c r="R1796" s="437"/>
      <c r="S1796" s="437"/>
      <c r="T1796" s="437"/>
      <c r="U1796" s="437"/>
      <c r="V1796" s="437"/>
      <c r="W1796" s="437"/>
      <c r="X1796" s="437"/>
      <c r="Y1796" s="437"/>
      <c r="Z1796" s="437"/>
      <c r="AA1796" s="437"/>
      <c r="AB1796" s="437"/>
    </row>
    <row r="1797">
      <c r="A1797" s="503"/>
      <c r="B1797" s="503"/>
      <c r="C1797" s="437"/>
      <c r="D1797" s="437"/>
      <c r="E1797" s="437"/>
      <c r="F1797" s="437"/>
      <c r="G1797" s="502"/>
      <c r="H1797" s="437"/>
      <c r="I1797" s="492"/>
      <c r="J1797" s="437"/>
      <c r="K1797" s="437"/>
      <c r="L1797" s="437"/>
      <c r="M1797" s="437"/>
      <c r="N1797" s="437"/>
      <c r="O1797" s="437"/>
      <c r="P1797" s="437"/>
      <c r="Q1797" s="437"/>
      <c r="R1797" s="437"/>
      <c r="S1797" s="437"/>
      <c r="T1797" s="437"/>
      <c r="U1797" s="437"/>
      <c r="V1797" s="437"/>
      <c r="W1797" s="437"/>
      <c r="X1797" s="437"/>
      <c r="Y1797" s="437"/>
      <c r="Z1797" s="437"/>
      <c r="AA1797" s="437"/>
      <c r="AB1797" s="437"/>
    </row>
    <row r="1798">
      <c r="A1798" s="503"/>
      <c r="B1798" s="503"/>
      <c r="C1798" s="437"/>
      <c r="D1798" s="437"/>
      <c r="E1798" s="437"/>
      <c r="F1798" s="437"/>
      <c r="G1798" s="502"/>
      <c r="H1798" s="437"/>
      <c r="I1798" s="492"/>
      <c r="J1798" s="437"/>
      <c r="K1798" s="437"/>
      <c r="L1798" s="437"/>
      <c r="M1798" s="437"/>
      <c r="N1798" s="437"/>
      <c r="O1798" s="437"/>
      <c r="P1798" s="437"/>
      <c r="Q1798" s="437"/>
      <c r="R1798" s="437"/>
      <c r="S1798" s="437"/>
      <c r="T1798" s="437"/>
      <c r="U1798" s="437"/>
      <c r="V1798" s="437"/>
      <c r="W1798" s="437"/>
      <c r="X1798" s="437"/>
      <c r="Y1798" s="437"/>
      <c r="Z1798" s="437"/>
      <c r="AA1798" s="437"/>
      <c r="AB1798" s="437"/>
    </row>
    <row r="1799">
      <c r="A1799" s="503"/>
      <c r="B1799" s="503"/>
      <c r="C1799" s="437"/>
      <c r="D1799" s="437"/>
      <c r="E1799" s="437"/>
      <c r="F1799" s="437"/>
      <c r="G1799" s="502"/>
      <c r="H1799" s="437"/>
      <c r="I1799" s="492"/>
      <c r="J1799" s="437"/>
      <c r="K1799" s="437"/>
      <c r="L1799" s="437"/>
      <c r="M1799" s="437"/>
      <c r="N1799" s="437"/>
      <c r="O1799" s="437"/>
      <c r="P1799" s="437"/>
      <c r="Q1799" s="437"/>
      <c r="R1799" s="437"/>
      <c r="S1799" s="437"/>
      <c r="T1799" s="437"/>
      <c r="U1799" s="437"/>
      <c r="V1799" s="437"/>
      <c r="W1799" s="437"/>
      <c r="X1799" s="437"/>
      <c r="Y1799" s="437"/>
      <c r="Z1799" s="437"/>
      <c r="AA1799" s="437"/>
      <c r="AB1799" s="437"/>
    </row>
    <row r="1800">
      <c r="A1800" s="503"/>
      <c r="B1800" s="503"/>
      <c r="C1800" s="437"/>
      <c r="D1800" s="437"/>
      <c r="E1800" s="437"/>
      <c r="F1800" s="437"/>
      <c r="G1800" s="502"/>
      <c r="H1800" s="437"/>
      <c r="I1800" s="492"/>
      <c r="J1800" s="437"/>
      <c r="K1800" s="437"/>
      <c r="L1800" s="437"/>
      <c r="M1800" s="437"/>
      <c r="N1800" s="437"/>
      <c r="O1800" s="437"/>
      <c r="P1800" s="437"/>
      <c r="Q1800" s="437"/>
      <c r="R1800" s="437"/>
      <c r="S1800" s="437"/>
      <c r="T1800" s="437"/>
      <c r="U1800" s="437"/>
      <c r="V1800" s="437"/>
      <c r="W1800" s="437"/>
      <c r="X1800" s="437"/>
      <c r="Y1800" s="437"/>
      <c r="Z1800" s="437"/>
      <c r="AA1800" s="437"/>
      <c r="AB1800" s="437"/>
    </row>
    <row r="1801">
      <c r="A1801" s="503"/>
      <c r="B1801" s="503"/>
      <c r="C1801" s="437"/>
      <c r="D1801" s="437"/>
      <c r="E1801" s="437"/>
      <c r="F1801" s="437"/>
      <c r="G1801" s="502"/>
      <c r="H1801" s="437"/>
      <c r="I1801" s="492"/>
      <c r="J1801" s="437"/>
      <c r="K1801" s="437"/>
      <c r="L1801" s="437"/>
      <c r="M1801" s="437"/>
      <c r="N1801" s="437"/>
      <c r="O1801" s="437"/>
      <c r="P1801" s="437"/>
      <c r="Q1801" s="437"/>
      <c r="R1801" s="437"/>
      <c r="S1801" s="437"/>
      <c r="T1801" s="437"/>
      <c r="U1801" s="437"/>
      <c r="V1801" s="437"/>
      <c r="W1801" s="437"/>
      <c r="X1801" s="437"/>
      <c r="Y1801" s="437"/>
      <c r="Z1801" s="437"/>
      <c r="AA1801" s="437"/>
      <c r="AB1801" s="437"/>
    </row>
    <row r="1802">
      <c r="A1802" s="503"/>
      <c r="B1802" s="503"/>
      <c r="C1802" s="437"/>
      <c r="D1802" s="437"/>
      <c r="E1802" s="437"/>
      <c r="F1802" s="437"/>
      <c r="G1802" s="502"/>
      <c r="H1802" s="437"/>
      <c r="I1802" s="492"/>
      <c r="J1802" s="437"/>
      <c r="K1802" s="437"/>
      <c r="L1802" s="437"/>
      <c r="M1802" s="437"/>
      <c r="N1802" s="437"/>
      <c r="O1802" s="437"/>
      <c r="P1802" s="437"/>
      <c r="Q1802" s="437"/>
      <c r="R1802" s="437"/>
      <c r="S1802" s="437"/>
      <c r="T1802" s="437"/>
      <c r="U1802" s="437"/>
      <c r="V1802" s="437"/>
      <c r="W1802" s="437"/>
      <c r="X1802" s="437"/>
      <c r="Y1802" s="437"/>
      <c r="Z1802" s="437"/>
      <c r="AA1802" s="437"/>
      <c r="AB1802" s="437"/>
    </row>
    <row r="1803">
      <c r="A1803" s="503"/>
      <c r="B1803" s="503"/>
      <c r="C1803" s="437"/>
      <c r="D1803" s="437"/>
      <c r="E1803" s="437"/>
      <c r="F1803" s="437"/>
      <c r="G1803" s="502"/>
      <c r="H1803" s="437"/>
      <c r="I1803" s="492"/>
      <c r="J1803" s="437"/>
      <c r="K1803" s="437"/>
      <c r="L1803" s="437"/>
      <c r="M1803" s="437"/>
      <c r="N1803" s="437"/>
      <c r="O1803" s="437"/>
      <c r="P1803" s="437"/>
      <c r="Q1803" s="437"/>
      <c r="R1803" s="437"/>
      <c r="S1803" s="437"/>
      <c r="T1803" s="437"/>
      <c r="U1803" s="437"/>
      <c r="V1803" s="437"/>
      <c r="W1803" s="437"/>
      <c r="X1803" s="437"/>
      <c r="Y1803" s="437"/>
      <c r="Z1803" s="437"/>
      <c r="AA1803" s="437"/>
      <c r="AB1803" s="437"/>
    </row>
    <row r="1804">
      <c r="A1804" s="503"/>
      <c r="B1804" s="503"/>
      <c r="C1804" s="437"/>
      <c r="D1804" s="437"/>
      <c r="E1804" s="437"/>
      <c r="F1804" s="437"/>
      <c r="G1804" s="502"/>
      <c r="H1804" s="437"/>
      <c r="I1804" s="492"/>
      <c r="J1804" s="437"/>
      <c r="K1804" s="437"/>
      <c r="L1804" s="437"/>
      <c r="M1804" s="437"/>
      <c r="N1804" s="437"/>
      <c r="O1804" s="437"/>
      <c r="P1804" s="437"/>
      <c r="Q1804" s="437"/>
      <c r="R1804" s="437"/>
      <c r="S1804" s="437"/>
      <c r="T1804" s="437"/>
      <c r="U1804" s="437"/>
      <c r="V1804" s="437"/>
      <c r="W1804" s="437"/>
      <c r="X1804" s="437"/>
      <c r="Y1804" s="437"/>
      <c r="Z1804" s="437"/>
      <c r="AA1804" s="437"/>
      <c r="AB1804" s="437"/>
    </row>
    <row r="1805">
      <c r="A1805" s="503"/>
      <c r="B1805" s="503"/>
      <c r="C1805" s="437"/>
      <c r="D1805" s="437"/>
      <c r="E1805" s="437"/>
      <c r="F1805" s="437"/>
      <c r="G1805" s="502"/>
      <c r="H1805" s="437"/>
      <c r="I1805" s="492"/>
      <c r="J1805" s="437"/>
      <c r="K1805" s="437"/>
      <c r="L1805" s="437"/>
      <c r="M1805" s="437"/>
      <c r="N1805" s="437"/>
      <c r="O1805" s="437"/>
      <c r="P1805" s="437"/>
      <c r="Q1805" s="437"/>
      <c r="R1805" s="437"/>
      <c r="S1805" s="437"/>
      <c r="T1805" s="437"/>
      <c r="U1805" s="437"/>
      <c r="V1805" s="437"/>
      <c r="W1805" s="437"/>
      <c r="X1805" s="437"/>
      <c r="Y1805" s="437"/>
      <c r="Z1805" s="437"/>
      <c r="AA1805" s="437"/>
      <c r="AB1805" s="437"/>
    </row>
    <row r="1806">
      <c r="A1806" s="503"/>
      <c r="B1806" s="503"/>
      <c r="C1806" s="437"/>
      <c r="D1806" s="437"/>
      <c r="E1806" s="437"/>
      <c r="F1806" s="437"/>
      <c r="G1806" s="502"/>
      <c r="H1806" s="437"/>
      <c r="I1806" s="492"/>
      <c r="J1806" s="437"/>
      <c r="K1806" s="437"/>
      <c r="L1806" s="437"/>
      <c r="M1806" s="437"/>
      <c r="N1806" s="437"/>
      <c r="O1806" s="437"/>
      <c r="P1806" s="437"/>
      <c r="Q1806" s="437"/>
      <c r="R1806" s="437"/>
      <c r="S1806" s="437"/>
      <c r="T1806" s="437"/>
      <c r="U1806" s="437"/>
      <c r="V1806" s="437"/>
      <c r="W1806" s="437"/>
      <c r="X1806" s="437"/>
      <c r="Y1806" s="437"/>
      <c r="Z1806" s="437"/>
      <c r="AA1806" s="437"/>
      <c r="AB1806" s="437"/>
    </row>
    <row r="1807">
      <c r="A1807" s="503"/>
      <c r="B1807" s="503"/>
      <c r="C1807" s="437"/>
      <c r="D1807" s="437"/>
      <c r="E1807" s="437"/>
      <c r="F1807" s="437"/>
      <c r="G1807" s="502"/>
      <c r="H1807" s="437"/>
      <c r="I1807" s="492"/>
      <c r="J1807" s="437"/>
      <c r="K1807" s="437"/>
      <c r="L1807" s="437"/>
      <c r="M1807" s="437"/>
      <c r="N1807" s="437"/>
      <c r="O1807" s="437"/>
      <c r="P1807" s="437"/>
      <c r="Q1807" s="437"/>
      <c r="R1807" s="437"/>
      <c r="S1807" s="437"/>
      <c r="T1807" s="437"/>
      <c r="U1807" s="437"/>
      <c r="V1807" s="437"/>
      <c r="W1807" s="437"/>
      <c r="X1807" s="437"/>
      <c r="Y1807" s="437"/>
      <c r="Z1807" s="437"/>
      <c r="AA1807" s="437"/>
      <c r="AB1807" s="437"/>
    </row>
    <row r="1808">
      <c r="A1808" s="503"/>
      <c r="B1808" s="503"/>
      <c r="C1808" s="437"/>
      <c r="D1808" s="437"/>
      <c r="E1808" s="437"/>
      <c r="F1808" s="437"/>
      <c r="G1808" s="502"/>
      <c r="H1808" s="437"/>
      <c r="I1808" s="492"/>
      <c r="J1808" s="437"/>
      <c r="K1808" s="437"/>
      <c r="L1808" s="437"/>
      <c r="M1808" s="437"/>
      <c r="N1808" s="437"/>
      <c r="O1808" s="437"/>
      <c r="P1808" s="437"/>
      <c r="Q1808" s="437"/>
      <c r="R1808" s="437"/>
      <c r="S1808" s="437"/>
      <c r="T1808" s="437"/>
      <c r="U1808" s="437"/>
      <c r="V1808" s="437"/>
      <c r="W1808" s="437"/>
      <c r="X1808" s="437"/>
      <c r="Y1808" s="437"/>
      <c r="Z1808" s="437"/>
      <c r="AA1808" s="437"/>
      <c r="AB1808" s="437"/>
    </row>
    <row r="1809">
      <c r="A1809" s="503"/>
      <c r="B1809" s="503"/>
      <c r="C1809" s="437"/>
      <c r="D1809" s="437"/>
      <c r="E1809" s="437"/>
      <c r="F1809" s="437"/>
      <c r="G1809" s="502"/>
      <c r="H1809" s="437"/>
      <c r="I1809" s="492"/>
      <c r="J1809" s="437"/>
      <c r="K1809" s="437"/>
      <c r="L1809" s="437"/>
      <c r="M1809" s="437"/>
      <c r="N1809" s="437"/>
      <c r="O1809" s="437"/>
      <c r="P1809" s="437"/>
      <c r="Q1809" s="437"/>
      <c r="R1809" s="437"/>
      <c r="S1809" s="437"/>
      <c r="T1809" s="437"/>
      <c r="U1809" s="437"/>
      <c r="V1809" s="437"/>
      <c r="W1809" s="437"/>
      <c r="X1809" s="437"/>
      <c r="Y1809" s="437"/>
      <c r="Z1809" s="437"/>
      <c r="AA1809" s="437"/>
      <c r="AB1809" s="437"/>
    </row>
    <row r="1810">
      <c r="A1810" s="503"/>
      <c r="B1810" s="503"/>
      <c r="C1810" s="437"/>
      <c r="D1810" s="437"/>
      <c r="E1810" s="437"/>
      <c r="F1810" s="437"/>
      <c r="G1810" s="502"/>
      <c r="H1810" s="437"/>
      <c r="I1810" s="492"/>
      <c r="J1810" s="437"/>
      <c r="K1810" s="437"/>
      <c r="L1810" s="437"/>
      <c r="M1810" s="437"/>
      <c r="N1810" s="437"/>
      <c r="O1810" s="437"/>
      <c r="P1810" s="437"/>
      <c r="Q1810" s="437"/>
      <c r="R1810" s="437"/>
      <c r="S1810" s="437"/>
      <c r="T1810" s="437"/>
      <c r="U1810" s="437"/>
      <c r="V1810" s="437"/>
      <c r="W1810" s="437"/>
      <c r="X1810" s="437"/>
      <c r="Y1810" s="437"/>
      <c r="Z1810" s="437"/>
      <c r="AA1810" s="437"/>
      <c r="AB1810" s="437"/>
    </row>
    <row r="1811">
      <c r="A1811" s="503"/>
      <c r="B1811" s="503"/>
      <c r="C1811" s="437"/>
      <c r="D1811" s="437"/>
      <c r="E1811" s="437"/>
      <c r="F1811" s="437"/>
      <c r="G1811" s="502"/>
      <c r="H1811" s="437"/>
      <c r="I1811" s="492"/>
      <c r="J1811" s="437"/>
      <c r="K1811" s="437"/>
      <c r="L1811" s="437"/>
      <c r="M1811" s="437"/>
      <c r="N1811" s="437"/>
      <c r="O1811" s="437"/>
      <c r="P1811" s="437"/>
      <c r="Q1811" s="437"/>
      <c r="R1811" s="437"/>
      <c r="S1811" s="437"/>
      <c r="T1811" s="437"/>
      <c r="U1811" s="437"/>
      <c r="V1811" s="437"/>
      <c r="W1811" s="437"/>
      <c r="X1811" s="437"/>
      <c r="Y1811" s="437"/>
      <c r="Z1811" s="437"/>
      <c r="AA1811" s="437"/>
      <c r="AB1811" s="437"/>
    </row>
    <row r="1812">
      <c r="A1812" s="503"/>
      <c r="B1812" s="503"/>
      <c r="C1812" s="437"/>
      <c r="D1812" s="437"/>
      <c r="E1812" s="437"/>
      <c r="F1812" s="437"/>
      <c r="G1812" s="502"/>
      <c r="H1812" s="437"/>
      <c r="I1812" s="492"/>
      <c r="J1812" s="437"/>
      <c r="K1812" s="437"/>
      <c r="L1812" s="437"/>
      <c r="M1812" s="437"/>
      <c r="N1812" s="437"/>
      <c r="O1812" s="437"/>
      <c r="P1812" s="437"/>
      <c r="Q1812" s="437"/>
      <c r="R1812" s="437"/>
      <c r="S1812" s="437"/>
      <c r="T1812" s="437"/>
      <c r="U1812" s="437"/>
      <c r="V1812" s="437"/>
      <c r="W1812" s="437"/>
      <c r="X1812" s="437"/>
      <c r="Y1812" s="437"/>
      <c r="Z1812" s="437"/>
      <c r="AA1812" s="437"/>
      <c r="AB1812" s="437"/>
    </row>
    <row r="1813">
      <c r="A1813" s="503"/>
      <c r="B1813" s="503"/>
      <c r="C1813" s="437"/>
      <c r="D1813" s="437"/>
      <c r="E1813" s="437"/>
      <c r="F1813" s="437"/>
      <c r="G1813" s="502"/>
      <c r="H1813" s="437"/>
      <c r="I1813" s="492"/>
      <c r="J1813" s="437"/>
      <c r="K1813" s="437"/>
      <c r="L1813" s="437"/>
      <c r="M1813" s="437"/>
      <c r="N1813" s="437"/>
      <c r="O1813" s="437"/>
      <c r="P1813" s="437"/>
      <c r="Q1813" s="437"/>
      <c r="R1813" s="437"/>
      <c r="S1813" s="437"/>
      <c r="T1813" s="437"/>
      <c r="U1813" s="437"/>
      <c r="V1813" s="437"/>
      <c r="W1813" s="437"/>
      <c r="X1813" s="437"/>
      <c r="Y1813" s="437"/>
      <c r="Z1813" s="437"/>
      <c r="AA1813" s="437"/>
      <c r="AB1813" s="437"/>
    </row>
    <row r="1814">
      <c r="A1814" s="503"/>
      <c r="B1814" s="503"/>
      <c r="C1814" s="437"/>
      <c r="D1814" s="437"/>
      <c r="E1814" s="437"/>
      <c r="F1814" s="437"/>
      <c r="G1814" s="502"/>
      <c r="H1814" s="437"/>
      <c r="I1814" s="492"/>
      <c r="J1814" s="437"/>
      <c r="K1814" s="437"/>
      <c r="L1814" s="437"/>
      <c r="M1814" s="437"/>
      <c r="N1814" s="437"/>
      <c r="O1814" s="437"/>
      <c r="P1814" s="437"/>
      <c r="Q1814" s="437"/>
      <c r="R1814" s="437"/>
      <c r="S1814" s="437"/>
      <c r="T1814" s="437"/>
      <c r="U1814" s="437"/>
      <c r="V1814" s="437"/>
      <c r="W1814" s="437"/>
      <c r="X1814" s="437"/>
      <c r="Y1814" s="437"/>
      <c r="Z1814" s="437"/>
      <c r="AA1814" s="437"/>
      <c r="AB1814" s="437"/>
    </row>
    <row r="1815">
      <c r="A1815" s="503"/>
      <c r="B1815" s="503"/>
      <c r="C1815" s="437"/>
      <c r="D1815" s="437"/>
      <c r="E1815" s="437"/>
      <c r="F1815" s="437"/>
      <c r="G1815" s="502"/>
      <c r="H1815" s="437"/>
      <c r="I1815" s="492"/>
      <c r="J1815" s="437"/>
      <c r="K1815" s="437"/>
      <c r="L1815" s="437"/>
      <c r="M1815" s="437"/>
      <c r="N1815" s="437"/>
      <c r="O1815" s="437"/>
      <c r="P1815" s="437"/>
      <c r="Q1815" s="437"/>
      <c r="R1815" s="437"/>
      <c r="S1815" s="437"/>
      <c r="T1815" s="437"/>
      <c r="U1815" s="437"/>
      <c r="V1815" s="437"/>
      <c r="W1815" s="437"/>
      <c r="X1815" s="437"/>
      <c r="Y1815" s="437"/>
      <c r="Z1815" s="437"/>
      <c r="AA1815" s="437"/>
      <c r="AB1815" s="437"/>
    </row>
    <row r="1816">
      <c r="A1816" s="503"/>
      <c r="B1816" s="503"/>
      <c r="C1816" s="437"/>
      <c r="D1816" s="437"/>
      <c r="E1816" s="437"/>
      <c r="F1816" s="437"/>
      <c r="G1816" s="502"/>
      <c r="H1816" s="437"/>
      <c r="I1816" s="492"/>
      <c r="J1816" s="437"/>
      <c r="K1816" s="437"/>
      <c r="L1816" s="437"/>
      <c r="M1816" s="437"/>
      <c r="N1816" s="437"/>
      <c r="O1816" s="437"/>
      <c r="P1816" s="437"/>
      <c r="Q1816" s="437"/>
      <c r="R1816" s="437"/>
      <c r="S1816" s="437"/>
      <c r="T1816" s="437"/>
      <c r="U1816" s="437"/>
      <c r="V1816" s="437"/>
      <c r="W1816" s="437"/>
      <c r="X1816" s="437"/>
      <c r="Y1816" s="437"/>
      <c r="Z1816" s="437"/>
      <c r="AA1816" s="437"/>
      <c r="AB1816" s="437"/>
    </row>
    <row r="1817">
      <c r="A1817" s="503"/>
      <c r="B1817" s="503"/>
      <c r="C1817" s="437"/>
      <c r="D1817" s="437"/>
      <c r="E1817" s="437"/>
      <c r="F1817" s="437"/>
      <c r="G1817" s="502"/>
      <c r="H1817" s="437"/>
      <c r="I1817" s="492"/>
      <c r="J1817" s="437"/>
      <c r="K1817" s="437"/>
      <c r="L1817" s="437"/>
      <c r="M1817" s="437"/>
      <c r="N1817" s="437"/>
      <c r="O1817" s="437"/>
      <c r="P1817" s="437"/>
      <c r="Q1817" s="437"/>
      <c r="R1817" s="437"/>
      <c r="S1817" s="437"/>
      <c r="T1817" s="437"/>
      <c r="U1817" s="437"/>
      <c r="V1817" s="437"/>
      <c r="W1817" s="437"/>
      <c r="X1817" s="437"/>
      <c r="Y1817" s="437"/>
      <c r="Z1817" s="437"/>
      <c r="AA1817" s="437"/>
      <c r="AB1817" s="437"/>
    </row>
    <row r="1818">
      <c r="A1818" s="503"/>
      <c r="B1818" s="503"/>
      <c r="C1818" s="437"/>
      <c r="D1818" s="437"/>
      <c r="E1818" s="437"/>
      <c r="F1818" s="437"/>
      <c r="G1818" s="502"/>
      <c r="H1818" s="437"/>
      <c r="I1818" s="492"/>
      <c r="J1818" s="437"/>
      <c r="K1818" s="437"/>
      <c r="L1818" s="437"/>
      <c r="M1818" s="437"/>
      <c r="N1818" s="437"/>
      <c r="O1818" s="437"/>
      <c r="P1818" s="437"/>
      <c r="Q1818" s="437"/>
      <c r="R1818" s="437"/>
      <c r="S1818" s="437"/>
      <c r="T1818" s="437"/>
      <c r="U1818" s="437"/>
      <c r="V1818" s="437"/>
      <c r="W1818" s="437"/>
      <c r="X1818" s="437"/>
      <c r="Y1818" s="437"/>
      <c r="Z1818" s="437"/>
      <c r="AA1818" s="437"/>
      <c r="AB1818" s="437"/>
    </row>
    <row r="1819">
      <c r="A1819" s="503"/>
      <c r="B1819" s="503"/>
      <c r="C1819" s="437"/>
      <c r="D1819" s="437"/>
      <c r="E1819" s="437"/>
      <c r="F1819" s="437"/>
      <c r="G1819" s="502"/>
      <c r="H1819" s="437"/>
      <c r="I1819" s="492"/>
      <c r="J1819" s="437"/>
      <c r="K1819" s="437"/>
      <c r="L1819" s="437"/>
      <c r="M1819" s="437"/>
      <c r="N1819" s="437"/>
      <c r="O1819" s="437"/>
      <c r="P1819" s="437"/>
      <c r="Q1819" s="437"/>
      <c r="R1819" s="437"/>
      <c r="S1819" s="437"/>
      <c r="T1819" s="437"/>
      <c r="U1819" s="437"/>
      <c r="V1819" s="437"/>
      <c r="W1819" s="437"/>
      <c r="X1819" s="437"/>
      <c r="Y1819" s="437"/>
      <c r="Z1819" s="437"/>
      <c r="AA1819" s="437"/>
      <c r="AB1819" s="437"/>
    </row>
    <row r="1820">
      <c r="A1820" s="503"/>
      <c r="B1820" s="503"/>
      <c r="C1820" s="437"/>
      <c r="D1820" s="437"/>
      <c r="E1820" s="437"/>
      <c r="F1820" s="437"/>
      <c r="G1820" s="502"/>
      <c r="H1820" s="437"/>
      <c r="I1820" s="492"/>
      <c r="J1820" s="437"/>
      <c r="K1820" s="437"/>
      <c r="L1820" s="437"/>
      <c r="M1820" s="437"/>
      <c r="N1820" s="437"/>
      <c r="O1820" s="437"/>
      <c r="P1820" s="437"/>
      <c r="Q1820" s="437"/>
      <c r="R1820" s="437"/>
      <c r="S1820" s="437"/>
      <c r="T1820" s="437"/>
      <c r="U1820" s="437"/>
      <c r="V1820" s="437"/>
      <c r="W1820" s="437"/>
      <c r="X1820" s="437"/>
      <c r="Y1820" s="437"/>
      <c r="Z1820" s="437"/>
      <c r="AA1820" s="437"/>
      <c r="AB1820" s="437"/>
    </row>
    <row r="1821">
      <c r="A1821" s="503"/>
      <c r="B1821" s="503"/>
      <c r="C1821" s="437"/>
      <c r="D1821" s="437"/>
      <c r="E1821" s="437"/>
      <c r="F1821" s="437"/>
      <c r="G1821" s="502"/>
      <c r="H1821" s="437"/>
      <c r="I1821" s="492"/>
      <c r="J1821" s="437"/>
      <c r="K1821" s="437"/>
      <c r="L1821" s="437"/>
      <c r="M1821" s="437"/>
      <c r="N1821" s="437"/>
      <c r="O1821" s="437"/>
      <c r="P1821" s="437"/>
      <c r="Q1821" s="437"/>
      <c r="R1821" s="437"/>
      <c r="S1821" s="437"/>
      <c r="T1821" s="437"/>
      <c r="U1821" s="437"/>
      <c r="V1821" s="437"/>
      <c r="W1821" s="437"/>
      <c r="X1821" s="437"/>
      <c r="Y1821" s="437"/>
      <c r="Z1821" s="437"/>
      <c r="AA1821" s="437"/>
      <c r="AB1821" s="437"/>
    </row>
    <row r="1822">
      <c r="A1822" s="503"/>
      <c r="B1822" s="503"/>
      <c r="C1822" s="437"/>
      <c r="D1822" s="437"/>
      <c r="E1822" s="437"/>
      <c r="F1822" s="437"/>
      <c r="G1822" s="502"/>
      <c r="H1822" s="437"/>
      <c r="I1822" s="492"/>
      <c r="J1822" s="437"/>
      <c r="K1822" s="437"/>
      <c r="L1822" s="437"/>
      <c r="M1822" s="437"/>
      <c r="N1822" s="437"/>
      <c r="O1822" s="437"/>
      <c r="P1822" s="437"/>
      <c r="Q1822" s="437"/>
      <c r="R1822" s="437"/>
      <c r="S1822" s="437"/>
      <c r="T1822" s="437"/>
      <c r="U1822" s="437"/>
      <c r="V1822" s="437"/>
      <c r="W1822" s="437"/>
      <c r="X1822" s="437"/>
      <c r="Y1822" s="437"/>
      <c r="Z1822" s="437"/>
      <c r="AA1822" s="437"/>
      <c r="AB1822" s="437"/>
    </row>
    <row r="1823">
      <c r="A1823" s="503"/>
      <c r="B1823" s="503"/>
      <c r="C1823" s="437"/>
      <c r="D1823" s="437"/>
      <c r="E1823" s="437"/>
      <c r="F1823" s="437"/>
      <c r="G1823" s="502"/>
      <c r="H1823" s="437"/>
      <c r="I1823" s="492"/>
      <c r="J1823" s="437"/>
      <c r="K1823" s="437"/>
      <c r="L1823" s="437"/>
      <c r="M1823" s="437"/>
      <c r="N1823" s="437"/>
      <c r="O1823" s="437"/>
      <c r="P1823" s="437"/>
      <c r="Q1823" s="437"/>
      <c r="R1823" s="437"/>
      <c r="S1823" s="437"/>
      <c r="T1823" s="437"/>
      <c r="U1823" s="437"/>
      <c r="V1823" s="437"/>
      <c r="W1823" s="437"/>
      <c r="X1823" s="437"/>
      <c r="Y1823" s="437"/>
      <c r="Z1823" s="437"/>
      <c r="AA1823" s="437"/>
      <c r="AB1823" s="437"/>
    </row>
    <row r="1824">
      <c r="A1824" s="503"/>
      <c r="B1824" s="503"/>
      <c r="C1824" s="437"/>
      <c r="D1824" s="437"/>
      <c r="E1824" s="437"/>
      <c r="F1824" s="437"/>
      <c r="G1824" s="502"/>
      <c r="H1824" s="437"/>
      <c r="I1824" s="492"/>
      <c r="J1824" s="437"/>
      <c r="K1824" s="437"/>
      <c r="L1824" s="437"/>
      <c r="M1824" s="437"/>
      <c r="N1824" s="437"/>
      <c r="O1824" s="437"/>
      <c r="P1824" s="437"/>
      <c r="Q1824" s="437"/>
      <c r="R1824" s="437"/>
      <c r="S1824" s="437"/>
      <c r="T1824" s="437"/>
      <c r="U1824" s="437"/>
      <c r="V1824" s="437"/>
      <c r="W1824" s="437"/>
      <c r="X1824" s="437"/>
      <c r="Y1824" s="437"/>
      <c r="Z1824" s="437"/>
      <c r="AA1824" s="437"/>
      <c r="AB1824" s="437"/>
    </row>
    <row r="1825">
      <c r="A1825" s="503"/>
      <c r="B1825" s="503"/>
      <c r="C1825" s="437"/>
      <c r="D1825" s="437"/>
      <c r="E1825" s="437"/>
      <c r="F1825" s="437"/>
      <c r="G1825" s="502"/>
      <c r="H1825" s="437"/>
      <c r="I1825" s="492"/>
      <c r="J1825" s="437"/>
      <c r="K1825" s="437"/>
      <c r="L1825" s="437"/>
      <c r="M1825" s="437"/>
      <c r="N1825" s="437"/>
      <c r="O1825" s="437"/>
      <c r="P1825" s="437"/>
      <c r="Q1825" s="437"/>
      <c r="R1825" s="437"/>
      <c r="S1825" s="437"/>
      <c r="T1825" s="437"/>
      <c r="U1825" s="437"/>
      <c r="V1825" s="437"/>
      <c r="W1825" s="437"/>
      <c r="X1825" s="437"/>
      <c r="Y1825" s="437"/>
      <c r="Z1825" s="437"/>
      <c r="AA1825" s="437"/>
      <c r="AB1825" s="437"/>
    </row>
    <row r="1826">
      <c r="A1826" s="503"/>
      <c r="B1826" s="503"/>
      <c r="C1826" s="437"/>
      <c r="D1826" s="437"/>
      <c r="E1826" s="437"/>
      <c r="F1826" s="437"/>
      <c r="G1826" s="502"/>
      <c r="H1826" s="437"/>
      <c r="I1826" s="492"/>
      <c r="J1826" s="437"/>
      <c r="K1826" s="437"/>
      <c r="L1826" s="437"/>
      <c r="M1826" s="437"/>
      <c r="N1826" s="437"/>
      <c r="O1826" s="437"/>
      <c r="P1826" s="437"/>
      <c r="Q1826" s="437"/>
      <c r="R1826" s="437"/>
      <c r="S1826" s="437"/>
      <c r="T1826" s="437"/>
      <c r="U1826" s="437"/>
      <c r="V1826" s="437"/>
      <c r="W1826" s="437"/>
      <c r="X1826" s="437"/>
      <c r="Y1826" s="437"/>
      <c r="Z1826" s="437"/>
      <c r="AA1826" s="437"/>
      <c r="AB1826" s="437"/>
    </row>
    <row r="1827">
      <c r="A1827" s="503"/>
      <c r="B1827" s="503"/>
      <c r="C1827" s="437"/>
      <c r="D1827" s="437"/>
      <c r="E1827" s="437"/>
      <c r="F1827" s="437"/>
      <c r="G1827" s="502"/>
      <c r="H1827" s="437"/>
      <c r="I1827" s="492"/>
      <c r="J1827" s="437"/>
      <c r="K1827" s="437"/>
      <c r="L1827" s="437"/>
      <c r="M1827" s="437"/>
      <c r="N1827" s="437"/>
      <c r="O1827" s="437"/>
      <c r="P1827" s="437"/>
      <c r="Q1827" s="437"/>
      <c r="R1827" s="437"/>
      <c r="S1827" s="437"/>
      <c r="T1827" s="437"/>
      <c r="U1827" s="437"/>
      <c r="V1827" s="437"/>
      <c r="W1827" s="437"/>
      <c r="X1827" s="437"/>
      <c r="Y1827" s="437"/>
      <c r="Z1827" s="437"/>
      <c r="AA1827" s="437"/>
      <c r="AB1827" s="437"/>
    </row>
    <row r="1828">
      <c r="A1828" s="503"/>
      <c r="B1828" s="503"/>
      <c r="C1828" s="437"/>
      <c r="D1828" s="437"/>
      <c r="E1828" s="437"/>
      <c r="F1828" s="437"/>
      <c r="G1828" s="502"/>
      <c r="H1828" s="437"/>
      <c r="I1828" s="492"/>
      <c r="J1828" s="437"/>
      <c r="K1828" s="437"/>
      <c r="L1828" s="437"/>
      <c r="M1828" s="437"/>
      <c r="N1828" s="437"/>
      <c r="O1828" s="437"/>
      <c r="P1828" s="437"/>
      <c r="Q1828" s="437"/>
      <c r="R1828" s="437"/>
      <c r="S1828" s="437"/>
      <c r="T1828" s="437"/>
      <c r="U1828" s="437"/>
      <c r="V1828" s="437"/>
      <c r="W1828" s="437"/>
      <c r="X1828" s="437"/>
      <c r="Y1828" s="437"/>
      <c r="Z1828" s="437"/>
      <c r="AA1828" s="437"/>
      <c r="AB1828" s="437"/>
    </row>
    <row r="1829">
      <c r="A1829" s="503"/>
      <c r="B1829" s="503"/>
      <c r="C1829" s="437"/>
      <c r="D1829" s="437"/>
      <c r="E1829" s="437"/>
      <c r="F1829" s="437"/>
      <c r="G1829" s="502"/>
      <c r="H1829" s="437"/>
      <c r="I1829" s="492"/>
      <c r="J1829" s="437"/>
      <c r="K1829" s="437"/>
      <c r="L1829" s="437"/>
      <c r="M1829" s="437"/>
      <c r="N1829" s="437"/>
      <c r="O1829" s="437"/>
      <c r="P1829" s="437"/>
      <c r="Q1829" s="437"/>
      <c r="R1829" s="437"/>
      <c r="S1829" s="437"/>
      <c r="T1829" s="437"/>
      <c r="U1829" s="437"/>
      <c r="V1829" s="437"/>
      <c r="W1829" s="437"/>
      <c r="X1829" s="437"/>
      <c r="Y1829" s="437"/>
      <c r="Z1829" s="437"/>
      <c r="AA1829" s="437"/>
      <c r="AB1829" s="437"/>
    </row>
    <row r="1830">
      <c r="A1830" s="503"/>
      <c r="B1830" s="503"/>
      <c r="C1830" s="437"/>
      <c r="D1830" s="437"/>
      <c r="E1830" s="437"/>
      <c r="F1830" s="437"/>
      <c r="G1830" s="502"/>
      <c r="H1830" s="437"/>
      <c r="I1830" s="492"/>
      <c r="J1830" s="437"/>
      <c r="K1830" s="437"/>
      <c r="L1830" s="437"/>
      <c r="M1830" s="437"/>
      <c r="N1830" s="437"/>
      <c r="O1830" s="437"/>
      <c r="P1830" s="437"/>
      <c r="Q1830" s="437"/>
      <c r="R1830" s="437"/>
      <c r="S1830" s="437"/>
      <c r="T1830" s="437"/>
      <c r="U1830" s="437"/>
      <c r="V1830" s="437"/>
      <c r="W1830" s="437"/>
      <c r="X1830" s="437"/>
      <c r="Y1830" s="437"/>
      <c r="Z1830" s="437"/>
      <c r="AA1830" s="437"/>
      <c r="AB1830" s="437"/>
    </row>
    <row r="1831">
      <c r="A1831" s="503"/>
      <c r="B1831" s="503"/>
      <c r="C1831" s="437"/>
      <c r="D1831" s="437"/>
      <c r="E1831" s="437"/>
      <c r="F1831" s="437"/>
      <c r="G1831" s="502"/>
      <c r="H1831" s="437"/>
      <c r="I1831" s="492"/>
      <c r="J1831" s="437"/>
      <c r="K1831" s="437"/>
      <c r="L1831" s="437"/>
      <c r="M1831" s="437"/>
      <c r="N1831" s="437"/>
      <c r="O1831" s="437"/>
      <c r="P1831" s="437"/>
      <c r="Q1831" s="437"/>
      <c r="R1831" s="437"/>
      <c r="S1831" s="437"/>
      <c r="T1831" s="437"/>
      <c r="U1831" s="437"/>
      <c r="V1831" s="437"/>
      <c r="W1831" s="437"/>
      <c r="X1831" s="437"/>
      <c r="Y1831" s="437"/>
      <c r="Z1831" s="437"/>
      <c r="AA1831" s="437"/>
      <c r="AB1831" s="437"/>
    </row>
    <row r="1832">
      <c r="A1832" s="503"/>
      <c r="B1832" s="503"/>
      <c r="C1832" s="437"/>
      <c r="D1832" s="437"/>
      <c r="E1832" s="437"/>
      <c r="F1832" s="437"/>
      <c r="G1832" s="502"/>
      <c r="H1832" s="437"/>
      <c r="I1832" s="492"/>
      <c r="J1832" s="437"/>
      <c r="K1832" s="437"/>
      <c r="L1832" s="437"/>
      <c r="M1832" s="437"/>
      <c r="N1832" s="437"/>
      <c r="O1832" s="437"/>
      <c r="P1832" s="437"/>
      <c r="Q1832" s="437"/>
      <c r="R1832" s="437"/>
      <c r="S1832" s="437"/>
      <c r="T1832" s="437"/>
      <c r="U1832" s="437"/>
      <c r="V1832" s="437"/>
      <c r="W1832" s="437"/>
      <c r="X1832" s="437"/>
      <c r="Y1832" s="437"/>
      <c r="Z1832" s="437"/>
      <c r="AA1832" s="437"/>
      <c r="AB1832" s="437"/>
    </row>
    <row r="1833">
      <c r="A1833" s="503"/>
      <c r="B1833" s="503"/>
      <c r="C1833" s="437"/>
      <c r="D1833" s="437"/>
      <c r="E1833" s="437"/>
      <c r="F1833" s="437"/>
      <c r="G1833" s="502"/>
      <c r="H1833" s="437"/>
      <c r="I1833" s="492"/>
      <c r="J1833" s="437"/>
      <c r="K1833" s="437"/>
      <c r="L1833" s="437"/>
      <c r="M1833" s="437"/>
      <c r="N1833" s="437"/>
      <c r="O1833" s="437"/>
      <c r="P1833" s="437"/>
      <c r="Q1833" s="437"/>
      <c r="R1833" s="437"/>
      <c r="S1833" s="437"/>
      <c r="T1833" s="437"/>
      <c r="U1833" s="437"/>
      <c r="V1833" s="437"/>
      <c r="W1833" s="437"/>
      <c r="X1833" s="437"/>
      <c r="Y1833" s="437"/>
      <c r="Z1833" s="437"/>
      <c r="AA1833" s="437"/>
      <c r="AB1833" s="437"/>
    </row>
    <row r="1834">
      <c r="A1834" s="503"/>
      <c r="B1834" s="503"/>
      <c r="C1834" s="437"/>
      <c r="D1834" s="437"/>
      <c r="E1834" s="437"/>
      <c r="F1834" s="437"/>
      <c r="G1834" s="502"/>
      <c r="H1834" s="437"/>
      <c r="I1834" s="492"/>
      <c r="J1834" s="437"/>
      <c r="K1834" s="437"/>
      <c r="L1834" s="437"/>
      <c r="M1834" s="437"/>
      <c r="N1834" s="437"/>
      <c r="O1834" s="437"/>
      <c r="P1834" s="437"/>
      <c r="Q1834" s="437"/>
      <c r="R1834" s="437"/>
      <c r="S1834" s="437"/>
      <c r="T1834" s="437"/>
      <c r="U1834" s="437"/>
      <c r="V1834" s="437"/>
      <c r="W1834" s="437"/>
      <c r="X1834" s="437"/>
      <c r="Y1834" s="437"/>
      <c r="Z1834" s="437"/>
      <c r="AA1834" s="437"/>
      <c r="AB1834" s="437"/>
    </row>
    <row r="1835">
      <c r="A1835" s="503"/>
      <c r="B1835" s="503"/>
      <c r="C1835" s="437"/>
      <c r="D1835" s="437"/>
      <c r="E1835" s="437"/>
      <c r="F1835" s="437"/>
      <c r="G1835" s="502"/>
      <c r="H1835" s="437"/>
      <c r="I1835" s="492"/>
      <c r="J1835" s="437"/>
      <c r="K1835" s="437"/>
      <c r="L1835" s="437"/>
      <c r="M1835" s="437"/>
      <c r="N1835" s="437"/>
      <c r="O1835" s="437"/>
      <c r="P1835" s="437"/>
      <c r="Q1835" s="437"/>
      <c r="R1835" s="437"/>
      <c r="S1835" s="437"/>
      <c r="T1835" s="437"/>
      <c r="U1835" s="437"/>
      <c r="V1835" s="437"/>
      <c r="W1835" s="437"/>
      <c r="X1835" s="437"/>
      <c r="Y1835" s="437"/>
      <c r="Z1835" s="437"/>
      <c r="AA1835" s="437"/>
      <c r="AB1835" s="437"/>
    </row>
    <row r="1836">
      <c r="A1836" s="503"/>
      <c r="B1836" s="503"/>
      <c r="C1836" s="437"/>
      <c r="D1836" s="437"/>
      <c r="E1836" s="437"/>
      <c r="F1836" s="437"/>
      <c r="G1836" s="502"/>
      <c r="H1836" s="437"/>
      <c r="I1836" s="492"/>
      <c r="J1836" s="437"/>
      <c r="K1836" s="437"/>
      <c r="L1836" s="437"/>
      <c r="M1836" s="437"/>
      <c r="N1836" s="437"/>
      <c r="O1836" s="437"/>
      <c r="P1836" s="437"/>
      <c r="Q1836" s="437"/>
      <c r="R1836" s="437"/>
      <c r="S1836" s="437"/>
      <c r="T1836" s="437"/>
      <c r="U1836" s="437"/>
      <c r="V1836" s="437"/>
      <c r="W1836" s="437"/>
      <c r="X1836" s="437"/>
      <c r="Y1836" s="437"/>
      <c r="Z1836" s="437"/>
      <c r="AA1836" s="437"/>
      <c r="AB1836" s="437"/>
    </row>
    <row r="1837">
      <c r="A1837" s="503"/>
      <c r="B1837" s="503"/>
      <c r="C1837" s="437"/>
      <c r="D1837" s="437"/>
      <c r="E1837" s="437"/>
      <c r="F1837" s="437"/>
      <c r="G1837" s="502"/>
      <c r="H1837" s="437"/>
      <c r="I1837" s="492"/>
      <c r="J1837" s="437"/>
      <c r="K1837" s="437"/>
      <c r="L1837" s="437"/>
      <c r="M1837" s="437"/>
      <c r="N1837" s="437"/>
      <c r="O1837" s="437"/>
      <c r="P1837" s="437"/>
      <c r="Q1837" s="437"/>
      <c r="R1837" s="437"/>
      <c r="S1837" s="437"/>
      <c r="T1837" s="437"/>
      <c r="U1837" s="437"/>
      <c r="V1837" s="437"/>
      <c r="W1837" s="437"/>
      <c r="X1837" s="437"/>
      <c r="Y1837" s="437"/>
      <c r="Z1837" s="437"/>
      <c r="AA1837" s="437"/>
      <c r="AB1837" s="437"/>
    </row>
    <row r="1838">
      <c r="A1838" s="503"/>
      <c r="B1838" s="503"/>
      <c r="C1838" s="437"/>
      <c r="D1838" s="437"/>
      <c r="E1838" s="437"/>
      <c r="F1838" s="437"/>
      <c r="G1838" s="502"/>
      <c r="H1838" s="437"/>
      <c r="I1838" s="492"/>
      <c r="J1838" s="437"/>
      <c r="K1838" s="437"/>
      <c r="L1838" s="437"/>
      <c r="M1838" s="437"/>
      <c r="N1838" s="437"/>
      <c r="O1838" s="437"/>
      <c r="P1838" s="437"/>
      <c r="Q1838" s="437"/>
      <c r="R1838" s="437"/>
      <c r="S1838" s="437"/>
      <c r="T1838" s="437"/>
      <c r="U1838" s="437"/>
      <c r="V1838" s="437"/>
      <c r="W1838" s="437"/>
      <c r="X1838" s="437"/>
      <c r="Y1838" s="437"/>
      <c r="Z1838" s="437"/>
      <c r="AA1838" s="437"/>
      <c r="AB1838" s="437"/>
    </row>
    <row r="1839">
      <c r="A1839" s="503"/>
      <c r="B1839" s="503"/>
      <c r="C1839" s="437"/>
      <c r="D1839" s="437"/>
      <c r="E1839" s="437"/>
      <c r="F1839" s="437"/>
      <c r="G1839" s="502"/>
      <c r="H1839" s="437"/>
      <c r="I1839" s="492"/>
      <c r="J1839" s="437"/>
      <c r="K1839" s="437"/>
      <c r="L1839" s="437"/>
      <c r="M1839" s="437"/>
      <c r="N1839" s="437"/>
      <c r="O1839" s="437"/>
      <c r="P1839" s="437"/>
      <c r="Q1839" s="437"/>
      <c r="R1839" s="437"/>
      <c r="S1839" s="437"/>
      <c r="T1839" s="437"/>
      <c r="U1839" s="437"/>
      <c r="V1839" s="437"/>
      <c r="W1839" s="437"/>
      <c r="X1839" s="437"/>
      <c r="Y1839" s="437"/>
      <c r="Z1839" s="437"/>
      <c r="AA1839" s="437"/>
      <c r="AB1839" s="437"/>
    </row>
    <row r="1840">
      <c r="A1840" s="503"/>
      <c r="B1840" s="503"/>
      <c r="C1840" s="437"/>
      <c r="D1840" s="437"/>
      <c r="E1840" s="437"/>
      <c r="F1840" s="437"/>
      <c r="G1840" s="502"/>
      <c r="H1840" s="437"/>
      <c r="I1840" s="492"/>
      <c r="J1840" s="437"/>
      <c r="K1840" s="437"/>
      <c r="L1840" s="437"/>
      <c r="M1840" s="437"/>
      <c r="N1840" s="437"/>
      <c r="O1840" s="437"/>
      <c r="P1840" s="437"/>
      <c r="Q1840" s="437"/>
      <c r="R1840" s="437"/>
      <c r="S1840" s="437"/>
      <c r="T1840" s="437"/>
      <c r="U1840" s="437"/>
      <c r="V1840" s="437"/>
      <c r="W1840" s="437"/>
      <c r="X1840" s="437"/>
      <c r="Y1840" s="437"/>
      <c r="Z1840" s="437"/>
      <c r="AA1840" s="437"/>
      <c r="AB1840" s="437"/>
    </row>
    <row r="1841">
      <c r="A1841" s="503"/>
      <c r="B1841" s="503"/>
      <c r="C1841" s="437"/>
      <c r="D1841" s="437"/>
      <c r="E1841" s="437"/>
      <c r="F1841" s="437"/>
      <c r="G1841" s="502"/>
      <c r="H1841" s="437"/>
      <c r="I1841" s="492"/>
      <c r="J1841" s="437"/>
      <c r="K1841" s="437"/>
      <c r="L1841" s="437"/>
      <c r="M1841" s="437"/>
      <c r="N1841" s="437"/>
      <c r="O1841" s="437"/>
      <c r="P1841" s="437"/>
      <c r="Q1841" s="437"/>
      <c r="R1841" s="437"/>
      <c r="S1841" s="437"/>
      <c r="T1841" s="437"/>
      <c r="U1841" s="437"/>
      <c r="V1841" s="437"/>
      <c r="W1841" s="437"/>
      <c r="X1841" s="437"/>
      <c r="Y1841" s="437"/>
      <c r="Z1841" s="437"/>
      <c r="AA1841" s="437"/>
      <c r="AB1841" s="437"/>
    </row>
    <row r="1842">
      <c r="A1842" s="503"/>
      <c r="B1842" s="503"/>
      <c r="C1842" s="437"/>
      <c r="D1842" s="437"/>
      <c r="E1842" s="437"/>
      <c r="F1842" s="437"/>
      <c r="G1842" s="502"/>
      <c r="H1842" s="437"/>
      <c r="I1842" s="492"/>
      <c r="J1842" s="437"/>
      <c r="K1842" s="437"/>
      <c r="L1842" s="437"/>
      <c r="M1842" s="437"/>
      <c r="N1842" s="437"/>
      <c r="O1842" s="437"/>
      <c r="P1842" s="437"/>
      <c r="Q1842" s="437"/>
      <c r="R1842" s="437"/>
      <c r="S1842" s="437"/>
      <c r="T1842" s="437"/>
      <c r="U1842" s="437"/>
      <c r="V1842" s="437"/>
      <c r="W1842" s="437"/>
      <c r="X1842" s="437"/>
      <c r="Y1842" s="437"/>
      <c r="Z1842" s="437"/>
      <c r="AA1842" s="437"/>
      <c r="AB1842" s="437"/>
    </row>
    <row r="1843">
      <c r="A1843" s="503"/>
      <c r="B1843" s="503"/>
      <c r="C1843" s="437"/>
      <c r="D1843" s="437"/>
      <c r="E1843" s="437"/>
      <c r="F1843" s="437"/>
      <c r="G1843" s="502"/>
      <c r="H1843" s="437"/>
      <c r="I1843" s="492"/>
      <c r="J1843" s="437"/>
      <c r="K1843" s="437"/>
      <c r="L1843" s="437"/>
      <c r="M1843" s="437"/>
      <c r="N1843" s="437"/>
      <c r="O1843" s="437"/>
      <c r="P1843" s="437"/>
      <c r="Q1843" s="437"/>
      <c r="R1843" s="437"/>
      <c r="S1843" s="437"/>
      <c r="T1843" s="437"/>
      <c r="U1843" s="437"/>
      <c r="V1843" s="437"/>
      <c r="W1843" s="437"/>
      <c r="X1843" s="437"/>
      <c r="Y1843" s="437"/>
      <c r="Z1843" s="437"/>
      <c r="AA1843" s="437"/>
      <c r="AB1843" s="437"/>
    </row>
    <row r="1844">
      <c r="A1844" s="503"/>
      <c r="B1844" s="503"/>
      <c r="C1844" s="437"/>
      <c r="D1844" s="437"/>
      <c r="E1844" s="437"/>
      <c r="F1844" s="437"/>
      <c r="G1844" s="502"/>
      <c r="H1844" s="437"/>
      <c r="I1844" s="492"/>
      <c r="J1844" s="437"/>
      <c r="K1844" s="437"/>
      <c r="L1844" s="437"/>
      <c r="M1844" s="437"/>
      <c r="N1844" s="437"/>
      <c r="O1844" s="437"/>
      <c r="P1844" s="437"/>
      <c r="Q1844" s="437"/>
      <c r="R1844" s="437"/>
      <c r="S1844" s="437"/>
      <c r="T1844" s="437"/>
      <c r="U1844" s="437"/>
      <c r="V1844" s="437"/>
      <c r="W1844" s="437"/>
      <c r="X1844" s="437"/>
      <c r="Y1844" s="437"/>
      <c r="Z1844" s="437"/>
      <c r="AA1844" s="437"/>
      <c r="AB1844" s="437"/>
    </row>
    <row r="1845">
      <c r="A1845" s="503"/>
      <c r="B1845" s="503"/>
      <c r="C1845" s="437"/>
      <c r="D1845" s="437"/>
      <c r="E1845" s="437"/>
      <c r="F1845" s="437"/>
      <c r="G1845" s="502"/>
      <c r="H1845" s="437"/>
      <c r="I1845" s="492"/>
      <c r="J1845" s="437"/>
      <c r="K1845" s="437"/>
      <c r="L1845" s="437"/>
      <c r="M1845" s="437"/>
      <c r="N1845" s="437"/>
      <c r="O1845" s="437"/>
      <c r="P1845" s="437"/>
      <c r="Q1845" s="437"/>
      <c r="R1845" s="437"/>
      <c r="S1845" s="437"/>
      <c r="T1845" s="437"/>
      <c r="U1845" s="437"/>
      <c r="V1845" s="437"/>
      <c r="W1845" s="437"/>
      <c r="X1845" s="437"/>
      <c r="Y1845" s="437"/>
      <c r="Z1845" s="437"/>
      <c r="AA1845" s="437"/>
      <c r="AB1845" s="437"/>
    </row>
    <row r="1846">
      <c r="A1846" s="503"/>
      <c r="B1846" s="503"/>
      <c r="C1846" s="437"/>
      <c r="D1846" s="437"/>
      <c r="E1846" s="437"/>
      <c r="F1846" s="437"/>
      <c r="G1846" s="502"/>
      <c r="H1846" s="437"/>
      <c r="I1846" s="492"/>
      <c r="J1846" s="437"/>
      <c r="K1846" s="437"/>
      <c r="L1846" s="437"/>
      <c r="M1846" s="437"/>
      <c r="N1846" s="437"/>
      <c r="O1846" s="437"/>
      <c r="P1846" s="437"/>
      <c r="Q1846" s="437"/>
      <c r="R1846" s="437"/>
      <c r="S1846" s="437"/>
      <c r="T1846" s="437"/>
      <c r="U1846" s="437"/>
      <c r="V1846" s="437"/>
      <c r="W1846" s="437"/>
      <c r="X1846" s="437"/>
      <c r="Y1846" s="437"/>
      <c r="Z1846" s="437"/>
      <c r="AA1846" s="437"/>
      <c r="AB1846" s="437"/>
    </row>
    <row r="1847">
      <c r="A1847" s="503"/>
      <c r="B1847" s="503"/>
      <c r="C1847" s="437"/>
      <c r="D1847" s="437"/>
      <c r="E1847" s="437"/>
      <c r="F1847" s="437"/>
      <c r="G1847" s="502"/>
      <c r="H1847" s="437"/>
      <c r="I1847" s="492"/>
      <c r="J1847" s="437"/>
      <c r="K1847" s="437"/>
      <c r="L1847" s="437"/>
      <c r="M1847" s="437"/>
      <c r="N1847" s="437"/>
      <c r="O1847" s="437"/>
      <c r="P1847" s="437"/>
      <c r="Q1847" s="437"/>
      <c r="R1847" s="437"/>
      <c r="S1847" s="437"/>
      <c r="T1847" s="437"/>
      <c r="U1847" s="437"/>
      <c r="V1847" s="437"/>
      <c r="W1847" s="437"/>
      <c r="X1847" s="437"/>
      <c r="Y1847" s="437"/>
      <c r="Z1847" s="437"/>
      <c r="AA1847" s="437"/>
      <c r="AB1847" s="437"/>
    </row>
    <row r="1848">
      <c r="A1848" s="503"/>
      <c r="B1848" s="503"/>
      <c r="C1848" s="437"/>
      <c r="D1848" s="437"/>
      <c r="E1848" s="437"/>
      <c r="F1848" s="437"/>
      <c r="G1848" s="502"/>
      <c r="H1848" s="437"/>
      <c r="I1848" s="492"/>
      <c r="J1848" s="437"/>
      <c r="K1848" s="437"/>
      <c r="L1848" s="437"/>
      <c r="M1848" s="437"/>
      <c r="N1848" s="437"/>
      <c r="O1848" s="437"/>
      <c r="P1848" s="437"/>
      <c r="Q1848" s="437"/>
      <c r="R1848" s="437"/>
      <c r="S1848" s="437"/>
      <c r="T1848" s="437"/>
      <c r="U1848" s="437"/>
      <c r="V1848" s="437"/>
      <c r="W1848" s="437"/>
      <c r="X1848" s="437"/>
      <c r="Y1848" s="437"/>
      <c r="Z1848" s="437"/>
      <c r="AA1848" s="437"/>
      <c r="AB1848" s="437"/>
    </row>
    <row r="1849">
      <c r="A1849" s="503"/>
      <c r="B1849" s="503"/>
      <c r="C1849" s="437"/>
      <c r="D1849" s="437"/>
      <c r="E1849" s="437"/>
      <c r="F1849" s="437"/>
      <c r="G1849" s="502"/>
      <c r="H1849" s="437"/>
      <c r="I1849" s="492"/>
      <c r="J1849" s="437"/>
      <c r="K1849" s="437"/>
      <c r="L1849" s="437"/>
      <c r="M1849" s="437"/>
      <c r="N1849" s="437"/>
      <c r="O1849" s="437"/>
      <c r="P1849" s="437"/>
      <c r="Q1849" s="437"/>
      <c r="R1849" s="437"/>
      <c r="S1849" s="437"/>
      <c r="T1849" s="437"/>
      <c r="U1849" s="437"/>
      <c r="V1849" s="437"/>
      <c r="W1849" s="437"/>
      <c r="X1849" s="437"/>
      <c r="Y1849" s="437"/>
      <c r="Z1849" s="437"/>
      <c r="AA1849" s="437"/>
      <c r="AB1849" s="437"/>
    </row>
    <row r="1850">
      <c r="A1850" s="503"/>
      <c r="B1850" s="503"/>
      <c r="C1850" s="437"/>
      <c r="D1850" s="437"/>
      <c r="E1850" s="437"/>
      <c r="F1850" s="437"/>
      <c r="G1850" s="502"/>
      <c r="H1850" s="437"/>
      <c r="I1850" s="492"/>
      <c r="J1850" s="437"/>
      <c r="K1850" s="437"/>
      <c r="L1850" s="437"/>
      <c r="M1850" s="437"/>
      <c r="N1850" s="437"/>
      <c r="O1850" s="437"/>
      <c r="P1850" s="437"/>
      <c r="Q1850" s="437"/>
      <c r="R1850" s="437"/>
      <c r="S1850" s="437"/>
      <c r="T1850" s="437"/>
      <c r="U1850" s="437"/>
      <c r="V1850" s="437"/>
      <c r="W1850" s="437"/>
      <c r="X1850" s="437"/>
      <c r="Y1850" s="437"/>
      <c r="Z1850" s="437"/>
      <c r="AA1850" s="437"/>
      <c r="AB1850" s="437"/>
    </row>
    <row r="1851">
      <c r="A1851" s="503"/>
      <c r="B1851" s="503"/>
      <c r="C1851" s="437"/>
      <c r="D1851" s="437"/>
      <c r="E1851" s="437"/>
      <c r="F1851" s="437"/>
      <c r="G1851" s="502"/>
      <c r="H1851" s="437"/>
      <c r="I1851" s="492"/>
      <c r="J1851" s="437"/>
      <c r="K1851" s="437"/>
      <c r="L1851" s="437"/>
      <c r="M1851" s="437"/>
      <c r="N1851" s="437"/>
      <c r="O1851" s="437"/>
      <c r="P1851" s="437"/>
      <c r="Q1851" s="437"/>
      <c r="R1851" s="437"/>
      <c r="S1851" s="437"/>
      <c r="T1851" s="437"/>
      <c r="U1851" s="437"/>
      <c r="V1851" s="437"/>
      <c r="W1851" s="437"/>
      <c r="X1851" s="437"/>
      <c r="Y1851" s="437"/>
      <c r="Z1851" s="437"/>
      <c r="AA1851" s="437"/>
      <c r="AB1851" s="437"/>
    </row>
    <row r="1852">
      <c r="A1852" s="503"/>
      <c r="B1852" s="503"/>
      <c r="C1852" s="437"/>
      <c r="D1852" s="437"/>
      <c r="E1852" s="437"/>
      <c r="F1852" s="437"/>
      <c r="G1852" s="502"/>
      <c r="H1852" s="437"/>
      <c r="I1852" s="492"/>
      <c r="J1852" s="437"/>
      <c r="K1852" s="437"/>
      <c r="L1852" s="437"/>
      <c r="M1852" s="437"/>
      <c r="N1852" s="437"/>
      <c r="O1852" s="437"/>
      <c r="P1852" s="437"/>
      <c r="Q1852" s="437"/>
      <c r="R1852" s="437"/>
      <c r="S1852" s="437"/>
      <c r="T1852" s="437"/>
      <c r="U1852" s="437"/>
      <c r="V1852" s="437"/>
      <c r="W1852" s="437"/>
      <c r="X1852" s="437"/>
      <c r="Y1852" s="437"/>
      <c r="Z1852" s="437"/>
      <c r="AA1852" s="437"/>
      <c r="AB1852" s="437"/>
    </row>
    <row r="1853">
      <c r="A1853" s="503"/>
      <c r="B1853" s="503"/>
      <c r="C1853" s="437"/>
      <c r="D1853" s="437"/>
      <c r="E1853" s="437"/>
      <c r="F1853" s="437"/>
      <c r="G1853" s="502"/>
      <c r="H1853" s="437"/>
      <c r="I1853" s="492"/>
      <c r="J1853" s="437"/>
      <c r="K1853" s="437"/>
      <c r="L1853" s="437"/>
      <c r="M1853" s="437"/>
      <c r="N1853" s="437"/>
      <c r="O1853" s="437"/>
      <c r="P1853" s="437"/>
      <c r="Q1853" s="437"/>
      <c r="R1853" s="437"/>
      <c r="S1853" s="437"/>
      <c r="T1853" s="437"/>
      <c r="U1853" s="437"/>
      <c r="V1853" s="437"/>
      <c r="W1853" s="437"/>
      <c r="X1853" s="437"/>
      <c r="Y1853" s="437"/>
      <c r="Z1853" s="437"/>
      <c r="AA1853" s="437"/>
      <c r="AB1853" s="437"/>
    </row>
    <row r="1854">
      <c r="A1854" s="503"/>
      <c r="B1854" s="503"/>
      <c r="C1854" s="437"/>
      <c r="D1854" s="437"/>
      <c r="E1854" s="437"/>
      <c r="F1854" s="437"/>
      <c r="G1854" s="502"/>
      <c r="H1854" s="437"/>
      <c r="I1854" s="492"/>
      <c r="J1854" s="437"/>
      <c r="K1854" s="437"/>
      <c r="L1854" s="437"/>
      <c r="M1854" s="437"/>
      <c r="N1854" s="437"/>
      <c r="O1854" s="437"/>
      <c r="P1854" s="437"/>
      <c r="Q1854" s="437"/>
      <c r="R1854" s="437"/>
      <c r="S1854" s="437"/>
      <c r="T1854" s="437"/>
      <c r="U1854" s="437"/>
      <c r="V1854" s="437"/>
      <c r="W1854" s="437"/>
      <c r="X1854" s="437"/>
      <c r="Y1854" s="437"/>
      <c r="Z1854" s="437"/>
      <c r="AA1854" s="437"/>
      <c r="AB1854" s="437"/>
    </row>
    <row r="1855">
      <c r="A1855" s="503"/>
      <c r="B1855" s="503"/>
      <c r="C1855" s="437"/>
      <c r="D1855" s="437"/>
      <c r="E1855" s="437"/>
      <c r="F1855" s="437"/>
      <c r="G1855" s="502"/>
      <c r="H1855" s="437"/>
      <c r="I1855" s="492"/>
      <c r="J1855" s="437"/>
      <c r="K1855" s="437"/>
      <c r="L1855" s="437"/>
      <c r="M1855" s="437"/>
      <c r="N1855" s="437"/>
      <c r="O1855" s="437"/>
      <c r="P1855" s="437"/>
      <c r="Q1855" s="437"/>
      <c r="R1855" s="437"/>
      <c r="S1855" s="437"/>
      <c r="T1855" s="437"/>
      <c r="U1855" s="437"/>
      <c r="V1855" s="437"/>
      <c r="W1855" s="437"/>
      <c r="X1855" s="437"/>
      <c r="Y1855" s="437"/>
      <c r="Z1855" s="437"/>
      <c r="AA1855" s="437"/>
      <c r="AB1855" s="437"/>
    </row>
    <row r="1856">
      <c r="A1856" s="503"/>
      <c r="B1856" s="503"/>
      <c r="C1856" s="437"/>
      <c r="D1856" s="437"/>
      <c r="E1856" s="437"/>
      <c r="F1856" s="437"/>
      <c r="G1856" s="502"/>
      <c r="H1856" s="437"/>
      <c r="I1856" s="492"/>
      <c r="J1856" s="437"/>
      <c r="K1856" s="437"/>
      <c r="L1856" s="437"/>
      <c r="M1856" s="437"/>
      <c r="N1856" s="437"/>
      <c r="O1856" s="437"/>
      <c r="P1856" s="437"/>
      <c r="Q1856" s="437"/>
      <c r="R1856" s="437"/>
      <c r="S1856" s="437"/>
      <c r="T1856" s="437"/>
      <c r="U1856" s="437"/>
      <c r="V1856" s="437"/>
      <c r="W1856" s="437"/>
      <c r="X1856" s="437"/>
      <c r="Y1856" s="437"/>
      <c r="Z1856" s="437"/>
      <c r="AA1856" s="437"/>
      <c r="AB1856" s="437"/>
    </row>
    <row r="1857">
      <c r="A1857" s="503"/>
      <c r="B1857" s="503"/>
      <c r="C1857" s="437"/>
      <c r="D1857" s="437"/>
      <c r="E1857" s="437"/>
      <c r="F1857" s="437"/>
      <c r="G1857" s="502"/>
      <c r="H1857" s="437"/>
      <c r="I1857" s="492"/>
      <c r="J1857" s="437"/>
      <c r="K1857" s="437"/>
      <c r="L1857" s="437"/>
      <c r="M1857" s="437"/>
      <c r="N1857" s="437"/>
      <c r="O1857" s="437"/>
      <c r="P1857" s="437"/>
      <c r="Q1857" s="437"/>
      <c r="R1857" s="437"/>
      <c r="S1857" s="437"/>
      <c r="T1857" s="437"/>
      <c r="U1857" s="437"/>
      <c r="V1857" s="437"/>
      <c r="W1857" s="437"/>
      <c r="X1857" s="437"/>
      <c r="Y1857" s="437"/>
      <c r="Z1857" s="437"/>
      <c r="AA1857" s="437"/>
      <c r="AB1857" s="437"/>
    </row>
    <row r="1858">
      <c r="A1858" s="503"/>
      <c r="B1858" s="503"/>
      <c r="C1858" s="437"/>
      <c r="D1858" s="437"/>
      <c r="E1858" s="437"/>
      <c r="F1858" s="437"/>
      <c r="G1858" s="502"/>
      <c r="H1858" s="437"/>
      <c r="I1858" s="492"/>
      <c r="J1858" s="437"/>
      <c r="K1858" s="437"/>
      <c r="L1858" s="437"/>
      <c r="M1858" s="437"/>
      <c r="N1858" s="437"/>
      <c r="O1858" s="437"/>
      <c r="P1858" s="437"/>
      <c r="Q1858" s="437"/>
      <c r="R1858" s="437"/>
      <c r="S1858" s="437"/>
      <c r="T1858" s="437"/>
      <c r="U1858" s="437"/>
      <c r="V1858" s="437"/>
      <c r="W1858" s="437"/>
      <c r="X1858" s="437"/>
      <c r="Y1858" s="437"/>
      <c r="Z1858" s="437"/>
      <c r="AA1858" s="437"/>
      <c r="AB1858" s="437"/>
    </row>
    <row r="1859">
      <c r="A1859" s="503"/>
      <c r="B1859" s="503"/>
      <c r="C1859" s="437"/>
      <c r="D1859" s="437"/>
      <c r="E1859" s="437"/>
      <c r="F1859" s="437"/>
      <c r="G1859" s="502"/>
      <c r="H1859" s="437"/>
      <c r="I1859" s="492"/>
      <c r="J1859" s="437"/>
      <c r="K1859" s="437"/>
      <c r="L1859" s="437"/>
      <c r="M1859" s="437"/>
      <c r="N1859" s="437"/>
      <c r="O1859" s="437"/>
      <c r="P1859" s="437"/>
      <c r="Q1859" s="437"/>
      <c r="R1859" s="437"/>
      <c r="S1859" s="437"/>
      <c r="T1859" s="437"/>
      <c r="U1859" s="437"/>
      <c r="V1859" s="437"/>
      <c r="W1859" s="437"/>
      <c r="X1859" s="437"/>
      <c r="Y1859" s="437"/>
      <c r="Z1859" s="437"/>
      <c r="AA1859" s="437"/>
      <c r="AB1859" s="437"/>
    </row>
    <row r="1860">
      <c r="A1860" s="503"/>
      <c r="B1860" s="503"/>
      <c r="C1860" s="437"/>
      <c r="D1860" s="437"/>
      <c r="E1860" s="437"/>
      <c r="F1860" s="437"/>
      <c r="G1860" s="502"/>
      <c r="H1860" s="437"/>
      <c r="I1860" s="492"/>
      <c r="J1860" s="437"/>
      <c r="K1860" s="437"/>
      <c r="L1860" s="437"/>
      <c r="M1860" s="437"/>
      <c r="N1860" s="437"/>
      <c r="O1860" s="437"/>
      <c r="P1860" s="437"/>
      <c r="Q1860" s="437"/>
      <c r="R1860" s="437"/>
      <c r="S1860" s="437"/>
      <c r="T1860" s="437"/>
      <c r="U1860" s="437"/>
      <c r="V1860" s="437"/>
      <c r="W1860" s="437"/>
      <c r="X1860" s="437"/>
      <c r="Y1860" s="437"/>
      <c r="Z1860" s="437"/>
      <c r="AA1860" s="437"/>
      <c r="AB1860" s="437"/>
    </row>
    <row r="1861">
      <c r="A1861" s="503"/>
      <c r="B1861" s="503"/>
      <c r="C1861" s="437"/>
      <c r="D1861" s="437"/>
      <c r="E1861" s="437"/>
      <c r="F1861" s="437"/>
      <c r="G1861" s="502"/>
      <c r="H1861" s="437"/>
      <c r="I1861" s="492"/>
      <c r="J1861" s="437"/>
      <c r="K1861" s="437"/>
      <c r="L1861" s="437"/>
      <c r="M1861" s="437"/>
      <c r="N1861" s="437"/>
      <c r="O1861" s="437"/>
      <c r="P1861" s="437"/>
      <c r="Q1861" s="437"/>
      <c r="R1861" s="437"/>
      <c r="S1861" s="437"/>
      <c r="T1861" s="437"/>
      <c r="U1861" s="437"/>
      <c r="V1861" s="437"/>
      <c r="W1861" s="437"/>
      <c r="X1861" s="437"/>
      <c r="Y1861" s="437"/>
      <c r="Z1861" s="437"/>
      <c r="AA1861" s="437"/>
      <c r="AB1861" s="437"/>
    </row>
    <row r="1862">
      <c r="A1862" s="503"/>
      <c r="B1862" s="503"/>
      <c r="C1862" s="437"/>
      <c r="D1862" s="437"/>
      <c r="E1862" s="437"/>
      <c r="F1862" s="437"/>
      <c r="G1862" s="502"/>
      <c r="H1862" s="437"/>
      <c r="I1862" s="492"/>
      <c r="J1862" s="437"/>
      <c r="K1862" s="437"/>
      <c r="L1862" s="437"/>
      <c r="M1862" s="437"/>
      <c r="N1862" s="437"/>
      <c r="O1862" s="437"/>
      <c r="P1862" s="437"/>
      <c r="Q1862" s="437"/>
      <c r="R1862" s="437"/>
      <c r="S1862" s="437"/>
      <c r="T1862" s="437"/>
      <c r="U1862" s="437"/>
      <c r="V1862" s="437"/>
      <c r="W1862" s="437"/>
      <c r="X1862" s="437"/>
      <c r="Y1862" s="437"/>
      <c r="Z1862" s="437"/>
      <c r="AA1862" s="437"/>
      <c r="AB1862" s="437"/>
    </row>
    <row r="1863">
      <c r="A1863" s="503"/>
      <c r="B1863" s="503"/>
      <c r="C1863" s="437"/>
      <c r="D1863" s="437"/>
      <c r="E1863" s="437"/>
      <c r="F1863" s="437"/>
      <c r="G1863" s="502"/>
      <c r="H1863" s="437"/>
      <c r="I1863" s="492"/>
      <c r="J1863" s="437"/>
      <c r="K1863" s="437"/>
      <c r="L1863" s="437"/>
      <c r="M1863" s="437"/>
      <c r="N1863" s="437"/>
      <c r="O1863" s="437"/>
      <c r="P1863" s="437"/>
      <c r="Q1863" s="437"/>
      <c r="R1863" s="437"/>
      <c r="S1863" s="437"/>
      <c r="T1863" s="437"/>
      <c r="U1863" s="437"/>
      <c r="V1863" s="437"/>
      <c r="W1863" s="437"/>
      <c r="X1863" s="437"/>
      <c r="Y1863" s="437"/>
      <c r="Z1863" s="437"/>
      <c r="AA1863" s="437"/>
      <c r="AB1863" s="437"/>
    </row>
    <row r="1864">
      <c r="A1864" s="503"/>
      <c r="B1864" s="503"/>
      <c r="C1864" s="437"/>
      <c r="D1864" s="437"/>
      <c r="E1864" s="437"/>
      <c r="F1864" s="437"/>
      <c r="G1864" s="502"/>
      <c r="H1864" s="437"/>
      <c r="I1864" s="492"/>
      <c r="J1864" s="437"/>
      <c r="K1864" s="437"/>
      <c r="L1864" s="437"/>
      <c r="M1864" s="437"/>
      <c r="N1864" s="437"/>
      <c r="O1864" s="437"/>
      <c r="P1864" s="437"/>
      <c r="Q1864" s="437"/>
      <c r="R1864" s="437"/>
      <c r="S1864" s="437"/>
      <c r="T1864" s="437"/>
      <c r="U1864" s="437"/>
      <c r="V1864" s="437"/>
      <c r="W1864" s="437"/>
      <c r="X1864" s="437"/>
      <c r="Y1864" s="437"/>
      <c r="Z1864" s="437"/>
      <c r="AA1864" s="437"/>
      <c r="AB1864" s="437"/>
    </row>
    <row r="1865">
      <c r="A1865" s="503"/>
      <c r="B1865" s="503"/>
      <c r="C1865" s="437"/>
      <c r="D1865" s="437"/>
      <c r="E1865" s="437"/>
      <c r="F1865" s="437"/>
      <c r="G1865" s="502"/>
      <c r="H1865" s="437"/>
      <c r="I1865" s="492"/>
      <c r="J1865" s="437"/>
      <c r="K1865" s="437"/>
      <c r="L1865" s="437"/>
      <c r="M1865" s="437"/>
      <c r="N1865" s="437"/>
      <c r="O1865" s="437"/>
      <c r="P1865" s="437"/>
      <c r="Q1865" s="437"/>
      <c r="R1865" s="437"/>
      <c r="S1865" s="437"/>
      <c r="T1865" s="437"/>
      <c r="U1865" s="437"/>
      <c r="V1865" s="437"/>
      <c r="W1865" s="437"/>
      <c r="X1865" s="437"/>
      <c r="Y1865" s="437"/>
      <c r="Z1865" s="437"/>
      <c r="AA1865" s="437"/>
      <c r="AB1865" s="437"/>
    </row>
    <row r="1866">
      <c r="A1866" s="503"/>
      <c r="B1866" s="503"/>
      <c r="C1866" s="437"/>
      <c r="D1866" s="437"/>
      <c r="E1866" s="437"/>
      <c r="F1866" s="437"/>
      <c r="G1866" s="502"/>
      <c r="H1866" s="437"/>
      <c r="I1866" s="492"/>
      <c r="J1866" s="437"/>
      <c r="K1866" s="437"/>
      <c r="L1866" s="437"/>
      <c r="M1866" s="437"/>
      <c r="N1866" s="437"/>
      <c r="O1866" s="437"/>
      <c r="P1866" s="437"/>
      <c r="Q1866" s="437"/>
      <c r="R1866" s="437"/>
      <c r="S1866" s="437"/>
      <c r="T1866" s="437"/>
      <c r="U1866" s="437"/>
      <c r="V1866" s="437"/>
      <c r="W1866" s="437"/>
      <c r="X1866" s="437"/>
      <c r="Y1866" s="437"/>
      <c r="Z1866" s="437"/>
      <c r="AA1866" s="437"/>
      <c r="AB1866" s="437"/>
    </row>
    <row r="1867">
      <c r="A1867" s="503"/>
      <c r="B1867" s="503"/>
      <c r="C1867" s="437"/>
      <c r="D1867" s="437"/>
      <c r="E1867" s="437"/>
      <c r="F1867" s="437"/>
      <c r="G1867" s="502"/>
      <c r="H1867" s="437"/>
      <c r="I1867" s="492"/>
      <c r="J1867" s="437"/>
      <c r="K1867" s="437"/>
      <c r="L1867" s="437"/>
      <c r="M1867" s="437"/>
      <c r="N1867" s="437"/>
      <c r="O1867" s="437"/>
      <c r="P1867" s="437"/>
      <c r="Q1867" s="437"/>
      <c r="R1867" s="437"/>
      <c r="S1867" s="437"/>
      <c r="T1867" s="437"/>
      <c r="U1867" s="437"/>
      <c r="V1867" s="437"/>
      <c r="W1867" s="437"/>
      <c r="X1867" s="437"/>
      <c r="Y1867" s="437"/>
      <c r="Z1867" s="437"/>
      <c r="AA1867" s="437"/>
      <c r="AB1867" s="437"/>
    </row>
    <row r="1868">
      <c r="A1868" s="503"/>
      <c r="B1868" s="503"/>
      <c r="C1868" s="437"/>
      <c r="D1868" s="437"/>
      <c r="E1868" s="437"/>
      <c r="F1868" s="437"/>
      <c r="G1868" s="502"/>
      <c r="H1868" s="437"/>
      <c r="I1868" s="492"/>
      <c r="J1868" s="437"/>
      <c r="K1868" s="437"/>
      <c r="L1868" s="437"/>
      <c r="M1868" s="437"/>
      <c r="N1868" s="437"/>
      <c r="O1868" s="437"/>
      <c r="P1868" s="437"/>
      <c r="Q1868" s="437"/>
      <c r="R1868" s="437"/>
      <c r="S1868" s="437"/>
      <c r="T1868" s="437"/>
      <c r="U1868" s="437"/>
      <c r="V1868" s="437"/>
      <c r="W1868" s="437"/>
      <c r="X1868" s="437"/>
      <c r="Y1868" s="437"/>
      <c r="Z1868" s="437"/>
      <c r="AA1868" s="437"/>
      <c r="AB1868" s="437"/>
    </row>
    <row r="1869">
      <c r="A1869" s="503"/>
      <c r="B1869" s="503"/>
      <c r="C1869" s="437"/>
      <c r="D1869" s="437"/>
      <c r="E1869" s="437"/>
      <c r="F1869" s="437"/>
      <c r="G1869" s="502"/>
      <c r="H1869" s="437"/>
      <c r="I1869" s="492"/>
      <c r="J1869" s="437"/>
      <c r="K1869" s="437"/>
      <c r="L1869" s="437"/>
      <c r="M1869" s="437"/>
      <c r="N1869" s="437"/>
      <c r="O1869" s="437"/>
      <c r="P1869" s="437"/>
      <c r="Q1869" s="437"/>
      <c r="R1869" s="437"/>
      <c r="S1869" s="437"/>
      <c r="T1869" s="437"/>
      <c r="U1869" s="437"/>
      <c r="V1869" s="437"/>
      <c r="W1869" s="437"/>
      <c r="X1869" s="437"/>
      <c r="Y1869" s="437"/>
      <c r="Z1869" s="437"/>
      <c r="AA1869" s="437"/>
      <c r="AB1869" s="437"/>
    </row>
    <row r="1870">
      <c r="A1870" s="503"/>
      <c r="B1870" s="503"/>
      <c r="C1870" s="437"/>
      <c r="D1870" s="437"/>
      <c r="E1870" s="437"/>
      <c r="F1870" s="437"/>
      <c r="G1870" s="502"/>
      <c r="H1870" s="437"/>
      <c r="I1870" s="492"/>
      <c r="J1870" s="437"/>
      <c r="K1870" s="437"/>
      <c r="L1870" s="437"/>
      <c r="M1870" s="437"/>
      <c r="N1870" s="437"/>
      <c r="O1870" s="437"/>
      <c r="P1870" s="437"/>
      <c r="Q1870" s="437"/>
      <c r="R1870" s="437"/>
      <c r="S1870" s="437"/>
      <c r="T1870" s="437"/>
      <c r="U1870" s="437"/>
      <c r="V1870" s="437"/>
      <c r="W1870" s="437"/>
      <c r="X1870" s="437"/>
      <c r="Y1870" s="437"/>
      <c r="Z1870" s="437"/>
      <c r="AA1870" s="437"/>
      <c r="AB1870" s="437"/>
    </row>
    <row r="1871">
      <c r="A1871" s="503"/>
      <c r="B1871" s="503"/>
      <c r="C1871" s="437"/>
      <c r="D1871" s="437"/>
      <c r="E1871" s="437"/>
      <c r="F1871" s="437"/>
      <c r="G1871" s="502"/>
      <c r="H1871" s="437"/>
      <c r="I1871" s="492"/>
      <c r="J1871" s="437"/>
      <c r="K1871" s="437"/>
      <c r="L1871" s="437"/>
      <c r="M1871" s="437"/>
      <c r="N1871" s="437"/>
      <c r="O1871" s="437"/>
      <c r="P1871" s="437"/>
      <c r="Q1871" s="437"/>
      <c r="R1871" s="437"/>
      <c r="S1871" s="437"/>
      <c r="T1871" s="437"/>
      <c r="U1871" s="437"/>
      <c r="V1871" s="437"/>
      <c r="W1871" s="437"/>
      <c r="X1871" s="437"/>
      <c r="Y1871" s="437"/>
      <c r="Z1871" s="437"/>
      <c r="AA1871" s="437"/>
      <c r="AB1871" s="437"/>
    </row>
    <row r="1872">
      <c r="A1872" s="503"/>
      <c r="B1872" s="503"/>
      <c r="C1872" s="437"/>
      <c r="D1872" s="437"/>
      <c r="E1872" s="437"/>
      <c r="F1872" s="437"/>
      <c r="G1872" s="502"/>
      <c r="H1872" s="437"/>
      <c r="I1872" s="492"/>
      <c r="J1872" s="437"/>
      <c r="K1872" s="437"/>
      <c r="L1872" s="437"/>
      <c r="M1872" s="437"/>
      <c r="N1872" s="437"/>
      <c r="O1872" s="437"/>
      <c r="P1872" s="437"/>
      <c r="Q1872" s="437"/>
      <c r="R1872" s="437"/>
      <c r="S1872" s="437"/>
      <c r="T1872" s="437"/>
      <c r="U1872" s="437"/>
      <c r="V1872" s="437"/>
      <c r="W1872" s="437"/>
      <c r="X1872" s="437"/>
      <c r="Y1872" s="437"/>
      <c r="Z1872" s="437"/>
      <c r="AA1872" s="437"/>
      <c r="AB1872" s="437"/>
    </row>
    <row r="1873">
      <c r="A1873" s="503"/>
      <c r="B1873" s="503"/>
      <c r="C1873" s="437"/>
      <c r="D1873" s="437"/>
      <c r="E1873" s="437"/>
      <c r="F1873" s="437"/>
      <c r="G1873" s="502"/>
      <c r="H1873" s="437"/>
      <c r="I1873" s="492"/>
      <c r="J1873" s="437"/>
      <c r="K1873" s="437"/>
      <c r="L1873" s="437"/>
      <c r="M1873" s="437"/>
      <c r="N1873" s="437"/>
      <c r="O1873" s="437"/>
      <c r="P1873" s="437"/>
      <c r="Q1873" s="437"/>
      <c r="R1873" s="437"/>
      <c r="S1873" s="437"/>
      <c r="T1873" s="437"/>
      <c r="U1873" s="437"/>
      <c r="V1873" s="437"/>
      <c r="W1873" s="437"/>
      <c r="X1873" s="437"/>
      <c r="Y1873" s="437"/>
      <c r="Z1873" s="437"/>
      <c r="AA1873" s="437"/>
      <c r="AB1873" s="437"/>
    </row>
    <row r="1874">
      <c r="A1874" s="503"/>
      <c r="B1874" s="503"/>
      <c r="C1874" s="437"/>
      <c r="D1874" s="437"/>
      <c r="E1874" s="437"/>
      <c r="F1874" s="437"/>
      <c r="G1874" s="502"/>
      <c r="H1874" s="437"/>
      <c r="I1874" s="492"/>
      <c r="J1874" s="437"/>
      <c r="K1874" s="437"/>
      <c r="L1874" s="437"/>
      <c r="M1874" s="437"/>
      <c r="N1874" s="437"/>
      <c r="O1874" s="437"/>
      <c r="P1874" s="437"/>
      <c r="Q1874" s="437"/>
      <c r="R1874" s="437"/>
      <c r="S1874" s="437"/>
      <c r="T1874" s="437"/>
      <c r="U1874" s="437"/>
      <c r="V1874" s="437"/>
      <c r="W1874" s="437"/>
      <c r="X1874" s="437"/>
      <c r="Y1874" s="437"/>
      <c r="Z1874" s="437"/>
      <c r="AA1874" s="437"/>
      <c r="AB1874" s="437"/>
    </row>
    <row r="1875">
      <c r="A1875" s="503"/>
      <c r="B1875" s="503"/>
      <c r="C1875" s="437"/>
      <c r="D1875" s="437"/>
      <c r="E1875" s="437"/>
      <c r="F1875" s="437"/>
      <c r="G1875" s="502"/>
      <c r="H1875" s="437"/>
      <c r="I1875" s="492"/>
      <c r="J1875" s="437"/>
      <c r="K1875" s="437"/>
      <c r="L1875" s="437"/>
      <c r="M1875" s="437"/>
      <c r="N1875" s="437"/>
      <c r="O1875" s="437"/>
      <c r="P1875" s="437"/>
      <c r="Q1875" s="437"/>
      <c r="R1875" s="437"/>
      <c r="S1875" s="437"/>
      <c r="T1875" s="437"/>
      <c r="U1875" s="437"/>
      <c r="V1875" s="437"/>
      <c r="W1875" s="437"/>
      <c r="X1875" s="437"/>
      <c r="Y1875" s="437"/>
      <c r="Z1875" s="437"/>
      <c r="AA1875" s="437"/>
      <c r="AB1875" s="437"/>
    </row>
    <row r="1876">
      <c r="A1876" s="503"/>
      <c r="B1876" s="503"/>
      <c r="C1876" s="437"/>
      <c r="D1876" s="437"/>
      <c r="E1876" s="437"/>
      <c r="F1876" s="437"/>
      <c r="G1876" s="502"/>
      <c r="H1876" s="437"/>
      <c r="I1876" s="492"/>
      <c r="J1876" s="437"/>
      <c r="K1876" s="437"/>
      <c r="L1876" s="437"/>
      <c r="M1876" s="437"/>
      <c r="N1876" s="437"/>
      <c r="O1876" s="437"/>
      <c r="P1876" s="437"/>
      <c r="Q1876" s="437"/>
      <c r="R1876" s="437"/>
      <c r="S1876" s="437"/>
      <c r="T1876" s="437"/>
      <c r="U1876" s="437"/>
      <c r="V1876" s="437"/>
      <c r="W1876" s="437"/>
      <c r="X1876" s="437"/>
      <c r="Y1876" s="437"/>
      <c r="Z1876" s="437"/>
      <c r="AA1876" s="437"/>
      <c r="AB1876" s="437"/>
    </row>
    <row r="1877">
      <c r="A1877" s="503"/>
      <c r="B1877" s="503"/>
      <c r="C1877" s="437"/>
      <c r="D1877" s="437"/>
      <c r="E1877" s="437"/>
      <c r="F1877" s="437"/>
      <c r="G1877" s="502"/>
      <c r="H1877" s="437"/>
      <c r="I1877" s="492"/>
      <c r="J1877" s="437"/>
      <c r="K1877" s="437"/>
      <c r="L1877" s="437"/>
      <c r="M1877" s="437"/>
      <c r="N1877" s="437"/>
      <c r="O1877" s="437"/>
      <c r="P1877" s="437"/>
      <c r="Q1877" s="437"/>
      <c r="R1877" s="437"/>
      <c r="S1877" s="437"/>
      <c r="T1877" s="437"/>
      <c r="U1877" s="437"/>
      <c r="V1877" s="437"/>
      <c r="W1877" s="437"/>
      <c r="X1877" s="437"/>
      <c r="Y1877" s="437"/>
      <c r="Z1877" s="437"/>
      <c r="AA1877" s="437"/>
      <c r="AB1877" s="437"/>
    </row>
    <row r="1878">
      <c r="A1878" s="503"/>
      <c r="B1878" s="503"/>
      <c r="C1878" s="437"/>
      <c r="D1878" s="437"/>
      <c r="E1878" s="437"/>
      <c r="F1878" s="437"/>
      <c r="G1878" s="502"/>
      <c r="H1878" s="437"/>
      <c r="I1878" s="492"/>
      <c r="J1878" s="437"/>
      <c r="K1878" s="437"/>
      <c r="L1878" s="437"/>
      <c r="M1878" s="437"/>
      <c r="N1878" s="437"/>
      <c r="O1878" s="437"/>
      <c r="P1878" s="437"/>
      <c r="Q1878" s="437"/>
      <c r="R1878" s="437"/>
      <c r="S1878" s="437"/>
      <c r="T1878" s="437"/>
      <c r="U1878" s="437"/>
      <c r="V1878" s="437"/>
      <c r="W1878" s="437"/>
      <c r="X1878" s="437"/>
      <c r="Y1878" s="437"/>
      <c r="Z1878" s="437"/>
      <c r="AA1878" s="437"/>
      <c r="AB1878" s="437"/>
    </row>
    <row r="1879">
      <c r="A1879" s="503"/>
      <c r="B1879" s="503"/>
      <c r="C1879" s="437"/>
      <c r="D1879" s="437"/>
      <c r="E1879" s="437"/>
      <c r="F1879" s="437"/>
      <c r="G1879" s="502"/>
      <c r="H1879" s="437"/>
      <c r="I1879" s="492"/>
      <c r="J1879" s="437"/>
      <c r="K1879" s="437"/>
      <c r="L1879" s="437"/>
      <c r="M1879" s="437"/>
      <c r="N1879" s="437"/>
      <c r="O1879" s="437"/>
      <c r="P1879" s="437"/>
      <c r="Q1879" s="437"/>
      <c r="R1879" s="437"/>
      <c r="S1879" s="437"/>
      <c r="T1879" s="437"/>
      <c r="U1879" s="437"/>
      <c r="V1879" s="437"/>
      <c r="W1879" s="437"/>
      <c r="X1879" s="437"/>
      <c r="Y1879" s="437"/>
      <c r="Z1879" s="437"/>
      <c r="AA1879" s="437"/>
      <c r="AB1879" s="437"/>
    </row>
    <row r="1880">
      <c r="A1880" s="503"/>
      <c r="B1880" s="503"/>
      <c r="C1880" s="437"/>
      <c r="D1880" s="437"/>
      <c r="E1880" s="437"/>
      <c r="F1880" s="437"/>
      <c r="G1880" s="502"/>
      <c r="H1880" s="437"/>
      <c r="I1880" s="492"/>
      <c r="J1880" s="437"/>
      <c r="K1880" s="437"/>
      <c r="L1880" s="437"/>
      <c r="M1880" s="437"/>
      <c r="N1880" s="437"/>
      <c r="O1880" s="437"/>
      <c r="P1880" s="437"/>
      <c r="Q1880" s="437"/>
      <c r="R1880" s="437"/>
      <c r="S1880" s="437"/>
      <c r="T1880" s="437"/>
      <c r="U1880" s="437"/>
      <c r="V1880" s="437"/>
      <c r="W1880" s="437"/>
      <c r="X1880" s="437"/>
      <c r="Y1880" s="437"/>
      <c r="Z1880" s="437"/>
      <c r="AA1880" s="437"/>
      <c r="AB1880" s="437"/>
    </row>
    <row r="1881">
      <c r="A1881" s="503"/>
      <c r="B1881" s="503"/>
      <c r="C1881" s="437"/>
      <c r="D1881" s="437"/>
      <c r="E1881" s="437"/>
      <c r="F1881" s="437"/>
      <c r="G1881" s="502"/>
      <c r="H1881" s="437"/>
      <c r="I1881" s="492"/>
      <c r="J1881" s="437"/>
      <c r="K1881" s="437"/>
      <c r="L1881" s="437"/>
      <c r="M1881" s="437"/>
      <c r="N1881" s="437"/>
      <c r="O1881" s="437"/>
      <c r="P1881" s="437"/>
      <c r="Q1881" s="437"/>
      <c r="R1881" s="437"/>
      <c r="S1881" s="437"/>
      <c r="T1881" s="437"/>
      <c r="U1881" s="437"/>
      <c r="V1881" s="437"/>
      <c r="W1881" s="437"/>
      <c r="X1881" s="437"/>
      <c r="Y1881" s="437"/>
      <c r="Z1881" s="437"/>
      <c r="AA1881" s="437"/>
      <c r="AB1881" s="437"/>
    </row>
    <row r="1882">
      <c r="A1882" s="503"/>
      <c r="B1882" s="503"/>
      <c r="C1882" s="437"/>
      <c r="D1882" s="437"/>
      <c r="E1882" s="437"/>
      <c r="F1882" s="437"/>
      <c r="G1882" s="502"/>
      <c r="H1882" s="437"/>
      <c r="I1882" s="492"/>
      <c r="J1882" s="437"/>
      <c r="K1882" s="437"/>
      <c r="L1882" s="437"/>
      <c r="M1882" s="437"/>
      <c r="N1882" s="437"/>
      <c r="O1882" s="437"/>
      <c r="P1882" s="437"/>
      <c r="Q1882" s="437"/>
      <c r="R1882" s="437"/>
      <c r="S1882" s="437"/>
      <c r="T1882" s="437"/>
      <c r="U1882" s="437"/>
      <c r="V1882" s="437"/>
      <c r="W1882" s="437"/>
      <c r="X1882" s="437"/>
      <c r="Y1882" s="437"/>
      <c r="Z1882" s="437"/>
      <c r="AA1882" s="437"/>
      <c r="AB1882" s="437"/>
    </row>
    <row r="1883">
      <c r="A1883" s="503"/>
      <c r="B1883" s="503"/>
      <c r="C1883" s="437"/>
      <c r="D1883" s="437"/>
      <c r="E1883" s="437"/>
      <c r="F1883" s="437"/>
      <c r="G1883" s="502"/>
      <c r="H1883" s="437"/>
      <c r="I1883" s="492"/>
      <c r="J1883" s="437"/>
      <c r="K1883" s="437"/>
      <c r="L1883" s="437"/>
      <c r="M1883" s="437"/>
      <c r="N1883" s="437"/>
      <c r="O1883" s="437"/>
      <c r="P1883" s="437"/>
      <c r="Q1883" s="437"/>
      <c r="R1883" s="437"/>
      <c r="S1883" s="437"/>
      <c r="T1883" s="437"/>
      <c r="U1883" s="437"/>
      <c r="V1883" s="437"/>
      <c r="W1883" s="437"/>
      <c r="X1883" s="437"/>
      <c r="Y1883" s="437"/>
      <c r="Z1883" s="437"/>
      <c r="AA1883" s="437"/>
      <c r="AB1883" s="437"/>
    </row>
    <row r="1884">
      <c r="A1884" s="503"/>
      <c r="B1884" s="503"/>
      <c r="C1884" s="437"/>
      <c r="D1884" s="437"/>
      <c r="E1884" s="437"/>
      <c r="F1884" s="437"/>
      <c r="G1884" s="502"/>
      <c r="H1884" s="437"/>
      <c r="I1884" s="492"/>
      <c r="J1884" s="437"/>
      <c r="K1884" s="437"/>
      <c r="L1884" s="437"/>
      <c r="M1884" s="437"/>
      <c r="N1884" s="437"/>
      <c r="O1884" s="437"/>
      <c r="P1884" s="437"/>
      <c r="Q1884" s="437"/>
      <c r="R1884" s="437"/>
      <c r="S1884" s="437"/>
      <c r="T1884" s="437"/>
      <c r="U1884" s="437"/>
      <c r="V1884" s="437"/>
      <c r="W1884" s="437"/>
      <c r="X1884" s="437"/>
      <c r="Y1884" s="437"/>
      <c r="Z1884" s="437"/>
      <c r="AA1884" s="437"/>
      <c r="AB1884" s="437"/>
    </row>
    <row r="1885">
      <c r="A1885" s="503"/>
      <c r="B1885" s="503"/>
      <c r="C1885" s="437"/>
      <c r="D1885" s="437"/>
      <c r="E1885" s="437"/>
      <c r="F1885" s="437"/>
      <c r="G1885" s="502"/>
      <c r="H1885" s="437"/>
      <c r="I1885" s="492"/>
      <c r="J1885" s="437"/>
      <c r="K1885" s="437"/>
      <c r="L1885" s="437"/>
      <c r="M1885" s="437"/>
      <c r="N1885" s="437"/>
      <c r="O1885" s="437"/>
      <c r="P1885" s="437"/>
      <c r="Q1885" s="437"/>
      <c r="R1885" s="437"/>
      <c r="S1885" s="437"/>
      <c r="T1885" s="437"/>
      <c r="U1885" s="437"/>
      <c r="V1885" s="437"/>
      <c r="W1885" s="437"/>
      <c r="X1885" s="437"/>
      <c r="Y1885" s="437"/>
      <c r="Z1885" s="437"/>
      <c r="AA1885" s="437"/>
      <c r="AB1885" s="437"/>
    </row>
    <row r="1886">
      <c r="A1886" s="503"/>
      <c r="B1886" s="503"/>
      <c r="C1886" s="437"/>
      <c r="D1886" s="437"/>
      <c r="E1886" s="437"/>
      <c r="F1886" s="437"/>
      <c r="G1886" s="502"/>
      <c r="H1886" s="437"/>
      <c r="I1886" s="492"/>
      <c r="J1886" s="437"/>
      <c r="K1886" s="437"/>
      <c r="L1886" s="437"/>
      <c r="M1886" s="437"/>
      <c r="N1886" s="437"/>
      <c r="O1886" s="437"/>
      <c r="P1886" s="437"/>
      <c r="Q1886" s="437"/>
      <c r="R1886" s="437"/>
      <c r="S1886" s="437"/>
      <c r="T1886" s="437"/>
      <c r="U1886" s="437"/>
      <c r="V1886" s="437"/>
      <c r="W1886" s="437"/>
      <c r="X1886" s="437"/>
      <c r="Y1886" s="437"/>
      <c r="Z1886" s="437"/>
      <c r="AA1886" s="437"/>
      <c r="AB1886" s="437"/>
    </row>
    <row r="1887">
      <c r="A1887" s="503"/>
      <c r="B1887" s="503"/>
      <c r="C1887" s="437"/>
      <c r="D1887" s="437"/>
      <c r="E1887" s="437"/>
      <c r="F1887" s="437"/>
      <c r="G1887" s="502"/>
      <c r="H1887" s="437"/>
      <c r="I1887" s="492"/>
      <c r="J1887" s="437"/>
      <c r="K1887" s="437"/>
      <c r="L1887" s="437"/>
      <c r="M1887" s="437"/>
      <c r="N1887" s="437"/>
      <c r="O1887" s="437"/>
      <c r="P1887" s="437"/>
      <c r="Q1887" s="437"/>
      <c r="R1887" s="437"/>
      <c r="S1887" s="437"/>
      <c r="T1887" s="437"/>
      <c r="U1887" s="437"/>
      <c r="V1887" s="437"/>
      <c r="W1887" s="437"/>
      <c r="X1887" s="437"/>
      <c r="Y1887" s="437"/>
      <c r="Z1887" s="437"/>
      <c r="AA1887" s="437"/>
      <c r="AB1887" s="437"/>
    </row>
    <row r="1888">
      <c r="A1888" s="503"/>
      <c r="B1888" s="503"/>
      <c r="C1888" s="437"/>
      <c r="D1888" s="437"/>
      <c r="E1888" s="437"/>
      <c r="F1888" s="437"/>
      <c r="G1888" s="502"/>
      <c r="H1888" s="437"/>
      <c r="I1888" s="492"/>
      <c r="J1888" s="437"/>
      <c r="K1888" s="437"/>
      <c r="L1888" s="437"/>
      <c r="M1888" s="437"/>
      <c r="N1888" s="437"/>
      <c r="O1888" s="437"/>
      <c r="P1888" s="437"/>
      <c r="Q1888" s="437"/>
      <c r="R1888" s="437"/>
      <c r="S1888" s="437"/>
      <c r="T1888" s="437"/>
      <c r="U1888" s="437"/>
      <c r="V1888" s="437"/>
      <c r="W1888" s="437"/>
      <c r="X1888" s="437"/>
      <c r="Y1888" s="437"/>
      <c r="Z1888" s="437"/>
      <c r="AA1888" s="437"/>
      <c r="AB1888" s="437"/>
    </row>
    <row r="1889">
      <c r="A1889" s="503"/>
      <c r="B1889" s="503"/>
      <c r="C1889" s="437"/>
      <c r="D1889" s="437"/>
      <c r="E1889" s="437"/>
      <c r="F1889" s="437"/>
      <c r="G1889" s="502"/>
      <c r="H1889" s="437"/>
      <c r="I1889" s="492"/>
      <c r="J1889" s="437"/>
      <c r="K1889" s="437"/>
      <c r="L1889" s="437"/>
      <c r="M1889" s="437"/>
      <c r="N1889" s="437"/>
      <c r="O1889" s="437"/>
      <c r="P1889" s="437"/>
      <c r="Q1889" s="437"/>
      <c r="R1889" s="437"/>
      <c r="S1889" s="437"/>
      <c r="T1889" s="437"/>
      <c r="U1889" s="437"/>
      <c r="V1889" s="437"/>
      <c r="W1889" s="437"/>
      <c r="X1889" s="437"/>
      <c r="Y1889" s="437"/>
      <c r="Z1889" s="437"/>
      <c r="AA1889" s="437"/>
      <c r="AB1889" s="437"/>
    </row>
    <row r="1890">
      <c r="A1890" s="503"/>
      <c r="B1890" s="503"/>
      <c r="C1890" s="437"/>
      <c r="D1890" s="437"/>
      <c r="E1890" s="437"/>
      <c r="F1890" s="437"/>
      <c r="G1890" s="502"/>
      <c r="H1890" s="437"/>
      <c r="I1890" s="492"/>
      <c r="J1890" s="437"/>
      <c r="K1890" s="437"/>
      <c r="L1890" s="437"/>
      <c r="M1890" s="437"/>
      <c r="N1890" s="437"/>
      <c r="O1890" s="437"/>
      <c r="P1890" s="437"/>
      <c r="Q1890" s="437"/>
      <c r="R1890" s="437"/>
      <c r="S1890" s="437"/>
      <c r="T1890" s="437"/>
      <c r="U1890" s="437"/>
      <c r="V1890" s="437"/>
      <c r="W1890" s="437"/>
      <c r="X1890" s="437"/>
      <c r="Y1890" s="437"/>
      <c r="Z1890" s="437"/>
      <c r="AA1890" s="437"/>
      <c r="AB1890" s="437"/>
    </row>
    <row r="1891">
      <c r="A1891" s="503"/>
      <c r="B1891" s="503"/>
      <c r="C1891" s="437"/>
      <c r="D1891" s="437"/>
      <c r="E1891" s="437"/>
      <c r="F1891" s="437"/>
      <c r="G1891" s="502"/>
      <c r="H1891" s="437"/>
      <c r="I1891" s="492"/>
      <c r="J1891" s="437"/>
      <c r="K1891" s="437"/>
      <c r="L1891" s="437"/>
      <c r="M1891" s="437"/>
      <c r="N1891" s="437"/>
      <c r="O1891" s="437"/>
      <c r="P1891" s="437"/>
      <c r="Q1891" s="437"/>
      <c r="R1891" s="437"/>
      <c r="S1891" s="437"/>
      <c r="T1891" s="437"/>
      <c r="U1891" s="437"/>
      <c r="V1891" s="437"/>
      <c r="W1891" s="437"/>
      <c r="X1891" s="437"/>
      <c r="Y1891" s="437"/>
      <c r="Z1891" s="437"/>
      <c r="AA1891" s="437"/>
      <c r="AB1891" s="437"/>
    </row>
    <row r="1892">
      <c r="A1892" s="503"/>
      <c r="B1892" s="503"/>
      <c r="C1892" s="437"/>
      <c r="D1892" s="437"/>
      <c r="E1892" s="437"/>
      <c r="F1892" s="437"/>
      <c r="G1892" s="502"/>
      <c r="H1892" s="437"/>
      <c r="I1892" s="492"/>
      <c r="J1892" s="437"/>
      <c r="K1892" s="437"/>
      <c r="L1892" s="437"/>
      <c r="M1892" s="437"/>
      <c r="N1892" s="437"/>
      <c r="O1892" s="437"/>
      <c r="P1892" s="437"/>
      <c r="Q1892" s="437"/>
      <c r="R1892" s="437"/>
      <c r="S1892" s="437"/>
      <c r="T1892" s="437"/>
      <c r="U1892" s="437"/>
      <c r="V1892" s="437"/>
      <c r="W1892" s="437"/>
      <c r="X1892" s="437"/>
      <c r="Y1892" s="437"/>
      <c r="Z1892" s="437"/>
      <c r="AA1892" s="437"/>
      <c r="AB1892" s="437"/>
    </row>
    <row r="1893">
      <c r="A1893" s="503"/>
      <c r="B1893" s="503"/>
      <c r="C1893" s="437"/>
      <c r="D1893" s="437"/>
      <c r="E1893" s="437"/>
      <c r="F1893" s="437"/>
      <c r="G1893" s="502"/>
      <c r="H1893" s="437"/>
      <c r="I1893" s="492"/>
      <c r="J1893" s="437"/>
      <c r="K1893" s="437"/>
      <c r="L1893" s="437"/>
      <c r="M1893" s="437"/>
      <c r="N1893" s="437"/>
      <c r="O1893" s="437"/>
      <c r="P1893" s="437"/>
      <c r="Q1893" s="437"/>
      <c r="R1893" s="437"/>
      <c r="S1893" s="437"/>
      <c r="T1893" s="437"/>
      <c r="U1893" s="437"/>
      <c r="V1893" s="437"/>
      <c r="W1893" s="437"/>
      <c r="X1893" s="437"/>
      <c r="Y1893" s="437"/>
      <c r="Z1893" s="437"/>
      <c r="AA1893" s="437"/>
      <c r="AB1893" s="437"/>
    </row>
    <row r="1894">
      <c r="A1894" s="503"/>
      <c r="B1894" s="503"/>
      <c r="C1894" s="437"/>
      <c r="D1894" s="437"/>
      <c r="E1894" s="437"/>
      <c r="F1894" s="437"/>
      <c r="G1894" s="502"/>
      <c r="H1894" s="437"/>
      <c r="I1894" s="492"/>
      <c r="J1894" s="437"/>
      <c r="K1894" s="437"/>
      <c r="L1894" s="437"/>
      <c r="M1894" s="437"/>
      <c r="N1894" s="437"/>
      <c r="O1894" s="437"/>
      <c r="P1894" s="437"/>
      <c r="Q1894" s="437"/>
      <c r="R1894" s="437"/>
      <c r="S1894" s="437"/>
      <c r="T1894" s="437"/>
      <c r="U1894" s="437"/>
      <c r="V1894" s="437"/>
      <c r="W1894" s="437"/>
      <c r="X1894" s="437"/>
      <c r="Y1894" s="437"/>
      <c r="Z1894" s="437"/>
      <c r="AA1894" s="437"/>
      <c r="AB1894" s="437"/>
    </row>
    <row r="1895">
      <c r="A1895" s="503"/>
      <c r="B1895" s="503"/>
      <c r="C1895" s="437"/>
      <c r="D1895" s="437"/>
      <c r="E1895" s="437"/>
      <c r="F1895" s="437"/>
      <c r="G1895" s="502"/>
      <c r="H1895" s="437"/>
      <c r="I1895" s="492"/>
      <c r="J1895" s="437"/>
      <c r="K1895" s="437"/>
      <c r="L1895" s="437"/>
      <c r="M1895" s="437"/>
      <c r="N1895" s="437"/>
      <c r="O1895" s="437"/>
      <c r="P1895" s="437"/>
      <c r="Q1895" s="437"/>
      <c r="R1895" s="437"/>
      <c r="S1895" s="437"/>
      <c r="T1895" s="437"/>
      <c r="U1895" s="437"/>
      <c r="V1895" s="437"/>
      <c r="W1895" s="437"/>
      <c r="X1895" s="437"/>
      <c r="Y1895" s="437"/>
      <c r="Z1895" s="437"/>
      <c r="AA1895" s="437"/>
      <c r="AB1895" s="437"/>
    </row>
    <row r="1896">
      <c r="A1896" s="503"/>
      <c r="B1896" s="503"/>
      <c r="C1896" s="437"/>
      <c r="D1896" s="437"/>
      <c r="E1896" s="437"/>
      <c r="F1896" s="437"/>
      <c r="G1896" s="502"/>
      <c r="H1896" s="437"/>
      <c r="I1896" s="492"/>
      <c r="J1896" s="437"/>
      <c r="K1896" s="437"/>
      <c r="L1896" s="437"/>
      <c r="M1896" s="437"/>
      <c r="N1896" s="437"/>
      <c r="O1896" s="437"/>
      <c r="P1896" s="437"/>
      <c r="Q1896" s="437"/>
      <c r="R1896" s="437"/>
      <c r="S1896" s="437"/>
      <c r="T1896" s="437"/>
      <c r="U1896" s="437"/>
      <c r="V1896" s="437"/>
      <c r="W1896" s="437"/>
      <c r="X1896" s="437"/>
      <c r="Y1896" s="437"/>
      <c r="Z1896" s="437"/>
      <c r="AA1896" s="437"/>
      <c r="AB1896" s="437"/>
    </row>
    <row r="1897">
      <c r="A1897" s="503"/>
      <c r="B1897" s="503"/>
      <c r="C1897" s="437"/>
      <c r="D1897" s="437"/>
      <c r="E1897" s="437"/>
      <c r="F1897" s="437"/>
      <c r="G1897" s="502"/>
      <c r="H1897" s="437"/>
      <c r="I1897" s="492"/>
      <c r="J1897" s="437"/>
      <c r="K1897" s="437"/>
      <c r="L1897" s="437"/>
      <c r="M1897" s="437"/>
      <c r="N1897" s="437"/>
      <c r="O1897" s="437"/>
      <c r="P1897" s="437"/>
      <c r="Q1897" s="437"/>
      <c r="R1897" s="437"/>
      <c r="S1897" s="437"/>
      <c r="T1897" s="437"/>
      <c r="U1897" s="437"/>
      <c r="V1897" s="437"/>
      <c r="W1897" s="437"/>
      <c r="X1897" s="437"/>
      <c r="Y1897" s="437"/>
      <c r="Z1897" s="437"/>
      <c r="AA1897" s="437"/>
      <c r="AB1897" s="437"/>
    </row>
    <row r="1898">
      <c r="A1898" s="503"/>
      <c r="B1898" s="503"/>
      <c r="C1898" s="437"/>
      <c r="D1898" s="437"/>
      <c r="E1898" s="437"/>
      <c r="F1898" s="437"/>
      <c r="G1898" s="502"/>
      <c r="H1898" s="437"/>
      <c r="I1898" s="492"/>
      <c r="J1898" s="437"/>
      <c r="K1898" s="437"/>
      <c r="L1898" s="437"/>
      <c r="M1898" s="437"/>
      <c r="N1898" s="437"/>
      <c r="O1898" s="437"/>
      <c r="P1898" s="437"/>
      <c r="Q1898" s="437"/>
      <c r="R1898" s="437"/>
      <c r="S1898" s="437"/>
      <c r="T1898" s="437"/>
      <c r="U1898" s="437"/>
      <c r="V1898" s="437"/>
      <c r="W1898" s="437"/>
      <c r="X1898" s="437"/>
      <c r="Y1898" s="437"/>
      <c r="Z1898" s="437"/>
      <c r="AA1898" s="437"/>
      <c r="AB1898" s="437"/>
    </row>
    <row r="1899">
      <c r="A1899" s="503"/>
      <c r="B1899" s="503"/>
      <c r="C1899" s="437"/>
      <c r="D1899" s="437"/>
      <c r="E1899" s="437"/>
      <c r="F1899" s="437"/>
      <c r="G1899" s="502"/>
      <c r="H1899" s="437"/>
      <c r="I1899" s="492"/>
      <c r="J1899" s="437"/>
      <c r="K1899" s="437"/>
      <c r="L1899" s="437"/>
      <c r="M1899" s="437"/>
      <c r="N1899" s="437"/>
      <c r="O1899" s="437"/>
      <c r="P1899" s="437"/>
      <c r="Q1899" s="437"/>
      <c r="R1899" s="437"/>
      <c r="S1899" s="437"/>
      <c r="T1899" s="437"/>
      <c r="U1899" s="437"/>
      <c r="V1899" s="437"/>
      <c r="W1899" s="437"/>
      <c r="X1899" s="437"/>
      <c r="Y1899" s="437"/>
      <c r="Z1899" s="437"/>
      <c r="AA1899" s="437"/>
      <c r="AB1899" s="437"/>
    </row>
    <row r="1900">
      <c r="A1900" s="503"/>
      <c r="B1900" s="503"/>
      <c r="C1900" s="437"/>
      <c r="D1900" s="437"/>
      <c r="E1900" s="437"/>
      <c r="F1900" s="437"/>
      <c r="G1900" s="502"/>
      <c r="H1900" s="437"/>
      <c r="I1900" s="492"/>
      <c r="J1900" s="437"/>
      <c r="K1900" s="437"/>
      <c r="L1900" s="437"/>
      <c r="M1900" s="437"/>
      <c r="N1900" s="437"/>
      <c r="O1900" s="437"/>
      <c r="P1900" s="437"/>
      <c r="Q1900" s="437"/>
      <c r="R1900" s="437"/>
      <c r="S1900" s="437"/>
      <c r="T1900" s="437"/>
      <c r="U1900" s="437"/>
      <c r="V1900" s="437"/>
      <c r="W1900" s="437"/>
      <c r="X1900" s="437"/>
      <c r="Y1900" s="437"/>
      <c r="Z1900" s="437"/>
      <c r="AA1900" s="437"/>
      <c r="AB1900" s="437"/>
    </row>
    <row r="1901">
      <c r="A1901" s="503"/>
      <c r="B1901" s="503"/>
      <c r="C1901" s="437"/>
      <c r="D1901" s="437"/>
      <c r="E1901" s="437"/>
      <c r="F1901" s="437"/>
      <c r="G1901" s="502"/>
      <c r="H1901" s="437"/>
      <c r="I1901" s="492"/>
      <c r="J1901" s="437"/>
      <c r="K1901" s="437"/>
      <c r="L1901" s="437"/>
      <c r="M1901" s="437"/>
      <c r="N1901" s="437"/>
      <c r="O1901" s="437"/>
      <c r="P1901" s="437"/>
      <c r="Q1901" s="437"/>
      <c r="R1901" s="437"/>
      <c r="S1901" s="437"/>
      <c r="T1901" s="437"/>
      <c r="U1901" s="437"/>
      <c r="V1901" s="437"/>
      <c r="W1901" s="437"/>
      <c r="X1901" s="437"/>
      <c r="Y1901" s="437"/>
      <c r="Z1901" s="437"/>
      <c r="AA1901" s="437"/>
      <c r="AB1901" s="437"/>
    </row>
    <row r="1902">
      <c r="A1902" s="503"/>
      <c r="B1902" s="503"/>
      <c r="C1902" s="437"/>
      <c r="D1902" s="437"/>
      <c r="E1902" s="437"/>
      <c r="F1902" s="437"/>
      <c r="G1902" s="502"/>
      <c r="H1902" s="437"/>
      <c r="I1902" s="492"/>
      <c r="J1902" s="437"/>
      <c r="K1902" s="437"/>
      <c r="L1902" s="437"/>
      <c r="M1902" s="437"/>
      <c r="N1902" s="437"/>
      <c r="O1902" s="437"/>
      <c r="P1902" s="437"/>
      <c r="Q1902" s="437"/>
      <c r="R1902" s="437"/>
      <c r="S1902" s="437"/>
      <c r="T1902" s="437"/>
      <c r="U1902" s="437"/>
      <c r="V1902" s="437"/>
      <c r="W1902" s="437"/>
      <c r="X1902" s="437"/>
      <c r="Y1902" s="437"/>
      <c r="Z1902" s="437"/>
      <c r="AA1902" s="437"/>
      <c r="AB1902" s="437"/>
    </row>
    <row r="1903">
      <c r="A1903" s="503"/>
      <c r="B1903" s="503"/>
      <c r="C1903" s="437"/>
      <c r="D1903" s="437"/>
      <c r="E1903" s="437"/>
      <c r="F1903" s="437"/>
      <c r="G1903" s="502"/>
      <c r="H1903" s="437"/>
      <c r="I1903" s="492"/>
      <c r="J1903" s="437"/>
      <c r="K1903" s="437"/>
      <c r="L1903" s="437"/>
      <c r="M1903" s="437"/>
      <c r="N1903" s="437"/>
      <c r="O1903" s="437"/>
      <c r="P1903" s="437"/>
      <c r="Q1903" s="437"/>
      <c r="R1903" s="437"/>
      <c r="S1903" s="437"/>
      <c r="T1903" s="437"/>
      <c r="U1903" s="437"/>
      <c r="V1903" s="437"/>
      <c r="W1903" s="437"/>
      <c r="X1903" s="437"/>
      <c r="Y1903" s="437"/>
      <c r="Z1903" s="437"/>
      <c r="AA1903" s="437"/>
      <c r="AB1903" s="437"/>
    </row>
    <row r="1904">
      <c r="A1904" s="503"/>
      <c r="B1904" s="503"/>
      <c r="C1904" s="437"/>
      <c r="D1904" s="437"/>
      <c r="E1904" s="437"/>
      <c r="F1904" s="437"/>
      <c r="G1904" s="502"/>
      <c r="H1904" s="437"/>
      <c r="I1904" s="492"/>
      <c r="J1904" s="437"/>
      <c r="K1904" s="437"/>
      <c r="L1904" s="437"/>
      <c r="M1904" s="437"/>
      <c r="N1904" s="437"/>
      <c r="O1904" s="437"/>
      <c r="P1904" s="437"/>
      <c r="Q1904" s="437"/>
      <c r="R1904" s="437"/>
      <c r="S1904" s="437"/>
      <c r="T1904" s="437"/>
      <c r="U1904" s="437"/>
      <c r="V1904" s="437"/>
      <c r="W1904" s="437"/>
      <c r="X1904" s="437"/>
      <c r="Y1904" s="437"/>
      <c r="Z1904" s="437"/>
      <c r="AA1904" s="437"/>
      <c r="AB1904" s="437"/>
    </row>
    <row r="1905">
      <c r="A1905" s="503"/>
      <c r="B1905" s="503"/>
      <c r="C1905" s="437"/>
      <c r="D1905" s="437"/>
      <c r="E1905" s="437"/>
      <c r="F1905" s="437"/>
      <c r="G1905" s="502"/>
      <c r="H1905" s="437"/>
      <c r="I1905" s="492"/>
      <c r="J1905" s="437"/>
      <c r="K1905" s="437"/>
      <c r="L1905" s="437"/>
      <c r="M1905" s="437"/>
      <c r="N1905" s="437"/>
      <c r="O1905" s="437"/>
      <c r="P1905" s="437"/>
      <c r="Q1905" s="437"/>
      <c r="R1905" s="437"/>
      <c r="S1905" s="437"/>
      <c r="T1905" s="437"/>
      <c r="U1905" s="437"/>
      <c r="V1905" s="437"/>
      <c r="W1905" s="437"/>
      <c r="X1905" s="437"/>
      <c r="Y1905" s="437"/>
      <c r="Z1905" s="437"/>
      <c r="AA1905" s="437"/>
      <c r="AB1905" s="437"/>
    </row>
    <row r="1906">
      <c r="A1906" s="503"/>
      <c r="B1906" s="503"/>
      <c r="C1906" s="437"/>
      <c r="D1906" s="437"/>
      <c r="E1906" s="437"/>
      <c r="F1906" s="437"/>
      <c r="G1906" s="502"/>
      <c r="H1906" s="437"/>
      <c r="I1906" s="492"/>
      <c r="J1906" s="437"/>
      <c r="K1906" s="437"/>
      <c r="L1906" s="437"/>
      <c r="M1906" s="437"/>
      <c r="N1906" s="437"/>
      <c r="O1906" s="437"/>
      <c r="P1906" s="437"/>
      <c r="Q1906" s="437"/>
      <c r="R1906" s="437"/>
      <c r="S1906" s="437"/>
      <c r="T1906" s="437"/>
      <c r="U1906" s="437"/>
      <c r="V1906" s="437"/>
      <c r="W1906" s="437"/>
      <c r="X1906" s="437"/>
      <c r="Y1906" s="437"/>
      <c r="Z1906" s="437"/>
      <c r="AA1906" s="437"/>
      <c r="AB1906" s="437"/>
    </row>
    <row r="1907">
      <c r="A1907" s="503"/>
      <c r="B1907" s="503"/>
      <c r="C1907" s="437"/>
      <c r="D1907" s="437"/>
      <c r="E1907" s="437"/>
      <c r="F1907" s="437"/>
      <c r="G1907" s="502"/>
      <c r="H1907" s="437"/>
      <c r="I1907" s="492"/>
      <c r="J1907" s="437"/>
      <c r="K1907" s="437"/>
      <c r="L1907" s="437"/>
      <c r="M1907" s="437"/>
      <c r="N1907" s="437"/>
      <c r="O1907" s="437"/>
      <c r="P1907" s="437"/>
      <c r="Q1907" s="437"/>
      <c r="R1907" s="437"/>
      <c r="S1907" s="437"/>
      <c r="T1907" s="437"/>
      <c r="U1907" s="437"/>
      <c r="V1907" s="437"/>
      <c r="W1907" s="437"/>
      <c r="X1907" s="437"/>
      <c r="Y1907" s="437"/>
      <c r="Z1907" s="437"/>
      <c r="AA1907" s="437"/>
      <c r="AB1907" s="437"/>
    </row>
    <row r="1908">
      <c r="A1908" s="503"/>
      <c r="B1908" s="503"/>
      <c r="C1908" s="437"/>
      <c r="D1908" s="437"/>
      <c r="E1908" s="437"/>
      <c r="F1908" s="437"/>
      <c r="G1908" s="502"/>
      <c r="H1908" s="437"/>
      <c r="I1908" s="492"/>
      <c r="J1908" s="437"/>
      <c r="K1908" s="437"/>
      <c r="L1908" s="437"/>
      <c r="M1908" s="437"/>
      <c r="N1908" s="437"/>
      <c r="O1908" s="437"/>
      <c r="P1908" s="437"/>
      <c r="Q1908" s="437"/>
      <c r="R1908" s="437"/>
      <c r="S1908" s="437"/>
      <c r="T1908" s="437"/>
      <c r="U1908" s="437"/>
      <c r="V1908" s="437"/>
      <c r="W1908" s="437"/>
      <c r="X1908" s="437"/>
      <c r="Y1908" s="437"/>
      <c r="Z1908" s="437"/>
      <c r="AA1908" s="437"/>
      <c r="AB1908" s="437"/>
    </row>
    <row r="1909">
      <c r="A1909" s="503"/>
      <c r="B1909" s="503"/>
      <c r="C1909" s="437"/>
      <c r="D1909" s="437"/>
      <c r="E1909" s="437"/>
      <c r="F1909" s="437"/>
      <c r="G1909" s="502"/>
      <c r="H1909" s="437"/>
      <c r="I1909" s="492"/>
      <c r="J1909" s="437"/>
      <c r="K1909" s="437"/>
      <c r="L1909" s="437"/>
      <c r="M1909" s="437"/>
      <c r="N1909" s="437"/>
      <c r="O1909" s="437"/>
      <c r="P1909" s="437"/>
      <c r="Q1909" s="437"/>
      <c r="R1909" s="437"/>
      <c r="S1909" s="437"/>
      <c r="T1909" s="437"/>
      <c r="U1909" s="437"/>
      <c r="V1909" s="437"/>
      <c r="W1909" s="437"/>
      <c r="X1909" s="437"/>
      <c r="Y1909" s="437"/>
      <c r="Z1909" s="437"/>
      <c r="AA1909" s="437"/>
      <c r="AB1909" s="437"/>
    </row>
    <row r="1910">
      <c r="A1910" s="503"/>
      <c r="B1910" s="503"/>
      <c r="C1910" s="437"/>
      <c r="D1910" s="437"/>
      <c r="E1910" s="437"/>
      <c r="F1910" s="437"/>
      <c r="G1910" s="502"/>
      <c r="H1910" s="437"/>
      <c r="I1910" s="492"/>
      <c r="J1910" s="437"/>
      <c r="K1910" s="437"/>
      <c r="L1910" s="437"/>
      <c r="M1910" s="437"/>
      <c r="N1910" s="437"/>
      <c r="O1910" s="437"/>
      <c r="P1910" s="437"/>
      <c r="Q1910" s="437"/>
      <c r="R1910" s="437"/>
      <c r="S1910" s="437"/>
      <c r="T1910" s="437"/>
      <c r="U1910" s="437"/>
      <c r="V1910" s="437"/>
      <c r="W1910" s="437"/>
      <c r="X1910" s="437"/>
      <c r="Y1910" s="437"/>
      <c r="Z1910" s="437"/>
      <c r="AA1910" s="437"/>
      <c r="AB1910" s="437"/>
    </row>
    <row r="1911">
      <c r="A1911" s="503"/>
      <c r="B1911" s="503"/>
      <c r="C1911" s="437"/>
      <c r="D1911" s="437"/>
      <c r="E1911" s="437"/>
      <c r="F1911" s="437"/>
      <c r="G1911" s="502"/>
      <c r="H1911" s="437"/>
      <c r="I1911" s="492"/>
      <c r="J1911" s="437"/>
      <c r="K1911" s="437"/>
      <c r="L1911" s="437"/>
      <c r="M1911" s="437"/>
      <c r="N1911" s="437"/>
      <c r="O1911" s="437"/>
      <c r="P1911" s="437"/>
      <c r="Q1911" s="437"/>
      <c r="R1911" s="437"/>
      <c r="S1911" s="437"/>
      <c r="T1911" s="437"/>
      <c r="U1911" s="437"/>
      <c r="V1911" s="437"/>
      <c r="W1911" s="437"/>
      <c r="X1911" s="437"/>
      <c r="Y1911" s="437"/>
      <c r="Z1911" s="437"/>
      <c r="AA1911" s="437"/>
      <c r="AB1911" s="437"/>
    </row>
    <row r="1912">
      <c r="A1912" s="503"/>
      <c r="B1912" s="503"/>
      <c r="C1912" s="437"/>
      <c r="D1912" s="437"/>
      <c r="E1912" s="437"/>
      <c r="F1912" s="437"/>
      <c r="G1912" s="502"/>
      <c r="H1912" s="437"/>
      <c r="I1912" s="492"/>
      <c r="J1912" s="437"/>
      <c r="K1912" s="437"/>
      <c r="L1912" s="437"/>
      <c r="M1912" s="437"/>
      <c r="N1912" s="437"/>
      <c r="O1912" s="437"/>
      <c r="P1912" s="437"/>
      <c r="Q1912" s="437"/>
      <c r="R1912" s="437"/>
      <c r="S1912" s="437"/>
      <c r="T1912" s="437"/>
      <c r="U1912" s="437"/>
      <c r="V1912" s="437"/>
      <c r="W1912" s="437"/>
      <c r="X1912" s="437"/>
      <c r="Y1912" s="437"/>
      <c r="Z1912" s="437"/>
      <c r="AA1912" s="437"/>
      <c r="AB1912" s="437"/>
    </row>
    <row r="1913">
      <c r="A1913" s="503"/>
      <c r="B1913" s="503"/>
      <c r="C1913" s="437"/>
      <c r="D1913" s="437"/>
      <c r="E1913" s="437"/>
      <c r="F1913" s="437"/>
      <c r="G1913" s="502"/>
      <c r="H1913" s="437"/>
      <c r="I1913" s="492"/>
      <c r="J1913" s="437"/>
      <c r="K1913" s="437"/>
      <c r="L1913" s="437"/>
      <c r="M1913" s="437"/>
      <c r="N1913" s="437"/>
      <c r="O1913" s="437"/>
      <c r="P1913" s="437"/>
      <c r="Q1913" s="437"/>
      <c r="R1913" s="437"/>
      <c r="S1913" s="437"/>
      <c r="T1913" s="437"/>
      <c r="U1913" s="437"/>
      <c r="V1913" s="437"/>
      <c r="W1913" s="437"/>
      <c r="X1913" s="437"/>
      <c r="Y1913" s="437"/>
      <c r="Z1913" s="437"/>
      <c r="AA1913" s="437"/>
      <c r="AB1913" s="437"/>
    </row>
    <row r="1914">
      <c r="A1914" s="503"/>
      <c r="B1914" s="503"/>
      <c r="C1914" s="437"/>
      <c r="D1914" s="437"/>
      <c r="E1914" s="437"/>
      <c r="F1914" s="437"/>
      <c r="G1914" s="502"/>
      <c r="H1914" s="437"/>
      <c r="I1914" s="492"/>
      <c r="J1914" s="437"/>
      <c r="K1914" s="437"/>
      <c r="L1914" s="437"/>
      <c r="M1914" s="437"/>
      <c r="N1914" s="437"/>
      <c r="O1914" s="437"/>
      <c r="P1914" s="437"/>
      <c r="Q1914" s="437"/>
      <c r="R1914" s="437"/>
      <c r="S1914" s="437"/>
      <c r="T1914" s="437"/>
      <c r="U1914" s="437"/>
      <c r="V1914" s="437"/>
      <c r="W1914" s="437"/>
      <c r="X1914" s="437"/>
      <c r="Y1914" s="437"/>
      <c r="Z1914" s="437"/>
      <c r="AA1914" s="437"/>
      <c r="AB1914" s="437"/>
    </row>
    <row r="1915">
      <c r="A1915" s="503"/>
      <c r="B1915" s="503"/>
      <c r="C1915" s="437"/>
      <c r="D1915" s="437"/>
      <c r="E1915" s="437"/>
      <c r="F1915" s="437"/>
      <c r="G1915" s="502"/>
      <c r="H1915" s="437"/>
      <c r="I1915" s="492"/>
      <c r="J1915" s="437"/>
      <c r="K1915" s="437"/>
      <c r="L1915" s="437"/>
      <c r="M1915" s="437"/>
      <c r="N1915" s="437"/>
      <c r="O1915" s="437"/>
      <c r="P1915" s="437"/>
      <c r="Q1915" s="437"/>
      <c r="R1915" s="437"/>
      <c r="S1915" s="437"/>
      <c r="T1915" s="437"/>
      <c r="U1915" s="437"/>
      <c r="V1915" s="437"/>
      <c r="W1915" s="437"/>
      <c r="X1915" s="437"/>
      <c r="Y1915" s="437"/>
      <c r="Z1915" s="437"/>
      <c r="AA1915" s="437"/>
      <c r="AB1915" s="437"/>
    </row>
    <row r="1916">
      <c r="A1916" s="503"/>
      <c r="B1916" s="503"/>
      <c r="C1916" s="437"/>
      <c r="D1916" s="437"/>
      <c r="E1916" s="437"/>
      <c r="F1916" s="437"/>
      <c r="G1916" s="502"/>
      <c r="H1916" s="437"/>
      <c r="I1916" s="492"/>
      <c r="J1916" s="437"/>
      <c r="K1916" s="437"/>
      <c r="L1916" s="437"/>
      <c r="M1916" s="437"/>
      <c r="N1916" s="437"/>
      <c r="O1916" s="437"/>
      <c r="P1916" s="437"/>
      <c r="Q1916" s="437"/>
      <c r="R1916" s="437"/>
      <c r="S1916" s="437"/>
      <c r="T1916" s="437"/>
      <c r="U1916" s="437"/>
      <c r="V1916" s="437"/>
      <c r="W1916" s="437"/>
      <c r="X1916" s="437"/>
      <c r="Y1916" s="437"/>
      <c r="Z1916" s="437"/>
      <c r="AA1916" s="437"/>
      <c r="AB1916" s="437"/>
    </row>
    <row r="1917">
      <c r="A1917" s="503"/>
      <c r="B1917" s="503"/>
      <c r="C1917" s="437"/>
      <c r="D1917" s="437"/>
      <c r="E1917" s="437"/>
      <c r="F1917" s="437"/>
      <c r="G1917" s="502"/>
      <c r="H1917" s="437"/>
      <c r="I1917" s="492"/>
      <c r="J1917" s="437"/>
      <c r="K1917" s="437"/>
      <c r="L1917" s="437"/>
      <c r="M1917" s="437"/>
      <c r="N1917" s="437"/>
      <c r="O1917" s="437"/>
      <c r="P1917" s="437"/>
      <c r="Q1917" s="437"/>
      <c r="R1917" s="437"/>
      <c r="S1917" s="437"/>
      <c r="T1917" s="437"/>
      <c r="U1917" s="437"/>
      <c r="V1917" s="437"/>
      <c r="W1917" s="437"/>
      <c r="X1917" s="437"/>
      <c r="Y1917" s="437"/>
      <c r="Z1917" s="437"/>
      <c r="AA1917" s="437"/>
      <c r="AB1917" s="437"/>
    </row>
    <row r="1918">
      <c r="A1918" s="503"/>
      <c r="B1918" s="503"/>
      <c r="C1918" s="437"/>
      <c r="D1918" s="437"/>
      <c r="E1918" s="437"/>
      <c r="F1918" s="437"/>
      <c r="G1918" s="502"/>
      <c r="H1918" s="437"/>
      <c r="I1918" s="492"/>
      <c r="J1918" s="437"/>
      <c r="K1918" s="437"/>
      <c r="L1918" s="437"/>
      <c r="M1918" s="437"/>
      <c r="N1918" s="437"/>
      <c r="O1918" s="437"/>
      <c r="P1918" s="437"/>
      <c r="Q1918" s="437"/>
      <c r="R1918" s="437"/>
      <c r="S1918" s="437"/>
      <c r="T1918" s="437"/>
      <c r="U1918" s="437"/>
      <c r="V1918" s="437"/>
      <c r="W1918" s="437"/>
      <c r="X1918" s="437"/>
      <c r="Y1918" s="437"/>
      <c r="Z1918" s="437"/>
      <c r="AA1918" s="437"/>
      <c r="AB1918" s="437"/>
    </row>
    <row r="1919">
      <c r="A1919" s="503"/>
      <c r="B1919" s="503"/>
      <c r="C1919" s="437"/>
      <c r="D1919" s="437"/>
      <c r="E1919" s="437"/>
      <c r="F1919" s="437"/>
      <c r="G1919" s="502"/>
      <c r="H1919" s="437"/>
      <c r="I1919" s="492"/>
      <c r="J1919" s="437"/>
      <c r="K1919" s="437"/>
      <c r="L1919" s="437"/>
      <c r="M1919" s="437"/>
      <c r="N1919" s="437"/>
      <c r="O1919" s="437"/>
      <c r="P1919" s="437"/>
      <c r="Q1919" s="437"/>
      <c r="R1919" s="437"/>
      <c r="S1919" s="437"/>
      <c r="T1919" s="437"/>
      <c r="U1919" s="437"/>
      <c r="V1919" s="437"/>
      <c r="W1919" s="437"/>
      <c r="X1919" s="437"/>
      <c r="Y1919" s="437"/>
      <c r="Z1919" s="437"/>
      <c r="AA1919" s="437"/>
      <c r="AB1919" s="437"/>
    </row>
    <row r="1920">
      <c r="A1920" s="503"/>
      <c r="B1920" s="503"/>
      <c r="C1920" s="437"/>
      <c r="D1920" s="437"/>
      <c r="E1920" s="437"/>
      <c r="F1920" s="437"/>
      <c r="G1920" s="502"/>
      <c r="H1920" s="437"/>
      <c r="I1920" s="492"/>
      <c r="J1920" s="437"/>
      <c r="K1920" s="437"/>
      <c r="L1920" s="437"/>
      <c r="M1920" s="437"/>
      <c r="N1920" s="437"/>
      <c r="O1920" s="437"/>
      <c r="P1920" s="437"/>
      <c r="Q1920" s="437"/>
      <c r="R1920" s="437"/>
      <c r="S1920" s="437"/>
      <c r="T1920" s="437"/>
      <c r="U1920" s="437"/>
      <c r="V1920" s="437"/>
      <c r="W1920" s="437"/>
      <c r="X1920" s="437"/>
      <c r="Y1920" s="437"/>
      <c r="Z1920" s="437"/>
      <c r="AA1920" s="437"/>
      <c r="AB1920" s="437"/>
    </row>
    <row r="1921">
      <c r="A1921" s="503"/>
      <c r="B1921" s="503"/>
      <c r="C1921" s="437"/>
      <c r="D1921" s="437"/>
      <c r="E1921" s="437"/>
      <c r="F1921" s="437"/>
      <c r="G1921" s="502"/>
      <c r="H1921" s="437"/>
      <c r="I1921" s="492"/>
      <c r="J1921" s="437"/>
      <c r="K1921" s="437"/>
      <c r="L1921" s="437"/>
      <c r="M1921" s="437"/>
      <c r="N1921" s="437"/>
      <c r="O1921" s="437"/>
      <c r="P1921" s="437"/>
      <c r="Q1921" s="437"/>
      <c r="R1921" s="437"/>
      <c r="S1921" s="437"/>
      <c r="T1921" s="437"/>
      <c r="U1921" s="437"/>
      <c r="V1921" s="437"/>
      <c r="W1921" s="437"/>
      <c r="X1921" s="437"/>
      <c r="Y1921" s="437"/>
      <c r="Z1921" s="437"/>
      <c r="AA1921" s="437"/>
      <c r="AB1921" s="437"/>
    </row>
    <row r="1922">
      <c r="A1922" s="503"/>
      <c r="B1922" s="503"/>
      <c r="C1922" s="437"/>
      <c r="D1922" s="437"/>
      <c r="E1922" s="437"/>
      <c r="F1922" s="437"/>
      <c r="G1922" s="502"/>
      <c r="H1922" s="437"/>
      <c r="I1922" s="492"/>
      <c r="J1922" s="437"/>
      <c r="K1922" s="437"/>
      <c r="L1922" s="437"/>
      <c r="M1922" s="437"/>
      <c r="N1922" s="437"/>
      <c r="O1922" s="437"/>
      <c r="P1922" s="437"/>
      <c r="Q1922" s="437"/>
      <c r="R1922" s="437"/>
      <c r="S1922" s="437"/>
      <c r="T1922" s="437"/>
      <c r="U1922" s="437"/>
      <c r="V1922" s="437"/>
      <c r="W1922" s="437"/>
      <c r="X1922" s="437"/>
      <c r="Y1922" s="437"/>
      <c r="Z1922" s="437"/>
      <c r="AA1922" s="437"/>
      <c r="AB1922" s="437"/>
    </row>
    <row r="1923">
      <c r="A1923" s="503"/>
      <c r="B1923" s="503"/>
      <c r="C1923" s="437"/>
      <c r="D1923" s="437"/>
      <c r="E1923" s="437"/>
      <c r="F1923" s="437"/>
      <c r="G1923" s="502"/>
      <c r="H1923" s="437"/>
      <c r="I1923" s="492"/>
      <c r="J1923" s="437"/>
      <c r="K1923" s="437"/>
      <c r="L1923" s="437"/>
      <c r="M1923" s="437"/>
      <c r="N1923" s="437"/>
      <c r="O1923" s="437"/>
      <c r="P1923" s="437"/>
      <c r="Q1923" s="437"/>
      <c r="R1923" s="437"/>
      <c r="S1923" s="437"/>
      <c r="T1923" s="437"/>
      <c r="U1923" s="437"/>
      <c r="V1923" s="437"/>
      <c r="W1923" s="437"/>
      <c r="X1923" s="437"/>
      <c r="Y1923" s="437"/>
      <c r="Z1923" s="437"/>
      <c r="AA1923" s="437"/>
      <c r="AB1923" s="437"/>
    </row>
    <row r="1924">
      <c r="A1924" s="503"/>
      <c r="B1924" s="503"/>
      <c r="C1924" s="437"/>
      <c r="D1924" s="437"/>
      <c r="E1924" s="437"/>
      <c r="F1924" s="437"/>
      <c r="G1924" s="502"/>
      <c r="H1924" s="437"/>
      <c r="I1924" s="492"/>
      <c r="J1924" s="437"/>
      <c r="K1924" s="437"/>
      <c r="L1924" s="437"/>
      <c r="M1924" s="437"/>
      <c r="N1924" s="437"/>
      <c r="O1924" s="437"/>
      <c r="P1924" s="437"/>
      <c r="Q1924" s="437"/>
      <c r="R1924" s="437"/>
      <c r="S1924" s="437"/>
      <c r="T1924" s="437"/>
      <c r="U1924" s="437"/>
      <c r="V1924" s="437"/>
      <c r="W1924" s="437"/>
      <c r="X1924" s="437"/>
      <c r="Y1924" s="437"/>
      <c r="Z1924" s="437"/>
      <c r="AA1924" s="437"/>
      <c r="AB1924" s="437"/>
    </row>
    <row r="1925">
      <c r="A1925" s="503"/>
      <c r="B1925" s="503"/>
      <c r="C1925" s="437"/>
      <c r="D1925" s="437"/>
      <c r="E1925" s="437"/>
      <c r="F1925" s="437"/>
      <c r="G1925" s="502"/>
      <c r="H1925" s="437"/>
      <c r="I1925" s="492"/>
      <c r="J1925" s="437"/>
      <c r="K1925" s="437"/>
      <c r="L1925" s="437"/>
      <c r="M1925" s="437"/>
      <c r="N1925" s="437"/>
      <c r="O1925" s="437"/>
      <c r="P1925" s="437"/>
      <c r="Q1925" s="437"/>
      <c r="R1925" s="437"/>
      <c r="S1925" s="437"/>
      <c r="T1925" s="437"/>
      <c r="U1925" s="437"/>
      <c r="V1925" s="437"/>
      <c r="W1925" s="437"/>
      <c r="X1925" s="437"/>
      <c r="Y1925" s="437"/>
      <c r="Z1925" s="437"/>
      <c r="AA1925" s="437"/>
      <c r="AB1925" s="437"/>
    </row>
    <row r="1926">
      <c r="A1926" s="503"/>
      <c r="B1926" s="503"/>
      <c r="C1926" s="437"/>
      <c r="D1926" s="437"/>
      <c r="E1926" s="437"/>
      <c r="F1926" s="437"/>
      <c r="G1926" s="502"/>
      <c r="H1926" s="437"/>
      <c r="I1926" s="492"/>
      <c r="J1926" s="437"/>
      <c r="K1926" s="437"/>
      <c r="L1926" s="437"/>
      <c r="M1926" s="437"/>
      <c r="N1926" s="437"/>
      <c r="O1926" s="437"/>
      <c r="P1926" s="437"/>
      <c r="Q1926" s="437"/>
      <c r="R1926" s="437"/>
      <c r="S1926" s="437"/>
      <c r="T1926" s="437"/>
      <c r="U1926" s="437"/>
      <c r="V1926" s="437"/>
      <c r="W1926" s="437"/>
      <c r="X1926" s="437"/>
      <c r="Y1926" s="437"/>
      <c r="Z1926" s="437"/>
      <c r="AA1926" s="437"/>
      <c r="AB1926" s="437"/>
    </row>
    <row r="1927">
      <c r="A1927" s="503"/>
      <c r="B1927" s="503"/>
      <c r="C1927" s="437"/>
      <c r="D1927" s="437"/>
      <c r="E1927" s="437"/>
      <c r="F1927" s="437"/>
      <c r="G1927" s="502"/>
      <c r="H1927" s="437"/>
      <c r="I1927" s="492"/>
      <c r="J1927" s="437"/>
      <c r="K1927" s="437"/>
      <c r="L1927" s="437"/>
      <c r="M1927" s="437"/>
      <c r="N1927" s="437"/>
      <c r="O1927" s="437"/>
      <c r="P1927" s="437"/>
      <c r="Q1927" s="437"/>
      <c r="R1927" s="437"/>
      <c r="S1927" s="437"/>
      <c r="T1927" s="437"/>
      <c r="U1927" s="437"/>
      <c r="V1927" s="437"/>
      <c r="W1927" s="437"/>
      <c r="X1927" s="437"/>
      <c r="Y1927" s="437"/>
      <c r="Z1927" s="437"/>
      <c r="AA1927" s="437"/>
      <c r="AB1927" s="437"/>
    </row>
    <row r="1928">
      <c r="A1928" s="503"/>
      <c r="B1928" s="503"/>
      <c r="C1928" s="437"/>
      <c r="D1928" s="437"/>
      <c r="E1928" s="437"/>
      <c r="F1928" s="437"/>
      <c r="G1928" s="502"/>
      <c r="H1928" s="437"/>
      <c r="I1928" s="492"/>
      <c r="J1928" s="437"/>
      <c r="K1928" s="437"/>
      <c r="L1928" s="437"/>
      <c r="M1928" s="437"/>
      <c r="N1928" s="437"/>
      <c r="O1928" s="437"/>
      <c r="P1928" s="437"/>
      <c r="Q1928" s="437"/>
      <c r="R1928" s="437"/>
      <c r="S1928" s="437"/>
      <c r="T1928" s="437"/>
      <c r="U1928" s="437"/>
      <c r="V1928" s="437"/>
      <c r="W1928" s="437"/>
      <c r="X1928" s="437"/>
      <c r="Y1928" s="437"/>
      <c r="Z1928" s="437"/>
      <c r="AA1928" s="437"/>
      <c r="AB1928" s="437"/>
    </row>
    <row r="1929">
      <c r="A1929" s="503"/>
      <c r="B1929" s="503"/>
      <c r="C1929" s="437"/>
      <c r="D1929" s="437"/>
      <c r="E1929" s="437"/>
      <c r="F1929" s="437"/>
      <c r="G1929" s="502"/>
      <c r="H1929" s="437"/>
      <c r="I1929" s="492"/>
      <c r="J1929" s="437"/>
      <c r="K1929" s="437"/>
      <c r="L1929" s="437"/>
      <c r="M1929" s="437"/>
      <c r="N1929" s="437"/>
      <c r="O1929" s="437"/>
      <c r="P1929" s="437"/>
      <c r="Q1929" s="437"/>
      <c r="R1929" s="437"/>
      <c r="S1929" s="437"/>
      <c r="T1929" s="437"/>
      <c r="U1929" s="437"/>
      <c r="V1929" s="437"/>
      <c r="W1929" s="437"/>
      <c r="X1929" s="437"/>
      <c r="Y1929" s="437"/>
      <c r="Z1929" s="437"/>
      <c r="AA1929" s="437"/>
      <c r="AB1929" s="437"/>
    </row>
    <row r="1930">
      <c r="A1930" s="503"/>
      <c r="B1930" s="503"/>
      <c r="C1930" s="437"/>
      <c r="D1930" s="437"/>
      <c r="E1930" s="437"/>
      <c r="F1930" s="437"/>
      <c r="G1930" s="502"/>
      <c r="H1930" s="437"/>
      <c r="I1930" s="492"/>
      <c r="J1930" s="437"/>
      <c r="K1930" s="437"/>
      <c r="L1930" s="437"/>
      <c r="M1930" s="437"/>
      <c r="N1930" s="437"/>
      <c r="O1930" s="437"/>
      <c r="P1930" s="437"/>
      <c r="Q1930" s="437"/>
      <c r="R1930" s="437"/>
      <c r="S1930" s="437"/>
      <c r="T1930" s="437"/>
      <c r="U1930" s="437"/>
      <c r="V1930" s="437"/>
      <c r="W1930" s="437"/>
      <c r="X1930" s="437"/>
      <c r="Y1930" s="437"/>
      <c r="Z1930" s="437"/>
      <c r="AA1930" s="437"/>
      <c r="AB1930" s="437"/>
    </row>
    <row r="1931">
      <c r="A1931" s="503"/>
      <c r="B1931" s="503"/>
      <c r="C1931" s="437"/>
      <c r="D1931" s="437"/>
      <c r="E1931" s="437"/>
      <c r="F1931" s="437"/>
      <c r="G1931" s="502"/>
      <c r="H1931" s="437"/>
      <c r="I1931" s="492"/>
      <c r="J1931" s="437"/>
      <c r="K1931" s="437"/>
      <c r="L1931" s="437"/>
      <c r="M1931" s="437"/>
      <c r="N1931" s="437"/>
      <c r="O1931" s="437"/>
      <c r="P1931" s="437"/>
      <c r="Q1931" s="437"/>
      <c r="R1931" s="437"/>
      <c r="S1931" s="437"/>
      <c r="T1931" s="437"/>
      <c r="U1931" s="437"/>
      <c r="V1931" s="437"/>
      <c r="W1931" s="437"/>
      <c r="X1931" s="437"/>
      <c r="Y1931" s="437"/>
      <c r="Z1931" s="437"/>
      <c r="AA1931" s="437"/>
      <c r="AB1931" s="437"/>
    </row>
    <row r="1932">
      <c r="A1932" s="503"/>
      <c r="B1932" s="503"/>
      <c r="C1932" s="437"/>
      <c r="D1932" s="437"/>
      <c r="E1932" s="437"/>
      <c r="F1932" s="437"/>
      <c r="G1932" s="502"/>
      <c r="H1932" s="437"/>
      <c r="I1932" s="492"/>
      <c r="J1932" s="437"/>
      <c r="K1932" s="437"/>
      <c r="L1932" s="437"/>
      <c r="M1932" s="437"/>
      <c r="N1932" s="437"/>
      <c r="O1932" s="437"/>
      <c r="P1932" s="437"/>
      <c r="Q1932" s="437"/>
      <c r="R1932" s="437"/>
      <c r="S1932" s="437"/>
      <c r="T1932" s="437"/>
      <c r="U1932" s="437"/>
      <c r="V1932" s="437"/>
      <c r="W1932" s="437"/>
      <c r="X1932" s="437"/>
      <c r="Y1932" s="437"/>
      <c r="Z1932" s="437"/>
      <c r="AA1932" s="437"/>
      <c r="AB1932" s="437"/>
    </row>
    <row r="1933">
      <c r="A1933" s="503"/>
      <c r="B1933" s="503"/>
      <c r="C1933" s="437"/>
      <c r="D1933" s="437"/>
      <c r="E1933" s="437"/>
      <c r="F1933" s="437"/>
      <c r="G1933" s="502"/>
      <c r="H1933" s="437"/>
      <c r="I1933" s="492"/>
      <c r="J1933" s="437"/>
      <c r="K1933" s="437"/>
      <c r="L1933" s="437"/>
      <c r="M1933" s="437"/>
      <c r="N1933" s="437"/>
      <c r="O1933" s="437"/>
      <c r="P1933" s="437"/>
      <c r="Q1933" s="437"/>
      <c r="R1933" s="437"/>
      <c r="S1933" s="437"/>
      <c r="T1933" s="437"/>
      <c r="U1933" s="437"/>
      <c r="V1933" s="437"/>
      <c r="W1933" s="437"/>
      <c r="X1933" s="437"/>
      <c r="Y1933" s="437"/>
      <c r="Z1933" s="437"/>
      <c r="AA1933" s="437"/>
      <c r="AB1933" s="437"/>
    </row>
    <row r="1934">
      <c r="A1934" s="503"/>
      <c r="B1934" s="503"/>
      <c r="C1934" s="437"/>
      <c r="D1934" s="437"/>
      <c r="E1934" s="437"/>
      <c r="F1934" s="437"/>
      <c r="G1934" s="502"/>
      <c r="H1934" s="437"/>
      <c r="I1934" s="492"/>
      <c r="J1934" s="437"/>
      <c r="K1934" s="437"/>
      <c r="L1934" s="437"/>
      <c r="M1934" s="437"/>
      <c r="N1934" s="437"/>
      <c r="O1934" s="437"/>
      <c r="P1934" s="437"/>
      <c r="Q1934" s="437"/>
      <c r="R1934" s="437"/>
      <c r="S1934" s="437"/>
      <c r="T1934" s="437"/>
      <c r="U1934" s="437"/>
      <c r="V1934" s="437"/>
      <c r="W1934" s="437"/>
      <c r="X1934" s="437"/>
      <c r="Y1934" s="437"/>
      <c r="Z1934" s="437"/>
      <c r="AA1934" s="437"/>
      <c r="AB1934" s="437"/>
    </row>
    <row r="1935">
      <c r="A1935" s="503"/>
      <c r="B1935" s="503"/>
      <c r="C1935" s="437"/>
      <c r="D1935" s="437"/>
      <c r="E1935" s="437"/>
      <c r="F1935" s="437"/>
      <c r="G1935" s="502"/>
      <c r="H1935" s="437"/>
      <c r="I1935" s="492"/>
      <c r="J1935" s="437"/>
      <c r="K1935" s="437"/>
      <c r="L1935" s="437"/>
      <c r="M1935" s="437"/>
      <c r="N1935" s="437"/>
      <c r="O1935" s="437"/>
      <c r="P1935" s="437"/>
      <c r="Q1935" s="437"/>
      <c r="R1935" s="437"/>
      <c r="S1935" s="437"/>
      <c r="T1935" s="437"/>
      <c r="U1935" s="437"/>
      <c r="V1935" s="437"/>
      <c r="W1935" s="437"/>
      <c r="X1935" s="437"/>
      <c r="Y1935" s="437"/>
      <c r="Z1935" s="437"/>
      <c r="AA1935" s="437"/>
      <c r="AB1935" s="437"/>
    </row>
    <row r="1936">
      <c r="A1936" s="503"/>
      <c r="B1936" s="503"/>
      <c r="C1936" s="437"/>
      <c r="D1936" s="437"/>
      <c r="E1936" s="437"/>
      <c r="F1936" s="437"/>
      <c r="G1936" s="502"/>
      <c r="H1936" s="437"/>
      <c r="I1936" s="492"/>
      <c r="J1936" s="437"/>
      <c r="K1936" s="437"/>
      <c r="L1936" s="437"/>
      <c r="M1936" s="437"/>
      <c r="N1936" s="437"/>
      <c r="O1936" s="437"/>
      <c r="P1936" s="437"/>
      <c r="Q1936" s="437"/>
      <c r="R1936" s="437"/>
      <c r="S1936" s="437"/>
      <c r="T1936" s="437"/>
      <c r="U1936" s="437"/>
      <c r="V1936" s="437"/>
      <c r="W1936" s="437"/>
      <c r="X1936" s="437"/>
      <c r="Y1936" s="437"/>
      <c r="Z1936" s="437"/>
      <c r="AA1936" s="437"/>
      <c r="AB1936" s="437"/>
    </row>
    <row r="1937">
      <c r="A1937" s="503"/>
      <c r="B1937" s="503"/>
      <c r="C1937" s="437"/>
      <c r="D1937" s="437"/>
      <c r="E1937" s="437"/>
      <c r="F1937" s="437"/>
      <c r="G1937" s="502"/>
      <c r="H1937" s="437"/>
      <c r="I1937" s="492"/>
      <c r="J1937" s="437"/>
      <c r="K1937" s="437"/>
      <c r="L1937" s="437"/>
      <c r="M1937" s="437"/>
      <c r="N1937" s="437"/>
      <c r="O1937" s="437"/>
      <c r="P1937" s="437"/>
      <c r="Q1937" s="437"/>
      <c r="R1937" s="437"/>
      <c r="S1937" s="437"/>
      <c r="T1937" s="437"/>
      <c r="U1937" s="437"/>
      <c r="V1937" s="437"/>
      <c r="W1937" s="437"/>
      <c r="X1937" s="437"/>
      <c r="Y1937" s="437"/>
      <c r="Z1937" s="437"/>
      <c r="AA1937" s="437"/>
      <c r="AB1937" s="437"/>
    </row>
    <row r="1938">
      <c r="A1938" s="503"/>
      <c r="B1938" s="503"/>
      <c r="C1938" s="437"/>
      <c r="D1938" s="437"/>
      <c r="E1938" s="437"/>
      <c r="F1938" s="437"/>
      <c r="G1938" s="502"/>
      <c r="H1938" s="437"/>
      <c r="I1938" s="492"/>
      <c r="J1938" s="437"/>
      <c r="K1938" s="437"/>
      <c r="L1938" s="437"/>
      <c r="M1938" s="437"/>
      <c r="N1938" s="437"/>
      <c r="O1938" s="437"/>
      <c r="P1938" s="437"/>
      <c r="Q1938" s="437"/>
      <c r="R1938" s="437"/>
      <c r="S1938" s="437"/>
      <c r="T1938" s="437"/>
      <c r="U1938" s="437"/>
      <c r="V1938" s="437"/>
      <c r="W1938" s="437"/>
      <c r="X1938" s="437"/>
      <c r="Y1938" s="437"/>
      <c r="Z1938" s="437"/>
      <c r="AA1938" s="437"/>
      <c r="AB1938" s="437"/>
    </row>
    <row r="1939">
      <c r="A1939" s="503"/>
      <c r="B1939" s="503"/>
      <c r="C1939" s="437"/>
      <c r="D1939" s="437"/>
      <c r="E1939" s="437"/>
      <c r="F1939" s="437"/>
      <c r="G1939" s="502"/>
      <c r="H1939" s="437"/>
      <c r="I1939" s="492"/>
      <c r="J1939" s="437"/>
      <c r="K1939" s="437"/>
      <c r="L1939" s="437"/>
      <c r="M1939" s="437"/>
      <c r="N1939" s="437"/>
      <c r="O1939" s="437"/>
      <c r="P1939" s="437"/>
      <c r="Q1939" s="437"/>
      <c r="R1939" s="437"/>
      <c r="S1939" s="437"/>
      <c r="T1939" s="437"/>
      <c r="U1939" s="437"/>
      <c r="V1939" s="437"/>
      <c r="W1939" s="437"/>
      <c r="X1939" s="437"/>
      <c r="Y1939" s="437"/>
      <c r="Z1939" s="437"/>
      <c r="AA1939" s="437"/>
      <c r="AB1939" s="437"/>
    </row>
    <row r="1940">
      <c r="A1940" s="503"/>
      <c r="B1940" s="503"/>
      <c r="C1940" s="437"/>
      <c r="D1940" s="437"/>
      <c r="E1940" s="437"/>
      <c r="F1940" s="437"/>
      <c r="G1940" s="502"/>
      <c r="H1940" s="437"/>
      <c r="I1940" s="492"/>
      <c r="J1940" s="437"/>
      <c r="K1940" s="437"/>
      <c r="L1940" s="437"/>
      <c r="M1940" s="437"/>
      <c r="N1940" s="437"/>
      <c r="O1940" s="437"/>
      <c r="P1940" s="437"/>
      <c r="Q1940" s="437"/>
      <c r="R1940" s="437"/>
      <c r="S1940" s="437"/>
      <c r="T1940" s="437"/>
      <c r="U1940" s="437"/>
      <c r="V1940" s="437"/>
      <c r="W1940" s="437"/>
      <c r="X1940" s="437"/>
      <c r="Y1940" s="437"/>
      <c r="Z1940" s="437"/>
      <c r="AA1940" s="437"/>
      <c r="AB1940" s="437"/>
    </row>
    <row r="1941">
      <c r="A1941" s="503"/>
      <c r="B1941" s="503"/>
      <c r="C1941" s="437"/>
      <c r="D1941" s="437"/>
      <c r="E1941" s="437"/>
      <c r="F1941" s="437"/>
      <c r="G1941" s="502"/>
      <c r="H1941" s="437"/>
      <c r="I1941" s="492"/>
      <c r="J1941" s="437"/>
      <c r="K1941" s="437"/>
      <c r="L1941" s="437"/>
      <c r="M1941" s="437"/>
      <c r="N1941" s="437"/>
      <c r="O1941" s="437"/>
      <c r="P1941" s="437"/>
      <c r="Q1941" s="437"/>
      <c r="R1941" s="437"/>
      <c r="S1941" s="437"/>
      <c r="T1941" s="437"/>
      <c r="U1941" s="437"/>
      <c r="V1941" s="437"/>
      <c r="W1941" s="437"/>
      <c r="X1941" s="437"/>
      <c r="Y1941" s="437"/>
      <c r="Z1941" s="437"/>
      <c r="AA1941" s="437"/>
      <c r="AB1941" s="437"/>
    </row>
    <row r="1942">
      <c r="A1942" s="503"/>
      <c r="B1942" s="503"/>
      <c r="C1942" s="437"/>
      <c r="D1942" s="437"/>
      <c r="E1942" s="437"/>
      <c r="F1942" s="437"/>
      <c r="G1942" s="502"/>
      <c r="H1942" s="437"/>
      <c r="I1942" s="492"/>
      <c r="J1942" s="437"/>
      <c r="K1942" s="437"/>
      <c r="L1942" s="437"/>
      <c r="M1942" s="437"/>
      <c r="N1942" s="437"/>
      <c r="O1942" s="437"/>
      <c r="P1942" s="437"/>
      <c r="Q1942" s="437"/>
      <c r="R1942" s="437"/>
      <c r="S1942" s="437"/>
      <c r="T1942" s="437"/>
      <c r="U1942" s="437"/>
      <c r="V1942" s="437"/>
      <c r="W1942" s="437"/>
      <c r="X1942" s="437"/>
      <c r="Y1942" s="437"/>
      <c r="Z1942" s="437"/>
      <c r="AA1942" s="437"/>
      <c r="AB1942" s="437"/>
    </row>
    <row r="1943">
      <c r="A1943" s="503"/>
      <c r="B1943" s="503"/>
      <c r="C1943" s="437"/>
      <c r="D1943" s="437"/>
      <c r="E1943" s="437"/>
      <c r="F1943" s="437"/>
      <c r="G1943" s="502"/>
      <c r="H1943" s="437"/>
      <c r="I1943" s="492"/>
      <c r="J1943" s="437"/>
      <c r="K1943" s="437"/>
      <c r="L1943" s="437"/>
      <c r="M1943" s="437"/>
      <c r="N1943" s="437"/>
      <c r="O1943" s="437"/>
      <c r="P1943" s="437"/>
      <c r="Q1943" s="437"/>
      <c r="R1943" s="437"/>
      <c r="S1943" s="437"/>
      <c r="T1943" s="437"/>
      <c r="U1943" s="437"/>
      <c r="V1943" s="437"/>
      <c r="W1943" s="437"/>
      <c r="X1943" s="437"/>
      <c r="Y1943" s="437"/>
      <c r="Z1943" s="437"/>
      <c r="AA1943" s="437"/>
      <c r="AB1943" s="437"/>
    </row>
    <row r="1944">
      <c r="A1944" s="503"/>
      <c r="B1944" s="503"/>
      <c r="C1944" s="437"/>
      <c r="D1944" s="437"/>
      <c r="E1944" s="437"/>
      <c r="F1944" s="437"/>
      <c r="G1944" s="502"/>
      <c r="H1944" s="437"/>
      <c r="I1944" s="492"/>
      <c r="J1944" s="437"/>
      <c r="K1944" s="437"/>
      <c r="L1944" s="437"/>
      <c r="M1944" s="437"/>
      <c r="N1944" s="437"/>
      <c r="O1944" s="437"/>
      <c r="P1944" s="437"/>
      <c r="Q1944" s="437"/>
      <c r="R1944" s="437"/>
      <c r="S1944" s="437"/>
      <c r="T1944" s="437"/>
      <c r="U1944" s="437"/>
      <c r="V1944" s="437"/>
      <c r="W1944" s="437"/>
      <c r="X1944" s="437"/>
      <c r="Y1944" s="437"/>
      <c r="Z1944" s="437"/>
      <c r="AA1944" s="437"/>
      <c r="AB1944" s="437"/>
    </row>
    <row r="1945">
      <c r="A1945" s="503"/>
      <c r="B1945" s="503"/>
      <c r="C1945" s="437"/>
      <c r="D1945" s="437"/>
      <c r="E1945" s="437"/>
      <c r="F1945" s="437"/>
      <c r="G1945" s="502"/>
      <c r="H1945" s="437"/>
      <c r="I1945" s="492"/>
      <c r="J1945" s="437"/>
      <c r="K1945" s="437"/>
      <c r="L1945" s="437"/>
      <c r="M1945" s="437"/>
      <c r="N1945" s="437"/>
      <c r="O1945" s="437"/>
      <c r="P1945" s="437"/>
      <c r="Q1945" s="437"/>
      <c r="R1945" s="437"/>
      <c r="S1945" s="437"/>
      <c r="T1945" s="437"/>
      <c r="U1945" s="437"/>
      <c r="V1945" s="437"/>
      <c r="W1945" s="437"/>
      <c r="X1945" s="437"/>
      <c r="Y1945" s="437"/>
      <c r="Z1945" s="437"/>
      <c r="AA1945" s="437"/>
      <c r="AB1945" s="437"/>
    </row>
    <row r="1946">
      <c r="A1946" s="503"/>
      <c r="B1946" s="503"/>
      <c r="C1946" s="437"/>
      <c r="D1946" s="437"/>
      <c r="E1946" s="437"/>
      <c r="F1946" s="437"/>
      <c r="G1946" s="502"/>
      <c r="H1946" s="437"/>
      <c r="I1946" s="492"/>
      <c r="J1946" s="437"/>
      <c r="K1946" s="437"/>
      <c r="L1946" s="437"/>
      <c r="M1946" s="437"/>
      <c r="N1946" s="437"/>
      <c r="O1946" s="437"/>
      <c r="P1946" s="437"/>
      <c r="Q1946" s="437"/>
      <c r="R1946" s="437"/>
      <c r="S1946" s="437"/>
      <c r="T1946" s="437"/>
      <c r="U1946" s="437"/>
      <c r="V1946" s="437"/>
      <c r="W1946" s="437"/>
      <c r="X1946" s="437"/>
      <c r="Y1946" s="437"/>
      <c r="Z1946" s="437"/>
      <c r="AA1946" s="437"/>
      <c r="AB1946" s="437"/>
    </row>
    <row r="1947">
      <c r="A1947" s="503"/>
      <c r="B1947" s="503"/>
      <c r="C1947" s="437"/>
      <c r="D1947" s="437"/>
      <c r="E1947" s="437"/>
      <c r="F1947" s="437"/>
      <c r="G1947" s="502"/>
      <c r="H1947" s="437"/>
      <c r="I1947" s="492"/>
      <c r="J1947" s="437"/>
      <c r="K1947" s="437"/>
      <c r="L1947" s="437"/>
      <c r="M1947" s="437"/>
      <c r="N1947" s="437"/>
      <c r="O1947" s="437"/>
      <c r="P1947" s="437"/>
      <c r="Q1947" s="437"/>
      <c r="R1947" s="437"/>
      <c r="S1947" s="437"/>
      <c r="T1947" s="437"/>
      <c r="U1947" s="437"/>
      <c r="V1947" s="437"/>
      <c r="W1947" s="437"/>
      <c r="X1947" s="437"/>
      <c r="Y1947" s="437"/>
      <c r="Z1947" s="437"/>
      <c r="AA1947" s="437"/>
      <c r="AB1947" s="437"/>
    </row>
    <row r="1948">
      <c r="A1948" s="503"/>
      <c r="B1948" s="503"/>
      <c r="C1948" s="437"/>
      <c r="D1948" s="437"/>
      <c r="E1948" s="437"/>
      <c r="F1948" s="437"/>
      <c r="G1948" s="502"/>
      <c r="H1948" s="437"/>
      <c r="I1948" s="492"/>
      <c r="J1948" s="437"/>
      <c r="K1948" s="437"/>
      <c r="L1948" s="437"/>
      <c r="M1948" s="437"/>
      <c r="N1948" s="437"/>
      <c r="O1948" s="437"/>
      <c r="P1948" s="437"/>
      <c r="Q1948" s="437"/>
      <c r="R1948" s="437"/>
      <c r="S1948" s="437"/>
      <c r="T1948" s="437"/>
      <c r="U1948" s="437"/>
      <c r="V1948" s="437"/>
      <c r="W1948" s="437"/>
      <c r="X1948" s="437"/>
      <c r="Y1948" s="437"/>
      <c r="Z1948" s="437"/>
      <c r="AA1948" s="437"/>
      <c r="AB1948" s="437"/>
    </row>
    <row r="1949">
      <c r="A1949" s="503"/>
      <c r="B1949" s="503"/>
      <c r="C1949" s="437"/>
      <c r="D1949" s="437"/>
      <c r="E1949" s="437"/>
      <c r="F1949" s="437"/>
      <c r="G1949" s="502"/>
      <c r="H1949" s="437"/>
      <c r="I1949" s="492"/>
      <c r="J1949" s="437"/>
      <c r="K1949" s="437"/>
      <c r="L1949" s="437"/>
      <c r="M1949" s="437"/>
      <c r="N1949" s="437"/>
      <c r="O1949" s="437"/>
      <c r="P1949" s="437"/>
      <c r="Q1949" s="437"/>
      <c r="R1949" s="437"/>
      <c r="S1949" s="437"/>
      <c r="T1949" s="437"/>
      <c r="U1949" s="437"/>
      <c r="V1949" s="437"/>
      <c r="W1949" s="437"/>
      <c r="X1949" s="437"/>
      <c r="Y1949" s="437"/>
      <c r="Z1949" s="437"/>
      <c r="AA1949" s="437"/>
      <c r="AB1949" s="437"/>
    </row>
    <row r="1950">
      <c r="A1950" s="503"/>
      <c r="B1950" s="503"/>
      <c r="C1950" s="437"/>
      <c r="D1950" s="437"/>
      <c r="E1950" s="437"/>
      <c r="F1950" s="437"/>
      <c r="G1950" s="502"/>
      <c r="H1950" s="437"/>
      <c r="I1950" s="492"/>
      <c r="J1950" s="437"/>
      <c r="K1950" s="437"/>
      <c r="L1950" s="437"/>
      <c r="M1950" s="437"/>
      <c r="N1950" s="437"/>
      <c r="O1950" s="437"/>
      <c r="P1950" s="437"/>
      <c r="Q1950" s="437"/>
      <c r="R1950" s="437"/>
      <c r="S1950" s="437"/>
      <c r="T1950" s="437"/>
      <c r="U1950" s="437"/>
      <c r="V1950" s="437"/>
      <c r="W1950" s="437"/>
      <c r="X1950" s="437"/>
      <c r="Y1950" s="437"/>
      <c r="Z1950" s="437"/>
      <c r="AA1950" s="437"/>
      <c r="AB1950" s="437"/>
    </row>
    <row r="1951">
      <c r="A1951" s="503"/>
      <c r="B1951" s="503"/>
      <c r="C1951" s="437"/>
      <c r="D1951" s="437"/>
      <c r="E1951" s="437"/>
      <c r="F1951" s="437"/>
      <c r="G1951" s="502"/>
      <c r="H1951" s="437"/>
      <c r="I1951" s="492"/>
      <c r="J1951" s="437"/>
      <c r="K1951" s="437"/>
      <c r="L1951" s="437"/>
      <c r="M1951" s="437"/>
      <c r="N1951" s="437"/>
      <c r="O1951" s="437"/>
      <c r="P1951" s="437"/>
      <c r="Q1951" s="437"/>
      <c r="R1951" s="437"/>
      <c r="S1951" s="437"/>
      <c r="T1951" s="437"/>
      <c r="U1951" s="437"/>
      <c r="V1951" s="437"/>
      <c r="W1951" s="437"/>
      <c r="X1951" s="437"/>
      <c r="Y1951" s="437"/>
      <c r="Z1951" s="437"/>
      <c r="AA1951" s="437"/>
      <c r="AB1951" s="437"/>
    </row>
    <row r="1952">
      <c r="A1952" s="503"/>
      <c r="B1952" s="503"/>
      <c r="C1952" s="437"/>
      <c r="D1952" s="437"/>
      <c r="E1952" s="437"/>
      <c r="F1952" s="437"/>
      <c r="G1952" s="502"/>
      <c r="H1952" s="437"/>
      <c r="I1952" s="492"/>
      <c r="J1952" s="437"/>
      <c r="K1952" s="437"/>
      <c r="L1952" s="437"/>
      <c r="M1952" s="437"/>
      <c r="N1952" s="437"/>
      <c r="O1952" s="437"/>
      <c r="P1952" s="437"/>
      <c r="Q1952" s="437"/>
      <c r="R1952" s="437"/>
      <c r="S1952" s="437"/>
      <c r="T1952" s="437"/>
      <c r="U1952" s="437"/>
      <c r="V1952" s="437"/>
      <c r="W1952" s="437"/>
      <c r="X1952" s="437"/>
      <c r="Y1952" s="437"/>
      <c r="Z1952" s="437"/>
      <c r="AA1952" s="437"/>
      <c r="AB1952" s="437"/>
    </row>
    <row r="1953">
      <c r="A1953" s="503"/>
      <c r="B1953" s="503"/>
      <c r="C1953" s="437"/>
      <c r="D1953" s="437"/>
      <c r="E1953" s="437"/>
      <c r="F1953" s="437"/>
      <c r="G1953" s="502"/>
      <c r="H1953" s="437"/>
      <c r="I1953" s="492"/>
      <c r="J1953" s="437"/>
      <c r="K1953" s="437"/>
      <c r="L1953" s="437"/>
      <c r="M1953" s="437"/>
      <c r="N1953" s="437"/>
      <c r="O1953" s="437"/>
      <c r="P1953" s="437"/>
      <c r="Q1953" s="437"/>
      <c r="R1953" s="437"/>
      <c r="S1953" s="437"/>
      <c r="T1953" s="437"/>
      <c r="U1953" s="437"/>
      <c r="V1953" s="437"/>
      <c r="W1953" s="437"/>
      <c r="X1953" s="437"/>
      <c r="Y1953" s="437"/>
      <c r="Z1953" s="437"/>
      <c r="AA1953" s="437"/>
      <c r="AB1953" s="437"/>
    </row>
    <row r="1954">
      <c r="A1954" s="503"/>
      <c r="B1954" s="503"/>
      <c r="C1954" s="437"/>
      <c r="D1954" s="437"/>
      <c r="E1954" s="437"/>
      <c r="F1954" s="437"/>
      <c r="G1954" s="502"/>
      <c r="H1954" s="437"/>
      <c r="I1954" s="492"/>
      <c r="J1954" s="437"/>
      <c r="K1954" s="437"/>
      <c r="L1954" s="437"/>
      <c r="M1954" s="437"/>
      <c r="N1954" s="437"/>
      <c r="O1954" s="437"/>
      <c r="P1954" s="437"/>
      <c r="Q1954" s="437"/>
      <c r="R1954" s="437"/>
      <c r="S1954" s="437"/>
      <c r="T1954" s="437"/>
      <c r="U1954" s="437"/>
      <c r="V1954" s="437"/>
      <c r="W1954" s="437"/>
      <c r="X1954" s="437"/>
      <c r="Y1954" s="437"/>
      <c r="Z1954" s="437"/>
      <c r="AA1954" s="437"/>
      <c r="AB1954" s="437"/>
    </row>
    <row r="1955">
      <c r="A1955" s="503"/>
      <c r="B1955" s="503"/>
      <c r="C1955" s="437"/>
      <c r="D1955" s="437"/>
      <c r="E1955" s="437"/>
      <c r="F1955" s="437"/>
      <c r="G1955" s="502"/>
      <c r="H1955" s="437"/>
      <c r="I1955" s="492"/>
      <c r="J1955" s="437"/>
      <c r="K1955" s="437"/>
      <c r="L1955" s="437"/>
      <c r="M1955" s="437"/>
      <c r="N1955" s="437"/>
      <c r="O1955" s="437"/>
      <c r="P1955" s="437"/>
      <c r="Q1955" s="437"/>
      <c r="R1955" s="437"/>
      <c r="S1955" s="437"/>
      <c r="T1955" s="437"/>
      <c r="U1955" s="437"/>
      <c r="V1955" s="437"/>
      <c r="W1955" s="437"/>
      <c r="X1955" s="437"/>
      <c r="Y1955" s="437"/>
      <c r="Z1955" s="437"/>
      <c r="AA1955" s="437"/>
      <c r="AB1955" s="437"/>
    </row>
    <row r="1956">
      <c r="A1956" s="503"/>
      <c r="B1956" s="503"/>
      <c r="C1956" s="437"/>
      <c r="D1956" s="437"/>
      <c r="E1956" s="437"/>
      <c r="F1956" s="437"/>
      <c r="G1956" s="502"/>
      <c r="H1956" s="437"/>
      <c r="I1956" s="492"/>
      <c r="J1956" s="437"/>
      <c r="K1956" s="437"/>
      <c r="L1956" s="437"/>
      <c r="M1956" s="437"/>
      <c r="N1956" s="437"/>
      <c r="O1956" s="437"/>
      <c r="P1956" s="437"/>
      <c r="Q1956" s="437"/>
      <c r="R1956" s="437"/>
      <c r="S1956" s="437"/>
      <c r="T1956" s="437"/>
      <c r="U1956" s="437"/>
      <c r="V1956" s="437"/>
      <c r="W1956" s="437"/>
      <c r="X1956" s="437"/>
      <c r="Y1956" s="437"/>
      <c r="Z1956" s="437"/>
      <c r="AA1956" s="437"/>
      <c r="AB1956" s="437"/>
    </row>
    <row r="1957">
      <c r="A1957" s="503"/>
      <c r="B1957" s="503"/>
      <c r="C1957" s="437"/>
      <c r="D1957" s="437"/>
      <c r="E1957" s="437"/>
      <c r="F1957" s="437"/>
      <c r="G1957" s="502"/>
      <c r="H1957" s="437"/>
      <c r="I1957" s="492"/>
      <c r="J1957" s="437"/>
      <c r="K1957" s="437"/>
      <c r="L1957" s="437"/>
      <c r="M1957" s="437"/>
      <c r="N1957" s="437"/>
      <c r="O1957" s="437"/>
      <c r="P1957" s="437"/>
      <c r="Q1957" s="437"/>
      <c r="R1957" s="437"/>
      <c r="S1957" s="437"/>
      <c r="T1957" s="437"/>
      <c r="U1957" s="437"/>
      <c r="V1957" s="437"/>
      <c r="W1957" s="437"/>
      <c r="X1957" s="437"/>
      <c r="Y1957" s="437"/>
      <c r="Z1957" s="437"/>
      <c r="AA1957" s="437"/>
      <c r="AB1957" s="437"/>
    </row>
    <row r="1958">
      <c r="A1958" s="503"/>
      <c r="B1958" s="503"/>
      <c r="C1958" s="437"/>
      <c r="D1958" s="437"/>
      <c r="E1958" s="437"/>
      <c r="F1958" s="437"/>
      <c r="G1958" s="502"/>
      <c r="H1958" s="437"/>
      <c r="I1958" s="492"/>
      <c r="J1958" s="437"/>
      <c r="K1958" s="437"/>
      <c r="L1958" s="437"/>
      <c r="M1958" s="437"/>
      <c r="N1958" s="437"/>
      <c r="O1958" s="437"/>
      <c r="P1958" s="437"/>
      <c r="Q1958" s="437"/>
      <c r="R1958" s="437"/>
      <c r="S1958" s="437"/>
      <c r="T1958" s="437"/>
      <c r="U1958" s="437"/>
      <c r="V1958" s="437"/>
      <c r="W1958" s="437"/>
      <c r="X1958" s="437"/>
      <c r="Y1958" s="437"/>
      <c r="Z1958" s="437"/>
      <c r="AA1958" s="437"/>
      <c r="AB1958" s="437"/>
    </row>
    <row r="1959">
      <c r="A1959" s="503"/>
      <c r="B1959" s="503"/>
      <c r="C1959" s="437"/>
      <c r="D1959" s="437"/>
      <c r="E1959" s="437"/>
      <c r="F1959" s="437"/>
      <c r="G1959" s="502"/>
      <c r="H1959" s="437"/>
      <c r="I1959" s="492"/>
      <c r="J1959" s="437"/>
      <c r="K1959" s="437"/>
      <c r="L1959" s="437"/>
      <c r="M1959" s="437"/>
      <c r="N1959" s="437"/>
      <c r="O1959" s="437"/>
      <c r="P1959" s="437"/>
      <c r="Q1959" s="437"/>
      <c r="R1959" s="437"/>
      <c r="S1959" s="437"/>
      <c r="T1959" s="437"/>
      <c r="U1959" s="437"/>
      <c r="V1959" s="437"/>
      <c r="W1959" s="437"/>
      <c r="X1959" s="437"/>
      <c r="Y1959" s="437"/>
      <c r="Z1959" s="437"/>
      <c r="AA1959" s="437"/>
      <c r="AB1959" s="437"/>
    </row>
    <row r="1960">
      <c r="A1960" s="503"/>
      <c r="B1960" s="503"/>
      <c r="C1960" s="437"/>
      <c r="D1960" s="437"/>
      <c r="E1960" s="437"/>
      <c r="F1960" s="437"/>
      <c r="G1960" s="502"/>
      <c r="H1960" s="437"/>
      <c r="I1960" s="492"/>
      <c r="J1960" s="437"/>
      <c r="K1960" s="437"/>
      <c r="L1960" s="437"/>
      <c r="M1960" s="437"/>
      <c r="N1960" s="437"/>
      <c r="O1960" s="437"/>
      <c r="P1960" s="437"/>
      <c r="Q1960" s="437"/>
      <c r="R1960" s="437"/>
      <c r="S1960" s="437"/>
      <c r="T1960" s="437"/>
      <c r="U1960" s="437"/>
      <c r="V1960" s="437"/>
      <c r="W1960" s="437"/>
      <c r="X1960" s="437"/>
      <c r="Y1960" s="437"/>
      <c r="Z1960" s="437"/>
      <c r="AA1960" s="437"/>
      <c r="AB1960" s="437"/>
    </row>
    <row r="1961">
      <c r="A1961" s="503"/>
      <c r="B1961" s="503"/>
      <c r="C1961" s="437"/>
      <c r="D1961" s="437"/>
      <c r="E1961" s="437"/>
      <c r="F1961" s="437"/>
      <c r="G1961" s="502"/>
      <c r="H1961" s="437"/>
      <c r="I1961" s="492"/>
      <c r="J1961" s="437"/>
      <c r="K1961" s="437"/>
      <c r="L1961" s="437"/>
      <c r="M1961" s="437"/>
      <c r="N1961" s="437"/>
      <c r="O1961" s="437"/>
      <c r="P1961" s="437"/>
      <c r="Q1961" s="437"/>
      <c r="R1961" s="437"/>
      <c r="S1961" s="437"/>
      <c r="T1961" s="437"/>
      <c r="U1961" s="437"/>
      <c r="V1961" s="437"/>
      <c r="W1961" s="437"/>
      <c r="X1961" s="437"/>
      <c r="Y1961" s="437"/>
      <c r="Z1961" s="437"/>
      <c r="AA1961" s="437"/>
      <c r="AB1961" s="437"/>
    </row>
    <row r="1962">
      <c r="A1962" s="503"/>
      <c r="B1962" s="503"/>
      <c r="C1962" s="437"/>
      <c r="D1962" s="437"/>
      <c r="E1962" s="437"/>
      <c r="F1962" s="437"/>
      <c r="G1962" s="502"/>
      <c r="H1962" s="437"/>
      <c r="I1962" s="492"/>
      <c r="J1962" s="437"/>
      <c r="K1962" s="437"/>
      <c r="L1962" s="437"/>
      <c r="M1962" s="437"/>
      <c r="N1962" s="437"/>
      <c r="O1962" s="437"/>
      <c r="P1962" s="437"/>
      <c r="Q1962" s="437"/>
      <c r="R1962" s="437"/>
      <c r="S1962" s="437"/>
      <c r="T1962" s="437"/>
      <c r="U1962" s="437"/>
      <c r="V1962" s="437"/>
      <c r="W1962" s="437"/>
      <c r="X1962" s="437"/>
      <c r="Y1962" s="437"/>
      <c r="Z1962" s="437"/>
      <c r="AA1962" s="437"/>
      <c r="AB1962" s="437"/>
    </row>
    <row r="1963">
      <c r="A1963" s="503"/>
      <c r="B1963" s="503"/>
      <c r="C1963" s="437"/>
      <c r="D1963" s="437"/>
      <c r="E1963" s="437"/>
      <c r="F1963" s="437"/>
      <c r="G1963" s="502"/>
      <c r="H1963" s="437"/>
      <c r="I1963" s="492"/>
      <c r="J1963" s="437"/>
      <c r="K1963" s="437"/>
      <c r="L1963" s="437"/>
      <c r="M1963" s="437"/>
      <c r="N1963" s="437"/>
      <c r="O1963" s="437"/>
      <c r="P1963" s="437"/>
      <c r="Q1963" s="437"/>
      <c r="R1963" s="437"/>
      <c r="S1963" s="437"/>
      <c r="T1963" s="437"/>
      <c r="U1963" s="437"/>
      <c r="V1963" s="437"/>
      <c r="W1963" s="437"/>
      <c r="X1963" s="437"/>
      <c r="Y1963" s="437"/>
      <c r="Z1963" s="437"/>
      <c r="AA1963" s="437"/>
      <c r="AB1963" s="437"/>
    </row>
    <row r="1964">
      <c r="A1964" s="503"/>
      <c r="B1964" s="503"/>
      <c r="C1964" s="437"/>
      <c r="D1964" s="437"/>
      <c r="E1964" s="437"/>
      <c r="F1964" s="437"/>
      <c r="G1964" s="502"/>
      <c r="H1964" s="437"/>
      <c r="I1964" s="492"/>
      <c r="J1964" s="437"/>
      <c r="K1964" s="437"/>
      <c r="L1964" s="437"/>
      <c r="M1964" s="437"/>
      <c r="N1964" s="437"/>
      <c r="O1964" s="437"/>
      <c r="P1964" s="437"/>
      <c r="Q1964" s="437"/>
      <c r="R1964" s="437"/>
      <c r="S1964" s="437"/>
      <c r="T1964" s="437"/>
      <c r="U1964" s="437"/>
      <c r="V1964" s="437"/>
      <c r="W1964" s="437"/>
      <c r="X1964" s="437"/>
      <c r="Y1964" s="437"/>
      <c r="Z1964" s="437"/>
      <c r="AA1964" s="437"/>
      <c r="AB1964" s="437"/>
    </row>
    <row r="1965">
      <c r="A1965" s="503"/>
      <c r="B1965" s="503"/>
      <c r="C1965" s="437"/>
      <c r="D1965" s="437"/>
      <c r="E1965" s="437"/>
      <c r="F1965" s="437"/>
      <c r="G1965" s="502"/>
      <c r="H1965" s="437"/>
      <c r="I1965" s="492"/>
      <c r="J1965" s="437"/>
      <c r="K1965" s="437"/>
      <c r="L1965" s="437"/>
      <c r="M1965" s="437"/>
      <c r="N1965" s="437"/>
      <c r="O1965" s="437"/>
      <c r="P1965" s="437"/>
      <c r="Q1965" s="437"/>
      <c r="R1965" s="437"/>
      <c r="S1965" s="437"/>
      <c r="T1965" s="437"/>
      <c r="U1965" s="437"/>
      <c r="V1965" s="437"/>
      <c r="W1965" s="437"/>
      <c r="X1965" s="437"/>
      <c r="Y1965" s="437"/>
      <c r="Z1965" s="437"/>
      <c r="AA1965" s="437"/>
      <c r="AB1965" s="437"/>
    </row>
    <row r="1966">
      <c r="A1966" s="503"/>
      <c r="B1966" s="503"/>
      <c r="C1966" s="437"/>
      <c r="D1966" s="437"/>
      <c r="E1966" s="437"/>
      <c r="F1966" s="437"/>
      <c r="G1966" s="502"/>
      <c r="H1966" s="437"/>
      <c r="I1966" s="492"/>
      <c r="J1966" s="437"/>
      <c r="K1966" s="437"/>
      <c r="L1966" s="437"/>
      <c r="M1966" s="437"/>
      <c r="N1966" s="437"/>
      <c r="O1966" s="437"/>
      <c r="P1966" s="437"/>
      <c r="Q1966" s="437"/>
      <c r="R1966" s="437"/>
      <c r="S1966" s="437"/>
      <c r="T1966" s="437"/>
      <c r="U1966" s="437"/>
      <c r="V1966" s="437"/>
      <c r="W1966" s="437"/>
      <c r="X1966" s="437"/>
      <c r="Y1966" s="437"/>
      <c r="Z1966" s="437"/>
      <c r="AA1966" s="437"/>
      <c r="AB1966" s="437"/>
    </row>
    <row r="1967">
      <c r="A1967" s="503"/>
      <c r="B1967" s="503"/>
      <c r="C1967" s="437"/>
      <c r="D1967" s="437"/>
      <c r="E1967" s="437"/>
      <c r="F1967" s="437"/>
      <c r="G1967" s="502"/>
      <c r="H1967" s="437"/>
      <c r="I1967" s="492"/>
      <c r="J1967" s="437"/>
      <c r="K1967" s="437"/>
      <c r="L1967" s="437"/>
      <c r="M1967" s="437"/>
      <c r="N1967" s="437"/>
      <c r="O1967" s="437"/>
      <c r="P1967" s="437"/>
      <c r="Q1967" s="437"/>
      <c r="R1967" s="437"/>
      <c r="S1967" s="437"/>
      <c r="T1967" s="437"/>
      <c r="U1967" s="437"/>
      <c r="V1967" s="437"/>
      <c r="W1967" s="437"/>
      <c r="X1967" s="437"/>
      <c r="Y1967" s="437"/>
      <c r="Z1967" s="437"/>
      <c r="AA1967" s="437"/>
      <c r="AB1967" s="437"/>
    </row>
    <row r="1968">
      <c r="A1968" s="503"/>
      <c r="B1968" s="503"/>
      <c r="C1968" s="437"/>
      <c r="D1968" s="437"/>
      <c r="E1968" s="437"/>
      <c r="F1968" s="437"/>
      <c r="G1968" s="502"/>
      <c r="H1968" s="437"/>
      <c r="I1968" s="492"/>
      <c r="J1968" s="437"/>
      <c r="K1968" s="437"/>
      <c r="L1968" s="437"/>
      <c r="M1968" s="437"/>
      <c r="N1968" s="437"/>
      <c r="O1968" s="437"/>
      <c r="P1968" s="437"/>
      <c r="Q1968" s="437"/>
      <c r="R1968" s="437"/>
      <c r="S1968" s="437"/>
      <c r="T1968" s="437"/>
      <c r="U1968" s="437"/>
      <c r="V1968" s="437"/>
      <c r="W1968" s="437"/>
      <c r="X1968" s="437"/>
      <c r="Y1968" s="437"/>
      <c r="Z1968" s="437"/>
      <c r="AA1968" s="437"/>
      <c r="AB1968" s="437"/>
    </row>
    <row r="1969">
      <c r="A1969" s="503"/>
      <c r="B1969" s="503"/>
      <c r="C1969" s="437"/>
      <c r="D1969" s="437"/>
      <c r="E1969" s="437"/>
      <c r="F1969" s="437"/>
      <c r="G1969" s="502"/>
      <c r="H1969" s="437"/>
      <c r="I1969" s="492"/>
      <c r="J1969" s="437"/>
      <c r="K1969" s="437"/>
      <c r="L1969" s="437"/>
      <c r="M1969" s="437"/>
      <c r="N1969" s="437"/>
      <c r="O1969" s="437"/>
      <c r="P1969" s="437"/>
      <c r="Q1969" s="437"/>
      <c r="R1969" s="437"/>
      <c r="S1969" s="437"/>
      <c r="T1969" s="437"/>
      <c r="U1969" s="437"/>
      <c r="V1969" s="437"/>
      <c r="W1969" s="437"/>
      <c r="X1969" s="437"/>
      <c r="Y1969" s="437"/>
      <c r="Z1969" s="437"/>
      <c r="AA1969" s="437"/>
      <c r="AB1969" s="437"/>
    </row>
    <row r="1970">
      <c r="A1970" s="503"/>
      <c r="B1970" s="503"/>
      <c r="C1970" s="437"/>
      <c r="D1970" s="437"/>
      <c r="E1970" s="437"/>
      <c r="F1970" s="437"/>
      <c r="G1970" s="502"/>
      <c r="H1970" s="437"/>
      <c r="I1970" s="492"/>
      <c r="J1970" s="437"/>
      <c r="K1970" s="437"/>
      <c r="L1970" s="437"/>
      <c r="M1970" s="437"/>
      <c r="N1970" s="437"/>
      <c r="O1970" s="437"/>
      <c r="P1970" s="437"/>
      <c r="Q1970" s="437"/>
      <c r="R1970" s="437"/>
      <c r="S1970" s="437"/>
      <c r="T1970" s="437"/>
      <c r="U1970" s="437"/>
      <c r="V1970" s="437"/>
      <c r="W1970" s="437"/>
      <c r="X1970" s="437"/>
      <c r="Y1970" s="437"/>
      <c r="Z1970" s="437"/>
      <c r="AA1970" s="437"/>
      <c r="AB1970" s="437"/>
    </row>
    <row r="1971">
      <c r="A1971" s="503"/>
      <c r="B1971" s="503"/>
      <c r="C1971" s="437"/>
      <c r="D1971" s="437"/>
      <c r="E1971" s="437"/>
      <c r="F1971" s="437"/>
      <c r="G1971" s="502"/>
      <c r="H1971" s="437"/>
      <c r="I1971" s="492"/>
      <c r="J1971" s="437"/>
      <c r="K1971" s="437"/>
      <c r="L1971" s="437"/>
      <c r="M1971" s="437"/>
      <c r="N1971" s="437"/>
      <c r="O1971" s="437"/>
      <c r="P1971" s="437"/>
      <c r="Q1971" s="437"/>
      <c r="R1971" s="437"/>
      <c r="S1971" s="437"/>
      <c r="T1971" s="437"/>
      <c r="U1971" s="437"/>
      <c r="V1971" s="437"/>
      <c r="W1971" s="437"/>
      <c r="X1971" s="437"/>
      <c r="Y1971" s="437"/>
      <c r="Z1971" s="437"/>
      <c r="AA1971" s="437"/>
      <c r="AB1971" s="437"/>
    </row>
    <row r="1972">
      <c r="A1972" s="503"/>
      <c r="B1972" s="503"/>
      <c r="C1972" s="437"/>
      <c r="D1972" s="437"/>
      <c r="E1972" s="437"/>
      <c r="F1972" s="437"/>
      <c r="G1972" s="502"/>
      <c r="H1972" s="437"/>
      <c r="I1972" s="492"/>
      <c r="J1972" s="437"/>
      <c r="K1972" s="437"/>
      <c r="L1972" s="437"/>
      <c r="M1972" s="437"/>
      <c r="N1972" s="437"/>
      <c r="O1972" s="437"/>
      <c r="P1972" s="437"/>
      <c r="Q1972" s="437"/>
      <c r="R1972" s="437"/>
      <c r="S1972" s="437"/>
      <c r="T1972" s="437"/>
      <c r="U1972" s="437"/>
      <c r="V1972" s="437"/>
      <c r="W1972" s="437"/>
      <c r="X1972" s="437"/>
      <c r="Y1972" s="437"/>
      <c r="Z1972" s="437"/>
      <c r="AA1972" s="437"/>
      <c r="AB1972" s="437"/>
    </row>
    <row r="1973">
      <c r="A1973" s="503"/>
      <c r="B1973" s="503"/>
      <c r="C1973" s="437"/>
      <c r="D1973" s="437"/>
      <c r="E1973" s="437"/>
      <c r="F1973" s="437"/>
      <c r="G1973" s="502"/>
      <c r="H1973" s="437"/>
      <c r="I1973" s="492"/>
      <c r="J1973" s="437"/>
      <c r="K1973" s="437"/>
      <c r="L1973" s="437"/>
      <c r="M1973" s="437"/>
      <c r="N1973" s="437"/>
      <c r="O1973" s="437"/>
      <c r="P1973" s="437"/>
      <c r="Q1973" s="437"/>
      <c r="R1973" s="437"/>
      <c r="S1973" s="437"/>
      <c r="T1973" s="437"/>
      <c r="U1973" s="437"/>
      <c r="V1973" s="437"/>
      <c r="W1973" s="437"/>
      <c r="X1973" s="437"/>
      <c r="Y1973" s="437"/>
      <c r="Z1973" s="437"/>
      <c r="AA1973" s="437"/>
      <c r="AB1973" s="437"/>
    </row>
    <row r="1974">
      <c r="A1974" s="503"/>
      <c r="B1974" s="503"/>
      <c r="C1974" s="437"/>
      <c r="D1974" s="437"/>
      <c r="E1974" s="437"/>
      <c r="F1974" s="437"/>
      <c r="G1974" s="502"/>
      <c r="H1974" s="437"/>
      <c r="I1974" s="492"/>
      <c r="J1974" s="437"/>
      <c r="K1974" s="437"/>
      <c r="L1974" s="437"/>
      <c r="M1974" s="437"/>
      <c r="N1974" s="437"/>
      <c r="O1974" s="437"/>
      <c r="P1974" s="437"/>
      <c r="Q1974" s="437"/>
      <c r="R1974" s="437"/>
      <c r="S1974" s="437"/>
      <c r="T1974" s="437"/>
      <c r="U1974" s="437"/>
      <c r="V1974" s="437"/>
      <c r="W1974" s="437"/>
      <c r="X1974" s="437"/>
      <c r="Y1974" s="437"/>
      <c r="Z1974" s="437"/>
      <c r="AA1974" s="437"/>
      <c r="AB1974" s="437"/>
    </row>
    <row r="1975">
      <c r="A1975" s="503"/>
      <c r="B1975" s="503"/>
      <c r="C1975" s="437"/>
      <c r="D1975" s="437"/>
      <c r="E1975" s="437"/>
      <c r="F1975" s="437"/>
      <c r="G1975" s="502"/>
      <c r="H1975" s="437"/>
      <c r="I1975" s="492"/>
      <c r="J1975" s="437"/>
      <c r="K1975" s="437"/>
      <c r="L1975" s="437"/>
      <c r="M1975" s="437"/>
      <c r="N1975" s="437"/>
      <c r="O1975" s="437"/>
      <c r="P1975" s="437"/>
      <c r="Q1975" s="437"/>
      <c r="R1975" s="437"/>
      <c r="S1975" s="437"/>
      <c r="T1975" s="437"/>
      <c r="U1975" s="437"/>
      <c r="V1975" s="437"/>
      <c r="W1975" s="437"/>
      <c r="X1975" s="437"/>
      <c r="Y1975" s="437"/>
      <c r="Z1975" s="437"/>
      <c r="AA1975" s="437"/>
      <c r="AB1975" s="437"/>
    </row>
    <row r="1976">
      <c r="A1976" s="503"/>
      <c r="B1976" s="503"/>
      <c r="C1976" s="437"/>
      <c r="D1976" s="437"/>
      <c r="E1976" s="437"/>
      <c r="F1976" s="437"/>
      <c r="G1976" s="502"/>
      <c r="H1976" s="437"/>
      <c r="I1976" s="492"/>
      <c r="J1976" s="437"/>
      <c r="K1976" s="437"/>
      <c r="L1976" s="437"/>
      <c r="M1976" s="437"/>
      <c r="N1976" s="437"/>
      <c r="O1976" s="437"/>
      <c r="P1976" s="437"/>
      <c r="Q1976" s="437"/>
      <c r="R1976" s="437"/>
      <c r="S1976" s="437"/>
      <c r="T1976" s="437"/>
      <c r="U1976" s="437"/>
      <c r="V1976" s="437"/>
      <c r="W1976" s="437"/>
      <c r="X1976" s="437"/>
      <c r="Y1976" s="437"/>
      <c r="Z1976" s="437"/>
      <c r="AA1976" s="437"/>
      <c r="AB1976" s="437"/>
    </row>
    <row r="1977">
      <c r="A1977" s="503"/>
      <c r="B1977" s="503"/>
      <c r="C1977" s="437"/>
      <c r="D1977" s="437"/>
      <c r="E1977" s="437"/>
      <c r="F1977" s="437"/>
      <c r="G1977" s="502"/>
      <c r="H1977" s="437"/>
      <c r="I1977" s="492"/>
      <c r="J1977" s="437"/>
      <c r="K1977" s="437"/>
      <c r="L1977" s="437"/>
      <c r="M1977" s="437"/>
      <c r="N1977" s="437"/>
      <c r="O1977" s="437"/>
      <c r="P1977" s="437"/>
      <c r="Q1977" s="437"/>
      <c r="R1977" s="437"/>
      <c r="S1977" s="437"/>
      <c r="T1977" s="437"/>
      <c r="U1977" s="437"/>
      <c r="V1977" s="437"/>
      <c r="W1977" s="437"/>
      <c r="X1977" s="437"/>
      <c r="Y1977" s="437"/>
      <c r="Z1977" s="437"/>
      <c r="AA1977" s="437"/>
      <c r="AB1977" s="437"/>
    </row>
    <row r="1978">
      <c r="A1978" s="503"/>
      <c r="B1978" s="503"/>
      <c r="C1978" s="437"/>
      <c r="D1978" s="437"/>
      <c r="E1978" s="437"/>
      <c r="F1978" s="437"/>
      <c r="G1978" s="502"/>
      <c r="H1978" s="437"/>
      <c r="I1978" s="492"/>
      <c r="J1978" s="437"/>
      <c r="K1978" s="437"/>
      <c r="L1978" s="437"/>
      <c r="M1978" s="437"/>
      <c r="N1978" s="437"/>
      <c r="O1978" s="437"/>
      <c r="P1978" s="437"/>
      <c r="Q1978" s="437"/>
      <c r="R1978" s="437"/>
      <c r="S1978" s="437"/>
      <c r="T1978" s="437"/>
      <c r="U1978" s="437"/>
      <c r="V1978" s="437"/>
      <c r="W1978" s="437"/>
      <c r="X1978" s="437"/>
      <c r="Y1978" s="437"/>
      <c r="Z1978" s="437"/>
      <c r="AA1978" s="437"/>
      <c r="AB1978" s="437"/>
    </row>
    <row r="1979">
      <c r="A1979" s="503"/>
      <c r="B1979" s="503"/>
      <c r="C1979" s="437"/>
      <c r="D1979" s="437"/>
      <c r="E1979" s="437"/>
      <c r="F1979" s="437"/>
      <c r="G1979" s="502"/>
      <c r="H1979" s="437"/>
      <c r="I1979" s="492"/>
      <c r="J1979" s="437"/>
      <c r="K1979" s="437"/>
      <c r="L1979" s="437"/>
      <c r="M1979" s="437"/>
      <c r="N1979" s="437"/>
      <c r="O1979" s="437"/>
      <c r="P1979" s="437"/>
      <c r="Q1979" s="437"/>
      <c r="R1979" s="437"/>
      <c r="S1979" s="437"/>
      <c r="T1979" s="437"/>
      <c r="U1979" s="437"/>
      <c r="V1979" s="437"/>
      <c r="W1979" s="437"/>
      <c r="X1979" s="437"/>
      <c r="Y1979" s="437"/>
      <c r="Z1979" s="437"/>
      <c r="AA1979" s="437"/>
      <c r="AB1979" s="437"/>
    </row>
    <row r="1980">
      <c r="A1980" s="503"/>
      <c r="B1980" s="503"/>
      <c r="C1980" s="437"/>
      <c r="D1980" s="437"/>
      <c r="E1980" s="437"/>
      <c r="F1980" s="437"/>
      <c r="G1980" s="502"/>
      <c r="H1980" s="437"/>
      <c r="I1980" s="492"/>
      <c r="J1980" s="437"/>
      <c r="K1980" s="437"/>
      <c r="L1980" s="437"/>
      <c r="M1980" s="437"/>
      <c r="N1980" s="437"/>
      <c r="O1980" s="437"/>
      <c r="P1980" s="437"/>
      <c r="Q1980" s="437"/>
      <c r="R1980" s="437"/>
      <c r="S1980" s="437"/>
      <c r="T1980" s="437"/>
      <c r="U1980" s="437"/>
      <c r="V1980" s="437"/>
      <c r="W1980" s="437"/>
      <c r="X1980" s="437"/>
      <c r="Y1980" s="437"/>
      <c r="Z1980" s="437"/>
      <c r="AA1980" s="437"/>
      <c r="AB1980" s="437"/>
    </row>
    <row r="1981">
      <c r="A1981" s="503"/>
      <c r="B1981" s="503"/>
      <c r="C1981" s="437"/>
      <c r="D1981" s="437"/>
      <c r="E1981" s="437"/>
      <c r="F1981" s="437"/>
      <c r="G1981" s="502"/>
      <c r="H1981" s="437"/>
      <c r="I1981" s="492"/>
      <c r="J1981" s="437"/>
      <c r="K1981" s="437"/>
      <c r="L1981" s="437"/>
      <c r="M1981" s="437"/>
      <c r="N1981" s="437"/>
      <c r="O1981" s="437"/>
      <c r="P1981" s="437"/>
      <c r="Q1981" s="437"/>
      <c r="R1981" s="437"/>
      <c r="S1981" s="437"/>
      <c r="T1981" s="437"/>
      <c r="U1981" s="437"/>
      <c r="V1981" s="437"/>
      <c r="W1981" s="437"/>
      <c r="X1981" s="437"/>
      <c r="Y1981" s="437"/>
      <c r="Z1981" s="437"/>
      <c r="AA1981" s="437"/>
      <c r="AB1981" s="437"/>
    </row>
    <row r="1982">
      <c r="A1982" s="503"/>
      <c r="B1982" s="503"/>
      <c r="C1982" s="437"/>
      <c r="D1982" s="437"/>
      <c r="E1982" s="437"/>
      <c r="F1982" s="437"/>
      <c r="G1982" s="502"/>
      <c r="H1982" s="437"/>
      <c r="I1982" s="492"/>
      <c r="J1982" s="437"/>
      <c r="K1982" s="437"/>
      <c r="L1982" s="437"/>
      <c r="M1982" s="437"/>
      <c r="N1982" s="437"/>
      <c r="O1982" s="437"/>
      <c r="P1982" s="437"/>
      <c r="Q1982" s="437"/>
      <c r="R1982" s="437"/>
      <c r="S1982" s="437"/>
      <c r="T1982" s="437"/>
      <c r="U1982" s="437"/>
      <c r="V1982" s="437"/>
      <c r="W1982" s="437"/>
      <c r="X1982" s="437"/>
      <c r="Y1982" s="437"/>
      <c r="Z1982" s="437"/>
      <c r="AA1982" s="437"/>
      <c r="AB1982" s="437"/>
    </row>
    <row r="1983">
      <c r="A1983" s="503"/>
      <c r="B1983" s="503"/>
      <c r="C1983" s="437"/>
      <c r="D1983" s="437"/>
      <c r="E1983" s="437"/>
      <c r="F1983" s="437"/>
      <c r="G1983" s="502"/>
      <c r="H1983" s="437"/>
      <c r="I1983" s="492"/>
      <c r="J1983" s="437"/>
      <c r="K1983" s="437"/>
      <c r="L1983" s="437"/>
      <c r="M1983" s="437"/>
      <c r="N1983" s="437"/>
      <c r="O1983" s="437"/>
      <c r="P1983" s="437"/>
      <c r="Q1983" s="437"/>
      <c r="R1983" s="437"/>
      <c r="S1983" s="437"/>
      <c r="T1983" s="437"/>
      <c r="U1983" s="437"/>
      <c r="V1983" s="437"/>
      <c r="W1983" s="437"/>
      <c r="X1983" s="437"/>
      <c r="Y1983" s="437"/>
      <c r="Z1983" s="437"/>
      <c r="AA1983" s="437"/>
      <c r="AB1983" s="437"/>
    </row>
    <row r="1984">
      <c r="A1984" s="503"/>
      <c r="B1984" s="503"/>
      <c r="C1984" s="437"/>
      <c r="D1984" s="437"/>
      <c r="E1984" s="437"/>
      <c r="F1984" s="437"/>
      <c r="G1984" s="502"/>
      <c r="H1984" s="437"/>
      <c r="I1984" s="492"/>
      <c r="J1984" s="437"/>
      <c r="K1984" s="437"/>
      <c r="L1984" s="437"/>
      <c r="M1984" s="437"/>
      <c r="N1984" s="437"/>
      <c r="O1984" s="437"/>
      <c r="P1984" s="437"/>
      <c r="Q1984" s="437"/>
      <c r="R1984" s="437"/>
      <c r="S1984" s="437"/>
      <c r="T1984" s="437"/>
      <c r="U1984" s="437"/>
      <c r="V1984" s="437"/>
      <c r="W1984" s="437"/>
      <c r="X1984" s="437"/>
      <c r="Y1984" s="437"/>
      <c r="Z1984" s="437"/>
      <c r="AA1984" s="437"/>
      <c r="AB1984" s="437"/>
    </row>
    <row r="1985">
      <c r="A1985" s="503"/>
      <c r="B1985" s="503"/>
      <c r="C1985" s="437"/>
      <c r="D1985" s="437"/>
      <c r="E1985" s="437"/>
      <c r="F1985" s="437"/>
      <c r="G1985" s="502"/>
      <c r="H1985" s="437"/>
      <c r="I1985" s="492"/>
      <c r="J1985" s="437"/>
      <c r="K1985" s="437"/>
      <c r="L1985" s="437"/>
      <c r="M1985" s="437"/>
      <c r="N1985" s="437"/>
      <c r="O1985" s="437"/>
      <c r="P1985" s="437"/>
      <c r="Q1985" s="437"/>
      <c r="R1985" s="437"/>
      <c r="S1985" s="437"/>
      <c r="T1985" s="437"/>
      <c r="U1985" s="437"/>
      <c r="V1985" s="437"/>
      <c r="W1985" s="437"/>
      <c r="X1985" s="437"/>
      <c r="Y1985" s="437"/>
      <c r="Z1985" s="437"/>
      <c r="AA1985" s="437"/>
      <c r="AB1985" s="437"/>
    </row>
    <row r="1986">
      <c r="A1986" s="503"/>
      <c r="B1986" s="503"/>
      <c r="C1986" s="437"/>
      <c r="D1986" s="437"/>
      <c r="E1986" s="437"/>
      <c r="F1986" s="437"/>
      <c r="G1986" s="502"/>
      <c r="H1986" s="437"/>
      <c r="I1986" s="492"/>
      <c r="J1986" s="437"/>
      <c r="K1986" s="437"/>
      <c r="L1986" s="437"/>
      <c r="M1986" s="437"/>
      <c r="N1986" s="437"/>
      <c r="O1986" s="437"/>
      <c r="P1986" s="437"/>
      <c r="Q1986" s="437"/>
      <c r="R1986" s="437"/>
      <c r="S1986" s="437"/>
      <c r="T1986" s="437"/>
      <c r="U1986" s="437"/>
      <c r="V1986" s="437"/>
      <c r="W1986" s="437"/>
      <c r="X1986" s="437"/>
      <c r="Y1986" s="437"/>
      <c r="Z1986" s="437"/>
      <c r="AA1986" s="437"/>
      <c r="AB1986" s="437"/>
    </row>
    <row r="1987">
      <c r="A1987" s="503"/>
      <c r="B1987" s="503"/>
      <c r="C1987" s="437"/>
      <c r="D1987" s="437"/>
      <c r="E1987" s="437"/>
      <c r="F1987" s="437"/>
      <c r="G1987" s="502"/>
      <c r="H1987" s="437"/>
      <c r="I1987" s="492"/>
      <c r="J1987" s="437"/>
      <c r="K1987" s="437"/>
      <c r="L1987" s="437"/>
      <c r="M1987" s="437"/>
      <c r="N1987" s="437"/>
      <c r="O1987" s="437"/>
      <c r="P1987" s="437"/>
      <c r="Q1987" s="437"/>
      <c r="R1987" s="437"/>
      <c r="S1987" s="437"/>
      <c r="T1987" s="437"/>
      <c r="U1987" s="437"/>
      <c r="V1987" s="437"/>
      <c r="W1987" s="437"/>
      <c r="X1987" s="437"/>
      <c r="Y1987" s="437"/>
      <c r="Z1987" s="437"/>
      <c r="AA1987" s="437"/>
      <c r="AB1987" s="437"/>
    </row>
    <row r="1988">
      <c r="A1988" s="503"/>
      <c r="B1988" s="503"/>
      <c r="C1988" s="437"/>
      <c r="D1988" s="437"/>
      <c r="E1988" s="437"/>
      <c r="F1988" s="437"/>
      <c r="G1988" s="502"/>
      <c r="H1988" s="437"/>
      <c r="I1988" s="492"/>
      <c r="J1988" s="437"/>
      <c r="K1988" s="437"/>
      <c r="L1988" s="437"/>
      <c r="M1988" s="437"/>
      <c r="N1988" s="437"/>
      <c r="O1988" s="437"/>
      <c r="P1988" s="437"/>
      <c r="Q1988" s="437"/>
      <c r="R1988" s="437"/>
      <c r="S1988" s="437"/>
      <c r="T1988" s="437"/>
      <c r="U1988" s="437"/>
      <c r="V1988" s="437"/>
      <c r="W1988" s="437"/>
      <c r="X1988" s="437"/>
      <c r="Y1988" s="437"/>
      <c r="Z1988" s="437"/>
      <c r="AA1988" s="437"/>
      <c r="AB1988" s="437"/>
    </row>
    <row r="1989">
      <c r="A1989" s="503"/>
      <c r="B1989" s="503"/>
      <c r="C1989" s="437"/>
      <c r="D1989" s="437"/>
      <c r="E1989" s="437"/>
      <c r="F1989" s="437"/>
      <c r="G1989" s="502"/>
      <c r="H1989" s="437"/>
      <c r="I1989" s="492"/>
      <c r="J1989" s="437"/>
      <c r="K1989" s="437"/>
      <c r="L1989" s="437"/>
      <c r="M1989" s="437"/>
      <c r="N1989" s="437"/>
      <c r="O1989" s="437"/>
      <c r="P1989" s="437"/>
      <c r="Q1989" s="437"/>
      <c r="R1989" s="437"/>
      <c r="S1989" s="437"/>
      <c r="T1989" s="437"/>
      <c r="U1989" s="437"/>
      <c r="V1989" s="437"/>
      <c r="W1989" s="437"/>
      <c r="X1989" s="437"/>
      <c r="Y1989" s="437"/>
      <c r="Z1989" s="437"/>
      <c r="AA1989" s="437"/>
      <c r="AB1989" s="437"/>
    </row>
    <row r="1990">
      <c r="A1990" s="503"/>
      <c r="B1990" s="503"/>
      <c r="C1990" s="437"/>
      <c r="D1990" s="437"/>
      <c r="E1990" s="437"/>
      <c r="F1990" s="437"/>
      <c r="G1990" s="502"/>
      <c r="H1990" s="437"/>
      <c r="I1990" s="492"/>
      <c r="J1990" s="437"/>
      <c r="K1990" s="437"/>
      <c r="L1990" s="437"/>
      <c r="M1990" s="437"/>
      <c r="N1990" s="437"/>
      <c r="O1990" s="437"/>
      <c r="P1990" s="437"/>
      <c r="Q1990" s="437"/>
      <c r="R1990" s="437"/>
      <c r="S1990" s="437"/>
      <c r="T1990" s="437"/>
      <c r="U1990" s="437"/>
      <c r="V1990" s="437"/>
      <c r="W1990" s="437"/>
      <c r="X1990" s="437"/>
      <c r="Y1990" s="437"/>
      <c r="Z1990" s="437"/>
      <c r="AA1990" s="437"/>
      <c r="AB1990" s="437"/>
    </row>
    <row r="1991">
      <c r="A1991" s="503"/>
      <c r="B1991" s="503"/>
      <c r="C1991" s="437"/>
      <c r="D1991" s="437"/>
      <c r="E1991" s="437"/>
      <c r="F1991" s="437"/>
      <c r="G1991" s="502"/>
      <c r="H1991" s="437"/>
      <c r="I1991" s="492"/>
      <c r="J1991" s="437"/>
      <c r="K1991" s="437"/>
      <c r="L1991" s="437"/>
      <c r="M1991" s="437"/>
      <c r="N1991" s="437"/>
      <c r="O1991" s="437"/>
      <c r="P1991" s="437"/>
      <c r="Q1991" s="437"/>
      <c r="R1991" s="437"/>
      <c r="S1991" s="437"/>
      <c r="T1991" s="437"/>
      <c r="U1991" s="437"/>
      <c r="V1991" s="437"/>
      <c r="W1991" s="437"/>
      <c r="X1991" s="437"/>
      <c r="Y1991" s="437"/>
      <c r="Z1991" s="437"/>
      <c r="AA1991" s="437"/>
      <c r="AB1991" s="437"/>
    </row>
    <row r="1992">
      <c r="A1992" s="503"/>
      <c r="B1992" s="503"/>
      <c r="C1992" s="437"/>
      <c r="D1992" s="437"/>
      <c r="E1992" s="437"/>
      <c r="F1992" s="437"/>
      <c r="G1992" s="502"/>
      <c r="H1992" s="437"/>
      <c r="I1992" s="492"/>
      <c r="J1992" s="437"/>
      <c r="K1992" s="437"/>
      <c r="L1992" s="437"/>
      <c r="M1992" s="437"/>
      <c r="N1992" s="437"/>
      <c r="O1992" s="437"/>
      <c r="P1992" s="437"/>
      <c r="Q1992" s="437"/>
      <c r="R1992" s="437"/>
      <c r="S1992" s="437"/>
      <c r="T1992" s="437"/>
      <c r="U1992" s="437"/>
      <c r="V1992" s="437"/>
      <c r="W1992" s="437"/>
      <c r="X1992" s="437"/>
      <c r="Y1992" s="437"/>
      <c r="Z1992" s="437"/>
      <c r="AA1992" s="437"/>
      <c r="AB1992" s="437"/>
    </row>
    <row r="1993">
      <c r="A1993" s="503"/>
      <c r="B1993" s="503"/>
      <c r="C1993" s="437"/>
      <c r="D1993" s="437"/>
      <c r="E1993" s="437"/>
      <c r="F1993" s="437"/>
      <c r="G1993" s="502"/>
      <c r="H1993" s="437"/>
      <c r="I1993" s="492"/>
      <c r="J1993" s="437"/>
      <c r="K1993" s="437"/>
      <c r="L1993" s="437"/>
      <c r="M1993" s="437"/>
      <c r="N1993" s="437"/>
      <c r="O1993" s="437"/>
      <c r="P1993" s="437"/>
      <c r="Q1993" s="437"/>
      <c r="R1993" s="437"/>
      <c r="S1993" s="437"/>
      <c r="T1993" s="437"/>
      <c r="U1993" s="437"/>
      <c r="V1993" s="437"/>
      <c r="W1993" s="437"/>
      <c r="X1993" s="437"/>
      <c r="Y1993" s="437"/>
      <c r="Z1993" s="437"/>
      <c r="AA1993" s="437"/>
      <c r="AB1993" s="437"/>
    </row>
    <row r="1994">
      <c r="A1994" s="503"/>
      <c r="B1994" s="503"/>
      <c r="C1994" s="437"/>
      <c r="D1994" s="437"/>
      <c r="E1994" s="437"/>
      <c r="F1994" s="437"/>
      <c r="G1994" s="502"/>
      <c r="H1994" s="437"/>
      <c r="I1994" s="492"/>
      <c r="J1994" s="437"/>
      <c r="K1994" s="437"/>
      <c r="L1994" s="437"/>
      <c r="M1994" s="437"/>
      <c r="N1994" s="437"/>
      <c r="O1994" s="437"/>
      <c r="P1994" s="437"/>
      <c r="Q1994" s="437"/>
      <c r="R1994" s="437"/>
      <c r="S1994" s="437"/>
      <c r="T1994" s="437"/>
      <c r="U1994" s="437"/>
      <c r="V1994" s="437"/>
      <c r="W1994" s="437"/>
      <c r="X1994" s="437"/>
      <c r="Y1994" s="437"/>
      <c r="Z1994" s="437"/>
      <c r="AA1994" s="437"/>
      <c r="AB1994" s="437"/>
    </row>
    <row r="1995">
      <c r="A1995" s="503"/>
      <c r="B1995" s="503"/>
      <c r="C1995" s="437"/>
      <c r="D1995" s="437"/>
      <c r="E1995" s="437"/>
      <c r="F1995" s="437"/>
      <c r="G1995" s="502"/>
      <c r="H1995" s="437"/>
      <c r="I1995" s="492"/>
      <c r="J1995" s="437"/>
      <c r="K1995" s="437"/>
      <c r="L1995" s="437"/>
      <c r="M1995" s="437"/>
      <c r="N1995" s="437"/>
      <c r="O1995" s="437"/>
      <c r="P1995" s="437"/>
      <c r="Q1995" s="437"/>
      <c r="R1995" s="437"/>
      <c r="S1995" s="437"/>
      <c r="T1995" s="437"/>
      <c r="U1995" s="437"/>
      <c r="V1995" s="437"/>
      <c r="W1995" s="437"/>
      <c r="X1995" s="437"/>
      <c r="Y1995" s="437"/>
      <c r="Z1995" s="437"/>
      <c r="AA1995" s="437"/>
      <c r="AB1995" s="437"/>
    </row>
    <row r="1996">
      <c r="A1996" s="503"/>
      <c r="B1996" s="503"/>
      <c r="C1996" s="437"/>
      <c r="D1996" s="437"/>
      <c r="E1996" s="437"/>
      <c r="F1996" s="437"/>
      <c r="G1996" s="502"/>
      <c r="H1996" s="437"/>
      <c r="I1996" s="492"/>
      <c r="J1996" s="437"/>
      <c r="K1996" s="437"/>
      <c r="L1996" s="437"/>
      <c r="M1996" s="437"/>
      <c r="N1996" s="437"/>
      <c r="O1996" s="437"/>
      <c r="P1996" s="437"/>
      <c r="Q1996" s="437"/>
      <c r="R1996" s="437"/>
      <c r="S1996" s="437"/>
      <c r="T1996" s="437"/>
      <c r="U1996" s="437"/>
      <c r="V1996" s="437"/>
      <c r="W1996" s="437"/>
      <c r="X1996" s="437"/>
      <c r="Y1996" s="437"/>
      <c r="Z1996" s="437"/>
      <c r="AA1996" s="437"/>
      <c r="AB1996" s="437"/>
    </row>
    <row r="1997">
      <c r="A1997" s="503"/>
      <c r="B1997" s="503"/>
      <c r="C1997" s="437"/>
      <c r="D1997" s="437"/>
      <c r="E1997" s="437"/>
      <c r="F1997" s="437"/>
      <c r="G1997" s="502"/>
      <c r="H1997" s="437"/>
      <c r="I1997" s="492"/>
      <c r="J1997" s="437"/>
      <c r="K1997" s="437"/>
      <c r="L1997" s="437"/>
      <c r="M1997" s="437"/>
      <c r="N1997" s="437"/>
      <c r="O1997" s="437"/>
      <c r="P1997" s="437"/>
      <c r="Q1997" s="437"/>
      <c r="R1997" s="437"/>
      <c r="S1997" s="437"/>
      <c r="T1997" s="437"/>
      <c r="U1997" s="437"/>
      <c r="V1997" s="437"/>
      <c r="W1997" s="437"/>
      <c r="X1997" s="437"/>
      <c r="Y1997" s="437"/>
      <c r="Z1997" s="437"/>
      <c r="AA1997" s="437"/>
      <c r="AB1997" s="437"/>
    </row>
    <row r="1998">
      <c r="A1998" s="503"/>
      <c r="B1998" s="503"/>
      <c r="C1998" s="437"/>
      <c r="D1998" s="437"/>
      <c r="E1998" s="437"/>
      <c r="F1998" s="437"/>
      <c r="G1998" s="502"/>
      <c r="H1998" s="437"/>
      <c r="I1998" s="492"/>
      <c r="J1998" s="437"/>
      <c r="K1998" s="437"/>
      <c r="L1998" s="437"/>
      <c r="M1998" s="437"/>
      <c r="N1998" s="437"/>
      <c r="O1998" s="437"/>
      <c r="P1998" s="437"/>
      <c r="Q1998" s="437"/>
      <c r="R1998" s="437"/>
      <c r="S1998" s="437"/>
      <c r="T1998" s="437"/>
      <c r="U1998" s="437"/>
      <c r="V1998" s="437"/>
      <c r="W1998" s="437"/>
      <c r="X1998" s="437"/>
      <c r="Y1998" s="437"/>
      <c r="Z1998" s="437"/>
      <c r="AA1998" s="437"/>
      <c r="AB1998" s="437"/>
    </row>
    <row r="1999">
      <c r="A1999" s="503"/>
      <c r="B1999" s="503"/>
      <c r="C1999" s="437"/>
      <c r="D1999" s="437"/>
      <c r="E1999" s="437"/>
      <c r="F1999" s="437"/>
      <c r="G1999" s="502"/>
      <c r="H1999" s="437"/>
      <c r="I1999" s="492"/>
      <c r="J1999" s="437"/>
      <c r="K1999" s="437"/>
      <c r="L1999" s="437"/>
      <c r="M1999" s="437"/>
      <c r="N1999" s="437"/>
      <c r="O1999" s="437"/>
      <c r="P1999" s="437"/>
      <c r="Q1999" s="437"/>
      <c r="R1999" s="437"/>
      <c r="S1999" s="437"/>
      <c r="T1999" s="437"/>
      <c r="U1999" s="437"/>
      <c r="V1999" s="437"/>
      <c r="W1999" s="437"/>
      <c r="X1999" s="437"/>
      <c r="Y1999" s="437"/>
      <c r="Z1999" s="437"/>
      <c r="AA1999" s="437"/>
      <c r="AB1999" s="437"/>
    </row>
    <row r="2000">
      <c r="A2000" s="503"/>
      <c r="B2000" s="503"/>
      <c r="C2000" s="437"/>
      <c r="D2000" s="437"/>
      <c r="E2000" s="437"/>
      <c r="F2000" s="437"/>
      <c r="G2000" s="502"/>
      <c r="H2000" s="437"/>
      <c r="I2000" s="492"/>
      <c r="J2000" s="437"/>
      <c r="K2000" s="437"/>
      <c r="L2000" s="437"/>
      <c r="M2000" s="437"/>
      <c r="N2000" s="437"/>
      <c r="O2000" s="437"/>
      <c r="P2000" s="437"/>
      <c r="Q2000" s="437"/>
      <c r="R2000" s="437"/>
      <c r="S2000" s="437"/>
      <c r="T2000" s="437"/>
      <c r="U2000" s="437"/>
      <c r="V2000" s="437"/>
      <c r="W2000" s="437"/>
      <c r="X2000" s="437"/>
      <c r="Y2000" s="437"/>
      <c r="Z2000" s="437"/>
      <c r="AA2000" s="437"/>
      <c r="AB2000" s="437"/>
    </row>
    <row r="2001">
      <c r="A2001" s="503"/>
      <c r="B2001" s="503"/>
      <c r="C2001" s="437"/>
      <c r="D2001" s="437"/>
      <c r="E2001" s="437"/>
      <c r="F2001" s="437"/>
      <c r="G2001" s="502"/>
      <c r="H2001" s="437"/>
      <c r="I2001" s="492"/>
      <c r="J2001" s="437"/>
      <c r="K2001" s="437"/>
      <c r="L2001" s="437"/>
      <c r="M2001" s="437"/>
      <c r="N2001" s="437"/>
      <c r="O2001" s="437"/>
      <c r="P2001" s="437"/>
      <c r="Q2001" s="437"/>
      <c r="R2001" s="437"/>
      <c r="S2001" s="437"/>
      <c r="T2001" s="437"/>
      <c r="U2001" s="437"/>
      <c r="V2001" s="437"/>
      <c r="W2001" s="437"/>
      <c r="X2001" s="437"/>
      <c r="Y2001" s="437"/>
      <c r="Z2001" s="437"/>
      <c r="AA2001" s="437"/>
      <c r="AB2001" s="437"/>
    </row>
    <row r="2002">
      <c r="A2002" s="503"/>
      <c r="B2002" s="503"/>
      <c r="C2002" s="437"/>
      <c r="D2002" s="437"/>
      <c r="E2002" s="437"/>
      <c r="F2002" s="437"/>
      <c r="G2002" s="502"/>
      <c r="H2002" s="437"/>
      <c r="I2002" s="492"/>
      <c r="J2002" s="437"/>
      <c r="K2002" s="437"/>
      <c r="L2002" s="437"/>
      <c r="M2002" s="437"/>
      <c r="N2002" s="437"/>
      <c r="O2002" s="437"/>
      <c r="P2002" s="437"/>
      <c r="Q2002" s="437"/>
      <c r="R2002" s="437"/>
      <c r="S2002" s="437"/>
      <c r="T2002" s="437"/>
      <c r="U2002" s="437"/>
      <c r="V2002" s="437"/>
      <c r="W2002" s="437"/>
      <c r="X2002" s="437"/>
      <c r="Y2002" s="437"/>
      <c r="Z2002" s="437"/>
      <c r="AA2002" s="437"/>
      <c r="AB2002" s="437"/>
    </row>
    <row r="2003">
      <c r="A2003" s="503"/>
      <c r="B2003" s="503"/>
      <c r="C2003" s="437"/>
      <c r="D2003" s="437"/>
      <c r="E2003" s="437"/>
      <c r="F2003" s="437"/>
      <c r="G2003" s="502"/>
      <c r="H2003" s="437"/>
      <c r="I2003" s="492"/>
      <c r="J2003" s="437"/>
      <c r="K2003" s="437"/>
      <c r="L2003" s="437"/>
      <c r="M2003" s="437"/>
      <c r="N2003" s="437"/>
      <c r="O2003" s="437"/>
      <c r="P2003" s="437"/>
      <c r="Q2003" s="437"/>
      <c r="R2003" s="437"/>
      <c r="S2003" s="437"/>
      <c r="T2003" s="437"/>
      <c r="U2003" s="437"/>
      <c r="V2003" s="437"/>
      <c r="W2003" s="437"/>
      <c r="X2003" s="437"/>
      <c r="Y2003" s="437"/>
      <c r="Z2003" s="437"/>
      <c r="AA2003" s="437"/>
      <c r="AB2003" s="437"/>
    </row>
    <row r="2004">
      <c r="A2004" s="503"/>
      <c r="B2004" s="503"/>
      <c r="C2004" s="437"/>
      <c r="D2004" s="437"/>
      <c r="E2004" s="437"/>
      <c r="F2004" s="437"/>
      <c r="G2004" s="502"/>
      <c r="H2004" s="437"/>
      <c r="I2004" s="492"/>
      <c r="J2004" s="437"/>
      <c r="K2004" s="437"/>
      <c r="L2004" s="437"/>
      <c r="M2004" s="437"/>
      <c r="N2004" s="437"/>
      <c r="O2004" s="437"/>
      <c r="P2004" s="437"/>
      <c r="Q2004" s="437"/>
      <c r="R2004" s="437"/>
      <c r="S2004" s="437"/>
      <c r="T2004" s="437"/>
      <c r="U2004" s="437"/>
      <c r="V2004" s="437"/>
      <c r="W2004" s="437"/>
      <c r="X2004" s="437"/>
      <c r="Y2004" s="437"/>
      <c r="Z2004" s="437"/>
      <c r="AA2004" s="437"/>
      <c r="AB2004" s="437"/>
    </row>
    <row r="2005">
      <c r="A2005" s="503"/>
      <c r="B2005" s="503"/>
      <c r="C2005" s="437"/>
      <c r="D2005" s="437"/>
      <c r="E2005" s="437"/>
      <c r="F2005" s="437"/>
      <c r="G2005" s="502"/>
      <c r="H2005" s="437"/>
      <c r="I2005" s="492"/>
      <c r="J2005" s="437"/>
      <c r="K2005" s="437"/>
      <c r="L2005" s="437"/>
      <c r="M2005" s="437"/>
      <c r="N2005" s="437"/>
      <c r="O2005" s="437"/>
      <c r="P2005" s="437"/>
      <c r="Q2005" s="437"/>
      <c r="R2005" s="437"/>
      <c r="S2005" s="437"/>
      <c r="T2005" s="437"/>
      <c r="U2005" s="437"/>
      <c r="V2005" s="437"/>
      <c r="W2005" s="437"/>
      <c r="X2005" s="437"/>
      <c r="Y2005" s="437"/>
      <c r="Z2005" s="437"/>
      <c r="AA2005" s="437"/>
      <c r="AB2005" s="437"/>
    </row>
    <row r="2006">
      <c r="A2006" s="503"/>
      <c r="B2006" s="503"/>
      <c r="C2006" s="437"/>
      <c r="D2006" s="437"/>
      <c r="E2006" s="437"/>
      <c r="F2006" s="437"/>
      <c r="G2006" s="502"/>
      <c r="H2006" s="437"/>
      <c r="I2006" s="492"/>
      <c r="J2006" s="437"/>
      <c r="K2006" s="437"/>
      <c r="L2006" s="437"/>
      <c r="M2006" s="437"/>
      <c r="N2006" s="437"/>
      <c r="O2006" s="437"/>
      <c r="P2006" s="437"/>
      <c r="Q2006" s="437"/>
      <c r="R2006" s="437"/>
      <c r="S2006" s="437"/>
      <c r="T2006" s="437"/>
      <c r="U2006" s="437"/>
      <c r="V2006" s="437"/>
      <c r="W2006" s="437"/>
      <c r="X2006" s="437"/>
      <c r="Y2006" s="437"/>
      <c r="Z2006" s="437"/>
      <c r="AA2006" s="437"/>
      <c r="AB2006" s="437"/>
    </row>
    <row r="2007">
      <c r="A2007" s="503"/>
      <c r="B2007" s="503"/>
      <c r="C2007" s="437"/>
      <c r="D2007" s="437"/>
      <c r="E2007" s="437"/>
      <c r="F2007" s="437"/>
      <c r="G2007" s="502"/>
      <c r="H2007" s="437"/>
      <c r="I2007" s="492"/>
      <c r="J2007" s="437"/>
      <c r="K2007" s="437"/>
      <c r="L2007" s="437"/>
      <c r="M2007" s="437"/>
      <c r="N2007" s="437"/>
      <c r="O2007" s="437"/>
      <c r="P2007" s="437"/>
      <c r="Q2007" s="437"/>
      <c r="R2007" s="437"/>
      <c r="S2007" s="437"/>
      <c r="T2007" s="437"/>
      <c r="U2007" s="437"/>
      <c r="V2007" s="437"/>
      <c r="W2007" s="437"/>
      <c r="X2007" s="437"/>
      <c r="Y2007" s="437"/>
      <c r="Z2007" s="437"/>
      <c r="AA2007" s="437"/>
      <c r="AB2007" s="437"/>
    </row>
    <row r="2008">
      <c r="A2008" s="503"/>
      <c r="B2008" s="503"/>
      <c r="C2008" s="437"/>
      <c r="D2008" s="437"/>
      <c r="E2008" s="437"/>
      <c r="F2008" s="437"/>
      <c r="G2008" s="502"/>
      <c r="H2008" s="437"/>
      <c r="I2008" s="492"/>
      <c r="J2008" s="437"/>
      <c r="K2008" s="437"/>
      <c r="L2008" s="437"/>
      <c r="M2008" s="437"/>
      <c r="N2008" s="437"/>
      <c r="O2008" s="437"/>
      <c r="P2008" s="437"/>
      <c r="Q2008" s="437"/>
      <c r="R2008" s="437"/>
      <c r="S2008" s="437"/>
      <c r="T2008" s="437"/>
      <c r="U2008" s="437"/>
      <c r="V2008" s="437"/>
      <c r="W2008" s="437"/>
      <c r="X2008" s="437"/>
      <c r="Y2008" s="437"/>
      <c r="Z2008" s="437"/>
      <c r="AA2008" s="437"/>
      <c r="AB2008" s="437"/>
    </row>
    <row r="2009">
      <c r="A2009" s="503"/>
      <c r="B2009" s="503"/>
      <c r="C2009" s="437"/>
      <c r="D2009" s="437"/>
      <c r="E2009" s="437"/>
      <c r="F2009" s="437"/>
      <c r="G2009" s="502"/>
      <c r="H2009" s="437"/>
      <c r="I2009" s="492"/>
      <c r="J2009" s="437"/>
      <c r="K2009" s="437"/>
      <c r="L2009" s="437"/>
      <c r="M2009" s="437"/>
      <c r="N2009" s="437"/>
      <c r="O2009" s="437"/>
      <c r="P2009" s="437"/>
      <c r="Q2009" s="437"/>
      <c r="R2009" s="437"/>
      <c r="S2009" s="437"/>
      <c r="T2009" s="437"/>
      <c r="U2009" s="437"/>
      <c r="V2009" s="437"/>
      <c r="W2009" s="437"/>
      <c r="X2009" s="437"/>
      <c r="Y2009" s="437"/>
      <c r="Z2009" s="437"/>
      <c r="AA2009" s="437"/>
      <c r="AB2009" s="437"/>
    </row>
    <row r="2010">
      <c r="A2010" s="503"/>
      <c r="B2010" s="503"/>
      <c r="C2010" s="437"/>
      <c r="D2010" s="437"/>
      <c r="E2010" s="437"/>
      <c r="F2010" s="437"/>
      <c r="G2010" s="502"/>
      <c r="H2010" s="437"/>
      <c r="I2010" s="492"/>
      <c r="J2010" s="437"/>
      <c r="K2010" s="437"/>
      <c r="L2010" s="437"/>
      <c r="M2010" s="437"/>
      <c r="N2010" s="437"/>
      <c r="O2010" s="437"/>
      <c r="P2010" s="437"/>
      <c r="Q2010" s="437"/>
      <c r="R2010" s="437"/>
      <c r="S2010" s="437"/>
      <c r="T2010" s="437"/>
      <c r="U2010" s="437"/>
      <c r="V2010" s="437"/>
      <c r="W2010" s="437"/>
      <c r="X2010" s="437"/>
      <c r="Y2010" s="437"/>
      <c r="Z2010" s="437"/>
      <c r="AA2010" s="437"/>
      <c r="AB2010" s="437"/>
    </row>
    <row r="2011">
      <c r="A2011" s="503"/>
      <c r="B2011" s="503"/>
      <c r="C2011" s="437"/>
      <c r="D2011" s="437"/>
      <c r="E2011" s="437"/>
      <c r="F2011" s="437"/>
      <c r="G2011" s="502"/>
      <c r="H2011" s="437"/>
      <c r="I2011" s="492"/>
      <c r="J2011" s="437"/>
      <c r="K2011" s="437"/>
      <c r="L2011" s="437"/>
      <c r="M2011" s="437"/>
      <c r="N2011" s="437"/>
      <c r="O2011" s="437"/>
      <c r="P2011" s="437"/>
      <c r="Q2011" s="437"/>
      <c r="R2011" s="437"/>
      <c r="S2011" s="437"/>
      <c r="T2011" s="437"/>
      <c r="U2011" s="437"/>
      <c r="V2011" s="437"/>
      <c r="W2011" s="437"/>
      <c r="X2011" s="437"/>
      <c r="Y2011" s="437"/>
      <c r="Z2011" s="437"/>
      <c r="AA2011" s="437"/>
      <c r="AB2011" s="437"/>
    </row>
    <row r="2012">
      <c r="A2012" s="503"/>
      <c r="B2012" s="503"/>
      <c r="C2012" s="437"/>
      <c r="D2012" s="437"/>
      <c r="E2012" s="437"/>
      <c r="F2012" s="437"/>
      <c r="G2012" s="502"/>
      <c r="H2012" s="437"/>
      <c r="I2012" s="492"/>
      <c r="J2012" s="437"/>
      <c r="K2012" s="437"/>
      <c r="L2012" s="437"/>
      <c r="M2012" s="437"/>
      <c r="N2012" s="437"/>
      <c r="O2012" s="437"/>
      <c r="P2012" s="437"/>
      <c r="Q2012" s="437"/>
      <c r="R2012" s="437"/>
      <c r="S2012" s="437"/>
      <c r="T2012" s="437"/>
      <c r="U2012" s="437"/>
      <c r="V2012" s="437"/>
      <c r="W2012" s="437"/>
      <c r="X2012" s="437"/>
      <c r="Y2012" s="437"/>
      <c r="Z2012" s="437"/>
      <c r="AA2012" s="437"/>
      <c r="AB2012" s="437"/>
    </row>
    <row r="2013">
      <c r="A2013" s="503"/>
      <c r="B2013" s="503"/>
      <c r="C2013" s="437"/>
      <c r="D2013" s="437"/>
      <c r="E2013" s="437"/>
      <c r="F2013" s="437"/>
      <c r="G2013" s="502"/>
      <c r="H2013" s="437"/>
      <c r="I2013" s="492"/>
      <c r="J2013" s="437"/>
      <c r="K2013" s="437"/>
      <c r="L2013" s="437"/>
      <c r="M2013" s="437"/>
      <c r="N2013" s="437"/>
      <c r="O2013" s="437"/>
      <c r="P2013" s="437"/>
      <c r="Q2013" s="437"/>
      <c r="R2013" s="437"/>
      <c r="S2013" s="437"/>
      <c r="T2013" s="437"/>
      <c r="U2013" s="437"/>
      <c r="V2013" s="437"/>
      <c r="W2013" s="437"/>
      <c r="X2013" s="437"/>
      <c r="Y2013" s="437"/>
      <c r="Z2013" s="437"/>
      <c r="AA2013" s="437"/>
      <c r="AB2013" s="437"/>
    </row>
    <row r="2014">
      <c r="A2014" s="503"/>
      <c r="B2014" s="503"/>
      <c r="C2014" s="437"/>
      <c r="D2014" s="437"/>
      <c r="E2014" s="437"/>
      <c r="F2014" s="437"/>
      <c r="G2014" s="502"/>
      <c r="H2014" s="437"/>
      <c r="I2014" s="492"/>
      <c r="J2014" s="437"/>
      <c r="K2014" s="437"/>
      <c r="L2014" s="437"/>
      <c r="M2014" s="437"/>
      <c r="N2014" s="437"/>
      <c r="O2014" s="437"/>
      <c r="P2014" s="437"/>
      <c r="Q2014" s="437"/>
      <c r="R2014" s="437"/>
      <c r="S2014" s="437"/>
      <c r="T2014" s="437"/>
      <c r="U2014" s="437"/>
      <c r="V2014" s="437"/>
      <c r="W2014" s="437"/>
      <c r="X2014" s="437"/>
      <c r="Y2014" s="437"/>
      <c r="Z2014" s="437"/>
      <c r="AA2014" s="437"/>
      <c r="AB2014" s="437"/>
    </row>
    <row r="2015">
      <c r="A2015" s="503"/>
      <c r="B2015" s="503"/>
      <c r="C2015" s="437"/>
      <c r="D2015" s="437"/>
      <c r="E2015" s="437"/>
      <c r="F2015" s="437"/>
      <c r="G2015" s="502"/>
      <c r="H2015" s="437"/>
      <c r="I2015" s="492"/>
      <c r="J2015" s="437"/>
      <c r="K2015" s="437"/>
      <c r="L2015" s="437"/>
      <c r="M2015" s="437"/>
      <c r="N2015" s="437"/>
      <c r="O2015" s="437"/>
      <c r="P2015" s="437"/>
      <c r="Q2015" s="437"/>
      <c r="R2015" s="437"/>
      <c r="S2015" s="437"/>
      <c r="T2015" s="437"/>
      <c r="U2015" s="437"/>
      <c r="V2015" s="437"/>
      <c r="W2015" s="437"/>
      <c r="X2015" s="437"/>
      <c r="Y2015" s="437"/>
      <c r="Z2015" s="437"/>
      <c r="AA2015" s="437"/>
      <c r="AB2015" s="437"/>
    </row>
    <row r="2016">
      <c r="A2016" s="503"/>
      <c r="B2016" s="503"/>
      <c r="C2016" s="437"/>
      <c r="D2016" s="437"/>
      <c r="E2016" s="437"/>
      <c r="F2016" s="437"/>
      <c r="G2016" s="502"/>
      <c r="H2016" s="437"/>
      <c r="I2016" s="492"/>
      <c r="J2016" s="437"/>
      <c r="K2016" s="437"/>
      <c r="L2016" s="437"/>
      <c r="M2016" s="437"/>
      <c r="N2016" s="437"/>
      <c r="O2016" s="437"/>
      <c r="P2016" s="437"/>
      <c r="Q2016" s="437"/>
      <c r="R2016" s="437"/>
      <c r="S2016" s="437"/>
      <c r="T2016" s="437"/>
      <c r="U2016" s="437"/>
      <c r="V2016" s="437"/>
      <c r="W2016" s="437"/>
      <c r="X2016" s="437"/>
      <c r="Y2016" s="437"/>
      <c r="Z2016" s="437"/>
      <c r="AA2016" s="437"/>
      <c r="AB2016" s="437"/>
    </row>
    <row r="2017">
      <c r="A2017" s="503"/>
      <c r="B2017" s="503"/>
      <c r="C2017" s="437"/>
      <c r="D2017" s="437"/>
      <c r="E2017" s="437"/>
      <c r="F2017" s="437"/>
      <c r="G2017" s="502"/>
      <c r="H2017" s="437"/>
      <c r="I2017" s="492"/>
      <c r="J2017" s="437"/>
      <c r="K2017" s="437"/>
      <c r="L2017" s="437"/>
      <c r="M2017" s="437"/>
      <c r="N2017" s="437"/>
      <c r="O2017" s="437"/>
      <c r="P2017" s="437"/>
      <c r="Q2017" s="437"/>
      <c r="R2017" s="437"/>
      <c r="S2017" s="437"/>
      <c r="T2017" s="437"/>
      <c r="U2017" s="437"/>
      <c r="V2017" s="437"/>
      <c r="W2017" s="437"/>
      <c r="X2017" s="437"/>
      <c r="Y2017" s="437"/>
      <c r="Z2017" s="437"/>
      <c r="AA2017" s="437"/>
      <c r="AB2017" s="437"/>
    </row>
    <row r="2018">
      <c r="A2018" s="503"/>
      <c r="B2018" s="503"/>
      <c r="C2018" s="437"/>
      <c r="D2018" s="437"/>
      <c r="E2018" s="437"/>
      <c r="F2018" s="437"/>
      <c r="G2018" s="502"/>
      <c r="H2018" s="437"/>
      <c r="I2018" s="492"/>
      <c r="J2018" s="437"/>
      <c r="K2018" s="437"/>
      <c r="L2018" s="437"/>
      <c r="M2018" s="437"/>
      <c r="N2018" s="437"/>
      <c r="O2018" s="437"/>
      <c r="P2018" s="437"/>
      <c r="Q2018" s="437"/>
      <c r="R2018" s="437"/>
      <c r="S2018" s="437"/>
      <c r="T2018" s="437"/>
      <c r="U2018" s="437"/>
      <c r="V2018" s="437"/>
      <c r="W2018" s="437"/>
      <c r="X2018" s="437"/>
      <c r="Y2018" s="437"/>
      <c r="Z2018" s="437"/>
      <c r="AA2018" s="437"/>
      <c r="AB2018" s="437"/>
    </row>
    <row r="2019">
      <c r="A2019" s="503"/>
      <c r="B2019" s="503"/>
      <c r="C2019" s="437"/>
      <c r="D2019" s="437"/>
      <c r="E2019" s="437"/>
      <c r="F2019" s="437"/>
      <c r="G2019" s="502"/>
      <c r="H2019" s="437"/>
      <c r="I2019" s="492"/>
      <c r="J2019" s="437"/>
      <c r="K2019" s="437"/>
      <c r="L2019" s="437"/>
      <c r="M2019" s="437"/>
      <c r="N2019" s="437"/>
      <c r="O2019" s="437"/>
      <c r="P2019" s="437"/>
      <c r="Q2019" s="437"/>
      <c r="R2019" s="437"/>
      <c r="S2019" s="437"/>
      <c r="T2019" s="437"/>
      <c r="U2019" s="437"/>
      <c r="V2019" s="437"/>
      <c r="W2019" s="437"/>
      <c r="X2019" s="437"/>
      <c r="Y2019" s="437"/>
      <c r="Z2019" s="437"/>
      <c r="AA2019" s="437"/>
      <c r="AB2019" s="437"/>
    </row>
    <row r="2020">
      <c r="A2020" s="503"/>
      <c r="B2020" s="503"/>
      <c r="C2020" s="437"/>
      <c r="D2020" s="437"/>
      <c r="E2020" s="437"/>
      <c r="F2020" s="437"/>
      <c r="G2020" s="502"/>
      <c r="H2020" s="437"/>
      <c r="I2020" s="492"/>
      <c r="J2020" s="437"/>
      <c r="K2020" s="437"/>
      <c r="L2020" s="437"/>
      <c r="M2020" s="437"/>
      <c r="N2020" s="437"/>
      <c r="O2020" s="437"/>
      <c r="P2020" s="437"/>
      <c r="Q2020" s="437"/>
      <c r="R2020" s="437"/>
      <c r="S2020" s="437"/>
      <c r="T2020" s="437"/>
      <c r="U2020" s="437"/>
      <c r="V2020" s="437"/>
      <c r="W2020" s="437"/>
      <c r="X2020" s="437"/>
      <c r="Y2020" s="437"/>
      <c r="Z2020" s="437"/>
      <c r="AA2020" s="437"/>
      <c r="AB2020" s="437"/>
    </row>
    <row r="2021">
      <c r="A2021" s="503"/>
      <c r="B2021" s="503"/>
      <c r="C2021" s="437"/>
      <c r="D2021" s="437"/>
      <c r="E2021" s="437"/>
      <c r="F2021" s="437"/>
      <c r="G2021" s="502"/>
      <c r="H2021" s="437"/>
      <c r="I2021" s="492"/>
      <c r="J2021" s="437"/>
      <c r="K2021" s="437"/>
      <c r="L2021" s="437"/>
      <c r="M2021" s="437"/>
      <c r="N2021" s="437"/>
      <c r="O2021" s="437"/>
      <c r="P2021" s="437"/>
      <c r="Q2021" s="437"/>
      <c r="R2021" s="437"/>
      <c r="S2021" s="437"/>
      <c r="T2021" s="437"/>
      <c r="U2021" s="437"/>
      <c r="V2021" s="437"/>
      <c r="W2021" s="437"/>
      <c r="X2021" s="437"/>
      <c r="Y2021" s="437"/>
      <c r="Z2021" s="437"/>
      <c r="AA2021" s="437"/>
      <c r="AB2021" s="437"/>
    </row>
    <row r="2022">
      <c r="A2022" s="503"/>
      <c r="B2022" s="503"/>
      <c r="C2022" s="437"/>
      <c r="D2022" s="437"/>
      <c r="E2022" s="437"/>
      <c r="F2022" s="437"/>
      <c r="G2022" s="502"/>
      <c r="H2022" s="437"/>
      <c r="I2022" s="492"/>
      <c r="J2022" s="437"/>
      <c r="K2022" s="437"/>
      <c r="L2022" s="437"/>
      <c r="M2022" s="437"/>
      <c r="N2022" s="437"/>
      <c r="O2022" s="437"/>
      <c r="P2022" s="437"/>
      <c r="Q2022" s="437"/>
      <c r="R2022" s="437"/>
      <c r="S2022" s="437"/>
      <c r="T2022" s="437"/>
      <c r="U2022" s="437"/>
      <c r="V2022" s="437"/>
      <c r="W2022" s="437"/>
      <c r="X2022" s="437"/>
      <c r="Y2022" s="437"/>
      <c r="Z2022" s="437"/>
      <c r="AA2022" s="437"/>
      <c r="AB2022" s="437"/>
    </row>
    <row r="2023">
      <c r="A2023" s="503"/>
      <c r="B2023" s="503"/>
      <c r="C2023" s="437"/>
      <c r="D2023" s="437"/>
      <c r="E2023" s="437"/>
      <c r="F2023" s="437"/>
      <c r="G2023" s="502"/>
      <c r="H2023" s="437"/>
      <c r="I2023" s="492"/>
      <c r="J2023" s="437"/>
      <c r="K2023" s="437"/>
      <c r="L2023" s="437"/>
      <c r="M2023" s="437"/>
      <c r="N2023" s="437"/>
      <c r="O2023" s="437"/>
      <c r="P2023" s="437"/>
      <c r="Q2023" s="437"/>
      <c r="R2023" s="437"/>
      <c r="S2023" s="437"/>
      <c r="T2023" s="437"/>
      <c r="U2023" s="437"/>
      <c r="V2023" s="437"/>
      <c r="W2023" s="437"/>
      <c r="X2023" s="437"/>
      <c r="Y2023" s="437"/>
      <c r="Z2023" s="437"/>
      <c r="AA2023" s="437"/>
      <c r="AB2023" s="437"/>
    </row>
    <row r="2024">
      <c r="A2024" s="503"/>
      <c r="B2024" s="503"/>
      <c r="C2024" s="437"/>
      <c r="D2024" s="437"/>
      <c r="E2024" s="437"/>
      <c r="F2024" s="437"/>
      <c r="G2024" s="502"/>
      <c r="H2024" s="437"/>
      <c r="I2024" s="492"/>
      <c r="J2024" s="437"/>
      <c r="K2024" s="437"/>
      <c r="L2024" s="437"/>
      <c r="M2024" s="437"/>
      <c r="N2024" s="437"/>
      <c r="O2024" s="437"/>
      <c r="P2024" s="437"/>
      <c r="Q2024" s="437"/>
      <c r="R2024" s="437"/>
      <c r="S2024" s="437"/>
      <c r="T2024" s="437"/>
      <c r="U2024" s="437"/>
      <c r="V2024" s="437"/>
      <c r="W2024" s="437"/>
      <c r="X2024" s="437"/>
      <c r="Y2024" s="437"/>
      <c r="Z2024" s="437"/>
      <c r="AA2024" s="437"/>
      <c r="AB2024" s="437"/>
    </row>
    <row r="2025">
      <c r="A2025" s="503"/>
      <c r="B2025" s="503"/>
      <c r="C2025" s="437"/>
      <c r="D2025" s="437"/>
      <c r="E2025" s="437"/>
      <c r="F2025" s="437"/>
      <c r="G2025" s="502"/>
      <c r="H2025" s="437"/>
      <c r="I2025" s="492"/>
      <c r="J2025" s="437"/>
      <c r="K2025" s="437"/>
      <c r="L2025" s="437"/>
      <c r="M2025" s="437"/>
      <c r="N2025" s="437"/>
      <c r="O2025" s="437"/>
      <c r="P2025" s="437"/>
      <c r="Q2025" s="437"/>
      <c r="R2025" s="437"/>
      <c r="S2025" s="437"/>
      <c r="T2025" s="437"/>
      <c r="U2025" s="437"/>
      <c r="V2025" s="437"/>
      <c r="W2025" s="437"/>
      <c r="X2025" s="437"/>
      <c r="Y2025" s="437"/>
      <c r="Z2025" s="437"/>
      <c r="AA2025" s="437"/>
      <c r="AB2025" s="437"/>
    </row>
    <row r="2026">
      <c r="A2026" s="503"/>
      <c r="B2026" s="503"/>
      <c r="C2026" s="437"/>
      <c r="D2026" s="437"/>
      <c r="E2026" s="437"/>
      <c r="F2026" s="437"/>
      <c r="G2026" s="502"/>
      <c r="H2026" s="437"/>
      <c r="I2026" s="492"/>
      <c r="J2026" s="437"/>
      <c r="K2026" s="437"/>
      <c r="L2026" s="437"/>
      <c r="M2026" s="437"/>
      <c r="N2026" s="437"/>
      <c r="O2026" s="437"/>
      <c r="P2026" s="437"/>
      <c r="Q2026" s="437"/>
      <c r="R2026" s="437"/>
      <c r="S2026" s="437"/>
      <c r="T2026" s="437"/>
      <c r="U2026" s="437"/>
      <c r="V2026" s="437"/>
      <c r="W2026" s="437"/>
      <c r="X2026" s="437"/>
      <c r="Y2026" s="437"/>
      <c r="Z2026" s="437"/>
      <c r="AA2026" s="437"/>
      <c r="AB2026" s="437"/>
    </row>
    <row r="2027">
      <c r="A2027" s="503"/>
      <c r="B2027" s="503"/>
      <c r="C2027" s="437"/>
      <c r="D2027" s="437"/>
      <c r="E2027" s="437"/>
      <c r="F2027" s="437"/>
      <c r="G2027" s="502"/>
      <c r="H2027" s="437"/>
      <c r="I2027" s="492"/>
      <c r="J2027" s="437"/>
      <c r="K2027" s="437"/>
      <c r="L2027" s="437"/>
      <c r="M2027" s="437"/>
      <c r="N2027" s="437"/>
      <c r="O2027" s="437"/>
      <c r="P2027" s="437"/>
      <c r="Q2027" s="437"/>
      <c r="R2027" s="437"/>
      <c r="S2027" s="437"/>
      <c r="T2027" s="437"/>
      <c r="U2027" s="437"/>
      <c r="V2027" s="437"/>
      <c r="W2027" s="437"/>
      <c r="X2027" s="437"/>
      <c r="Y2027" s="437"/>
      <c r="Z2027" s="437"/>
      <c r="AA2027" s="437"/>
      <c r="AB2027" s="437"/>
    </row>
    <row r="2028">
      <c r="A2028" s="503"/>
      <c r="B2028" s="503"/>
      <c r="C2028" s="437"/>
      <c r="D2028" s="437"/>
      <c r="E2028" s="437"/>
      <c r="F2028" s="437"/>
      <c r="G2028" s="502"/>
      <c r="H2028" s="437"/>
      <c r="I2028" s="492"/>
      <c r="J2028" s="437"/>
      <c r="K2028" s="437"/>
      <c r="L2028" s="437"/>
      <c r="M2028" s="437"/>
      <c r="N2028" s="437"/>
      <c r="O2028" s="437"/>
      <c r="P2028" s="437"/>
      <c r="Q2028" s="437"/>
      <c r="R2028" s="437"/>
      <c r="S2028" s="437"/>
      <c r="T2028" s="437"/>
      <c r="U2028" s="437"/>
      <c r="V2028" s="437"/>
      <c r="W2028" s="437"/>
      <c r="X2028" s="437"/>
      <c r="Y2028" s="437"/>
      <c r="Z2028" s="437"/>
      <c r="AA2028" s="437"/>
      <c r="AB2028" s="437"/>
    </row>
    <row r="2029">
      <c r="A2029" s="503"/>
      <c r="B2029" s="503"/>
      <c r="C2029" s="437"/>
      <c r="D2029" s="437"/>
      <c r="E2029" s="437"/>
      <c r="F2029" s="437"/>
      <c r="G2029" s="502"/>
      <c r="H2029" s="437"/>
      <c r="I2029" s="492"/>
      <c r="J2029" s="437"/>
      <c r="K2029" s="437"/>
      <c r="L2029" s="437"/>
      <c r="M2029" s="437"/>
      <c r="N2029" s="437"/>
      <c r="O2029" s="437"/>
      <c r="P2029" s="437"/>
      <c r="Q2029" s="437"/>
      <c r="R2029" s="437"/>
      <c r="S2029" s="437"/>
      <c r="T2029" s="437"/>
      <c r="U2029" s="437"/>
      <c r="V2029" s="437"/>
      <c r="W2029" s="437"/>
      <c r="X2029" s="437"/>
      <c r="Y2029" s="437"/>
      <c r="Z2029" s="437"/>
      <c r="AA2029" s="437"/>
      <c r="AB2029" s="437"/>
    </row>
    <row r="2030">
      <c r="A2030" s="503"/>
      <c r="B2030" s="503"/>
      <c r="C2030" s="437"/>
      <c r="D2030" s="437"/>
      <c r="E2030" s="437"/>
      <c r="F2030" s="437"/>
      <c r="G2030" s="502"/>
      <c r="H2030" s="437"/>
      <c r="I2030" s="492"/>
      <c r="J2030" s="437"/>
      <c r="K2030" s="437"/>
      <c r="L2030" s="437"/>
      <c r="M2030" s="437"/>
      <c r="N2030" s="437"/>
      <c r="O2030" s="437"/>
      <c r="P2030" s="437"/>
      <c r="Q2030" s="437"/>
      <c r="R2030" s="437"/>
      <c r="S2030" s="437"/>
      <c r="T2030" s="437"/>
      <c r="U2030" s="437"/>
      <c r="V2030" s="437"/>
      <c r="W2030" s="437"/>
      <c r="X2030" s="437"/>
      <c r="Y2030" s="437"/>
      <c r="Z2030" s="437"/>
      <c r="AA2030" s="437"/>
      <c r="AB2030" s="437"/>
    </row>
    <row r="2031">
      <c r="A2031" s="503"/>
      <c r="B2031" s="503"/>
      <c r="C2031" s="437"/>
      <c r="D2031" s="437"/>
      <c r="E2031" s="437"/>
      <c r="F2031" s="437"/>
      <c r="G2031" s="502"/>
      <c r="H2031" s="437"/>
      <c r="I2031" s="492"/>
      <c r="J2031" s="437"/>
      <c r="K2031" s="437"/>
      <c r="L2031" s="437"/>
      <c r="M2031" s="437"/>
      <c r="N2031" s="437"/>
      <c r="O2031" s="437"/>
      <c r="P2031" s="437"/>
      <c r="Q2031" s="437"/>
      <c r="R2031" s="437"/>
      <c r="S2031" s="437"/>
      <c r="T2031" s="437"/>
      <c r="U2031" s="437"/>
      <c r="V2031" s="437"/>
      <c r="W2031" s="437"/>
      <c r="X2031" s="437"/>
      <c r="Y2031" s="437"/>
      <c r="Z2031" s="437"/>
      <c r="AA2031" s="437"/>
      <c r="AB2031" s="437"/>
    </row>
  </sheetData>
  <autoFilter ref="$B$1:$AB$105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0.0"/>
    <col customWidth="1" min="3" max="3" width="9.86"/>
  </cols>
  <sheetData>
    <row r="1">
      <c r="A1" s="55"/>
      <c r="B1" s="504" t="s">
        <v>13645</v>
      </c>
      <c r="C1" s="505">
        <v>500.0</v>
      </c>
    </row>
    <row r="2">
      <c r="A2" s="55"/>
      <c r="B2" s="55" t="s">
        <v>13646</v>
      </c>
      <c r="C2" s="506">
        <v>55.5</v>
      </c>
    </row>
    <row r="3">
      <c r="A3" s="55"/>
      <c r="B3" s="55" t="s">
        <v>13647</v>
      </c>
      <c r="C3" s="506">
        <v>46.5</v>
      </c>
    </row>
    <row r="4">
      <c r="A4" s="55"/>
      <c r="B4" s="55" t="s">
        <v>13648</v>
      </c>
      <c r="C4" s="506">
        <v>134.0</v>
      </c>
    </row>
    <row r="5">
      <c r="B5" s="55" t="s">
        <v>13649</v>
      </c>
      <c r="C5" s="506">
        <v>18.5</v>
      </c>
    </row>
    <row r="6">
      <c r="C6" s="507"/>
    </row>
    <row r="7">
      <c r="C7" s="507"/>
    </row>
    <row r="8">
      <c r="C8" s="507"/>
    </row>
    <row r="9">
      <c r="C9" s="507"/>
    </row>
    <row r="10">
      <c r="C10" s="507"/>
    </row>
    <row r="11">
      <c r="C11" s="507"/>
    </row>
    <row r="12">
      <c r="C12" s="507"/>
    </row>
    <row r="13">
      <c r="C13" s="507"/>
    </row>
    <row r="14">
      <c r="C14" s="507"/>
    </row>
    <row r="15">
      <c r="C15" s="507"/>
    </row>
    <row r="16">
      <c r="C16" s="507"/>
    </row>
    <row r="17">
      <c r="C17" s="507"/>
    </row>
    <row r="18">
      <c r="C18" s="507"/>
    </row>
    <row r="19">
      <c r="C19" s="507"/>
    </row>
    <row r="20">
      <c r="C20" s="507"/>
    </row>
    <row r="21">
      <c r="C21" s="507"/>
    </row>
    <row r="22">
      <c r="C22" s="507"/>
    </row>
    <row r="23">
      <c r="C23" s="507"/>
    </row>
    <row r="24">
      <c r="C24" s="507"/>
    </row>
    <row r="25">
      <c r="C25" s="507"/>
    </row>
    <row r="26">
      <c r="C26" s="507"/>
    </row>
    <row r="27">
      <c r="C27" s="507"/>
    </row>
    <row r="28">
      <c r="C28" s="507"/>
    </row>
    <row r="29">
      <c r="C29" s="507"/>
    </row>
    <row r="30">
      <c r="C30" s="507"/>
    </row>
    <row r="31">
      <c r="C31" s="507"/>
    </row>
    <row r="32">
      <c r="C32" s="507"/>
    </row>
    <row r="33">
      <c r="C33" s="507"/>
    </row>
    <row r="34">
      <c r="C34" s="507"/>
    </row>
    <row r="35">
      <c r="C35" s="507"/>
    </row>
    <row r="36">
      <c r="C36" s="507"/>
    </row>
    <row r="37">
      <c r="C37" s="507"/>
    </row>
    <row r="38">
      <c r="C38" s="507"/>
    </row>
    <row r="39">
      <c r="C39" s="507"/>
    </row>
    <row r="40">
      <c r="C40" s="507"/>
    </row>
    <row r="41">
      <c r="C41" s="507"/>
    </row>
    <row r="42">
      <c r="C42" s="507"/>
    </row>
    <row r="43">
      <c r="C43" s="507"/>
    </row>
    <row r="44">
      <c r="C44" s="507"/>
    </row>
    <row r="45">
      <c r="C45" s="507"/>
    </row>
    <row r="46">
      <c r="C46" s="507"/>
    </row>
    <row r="47">
      <c r="C47" s="507"/>
    </row>
    <row r="48">
      <c r="C48" s="507"/>
    </row>
    <row r="49">
      <c r="C49" s="507"/>
    </row>
    <row r="50">
      <c r="C50" s="507"/>
    </row>
    <row r="51">
      <c r="C51" s="507"/>
    </row>
    <row r="52">
      <c r="C52" s="507"/>
    </row>
    <row r="53">
      <c r="C53" s="507"/>
    </row>
    <row r="54">
      <c r="C54" s="507"/>
    </row>
    <row r="55">
      <c r="C55" s="507"/>
    </row>
    <row r="56">
      <c r="C56" s="507"/>
    </row>
    <row r="57">
      <c r="C57" s="507"/>
    </row>
    <row r="58">
      <c r="C58" s="507"/>
    </row>
    <row r="59">
      <c r="C59" s="507"/>
    </row>
    <row r="60">
      <c r="C60" s="507"/>
    </row>
    <row r="61">
      <c r="C61" s="507"/>
    </row>
    <row r="62">
      <c r="C62" s="507"/>
    </row>
    <row r="63">
      <c r="C63" s="507"/>
    </row>
    <row r="64">
      <c r="C64" s="507"/>
    </row>
    <row r="65">
      <c r="C65" s="507"/>
    </row>
    <row r="66">
      <c r="C66" s="507"/>
    </row>
    <row r="67">
      <c r="C67" s="507"/>
    </row>
    <row r="68">
      <c r="C68" s="507"/>
    </row>
    <row r="69">
      <c r="C69" s="507"/>
    </row>
    <row r="70">
      <c r="C70" s="507"/>
    </row>
    <row r="71">
      <c r="C71" s="507"/>
    </row>
    <row r="72">
      <c r="C72" s="507"/>
    </row>
    <row r="73">
      <c r="C73" s="507"/>
    </row>
    <row r="74">
      <c r="C74" s="507"/>
    </row>
    <row r="75">
      <c r="C75" s="507"/>
    </row>
    <row r="76">
      <c r="C76" s="507"/>
    </row>
    <row r="77">
      <c r="C77" s="507"/>
    </row>
    <row r="78">
      <c r="C78" s="507"/>
    </row>
    <row r="79">
      <c r="C79" s="507"/>
    </row>
    <row r="80">
      <c r="C80" s="507"/>
    </row>
    <row r="81">
      <c r="C81" s="507"/>
    </row>
    <row r="82">
      <c r="C82" s="507"/>
    </row>
    <row r="83">
      <c r="C83" s="507"/>
    </row>
    <row r="84">
      <c r="C84" s="507"/>
    </row>
    <row r="85">
      <c r="C85" s="507"/>
    </row>
    <row r="86">
      <c r="C86" s="507"/>
    </row>
    <row r="87">
      <c r="C87" s="507"/>
    </row>
    <row r="88">
      <c r="C88" s="507"/>
    </row>
    <row r="89">
      <c r="C89" s="507"/>
    </row>
    <row r="90">
      <c r="C90" s="507"/>
    </row>
    <row r="91">
      <c r="C91" s="507"/>
    </row>
    <row r="92">
      <c r="C92" s="507"/>
    </row>
    <row r="93">
      <c r="C93" s="507"/>
    </row>
    <row r="94">
      <c r="C94" s="507"/>
    </row>
    <row r="95">
      <c r="C95" s="507"/>
    </row>
    <row r="96">
      <c r="C96" s="507"/>
    </row>
    <row r="97">
      <c r="C97" s="507"/>
    </row>
    <row r="98">
      <c r="C98" s="507"/>
    </row>
    <row r="99">
      <c r="C99" s="507"/>
    </row>
    <row r="100">
      <c r="C100" s="507"/>
    </row>
    <row r="101">
      <c r="C101" s="507"/>
    </row>
    <row r="102">
      <c r="C102" s="507"/>
    </row>
    <row r="103">
      <c r="C103" s="507"/>
    </row>
    <row r="104">
      <c r="C104" s="507"/>
    </row>
    <row r="105">
      <c r="C105" s="507"/>
    </row>
    <row r="106">
      <c r="C106" s="507"/>
    </row>
    <row r="107">
      <c r="C107" s="507"/>
    </row>
    <row r="108">
      <c r="C108" s="507"/>
    </row>
    <row r="109">
      <c r="C109" s="507"/>
    </row>
    <row r="110">
      <c r="C110" s="507"/>
    </row>
    <row r="111">
      <c r="C111" s="507"/>
    </row>
    <row r="112">
      <c r="C112" s="507"/>
    </row>
    <row r="113">
      <c r="C113" s="507"/>
    </row>
    <row r="114">
      <c r="C114" s="507"/>
    </row>
    <row r="115">
      <c r="C115" s="507"/>
    </row>
    <row r="116">
      <c r="C116" s="507"/>
    </row>
    <row r="117">
      <c r="C117" s="507"/>
    </row>
    <row r="118">
      <c r="C118" s="507"/>
    </row>
    <row r="119">
      <c r="C119" s="507"/>
    </row>
    <row r="120">
      <c r="C120" s="507"/>
    </row>
    <row r="121">
      <c r="C121" s="507"/>
    </row>
    <row r="122">
      <c r="C122" s="507"/>
    </row>
    <row r="123">
      <c r="C123" s="507"/>
    </row>
    <row r="124">
      <c r="C124" s="507"/>
    </row>
    <row r="125">
      <c r="C125" s="507"/>
    </row>
    <row r="126">
      <c r="C126" s="507"/>
    </row>
    <row r="127">
      <c r="C127" s="507"/>
    </row>
    <row r="128">
      <c r="C128" s="507"/>
    </row>
    <row r="129">
      <c r="C129" s="507"/>
    </row>
    <row r="130">
      <c r="C130" s="507"/>
    </row>
    <row r="131">
      <c r="C131" s="507"/>
    </row>
    <row r="132">
      <c r="C132" s="507"/>
    </row>
    <row r="133">
      <c r="C133" s="507"/>
    </row>
    <row r="134">
      <c r="C134" s="507"/>
    </row>
    <row r="135">
      <c r="C135" s="507"/>
    </row>
    <row r="136">
      <c r="C136" s="507"/>
    </row>
    <row r="137">
      <c r="C137" s="507"/>
    </row>
    <row r="138">
      <c r="C138" s="507"/>
    </row>
    <row r="139">
      <c r="C139" s="507"/>
    </row>
    <row r="140">
      <c r="C140" s="507"/>
    </row>
    <row r="141">
      <c r="C141" s="507"/>
    </row>
    <row r="142">
      <c r="C142" s="507"/>
    </row>
    <row r="143">
      <c r="C143" s="507"/>
    </row>
    <row r="144">
      <c r="C144" s="507"/>
    </row>
    <row r="145">
      <c r="C145" s="507"/>
    </row>
    <row r="146">
      <c r="C146" s="507"/>
    </row>
    <row r="147">
      <c r="C147" s="507"/>
    </row>
    <row r="148">
      <c r="C148" s="507"/>
    </row>
    <row r="149">
      <c r="C149" s="507"/>
    </row>
    <row r="150">
      <c r="C150" s="507"/>
    </row>
    <row r="151">
      <c r="C151" s="507"/>
    </row>
    <row r="152">
      <c r="C152" s="507"/>
    </row>
    <row r="153">
      <c r="C153" s="507"/>
    </row>
    <row r="154">
      <c r="C154" s="507"/>
    </row>
    <row r="155">
      <c r="C155" s="507"/>
    </row>
    <row r="156">
      <c r="C156" s="507"/>
    </row>
    <row r="157">
      <c r="C157" s="507"/>
    </row>
    <row r="158">
      <c r="C158" s="507"/>
    </row>
    <row r="159">
      <c r="C159" s="507"/>
    </row>
    <row r="160">
      <c r="C160" s="507"/>
    </row>
    <row r="161">
      <c r="C161" s="507"/>
    </row>
    <row r="162">
      <c r="C162" s="507"/>
    </row>
    <row r="163">
      <c r="C163" s="507"/>
    </row>
    <row r="164">
      <c r="C164" s="507"/>
    </row>
    <row r="165">
      <c r="C165" s="507"/>
    </row>
    <row r="166">
      <c r="C166" s="507"/>
    </row>
    <row r="167">
      <c r="C167" s="507"/>
    </row>
    <row r="168">
      <c r="C168" s="507"/>
    </row>
    <row r="169">
      <c r="C169" s="507"/>
    </row>
    <row r="170">
      <c r="C170" s="507"/>
    </row>
    <row r="171">
      <c r="C171" s="507"/>
    </row>
    <row r="172">
      <c r="C172" s="507"/>
    </row>
    <row r="173">
      <c r="C173" s="507"/>
    </row>
    <row r="174">
      <c r="C174" s="507"/>
    </row>
    <row r="175">
      <c r="C175" s="507"/>
    </row>
    <row r="176">
      <c r="C176" s="507"/>
    </row>
    <row r="177">
      <c r="C177" s="507"/>
    </row>
    <row r="178">
      <c r="C178" s="507"/>
    </row>
    <row r="179">
      <c r="C179" s="507"/>
    </row>
    <row r="180">
      <c r="C180" s="507"/>
    </row>
    <row r="181">
      <c r="C181" s="507"/>
    </row>
    <row r="182">
      <c r="C182" s="507"/>
    </row>
    <row r="183">
      <c r="C183" s="507"/>
    </row>
    <row r="184">
      <c r="C184" s="507"/>
    </row>
    <row r="185">
      <c r="C185" s="507"/>
    </row>
    <row r="186">
      <c r="C186" s="507"/>
    </row>
    <row r="187">
      <c r="C187" s="507"/>
    </row>
    <row r="188">
      <c r="C188" s="507"/>
    </row>
    <row r="189">
      <c r="C189" s="507"/>
    </row>
    <row r="190">
      <c r="C190" s="507"/>
    </row>
    <row r="191">
      <c r="C191" s="507"/>
    </row>
    <row r="192">
      <c r="C192" s="507"/>
    </row>
    <row r="193">
      <c r="C193" s="507"/>
    </row>
    <row r="194">
      <c r="C194" s="507"/>
    </row>
    <row r="195">
      <c r="C195" s="507"/>
    </row>
    <row r="196">
      <c r="C196" s="507"/>
    </row>
    <row r="197">
      <c r="C197" s="507"/>
    </row>
    <row r="198">
      <c r="C198" s="507"/>
    </row>
    <row r="199">
      <c r="C199" s="507"/>
    </row>
    <row r="200">
      <c r="C200" s="507"/>
    </row>
    <row r="201">
      <c r="C201" s="507"/>
    </row>
    <row r="202">
      <c r="C202" s="507"/>
    </row>
    <row r="203">
      <c r="C203" s="507"/>
    </row>
    <row r="204">
      <c r="C204" s="507"/>
    </row>
    <row r="205">
      <c r="C205" s="507"/>
    </row>
    <row r="206">
      <c r="C206" s="507"/>
    </row>
    <row r="207">
      <c r="C207" s="507"/>
    </row>
    <row r="208">
      <c r="C208" s="507"/>
    </row>
    <row r="209">
      <c r="C209" s="507"/>
    </row>
    <row r="210">
      <c r="C210" s="507"/>
    </row>
    <row r="211">
      <c r="C211" s="507"/>
    </row>
    <row r="212">
      <c r="C212" s="507"/>
    </row>
    <row r="213">
      <c r="C213" s="507"/>
    </row>
    <row r="214">
      <c r="C214" s="507"/>
    </row>
    <row r="215">
      <c r="C215" s="507"/>
    </row>
    <row r="216">
      <c r="C216" s="507"/>
    </row>
    <row r="217">
      <c r="C217" s="507"/>
    </row>
    <row r="218">
      <c r="C218" s="507"/>
    </row>
    <row r="219">
      <c r="C219" s="507"/>
    </row>
    <row r="220">
      <c r="C220" s="507"/>
    </row>
    <row r="221">
      <c r="C221" s="507"/>
    </row>
    <row r="222">
      <c r="C222" s="507"/>
    </row>
    <row r="223">
      <c r="C223" s="507"/>
    </row>
    <row r="224">
      <c r="C224" s="507"/>
    </row>
    <row r="225">
      <c r="C225" s="507"/>
    </row>
    <row r="226">
      <c r="C226" s="507"/>
    </row>
    <row r="227">
      <c r="C227" s="507"/>
    </row>
    <row r="228">
      <c r="C228" s="507"/>
    </row>
    <row r="229">
      <c r="C229" s="507"/>
    </row>
    <row r="230">
      <c r="C230" s="507"/>
    </row>
    <row r="231">
      <c r="C231" s="507"/>
    </row>
    <row r="232">
      <c r="C232" s="507"/>
    </row>
    <row r="233">
      <c r="C233" s="507"/>
    </row>
    <row r="234">
      <c r="C234" s="507"/>
    </row>
    <row r="235">
      <c r="C235" s="507"/>
    </row>
    <row r="236">
      <c r="C236" s="507"/>
    </row>
    <row r="237">
      <c r="C237" s="507"/>
    </row>
    <row r="238">
      <c r="C238" s="507"/>
    </row>
    <row r="239">
      <c r="C239" s="507"/>
    </row>
    <row r="240">
      <c r="C240" s="507"/>
    </row>
    <row r="241">
      <c r="C241" s="507"/>
    </row>
    <row r="242">
      <c r="C242" s="507"/>
    </row>
    <row r="243">
      <c r="C243" s="507"/>
    </row>
    <row r="244">
      <c r="C244" s="507"/>
    </row>
    <row r="245">
      <c r="C245" s="507"/>
    </row>
    <row r="246">
      <c r="C246" s="507"/>
    </row>
    <row r="247">
      <c r="C247" s="507"/>
    </row>
    <row r="248">
      <c r="C248" s="507"/>
    </row>
    <row r="249">
      <c r="C249" s="507"/>
    </row>
    <row r="250">
      <c r="C250" s="507"/>
    </row>
    <row r="251">
      <c r="C251" s="507"/>
    </row>
    <row r="252">
      <c r="C252" s="507"/>
    </row>
    <row r="253">
      <c r="C253" s="507"/>
    </row>
    <row r="254">
      <c r="C254" s="507"/>
    </row>
    <row r="255">
      <c r="C255" s="507"/>
    </row>
    <row r="256">
      <c r="C256" s="507"/>
    </row>
    <row r="257">
      <c r="C257" s="507"/>
    </row>
    <row r="258">
      <c r="C258" s="507"/>
    </row>
    <row r="259">
      <c r="C259" s="507"/>
    </row>
    <row r="260">
      <c r="C260" s="507"/>
    </row>
    <row r="261">
      <c r="C261" s="507"/>
    </row>
    <row r="262">
      <c r="C262" s="507"/>
    </row>
    <row r="263">
      <c r="C263" s="507"/>
    </row>
    <row r="264">
      <c r="C264" s="507"/>
    </row>
    <row r="265">
      <c r="C265" s="507"/>
    </row>
    <row r="266">
      <c r="C266" s="507"/>
    </row>
    <row r="267">
      <c r="C267" s="507"/>
    </row>
    <row r="268">
      <c r="C268" s="507"/>
    </row>
    <row r="269">
      <c r="C269" s="507"/>
    </row>
    <row r="270">
      <c r="C270" s="507"/>
    </row>
    <row r="271">
      <c r="C271" s="507"/>
    </row>
    <row r="272">
      <c r="C272" s="507"/>
    </row>
    <row r="273">
      <c r="C273" s="507"/>
    </row>
    <row r="274">
      <c r="C274" s="507"/>
    </row>
    <row r="275">
      <c r="C275" s="507"/>
    </row>
    <row r="276">
      <c r="C276" s="507"/>
    </row>
    <row r="277">
      <c r="C277" s="507"/>
    </row>
    <row r="278">
      <c r="C278" s="507"/>
    </row>
    <row r="279">
      <c r="C279" s="507"/>
    </row>
    <row r="280">
      <c r="C280" s="507"/>
    </row>
    <row r="281">
      <c r="C281" s="507"/>
    </row>
    <row r="282">
      <c r="C282" s="507"/>
    </row>
    <row r="283">
      <c r="C283" s="507"/>
    </row>
    <row r="284">
      <c r="C284" s="507"/>
    </row>
    <row r="285">
      <c r="C285" s="507"/>
    </row>
    <row r="286">
      <c r="C286" s="507"/>
    </row>
    <row r="287">
      <c r="C287" s="507"/>
    </row>
    <row r="288">
      <c r="C288" s="507"/>
    </row>
    <row r="289">
      <c r="C289" s="507"/>
    </row>
    <row r="290">
      <c r="C290" s="507"/>
    </row>
    <row r="291">
      <c r="C291" s="507"/>
    </row>
    <row r="292">
      <c r="C292" s="507"/>
    </row>
    <row r="293">
      <c r="C293" s="507"/>
    </row>
    <row r="294">
      <c r="C294" s="507"/>
    </row>
    <row r="295">
      <c r="C295" s="507"/>
    </row>
    <row r="296">
      <c r="C296" s="507"/>
    </row>
    <row r="297">
      <c r="C297" s="507"/>
    </row>
    <row r="298">
      <c r="C298" s="507"/>
    </row>
    <row r="299">
      <c r="C299" s="507"/>
    </row>
    <row r="300">
      <c r="C300" s="507"/>
    </row>
    <row r="301">
      <c r="C301" s="507"/>
    </row>
    <row r="302">
      <c r="C302" s="507"/>
    </row>
    <row r="303">
      <c r="C303" s="507"/>
    </row>
    <row r="304">
      <c r="C304" s="507"/>
    </row>
    <row r="305">
      <c r="C305" s="507"/>
    </row>
    <row r="306">
      <c r="C306" s="507"/>
    </row>
    <row r="307">
      <c r="C307" s="507"/>
    </row>
    <row r="308">
      <c r="C308" s="507"/>
    </row>
    <row r="309">
      <c r="C309" s="507"/>
    </row>
    <row r="310">
      <c r="C310" s="507"/>
    </row>
    <row r="311">
      <c r="C311" s="507"/>
    </row>
    <row r="312">
      <c r="C312" s="507"/>
    </row>
    <row r="313">
      <c r="C313" s="507"/>
    </row>
    <row r="314">
      <c r="C314" s="507"/>
    </row>
    <row r="315">
      <c r="C315" s="507"/>
    </row>
    <row r="316">
      <c r="C316" s="507"/>
    </row>
    <row r="317">
      <c r="C317" s="507"/>
    </row>
    <row r="318">
      <c r="C318" s="507"/>
    </row>
    <row r="319">
      <c r="C319" s="507"/>
    </row>
    <row r="320">
      <c r="C320" s="507"/>
    </row>
    <row r="321">
      <c r="C321" s="507"/>
    </row>
    <row r="322">
      <c r="C322" s="507"/>
    </row>
    <row r="323">
      <c r="C323" s="507"/>
    </row>
    <row r="324">
      <c r="C324" s="507"/>
    </row>
    <row r="325">
      <c r="C325" s="507"/>
    </row>
    <row r="326">
      <c r="C326" s="507"/>
    </row>
    <row r="327">
      <c r="C327" s="507"/>
    </row>
    <row r="328">
      <c r="C328" s="507"/>
    </row>
    <row r="329">
      <c r="C329" s="507"/>
    </row>
    <row r="330">
      <c r="C330" s="507"/>
    </row>
    <row r="331">
      <c r="C331" s="507"/>
    </row>
    <row r="332">
      <c r="C332" s="507"/>
    </row>
    <row r="333">
      <c r="C333" s="507"/>
    </row>
    <row r="334">
      <c r="C334" s="507"/>
    </row>
    <row r="335">
      <c r="C335" s="507"/>
    </row>
    <row r="336">
      <c r="C336" s="507"/>
    </row>
    <row r="337">
      <c r="C337" s="507"/>
    </row>
    <row r="338">
      <c r="C338" s="507"/>
    </row>
    <row r="339">
      <c r="C339" s="507"/>
    </row>
    <row r="340">
      <c r="C340" s="507"/>
    </row>
    <row r="341">
      <c r="C341" s="507"/>
    </row>
    <row r="342">
      <c r="C342" s="507"/>
    </row>
    <row r="343">
      <c r="C343" s="507"/>
    </row>
    <row r="344">
      <c r="C344" s="507"/>
    </row>
    <row r="345">
      <c r="C345" s="507"/>
    </row>
    <row r="346">
      <c r="C346" s="507"/>
    </row>
    <row r="347">
      <c r="C347" s="507"/>
    </row>
    <row r="348">
      <c r="C348" s="507"/>
    </row>
    <row r="349">
      <c r="C349" s="507"/>
    </row>
    <row r="350">
      <c r="C350" s="507"/>
    </row>
    <row r="351">
      <c r="C351" s="507"/>
    </row>
    <row r="352">
      <c r="C352" s="507"/>
    </row>
    <row r="353">
      <c r="C353" s="507"/>
    </row>
    <row r="354">
      <c r="C354" s="507"/>
    </row>
    <row r="355">
      <c r="C355" s="507"/>
    </row>
    <row r="356">
      <c r="C356" s="507"/>
    </row>
    <row r="357">
      <c r="C357" s="507"/>
    </row>
    <row r="358">
      <c r="C358" s="507"/>
    </row>
    <row r="359">
      <c r="C359" s="507"/>
    </row>
    <row r="360">
      <c r="C360" s="507"/>
    </row>
    <row r="361">
      <c r="C361" s="507"/>
    </row>
    <row r="362">
      <c r="C362" s="507"/>
    </row>
    <row r="363">
      <c r="C363" s="507"/>
    </row>
    <row r="364">
      <c r="C364" s="507"/>
    </row>
    <row r="365">
      <c r="C365" s="507"/>
    </row>
    <row r="366">
      <c r="C366" s="507"/>
    </row>
    <row r="367">
      <c r="C367" s="507"/>
    </row>
    <row r="368">
      <c r="C368" s="507"/>
    </row>
    <row r="369">
      <c r="C369" s="507"/>
    </row>
    <row r="370">
      <c r="C370" s="507"/>
    </row>
    <row r="371">
      <c r="C371" s="507"/>
    </row>
    <row r="372">
      <c r="C372" s="507"/>
    </row>
    <row r="373">
      <c r="C373" s="507"/>
    </row>
    <row r="374">
      <c r="C374" s="507"/>
    </row>
    <row r="375">
      <c r="C375" s="507"/>
    </row>
    <row r="376">
      <c r="C376" s="507"/>
    </row>
    <row r="377">
      <c r="C377" s="507"/>
    </row>
    <row r="378">
      <c r="C378" s="507"/>
    </row>
    <row r="379">
      <c r="C379" s="507"/>
    </row>
    <row r="380">
      <c r="C380" s="507"/>
    </row>
    <row r="381">
      <c r="C381" s="507"/>
    </row>
    <row r="382">
      <c r="C382" s="507"/>
    </row>
    <row r="383">
      <c r="C383" s="507"/>
    </row>
    <row r="384">
      <c r="C384" s="507"/>
    </row>
    <row r="385">
      <c r="C385" s="507"/>
    </row>
    <row r="386">
      <c r="C386" s="507"/>
    </row>
    <row r="387">
      <c r="C387" s="507"/>
    </row>
    <row r="388">
      <c r="C388" s="507"/>
    </row>
    <row r="389">
      <c r="C389" s="507"/>
    </row>
    <row r="390">
      <c r="C390" s="507"/>
    </row>
    <row r="391">
      <c r="C391" s="507"/>
    </row>
    <row r="392">
      <c r="C392" s="507"/>
    </row>
    <row r="393">
      <c r="C393" s="507"/>
    </row>
    <row r="394">
      <c r="C394" s="507"/>
    </row>
    <row r="395">
      <c r="C395" s="507"/>
    </row>
    <row r="396">
      <c r="C396" s="507"/>
    </row>
    <row r="397">
      <c r="C397" s="507"/>
    </row>
    <row r="398">
      <c r="C398" s="507"/>
    </row>
    <row r="399">
      <c r="C399" s="507"/>
    </row>
    <row r="400">
      <c r="C400" s="507"/>
    </row>
    <row r="401">
      <c r="C401" s="507"/>
    </row>
    <row r="402">
      <c r="C402" s="507"/>
    </row>
    <row r="403">
      <c r="C403" s="507"/>
    </row>
    <row r="404">
      <c r="C404" s="507"/>
    </row>
    <row r="405">
      <c r="C405" s="507"/>
    </row>
    <row r="406">
      <c r="C406" s="507"/>
    </row>
    <row r="407">
      <c r="C407" s="507"/>
    </row>
    <row r="408">
      <c r="C408" s="507"/>
    </row>
    <row r="409">
      <c r="C409" s="507"/>
    </row>
    <row r="410">
      <c r="C410" s="507"/>
    </row>
    <row r="411">
      <c r="C411" s="507"/>
    </row>
    <row r="412">
      <c r="C412" s="507"/>
    </row>
    <row r="413">
      <c r="C413" s="507"/>
    </row>
    <row r="414">
      <c r="C414" s="507"/>
    </row>
    <row r="415">
      <c r="C415" s="507"/>
    </row>
    <row r="416">
      <c r="C416" s="507"/>
    </row>
    <row r="417">
      <c r="C417" s="507"/>
    </row>
    <row r="418">
      <c r="C418" s="507"/>
    </row>
    <row r="419">
      <c r="C419" s="507"/>
    </row>
    <row r="420">
      <c r="C420" s="507"/>
    </row>
    <row r="421">
      <c r="C421" s="507"/>
    </row>
    <row r="422">
      <c r="C422" s="507"/>
    </row>
    <row r="423">
      <c r="C423" s="507"/>
    </row>
    <row r="424">
      <c r="C424" s="507"/>
    </row>
    <row r="425">
      <c r="C425" s="507"/>
    </row>
    <row r="426">
      <c r="C426" s="507"/>
    </row>
    <row r="427">
      <c r="C427" s="507"/>
    </row>
    <row r="428">
      <c r="C428" s="507"/>
    </row>
    <row r="429">
      <c r="C429" s="507"/>
    </row>
    <row r="430">
      <c r="C430" s="507"/>
    </row>
    <row r="431">
      <c r="C431" s="507"/>
    </row>
    <row r="432">
      <c r="C432" s="507"/>
    </row>
    <row r="433">
      <c r="C433" s="507"/>
    </row>
    <row r="434">
      <c r="C434" s="507"/>
    </row>
    <row r="435">
      <c r="C435" s="507"/>
    </row>
    <row r="436">
      <c r="C436" s="507"/>
    </row>
    <row r="437">
      <c r="C437" s="507"/>
    </row>
    <row r="438">
      <c r="C438" s="507"/>
    </row>
    <row r="439">
      <c r="C439" s="507"/>
    </row>
    <row r="440">
      <c r="C440" s="507"/>
    </row>
    <row r="441">
      <c r="C441" s="507"/>
    </row>
    <row r="442">
      <c r="C442" s="507"/>
    </row>
    <row r="443">
      <c r="C443" s="507"/>
    </row>
    <row r="444">
      <c r="C444" s="507"/>
    </row>
    <row r="445">
      <c r="C445" s="507"/>
    </row>
    <row r="446">
      <c r="C446" s="507"/>
    </row>
    <row r="447">
      <c r="C447" s="507"/>
    </row>
    <row r="448">
      <c r="C448" s="507"/>
    </row>
    <row r="449">
      <c r="C449" s="507"/>
    </row>
    <row r="450">
      <c r="C450" s="507"/>
    </row>
    <row r="451">
      <c r="C451" s="507"/>
    </row>
    <row r="452">
      <c r="C452" s="507"/>
    </row>
    <row r="453">
      <c r="C453" s="507"/>
    </row>
    <row r="454">
      <c r="C454" s="507"/>
    </row>
    <row r="455">
      <c r="C455" s="507"/>
    </row>
    <row r="456">
      <c r="C456" s="507"/>
    </row>
    <row r="457">
      <c r="C457" s="507"/>
    </row>
    <row r="458">
      <c r="C458" s="507"/>
    </row>
    <row r="459">
      <c r="C459" s="507"/>
    </row>
    <row r="460">
      <c r="C460" s="507"/>
    </row>
    <row r="461">
      <c r="C461" s="507"/>
    </row>
    <row r="462">
      <c r="C462" s="507"/>
    </row>
    <row r="463">
      <c r="C463" s="507"/>
    </row>
    <row r="464">
      <c r="C464" s="507"/>
    </row>
    <row r="465">
      <c r="C465" s="507"/>
    </row>
    <row r="466">
      <c r="C466" s="507"/>
    </row>
    <row r="467">
      <c r="C467" s="507"/>
    </row>
    <row r="468">
      <c r="C468" s="507"/>
    </row>
    <row r="469">
      <c r="C469" s="507"/>
    </row>
    <row r="470">
      <c r="C470" s="507"/>
    </row>
    <row r="471">
      <c r="C471" s="507"/>
    </row>
    <row r="472">
      <c r="C472" s="507"/>
    </row>
    <row r="473">
      <c r="C473" s="507"/>
    </row>
    <row r="474">
      <c r="C474" s="507"/>
    </row>
    <row r="475">
      <c r="C475" s="507"/>
    </row>
    <row r="476">
      <c r="C476" s="507"/>
    </row>
    <row r="477">
      <c r="C477" s="507"/>
    </row>
    <row r="478">
      <c r="C478" s="507"/>
    </row>
    <row r="479">
      <c r="C479" s="507"/>
    </row>
    <row r="480">
      <c r="C480" s="507"/>
    </row>
    <row r="481">
      <c r="C481" s="507"/>
    </row>
    <row r="482">
      <c r="C482" s="507"/>
    </row>
    <row r="483">
      <c r="C483" s="507"/>
    </row>
    <row r="484">
      <c r="C484" s="507"/>
    </row>
    <row r="485">
      <c r="C485" s="507"/>
    </row>
    <row r="486">
      <c r="C486" s="507"/>
    </row>
    <row r="487">
      <c r="C487" s="507"/>
    </row>
    <row r="488">
      <c r="C488" s="507"/>
    </row>
    <row r="489">
      <c r="C489" s="507"/>
    </row>
    <row r="490">
      <c r="C490" s="507"/>
    </row>
    <row r="491">
      <c r="C491" s="507"/>
    </row>
    <row r="492">
      <c r="C492" s="507"/>
    </row>
    <row r="493">
      <c r="C493" s="507"/>
    </row>
    <row r="494">
      <c r="C494" s="507"/>
    </row>
    <row r="495">
      <c r="C495" s="507"/>
    </row>
    <row r="496">
      <c r="C496" s="507"/>
    </row>
    <row r="497">
      <c r="C497" s="507"/>
    </row>
    <row r="498">
      <c r="C498" s="507"/>
    </row>
    <row r="499">
      <c r="C499" s="507"/>
    </row>
    <row r="500">
      <c r="C500" s="507"/>
    </row>
    <row r="501">
      <c r="C501" s="507"/>
    </row>
    <row r="502">
      <c r="C502" s="507"/>
    </row>
    <row r="503">
      <c r="C503" s="507"/>
    </row>
    <row r="504">
      <c r="C504" s="507"/>
    </row>
    <row r="505">
      <c r="C505" s="507"/>
    </row>
    <row r="506">
      <c r="C506" s="507"/>
    </row>
    <row r="507">
      <c r="C507" s="507"/>
    </row>
    <row r="508">
      <c r="C508" s="507"/>
    </row>
    <row r="509">
      <c r="C509" s="507"/>
    </row>
    <row r="510">
      <c r="C510" s="507"/>
    </row>
    <row r="511">
      <c r="C511" s="507"/>
    </row>
    <row r="512">
      <c r="C512" s="507"/>
    </row>
    <row r="513">
      <c r="C513" s="507"/>
    </row>
    <row r="514">
      <c r="C514" s="507"/>
    </row>
    <row r="515">
      <c r="C515" s="507"/>
    </row>
    <row r="516">
      <c r="C516" s="507"/>
    </row>
    <row r="517">
      <c r="C517" s="507"/>
    </row>
    <row r="518">
      <c r="C518" s="507"/>
    </row>
    <row r="519">
      <c r="C519" s="507"/>
    </row>
    <row r="520">
      <c r="C520" s="507"/>
    </row>
    <row r="521">
      <c r="C521" s="507"/>
    </row>
    <row r="522">
      <c r="C522" s="507"/>
    </row>
    <row r="523">
      <c r="C523" s="507"/>
    </row>
    <row r="524">
      <c r="C524" s="507"/>
    </row>
    <row r="525">
      <c r="C525" s="507"/>
    </row>
    <row r="526">
      <c r="C526" s="507"/>
    </row>
    <row r="527">
      <c r="C527" s="507"/>
    </row>
    <row r="528">
      <c r="C528" s="507"/>
    </row>
    <row r="529">
      <c r="C529" s="507"/>
    </row>
    <row r="530">
      <c r="C530" s="507"/>
    </row>
    <row r="531">
      <c r="C531" s="507"/>
    </row>
    <row r="532">
      <c r="C532" s="507"/>
    </row>
    <row r="533">
      <c r="C533" s="507"/>
    </row>
    <row r="534">
      <c r="C534" s="507"/>
    </row>
    <row r="535">
      <c r="C535" s="507"/>
    </row>
    <row r="536">
      <c r="C536" s="507"/>
    </row>
    <row r="537">
      <c r="C537" s="507"/>
    </row>
    <row r="538">
      <c r="C538" s="507"/>
    </row>
    <row r="539">
      <c r="C539" s="507"/>
    </row>
    <row r="540">
      <c r="C540" s="507"/>
    </row>
    <row r="541">
      <c r="C541" s="507"/>
    </row>
    <row r="542">
      <c r="C542" s="507"/>
    </row>
    <row r="543">
      <c r="C543" s="507"/>
    </row>
    <row r="544">
      <c r="C544" s="507"/>
    </row>
    <row r="545">
      <c r="C545" s="507"/>
    </row>
    <row r="546">
      <c r="C546" s="507"/>
    </row>
    <row r="547">
      <c r="C547" s="507"/>
    </row>
    <row r="548">
      <c r="C548" s="507"/>
    </row>
    <row r="549">
      <c r="C549" s="507"/>
    </row>
    <row r="550">
      <c r="C550" s="507"/>
    </row>
    <row r="551">
      <c r="C551" s="507"/>
    </row>
    <row r="552">
      <c r="C552" s="507"/>
    </row>
    <row r="553">
      <c r="C553" s="507"/>
    </row>
    <row r="554">
      <c r="C554" s="507"/>
    </row>
    <row r="555">
      <c r="C555" s="507"/>
    </row>
    <row r="556">
      <c r="C556" s="507"/>
    </row>
    <row r="557">
      <c r="C557" s="507"/>
    </row>
    <row r="558">
      <c r="C558" s="507"/>
    </row>
    <row r="559">
      <c r="C559" s="507"/>
    </row>
    <row r="560">
      <c r="C560" s="507"/>
    </row>
    <row r="561">
      <c r="C561" s="507"/>
    </row>
    <row r="562">
      <c r="C562" s="507"/>
    </row>
    <row r="563">
      <c r="C563" s="507"/>
    </row>
    <row r="564">
      <c r="C564" s="507"/>
    </row>
    <row r="565">
      <c r="C565" s="507"/>
    </row>
    <row r="566">
      <c r="C566" s="507"/>
    </row>
    <row r="567">
      <c r="C567" s="507"/>
    </row>
    <row r="568">
      <c r="C568" s="507"/>
    </row>
    <row r="569">
      <c r="C569" s="507"/>
    </row>
    <row r="570">
      <c r="C570" s="507"/>
    </row>
    <row r="571">
      <c r="C571" s="507"/>
    </row>
    <row r="572">
      <c r="C572" s="507"/>
    </row>
    <row r="573">
      <c r="C573" s="507"/>
    </row>
    <row r="574">
      <c r="C574" s="507"/>
    </row>
    <row r="575">
      <c r="C575" s="507"/>
    </row>
    <row r="576">
      <c r="C576" s="507"/>
    </row>
    <row r="577">
      <c r="C577" s="507"/>
    </row>
    <row r="578">
      <c r="C578" s="507"/>
    </row>
    <row r="579">
      <c r="C579" s="507"/>
    </row>
    <row r="580">
      <c r="C580" s="507"/>
    </row>
    <row r="581">
      <c r="C581" s="507"/>
    </row>
    <row r="582">
      <c r="C582" s="507"/>
    </row>
    <row r="583">
      <c r="C583" s="507"/>
    </row>
    <row r="584">
      <c r="C584" s="507"/>
    </row>
    <row r="585">
      <c r="C585" s="507"/>
    </row>
    <row r="586">
      <c r="C586" s="507"/>
    </row>
    <row r="587">
      <c r="C587" s="507"/>
    </row>
    <row r="588">
      <c r="C588" s="507"/>
    </row>
    <row r="589">
      <c r="C589" s="507"/>
    </row>
    <row r="590">
      <c r="C590" s="507"/>
    </row>
    <row r="591">
      <c r="C591" s="507"/>
    </row>
    <row r="592">
      <c r="C592" s="507"/>
    </row>
    <row r="593">
      <c r="C593" s="507"/>
    </row>
    <row r="594">
      <c r="C594" s="507"/>
    </row>
    <row r="595">
      <c r="C595" s="507"/>
    </row>
    <row r="596">
      <c r="C596" s="507"/>
    </row>
    <row r="597">
      <c r="C597" s="507"/>
    </row>
    <row r="598">
      <c r="C598" s="507"/>
    </row>
    <row r="599">
      <c r="C599" s="507"/>
    </row>
    <row r="600">
      <c r="C600" s="507"/>
    </row>
    <row r="601">
      <c r="C601" s="507"/>
    </row>
    <row r="602">
      <c r="C602" s="507"/>
    </row>
    <row r="603">
      <c r="C603" s="507"/>
    </row>
    <row r="604">
      <c r="C604" s="507"/>
    </row>
    <row r="605">
      <c r="C605" s="507"/>
    </row>
    <row r="606">
      <c r="C606" s="507"/>
    </row>
    <row r="607">
      <c r="C607" s="507"/>
    </row>
    <row r="608">
      <c r="C608" s="507"/>
    </row>
    <row r="609">
      <c r="C609" s="507"/>
    </row>
    <row r="610">
      <c r="C610" s="507"/>
    </row>
    <row r="611">
      <c r="C611" s="507"/>
    </row>
    <row r="612">
      <c r="C612" s="507"/>
    </row>
    <row r="613">
      <c r="C613" s="507"/>
    </row>
    <row r="614">
      <c r="C614" s="507"/>
    </row>
    <row r="615">
      <c r="C615" s="507"/>
    </row>
    <row r="616">
      <c r="C616" s="507"/>
    </row>
    <row r="617">
      <c r="C617" s="507"/>
    </row>
    <row r="618">
      <c r="C618" s="507"/>
    </row>
    <row r="619">
      <c r="C619" s="507"/>
    </row>
    <row r="620">
      <c r="C620" s="507"/>
    </row>
    <row r="621">
      <c r="C621" s="507"/>
    </row>
    <row r="622">
      <c r="C622" s="507"/>
    </row>
    <row r="623">
      <c r="C623" s="507"/>
    </row>
    <row r="624">
      <c r="C624" s="507"/>
    </row>
    <row r="625">
      <c r="C625" s="507"/>
    </row>
    <row r="626">
      <c r="C626" s="507"/>
    </row>
    <row r="627">
      <c r="C627" s="507"/>
    </row>
    <row r="628">
      <c r="C628" s="507"/>
    </row>
    <row r="629">
      <c r="C629" s="507"/>
    </row>
    <row r="630">
      <c r="C630" s="507"/>
    </row>
    <row r="631">
      <c r="C631" s="507"/>
    </row>
    <row r="632">
      <c r="C632" s="507"/>
    </row>
    <row r="633">
      <c r="C633" s="507"/>
    </row>
    <row r="634">
      <c r="C634" s="507"/>
    </row>
    <row r="635">
      <c r="C635" s="507"/>
    </row>
    <row r="636">
      <c r="C636" s="507"/>
    </row>
    <row r="637">
      <c r="C637" s="507"/>
    </row>
    <row r="638">
      <c r="C638" s="507"/>
    </row>
    <row r="639">
      <c r="C639" s="507"/>
    </row>
    <row r="640">
      <c r="C640" s="507"/>
    </row>
    <row r="641">
      <c r="C641" s="507"/>
    </row>
    <row r="642">
      <c r="C642" s="507"/>
    </row>
    <row r="643">
      <c r="C643" s="507"/>
    </row>
    <row r="644">
      <c r="C644" s="507"/>
    </row>
    <row r="645">
      <c r="C645" s="507"/>
    </row>
    <row r="646">
      <c r="C646" s="507"/>
    </row>
    <row r="647">
      <c r="C647" s="507"/>
    </row>
    <row r="648">
      <c r="C648" s="507"/>
    </row>
    <row r="649">
      <c r="C649" s="507"/>
    </row>
    <row r="650">
      <c r="C650" s="507"/>
    </row>
    <row r="651">
      <c r="C651" s="507"/>
    </row>
    <row r="652">
      <c r="C652" s="507"/>
    </row>
    <row r="653">
      <c r="C653" s="507"/>
    </row>
    <row r="654">
      <c r="C654" s="507"/>
    </row>
    <row r="655">
      <c r="C655" s="507"/>
    </row>
    <row r="656">
      <c r="C656" s="507"/>
    </row>
    <row r="657">
      <c r="C657" s="507"/>
    </row>
    <row r="658">
      <c r="C658" s="507"/>
    </row>
    <row r="659">
      <c r="C659" s="507"/>
    </row>
    <row r="660">
      <c r="C660" s="507"/>
    </row>
    <row r="661">
      <c r="C661" s="507"/>
    </row>
    <row r="662">
      <c r="C662" s="507"/>
    </row>
    <row r="663">
      <c r="C663" s="507"/>
    </row>
    <row r="664">
      <c r="C664" s="507"/>
    </row>
    <row r="665">
      <c r="C665" s="507"/>
    </row>
    <row r="666">
      <c r="C666" s="507"/>
    </row>
    <row r="667">
      <c r="C667" s="507"/>
    </row>
    <row r="668">
      <c r="C668" s="507"/>
    </row>
    <row r="669">
      <c r="C669" s="507"/>
    </row>
    <row r="670">
      <c r="C670" s="507"/>
    </row>
    <row r="671">
      <c r="C671" s="507"/>
    </row>
    <row r="672">
      <c r="C672" s="507"/>
    </row>
    <row r="673">
      <c r="C673" s="507"/>
    </row>
    <row r="674">
      <c r="C674" s="507"/>
    </row>
    <row r="675">
      <c r="C675" s="507"/>
    </row>
    <row r="676">
      <c r="C676" s="507"/>
    </row>
    <row r="677">
      <c r="C677" s="507"/>
    </row>
    <row r="678">
      <c r="C678" s="507"/>
    </row>
    <row r="679">
      <c r="C679" s="507"/>
    </row>
    <row r="680">
      <c r="C680" s="507"/>
    </row>
    <row r="681">
      <c r="C681" s="507"/>
    </row>
    <row r="682">
      <c r="C682" s="507"/>
    </row>
    <row r="683">
      <c r="C683" s="507"/>
    </row>
    <row r="684">
      <c r="C684" s="507"/>
    </row>
    <row r="685">
      <c r="C685" s="507"/>
    </row>
    <row r="686">
      <c r="C686" s="507"/>
    </row>
    <row r="687">
      <c r="C687" s="507"/>
    </row>
    <row r="688">
      <c r="C688" s="507"/>
    </row>
    <row r="689">
      <c r="C689" s="507"/>
    </row>
    <row r="690">
      <c r="C690" s="507"/>
    </row>
    <row r="691">
      <c r="C691" s="507"/>
    </row>
    <row r="692">
      <c r="C692" s="507"/>
    </row>
    <row r="693">
      <c r="C693" s="507"/>
    </row>
    <row r="694">
      <c r="C694" s="507"/>
    </row>
    <row r="695">
      <c r="C695" s="507"/>
    </row>
    <row r="696">
      <c r="C696" s="507"/>
    </row>
    <row r="697">
      <c r="C697" s="507"/>
    </row>
    <row r="698">
      <c r="C698" s="507"/>
    </row>
    <row r="699">
      <c r="C699" s="507"/>
    </row>
    <row r="700">
      <c r="C700" s="507"/>
    </row>
    <row r="701">
      <c r="C701" s="507"/>
    </row>
    <row r="702">
      <c r="C702" s="507"/>
    </row>
    <row r="703">
      <c r="C703" s="507"/>
    </row>
    <row r="704">
      <c r="C704" s="507"/>
    </row>
    <row r="705">
      <c r="C705" s="507"/>
    </row>
    <row r="706">
      <c r="C706" s="507"/>
    </row>
    <row r="707">
      <c r="C707" s="507"/>
    </row>
    <row r="708">
      <c r="C708" s="507"/>
    </row>
    <row r="709">
      <c r="C709" s="507"/>
    </row>
    <row r="710">
      <c r="C710" s="507"/>
    </row>
    <row r="711">
      <c r="C711" s="507"/>
    </row>
    <row r="712">
      <c r="C712" s="507"/>
    </row>
    <row r="713">
      <c r="C713" s="507"/>
    </row>
    <row r="714">
      <c r="C714" s="507"/>
    </row>
    <row r="715">
      <c r="C715" s="507"/>
    </row>
    <row r="716">
      <c r="C716" s="507"/>
    </row>
    <row r="717">
      <c r="C717" s="507"/>
    </row>
    <row r="718">
      <c r="C718" s="507"/>
    </row>
    <row r="719">
      <c r="C719" s="507"/>
    </row>
    <row r="720">
      <c r="C720" s="507"/>
    </row>
    <row r="721">
      <c r="C721" s="507"/>
    </row>
    <row r="722">
      <c r="C722" s="507"/>
    </row>
    <row r="723">
      <c r="C723" s="507"/>
    </row>
    <row r="724">
      <c r="C724" s="507"/>
    </row>
    <row r="725">
      <c r="C725" s="507"/>
    </row>
    <row r="726">
      <c r="C726" s="507"/>
    </row>
    <row r="727">
      <c r="C727" s="507"/>
    </row>
    <row r="728">
      <c r="C728" s="507"/>
    </row>
    <row r="729">
      <c r="C729" s="507"/>
    </row>
    <row r="730">
      <c r="C730" s="507"/>
    </row>
    <row r="731">
      <c r="C731" s="507"/>
    </row>
    <row r="732">
      <c r="C732" s="507"/>
    </row>
    <row r="733">
      <c r="C733" s="507"/>
    </row>
    <row r="734">
      <c r="C734" s="507"/>
    </row>
    <row r="735">
      <c r="C735" s="507"/>
    </row>
    <row r="736">
      <c r="C736" s="507"/>
    </row>
    <row r="737">
      <c r="C737" s="507"/>
    </row>
    <row r="738">
      <c r="C738" s="507"/>
    </row>
    <row r="739">
      <c r="C739" s="507"/>
    </row>
    <row r="740">
      <c r="C740" s="507"/>
    </row>
    <row r="741">
      <c r="C741" s="507"/>
    </row>
    <row r="742">
      <c r="C742" s="507"/>
    </row>
    <row r="743">
      <c r="C743" s="507"/>
    </row>
    <row r="744">
      <c r="C744" s="507"/>
    </row>
    <row r="745">
      <c r="C745" s="507"/>
    </row>
    <row r="746">
      <c r="C746" s="507"/>
    </row>
    <row r="747">
      <c r="C747" s="507"/>
    </row>
    <row r="748">
      <c r="C748" s="507"/>
    </row>
    <row r="749">
      <c r="C749" s="507"/>
    </row>
    <row r="750">
      <c r="C750" s="507"/>
    </row>
    <row r="751">
      <c r="C751" s="507"/>
    </row>
    <row r="752">
      <c r="C752" s="507"/>
    </row>
    <row r="753">
      <c r="C753" s="507"/>
    </row>
    <row r="754">
      <c r="C754" s="507"/>
    </row>
    <row r="755">
      <c r="C755" s="507"/>
    </row>
    <row r="756">
      <c r="C756" s="507"/>
    </row>
    <row r="757">
      <c r="C757" s="507"/>
    </row>
    <row r="758">
      <c r="C758" s="507"/>
    </row>
    <row r="759">
      <c r="C759" s="507"/>
    </row>
    <row r="760">
      <c r="C760" s="507"/>
    </row>
    <row r="761">
      <c r="C761" s="507"/>
    </row>
    <row r="762">
      <c r="C762" s="507"/>
    </row>
    <row r="763">
      <c r="C763" s="507"/>
    </row>
    <row r="764">
      <c r="C764" s="507"/>
    </row>
    <row r="765">
      <c r="C765" s="507"/>
    </row>
    <row r="766">
      <c r="C766" s="507"/>
    </row>
    <row r="767">
      <c r="C767" s="507"/>
    </row>
    <row r="768">
      <c r="C768" s="507"/>
    </row>
    <row r="769">
      <c r="C769" s="507"/>
    </row>
    <row r="770">
      <c r="C770" s="507"/>
    </row>
    <row r="771">
      <c r="C771" s="507"/>
    </row>
    <row r="772">
      <c r="C772" s="507"/>
    </row>
    <row r="773">
      <c r="C773" s="507"/>
    </row>
    <row r="774">
      <c r="C774" s="507"/>
    </row>
    <row r="775">
      <c r="C775" s="507"/>
    </row>
    <row r="776">
      <c r="C776" s="507"/>
    </row>
    <row r="777">
      <c r="C777" s="507"/>
    </row>
    <row r="778">
      <c r="C778" s="507"/>
    </row>
    <row r="779">
      <c r="C779" s="507"/>
    </row>
    <row r="780">
      <c r="C780" s="507"/>
    </row>
    <row r="781">
      <c r="C781" s="507"/>
    </row>
    <row r="782">
      <c r="C782" s="507"/>
    </row>
    <row r="783">
      <c r="C783" s="507"/>
    </row>
    <row r="784">
      <c r="C784" s="507"/>
    </row>
    <row r="785">
      <c r="C785" s="507"/>
    </row>
    <row r="786">
      <c r="C786" s="507"/>
    </row>
    <row r="787">
      <c r="C787" s="507"/>
    </row>
    <row r="788">
      <c r="C788" s="507"/>
    </row>
    <row r="789">
      <c r="C789" s="507"/>
    </row>
    <row r="790">
      <c r="C790" s="507"/>
    </row>
    <row r="791">
      <c r="C791" s="507"/>
    </row>
    <row r="792">
      <c r="C792" s="507"/>
    </row>
    <row r="793">
      <c r="C793" s="507"/>
    </row>
    <row r="794">
      <c r="C794" s="507"/>
    </row>
    <row r="795">
      <c r="C795" s="507"/>
    </row>
    <row r="796">
      <c r="C796" s="507"/>
    </row>
    <row r="797">
      <c r="C797" s="507"/>
    </row>
    <row r="798">
      <c r="C798" s="507"/>
    </row>
    <row r="799">
      <c r="C799" s="507"/>
    </row>
    <row r="800">
      <c r="C800" s="507"/>
    </row>
    <row r="801">
      <c r="C801" s="507"/>
    </row>
    <row r="802">
      <c r="C802" s="507"/>
    </row>
    <row r="803">
      <c r="C803" s="507"/>
    </row>
    <row r="804">
      <c r="C804" s="507"/>
    </row>
    <row r="805">
      <c r="C805" s="507"/>
    </row>
    <row r="806">
      <c r="C806" s="507"/>
    </row>
    <row r="807">
      <c r="C807" s="507"/>
    </row>
    <row r="808">
      <c r="C808" s="507"/>
    </row>
    <row r="809">
      <c r="C809" s="507"/>
    </row>
    <row r="810">
      <c r="C810" s="507"/>
    </row>
    <row r="811">
      <c r="C811" s="507"/>
    </row>
    <row r="812">
      <c r="C812" s="507"/>
    </row>
    <row r="813">
      <c r="C813" s="507"/>
    </row>
    <row r="814">
      <c r="C814" s="507"/>
    </row>
    <row r="815">
      <c r="C815" s="507"/>
    </row>
    <row r="816">
      <c r="C816" s="507"/>
    </row>
    <row r="817">
      <c r="C817" s="507"/>
    </row>
    <row r="818">
      <c r="C818" s="507"/>
    </row>
    <row r="819">
      <c r="C819" s="507"/>
    </row>
    <row r="820">
      <c r="C820" s="507"/>
    </row>
    <row r="821">
      <c r="C821" s="507"/>
    </row>
    <row r="822">
      <c r="C822" s="507"/>
    </row>
    <row r="823">
      <c r="C823" s="507"/>
    </row>
    <row r="824">
      <c r="C824" s="507"/>
    </row>
    <row r="825">
      <c r="C825" s="507"/>
    </row>
    <row r="826">
      <c r="C826" s="507"/>
    </row>
    <row r="827">
      <c r="C827" s="507"/>
    </row>
    <row r="828">
      <c r="C828" s="507"/>
    </row>
    <row r="829">
      <c r="C829" s="507"/>
    </row>
    <row r="830">
      <c r="C830" s="507"/>
    </row>
    <row r="831">
      <c r="C831" s="507"/>
    </row>
    <row r="832">
      <c r="C832" s="507"/>
    </row>
    <row r="833">
      <c r="C833" s="507"/>
    </row>
    <row r="834">
      <c r="C834" s="507"/>
    </row>
    <row r="835">
      <c r="C835" s="507"/>
    </row>
    <row r="836">
      <c r="C836" s="507"/>
    </row>
    <row r="837">
      <c r="C837" s="507"/>
    </row>
    <row r="838">
      <c r="C838" s="507"/>
    </row>
    <row r="839">
      <c r="C839" s="507"/>
    </row>
    <row r="840">
      <c r="C840" s="507"/>
    </row>
    <row r="841">
      <c r="C841" s="507"/>
    </row>
    <row r="842">
      <c r="C842" s="507"/>
    </row>
    <row r="843">
      <c r="C843" s="507"/>
    </row>
    <row r="844">
      <c r="C844" s="507"/>
    </row>
    <row r="845">
      <c r="C845" s="507"/>
    </row>
    <row r="846">
      <c r="C846" s="507"/>
    </row>
    <row r="847">
      <c r="C847" s="507"/>
    </row>
    <row r="848">
      <c r="C848" s="507"/>
    </row>
    <row r="849">
      <c r="C849" s="507"/>
    </row>
    <row r="850">
      <c r="C850" s="507"/>
    </row>
    <row r="851">
      <c r="C851" s="507"/>
    </row>
    <row r="852">
      <c r="C852" s="507"/>
    </row>
    <row r="853">
      <c r="C853" s="507"/>
    </row>
    <row r="854">
      <c r="C854" s="507"/>
    </row>
    <row r="855">
      <c r="C855" s="507"/>
    </row>
    <row r="856">
      <c r="C856" s="507"/>
    </row>
    <row r="857">
      <c r="C857" s="507"/>
    </row>
    <row r="858">
      <c r="C858" s="507"/>
    </row>
    <row r="859">
      <c r="C859" s="507"/>
    </row>
    <row r="860">
      <c r="C860" s="507"/>
    </row>
    <row r="861">
      <c r="C861" s="507"/>
    </row>
    <row r="862">
      <c r="C862" s="507"/>
    </row>
    <row r="863">
      <c r="C863" s="507"/>
    </row>
    <row r="864">
      <c r="C864" s="507"/>
    </row>
    <row r="865">
      <c r="C865" s="507"/>
    </row>
    <row r="866">
      <c r="C866" s="507"/>
    </row>
    <row r="867">
      <c r="C867" s="507"/>
    </row>
    <row r="868">
      <c r="C868" s="507"/>
    </row>
    <row r="869">
      <c r="C869" s="507"/>
    </row>
    <row r="870">
      <c r="C870" s="507"/>
    </row>
    <row r="871">
      <c r="C871" s="507"/>
    </row>
    <row r="872">
      <c r="C872" s="507"/>
    </row>
    <row r="873">
      <c r="C873" s="507"/>
    </row>
    <row r="874">
      <c r="C874" s="507"/>
    </row>
    <row r="875">
      <c r="C875" s="507"/>
    </row>
    <row r="876">
      <c r="C876" s="507"/>
    </row>
    <row r="877">
      <c r="C877" s="507"/>
    </row>
    <row r="878">
      <c r="C878" s="507"/>
    </row>
    <row r="879">
      <c r="C879" s="507"/>
    </row>
    <row r="880">
      <c r="C880" s="507"/>
    </row>
    <row r="881">
      <c r="C881" s="507"/>
    </row>
    <row r="882">
      <c r="C882" s="507"/>
    </row>
    <row r="883">
      <c r="C883" s="507"/>
    </row>
    <row r="884">
      <c r="C884" s="507"/>
    </row>
    <row r="885">
      <c r="C885" s="507"/>
    </row>
    <row r="886">
      <c r="C886" s="507"/>
    </row>
    <row r="887">
      <c r="C887" s="507"/>
    </row>
    <row r="888">
      <c r="C888" s="507"/>
    </row>
    <row r="889">
      <c r="C889" s="507"/>
    </row>
    <row r="890">
      <c r="C890" s="507"/>
    </row>
    <row r="891">
      <c r="C891" s="507"/>
    </row>
    <row r="892">
      <c r="C892" s="507"/>
    </row>
    <row r="893">
      <c r="C893" s="507"/>
    </row>
    <row r="894">
      <c r="C894" s="507"/>
    </row>
    <row r="895">
      <c r="C895" s="507"/>
    </row>
    <row r="896">
      <c r="C896" s="507"/>
    </row>
    <row r="897">
      <c r="C897" s="507"/>
    </row>
    <row r="898">
      <c r="C898" s="507"/>
    </row>
    <row r="899">
      <c r="C899" s="507"/>
    </row>
    <row r="900">
      <c r="C900" s="507"/>
    </row>
    <row r="901">
      <c r="C901" s="507"/>
    </row>
    <row r="902">
      <c r="C902" s="507"/>
    </row>
    <row r="903">
      <c r="C903" s="507"/>
    </row>
    <row r="904">
      <c r="C904" s="507"/>
    </row>
    <row r="905">
      <c r="C905" s="507"/>
    </row>
    <row r="906">
      <c r="C906" s="507"/>
    </row>
    <row r="907">
      <c r="C907" s="507"/>
    </row>
    <row r="908">
      <c r="C908" s="507"/>
    </row>
    <row r="909">
      <c r="C909" s="507"/>
    </row>
    <row r="910">
      <c r="C910" s="507"/>
    </row>
    <row r="911">
      <c r="C911" s="507"/>
    </row>
    <row r="912">
      <c r="C912" s="507"/>
    </row>
    <row r="913">
      <c r="C913" s="507"/>
    </row>
    <row r="914">
      <c r="C914" s="507"/>
    </row>
    <row r="915">
      <c r="C915" s="507"/>
    </row>
    <row r="916">
      <c r="C916" s="507"/>
    </row>
    <row r="917">
      <c r="C917" s="507"/>
    </row>
    <row r="918">
      <c r="C918" s="507"/>
    </row>
    <row r="919">
      <c r="C919" s="507"/>
    </row>
    <row r="920">
      <c r="C920" s="507"/>
    </row>
    <row r="921">
      <c r="C921" s="507"/>
    </row>
    <row r="922">
      <c r="C922" s="507"/>
    </row>
    <row r="923">
      <c r="C923" s="507"/>
    </row>
    <row r="924">
      <c r="C924" s="507"/>
    </row>
    <row r="925">
      <c r="C925" s="507"/>
    </row>
    <row r="926">
      <c r="C926" s="507"/>
    </row>
    <row r="927">
      <c r="C927" s="507"/>
    </row>
    <row r="928">
      <c r="C928" s="507"/>
    </row>
    <row r="929">
      <c r="C929" s="507"/>
    </row>
    <row r="930">
      <c r="C930" s="507"/>
    </row>
    <row r="931">
      <c r="C931" s="507"/>
    </row>
    <row r="932">
      <c r="C932" s="507"/>
    </row>
    <row r="933">
      <c r="C933" s="507"/>
    </row>
    <row r="934">
      <c r="C934" s="507"/>
    </row>
    <row r="935">
      <c r="C935" s="507"/>
    </row>
    <row r="936">
      <c r="C936" s="507"/>
    </row>
    <row r="937">
      <c r="C937" s="507"/>
    </row>
    <row r="938">
      <c r="C938" s="507"/>
    </row>
    <row r="939">
      <c r="C939" s="507"/>
    </row>
    <row r="940">
      <c r="C940" s="507"/>
    </row>
    <row r="941">
      <c r="C941" s="507"/>
    </row>
    <row r="942">
      <c r="C942" s="507"/>
    </row>
    <row r="943">
      <c r="C943" s="507"/>
    </row>
    <row r="944">
      <c r="C944" s="507"/>
    </row>
    <row r="945">
      <c r="C945" s="507"/>
    </row>
    <row r="946">
      <c r="C946" s="507"/>
    </row>
    <row r="947">
      <c r="C947" s="507"/>
    </row>
    <row r="948">
      <c r="C948" s="507"/>
    </row>
    <row r="949">
      <c r="C949" s="507"/>
    </row>
    <row r="950">
      <c r="C950" s="507"/>
    </row>
    <row r="951">
      <c r="C951" s="507"/>
    </row>
    <row r="952">
      <c r="C952" s="507"/>
    </row>
    <row r="953">
      <c r="C953" s="507"/>
    </row>
    <row r="954">
      <c r="C954" s="507"/>
    </row>
    <row r="955">
      <c r="C955" s="507"/>
    </row>
    <row r="956">
      <c r="C956" s="507"/>
    </row>
    <row r="957">
      <c r="C957" s="507"/>
    </row>
    <row r="958">
      <c r="C958" s="507"/>
    </row>
    <row r="959">
      <c r="C959" s="507"/>
    </row>
    <row r="960">
      <c r="C960" s="507"/>
    </row>
    <row r="961">
      <c r="C961" s="507"/>
    </row>
    <row r="962">
      <c r="C962" s="507"/>
    </row>
    <row r="963">
      <c r="C963" s="507"/>
    </row>
    <row r="964">
      <c r="C964" s="507"/>
    </row>
    <row r="965">
      <c r="C965" s="507"/>
    </row>
    <row r="966">
      <c r="C966" s="507"/>
    </row>
    <row r="967">
      <c r="C967" s="507"/>
    </row>
    <row r="968">
      <c r="C968" s="507"/>
    </row>
    <row r="969">
      <c r="C969" s="507"/>
    </row>
    <row r="970">
      <c r="C970" s="507"/>
    </row>
    <row r="971">
      <c r="C971" s="507"/>
    </row>
    <row r="972">
      <c r="C972" s="507"/>
    </row>
    <row r="973">
      <c r="C973" s="507"/>
    </row>
    <row r="974">
      <c r="C974" s="507"/>
    </row>
    <row r="975">
      <c r="C975" s="507"/>
    </row>
    <row r="976">
      <c r="C976" s="507"/>
    </row>
    <row r="977">
      <c r="C977" s="507"/>
    </row>
    <row r="978">
      <c r="C978" s="507"/>
    </row>
    <row r="979">
      <c r="C979" s="507"/>
    </row>
    <row r="980">
      <c r="C980" s="507"/>
    </row>
    <row r="981">
      <c r="C981" s="507"/>
    </row>
    <row r="982">
      <c r="C982" s="507"/>
    </row>
    <row r="983">
      <c r="C983" s="507"/>
    </row>
    <row r="984">
      <c r="C984" s="507"/>
    </row>
    <row r="985">
      <c r="C985" s="507"/>
    </row>
    <row r="986">
      <c r="C986" s="507"/>
    </row>
    <row r="987">
      <c r="C987" s="507"/>
    </row>
    <row r="988">
      <c r="C988" s="507"/>
    </row>
    <row r="989">
      <c r="C989" s="507"/>
    </row>
    <row r="990">
      <c r="C990" s="507"/>
    </row>
    <row r="991">
      <c r="C991" s="507"/>
    </row>
    <row r="992">
      <c r="C992" s="507"/>
    </row>
    <row r="993">
      <c r="C993" s="507"/>
    </row>
    <row r="994">
      <c r="C994" s="507"/>
    </row>
    <row r="995">
      <c r="C995" s="507"/>
    </row>
    <row r="996">
      <c r="C996" s="507"/>
    </row>
    <row r="997">
      <c r="C997" s="507"/>
    </row>
    <row r="998">
      <c r="C998" s="507"/>
    </row>
    <row r="999">
      <c r="C999" s="507"/>
    </row>
    <row r="1000">
      <c r="C1000" s="50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2024-07-24T23:00:20Z</dcterms:created>
  <dc:creator>UBITEC</dc:creator>
</cp:coreProperties>
</file>